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3.xml" ContentType="application/vnd.openxmlformats-officedocument.spreadsheetml.comments+xml"/>
  <Override PartName="/xl/tables/table16.xml" ContentType="application/vnd.openxmlformats-officedocument.spreadsheetml.table+xml"/>
  <Override PartName="/xl/comments4.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comments5.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6.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omments7.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comments8.xml" ContentType="application/vnd.openxmlformats-officedocument.spreadsheetml.comments+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comments9.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comments10.xml" ContentType="application/vnd.openxmlformats-officedocument.spreadsheetml.comments+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io.castillo\proyectos\onnet\inventario\"/>
    </mc:Choice>
  </mc:AlternateContent>
  <xr:revisionPtr revIDLastSave="0" documentId="13_ncr:1_{72C5ABA4-8D3D-449C-996C-75EBA8C8979E}" xr6:coauthVersionLast="47" xr6:coauthVersionMax="47" xr10:uidLastSave="{00000000-0000-0000-0000-000000000000}"/>
  <bookViews>
    <workbookView xWindow="-110" yWindow="-110" windowWidth="19420" windowHeight="11500" firstSheet="27" activeTab="30" xr2:uid="{00000000-000D-0000-FFFF-FFFF00000000}"/>
  </bookViews>
  <sheets>
    <sheet name="Overview" sheetId="50" r:id="rId1"/>
    <sheet name="Subscriptions" sheetId="49" r:id="rId2"/>
    <sheet name="Reservation Advisor" sheetId="8" r:id="rId3"/>
    <sheet name="Support Tickets" sheetId="9" r:id="rId4"/>
    <sheet name="AdvisorScore" sheetId="5" r:id="rId5"/>
    <sheet name="Policy" sheetId="47" r:id="rId6"/>
    <sheet name="Advisor" sheetId="48" r:id="rId7"/>
    <sheet name="Stream Analytics Jobs" sheetId="3" r:id="rId8"/>
    <sheet name="Outages" sheetId="7" r:id="rId9"/>
    <sheet name="Disks" sheetId="13" r:id="rId10"/>
    <sheet name="Network Security Groups" sheetId="38" r:id="rId11"/>
    <sheet name="Network Interface" sheetId="37" r:id="rId12"/>
    <sheet name="App Services" sheetId="46" r:id="rId13"/>
    <sheet name="Managed Identity" sheetId="6" r:id="rId14"/>
    <sheet name="Virtual Networks" sheetId="34" r:id="rId15"/>
    <sheet name="Storage Accounts" sheetId="44" r:id="rId16"/>
    <sheet name="Private DNS" sheetId="39" r:id="rId17"/>
    <sheet name="Virtual Machines" sheetId="11" r:id="rId18"/>
    <sheet name="Peering" sheetId="35" r:id="rId19"/>
    <sheet name="Private Endpoint" sheetId="40" r:id="rId20"/>
    <sheet name="Key Vaults" sheetId="43" r:id="rId21"/>
    <sheet name="App Service Plan" sheetId="45" r:id="rId22"/>
    <sheet name="Backup" sheetId="25" r:id="rId23"/>
    <sheet name="Load Balancers" sheetId="31" r:id="rId24"/>
    <sheet name="Route Tables" sheetId="33" r:id="rId25"/>
    <sheet name="Runbooks" sheetId="24" r:id="rId26"/>
    <sheet name="NAT Gateway" sheetId="32" r:id="rId27"/>
    <sheet name="Public IPs" sheetId="41" r:id="rId28"/>
    <sheet name="PostgreSQL Flexible" sheetId="18" r:id="rId29"/>
    <sheet name="AKS" sheetId="14" r:id="rId30"/>
    <sheet name="Virtual Machine Scale Sets" sheetId="12" r:id="rId31"/>
    <sheet name="Workspaces" sheetId="28" r:id="rId32"/>
    <sheet name="AppInsights" sheetId="27" r:id="rId33"/>
    <sheet name="APIM" sheetId="22" r:id="rId34"/>
    <sheet name="Registries" sheetId="16" r:id="rId35"/>
    <sheet name="SQL DBs" sheetId="19" r:id="rId36"/>
    <sheet name="Recovery Vaults" sheetId="26" r:id="rId37"/>
    <sheet name="SQL Servers" sheetId="20" r:id="rId38"/>
    <sheet name="Event Hubs" sheetId="2" r:id="rId39"/>
    <sheet name="AVD" sheetId="10" r:id="rId40"/>
    <sheet name="Databricks" sheetId="1" r:id="rId41"/>
    <sheet name="Cosmos DB" sheetId="17" r:id="rId42"/>
    <sheet name="Containers" sheetId="15" r:id="rId43"/>
    <sheet name="App Gateway" sheetId="36" r:id="rId44"/>
    <sheet name="SQL VMs" sheetId="21" r:id="rId45"/>
    <sheet name="Connections" sheetId="30" r:id="rId46"/>
    <sheet name="Bastion Hosts" sheetId="29" r:id="rId47"/>
    <sheet name="Service BUS" sheetId="23" r:id="rId48"/>
    <sheet name="Synapse" sheetId="4" r:id="rId49"/>
    <sheet name="VNET Gateways" sheetId="42" r:id="rId50"/>
  </sheets>
  <calcPr calcId="191029" refMode="R1C1"/>
  <pivotCaches>
    <pivotCache cacheId="15" r:id="rId51"/>
    <pivotCache cacheId="20" r:id="rId52"/>
    <pivotCache cacheId="25" r:id="rId53"/>
    <pivotCache cacheId="30" r:id="rId54"/>
    <pivotCache cacheId="35" r:id="rId55"/>
    <pivotCache cacheId="40" r:id="rId56"/>
    <pivotCache cacheId="47" r:id="rId57"/>
    <pivotCache cacheId="52" r:id="rId58"/>
    <pivotCache cacheId="57" r:id="rId59"/>
    <pivotCache cacheId="62" r:id="rId60"/>
    <pivotCache cacheId="67" r:id="rId6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366" i="48" l="1"/>
  <c r="O4365" i="48"/>
  <c r="O4364" i="48"/>
  <c r="O4363" i="48"/>
  <c r="O4362" i="48"/>
  <c r="O4361" i="48"/>
  <c r="O4360" i="48"/>
  <c r="O4359" i="48"/>
  <c r="O4358" i="48"/>
  <c r="O4357" i="48"/>
  <c r="O4356" i="48"/>
  <c r="O4355" i="48"/>
  <c r="O4354" i="48"/>
  <c r="O4353" i="48"/>
  <c r="O4352" i="48"/>
  <c r="O4351" i="48"/>
  <c r="O4350" i="48"/>
  <c r="O4349" i="48"/>
  <c r="O4348" i="48"/>
  <c r="O4347" i="48"/>
  <c r="O4346" i="48"/>
  <c r="O4345" i="48"/>
  <c r="O4344" i="48"/>
  <c r="O4343" i="48"/>
  <c r="O4342" i="48"/>
  <c r="O4341" i="48"/>
  <c r="O4340" i="48"/>
  <c r="O4339" i="48"/>
  <c r="O4338" i="48"/>
  <c r="O4337" i="48"/>
  <c r="O4336" i="48"/>
  <c r="O4335" i="48"/>
  <c r="O4334" i="48"/>
  <c r="O4333" i="48"/>
  <c r="O4332" i="48"/>
  <c r="O4331" i="48"/>
  <c r="O4330" i="48"/>
  <c r="O4329" i="48"/>
  <c r="O4328" i="48"/>
  <c r="O4327" i="48"/>
  <c r="O4326" i="48"/>
  <c r="O4325" i="48"/>
  <c r="O4324" i="48"/>
  <c r="O4323" i="48"/>
  <c r="O4322" i="48"/>
  <c r="O4321" i="48"/>
  <c r="O4320" i="48"/>
  <c r="O4319" i="48"/>
  <c r="O4318" i="48"/>
  <c r="O4317" i="48"/>
  <c r="O4316" i="48"/>
  <c r="O4315" i="48"/>
  <c r="O4314" i="48"/>
  <c r="O4313" i="48"/>
  <c r="O4312" i="48"/>
  <c r="O4311" i="48"/>
  <c r="O4310" i="48"/>
  <c r="O4309" i="48"/>
  <c r="O4308" i="48"/>
  <c r="O4307" i="48"/>
  <c r="O4306" i="48"/>
  <c r="O4305" i="48"/>
  <c r="O4304" i="48"/>
  <c r="O4303" i="48"/>
  <c r="O4302" i="48"/>
  <c r="O4301" i="48"/>
  <c r="O4300" i="48"/>
  <c r="O4299" i="48"/>
  <c r="O4298" i="48"/>
  <c r="O4297" i="48"/>
  <c r="O4296" i="48"/>
  <c r="O4295" i="48"/>
  <c r="O4294" i="48"/>
  <c r="O4293" i="48"/>
  <c r="O4292" i="48"/>
  <c r="O4291" i="48"/>
  <c r="O4290" i="48"/>
  <c r="O4289" i="48"/>
  <c r="O4288" i="48"/>
  <c r="O4287" i="48"/>
  <c r="O4286" i="48"/>
  <c r="O4285" i="48"/>
  <c r="O4284" i="48"/>
  <c r="O4283" i="48"/>
  <c r="O4282" i="48"/>
  <c r="O4281" i="48"/>
  <c r="O4280" i="48"/>
  <c r="O4279" i="48"/>
  <c r="O4278" i="48"/>
  <c r="O4277" i="48"/>
  <c r="O4276" i="48"/>
  <c r="O4275" i="48"/>
  <c r="O4274" i="48"/>
  <c r="O4273" i="48"/>
  <c r="O4272" i="48"/>
  <c r="O4271" i="48"/>
  <c r="O4270" i="48"/>
  <c r="O4269" i="48"/>
  <c r="O4268" i="48"/>
  <c r="O4267" i="48"/>
  <c r="O4266" i="48"/>
  <c r="O4265" i="48"/>
  <c r="O4264" i="48"/>
  <c r="O4263" i="48"/>
  <c r="O4262" i="48"/>
  <c r="O4261" i="48"/>
  <c r="O4260" i="48"/>
  <c r="O4259" i="48"/>
  <c r="O4258" i="48"/>
  <c r="O4257" i="48"/>
  <c r="O4256" i="48"/>
  <c r="O4255" i="48"/>
  <c r="O4254" i="48"/>
  <c r="O4253" i="48"/>
  <c r="O4252" i="48"/>
  <c r="O4251" i="48"/>
  <c r="O4250" i="48"/>
  <c r="O4249" i="48"/>
  <c r="O4248" i="48"/>
  <c r="O4247" i="48"/>
  <c r="O4246" i="48"/>
  <c r="O4245" i="48"/>
  <c r="O4244" i="48"/>
  <c r="O4243" i="48"/>
  <c r="O4242" i="48"/>
  <c r="O4241" i="48"/>
  <c r="O4240" i="48"/>
  <c r="O4239" i="48"/>
  <c r="O4238" i="48"/>
  <c r="O4237" i="48"/>
  <c r="O4236" i="48"/>
  <c r="O4235" i="48"/>
  <c r="O4234" i="48"/>
  <c r="O4233" i="48"/>
  <c r="O4232" i="48"/>
  <c r="O4231" i="48"/>
  <c r="O4230" i="48"/>
  <c r="O4229" i="48"/>
  <c r="O4228" i="48"/>
  <c r="O4227" i="48"/>
  <c r="O4226" i="48"/>
  <c r="O4225" i="48"/>
  <c r="O4224" i="48"/>
  <c r="O4223" i="48"/>
  <c r="O4222" i="48"/>
  <c r="O4221" i="48"/>
  <c r="O4220" i="48"/>
  <c r="O4219" i="48"/>
  <c r="O4218" i="48"/>
  <c r="O4217" i="48"/>
  <c r="O4216" i="48"/>
  <c r="O4215" i="48"/>
  <c r="O4214" i="48"/>
  <c r="O4213" i="48"/>
  <c r="O4212" i="48"/>
  <c r="O4211" i="48"/>
  <c r="O4210" i="48"/>
  <c r="O4209" i="48"/>
  <c r="O4208" i="48"/>
  <c r="O4207" i="48"/>
  <c r="O4206" i="48"/>
  <c r="O4205" i="48"/>
  <c r="O4204" i="48"/>
  <c r="O4203" i="48"/>
  <c r="O4202" i="48"/>
  <c r="O4201" i="48"/>
  <c r="O4200" i="48"/>
  <c r="O4199" i="48"/>
  <c r="O4198" i="48"/>
  <c r="O4197" i="48"/>
  <c r="O4196" i="48"/>
  <c r="O4195" i="48"/>
  <c r="O4194" i="48"/>
  <c r="O4193" i="48"/>
  <c r="O4192" i="48"/>
  <c r="O4191" i="48"/>
  <c r="O4190" i="48"/>
  <c r="O4189" i="48"/>
  <c r="O4188" i="48"/>
  <c r="O4187" i="48"/>
  <c r="O4186" i="48"/>
  <c r="O4185" i="48"/>
  <c r="O4184" i="48"/>
  <c r="O4183" i="48"/>
  <c r="O4182" i="48"/>
  <c r="O4181" i="48"/>
  <c r="O4180" i="48"/>
  <c r="O4179" i="48"/>
  <c r="O4178" i="48"/>
  <c r="O4177" i="48"/>
  <c r="O4176" i="48"/>
  <c r="O4175" i="48"/>
  <c r="O4174" i="48"/>
  <c r="O4173" i="48"/>
  <c r="O4172" i="48"/>
  <c r="O4171" i="48"/>
  <c r="O4170" i="48"/>
  <c r="O4169" i="48"/>
  <c r="O4168" i="48"/>
  <c r="O4167" i="48"/>
  <c r="O4166" i="48"/>
  <c r="O4165" i="48"/>
  <c r="O4164" i="48"/>
  <c r="O4163" i="48"/>
  <c r="O4162" i="48"/>
  <c r="O4161" i="48"/>
  <c r="O4160" i="48"/>
  <c r="O4159" i="48"/>
  <c r="O4158" i="48"/>
  <c r="O4157" i="48"/>
  <c r="O4156" i="48"/>
  <c r="O4155" i="48"/>
  <c r="O4154" i="48"/>
  <c r="O4153" i="48"/>
  <c r="O4152" i="48"/>
  <c r="O4151" i="48"/>
  <c r="O4150" i="48"/>
  <c r="O4149" i="48"/>
  <c r="O4148" i="48"/>
  <c r="O4147" i="48"/>
  <c r="O4146" i="48"/>
  <c r="O4145" i="48"/>
  <c r="O4144" i="48"/>
  <c r="O4143" i="48"/>
  <c r="O4142" i="48"/>
  <c r="O4141" i="48"/>
  <c r="O4140" i="48"/>
  <c r="O4139" i="48"/>
  <c r="O4138" i="48"/>
  <c r="O4137" i="48"/>
  <c r="O4136" i="48"/>
  <c r="O4135" i="48"/>
  <c r="O4134" i="48"/>
  <c r="O4133" i="48"/>
  <c r="O4132" i="48"/>
  <c r="O4131" i="48"/>
  <c r="O4130" i="48"/>
  <c r="O4129" i="48"/>
  <c r="O4128" i="48"/>
  <c r="O4127" i="48"/>
  <c r="O4126" i="48"/>
  <c r="O4125" i="48"/>
  <c r="O4124" i="48"/>
  <c r="O4123" i="48"/>
  <c r="O4122" i="48"/>
  <c r="O4121" i="48"/>
  <c r="O4120" i="48"/>
  <c r="O4119" i="48"/>
  <c r="O4118" i="48"/>
  <c r="O4117" i="48"/>
  <c r="O4116" i="48"/>
  <c r="O4115" i="48"/>
  <c r="O4114" i="48"/>
  <c r="O4113" i="48"/>
  <c r="O4112" i="48"/>
  <c r="O4111" i="48"/>
  <c r="O4110" i="48"/>
  <c r="O4109" i="48"/>
  <c r="O4108" i="48"/>
  <c r="O4107" i="48"/>
  <c r="O4106" i="48"/>
  <c r="O4105" i="48"/>
  <c r="O4104" i="48"/>
  <c r="O4103" i="48"/>
  <c r="O4102" i="48"/>
  <c r="O4101" i="48"/>
  <c r="O4100" i="48"/>
  <c r="O4099" i="48"/>
  <c r="O4098" i="48"/>
  <c r="O4097" i="48"/>
  <c r="O4096" i="48"/>
  <c r="O4095" i="48"/>
  <c r="O4094" i="48"/>
  <c r="O4093" i="48"/>
  <c r="O4092" i="48"/>
  <c r="O4091" i="48"/>
  <c r="O4090" i="48"/>
  <c r="O4089" i="48"/>
  <c r="O4088" i="48"/>
  <c r="O4087" i="48"/>
  <c r="O4086" i="48"/>
  <c r="O4085" i="48"/>
  <c r="O4084" i="48"/>
  <c r="O4083" i="48"/>
  <c r="O4082" i="48"/>
  <c r="O4081" i="48"/>
  <c r="O4080" i="48"/>
  <c r="O4079" i="48"/>
  <c r="O4078" i="48"/>
  <c r="O4077" i="48"/>
  <c r="O4076" i="48"/>
  <c r="O4075" i="48"/>
  <c r="O4074" i="48"/>
  <c r="O4073" i="48"/>
  <c r="O4072" i="48"/>
  <c r="O4071" i="48"/>
  <c r="O4070" i="48"/>
  <c r="O4069" i="48"/>
  <c r="O4068" i="48"/>
  <c r="O4067" i="48"/>
  <c r="O4066" i="48"/>
  <c r="O4065" i="48"/>
  <c r="O4064" i="48"/>
  <c r="O4063" i="48"/>
  <c r="O4062" i="48"/>
  <c r="O4061" i="48"/>
  <c r="O4060" i="48"/>
  <c r="O4059" i="48"/>
  <c r="O4058" i="48"/>
  <c r="O4057" i="48"/>
  <c r="O4056" i="48"/>
  <c r="O4055" i="48"/>
  <c r="O4054" i="48"/>
  <c r="O4053" i="48"/>
  <c r="O4052" i="48"/>
  <c r="O4051" i="48"/>
  <c r="O4050" i="48"/>
  <c r="O4049" i="48"/>
  <c r="O4048" i="48"/>
  <c r="O4047" i="48"/>
  <c r="O4046" i="48"/>
  <c r="O4045" i="48"/>
  <c r="O4044" i="48"/>
  <c r="O4043" i="48"/>
  <c r="O4042" i="48"/>
  <c r="O4041" i="48"/>
  <c r="O4040" i="48"/>
  <c r="O4039" i="48"/>
  <c r="O4038" i="48"/>
  <c r="O4037" i="48"/>
  <c r="O4036" i="48"/>
  <c r="O4035" i="48"/>
  <c r="O4034" i="48"/>
  <c r="O4033" i="48"/>
  <c r="O4032" i="48"/>
  <c r="O4031" i="48"/>
  <c r="O4030" i="48"/>
  <c r="O4029" i="48"/>
  <c r="O4028" i="48"/>
  <c r="O4027" i="48"/>
  <c r="O4026" i="48"/>
  <c r="O4025" i="48"/>
  <c r="O4024" i="48"/>
  <c r="O4023" i="48"/>
  <c r="O4022" i="48"/>
  <c r="O4021" i="48"/>
  <c r="O4020" i="48"/>
  <c r="O4019" i="48"/>
  <c r="O4018" i="48"/>
  <c r="O4017" i="48"/>
  <c r="O4016" i="48"/>
  <c r="O4015" i="48"/>
  <c r="O4014" i="48"/>
  <c r="O4013" i="48"/>
  <c r="O4012" i="48"/>
  <c r="O4011" i="48"/>
  <c r="O4010" i="48"/>
  <c r="O4009" i="48"/>
  <c r="O4008" i="48"/>
  <c r="O4007" i="48"/>
  <c r="O4006" i="48"/>
  <c r="O4005" i="48"/>
  <c r="O4004" i="48"/>
  <c r="O4003" i="48"/>
  <c r="O4002" i="48"/>
  <c r="O4001" i="48"/>
  <c r="O4000" i="48"/>
  <c r="O3999" i="48"/>
  <c r="O3998" i="48"/>
  <c r="O3997" i="48"/>
  <c r="O3996" i="48"/>
  <c r="O3995" i="48"/>
  <c r="O3994" i="48"/>
  <c r="O3993" i="48"/>
  <c r="O3992" i="48"/>
  <c r="O3991" i="48"/>
  <c r="O3990" i="48"/>
  <c r="O3989" i="48"/>
  <c r="O3988" i="48"/>
  <c r="O3987" i="48"/>
  <c r="O3986" i="48"/>
  <c r="O3985" i="48"/>
  <c r="O3984" i="48"/>
  <c r="O3983" i="48"/>
  <c r="O3982" i="48"/>
  <c r="O3981" i="48"/>
  <c r="O3980" i="48"/>
  <c r="O3979" i="48"/>
  <c r="O3978" i="48"/>
  <c r="O3977" i="48"/>
  <c r="O3976" i="48"/>
  <c r="O3975" i="48"/>
  <c r="O3974" i="48"/>
  <c r="O3973" i="48"/>
  <c r="O3972" i="48"/>
  <c r="O3971" i="48"/>
  <c r="O3970" i="48"/>
  <c r="O3969" i="48"/>
  <c r="O3968" i="48"/>
  <c r="O3967" i="48"/>
  <c r="O3966" i="48"/>
  <c r="O3965" i="48"/>
  <c r="O3964" i="48"/>
  <c r="O3963" i="48"/>
  <c r="O3962" i="48"/>
  <c r="O3961" i="48"/>
  <c r="O3960" i="48"/>
  <c r="O3959" i="48"/>
  <c r="O3958" i="48"/>
  <c r="O3957" i="48"/>
  <c r="O3956" i="48"/>
  <c r="O3955" i="48"/>
  <c r="O3954" i="48"/>
  <c r="O3953" i="48"/>
  <c r="O3952" i="48"/>
  <c r="O3951" i="48"/>
  <c r="O3950" i="48"/>
  <c r="O3949" i="48"/>
  <c r="O3948" i="48"/>
  <c r="O3947" i="48"/>
  <c r="O3946" i="48"/>
  <c r="O3945" i="48"/>
  <c r="O3944" i="48"/>
  <c r="O3943" i="48"/>
  <c r="O3942" i="48"/>
  <c r="O3941" i="48"/>
  <c r="O3940" i="48"/>
  <c r="O3939" i="48"/>
  <c r="O3938" i="48"/>
  <c r="O3937" i="48"/>
  <c r="O3936" i="48"/>
  <c r="O3935" i="48"/>
  <c r="O3934" i="48"/>
  <c r="O3933" i="48"/>
  <c r="O3932" i="48"/>
  <c r="O3931" i="48"/>
  <c r="O3930" i="48"/>
  <c r="O3929" i="48"/>
  <c r="O3928" i="48"/>
  <c r="O3927" i="48"/>
  <c r="O3926" i="48"/>
  <c r="O3925" i="48"/>
  <c r="O3924" i="48"/>
  <c r="O3923" i="48"/>
  <c r="O3922" i="48"/>
  <c r="O3921" i="48"/>
  <c r="O3920" i="48"/>
  <c r="O3919" i="48"/>
  <c r="O3918" i="48"/>
  <c r="O3917" i="48"/>
  <c r="O3916" i="48"/>
  <c r="O3915" i="48"/>
  <c r="O3914" i="48"/>
  <c r="O3913" i="48"/>
  <c r="O3912" i="48"/>
  <c r="O3911" i="48"/>
  <c r="O3910" i="48"/>
  <c r="O3909" i="48"/>
  <c r="O3908" i="48"/>
  <c r="O3907" i="48"/>
  <c r="O3906" i="48"/>
  <c r="O3905" i="48"/>
  <c r="O3904" i="48"/>
  <c r="O3903" i="48"/>
  <c r="O3902" i="48"/>
  <c r="O3901" i="48"/>
  <c r="O3900" i="48"/>
  <c r="O3899" i="48"/>
  <c r="O3898" i="48"/>
  <c r="O3897" i="48"/>
  <c r="O3896" i="48"/>
  <c r="O3895" i="48"/>
  <c r="O3894" i="48"/>
  <c r="O3893" i="48"/>
  <c r="O3892" i="48"/>
  <c r="O3891" i="48"/>
  <c r="O3890" i="48"/>
  <c r="O3889" i="48"/>
  <c r="O3888" i="48"/>
  <c r="O3887" i="48"/>
  <c r="O3886" i="48"/>
  <c r="O3885" i="48"/>
  <c r="O3884" i="48"/>
  <c r="O3883" i="48"/>
  <c r="O3882" i="48"/>
  <c r="O3881" i="48"/>
  <c r="O3880" i="48"/>
  <c r="O3879" i="48"/>
  <c r="O3878" i="48"/>
  <c r="O3877" i="48"/>
  <c r="O3876" i="48"/>
  <c r="O3875" i="48"/>
  <c r="O3874" i="48"/>
  <c r="O3873" i="48"/>
  <c r="O3872" i="48"/>
  <c r="O3871" i="48"/>
  <c r="O3870" i="48"/>
  <c r="O3869" i="48"/>
  <c r="O3868" i="48"/>
  <c r="O3867" i="48"/>
  <c r="O3866" i="48"/>
  <c r="O3865" i="48"/>
  <c r="O3864" i="48"/>
  <c r="O3863" i="48"/>
  <c r="O3862" i="48"/>
  <c r="O3861" i="48"/>
  <c r="O3860" i="48"/>
  <c r="O3859" i="48"/>
  <c r="O3858" i="48"/>
  <c r="O3857" i="48"/>
  <c r="O3856" i="48"/>
  <c r="O3855" i="48"/>
  <c r="O3854" i="48"/>
  <c r="O3853" i="48"/>
  <c r="O3852" i="48"/>
  <c r="O3851" i="48"/>
  <c r="O3850" i="48"/>
  <c r="O3849" i="48"/>
  <c r="O3848" i="48"/>
  <c r="O3847" i="48"/>
  <c r="O3846" i="48"/>
  <c r="O3845" i="48"/>
  <c r="O3844" i="48"/>
  <c r="O3843" i="48"/>
  <c r="O3842" i="48"/>
  <c r="O3841" i="48"/>
  <c r="O3840" i="48"/>
  <c r="O3839" i="48"/>
  <c r="O3838" i="48"/>
  <c r="O3837" i="48"/>
  <c r="O3836" i="48"/>
  <c r="O3835" i="48"/>
  <c r="O3834" i="48"/>
  <c r="O3833" i="48"/>
  <c r="O3832" i="48"/>
  <c r="O3831" i="48"/>
  <c r="O3830" i="48"/>
  <c r="O3829" i="48"/>
  <c r="O3828" i="48"/>
  <c r="O3827" i="48"/>
  <c r="O3826" i="48"/>
  <c r="O3825" i="48"/>
  <c r="O3824" i="48"/>
  <c r="O3823" i="48"/>
  <c r="O3822" i="48"/>
  <c r="O3821" i="48"/>
  <c r="O3820" i="48"/>
  <c r="O3819" i="48"/>
  <c r="O3818" i="48"/>
  <c r="O3817" i="48"/>
  <c r="O3816" i="48"/>
  <c r="O3815" i="48"/>
  <c r="O3814" i="48"/>
  <c r="O3813" i="48"/>
  <c r="O3812" i="48"/>
  <c r="O3811" i="48"/>
  <c r="O3810" i="48"/>
  <c r="O3809" i="48"/>
  <c r="O3808" i="48"/>
  <c r="O3807" i="48"/>
  <c r="O3806" i="48"/>
  <c r="O3805" i="48"/>
  <c r="O3804" i="48"/>
  <c r="O3803" i="48"/>
  <c r="O3802" i="48"/>
  <c r="O3801" i="48"/>
  <c r="O3800" i="48"/>
  <c r="O3799" i="48"/>
  <c r="O3798" i="48"/>
  <c r="O3797" i="48"/>
  <c r="O3796" i="48"/>
  <c r="O3795" i="48"/>
  <c r="O3794" i="48"/>
  <c r="O3793" i="48"/>
  <c r="O3792" i="48"/>
  <c r="O3791" i="48"/>
  <c r="O3790" i="48"/>
  <c r="O3789" i="48"/>
  <c r="O3788" i="48"/>
  <c r="O3787" i="48"/>
  <c r="O3786" i="48"/>
  <c r="O3785" i="48"/>
  <c r="O3784" i="48"/>
  <c r="O3783" i="48"/>
  <c r="O3782" i="48"/>
  <c r="O3781" i="48"/>
  <c r="O3780" i="48"/>
  <c r="O3779" i="48"/>
  <c r="O3778" i="48"/>
  <c r="O3777" i="48"/>
  <c r="O3776" i="48"/>
  <c r="O3775" i="48"/>
  <c r="O3774" i="48"/>
  <c r="O3773" i="48"/>
  <c r="O3772" i="48"/>
  <c r="O3771" i="48"/>
  <c r="O3770" i="48"/>
  <c r="O3769" i="48"/>
  <c r="O3768" i="48"/>
  <c r="O3767" i="48"/>
  <c r="O3766" i="48"/>
  <c r="O3765" i="48"/>
  <c r="O3764" i="48"/>
  <c r="O3763" i="48"/>
  <c r="O3762" i="48"/>
  <c r="O3761" i="48"/>
  <c r="O3760" i="48"/>
  <c r="O3759" i="48"/>
  <c r="O3758" i="48"/>
  <c r="O3757" i="48"/>
  <c r="O3756" i="48"/>
  <c r="O3755" i="48"/>
  <c r="O3754" i="48"/>
  <c r="O3753" i="48"/>
  <c r="O3752" i="48"/>
  <c r="O3751" i="48"/>
  <c r="O3750" i="48"/>
  <c r="O3749" i="48"/>
  <c r="O3748" i="48"/>
  <c r="O3747" i="48"/>
  <c r="O3746" i="48"/>
  <c r="O3745" i="48"/>
  <c r="O3744" i="48"/>
  <c r="O3743" i="48"/>
  <c r="O3742" i="48"/>
  <c r="O3741" i="48"/>
  <c r="O3740" i="48"/>
  <c r="O3739" i="48"/>
  <c r="O3738" i="48"/>
  <c r="O3737" i="48"/>
  <c r="O3736" i="48"/>
  <c r="O3735" i="48"/>
  <c r="O3734" i="48"/>
  <c r="O3733" i="48"/>
  <c r="O3732" i="48"/>
  <c r="O3731" i="48"/>
  <c r="O3730" i="48"/>
  <c r="O3729" i="48"/>
  <c r="O3728" i="48"/>
  <c r="O3727" i="48"/>
  <c r="O3726" i="48"/>
  <c r="O3725" i="48"/>
  <c r="O3724" i="48"/>
  <c r="O3723" i="48"/>
  <c r="O3722" i="48"/>
  <c r="O3721" i="48"/>
  <c r="O3720" i="48"/>
  <c r="O3719" i="48"/>
  <c r="O3718" i="48"/>
  <c r="O3717" i="48"/>
  <c r="O3716" i="48"/>
  <c r="O3715" i="48"/>
  <c r="O3714" i="48"/>
  <c r="O3713" i="48"/>
  <c r="O3712" i="48"/>
  <c r="O3711" i="48"/>
  <c r="O3710" i="48"/>
  <c r="O3709" i="48"/>
  <c r="O3708" i="48"/>
  <c r="O3707" i="48"/>
  <c r="O3706" i="48"/>
  <c r="O3705" i="48"/>
  <c r="O3704" i="48"/>
  <c r="O3703" i="48"/>
  <c r="O3702" i="48"/>
  <c r="O3701" i="48"/>
  <c r="O3700" i="48"/>
  <c r="O3699" i="48"/>
  <c r="O3698" i="48"/>
  <c r="O3697" i="48"/>
  <c r="O3696" i="48"/>
  <c r="O3695" i="48"/>
  <c r="O3694" i="48"/>
  <c r="O3693" i="48"/>
  <c r="O3692" i="48"/>
  <c r="O3691" i="48"/>
  <c r="O3690" i="48"/>
  <c r="O3689" i="48"/>
  <c r="O3688" i="48"/>
  <c r="O3687" i="48"/>
  <c r="O3686" i="48"/>
  <c r="O3685" i="48"/>
  <c r="O3684" i="48"/>
  <c r="O3683" i="48"/>
  <c r="O3682" i="48"/>
  <c r="O3681" i="48"/>
  <c r="O3680" i="48"/>
  <c r="O3679" i="48"/>
  <c r="O3678" i="48"/>
  <c r="O3677" i="48"/>
  <c r="O3676" i="48"/>
  <c r="O3675" i="48"/>
  <c r="O3674" i="48"/>
  <c r="O3673" i="48"/>
  <c r="O3672" i="48"/>
  <c r="O3671" i="48"/>
  <c r="O3670" i="48"/>
  <c r="O3669" i="48"/>
  <c r="O3668" i="48"/>
  <c r="O3667" i="48"/>
  <c r="O3666" i="48"/>
  <c r="O3665" i="48"/>
  <c r="O3664" i="48"/>
  <c r="O3663" i="48"/>
  <c r="O3662" i="48"/>
  <c r="O3661" i="48"/>
  <c r="O3660" i="48"/>
  <c r="O3659" i="48"/>
  <c r="O3658" i="48"/>
  <c r="O3657" i="48"/>
  <c r="O3656" i="48"/>
  <c r="O3655" i="48"/>
  <c r="O3654" i="48"/>
  <c r="O3653" i="48"/>
  <c r="O3652" i="48"/>
  <c r="O3651" i="48"/>
  <c r="O3650" i="48"/>
  <c r="O3649" i="48"/>
  <c r="O3648" i="48"/>
  <c r="O3647" i="48"/>
  <c r="O3646" i="48"/>
  <c r="O3645" i="48"/>
  <c r="O3644" i="48"/>
  <c r="O3643" i="48"/>
  <c r="O3642" i="48"/>
  <c r="O3641" i="48"/>
  <c r="O3640" i="48"/>
  <c r="O3639" i="48"/>
  <c r="O3638" i="48"/>
  <c r="O3637" i="48"/>
  <c r="O3636" i="48"/>
  <c r="O3635" i="48"/>
  <c r="O3634" i="48"/>
  <c r="O3633" i="48"/>
  <c r="O3632" i="48"/>
  <c r="O3631" i="48"/>
  <c r="O3630" i="48"/>
  <c r="O3629" i="48"/>
  <c r="O3628" i="48"/>
  <c r="O3627" i="48"/>
  <c r="O3626" i="48"/>
  <c r="O3625" i="48"/>
  <c r="O3624" i="48"/>
  <c r="O3623" i="48"/>
  <c r="O3622" i="48"/>
  <c r="O3621" i="48"/>
  <c r="O3620" i="48"/>
  <c r="O3619" i="48"/>
  <c r="O3618" i="48"/>
  <c r="O3617" i="48"/>
  <c r="O3616" i="48"/>
  <c r="O3615" i="48"/>
  <c r="O3614" i="48"/>
  <c r="O3613" i="48"/>
  <c r="O3612" i="48"/>
  <c r="O3611" i="48"/>
  <c r="O3610" i="48"/>
  <c r="O3609" i="48"/>
  <c r="O3608" i="48"/>
  <c r="O3607" i="48"/>
  <c r="O3606" i="48"/>
  <c r="O3605" i="48"/>
  <c r="O3604" i="48"/>
  <c r="O3603" i="48"/>
  <c r="O3602" i="48"/>
  <c r="O3601" i="48"/>
  <c r="O3600" i="48"/>
  <c r="O3599" i="48"/>
  <c r="O3598" i="48"/>
  <c r="O3597" i="48"/>
  <c r="O3596" i="48"/>
  <c r="O3595" i="48"/>
  <c r="O3594" i="48"/>
  <c r="O3593" i="48"/>
  <c r="O3592" i="48"/>
  <c r="O3591" i="48"/>
  <c r="O3590" i="48"/>
  <c r="O3589" i="48"/>
  <c r="O3588" i="48"/>
  <c r="O3587" i="48"/>
  <c r="O3586" i="48"/>
  <c r="O3585" i="48"/>
  <c r="O3584" i="48"/>
  <c r="O3583" i="48"/>
  <c r="O3582" i="48"/>
  <c r="O3581" i="48"/>
  <c r="O3580" i="48"/>
  <c r="O3579" i="48"/>
  <c r="O3578" i="48"/>
  <c r="O3577" i="48"/>
  <c r="O3576" i="48"/>
  <c r="O3575" i="48"/>
  <c r="O3574" i="48"/>
  <c r="O3573" i="48"/>
  <c r="O3572" i="48"/>
  <c r="O3571" i="48"/>
  <c r="O3570" i="48"/>
  <c r="O3569" i="48"/>
  <c r="O3568" i="48"/>
  <c r="O3567" i="48"/>
  <c r="O3566" i="48"/>
  <c r="O3565" i="48"/>
  <c r="O3564" i="48"/>
  <c r="O3563" i="48"/>
  <c r="O3562" i="48"/>
  <c r="O3561" i="48"/>
  <c r="O3560" i="48"/>
  <c r="O3559" i="48"/>
  <c r="O3558" i="48"/>
  <c r="O3557" i="48"/>
  <c r="O3556" i="48"/>
  <c r="O3555" i="48"/>
  <c r="O3554" i="48"/>
  <c r="O3553" i="48"/>
  <c r="O3552" i="48"/>
  <c r="O3551" i="48"/>
  <c r="O3550" i="48"/>
  <c r="O3549" i="48"/>
  <c r="O3548" i="48"/>
  <c r="O3547" i="48"/>
  <c r="O3546" i="48"/>
  <c r="O3545" i="48"/>
  <c r="O3544" i="48"/>
  <c r="O3543" i="48"/>
  <c r="O3542" i="48"/>
  <c r="O3541" i="48"/>
  <c r="O3540" i="48"/>
  <c r="O3539" i="48"/>
  <c r="O3538" i="48"/>
  <c r="O3537" i="48"/>
  <c r="O3536" i="48"/>
  <c r="O3535" i="48"/>
  <c r="O3534" i="48"/>
  <c r="O3533" i="48"/>
  <c r="O3532" i="48"/>
  <c r="O3531" i="48"/>
  <c r="O3530" i="48"/>
  <c r="O3529" i="48"/>
  <c r="O3528" i="48"/>
  <c r="O3527" i="48"/>
  <c r="O3526" i="48"/>
  <c r="O3525" i="48"/>
  <c r="O3524" i="48"/>
  <c r="O3523" i="48"/>
  <c r="O3522" i="48"/>
  <c r="O3521" i="48"/>
  <c r="O3520" i="48"/>
  <c r="O3519" i="48"/>
  <c r="O3518" i="48"/>
  <c r="O3517" i="48"/>
  <c r="O3516" i="48"/>
  <c r="O3515" i="48"/>
  <c r="O3514" i="48"/>
  <c r="O3513" i="48"/>
  <c r="O3512" i="48"/>
  <c r="O3511" i="48"/>
  <c r="O3510" i="48"/>
  <c r="O3509" i="48"/>
  <c r="O3508" i="48"/>
  <c r="O3507" i="48"/>
  <c r="O3506" i="48"/>
  <c r="O3505" i="48"/>
  <c r="O3504" i="48"/>
  <c r="O3503" i="48"/>
  <c r="O3502" i="48"/>
  <c r="O3501" i="48"/>
  <c r="O3500" i="48"/>
  <c r="O3499" i="48"/>
  <c r="O3498" i="48"/>
  <c r="O3497" i="48"/>
  <c r="O3496" i="48"/>
  <c r="O3495" i="48"/>
  <c r="O3494" i="48"/>
  <c r="O3493" i="48"/>
  <c r="O3492" i="48"/>
  <c r="O3491" i="48"/>
  <c r="O3490" i="48"/>
  <c r="O3489" i="48"/>
  <c r="O3488" i="48"/>
  <c r="O3487" i="48"/>
  <c r="O3486" i="48"/>
  <c r="O3485" i="48"/>
  <c r="O3484" i="48"/>
  <c r="O3483" i="48"/>
  <c r="O3482" i="48"/>
  <c r="O3481" i="48"/>
  <c r="O3480" i="48"/>
  <c r="O3479" i="48"/>
  <c r="O3478" i="48"/>
  <c r="O3477" i="48"/>
  <c r="O3476" i="48"/>
  <c r="O3475" i="48"/>
  <c r="O3474" i="48"/>
  <c r="O3473" i="48"/>
  <c r="O3472" i="48"/>
  <c r="O3471" i="48"/>
  <c r="O3470" i="48"/>
  <c r="O3469" i="48"/>
  <c r="O3468" i="48"/>
  <c r="O3467" i="48"/>
  <c r="O3466" i="48"/>
  <c r="O3465" i="48"/>
  <c r="O3464" i="48"/>
  <c r="O3463" i="48"/>
  <c r="O3462" i="48"/>
  <c r="O3461" i="48"/>
  <c r="O3460" i="48"/>
  <c r="O3459" i="48"/>
  <c r="O3458" i="48"/>
  <c r="O3457" i="48"/>
  <c r="O3456" i="48"/>
  <c r="O3455" i="48"/>
  <c r="O3454" i="48"/>
  <c r="O3453" i="48"/>
  <c r="O3452" i="48"/>
  <c r="O3451" i="48"/>
  <c r="O3450" i="48"/>
  <c r="O3449" i="48"/>
  <c r="O3448" i="48"/>
  <c r="O3447" i="48"/>
  <c r="O3446" i="48"/>
  <c r="O3445" i="48"/>
  <c r="O3444" i="48"/>
  <c r="O3443" i="48"/>
  <c r="O3442" i="48"/>
  <c r="O3441" i="48"/>
  <c r="O3440" i="48"/>
  <c r="O3439" i="48"/>
  <c r="O3438" i="48"/>
  <c r="O3437" i="48"/>
  <c r="O3436" i="48"/>
  <c r="O3435" i="48"/>
  <c r="O3434" i="48"/>
  <c r="O3433" i="48"/>
  <c r="O3432" i="48"/>
  <c r="O3431" i="48"/>
  <c r="O3430" i="48"/>
  <c r="O3429" i="48"/>
  <c r="O3428" i="48"/>
  <c r="O3427" i="48"/>
  <c r="O3426" i="48"/>
  <c r="O3425" i="48"/>
  <c r="O3424" i="48"/>
  <c r="O3423" i="48"/>
  <c r="O3422" i="48"/>
  <c r="O3421" i="48"/>
  <c r="O3420" i="48"/>
  <c r="O3419" i="48"/>
  <c r="O3418" i="48"/>
  <c r="O3417" i="48"/>
  <c r="O3416" i="48"/>
  <c r="O3415" i="48"/>
  <c r="O3414" i="48"/>
  <c r="O3413" i="48"/>
  <c r="O3412" i="48"/>
  <c r="O3411" i="48"/>
  <c r="O3410" i="48"/>
  <c r="O3409" i="48"/>
  <c r="O3408" i="48"/>
  <c r="O3407" i="48"/>
  <c r="O3406" i="48"/>
  <c r="O3405" i="48"/>
  <c r="O3404" i="48"/>
  <c r="O3403" i="48"/>
  <c r="O3402" i="48"/>
  <c r="O3401" i="48"/>
  <c r="O3400" i="48"/>
  <c r="O3399" i="48"/>
  <c r="O3398" i="48"/>
  <c r="O3397" i="48"/>
  <c r="O3396" i="48"/>
  <c r="O3395" i="48"/>
  <c r="O3394" i="48"/>
  <c r="O3393" i="48"/>
  <c r="O3392" i="48"/>
  <c r="O3391" i="48"/>
  <c r="O3390" i="48"/>
  <c r="O3389" i="48"/>
  <c r="O3388" i="48"/>
  <c r="O3387" i="48"/>
  <c r="O3386" i="48"/>
  <c r="O3385" i="48"/>
  <c r="O3384" i="48"/>
  <c r="O3383" i="48"/>
  <c r="O3382" i="48"/>
  <c r="O3381" i="48"/>
  <c r="O3380" i="48"/>
  <c r="O3379" i="48"/>
  <c r="O3378" i="48"/>
  <c r="O3377" i="48"/>
  <c r="O3376" i="48"/>
  <c r="O3375" i="48"/>
  <c r="O3374" i="48"/>
  <c r="O3373" i="48"/>
  <c r="O3372" i="48"/>
  <c r="O3371" i="48"/>
  <c r="O3370" i="48"/>
  <c r="O3369" i="48"/>
  <c r="O3368" i="48"/>
  <c r="O3367" i="48"/>
  <c r="O3366" i="48"/>
  <c r="O3365" i="48"/>
  <c r="O3364" i="48"/>
  <c r="O3363" i="48"/>
  <c r="O3362" i="48"/>
  <c r="O3361" i="48"/>
  <c r="O3360" i="48"/>
  <c r="O3359" i="48"/>
  <c r="O3358" i="48"/>
  <c r="O3357" i="48"/>
  <c r="O3356" i="48"/>
  <c r="O3355" i="48"/>
  <c r="O3354" i="48"/>
  <c r="O3353" i="48"/>
  <c r="O3352" i="48"/>
  <c r="O3351" i="48"/>
  <c r="O3350" i="48"/>
  <c r="O3349" i="48"/>
  <c r="O3348" i="48"/>
  <c r="O3347" i="48"/>
  <c r="O3346" i="48"/>
  <c r="O3345" i="48"/>
  <c r="O3344" i="48"/>
  <c r="O3343" i="48"/>
  <c r="O3342" i="48"/>
  <c r="O3341" i="48"/>
  <c r="O3340" i="48"/>
  <c r="O3339" i="48"/>
  <c r="O3338" i="48"/>
  <c r="O3337" i="48"/>
  <c r="O3336" i="48"/>
  <c r="O3335" i="48"/>
  <c r="O3334" i="48"/>
  <c r="O3333" i="48"/>
  <c r="O3332" i="48"/>
  <c r="O3331" i="48"/>
  <c r="O3330" i="48"/>
  <c r="O3329" i="48"/>
  <c r="O3328" i="48"/>
  <c r="O3327" i="48"/>
  <c r="O3326" i="48"/>
  <c r="O3325" i="48"/>
  <c r="O3324" i="48"/>
  <c r="O3323" i="48"/>
  <c r="O3322" i="48"/>
  <c r="O3321" i="48"/>
  <c r="O3320" i="48"/>
  <c r="O3319" i="48"/>
  <c r="O3318" i="48"/>
  <c r="O3317" i="48"/>
  <c r="O3316" i="48"/>
  <c r="O3315" i="48"/>
  <c r="O3314" i="48"/>
  <c r="O3313" i="48"/>
  <c r="O3312" i="48"/>
  <c r="O3311" i="48"/>
  <c r="O3310" i="48"/>
  <c r="O3309" i="48"/>
  <c r="O3308" i="48"/>
  <c r="O3307" i="48"/>
  <c r="O3306" i="48"/>
  <c r="O3305" i="48"/>
  <c r="O3304" i="48"/>
  <c r="O3303" i="48"/>
  <c r="O3302" i="48"/>
  <c r="O3301" i="48"/>
  <c r="O3300" i="48"/>
  <c r="O3299" i="48"/>
  <c r="O3298" i="48"/>
  <c r="O3297" i="48"/>
  <c r="O3296" i="48"/>
  <c r="O3295" i="48"/>
  <c r="O3294" i="48"/>
  <c r="O3293" i="48"/>
  <c r="O3292" i="48"/>
  <c r="O3291" i="48"/>
  <c r="O3290" i="48"/>
  <c r="O3289" i="48"/>
  <c r="O3288" i="48"/>
  <c r="O3287" i="48"/>
  <c r="O3286" i="48"/>
  <c r="O3285" i="48"/>
  <c r="O3284" i="48"/>
  <c r="O3283" i="48"/>
  <c r="O3282" i="48"/>
  <c r="O3281" i="48"/>
  <c r="O3280" i="48"/>
  <c r="O3279" i="48"/>
  <c r="O3278" i="48"/>
  <c r="O3277" i="48"/>
  <c r="O3276" i="48"/>
  <c r="O3275" i="48"/>
  <c r="O3274" i="48"/>
  <c r="O3273" i="48"/>
  <c r="O3272" i="48"/>
  <c r="O3271" i="48"/>
  <c r="O3270" i="48"/>
  <c r="O3269" i="48"/>
  <c r="O3268" i="48"/>
  <c r="O3267" i="48"/>
  <c r="O3266" i="48"/>
  <c r="O3265" i="48"/>
  <c r="O3264" i="48"/>
  <c r="O3263" i="48"/>
  <c r="O3262" i="48"/>
  <c r="O3261" i="48"/>
  <c r="O3260" i="48"/>
  <c r="O3259" i="48"/>
  <c r="O3258" i="48"/>
  <c r="O3257" i="48"/>
  <c r="O3256" i="48"/>
  <c r="O3255" i="48"/>
  <c r="O3254" i="48"/>
  <c r="O3253" i="48"/>
  <c r="O3252" i="48"/>
  <c r="O3251" i="48"/>
  <c r="O3250" i="48"/>
  <c r="O3249" i="48"/>
  <c r="O3248" i="48"/>
  <c r="O3247" i="48"/>
  <c r="O3246" i="48"/>
  <c r="O3245" i="48"/>
  <c r="O3244" i="48"/>
  <c r="O3243" i="48"/>
  <c r="O3242" i="48"/>
  <c r="O3241" i="48"/>
  <c r="O3240" i="48"/>
  <c r="O3239" i="48"/>
  <c r="O3238" i="48"/>
  <c r="O3237" i="48"/>
  <c r="O3236" i="48"/>
  <c r="O3235" i="48"/>
  <c r="O3234" i="48"/>
  <c r="O3233" i="48"/>
  <c r="O3232" i="48"/>
  <c r="O3231" i="48"/>
  <c r="O3230" i="48"/>
  <c r="O3229" i="48"/>
  <c r="O3228" i="48"/>
  <c r="O3227" i="48"/>
  <c r="O3226" i="48"/>
  <c r="O3225" i="48"/>
  <c r="O3224" i="48"/>
  <c r="O3223" i="48"/>
  <c r="O3222" i="48"/>
  <c r="O3221" i="48"/>
  <c r="O3220" i="48"/>
  <c r="O3219" i="48"/>
  <c r="O3218" i="48"/>
  <c r="O3217" i="48"/>
  <c r="O3216" i="48"/>
  <c r="O3215" i="48"/>
  <c r="O3214" i="48"/>
  <c r="O3213" i="48"/>
  <c r="O3212" i="48"/>
  <c r="O3211" i="48"/>
  <c r="O3210" i="48"/>
  <c r="O3209" i="48"/>
  <c r="O3208" i="48"/>
  <c r="O3207" i="48"/>
  <c r="O3206" i="48"/>
  <c r="O3205" i="48"/>
  <c r="O3204" i="48"/>
  <c r="O3203" i="48"/>
  <c r="O3202" i="48"/>
  <c r="O3201" i="48"/>
  <c r="O3200" i="48"/>
  <c r="O3199" i="48"/>
  <c r="O3198" i="48"/>
  <c r="O3197" i="48"/>
  <c r="O3196" i="48"/>
  <c r="O3195" i="48"/>
  <c r="O3194" i="48"/>
  <c r="O3193" i="48"/>
  <c r="O3192" i="48"/>
  <c r="O3191" i="48"/>
  <c r="O3190" i="48"/>
  <c r="O3189" i="48"/>
  <c r="O3188" i="48"/>
  <c r="O3187" i="48"/>
  <c r="O3186" i="48"/>
  <c r="O3185" i="48"/>
  <c r="O3184" i="48"/>
  <c r="O3183" i="48"/>
  <c r="O3182" i="48"/>
  <c r="O3181" i="48"/>
  <c r="O3180" i="48"/>
  <c r="O3179" i="48"/>
  <c r="O3178" i="48"/>
  <c r="O3177" i="48"/>
  <c r="O3176" i="48"/>
  <c r="O3175" i="48"/>
  <c r="O3174" i="48"/>
  <c r="O3173" i="48"/>
  <c r="O3172" i="48"/>
  <c r="O3171" i="48"/>
  <c r="O3170" i="48"/>
  <c r="O3169" i="48"/>
  <c r="O3168" i="48"/>
  <c r="O3167" i="48"/>
  <c r="O3166" i="48"/>
  <c r="O3165" i="48"/>
  <c r="O3164" i="48"/>
  <c r="O3163" i="48"/>
  <c r="O3162" i="48"/>
  <c r="O3161" i="48"/>
  <c r="O3160" i="48"/>
  <c r="O3159" i="48"/>
  <c r="O3158" i="48"/>
  <c r="O3157" i="48"/>
  <c r="O3156" i="48"/>
  <c r="O3155" i="48"/>
  <c r="O3154" i="48"/>
  <c r="O3153" i="48"/>
  <c r="O3152" i="48"/>
  <c r="O3151" i="48"/>
  <c r="O3150" i="48"/>
  <c r="O3149" i="48"/>
  <c r="O3148" i="48"/>
  <c r="O3147" i="48"/>
  <c r="O3146" i="48"/>
  <c r="O3145" i="48"/>
  <c r="O3144" i="48"/>
  <c r="O3143" i="48"/>
  <c r="O3142" i="48"/>
  <c r="O3141" i="48"/>
  <c r="O3140" i="48"/>
  <c r="O3139" i="48"/>
  <c r="O3138" i="48"/>
  <c r="O3137" i="48"/>
  <c r="O3136" i="48"/>
  <c r="O3135" i="48"/>
  <c r="O3134" i="48"/>
  <c r="O3133" i="48"/>
  <c r="O3132" i="48"/>
  <c r="O3131" i="48"/>
  <c r="O3130" i="48"/>
  <c r="O3129" i="48"/>
  <c r="O3128" i="48"/>
  <c r="O3127" i="48"/>
  <c r="O3126" i="48"/>
  <c r="O3125" i="48"/>
  <c r="O3124" i="48"/>
  <c r="O3123" i="48"/>
  <c r="O3122" i="48"/>
  <c r="O3121" i="48"/>
  <c r="O3120" i="48"/>
  <c r="O3119" i="48"/>
  <c r="O3118" i="48"/>
  <c r="O3117" i="48"/>
  <c r="O3116" i="48"/>
  <c r="O3115" i="48"/>
  <c r="O3114" i="48"/>
  <c r="O3113" i="48"/>
  <c r="O3112" i="48"/>
  <c r="O3111" i="48"/>
  <c r="O3110" i="48"/>
  <c r="O3109" i="48"/>
  <c r="O3108" i="48"/>
  <c r="O3107" i="48"/>
  <c r="O3106" i="48"/>
  <c r="O3105" i="48"/>
  <c r="O3104" i="48"/>
  <c r="O3103" i="48"/>
  <c r="O3102" i="48"/>
  <c r="O3101" i="48"/>
  <c r="O3100" i="48"/>
  <c r="O3099" i="48"/>
  <c r="O3098" i="48"/>
  <c r="O3097" i="48"/>
  <c r="O3096" i="48"/>
  <c r="O3095" i="48"/>
  <c r="O3094" i="48"/>
  <c r="O3093" i="48"/>
  <c r="O3092" i="48"/>
  <c r="O3091" i="48"/>
  <c r="O3090" i="48"/>
  <c r="O3089" i="48"/>
  <c r="O3088" i="48"/>
  <c r="O3087" i="48"/>
  <c r="O3086" i="48"/>
  <c r="O3085" i="48"/>
  <c r="O3084" i="48"/>
  <c r="O3083" i="48"/>
  <c r="O3082" i="48"/>
  <c r="O3081" i="48"/>
  <c r="O3080" i="48"/>
  <c r="O3079" i="48"/>
  <c r="O3078" i="48"/>
  <c r="O3077" i="48"/>
  <c r="O3076" i="48"/>
  <c r="O3075" i="48"/>
  <c r="O3074" i="48"/>
  <c r="O3073" i="48"/>
  <c r="O3072" i="48"/>
  <c r="O3071" i="48"/>
  <c r="O3070" i="48"/>
  <c r="O3069" i="48"/>
  <c r="O3068" i="48"/>
  <c r="O3067" i="48"/>
  <c r="O3066" i="48"/>
  <c r="O3065" i="48"/>
  <c r="O3064" i="48"/>
  <c r="O3063" i="48"/>
  <c r="O3062" i="48"/>
  <c r="O3061" i="48"/>
  <c r="O3060" i="48"/>
  <c r="O3059" i="48"/>
  <c r="O3058" i="48"/>
  <c r="O3057" i="48"/>
  <c r="O3056" i="48"/>
  <c r="O3055" i="48"/>
  <c r="O3054" i="48"/>
  <c r="O3053" i="48"/>
  <c r="O3052" i="48"/>
  <c r="O3051" i="48"/>
  <c r="O3050" i="48"/>
  <c r="O3049" i="48"/>
  <c r="O3048" i="48"/>
  <c r="O3047" i="48"/>
  <c r="O3046" i="48"/>
  <c r="O3045" i="48"/>
  <c r="O3044" i="48"/>
  <c r="O3043" i="48"/>
  <c r="O3042" i="48"/>
  <c r="O3041" i="48"/>
  <c r="O3040" i="48"/>
  <c r="O3039" i="48"/>
  <c r="O3038" i="48"/>
  <c r="O3037" i="48"/>
  <c r="O3036" i="48"/>
  <c r="O3035" i="48"/>
  <c r="O3034" i="48"/>
  <c r="O3033" i="48"/>
  <c r="O3032" i="48"/>
  <c r="O3031" i="48"/>
  <c r="O3030" i="48"/>
  <c r="O3029" i="48"/>
  <c r="O3028" i="48"/>
  <c r="O3027" i="48"/>
  <c r="O3026" i="48"/>
  <c r="O3025" i="48"/>
  <c r="O3024" i="48"/>
  <c r="O3023" i="48"/>
  <c r="O3022" i="48"/>
  <c r="O3021" i="48"/>
  <c r="O3020" i="48"/>
  <c r="O3019" i="48"/>
  <c r="O3018" i="48"/>
  <c r="O3017" i="48"/>
  <c r="O3016" i="48"/>
  <c r="O3015" i="48"/>
  <c r="O3014" i="48"/>
  <c r="O3013" i="48"/>
  <c r="O3012" i="48"/>
  <c r="O3011" i="48"/>
  <c r="O3010" i="48"/>
  <c r="O3009" i="48"/>
  <c r="O3008" i="48"/>
  <c r="O3007" i="48"/>
  <c r="O3006" i="48"/>
  <c r="O3005" i="48"/>
  <c r="O3004" i="48"/>
  <c r="O3003" i="48"/>
  <c r="O3002" i="48"/>
  <c r="O3001" i="48"/>
  <c r="O3000" i="48"/>
  <c r="O2999" i="48"/>
  <c r="O2998" i="48"/>
  <c r="O2997" i="48"/>
  <c r="O2996" i="48"/>
  <c r="O2995" i="48"/>
  <c r="O2994" i="48"/>
  <c r="O2993" i="48"/>
  <c r="O2992" i="48"/>
  <c r="O2991" i="48"/>
  <c r="O2990" i="48"/>
  <c r="O2989" i="48"/>
  <c r="O2988" i="48"/>
  <c r="O2987" i="48"/>
  <c r="O2986" i="48"/>
  <c r="O2985" i="48"/>
  <c r="O2984" i="48"/>
  <c r="O2983" i="48"/>
  <c r="O2982" i="48"/>
  <c r="O2981" i="48"/>
  <c r="O2980" i="48"/>
  <c r="O2979" i="48"/>
  <c r="O2978" i="48"/>
  <c r="O2977" i="48"/>
  <c r="O2976" i="48"/>
  <c r="O2975" i="48"/>
  <c r="O2974" i="48"/>
  <c r="O2973" i="48"/>
  <c r="O2972" i="48"/>
  <c r="O2971" i="48"/>
  <c r="O2970" i="48"/>
  <c r="O2969" i="48"/>
  <c r="O2968" i="48"/>
  <c r="O2967" i="48"/>
  <c r="O2966" i="48"/>
  <c r="O2965" i="48"/>
  <c r="O2964" i="48"/>
  <c r="O2963" i="48"/>
  <c r="O2962" i="48"/>
  <c r="O2961" i="48"/>
  <c r="O2960" i="48"/>
  <c r="O2959" i="48"/>
  <c r="O2958" i="48"/>
  <c r="O2957" i="48"/>
  <c r="O2956" i="48"/>
  <c r="O2955" i="48"/>
  <c r="O2954" i="48"/>
  <c r="O2953" i="48"/>
  <c r="O2952" i="48"/>
  <c r="O2951" i="48"/>
  <c r="O2950" i="48"/>
  <c r="O2949" i="48"/>
  <c r="O2948" i="48"/>
  <c r="O2947" i="48"/>
  <c r="O2946" i="48"/>
  <c r="O2945" i="48"/>
  <c r="O2944" i="48"/>
  <c r="O2943" i="48"/>
  <c r="O2942" i="48"/>
  <c r="O2941" i="48"/>
  <c r="O2940" i="48"/>
  <c r="O2939" i="48"/>
  <c r="O2938" i="48"/>
  <c r="O2937" i="48"/>
  <c r="O2936" i="48"/>
  <c r="O2935" i="48"/>
  <c r="O2934" i="48"/>
  <c r="O2933" i="48"/>
  <c r="O2932" i="48"/>
  <c r="O2931" i="48"/>
  <c r="O2930" i="48"/>
  <c r="O2929" i="48"/>
  <c r="O2928" i="48"/>
  <c r="O2927" i="48"/>
  <c r="O2926" i="48"/>
  <c r="O2925" i="48"/>
  <c r="O2924" i="48"/>
  <c r="O2923" i="48"/>
  <c r="O2922" i="48"/>
  <c r="O2921" i="48"/>
  <c r="O2920" i="48"/>
  <c r="O2919" i="48"/>
  <c r="O2918" i="48"/>
  <c r="O2917" i="48"/>
  <c r="O2916" i="48"/>
  <c r="O2915" i="48"/>
  <c r="O2914" i="48"/>
  <c r="O2913" i="48"/>
  <c r="O2912" i="48"/>
  <c r="O2911" i="48"/>
  <c r="O2910" i="48"/>
  <c r="O2909" i="48"/>
  <c r="O2908" i="48"/>
  <c r="O2907" i="48"/>
  <c r="O2906" i="48"/>
  <c r="O2905" i="48"/>
  <c r="O2904" i="48"/>
  <c r="O2903" i="48"/>
  <c r="O2902" i="48"/>
  <c r="O2901" i="48"/>
  <c r="O2900" i="48"/>
  <c r="O2899" i="48"/>
  <c r="O2898" i="48"/>
  <c r="O2897" i="48"/>
  <c r="O2896" i="48"/>
  <c r="O2895" i="48"/>
  <c r="O2894" i="48"/>
  <c r="O2893" i="48"/>
  <c r="O2892" i="48"/>
  <c r="O2891" i="48"/>
  <c r="O2890" i="48"/>
  <c r="O2889" i="48"/>
  <c r="O2888" i="48"/>
  <c r="O2887" i="48"/>
  <c r="O2886" i="48"/>
  <c r="O2885" i="48"/>
  <c r="O2884" i="48"/>
  <c r="O2883" i="48"/>
  <c r="O2882" i="48"/>
  <c r="O2881" i="48"/>
  <c r="O2880" i="48"/>
  <c r="O2879" i="48"/>
  <c r="O2878" i="48"/>
  <c r="O2877" i="48"/>
  <c r="O2876" i="48"/>
  <c r="O2875" i="48"/>
  <c r="O2874" i="48"/>
  <c r="O2873" i="48"/>
  <c r="O2872" i="48"/>
  <c r="O2871" i="48"/>
  <c r="O2870" i="48"/>
  <c r="O2869" i="48"/>
  <c r="O2868" i="48"/>
  <c r="O2867" i="48"/>
  <c r="O2866" i="48"/>
  <c r="O2865" i="48"/>
  <c r="O2864" i="48"/>
  <c r="O2863" i="48"/>
  <c r="O2862" i="48"/>
  <c r="O2861" i="48"/>
  <c r="O2860" i="48"/>
  <c r="O2859" i="48"/>
  <c r="O2858" i="48"/>
  <c r="O2857" i="48"/>
  <c r="O2856" i="48"/>
  <c r="O2855" i="48"/>
  <c r="O2854" i="48"/>
  <c r="O2853" i="48"/>
  <c r="O2852" i="48"/>
  <c r="O2851" i="48"/>
  <c r="O2850" i="48"/>
  <c r="O2849" i="48"/>
  <c r="O2848" i="48"/>
  <c r="O2847" i="48"/>
  <c r="O2846" i="48"/>
  <c r="O2845" i="48"/>
  <c r="O2844" i="48"/>
  <c r="O2843" i="48"/>
  <c r="O2842" i="48"/>
  <c r="O2841" i="48"/>
  <c r="O2840" i="48"/>
  <c r="O2839" i="48"/>
  <c r="O2838" i="48"/>
  <c r="O2837" i="48"/>
  <c r="O2836" i="48"/>
  <c r="O2835" i="48"/>
  <c r="O2834" i="48"/>
  <c r="O2833" i="48"/>
  <c r="O2832" i="48"/>
  <c r="O2831" i="48"/>
  <c r="O2830" i="48"/>
  <c r="O2829" i="48"/>
  <c r="O2828" i="48"/>
  <c r="O2827" i="48"/>
  <c r="O2826" i="48"/>
  <c r="O2825" i="48"/>
  <c r="O2824" i="48"/>
  <c r="O2823" i="48"/>
  <c r="O2822" i="48"/>
  <c r="O2821" i="48"/>
  <c r="O2820" i="48"/>
  <c r="O2819" i="48"/>
  <c r="O2818" i="48"/>
  <c r="O2817" i="48"/>
  <c r="O2816" i="48"/>
  <c r="O2815" i="48"/>
  <c r="O2814" i="48"/>
  <c r="O2813" i="48"/>
  <c r="O2812" i="48"/>
  <c r="O2811" i="48"/>
  <c r="O2810" i="48"/>
  <c r="O2809" i="48"/>
  <c r="O2808" i="48"/>
  <c r="O2807" i="48"/>
  <c r="O2806" i="48"/>
  <c r="O2805" i="48"/>
  <c r="O2804" i="48"/>
  <c r="O2803" i="48"/>
  <c r="O2802" i="48"/>
  <c r="O2801" i="48"/>
  <c r="O2800" i="48"/>
  <c r="O2799" i="48"/>
  <c r="O2798" i="48"/>
  <c r="O2797" i="48"/>
  <c r="O2796" i="48"/>
  <c r="O2795" i="48"/>
  <c r="O2794" i="48"/>
  <c r="O2793" i="48"/>
  <c r="O2792" i="48"/>
  <c r="O2791" i="48"/>
  <c r="O2790" i="48"/>
  <c r="O2789" i="48"/>
  <c r="O2788" i="48"/>
  <c r="O2787" i="48"/>
  <c r="O2786" i="48"/>
  <c r="O2785" i="48"/>
  <c r="O2784" i="48"/>
  <c r="O2783" i="48"/>
  <c r="O2782" i="48"/>
  <c r="O2781" i="48"/>
  <c r="O2780" i="48"/>
  <c r="O2779" i="48"/>
  <c r="O2778" i="48"/>
  <c r="O2777" i="48"/>
  <c r="O2776" i="48"/>
  <c r="O2775" i="48"/>
  <c r="O2774" i="48"/>
  <c r="O2773" i="48"/>
  <c r="O2772" i="48"/>
  <c r="O2771" i="48"/>
  <c r="O2770" i="48"/>
  <c r="O2769" i="48"/>
  <c r="O2768" i="48"/>
  <c r="O2767" i="48"/>
  <c r="O2766" i="48"/>
  <c r="O2765" i="48"/>
  <c r="O2764" i="48"/>
  <c r="O2763" i="48"/>
  <c r="O2762" i="48"/>
  <c r="O2761" i="48"/>
  <c r="O2760" i="48"/>
  <c r="O2759" i="48"/>
  <c r="O2758" i="48"/>
  <c r="O2757" i="48"/>
  <c r="O2756" i="48"/>
  <c r="O2755" i="48"/>
  <c r="O2754" i="48"/>
  <c r="O2753" i="48"/>
  <c r="O2752" i="48"/>
  <c r="O2751" i="48"/>
  <c r="O2750" i="48"/>
  <c r="O2749" i="48"/>
  <c r="O2748" i="48"/>
  <c r="O2747" i="48"/>
  <c r="O2746" i="48"/>
  <c r="O2745" i="48"/>
  <c r="O2744" i="48"/>
  <c r="O2743" i="48"/>
  <c r="O2742" i="48"/>
  <c r="O2741" i="48"/>
  <c r="O2740" i="48"/>
  <c r="O2739" i="48"/>
  <c r="O2738" i="48"/>
  <c r="O2737" i="48"/>
  <c r="O2736" i="48"/>
  <c r="O2735" i="48"/>
  <c r="O2734" i="48"/>
  <c r="O2733" i="48"/>
  <c r="O2732" i="48"/>
  <c r="O2731" i="48"/>
  <c r="O2730" i="48"/>
  <c r="O2729" i="48"/>
  <c r="O2728" i="48"/>
  <c r="O2727" i="48"/>
  <c r="O2726" i="48"/>
  <c r="O2725" i="48"/>
  <c r="O2724" i="48"/>
  <c r="O2723" i="48"/>
  <c r="O2722" i="48"/>
  <c r="O2721" i="48"/>
  <c r="O2720" i="48"/>
  <c r="O2719" i="48"/>
  <c r="O2718" i="48"/>
  <c r="O2717" i="48"/>
  <c r="O2716" i="48"/>
  <c r="O2715" i="48"/>
  <c r="O2714" i="48"/>
  <c r="O2713" i="48"/>
  <c r="O2712" i="48"/>
  <c r="O2711" i="48"/>
  <c r="O2710" i="48"/>
  <c r="O2709" i="48"/>
  <c r="O2708" i="48"/>
  <c r="O2707" i="48"/>
  <c r="O2706" i="48"/>
  <c r="O2705" i="48"/>
  <c r="O2704" i="48"/>
  <c r="O2703" i="48"/>
  <c r="O2702" i="48"/>
  <c r="O2701" i="48"/>
  <c r="O2700" i="48"/>
  <c r="O2699" i="48"/>
  <c r="O2698" i="48"/>
  <c r="O2697" i="48"/>
  <c r="O2696" i="48"/>
  <c r="O2695" i="48"/>
  <c r="O2694" i="48"/>
  <c r="O2693" i="48"/>
  <c r="O2692" i="48"/>
  <c r="O2691" i="48"/>
  <c r="O2690" i="48"/>
  <c r="O2689" i="48"/>
  <c r="O2688" i="48"/>
  <c r="O2687" i="48"/>
  <c r="O2686" i="48"/>
  <c r="O2685" i="48"/>
  <c r="O2684" i="48"/>
  <c r="O2683" i="48"/>
  <c r="O2682" i="48"/>
  <c r="O2681" i="48"/>
  <c r="O2680" i="48"/>
  <c r="O2679" i="48"/>
  <c r="O2678" i="48"/>
  <c r="O2677" i="48"/>
  <c r="O2676" i="48"/>
  <c r="O2675" i="48"/>
  <c r="O2674" i="48"/>
  <c r="O2673" i="48"/>
  <c r="O2672" i="48"/>
  <c r="O2671" i="48"/>
  <c r="O2670" i="48"/>
  <c r="O2669" i="48"/>
  <c r="O2668" i="48"/>
  <c r="O2667" i="48"/>
  <c r="O2666" i="48"/>
  <c r="O2665" i="48"/>
  <c r="O2664" i="48"/>
  <c r="O2663" i="48"/>
  <c r="O2662" i="48"/>
  <c r="O2661" i="48"/>
  <c r="O2660" i="48"/>
  <c r="O2659" i="48"/>
  <c r="O2658" i="48"/>
  <c r="O2657" i="48"/>
  <c r="O2656" i="48"/>
  <c r="O2655" i="48"/>
  <c r="O2654" i="48"/>
  <c r="O2653" i="48"/>
  <c r="O2652" i="48"/>
  <c r="O2651" i="48"/>
  <c r="O2650" i="48"/>
  <c r="O2649" i="48"/>
  <c r="O2648" i="48"/>
  <c r="O2647" i="48"/>
  <c r="O2646" i="48"/>
  <c r="O2645" i="48"/>
  <c r="O2644" i="48"/>
  <c r="O2643" i="48"/>
  <c r="O2642" i="48"/>
  <c r="O2641" i="48"/>
  <c r="O2640" i="48"/>
  <c r="O2639" i="48"/>
  <c r="O2638" i="48"/>
  <c r="O2637" i="48"/>
  <c r="O2636" i="48"/>
  <c r="O2635" i="48"/>
  <c r="O2634" i="48"/>
  <c r="O2633" i="48"/>
  <c r="O2632" i="48"/>
  <c r="O2631" i="48"/>
  <c r="O2630" i="48"/>
  <c r="O2629" i="48"/>
  <c r="O2628" i="48"/>
  <c r="O2627" i="48"/>
  <c r="O2626" i="48"/>
  <c r="O2625" i="48"/>
  <c r="O2624" i="48"/>
  <c r="O2623" i="48"/>
  <c r="O2622" i="48"/>
  <c r="O2621" i="48"/>
  <c r="O2620" i="48"/>
  <c r="O2619" i="48"/>
  <c r="O2618" i="48"/>
  <c r="O2617" i="48"/>
  <c r="O2616" i="48"/>
  <c r="O2615" i="48"/>
  <c r="O2614" i="48"/>
  <c r="O2613" i="48"/>
  <c r="O2612" i="48"/>
  <c r="O2611" i="48"/>
  <c r="O2610" i="48"/>
  <c r="O2609" i="48"/>
  <c r="O2608" i="48"/>
  <c r="O2607" i="48"/>
  <c r="O2606" i="48"/>
  <c r="O2605" i="48"/>
  <c r="O2604" i="48"/>
  <c r="O2603" i="48"/>
  <c r="O2602" i="48"/>
  <c r="O2601" i="48"/>
  <c r="O2600" i="48"/>
  <c r="O2599" i="48"/>
  <c r="O2598" i="48"/>
  <c r="O2597" i="48"/>
  <c r="O2596" i="48"/>
  <c r="O2595" i="48"/>
  <c r="O2594" i="48"/>
  <c r="O2593" i="48"/>
  <c r="O2592" i="48"/>
  <c r="O2591" i="48"/>
  <c r="O2590" i="48"/>
  <c r="O2589" i="48"/>
  <c r="O2588" i="48"/>
  <c r="O2587" i="48"/>
  <c r="O2586" i="48"/>
  <c r="O2585" i="48"/>
  <c r="O2584" i="48"/>
  <c r="O2583" i="48"/>
  <c r="O2582" i="48"/>
  <c r="O2581" i="48"/>
  <c r="O2580" i="48"/>
  <c r="O2579" i="48"/>
  <c r="O2578" i="48"/>
  <c r="O2577" i="48"/>
  <c r="O2576" i="48"/>
  <c r="O2575" i="48"/>
  <c r="O2574" i="48"/>
  <c r="O2573" i="48"/>
  <c r="O2572" i="48"/>
  <c r="O2571" i="48"/>
  <c r="O2570" i="48"/>
  <c r="O2569" i="48"/>
  <c r="O2568" i="48"/>
  <c r="O2567" i="48"/>
  <c r="O2566" i="48"/>
  <c r="O2565" i="48"/>
  <c r="O2564" i="48"/>
  <c r="O2563" i="48"/>
  <c r="O2562" i="48"/>
  <c r="O2561" i="48"/>
  <c r="O2560" i="48"/>
  <c r="O2559" i="48"/>
  <c r="O2558" i="48"/>
  <c r="O2557" i="48"/>
  <c r="O2556" i="48"/>
  <c r="O2555" i="48"/>
  <c r="O2554" i="48"/>
  <c r="O2553" i="48"/>
  <c r="O2552" i="48"/>
  <c r="O2551" i="48"/>
  <c r="O2550" i="48"/>
  <c r="O2549" i="48"/>
  <c r="O2548" i="48"/>
  <c r="O2547" i="48"/>
  <c r="O2546" i="48"/>
  <c r="O2545" i="48"/>
  <c r="O2544" i="48"/>
  <c r="O2543" i="48"/>
  <c r="O2542" i="48"/>
  <c r="O2541" i="48"/>
  <c r="O2540" i="48"/>
  <c r="O2539" i="48"/>
  <c r="O2538" i="48"/>
  <c r="O2537" i="48"/>
  <c r="O2536" i="48"/>
  <c r="O2535" i="48"/>
  <c r="O2534" i="48"/>
  <c r="O2533" i="48"/>
  <c r="O2532" i="48"/>
  <c r="O2531" i="48"/>
  <c r="O2530" i="48"/>
  <c r="O2529" i="48"/>
  <c r="O2528" i="48"/>
  <c r="O2527" i="48"/>
  <c r="O2526" i="48"/>
  <c r="O2525" i="48"/>
  <c r="O2524" i="48"/>
  <c r="O2523" i="48"/>
  <c r="O2522" i="48"/>
  <c r="O2521" i="48"/>
  <c r="O2520" i="48"/>
  <c r="O2519" i="48"/>
  <c r="O2518" i="48"/>
  <c r="O2517" i="48"/>
  <c r="O2516" i="48"/>
  <c r="O2515" i="48"/>
  <c r="O2514" i="48"/>
  <c r="O2513" i="48"/>
  <c r="O2512" i="48"/>
  <c r="O2511" i="48"/>
  <c r="O2510" i="48"/>
  <c r="O2509" i="48"/>
  <c r="O2508" i="48"/>
  <c r="O2507" i="48"/>
  <c r="O2506" i="48"/>
  <c r="O2505" i="48"/>
  <c r="O2504" i="48"/>
  <c r="O2503" i="48"/>
  <c r="O2502" i="48"/>
  <c r="O2501" i="48"/>
  <c r="O2500" i="48"/>
  <c r="O2499" i="48"/>
  <c r="O2498" i="48"/>
  <c r="O2497" i="48"/>
  <c r="O2496" i="48"/>
  <c r="O2495" i="48"/>
  <c r="O2494" i="48"/>
  <c r="O2493" i="48"/>
  <c r="O2492" i="48"/>
  <c r="O2491" i="48"/>
  <c r="O2490" i="48"/>
  <c r="O2489" i="48"/>
  <c r="O2488" i="48"/>
  <c r="O2487" i="48"/>
  <c r="O2486" i="48"/>
  <c r="O2485" i="48"/>
  <c r="O2484" i="48"/>
  <c r="O2483" i="48"/>
  <c r="O2482" i="48"/>
  <c r="O2481" i="48"/>
  <c r="O2480" i="48"/>
  <c r="O2479" i="48"/>
  <c r="O2478" i="48"/>
  <c r="O2477" i="48"/>
  <c r="O2476" i="48"/>
  <c r="O2475" i="48"/>
  <c r="O2474" i="48"/>
  <c r="O2473" i="48"/>
  <c r="O2472" i="48"/>
  <c r="O2471" i="48"/>
  <c r="O2470" i="48"/>
  <c r="O2469" i="48"/>
  <c r="O2468" i="48"/>
  <c r="O2467" i="48"/>
  <c r="O2466" i="48"/>
  <c r="O2465" i="48"/>
  <c r="O2464" i="48"/>
  <c r="O2463" i="48"/>
  <c r="O2462" i="48"/>
  <c r="O2461" i="48"/>
  <c r="O2460" i="48"/>
  <c r="O2459" i="48"/>
  <c r="O2458" i="48"/>
  <c r="O2457" i="48"/>
  <c r="O2456" i="48"/>
  <c r="O2455" i="48"/>
  <c r="O2454" i="48"/>
  <c r="O2453" i="48"/>
  <c r="O2452" i="48"/>
  <c r="O2451" i="48"/>
  <c r="O2450" i="48"/>
  <c r="O2449" i="48"/>
  <c r="O2448" i="48"/>
  <c r="O2447" i="48"/>
  <c r="O2446" i="48"/>
  <c r="O2445" i="48"/>
  <c r="O2444" i="48"/>
  <c r="O2443" i="48"/>
  <c r="O2442" i="48"/>
  <c r="O2441" i="48"/>
  <c r="O2440" i="48"/>
  <c r="O2439" i="48"/>
  <c r="O2438" i="48"/>
  <c r="O2437" i="48"/>
  <c r="O2436" i="48"/>
  <c r="O2435" i="48"/>
  <c r="O2434" i="48"/>
  <c r="O2433" i="48"/>
  <c r="O2432" i="48"/>
  <c r="O2431" i="48"/>
  <c r="O2430" i="48"/>
  <c r="O2429" i="48"/>
  <c r="O2428" i="48"/>
  <c r="O2427" i="48"/>
  <c r="O2426" i="48"/>
  <c r="O2425" i="48"/>
  <c r="O2424" i="48"/>
  <c r="O2423" i="48"/>
  <c r="O2422" i="48"/>
  <c r="O2421" i="48"/>
  <c r="O2420" i="48"/>
  <c r="O2419" i="48"/>
  <c r="O2418" i="48"/>
  <c r="O2417" i="48"/>
  <c r="O2416" i="48"/>
  <c r="O2415" i="48"/>
  <c r="O2414" i="48"/>
  <c r="O2413" i="48"/>
  <c r="O2412" i="48"/>
  <c r="O2411" i="48"/>
  <c r="O2410" i="48"/>
  <c r="O2409" i="48"/>
  <c r="O2408" i="48"/>
  <c r="O2407" i="48"/>
  <c r="O2406" i="48"/>
  <c r="O2405" i="48"/>
  <c r="O2404" i="48"/>
  <c r="O2403" i="48"/>
  <c r="O2402" i="48"/>
  <c r="O2401" i="48"/>
  <c r="O2400" i="48"/>
  <c r="O2399" i="48"/>
  <c r="O2398" i="48"/>
  <c r="O2397" i="48"/>
  <c r="O2396" i="48"/>
  <c r="O2395" i="48"/>
  <c r="O2394" i="48"/>
  <c r="O2393" i="48"/>
  <c r="O2392" i="48"/>
  <c r="O2391" i="48"/>
  <c r="O2390" i="48"/>
  <c r="O2389" i="48"/>
  <c r="O2388" i="48"/>
  <c r="O2387" i="48"/>
  <c r="O2386" i="48"/>
  <c r="O2385" i="48"/>
  <c r="O2384" i="48"/>
  <c r="O2383" i="48"/>
  <c r="O2382" i="48"/>
  <c r="O2381" i="48"/>
  <c r="O2380" i="48"/>
  <c r="O2379" i="48"/>
  <c r="O2378" i="48"/>
  <c r="O2377" i="48"/>
  <c r="O2376" i="48"/>
  <c r="O2375" i="48"/>
  <c r="O2374" i="48"/>
  <c r="O2373" i="48"/>
  <c r="O2372" i="48"/>
  <c r="O2371" i="48"/>
  <c r="O2370" i="48"/>
  <c r="O2369" i="48"/>
  <c r="O2368" i="48"/>
  <c r="O2367" i="48"/>
  <c r="O2366" i="48"/>
  <c r="O2365" i="48"/>
  <c r="O2364" i="48"/>
  <c r="O2363" i="48"/>
  <c r="O2362" i="48"/>
  <c r="O2361" i="48"/>
  <c r="O2360" i="48"/>
  <c r="O2359" i="48"/>
  <c r="O2358" i="48"/>
  <c r="O2357" i="48"/>
  <c r="O2356" i="48"/>
  <c r="O2355" i="48"/>
  <c r="O2354" i="48"/>
  <c r="O2353" i="48"/>
  <c r="O2352" i="48"/>
  <c r="O2351" i="48"/>
  <c r="O2350" i="48"/>
  <c r="O2349" i="48"/>
  <c r="O2348" i="48"/>
  <c r="O2347" i="48"/>
  <c r="O2346" i="48"/>
  <c r="O2345" i="48"/>
  <c r="O2344" i="48"/>
  <c r="O2343" i="48"/>
  <c r="O2342" i="48"/>
  <c r="O2341" i="48"/>
  <c r="O2340" i="48"/>
  <c r="O2339" i="48"/>
  <c r="O2338" i="48"/>
  <c r="O2337" i="48"/>
  <c r="O2336" i="48"/>
  <c r="O2335" i="48"/>
  <c r="O2334" i="48"/>
  <c r="O2333" i="48"/>
  <c r="O2332" i="48"/>
  <c r="O2331" i="48"/>
  <c r="O2330" i="48"/>
  <c r="O2329" i="48"/>
  <c r="O2328" i="48"/>
  <c r="O2327" i="48"/>
  <c r="O2326" i="48"/>
  <c r="O2325" i="48"/>
  <c r="O2324" i="48"/>
  <c r="O2323" i="48"/>
  <c r="O2322" i="48"/>
  <c r="O2321" i="48"/>
  <c r="O2320" i="48"/>
  <c r="O2319" i="48"/>
  <c r="O2318" i="48"/>
  <c r="O2317" i="48"/>
  <c r="O2316" i="48"/>
  <c r="O2315" i="48"/>
  <c r="O2314" i="48"/>
  <c r="O2313" i="48"/>
  <c r="O2312" i="48"/>
  <c r="O2311" i="48"/>
  <c r="O2310" i="48"/>
  <c r="O2309" i="48"/>
  <c r="O2308" i="48"/>
  <c r="O2307" i="48"/>
  <c r="O2306" i="48"/>
  <c r="O2305" i="48"/>
  <c r="O2304" i="48"/>
  <c r="O2303" i="48"/>
  <c r="O2302" i="48"/>
  <c r="O2301" i="48"/>
  <c r="O2300" i="48"/>
  <c r="O2299" i="48"/>
  <c r="O2298" i="48"/>
  <c r="O2297" i="48"/>
  <c r="O2296" i="48"/>
  <c r="O2295" i="48"/>
  <c r="O2294" i="48"/>
  <c r="O2293" i="48"/>
  <c r="O2292" i="48"/>
  <c r="O2291" i="48"/>
  <c r="O2290" i="48"/>
  <c r="O2289" i="48"/>
  <c r="O2288" i="48"/>
  <c r="O2287" i="48"/>
  <c r="O2286" i="48"/>
  <c r="O2285" i="48"/>
  <c r="O2284" i="48"/>
  <c r="O2283" i="48"/>
  <c r="O2282" i="48"/>
  <c r="O2281" i="48"/>
  <c r="O2280" i="48"/>
  <c r="O2279" i="48"/>
  <c r="O2278" i="48"/>
  <c r="O2277" i="48"/>
  <c r="O2276" i="48"/>
  <c r="O2275" i="48"/>
  <c r="O2274" i="48"/>
  <c r="O2273" i="48"/>
  <c r="O2272" i="48"/>
  <c r="O2271" i="48"/>
  <c r="O2270" i="48"/>
  <c r="O2269" i="48"/>
  <c r="O2268" i="48"/>
  <c r="O2267" i="48"/>
  <c r="O2266" i="48"/>
  <c r="O2265" i="48"/>
  <c r="O2264" i="48"/>
  <c r="O2263" i="48"/>
  <c r="O2262" i="48"/>
  <c r="O2261" i="48"/>
  <c r="O2260" i="48"/>
  <c r="O2259" i="48"/>
  <c r="O2258" i="48"/>
  <c r="O2257" i="48"/>
  <c r="O2256" i="48"/>
  <c r="O2255" i="48"/>
  <c r="O2254" i="48"/>
  <c r="O2253" i="48"/>
  <c r="O2252" i="48"/>
  <c r="O2251" i="48"/>
  <c r="O2250" i="48"/>
  <c r="O2249" i="48"/>
  <c r="O2248" i="48"/>
  <c r="O2247" i="48"/>
  <c r="O2246" i="48"/>
  <c r="O2245" i="48"/>
  <c r="O2244" i="48"/>
  <c r="O2243" i="48"/>
  <c r="O2242" i="48"/>
  <c r="O2241" i="48"/>
  <c r="O2240" i="48"/>
  <c r="O2239" i="48"/>
  <c r="O2238" i="48"/>
  <c r="O2237" i="48"/>
  <c r="O2236" i="48"/>
  <c r="O2235" i="48"/>
  <c r="O2234" i="48"/>
  <c r="O2233" i="48"/>
  <c r="O2232" i="48"/>
  <c r="O2231" i="48"/>
  <c r="O2230" i="48"/>
  <c r="O2229" i="48"/>
  <c r="O2228" i="48"/>
  <c r="O2227" i="48"/>
  <c r="O2226" i="48"/>
  <c r="O2225" i="48"/>
  <c r="O2224" i="48"/>
  <c r="O2223" i="48"/>
  <c r="O2222" i="48"/>
  <c r="O2221" i="48"/>
  <c r="O2220" i="48"/>
  <c r="O2219" i="48"/>
  <c r="O2218" i="48"/>
  <c r="O2217" i="48"/>
  <c r="O2216" i="48"/>
  <c r="O2215" i="48"/>
  <c r="O2214" i="48"/>
  <c r="O2213" i="48"/>
  <c r="O2212" i="48"/>
  <c r="O2211" i="48"/>
  <c r="O2210" i="48"/>
  <c r="O2209" i="48"/>
  <c r="O2208" i="48"/>
  <c r="O2207" i="48"/>
  <c r="O2206" i="48"/>
  <c r="O2205" i="48"/>
  <c r="O2204" i="48"/>
  <c r="O2203" i="48"/>
  <c r="O2202" i="48"/>
  <c r="O2201" i="48"/>
  <c r="O2200" i="48"/>
  <c r="O2199" i="48"/>
  <c r="O2198" i="48"/>
  <c r="O2197" i="48"/>
  <c r="O2196" i="48"/>
  <c r="O2195" i="48"/>
  <c r="O2194" i="48"/>
  <c r="O2193" i="48"/>
  <c r="O2192" i="48"/>
  <c r="O2191" i="48"/>
  <c r="O2190" i="48"/>
  <c r="O2189" i="48"/>
  <c r="O2188" i="48"/>
  <c r="O2187" i="48"/>
  <c r="O2186" i="48"/>
  <c r="O2185" i="48"/>
  <c r="O2184" i="48"/>
  <c r="O2183" i="48"/>
  <c r="O2182" i="48"/>
  <c r="O2181" i="48"/>
  <c r="O2180" i="48"/>
  <c r="O2179" i="48"/>
  <c r="O2178" i="48"/>
  <c r="O2177" i="48"/>
  <c r="O2176" i="48"/>
  <c r="O2175" i="48"/>
  <c r="O2174" i="48"/>
  <c r="O2173" i="48"/>
  <c r="O2172" i="48"/>
  <c r="O2171" i="48"/>
  <c r="O2170" i="48"/>
  <c r="O2169" i="48"/>
  <c r="O2168" i="48"/>
  <c r="O2167" i="48"/>
  <c r="O2166" i="48"/>
  <c r="O2165" i="48"/>
  <c r="O2164" i="48"/>
  <c r="O2163" i="48"/>
  <c r="O2162" i="48"/>
  <c r="O2161" i="48"/>
  <c r="O2160" i="48"/>
  <c r="O2159" i="48"/>
  <c r="O2158" i="48"/>
  <c r="O2157" i="48"/>
  <c r="O2156" i="48"/>
  <c r="O2155" i="48"/>
  <c r="O2154" i="48"/>
  <c r="O2153" i="48"/>
  <c r="O2152" i="48"/>
  <c r="O2151" i="48"/>
  <c r="O2150" i="48"/>
  <c r="O2149" i="48"/>
  <c r="O2148" i="48"/>
  <c r="O2147" i="48"/>
  <c r="O2146" i="48"/>
  <c r="O2145" i="48"/>
  <c r="O2144" i="48"/>
  <c r="O2143" i="48"/>
  <c r="O2142" i="48"/>
  <c r="O2141" i="48"/>
  <c r="O2140" i="48"/>
  <c r="O2139" i="48"/>
  <c r="O2138" i="48"/>
  <c r="O2137" i="48"/>
  <c r="O2136" i="48"/>
  <c r="O2135" i="48"/>
  <c r="O2134" i="48"/>
  <c r="O2133" i="48"/>
  <c r="O2132" i="48"/>
  <c r="O2131" i="48"/>
  <c r="O2130" i="48"/>
  <c r="O2129" i="48"/>
  <c r="O2128" i="48"/>
  <c r="O2127" i="48"/>
  <c r="O2126" i="48"/>
  <c r="O2125" i="48"/>
  <c r="O2124" i="48"/>
  <c r="O2123" i="48"/>
  <c r="O2122" i="48"/>
  <c r="O2121" i="48"/>
  <c r="O2120" i="48"/>
  <c r="O2119" i="48"/>
  <c r="O2118" i="48"/>
  <c r="O2117" i="48"/>
  <c r="O2116" i="48"/>
  <c r="O2115" i="48"/>
  <c r="O2114" i="48"/>
  <c r="O2113" i="48"/>
  <c r="O2112" i="48"/>
  <c r="O2111" i="48"/>
  <c r="O2110" i="48"/>
  <c r="O2109" i="48"/>
  <c r="O2108" i="48"/>
  <c r="O2107" i="48"/>
  <c r="O2106" i="48"/>
  <c r="O2105" i="48"/>
  <c r="O2104" i="48"/>
  <c r="O2103" i="48"/>
  <c r="O2102" i="48"/>
  <c r="O2101" i="48"/>
  <c r="O2100" i="48"/>
  <c r="O2099" i="48"/>
  <c r="O2098" i="48"/>
  <c r="O2097" i="48"/>
  <c r="O2096" i="48"/>
  <c r="O2095" i="48"/>
  <c r="O2094" i="48"/>
  <c r="O2093" i="48"/>
  <c r="O2092" i="48"/>
  <c r="O2091" i="48"/>
  <c r="O2090" i="48"/>
  <c r="O2089" i="48"/>
  <c r="O2088" i="48"/>
  <c r="O2087" i="48"/>
  <c r="O2086" i="48"/>
  <c r="O2085" i="48"/>
  <c r="O2084" i="48"/>
  <c r="O2083" i="48"/>
  <c r="O2082" i="48"/>
  <c r="O2081" i="48"/>
  <c r="O2080" i="48"/>
  <c r="O2079" i="48"/>
  <c r="O2078" i="48"/>
  <c r="O2077" i="48"/>
  <c r="O2076" i="48"/>
  <c r="O2075" i="48"/>
  <c r="O2074" i="48"/>
  <c r="O2073" i="48"/>
  <c r="O2072" i="48"/>
  <c r="O2071" i="48"/>
  <c r="O2070" i="48"/>
  <c r="O2069" i="48"/>
  <c r="O2068" i="48"/>
  <c r="O2067" i="48"/>
  <c r="O2066" i="48"/>
  <c r="O2065" i="48"/>
  <c r="O2064" i="48"/>
  <c r="O2063" i="48"/>
  <c r="O2062" i="48"/>
  <c r="O2061" i="48"/>
  <c r="O2060" i="48"/>
  <c r="O2059" i="48"/>
  <c r="O2058" i="48"/>
  <c r="O2057" i="48"/>
  <c r="O2056" i="48"/>
  <c r="O2055" i="48"/>
  <c r="O2054" i="48"/>
  <c r="O2053" i="48"/>
  <c r="O2052" i="48"/>
  <c r="O2051" i="48"/>
  <c r="O2050" i="48"/>
  <c r="O2049" i="48"/>
  <c r="O2048" i="48"/>
  <c r="O2047" i="48"/>
  <c r="O2046" i="48"/>
  <c r="O2045" i="48"/>
  <c r="O2044" i="48"/>
  <c r="O2043" i="48"/>
  <c r="O2042" i="48"/>
  <c r="O2041" i="48"/>
  <c r="O2040" i="48"/>
  <c r="O2039" i="48"/>
  <c r="O2038" i="48"/>
  <c r="O2037" i="48"/>
  <c r="O2036" i="48"/>
  <c r="O2035" i="48"/>
  <c r="O2034" i="48"/>
  <c r="O2033" i="48"/>
  <c r="O2032" i="48"/>
  <c r="O2031" i="48"/>
  <c r="O2030" i="48"/>
  <c r="O2029" i="48"/>
  <c r="O2028" i="48"/>
  <c r="O2027" i="48"/>
  <c r="O2026" i="48"/>
  <c r="O2025" i="48"/>
  <c r="O2024" i="48"/>
  <c r="O2023" i="48"/>
  <c r="O2022" i="48"/>
  <c r="O2021" i="48"/>
  <c r="O2020" i="48"/>
  <c r="O2019" i="48"/>
  <c r="O2018" i="48"/>
  <c r="O2017" i="48"/>
  <c r="O2016" i="48"/>
  <c r="O2015" i="48"/>
  <c r="O2014" i="48"/>
  <c r="O2013" i="48"/>
  <c r="O2012" i="48"/>
  <c r="O2011" i="48"/>
  <c r="O2010" i="48"/>
  <c r="O2009" i="48"/>
  <c r="O2008" i="48"/>
  <c r="O2007" i="48"/>
  <c r="O2006" i="48"/>
  <c r="O2005" i="48"/>
  <c r="O2004" i="48"/>
  <c r="O2003" i="48"/>
  <c r="O2002" i="48"/>
  <c r="O2001" i="48"/>
  <c r="O2000" i="48"/>
  <c r="O1999" i="48"/>
  <c r="O1998" i="48"/>
  <c r="O1997" i="48"/>
  <c r="O1996" i="48"/>
  <c r="O1995" i="48"/>
  <c r="O1994" i="48"/>
  <c r="O1993" i="48"/>
  <c r="O1992" i="48"/>
  <c r="O1991" i="48"/>
  <c r="O1990" i="48"/>
  <c r="O1989" i="48"/>
  <c r="O1988" i="48"/>
  <c r="O1987" i="48"/>
  <c r="O1986" i="48"/>
  <c r="O1985" i="48"/>
  <c r="O1984" i="48"/>
  <c r="O1983" i="48"/>
  <c r="O1982" i="48"/>
  <c r="O1981" i="48"/>
  <c r="O1980" i="48"/>
  <c r="O1979" i="48"/>
  <c r="O1978" i="48"/>
  <c r="O1977" i="48"/>
  <c r="O1976" i="48"/>
  <c r="O1975" i="48"/>
  <c r="O1974" i="48"/>
  <c r="O1973" i="48"/>
  <c r="O1972" i="48"/>
  <c r="O1971" i="48"/>
  <c r="O1970" i="48"/>
  <c r="O1969" i="48"/>
  <c r="O1968" i="48"/>
  <c r="O1967" i="48"/>
  <c r="O1966" i="48"/>
  <c r="O1965" i="48"/>
  <c r="O1964" i="48"/>
  <c r="O1963" i="48"/>
  <c r="O1962" i="48"/>
  <c r="O1961" i="48"/>
  <c r="O1960" i="48"/>
  <c r="O1959" i="48"/>
  <c r="O1958" i="48"/>
  <c r="O1957" i="48"/>
  <c r="O1956" i="48"/>
  <c r="O1955" i="48"/>
  <c r="O1954" i="48"/>
  <c r="O1953" i="48"/>
  <c r="O1952" i="48"/>
  <c r="O1951" i="48"/>
  <c r="O1950" i="48"/>
  <c r="O1949" i="48"/>
  <c r="O1948" i="48"/>
  <c r="O1947" i="48"/>
  <c r="O1946" i="48"/>
  <c r="O1945" i="48"/>
  <c r="O1944" i="48"/>
  <c r="O1943" i="48"/>
  <c r="O1942" i="48"/>
  <c r="O1941" i="48"/>
  <c r="O1940" i="48"/>
  <c r="O1939" i="48"/>
  <c r="O1938" i="48"/>
  <c r="O1937" i="48"/>
  <c r="O1936" i="48"/>
  <c r="O1935" i="48"/>
  <c r="O1934" i="48"/>
  <c r="O1933" i="48"/>
  <c r="O1932" i="48"/>
  <c r="O1931" i="48"/>
  <c r="O1930" i="48"/>
  <c r="O1929" i="48"/>
  <c r="O1928" i="48"/>
  <c r="O1927" i="48"/>
  <c r="O1926" i="48"/>
  <c r="O1925" i="48"/>
  <c r="O1924" i="48"/>
  <c r="O1923" i="48"/>
  <c r="O1922" i="48"/>
  <c r="O1921" i="48"/>
  <c r="O1920" i="48"/>
  <c r="O1919" i="48"/>
  <c r="O1918" i="48"/>
  <c r="O1917" i="48"/>
  <c r="O1916" i="48"/>
  <c r="O1915" i="48"/>
  <c r="O1914" i="48"/>
  <c r="O1913" i="48"/>
  <c r="O1912" i="48"/>
  <c r="O1911" i="48"/>
  <c r="O1910" i="48"/>
  <c r="O1909" i="48"/>
  <c r="O1908" i="48"/>
  <c r="O1907" i="48"/>
  <c r="O1906" i="48"/>
  <c r="O1905" i="48"/>
  <c r="O1904" i="48"/>
  <c r="O1903" i="48"/>
  <c r="O1902" i="48"/>
  <c r="O1901" i="48"/>
  <c r="O1900" i="48"/>
  <c r="O1899" i="48"/>
  <c r="O1898" i="48"/>
  <c r="O1897" i="48"/>
  <c r="O1896" i="48"/>
  <c r="O1895" i="48"/>
  <c r="O1894" i="48"/>
  <c r="O1893" i="48"/>
  <c r="O1892" i="48"/>
  <c r="O1891" i="48"/>
  <c r="O1890" i="48"/>
  <c r="O1889" i="48"/>
  <c r="O1888" i="48"/>
  <c r="O1887" i="48"/>
  <c r="O1886" i="48"/>
  <c r="O1885" i="48"/>
  <c r="O1884" i="48"/>
  <c r="O1883" i="48"/>
  <c r="O1882" i="48"/>
  <c r="O1881" i="48"/>
  <c r="O1880" i="48"/>
  <c r="O1879" i="48"/>
  <c r="O1878" i="48"/>
  <c r="O1877" i="48"/>
  <c r="O1876" i="48"/>
  <c r="O1875" i="48"/>
  <c r="O1874" i="48"/>
  <c r="O1873" i="48"/>
  <c r="O1872" i="48"/>
  <c r="O1871" i="48"/>
  <c r="O1870" i="48"/>
  <c r="O1869" i="48"/>
  <c r="O1868" i="48"/>
  <c r="O1867" i="48"/>
  <c r="O1866" i="48"/>
  <c r="O1865" i="48"/>
  <c r="O1864" i="48"/>
  <c r="O1863" i="48"/>
  <c r="O1862" i="48"/>
  <c r="O1861" i="48"/>
  <c r="O1860" i="48"/>
  <c r="O1859" i="48"/>
  <c r="O1858" i="48"/>
  <c r="O1857" i="48"/>
  <c r="O1856" i="48"/>
  <c r="O1855" i="48"/>
  <c r="O1854" i="48"/>
  <c r="O1853" i="48"/>
  <c r="O1852" i="48"/>
  <c r="O1851" i="48"/>
  <c r="O1850" i="48"/>
  <c r="O1849" i="48"/>
  <c r="O1848" i="48"/>
  <c r="O1847" i="48"/>
  <c r="O1846" i="48"/>
  <c r="O1845" i="48"/>
  <c r="O1844" i="48"/>
  <c r="O1843" i="48"/>
  <c r="O1842" i="48"/>
  <c r="O1841" i="48"/>
  <c r="O1840" i="48"/>
  <c r="O1839" i="48"/>
  <c r="O1838" i="48"/>
  <c r="O1837" i="48"/>
  <c r="O1836" i="48"/>
  <c r="O1835" i="48"/>
  <c r="O1834" i="48"/>
  <c r="O1833" i="48"/>
  <c r="O1832" i="48"/>
  <c r="O1831" i="48"/>
  <c r="O1830" i="48"/>
  <c r="O1829" i="48"/>
  <c r="O1828" i="48"/>
  <c r="O1827" i="48"/>
  <c r="O1826" i="48"/>
  <c r="O1825" i="48"/>
  <c r="O1824" i="48"/>
  <c r="O1823" i="48"/>
  <c r="O1822" i="48"/>
  <c r="O1821" i="48"/>
  <c r="O1820" i="48"/>
  <c r="O1819" i="48"/>
  <c r="O1818" i="48"/>
  <c r="O1817" i="48"/>
  <c r="O1816" i="48"/>
  <c r="O1815" i="48"/>
  <c r="O1814" i="48"/>
  <c r="O1813" i="48"/>
  <c r="O1812" i="48"/>
  <c r="O1811" i="48"/>
  <c r="O1810" i="48"/>
  <c r="O1809" i="48"/>
  <c r="O1808" i="48"/>
  <c r="O1807" i="48"/>
  <c r="O1806" i="48"/>
  <c r="O1805" i="48"/>
  <c r="O1804" i="48"/>
  <c r="O1803" i="48"/>
  <c r="O1802" i="48"/>
  <c r="O1801" i="48"/>
  <c r="O1800" i="48"/>
  <c r="O1799" i="48"/>
  <c r="O1798" i="48"/>
  <c r="O1797" i="48"/>
  <c r="O1796" i="48"/>
  <c r="O1795" i="48"/>
  <c r="O1794" i="48"/>
  <c r="O1793" i="48"/>
  <c r="O1792" i="48"/>
  <c r="O1791" i="48"/>
  <c r="O1790" i="48"/>
  <c r="O1789" i="48"/>
  <c r="O1788" i="48"/>
  <c r="O1787" i="48"/>
  <c r="O1786" i="48"/>
  <c r="O1785" i="48"/>
  <c r="O1784" i="48"/>
  <c r="O1783" i="48"/>
  <c r="O1782" i="48"/>
  <c r="O1781" i="48"/>
  <c r="O1780" i="48"/>
  <c r="O1779" i="48"/>
  <c r="O1778" i="48"/>
  <c r="O1777" i="48"/>
  <c r="O1776" i="48"/>
  <c r="O1775" i="48"/>
  <c r="O1774" i="48"/>
  <c r="O1773" i="48"/>
  <c r="O1772" i="48"/>
  <c r="O1771" i="48"/>
  <c r="O1770" i="48"/>
  <c r="O1769" i="48"/>
  <c r="O1768" i="48"/>
  <c r="O1767" i="48"/>
  <c r="O1766" i="48"/>
  <c r="O1765" i="48"/>
  <c r="O1764" i="48"/>
  <c r="O1763" i="48"/>
  <c r="O1762" i="48"/>
  <c r="O1761" i="48"/>
  <c r="O1760" i="48"/>
  <c r="O1759" i="48"/>
  <c r="O1758" i="48"/>
  <c r="O1757" i="48"/>
  <c r="O1756" i="48"/>
  <c r="O1755" i="48"/>
  <c r="O1754" i="48"/>
  <c r="O1753" i="48"/>
  <c r="O1752" i="48"/>
  <c r="O1751" i="48"/>
  <c r="O1750" i="48"/>
  <c r="O1749" i="48"/>
  <c r="O1748" i="48"/>
  <c r="O1747" i="48"/>
  <c r="O1746" i="48"/>
  <c r="O1745" i="48"/>
  <c r="O1744" i="48"/>
  <c r="O1743" i="48"/>
  <c r="O1742" i="48"/>
  <c r="O1741" i="48"/>
  <c r="O1740" i="48"/>
  <c r="O1739" i="48"/>
  <c r="O1738" i="48"/>
  <c r="O1737" i="48"/>
  <c r="O1736" i="48"/>
  <c r="O1735" i="48"/>
  <c r="O1734" i="48"/>
  <c r="O1733" i="48"/>
  <c r="O1732" i="48"/>
  <c r="O1731" i="48"/>
  <c r="O1730" i="48"/>
  <c r="O1729" i="48"/>
  <c r="O1728" i="48"/>
  <c r="O1727" i="48"/>
  <c r="O1726" i="48"/>
  <c r="O1725" i="48"/>
  <c r="O1724" i="48"/>
  <c r="O1723" i="48"/>
  <c r="O1722" i="48"/>
  <c r="O1721" i="48"/>
  <c r="O1720" i="48"/>
  <c r="O1719" i="48"/>
  <c r="O1718" i="48"/>
  <c r="O1717" i="48"/>
  <c r="O1716" i="48"/>
  <c r="O1715" i="48"/>
  <c r="O1714" i="48"/>
  <c r="O1713" i="48"/>
  <c r="O1712" i="48"/>
  <c r="O1711" i="48"/>
  <c r="O1710" i="48"/>
  <c r="O1709" i="48"/>
  <c r="O1708" i="48"/>
  <c r="O1707" i="48"/>
  <c r="O1706" i="48"/>
  <c r="O1705" i="48"/>
  <c r="O1704" i="48"/>
  <c r="O1703" i="48"/>
  <c r="O1702" i="48"/>
  <c r="O1701" i="48"/>
  <c r="O1700" i="48"/>
  <c r="O1699" i="48"/>
  <c r="O1698" i="48"/>
  <c r="O1697" i="48"/>
  <c r="O1696" i="48"/>
  <c r="O1695" i="48"/>
  <c r="O1694" i="48"/>
  <c r="O1693" i="48"/>
  <c r="O1692" i="48"/>
  <c r="O1691" i="48"/>
  <c r="O1690" i="48"/>
  <c r="O1689" i="48"/>
  <c r="O1688" i="48"/>
  <c r="O1687" i="48"/>
  <c r="O1686" i="48"/>
  <c r="O1685" i="48"/>
  <c r="O1684" i="48"/>
  <c r="O1683" i="48"/>
  <c r="O1682" i="48"/>
  <c r="O1681" i="48"/>
  <c r="O1680" i="48"/>
  <c r="O1679" i="48"/>
  <c r="O1678" i="48"/>
  <c r="O1677" i="48"/>
  <c r="O1676" i="48"/>
  <c r="O1675" i="48"/>
  <c r="O1674" i="48"/>
  <c r="O1673" i="48"/>
  <c r="O1672" i="48"/>
  <c r="O1671" i="48"/>
  <c r="O1670" i="48"/>
  <c r="O1669" i="48"/>
  <c r="O1668" i="48"/>
  <c r="O1667" i="48"/>
  <c r="O1666" i="48"/>
  <c r="O1665" i="48"/>
  <c r="O1664" i="48"/>
  <c r="O1663" i="48"/>
  <c r="O1662" i="48"/>
  <c r="O1661" i="48"/>
  <c r="O1660" i="48"/>
  <c r="O1659" i="48"/>
  <c r="O1658" i="48"/>
  <c r="O1657" i="48"/>
  <c r="O1656" i="48"/>
  <c r="O1655" i="48"/>
  <c r="O1654" i="48"/>
  <c r="O1653" i="48"/>
  <c r="O1652" i="48"/>
  <c r="O1651" i="48"/>
  <c r="O1650" i="48"/>
  <c r="O1649" i="48"/>
  <c r="O1648" i="48"/>
  <c r="O1647" i="48"/>
  <c r="O1646" i="48"/>
  <c r="O1645" i="48"/>
  <c r="O1644" i="48"/>
  <c r="O1643" i="48"/>
  <c r="O1642" i="48"/>
  <c r="O1641" i="48"/>
  <c r="O1640" i="48"/>
  <c r="O1639" i="48"/>
  <c r="O1638" i="48"/>
  <c r="O1637" i="48"/>
  <c r="O1636" i="48"/>
  <c r="O1635" i="48"/>
  <c r="O1634" i="48"/>
  <c r="O1633" i="48"/>
  <c r="O1632" i="48"/>
  <c r="O1631" i="48"/>
  <c r="O1630" i="48"/>
  <c r="O1629" i="48"/>
  <c r="O1628" i="48"/>
  <c r="O1627" i="48"/>
  <c r="O1626" i="48"/>
  <c r="O1625" i="48"/>
  <c r="O1624" i="48"/>
  <c r="O1623" i="48"/>
  <c r="O1622" i="48"/>
  <c r="O1621" i="48"/>
  <c r="O1620" i="48"/>
  <c r="O1619" i="48"/>
  <c r="O1618" i="48"/>
  <c r="O1617" i="48"/>
  <c r="O1616" i="48"/>
  <c r="O1615" i="48"/>
  <c r="O1614" i="48"/>
  <c r="O1613" i="48"/>
  <c r="O1612" i="48"/>
  <c r="O1611" i="48"/>
  <c r="O1610" i="48"/>
  <c r="O1609" i="48"/>
  <c r="O1608" i="48"/>
  <c r="O1607" i="48"/>
  <c r="O1606" i="48"/>
  <c r="O1605" i="48"/>
  <c r="O1604" i="48"/>
  <c r="O1603" i="48"/>
  <c r="O1602" i="48"/>
  <c r="O1601" i="48"/>
  <c r="O1600" i="48"/>
  <c r="O1599" i="48"/>
  <c r="O1598" i="48"/>
  <c r="O1597" i="48"/>
  <c r="O1596" i="48"/>
  <c r="O1595" i="48"/>
  <c r="O1594" i="48"/>
  <c r="O1593" i="48"/>
  <c r="O1592" i="48"/>
  <c r="O1591" i="48"/>
  <c r="O1590" i="48"/>
  <c r="O1589" i="48"/>
  <c r="O1588" i="48"/>
  <c r="O1587" i="48"/>
  <c r="O1586" i="48"/>
  <c r="O1585" i="48"/>
  <c r="O1584" i="48"/>
  <c r="O1583" i="48"/>
  <c r="O1582" i="48"/>
  <c r="O1581" i="48"/>
  <c r="O1580" i="48"/>
  <c r="O1579" i="48"/>
  <c r="O1578" i="48"/>
  <c r="O1577" i="48"/>
  <c r="O1576" i="48"/>
  <c r="O1575" i="48"/>
  <c r="O1574" i="48"/>
  <c r="O1573" i="48"/>
  <c r="O1572" i="48"/>
  <c r="O1571" i="48"/>
  <c r="O1570" i="48"/>
  <c r="O1569" i="48"/>
  <c r="O1568" i="48"/>
  <c r="O1567" i="48"/>
  <c r="O1566" i="48"/>
  <c r="O1565" i="48"/>
  <c r="O1564" i="48"/>
  <c r="O1563" i="48"/>
  <c r="O1562" i="48"/>
  <c r="O1561" i="48"/>
  <c r="O1560" i="48"/>
  <c r="O1559" i="48"/>
  <c r="O1558" i="48"/>
  <c r="O1557" i="48"/>
  <c r="O1556" i="48"/>
  <c r="O1555" i="48"/>
  <c r="O1554" i="48"/>
  <c r="O1553" i="48"/>
  <c r="O1552" i="48"/>
  <c r="O1551" i="48"/>
  <c r="O1550" i="48"/>
  <c r="O1549" i="48"/>
  <c r="O1548" i="48"/>
  <c r="O1547" i="48"/>
  <c r="O1546" i="48"/>
  <c r="O1545" i="48"/>
  <c r="O1544" i="48"/>
  <c r="O1543" i="48"/>
  <c r="O1542" i="48"/>
  <c r="O1541" i="48"/>
  <c r="O1540" i="48"/>
  <c r="O1539" i="48"/>
  <c r="O1538" i="48"/>
  <c r="O1537" i="48"/>
  <c r="O1536" i="48"/>
  <c r="O1535" i="48"/>
  <c r="O1534" i="48"/>
  <c r="O1533" i="48"/>
  <c r="O1532" i="48"/>
  <c r="O1531" i="48"/>
  <c r="O1530" i="48"/>
  <c r="O1529" i="48"/>
  <c r="O1528" i="48"/>
  <c r="O1527" i="48"/>
  <c r="O1526" i="48"/>
  <c r="O1525" i="48"/>
  <c r="O1524" i="48"/>
  <c r="O1523" i="48"/>
  <c r="O1522" i="48"/>
  <c r="O1521" i="48"/>
  <c r="O1520" i="48"/>
  <c r="O1519" i="48"/>
  <c r="O1518" i="48"/>
  <c r="O1517" i="48"/>
  <c r="O1516" i="48"/>
  <c r="O1515" i="48"/>
  <c r="O1514" i="48"/>
  <c r="O1513" i="48"/>
  <c r="O1512" i="48"/>
  <c r="O1511" i="48"/>
  <c r="O1510" i="48"/>
  <c r="O1509" i="48"/>
  <c r="O1508" i="48"/>
  <c r="O1507" i="48"/>
  <c r="O1506" i="48"/>
  <c r="O1505" i="48"/>
  <c r="O1504" i="48"/>
  <c r="O1503" i="48"/>
  <c r="O1502" i="48"/>
  <c r="O1501" i="48"/>
  <c r="O1500" i="48"/>
  <c r="O1499" i="48"/>
  <c r="O1498" i="48"/>
  <c r="O1497" i="48"/>
  <c r="O1496" i="48"/>
  <c r="O1495" i="48"/>
  <c r="O1494" i="48"/>
  <c r="O1493" i="48"/>
  <c r="O1492" i="48"/>
  <c r="O1491" i="48"/>
  <c r="O1490" i="48"/>
  <c r="O1489" i="48"/>
  <c r="O1488" i="48"/>
  <c r="O1487" i="48"/>
  <c r="O1486" i="48"/>
  <c r="O1485" i="48"/>
  <c r="O1484" i="48"/>
  <c r="O1483" i="48"/>
  <c r="O1482" i="48"/>
  <c r="O1481" i="48"/>
  <c r="O1480" i="48"/>
  <c r="O1479" i="48"/>
  <c r="O1478" i="48"/>
  <c r="O1477" i="48"/>
  <c r="O1476" i="48"/>
  <c r="O1475" i="48"/>
  <c r="O1474" i="48"/>
  <c r="O1473" i="48"/>
  <c r="O1472" i="48"/>
  <c r="O1471" i="48"/>
  <c r="O1470" i="48"/>
  <c r="O1469" i="48"/>
  <c r="O1468" i="48"/>
  <c r="O1467" i="48"/>
  <c r="O1466" i="48"/>
  <c r="O1465" i="48"/>
  <c r="O1464" i="48"/>
  <c r="O1463" i="48"/>
  <c r="O1462" i="48"/>
  <c r="O1461" i="48"/>
  <c r="O1460" i="48"/>
  <c r="O1459" i="48"/>
  <c r="O1458" i="48"/>
  <c r="O1457" i="48"/>
  <c r="O1456" i="48"/>
  <c r="O1455" i="48"/>
  <c r="O1454" i="48"/>
  <c r="O1453" i="48"/>
  <c r="O1452" i="48"/>
  <c r="O1451" i="48"/>
  <c r="O1450" i="48"/>
  <c r="O1449" i="48"/>
  <c r="O1448" i="48"/>
  <c r="O1447" i="48"/>
  <c r="O1446" i="48"/>
  <c r="O1445" i="48"/>
  <c r="O1444" i="48"/>
  <c r="O1443" i="48"/>
  <c r="O1442" i="48"/>
  <c r="O1441" i="48"/>
  <c r="O1440" i="48"/>
  <c r="O1439" i="48"/>
  <c r="O1438" i="48"/>
  <c r="O1437" i="48"/>
  <c r="O1436" i="48"/>
  <c r="O1435" i="48"/>
  <c r="O1434" i="48"/>
  <c r="O1433" i="48"/>
  <c r="O1432" i="48"/>
  <c r="O1431" i="48"/>
  <c r="O1430" i="48"/>
  <c r="O1429" i="48"/>
  <c r="O1428" i="48"/>
  <c r="O1427" i="48"/>
  <c r="O1426" i="48"/>
  <c r="O1425" i="48"/>
  <c r="O1424" i="48"/>
  <c r="O1423" i="48"/>
  <c r="O1422" i="48"/>
  <c r="O1421" i="48"/>
  <c r="O1420" i="48"/>
  <c r="O1419" i="48"/>
  <c r="O1418" i="48"/>
  <c r="O1417" i="48"/>
  <c r="O1416" i="48"/>
  <c r="O1415" i="48"/>
  <c r="O1414" i="48"/>
  <c r="O1413" i="48"/>
  <c r="O1412" i="48"/>
  <c r="O1411" i="48"/>
  <c r="O1410" i="48"/>
  <c r="O1409" i="48"/>
  <c r="O1408" i="48"/>
  <c r="O1407" i="48"/>
  <c r="O1406" i="48"/>
  <c r="O1405" i="48"/>
  <c r="O1404" i="48"/>
  <c r="O1403" i="48"/>
  <c r="O1402" i="48"/>
  <c r="O1401" i="48"/>
  <c r="O1400" i="48"/>
  <c r="O1399" i="48"/>
  <c r="O1398" i="48"/>
  <c r="O1397" i="48"/>
  <c r="O1396" i="48"/>
  <c r="O1395" i="48"/>
  <c r="O1394" i="48"/>
  <c r="O1393" i="48"/>
  <c r="O1392" i="48"/>
  <c r="O1391" i="48"/>
  <c r="O1390" i="48"/>
  <c r="O1389" i="48"/>
  <c r="O1388" i="48"/>
  <c r="O1387" i="48"/>
  <c r="O1386" i="48"/>
  <c r="O1385" i="48"/>
  <c r="O1384" i="48"/>
  <c r="O1383" i="48"/>
  <c r="O1382" i="48"/>
  <c r="O1381" i="48"/>
  <c r="O1380" i="48"/>
  <c r="O1379" i="48"/>
  <c r="O1378" i="48"/>
  <c r="O1377" i="48"/>
  <c r="O1376" i="48"/>
  <c r="O1375" i="48"/>
  <c r="O1374" i="48"/>
  <c r="O1373" i="48"/>
  <c r="O1372" i="48"/>
  <c r="O1371" i="48"/>
  <c r="O1370" i="48"/>
  <c r="O1369" i="48"/>
  <c r="O1368" i="48"/>
  <c r="O1367" i="48"/>
  <c r="O1366" i="48"/>
  <c r="O1365" i="48"/>
  <c r="O1364" i="48"/>
  <c r="O1363" i="48"/>
  <c r="O1362" i="48"/>
  <c r="O1361" i="48"/>
  <c r="O1360" i="48"/>
  <c r="O1359" i="48"/>
  <c r="O1358" i="48"/>
  <c r="O1357" i="48"/>
  <c r="O1356" i="48"/>
  <c r="O1355" i="48"/>
  <c r="O1354" i="48"/>
  <c r="O1353" i="48"/>
  <c r="O1352" i="48"/>
  <c r="O1351" i="48"/>
  <c r="O1350" i="48"/>
  <c r="O1349" i="48"/>
  <c r="O1348" i="48"/>
  <c r="O1347" i="48"/>
  <c r="O1346" i="48"/>
  <c r="O1345" i="48"/>
  <c r="O1344" i="48"/>
  <c r="O1343" i="48"/>
  <c r="O1342" i="48"/>
  <c r="O1341" i="48"/>
  <c r="O1340" i="48"/>
  <c r="O1339" i="48"/>
  <c r="O1338" i="48"/>
  <c r="O1337" i="48"/>
  <c r="O1336" i="48"/>
  <c r="O1335" i="48"/>
  <c r="O1334" i="48"/>
  <c r="O1333" i="48"/>
  <c r="O1332" i="48"/>
  <c r="O1331" i="48"/>
  <c r="O1330" i="48"/>
  <c r="O1329" i="48"/>
  <c r="O1328" i="48"/>
  <c r="O1327" i="48"/>
  <c r="O1326" i="48"/>
  <c r="O1325" i="48"/>
  <c r="O1324" i="48"/>
  <c r="O1323" i="48"/>
  <c r="O1322" i="48"/>
  <c r="O1321" i="48"/>
  <c r="O1320" i="48"/>
  <c r="O1319" i="48"/>
  <c r="O1318" i="48"/>
  <c r="O1317" i="48"/>
  <c r="O1316" i="48"/>
  <c r="O1315" i="48"/>
  <c r="O1314" i="48"/>
  <c r="O1313" i="48"/>
  <c r="O1312" i="48"/>
  <c r="O1311" i="48"/>
  <c r="O1310" i="48"/>
  <c r="O1309" i="48"/>
  <c r="O1308" i="48"/>
  <c r="O1307" i="48"/>
  <c r="O1306" i="48"/>
  <c r="O1305" i="48"/>
  <c r="O1304" i="48"/>
  <c r="O1303" i="48"/>
  <c r="O1302" i="48"/>
  <c r="O1301" i="48"/>
  <c r="O1300" i="48"/>
  <c r="O1299" i="48"/>
  <c r="O1298" i="48"/>
  <c r="O1297" i="48"/>
  <c r="O1296" i="48"/>
  <c r="O1295" i="48"/>
  <c r="O1294" i="48"/>
  <c r="O1293" i="48"/>
  <c r="O1292" i="48"/>
  <c r="O1291" i="48"/>
  <c r="O1290" i="48"/>
  <c r="O1289" i="48"/>
  <c r="O1288" i="48"/>
  <c r="O1287" i="48"/>
  <c r="O1286" i="48"/>
  <c r="O1285" i="48"/>
  <c r="O1284" i="48"/>
  <c r="O1283" i="48"/>
  <c r="O1282" i="48"/>
  <c r="O1281" i="48"/>
  <c r="O1280" i="48"/>
  <c r="O1279" i="48"/>
  <c r="O1278" i="48"/>
  <c r="O1277" i="48"/>
  <c r="O1276" i="48"/>
  <c r="O1275" i="48"/>
  <c r="O1274" i="48"/>
  <c r="O1273" i="48"/>
  <c r="O1272" i="48"/>
  <c r="O1271" i="48"/>
  <c r="O1270" i="48"/>
  <c r="O1269" i="48"/>
  <c r="O1268" i="48"/>
  <c r="O1267" i="48"/>
  <c r="O1266" i="48"/>
  <c r="O1265" i="48"/>
  <c r="O1264" i="48"/>
  <c r="O1263" i="48"/>
  <c r="O1262" i="48"/>
  <c r="O1261" i="48"/>
  <c r="O1260" i="48"/>
  <c r="O1259" i="48"/>
  <c r="O1258" i="48"/>
  <c r="O1257" i="48"/>
  <c r="O1256" i="48"/>
  <c r="O1255" i="48"/>
  <c r="O1254" i="48"/>
  <c r="O1253" i="48"/>
  <c r="O1252" i="48"/>
  <c r="O1251" i="48"/>
  <c r="O1250" i="48"/>
  <c r="O1249" i="48"/>
  <c r="O1248" i="48"/>
  <c r="O1247" i="48"/>
  <c r="O1246" i="48"/>
  <c r="O1245" i="48"/>
  <c r="O1244" i="48"/>
  <c r="O1243" i="48"/>
  <c r="O1242" i="48"/>
  <c r="O1241" i="48"/>
  <c r="O1240" i="48"/>
  <c r="O1239" i="48"/>
  <c r="O1238" i="48"/>
  <c r="O1237" i="48"/>
  <c r="O1236" i="48"/>
  <c r="O1235" i="48"/>
  <c r="O1234" i="48"/>
  <c r="O1233" i="48"/>
  <c r="O1232" i="48"/>
  <c r="O1231" i="48"/>
  <c r="O1230" i="48"/>
  <c r="O1229" i="48"/>
  <c r="O1228" i="48"/>
  <c r="O1227" i="48"/>
  <c r="O1226" i="48"/>
  <c r="O1225" i="48"/>
  <c r="O1224" i="48"/>
  <c r="O1223" i="48"/>
  <c r="O1222" i="48"/>
  <c r="O1221" i="48"/>
  <c r="O1220" i="48"/>
  <c r="O1219" i="48"/>
  <c r="O1218" i="48"/>
  <c r="O1217" i="48"/>
  <c r="O1216" i="48"/>
  <c r="O1215" i="48"/>
  <c r="O1214" i="48"/>
  <c r="O1213" i="48"/>
  <c r="O1212" i="48"/>
  <c r="O1211" i="48"/>
  <c r="O1210" i="48"/>
  <c r="O1209" i="48"/>
  <c r="O1208" i="48"/>
  <c r="O1207" i="48"/>
  <c r="O1206" i="48"/>
  <c r="O1205" i="48"/>
  <c r="O1204" i="48"/>
  <c r="O1203" i="48"/>
  <c r="O1202" i="48"/>
  <c r="O1201" i="48"/>
  <c r="O1200" i="48"/>
  <c r="O1199" i="48"/>
  <c r="O1198" i="48"/>
  <c r="O1197" i="48"/>
  <c r="O1196" i="48"/>
  <c r="O1195" i="48"/>
  <c r="O1194" i="48"/>
  <c r="O1193" i="48"/>
  <c r="O1192" i="48"/>
  <c r="O1191" i="48"/>
  <c r="O1190" i="48"/>
  <c r="O1189" i="48"/>
  <c r="O1188" i="48"/>
  <c r="O1187" i="48"/>
  <c r="O1186" i="48"/>
  <c r="O1185" i="48"/>
  <c r="O1184" i="48"/>
  <c r="O1183" i="48"/>
  <c r="O1182" i="48"/>
  <c r="O1181" i="48"/>
  <c r="O1180" i="48"/>
  <c r="O1179" i="48"/>
  <c r="O1178" i="48"/>
  <c r="O1177" i="48"/>
  <c r="O1176" i="48"/>
  <c r="O1175" i="48"/>
  <c r="O1174" i="48"/>
  <c r="O1173" i="48"/>
  <c r="O1172" i="48"/>
  <c r="O1171" i="48"/>
  <c r="O1170" i="48"/>
  <c r="O1169" i="48"/>
  <c r="O1168" i="48"/>
  <c r="O1167" i="48"/>
  <c r="O1166" i="48"/>
  <c r="O1165" i="48"/>
  <c r="O1164" i="48"/>
  <c r="O1163" i="48"/>
  <c r="O1162" i="48"/>
  <c r="O1161" i="48"/>
  <c r="O1160" i="48"/>
  <c r="O1159" i="48"/>
  <c r="O1158" i="48"/>
  <c r="O1157" i="48"/>
  <c r="O1156" i="48"/>
  <c r="O1155" i="48"/>
  <c r="O1154" i="48"/>
  <c r="O1153" i="48"/>
  <c r="O1152" i="48"/>
  <c r="O1151" i="48"/>
  <c r="O1150" i="48"/>
  <c r="O1149" i="48"/>
  <c r="O1148" i="48"/>
  <c r="O1147" i="48"/>
  <c r="O1146" i="48"/>
  <c r="O1145" i="48"/>
  <c r="O1144" i="48"/>
  <c r="O1143" i="48"/>
  <c r="O1142" i="48"/>
  <c r="O1141" i="48"/>
  <c r="O1140" i="48"/>
  <c r="O1139" i="48"/>
  <c r="O1138" i="48"/>
  <c r="O1137" i="48"/>
  <c r="O1136" i="48"/>
  <c r="O1135" i="48"/>
  <c r="O1134" i="48"/>
  <c r="O1133" i="48"/>
  <c r="O1132" i="48"/>
  <c r="O1131" i="48"/>
  <c r="O1130" i="48"/>
  <c r="O1129" i="48"/>
  <c r="O1128" i="48"/>
  <c r="O1127" i="48"/>
  <c r="O1126" i="48"/>
  <c r="O1125" i="48"/>
  <c r="O1124" i="48"/>
  <c r="O1123" i="48"/>
  <c r="O1122" i="48"/>
  <c r="O1121" i="48"/>
  <c r="O1120" i="48"/>
  <c r="O1119" i="48"/>
  <c r="O1118" i="48"/>
  <c r="O1117" i="48"/>
  <c r="O1116" i="48"/>
  <c r="O1115" i="48"/>
  <c r="O1114" i="48"/>
  <c r="O1113" i="48"/>
  <c r="O1112" i="48"/>
  <c r="O1111" i="48"/>
  <c r="O1110" i="48"/>
  <c r="O1109" i="48"/>
  <c r="O1108" i="48"/>
  <c r="O1107" i="48"/>
  <c r="O1106" i="48"/>
  <c r="O1105" i="48"/>
  <c r="O1104" i="48"/>
  <c r="O1103" i="48"/>
  <c r="O1102" i="48"/>
  <c r="O1101" i="48"/>
  <c r="O1100" i="48"/>
  <c r="O1099" i="48"/>
  <c r="O1098" i="48"/>
  <c r="O1097" i="48"/>
  <c r="O1096" i="48"/>
  <c r="O1095" i="48"/>
  <c r="O1094" i="48"/>
  <c r="O1093" i="48"/>
  <c r="O1092" i="48"/>
  <c r="O1091" i="48"/>
  <c r="O1090" i="48"/>
  <c r="O1089" i="48"/>
  <c r="O1088" i="48"/>
  <c r="O1087" i="48"/>
  <c r="O1086" i="48"/>
  <c r="O1085" i="48"/>
  <c r="O1084" i="48"/>
  <c r="O1083" i="48"/>
  <c r="O1082" i="48"/>
  <c r="O1081" i="48"/>
  <c r="O1080" i="48"/>
  <c r="O1079" i="48"/>
  <c r="O1078" i="48"/>
  <c r="O1077" i="48"/>
  <c r="O1076" i="48"/>
  <c r="O1075" i="48"/>
  <c r="O1074" i="48"/>
  <c r="O1073" i="48"/>
  <c r="O1072" i="48"/>
  <c r="O1071" i="48"/>
  <c r="O1070" i="48"/>
  <c r="O1069" i="48"/>
  <c r="O1068" i="48"/>
  <c r="O1067" i="48"/>
  <c r="O1066" i="48"/>
  <c r="O1065" i="48"/>
  <c r="O1064" i="48"/>
  <c r="O1063" i="48"/>
  <c r="O1062" i="48"/>
  <c r="O1061" i="48"/>
  <c r="O1060" i="48"/>
  <c r="O1059" i="48"/>
  <c r="O1058" i="48"/>
  <c r="O1057" i="48"/>
  <c r="O1056" i="48"/>
  <c r="O1055" i="48"/>
  <c r="O1054" i="48"/>
  <c r="O1053" i="48"/>
  <c r="O1052" i="48"/>
  <c r="O1051" i="48"/>
  <c r="O1050" i="48"/>
  <c r="O1049" i="48"/>
  <c r="O1048" i="48"/>
  <c r="O1047" i="48"/>
  <c r="O1046" i="48"/>
  <c r="O1045" i="48"/>
  <c r="O1044" i="48"/>
  <c r="O1043" i="48"/>
  <c r="O1042" i="48"/>
  <c r="O1041" i="48"/>
  <c r="O1040" i="48"/>
  <c r="O1039" i="48"/>
  <c r="O1038" i="48"/>
  <c r="O1037" i="48"/>
  <c r="O1036" i="48"/>
  <c r="O1035" i="48"/>
  <c r="O1034" i="48"/>
  <c r="O1033" i="48"/>
  <c r="O1032" i="48"/>
  <c r="O1031" i="48"/>
  <c r="O1030" i="48"/>
  <c r="O1029" i="48"/>
  <c r="O1028" i="48"/>
  <c r="O1027" i="48"/>
  <c r="O1026" i="48"/>
  <c r="O1025" i="48"/>
  <c r="O1024" i="48"/>
  <c r="O1023" i="48"/>
  <c r="O1022" i="48"/>
  <c r="O1021" i="48"/>
  <c r="O1020" i="48"/>
  <c r="O1019" i="48"/>
  <c r="O1018" i="48"/>
  <c r="O1017" i="48"/>
  <c r="O1016" i="48"/>
  <c r="O1015" i="48"/>
  <c r="O1014" i="48"/>
  <c r="O1013" i="48"/>
  <c r="O1012" i="48"/>
  <c r="O1011" i="48"/>
  <c r="O1010" i="48"/>
  <c r="O1009" i="48"/>
  <c r="O1008" i="48"/>
  <c r="O1007" i="48"/>
  <c r="O1006" i="48"/>
  <c r="O1005" i="48"/>
  <c r="O1004" i="48"/>
  <c r="O1003" i="48"/>
  <c r="O1002" i="48"/>
  <c r="O1001" i="48"/>
  <c r="O1000" i="48"/>
  <c r="O999" i="48"/>
  <c r="O998" i="48"/>
  <c r="O997" i="48"/>
  <c r="O996" i="48"/>
  <c r="O995" i="48"/>
  <c r="O994" i="48"/>
  <c r="O993" i="48"/>
  <c r="O992" i="48"/>
  <c r="O991" i="48"/>
  <c r="O990" i="48"/>
  <c r="O989" i="48"/>
  <c r="O988" i="48"/>
  <c r="O987" i="48"/>
  <c r="O986" i="48"/>
  <c r="O985" i="48"/>
  <c r="O984" i="48"/>
  <c r="O983" i="48"/>
  <c r="O982" i="48"/>
  <c r="O981" i="48"/>
  <c r="O980" i="48"/>
  <c r="O979" i="48"/>
  <c r="O978" i="48"/>
  <c r="O977" i="48"/>
  <c r="O976" i="48"/>
  <c r="O975" i="48"/>
  <c r="O974" i="48"/>
  <c r="O973" i="48"/>
  <c r="O972" i="48"/>
  <c r="O971" i="48"/>
  <c r="O970" i="48"/>
  <c r="O969" i="48"/>
  <c r="O968" i="48"/>
  <c r="O967" i="48"/>
  <c r="O966" i="48"/>
  <c r="O965" i="48"/>
  <c r="O964" i="48"/>
  <c r="O963" i="48"/>
  <c r="O962" i="48"/>
  <c r="O961" i="48"/>
  <c r="O960" i="48"/>
  <c r="O959" i="48"/>
  <c r="O958" i="48"/>
  <c r="O957" i="48"/>
  <c r="O956" i="48"/>
  <c r="O955" i="48"/>
  <c r="O954" i="48"/>
  <c r="O953" i="48"/>
  <c r="O952" i="48"/>
  <c r="O951" i="48"/>
  <c r="O950" i="48"/>
  <c r="O949" i="48"/>
  <c r="O948" i="48"/>
  <c r="O947" i="48"/>
  <c r="O946" i="48"/>
  <c r="O945" i="48"/>
  <c r="O944" i="48"/>
  <c r="O943" i="48"/>
  <c r="O942" i="48"/>
  <c r="O941" i="48"/>
  <c r="O940" i="48"/>
  <c r="O939" i="48"/>
  <c r="O938" i="48"/>
  <c r="O937" i="48"/>
  <c r="O936" i="48"/>
  <c r="O935" i="48"/>
  <c r="O934" i="48"/>
  <c r="O933" i="48"/>
  <c r="O932" i="48"/>
  <c r="O931" i="48"/>
  <c r="O930" i="48"/>
  <c r="O929" i="48"/>
  <c r="O928" i="48"/>
  <c r="O927" i="48"/>
  <c r="O926" i="48"/>
  <c r="O925" i="48"/>
  <c r="O924" i="48"/>
  <c r="O923" i="48"/>
  <c r="O922" i="48"/>
  <c r="O921" i="48"/>
  <c r="O920" i="48"/>
  <c r="O919" i="48"/>
  <c r="O918" i="48"/>
  <c r="O917" i="48"/>
  <c r="O916" i="48"/>
  <c r="O915" i="48"/>
  <c r="O914" i="48"/>
  <c r="O913" i="48"/>
  <c r="O912" i="48"/>
  <c r="O911" i="48"/>
  <c r="O910" i="48"/>
  <c r="O909" i="48"/>
  <c r="O908" i="48"/>
  <c r="O907" i="48"/>
  <c r="O906" i="48"/>
  <c r="O905" i="48"/>
  <c r="O904" i="48"/>
  <c r="O903" i="48"/>
  <c r="O902" i="48"/>
  <c r="O901" i="48"/>
  <c r="O900" i="48"/>
  <c r="O899" i="48"/>
  <c r="O898" i="48"/>
  <c r="O897" i="48"/>
  <c r="O896" i="48"/>
  <c r="O895" i="48"/>
  <c r="O894" i="48"/>
  <c r="O893" i="48"/>
  <c r="O892" i="48"/>
  <c r="O891" i="48"/>
  <c r="O890" i="48"/>
  <c r="O889" i="48"/>
  <c r="O888" i="48"/>
  <c r="O887" i="48"/>
  <c r="O886" i="48"/>
  <c r="O885" i="48"/>
  <c r="O884" i="48"/>
  <c r="O883" i="48"/>
  <c r="O882" i="48"/>
  <c r="O881" i="48"/>
  <c r="O880" i="48"/>
  <c r="O879" i="48"/>
  <c r="O878" i="48"/>
  <c r="O877" i="48"/>
  <c r="O876" i="48"/>
  <c r="O875" i="48"/>
  <c r="O874" i="48"/>
  <c r="O873" i="48"/>
  <c r="O872" i="48"/>
  <c r="O871" i="48"/>
  <c r="O870" i="48"/>
  <c r="O869" i="48"/>
  <c r="O868" i="48"/>
  <c r="O867" i="48"/>
  <c r="O866" i="48"/>
  <c r="O865" i="48"/>
  <c r="O864" i="48"/>
  <c r="O863" i="48"/>
  <c r="O862" i="48"/>
  <c r="O861" i="48"/>
  <c r="O860" i="48"/>
  <c r="O859" i="48"/>
  <c r="O858" i="48"/>
  <c r="O857" i="48"/>
  <c r="O856" i="48"/>
  <c r="O855" i="48"/>
  <c r="O854" i="48"/>
  <c r="O853" i="48"/>
  <c r="O852" i="48"/>
  <c r="O851" i="48"/>
  <c r="O850" i="48"/>
  <c r="O849" i="48"/>
  <c r="O848" i="48"/>
  <c r="O847" i="48"/>
  <c r="O846" i="48"/>
  <c r="O845" i="48"/>
  <c r="O844" i="48"/>
  <c r="O843" i="48"/>
  <c r="O842" i="48"/>
  <c r="O841" i="48"/>
  <c r="O840" i="48"/>
  <c r="O839" i="48"/>
  <c r="O838" i="48"/>
  <c r="O837" i="48"/>
  <c r="O836" i="48"/>
  <c r="O835" i="48"/>
  <c r="O834" i="48"/>
  <c r="O833" i="48"/>
  <c r="O832" i="48"/>
  <c r="O831" i="48"/>
  <c r="O830" i="48"/>
  <c r="O829" i="48"/>
  <c r="O828" i="48"/>
  <c r="O827" i="48"/>
  <c r="O826" i="48"/>
  <c r="O825" i="48"/>
  <c r="O824" i="48"/>
  <c r="O823" i="48"/>
  <c r="O822" i="48"/>
  <c r="O821" i="48"/>
  <c r="O820" i="48"/>
  <c r="O819" i="48"/>
  <c r="O818" i="48"/>
  <c r="O817" i="48"/>
  <c r="O816" i="48"/>
  <c r="O815" i="48"/>
  <c r="O814" i="48"/>
  <c r="O813" i="48"/>
  <c r="O812" i="48"/>
  <c r="O811" i="48"/>
  <c r="O810" i="48"/>
  <c r="O809" i="48"/>
  <c r="O808" i="48"/>
  <c r="O807" i="48"/>
  <c r="O806" i="48"/>
  <c r="O805" i="48"/>
  <c r="O804" i="48"/>
  <c r="O803" i="48"/>
  <c r="O802" i="48"/>
  <c r="O801" i="48"/>
  <c r="O800" i="48"/>
  <c r="O799" i="48"/>
  <c r="O798" i="48"/>
  <c r="O797" i="48"/>
  <c r="O796" i="48"/>
  <c r="O795" i="48"/>
  <c r="O794" i="48"/>
  <c r="O793" i="48"/>
  <c r="O792" i="48"/>
  <c r="O791" i="48"/>
  <c r="O790" i="48"/>
  <c r="O789" i="48"/>
  <c r="O788" i="48"/>
  <c r="O787" i="48"/>
  <c r="O786" i="48"/>
  <c r="O785" i="48"/>
  <c r="O784" i="48"/>
  <c r="O783" i="48"/>
  <c r="O782" i="48"/>
  <c r="O781" i="48"/>
  <c r="O780" i="48"/>
  <c r="O779" i="48"/>
  <c r="O778" i="48"/>
  <c r="O777" i="48"/>
  <c r="O776" i="48"/>
  <c r="O775" i="48"/>
  <c r="O774" i="48"/>
  <c r="O773" i="48"/>
  <c r="O772" i="48"/>
  <c r="O771" i="48"/>
  <c r="O770" i="48"/>
  <c r="O769" i="48"/>
  <c r="O768" i="48"/>
  <c r="O767" i="48"/>
  <c r="O766" i="48"/>
  <c r="O765" i="48"/>
  <c r="O764" i="48"/>
  <c r="O763" i="48"/>
  <c r="O762" i="48"/>
  <c r="O761" i="48"/>
  <c r="O760" i="48"/>
  <c r="O759" i="48"/>
  <c r="O758" i="48"/>
  <c r="O757" i="48"/>
  <c r="O756" i="48"/>
  <c r="O755" i="48"/>
  <c r="O754" i="48"/>
  <c r="O753" i="48"/>
  <c r="O752" i="48"/>
  <c r="O751" i="48"/>
  <c r="O750" i="48"/>
  <c r="O749" i="48"/>
  <c r="O748" i="48"/>
  <c r="O747" i="48"/>
  <c r="O746" i="48"/>
  <c r="O745" i="48"/>
  <c r="O744" i="48"/>
  <c r="O743" i="48"/>
  <c r="O742" i="48"/>
  <c r="O741" i="48"/>
  <c r="O740" i="48"/>
  <c r="O739" i="48"/>
  <c r="O738" i="48"/>
  <c r="O737" i="48"/>
  <c r="O736" i="48"/>
  <c r="O735" i="48"/>
  <c r="O734" i="48"/>
  <c r="O733" i="48"/>
  <c r="O732" i="48"/>
  <c r="O731" i="48"/>
  <c r="O730" i="48"/>
  <c r="O729" i="48"/>
  <c r="O728" i="48"/>
  <c r="O727" i="48"/>
  <c r="O726" i="48"/>
  <c r="O725" i="48"/>
  <c r="O724" i="48"/>
  <c r="O723" i="48"/>
  <c r="O722" i="48"/>
  <c r="O721" i="48"/>
  <c r="O720" i="48"/>
  <c r="O719" i="48"/>
  <c r="O718" i="48"/>
  <c r="O717" i="48"/>
  <c r="O716" i="48"/>
  <c r="O715" i="48"/>
  <c r="O714" i="48"/>
  <c r="O713" i="48"/>
  <c r="O712" i="48"/>
  <c r="O711" i="48"/>
  <c r="O710" i="48"/>
  <c r="O709" i="48"/>
  <c r="O708" i="48"/>
  <c r="O707" i="48"/>
  <c r="O706" i="48"/>
  <c r="O705" i="48"/>
  <c r="O704" i="48"/>
  <c r="O703" i="48"/>
  <c r="O702" i="48"/>
  <c r="O701" i="48"/>
  <c r="O700" i="48"/>
  <c r="O699" i="48"/>
  <c r="O698" i="48"/>
  <c r="O697" i="48"/>
  <c r="O696" i="48"/>
  <c r="O695" i="48"/>
  <c r="O694" i="48"/>
  <c r="O693" i="48"/>
  <c r="O692" i="48"/>
  <c r="O691" i="48"/>
  <c r="O690" i="48"/>
  <c r="O689" i="48"/>
  <c r="O688" i="48"/>
  <c r="O687" i="48"/>
  <c r="O686" i="48"/>
  <c r="O685" i="48"/>
  <c r="O684" i="48"/>
  <c r="O683" i="48"/>
  <c r="O682" i="48"/>
  <c r="O681" i="48"/>
  <c r="O680" i="48"/>
  <c r="O679" i="48"/>
  <c r="O678" i="48"/>
  <c r="O677" i="48"/>
  <c r="O676" i="48"/>
  <c r="O675" i="48"/>
  <c r="O674" i="48"/>
  <c r="O673" i="48"/>
  <c r="O672" i="48"/>
  <c r="O671" i="48"/>
  <c r="O670" i="48"/>
  <c r="O669" i="48"/>
  <c r="O668" i="48"/>
  <c r="O667" i="48"/>
  <c r="O666" i="48"/>
  <c r="O665" i="48"/>
  <c r="O664" i="48"/>
  <c r="O663" i="48"/>
  <c r="O662" i="48"/>
  <c r="O661" i="48"/>
  <c r="O660" i="48"/>
  <c r="O659" i="48"/>
  <c r="O658" i="48"/>
  <c r="O657" i="48"/>
  <c r="O656" i="48"/>
  <c r="O655" i="48"/>
  <c r="O654" i="48"/>
  <c r="O653" i="48"/>
  <c r="O652" i="48"/>
  <c r="O651" i="48"/>
  <c r="O650" i="48"/>
  <c r="O649" i="48"/>
  <c r="O648" i="48"/>
  <c r="O647" i="48"/>
  <c r="O646" i="48"/>
  <c r="O645" i="48"/>
  <c r="O644" i="48"/>
  <c r="O643" i="48"/>
  <c r="O642" i="48"/>
  <c r="O641" i="48"/>
  <c r="O640" i="48"/>
  <c r="O639" i="48"/>
  <c r="O638" i="48"/>
  <c r="O637" i="48"/>
  <c r="O636" i="48"/>
  <c r="O635" i="48"/>
  <c r="O634" i="48"/>
  <c r="O633" i="48"/>
  <c r="O632" i="48"/>
  <c r="O631" i="48"/>
  <c r="O630" i="48"/>
  <c r="O629" i="48"/>
  <c r="O628" i="48"/>
  <c r="O627" i="48"/>
  <c r="O626" i="48"/>
  <c r="O625" i="48"/>
  <c r="O624" i="48"/>
  <c r="O623" i="48"/>
  <c r="O622" i="48"/>
  <c r="O621" i="48"/>
  <c r="O620" i="48"/>
  <c r="O619" i="48"/>
  <c r="O618" i="48"/>
  <c r="O617" i="48"/>
  <c r="O616" i="48"/>
  <c r="O615" i="48"/>
  <c r="O614" i="48"/>
  <c r="O613" i="48"/>
  <c r="O612" i="48"/>
  <c r="O611" i="48"/>
  <c r="O610" i="48"/>
  <c r="O609" i="48"/>
  <c r="O608" i="48"/>
  <c r="O607" i="48"/>
  <c r="O606" i="48"/>
  <c r="O605" i="48"/>
  <c r="O604" i="48"/>
  <c r="O603" i="48"/>
  <c r="O602" i="48"/>
  <c r="O601" i="48"/>
  <c r="O600" i="48"/>
  <c r="O599" i="48"/>
  <c r="O598" i="48"/>
  <c r="O597" i="48"/>
  <c r="O596" i="48"/>
  <c r="O595" i="48"/>
  <c r="O594" i="48"/>
  <c r="O593" i="48"/>
  <c r="O592" i="48"/>
  <c r="O591" i="48"/>
  <c r="O590" i="48"/>
  <c r="O589" i="48"/>
  <c r="O588" i="48"/>
  <c r="O587" i="48"/>
  <c r="O586" i="48"/>
  <c r="O585" i="48"/>
  <c r="O584" i="48"/>
  <c r="O583" i="48"/>
  <c r="O582" i="48"/>
  <c r="O581" i="48"/>
  <c r="O580" i="48"/>
  <c r="O579" i="48"/>
  <c r="O578" i="48"/>
  <c r="O577" i="48"/>
  <c r="O576" i="48"/>
  <c r="O575" i="48"/>
  <c r="O574" i="48"/>
  <c r="O573" i="48"/>
  <c r="O572" i="48"/>
  <c r="O571" i="48"/>
  <c r="O570" i="48"/>
  <c r="O569" i="48"/>
  <c r="O568" i="48"/>
  <c r="O567" i="48"/>
  <c r="O566" i="48"/>
  <c r="O565" i="48"/>
  <c r="O564" i="48"/>
  <c r="O563" i="48"/>
  <c r="O562" i="48"/>
  <c r="O561" i="48"/>
  <c r="O560" i="48"/>
  <c r="O559" i="48"/>
  <c r="O558" i="48"/>
  <c r="O557" i="48"/>
  <c r="O556" i="48"/>
  <c r="O555" i="48"/>
  <c r="O554" i="48"/>
  <c r="O553" i="48"/>
  <c r="O552" i="48"/>
  <c r="O551" i="48"/>
  <c r="O550" i="48"/>
  <c r="O549" i="48"/>
  <c r="O548" i="48"/>
  <c r="O547" i="48"/>
  <c r="O546" i="48"/>
  <c r="O545" i="48"/>
  <c r="O544" i="48"/>
  <c r="O543" i="48"/>
  <c r="O542" i="48"/>
  <c r="O541" i="48"/>
  <c r="O540" i="48"/>
  <c r="O539" i="48"/>
  <c r="O538" i="48"/>
  <c r="O537" i="48"/>
  <c r="O536" i="48"/>
  <c r="O535" i="48"/>
  <c r="O534" i="48"/>
  <c r="O533" i="48"/>
  <c r="O532" i="48"/>
  <c r="O531" i="48"/>
  <c r="O530" i="48"/>
  <c r="O529" i="48"/>
  <c r="O528" i="48"/>
  <c r="O527" i="48"/>
  <c r="O526" i="48"/>
  <c r="O525" i="48"/>
  <c r="O524" i="48"/>
  <c r="O523" i="48"/>
  <c r="O522" i="48"/>
  <c r="O521" i="48"/>
  <c r="O520" i="48"/>
  <c r="O519" i="48"/>
  <c r="O518" i="48"/>
  <c r="O517" i="48"/>
  <c r="O516" i="48"/>
  <c r="O515" i="48"/>
  <c r="O514" i="48"/>
  <c r="O513" i="48"/>
  <c r="O512" i="48"/>
  <c r="O511" i="48"/>
  <c r="O510" i="48"/>
  <c r="O509" i="48"/>
  <c r="O508" i="48"/>
  <c r="O507" i="48"/>
  <c r="O506" i="48"/>
  <c r="O505" i="48"/>
  <c r="O504" i="48"/>
  <c r="O503" i="48"/>
  <c r="O502" i="48"/>
  <c r="O501" i="48"/>
  <c r="O500" i="48"/>
  <c r="O499" i="48"/>
  <c r="O498" i="48"/>
  <c r="O497" i="48"/>
  <c r="O496" i="48"/>
  <c r="O495" i="48"/>
  <c r="O494" i="48"/>
  <c r="O493" i="48"/>
  <c r="O492" i="48"/>
  <c r="O491" i="48"/>
  <c r="O490" i="48"/>
  <c r="O489" i="48"/>
  <c r="O488" i="48"/>
  <c r="O487" i="48"/>
  <c r="O486" i="48"/>
  <c r="O485" i="48"/>
  <c r="O484" i="48"/>
  <c r="O483" i="48"/>
  <c r="O482" i="48"/>
  <c r="O481" i="48"/>
  <c r="O480" i="48"/>
  <c r="O479" i="48"/>
  <c r="O478" i="48"/>
  <c r="O477" i="48"/>
  <c r="O476" i="48"/>
  <c r="O475" i="48"/>
  <c r="O474" i="48"/>
  <c r="O473" i="48"/>
  <c r="O472" i="48"/>
  <c r="O471" i="48"/>
  <c r="O470" i="48"/>
  <c r="O469" i="48"/>
  <c r="O468" i="48"/>
  <c r="O467" i="48"/>
  <c r="O466" i="48"/>
  <c r="O465" i="48"/>
  <c r="O464" i="48"/>
  <c r="O463" i="48"/>
  <c r="O462" i="48"/>
  <c r="O461" i="48"/>
  <c r="O460" i="48"/>
  <c r="O459" i="48"/>
  <c r="O458" i="48"/>
  <c r="O457" i="48"/>
  <c r="O456" i="48"/>
  <c r="O455" i="48"/>
  <c r="O454" i="48"/>
  <c r="O453" i="48"/>
  <c r="O452" i="48"/>
  <c r="O451" i="48"/>
  <c r="O450" i="48"/>
  <c r="O449" i="48"/>
  <c r="O448" i="48"/>
  <c r="O447" i="48"/>
  <c r="O446" i="48"/>
  <c r="O445" i="48"/>
  <c r="O444" i="48"/>
  <c r="O443" i="48"/>
  <c r="O442" i="48"/>
  <c r="O441" i="48"/>
  <c r="O440" i="48"/>
  <c r="O439" i="48"/>
  <c r="O438" i="48"/>
  <c r="O437" i="48"/>
  <c r="O436" i="48"/>
  <c r="O435" i="48"/>
  <c r="O434" i="48"/>
  <c r="O433" i="48"/>
  <c r="O432" i="48"/>
  <c r="O431" i="48"/>
  <c r="O430" i="48"/>
  <c r="O429" i="48"/>
  <c r="O428" i="48"/>
  <c r="O427" i="48"/>
  <c r="O426" i="48"/>
  <c r="O425" i="48"/>
  <c r="O424" i="48"/>
  <c r="O423" i="48"/>
  <c r="O422" i="48"/>
  <c r="O421" i="48"/>
  <c r="O420" i="48"/>
  <c r="O419" i="48"/>
  <c r="O418" i="48"/>
  <c r="O417" i="48"/>
  <c r="O416" i="48"/>
  <c r="O415" i="48"/>
  <c r="O414" i="48"/>
  <c r="O413" i="48"/>
  <c r="O412" i="48"/>
  <c r="O411" i="48"/>
  <c r="O410" i="48"/>
  <c r="O409" i="48"/>
  <c r="O408" i="48"/>
  <c r="O407" i="48"/>
  <c r="O406" i="48"/>
  <c r="O405" i="48"/>
  <c r="O404" i="48"/>
  <c r="O403" i="48"/>
  <c r="O402" i="48"/>
  <c r="O401" i="48"/>
  <c r="O400" i="48"/>
  <c r="O399" i="48"/>
  <c r="O398" i="48"/>
  <c r="O397" i="48"/>
  <c r="O396" i="48"/>
  <c r="O395" i="48"/>
  <c r="O394" i="48"/>
  <c r="O393" i="48"/>
  <c r="O392" i="48"/>
  <c r="O391" i="48"/>
  <c r="O390" i="48"/>
  <c r="O389" i="48"/>
  <c r="O388" i="48"/>
  <c r="O387" i="48"/>
  <c r="O386" i="48"/>
  <c r="O385" i="48"/>
  <c r="O384" i="48"/>
  <c r="O383" i="48"/>
  <c r="O382" i="48"/>
  <c r="O381" i="48"/>
  <c r="O380" i="48"/>
  <c r="O379" i="48"/>
  <c r="O378" i="48"/>
  <c r="O377" i="48"/>
  <c r="O376" i="48"/>
  <c r="O375" i="48"/>
  <c r="O374" i="48"/>
  <c r="O373" i="48"/>
  <c r="O372" i="48"/>
  <c r="O371" i="48"/>
  <c r="O370" i="48"/>
  <c r="O369" i="48"/>
  <c r="O368" i="48"/>
  <c r="O367" i="48"/>
  <c r="O366" i="48"/>
  <c r="O365" i="48"/>
  <c r="O364" i="48"/>
  <c r="O363" i="48"/>
  <c r="O362" i="48"/>
  <c r="O361" i="48"/>
  <c r="O360" i="48"/>
  <c r="O359" i="48"/>
  <c r="O358" i="48"/>
  <c r="O357" i="48"/>
  <c r="O356" i="48"/>
  <c r="O355" i="48"/>
  <c r="O354" i="48"/>
  <c r="O353" i="48"/>
  <c r="O352" i="48"/>
  <c r="O351" i="48"/>
  <c r="O350" i="48"/>
  <c r="O349" i="48"/>
  <c r="O348" i="48"/>
  <c r="O347" i="48"/>
  <c r="O346" i="48"/>
  <c r="O345" i="48"/>
  <c r="O344" i="48"/>
  <c r="O343" i="48"/>
  <c r="O342" i="48"/>
  <c r="O341" i="48"/>
  <c r="O340" i="48"/>
  <c r="O339" i="48"/>
  <c r="O338" i="48"/>
  <c r="O337" i="48"/>
  <c r="O336" i="48"/>
  <c r="O335" i="48"/>
  <c r="O334" i="48"/>
  <c r="O333" i="48"/>
  <c r="O332" i="48"/>
  <c r="O331" i="48"/>
  <c r="O330" i="48"/>
  <c r="O329" i="48"/>
  <c r="O328" i="48"/>
  <c r="O327" i="48"/>
  <c r="O326" i="48"/>
  <c r="O325" i="48"/>
  <c r="O324" i="48"/>
  <c r="O323" i="48"/>
  <c r="O322" i="48"/>
  <c r="O321" i="48"/>
  <c r="O320" i="48"/>
  <c r="O319" i="48"/>
  <c r="O318" i="48"/>
  <c r="O317" i="48"/>
  <c r="O316" i="48"/>
  <c r="O315" i="48"/>
  <c r="O314" i="48"/>
  <c r="O313" i="48"/>
  <c r="O312" i="48"/>
  <c r="O311" i="48"/>
  <c r="O310" i="48"/>
  <c r="O309" i="48"/>
  <c r="O308" i="48"/>
  <c r="O307" i="48"/>
  <c r="O306" i="48"/>
  <c r="O305" i="48"/>
  <c r="O304" i="48"/>
  <c r="O303" i="48"/>
  <c r="O302" i="48"/>
  <c r="O301" i="48"/>
  <c r="O300" i="48"/>
  <c r="O299" i="48"/>
  <c r="O298" i="48"/>
  <c r="O297" i="48"/>
  <c r="O296" i="48"/>
  <c r="O295" i="48"/>
  <c r="O294" i="48"/>
  <c r="O293" i="48"/>
  <c r="O292" i="48"/>
  <c r="O291" i="48"/>
  <c r="O290" i="48"/>
  <c r="O289" i="48"/>
  <c r="O288" i="48"/>
  <c r="O287" i="48"/>
  <c r="O286" i="48"/>
  <c r="O285" i="48"/>
  <c r="O284" i="48"/>
  <c r="O283" i="48"/>
  <c r="O282" i="48"/>
  <c r="O281" i="48"/>
  <c r="O280" i="48"/>
  <c r="O279" i="48"/>
  <c r="O278" i="48"/>
  <c r="O277" i="48"/>
  <c r="O276" i="48"/>
  <c r="O275" i="48"/>
  <c r="O274" i="48"/>
  <c r="O273" i="48"/>
  <c r="O272" i="48"/>
  <c r="O271" i="48"/>
  <c r="O270" i="48"/>
  <c r="O269" i="48"/>
  <c r="O268" i="48"/>
  <c r="O267" i="48"/>
  <c r="O266" i="48"/>
  <c r="O265" i="48"/>
  <c r="O264" i="48"/>
  <c r="O263" i="48"/>
  <c r="O262" i="48"/>
  <c r="O261" i="48"/>
  <c r="O260" i="48"/>
  <c r="O259" i="48"/>
  <c r="O258" i="48"/>
  <c r="O257" i="48"/>
  <c r="O256" i="48"/>
  <c r="O255" i="48"/>
  <c r="O254" i="48"/>
  <c r="O253" i="48"/>
  <c r="O252" i="48"/>
  <c r="O251" i="48"/>
  <c r="O250" i="48"/>
  <c r="O249" i="48"/>
  <c r="O248" i="48"/>
  <c r="O247" i="48"/>
  <c r="O246" i="48"/>
  <c r="O245" i="48"/>
  <c r="O244" i="48"/>
  <c r="O243" i="48"/>
  <c r="O242" i="48"/>
  <c r="O241" i="48"/>
  <c r="O240" i="48"/>
  <c r="O239" i="48"/>
  <c r="O238" i="48"/>
  <c r="O237" i="48"/>
  <c r="O236" i="48"/>
  <c r="O235" i="48"/>
  <c r="O234" i="48"/>
  <c r="O233" i="48"/>
  <c r="O232" i="48"/>
  <c r="O231" i="48"/>
  <c r="O230" i="48"/>
  <c r="O229" i="48"/>
  <c r="O228" i="48"/>
  <c r="O227" i="48"/>
  <c r="O226" i="48"/>
  <c r="O225" i="48"/>
  <c r="O224" i="48"/>
  <c r="O223" i="48"/>
  <c r="O222" i="48"/>
  <c r="O221" i="48"/>
  <c r="O220" i="48"/>
  <c r="O219" i="48"/>
  <c r="O218" i="48"/>
  <c r="O217" i="48"/>
  <c r="O216" i="48"/>
  <c r="O215" i="48"/>
  <c r="O214" i="48"/>
  <c r="O213" i="48"/>
  <c r="O212" i="48"/>
  <c r="O211" i="48"/>
  <c r="O210" i="48"/>
  <c r="O209" i="48"/>
  <c r="O208" i="48"/>
  <c r="O207" i="48"/>
  <c r="O206" i="48"/>
  <c r="O205" i="48"/>
  <c r="O204" i="48"/>
  <c r="O203" i="48"/>
  <c r="O202" i="48"/>
  <c r="O201" i="48"/>
  <c r="O200" i="48"/>
  <c r="O199" i="48"/>
  <c r="O198" i="48"/>
  <c r="O197" i="48"/>
  <c r="O196" i="48"/>
  <c r="O195" i="48"/>
  <c r="O194" i="48"/>
  <c r="O193" i="48"/>
  <c r="O192" i="48"/>
  <c r="O191" i="48"/>
  <c r="O190" i="48"/>
  <c r="O189" i="48"/>
  <c r="O188" i="48"/>
  <c r="O187" i="48"/>
  <c r="O186" i="48"/>
  <c r="O185" i="48"/>
  <c r="O184" i="48"/>
  <c r="O183" i="48"/>
  <c r="O182" i="48"/>
  <c r="O181" i="48"/>
  <c r="O180" i="48"/>
  <c r="O179" i="48"/>
  <c r="O178" i="48"/>
  <c r="O177" i="48"/>
  <c r="O176" i="48"/>
  <c r="O175" i="48"/>
  <c r="O174" i="48"/>
  <c r="O173" i="48"/>
  <c r="O172" i="48"/>
  <c r="O171" i="48"/>
  <c r="O170" i="48"/>
  <c r="O169" i="48"/>
  <c r="O168" i="48"/>
  <c r="O167" i="48"/>
  <c r="O166" i="48"/>
  <c r="O165" i="48"/>
  <c r="O164" i="48"/>
  <c r="O163" i="48"/>
  <c r="O162" i="48"/>
  <c r="O161" i="48"/>
  <c r="O160" i="48"/>
  <c r="O159" i="48"/>
  <c r="O158" i="48"/>
  <c r="O157" i="48"/>
  <c r="O156" i="48"/>
  <c r="O155" i="48"/>
  <c r="O154" i="48"/>
  <c r="O153" i="48"/>
  <c r="O152" i="48"/>
  <c r="O151" i="48"/>
  <c r="O150" i="48"/>
  <c r="O149" i="48"/>
  <c r="O148" i="48"/>
  <c r="O147" i="48"/>
  <c r="O146" i="48"/>
  <c r="O145" i="48"/>
  <c r="O144" i="48"/>
  <c r="O143" i="48"/>
  <c r="O142" i="48"/>
  <c r="O141" i="48"/>
  <c r="O140" i="48"/>
  <c r="O139" i="48"/>
  <c r="O138" i="48"/>
  <c r="O137" i="48"/>
  <c r="O136" i="48"/>
  <c r="O135" i="48"/>
  <c r="O134" i="48"/>
  <c r="O133" i="48"/>
  <c r="O132" i="48"/>
  <c r="O131" i="48"/>
  <c r="O130" i="48"/>
  <c r="O129" i="48"/>
  <c r="O128" i="48"/>
  <c r="O127" i="48"/>
  <c r="O126" i="48"/>
  <c r="O125" i="48"/>
  <c r="O124" i="48"/>
  <c r="O123" i="48"/>
  <c r="O122" i="48"/>
  <c r="O121" i="48"/>
  <c r="O120" i="48"/>
  <c r="O119" i="48"/>
  <c r="O118" i="48"/>
  <c r="O117" i="48"/>
  <c r="O116" i="48"/>
  <c r="O115" i="48"/>
  <c r="O114" i="48"/>
  <c r="O113" i="48"/>
  <c r="O112" i="48"/>
  <c r="O111" i="48"/>
  <c r="O110" i="48"/>
  <c r="O109" i="48"/>
  <c r="O108" i="48"/>
  <c r="O107" i="48"/>
  <c r="O106" i="48"/>
  <c r="O105" i="48"/>
  <c r="O104" i="48"/>
  <c r="O103" i="48"/>
  <c r="O102" i="48"/>
  <c r="O101" i="48"/>
  <c r="O100" i="48"/>
  <c r="O99" i="48"/>
  <c r="O98" i="48"/>
  <c r="O97" i="48"/>
  <c r="O96" i="48"/>
  <c r="O95" i="48"/>
  <c r="O94" i="48"/>
  <c r="O93" i="48"/>
  <c r="O92" i="48"/>
  <c r="O91" i="48"/>
  <c r="O90" i="48"/>
  <c r="O89" i="48"/>
  <c r="O88" i="48"/>
  <c r="O87" i="48"/>
  <c r="O86" i="48"/>
  <c r="O85" i="48"/>
  <c r="O84" i="48"/>
  <c r="O83" i="48"/>
  <c r="O82" i="48"/>
  <c r="O81" i="48"/>
  <c r="O80" i="48"/>
  <c r="O79" i="48"/>
  <c r="O78" i="48"/>
  <c r="O77" i="48"/>
  <c r="O76" i="48"/>
  <c r="O75" i="48"/>
  <c r="O74" i="48"/>
  <c r="O73" i="48"/>
  <c r="O72" i="48"/>
  <c r="O71" i="48"/>
  <c r="O70" i="48"/>
  <c r="O69" i="48"/>
  <c r="O68" i="48"/>
  <c r="O67" i="48"/>
  <c r="O66" i="48"/>
  <c r="O65" i="48"/>
  <c r="O64" i="48"/>
  <c r="O63" i="48"/>
  <c r="O62" i="48"/>
  <c r="O61" i="48"/>
  <c r="O60" i="48"/>
  <c r="O59" i="48"/>
  <c r="O58" i="48"/>
  <c r="O57" i="48"/>
  <c r="O56" i="48"/>
  <c r="O55" i="48"/>
  <c r="O54" i="48"/>
  <c r="O53" i="48"/>
  <c r="O52" i="48"/>
  <c r="O51" i="48"/>
  <c r="O50" i="48"/>
  <c r="O49" i="48"/>
  <c r="O48" i="48"/>
  <c r="O47" i="48"/>
  <c r="O46" i="48"/>
  <c r="O45" i="48"/>
  <c r="O44" i="48"/>
  <c r="O43" i="48"/>
  <c r="O42" i="48"/>
  <c r="O41" i="48"/>
  <c r="O40" i="48"/>
  <c r="O39" i="48"/>
  <c r="O38" i="48"/>
  <c r="O37" i="48"/>
  <c r="O36" i="48"/>
  <c r="O35" i="48"/>
  <c r="O34" i="48"/>
  <c r="O33" i="48"/>
  <c r="O32" i="48"/>
  <c r="O31" i="48"/>
  <c r="O30" i="48"/>
  <c r="O29" i="48"/>
  <c r="O28" i="48"/>
  <c r="O27" i="48"/>
  <c r="O26" i="48"/>
  <c r="O25" i="48"/>
  <c r="O24" i="48"/>
  <c r="O23" i="48"/>
  <c r="O22" i="48"/>
  <c r="O21" i="48"/>
  <c r="O20" i="48"/>
  <c r="O19" i="48"/>
  <c r="O18" i="48"/>
  <c r="O17" i="48"/>
  <c r="O16" i="48"/>
  <c r="O15" i="48"/>
  <c r="O14" i="48"/>
  <c r="O13" i="48"/>
  <c r="O12" i="48"/>
  <c r="O11" i="48"/>
  <c r="O10" i="48"/>
  <c r="O9" i="48"/>
  <c r="O8" i="48"/>
  <c r="O7" i="48"/>
  <c r="O6" i="48"/>
  <c r="O5" i="48"/>
  <c r="O4" i="48"/>
  <c r="O3" i="48"/>
  <c r="O2"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R75" authorId="0" shapeId="0" xr:uid="{00000000-0006-0000-0000-000001000000}">
      <text>
        <r>
          <rPr>
            <sz val="11"/>
            <rFont val="Calibri"/>
          </rPr>
          <t>Created with a lot of effort and hard work, we hope you enjoy it.</t>
        </r>
      </text>
    </comment>
    <comment ref="BR76" authorId="0" shapeId="0" xr:uid="{00000000-0006-0000-0000-000002000000}">
      <text>
        <r>
          <rPr>
            <sz val="11"/>
            <rFont val="Calibri"/>
          </rPr>
          <t>By: Claudio Merola and Renato Gregio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F1" authorId="0" shapeId="0" xr:uid="{00000000-0006-0000-0900-000001000000}">
      <text>
        <r>
          <rPr>
            <sz val="11"/>
            <rFont val="Calibri"/>
          </rPr>
          <t>When you delete a virtual machine (VM) in Azure, by default, any disks that are attached to the VM aren't deleted. After a VM is deleted, you will continue to pay for unattached disks.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F1" authorId="0" shapeId="0" xr:uid="{00000000-0006-0000-0E00-000001000000}">
      <text>
        <r>
          <rPr>
            <sz val="11"/>
            <rFont val="Calibri"/>
          </rPr>
          <t>Azure DDoS Protection Standard, combined with application design best practices, provides enhanced DDoS mitigation features to defend against DDoS attacks.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I1" authorId="0" shapeId="0" xr:uid="{00000000-0006-0000-0F00-000003000000}">
      <text>
        <r>
          <rPr>
            <sz val="11"/>
            <rFont val="Calibri"/>
          </rPr>
          <t>It's important to be aware of upcoming Azure services and feature retirements to understand their impact on your workloads and plan migration.</t>
        </r>
      </text>
    </comment>
    <comment ref="K1" authorId="0" shapeId="0" xr:uid="{00000000-0006-0000-0F00-000001000000}">
      <text>
        <r>
          <rPr>
            <sz val="11"/>
            <rFont val="Calibri"/>
          </rPr>
          <t>Is recommended that you configure your storage account to accept requests from secure connections only by setting the Secure transfer required property for the storage account.</t>
        </r>
      </text>
    </comment>
    <comment ref="L1" authorId="0" shapeId="0" xr:uid="{00000000-0006-0000-0F00-000004000000}">
      <text>
        <r>
          <rPr>
            <sz val="11"/>
            <rFont val="Calibri"/>
          </rPr>
          <t>When a container is configured for anonymous access, any client can read data in that container. Anonymous access presents a potential security risk, so if your scenario does not require it, we recommend that you remediate anonymous access for the storage account.</t>
        </r>
      </text>
    </comment>
    <comment ref="M1" authorId="0" shapeId="0" xr:uid="{00000000-0006-0000-0F00-000002000000}">
      <text>
        <r>
          <rPr>
            <sz val="11"/>
            <rFont val="Calibri"/>
          </rPr>
          <t>By default, Azure Storage accounts permit clients to send and receive data with the oldest version of TLS, TLS 1.0, and above. To enforce stricter security measures, you can configure your storage account to require that clients send and receive data with a newer version of TLS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AA1" authorId="0" shapeId="0" xr:uid="{00000000-0006-0000-1100-000001000000}">
      <text>
        <r>
          <rPr>
            <sz val="11"/>
            <rFont val="Calibri"/>
          </rPr>
          <t>Boot diagnostics is a debugging feature for Azure virtual machines (VM) that allows diagnosis of VM boot failures.</t>
        </r>
      </text>
    </comment>
    <comment ref="AB1" authorId="0" shapeId="0" xr:uid="{00000000-0006-0000-1100-000005000000}">
      <text>
        <r>
          <rPr>
            <sz val="11"/>
            <rFont val="Calibri"/>
          </rPr>
          <t>Is recommended to install Performance Diagnostics Agent in every Azure Virtual Machine upfront. The agent is only used when triggered by the console and may save time in an event of performance struggling.</t>
        </r>
      </text>
    </comment>
    <comment ref="AC1" authorId="0" shapeId="0" xr:uid="{00000000-0006-0000-1100-000002000000}">
      <text>
        <r>
          <rPr>
            <sz val="11"/>
            <rFont val="Calibri"/>
          </rPr>
          <t>We recommend that you use Azure Monitor to gain visibility into your resource's health.</t>
        </r>
      </text>
    </comment>
    <comment ref="AN1" authorId="0" shapeId="0" xr:uid="{00000000-0006-0000-1100-000003000000}">
      <text>
        <r>
          <rPr>
            <sz val="11"/>
            <rFont val="Calibri"/>
          </rPr>
          <t>Use a network security group to protect against unsolicited traffic into Azure subnets. Network security groups are simple, stateful packet inspection devices that use the 5-tuple approach (source IP, source port, destination IP, destination port, and layer 4 protocol) to create allow/deny rules for network traffic.</t>
        </r>
      </text>
    </comment>
    <comment ref="AQ1" authorId="0" shapeId="0" xr:uid="{00000000-0006-0000-1100-000004000000}">
      <text>
        <r>
          <rPr>
            <sz val="11"/>
            <rFont val="Calibri"/>
          </rPr>
          <t>Accelerated networking enables single root I/O virtualization (SR-IOV) to a VM, greatly improving its networking performance. This high-performance path bypasses the host from the datapath, reducing latency, jitter, and CPU utilization.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E1" authorId="0" shapeId="0" xr:uid="{00000000-0006-0000-1700-000001000000}">
      <text>
        <r>
          <rPr>
            <sz val="11"/>
            <rFont val="Calibri"/>
          </rPr>
          <t>No SLA is provided for Basic Load Balancer!</t>
        </r>
      </text>
    </comment>
    <comment ref="F1" authorId="0" shapeId="0" xr:uid="{00000000-0006-0000-1700-000004000000}">
      <text>
        <r>
          <rPr>
            <sz val="11"/>
            <rFont val="Calibri"/>
          </rPr>
          <t>It's important to be aware of upcoming Azure services and feature retirements to understand their impact on your workloads and plan migration.</t>
        </r>
      </text>
    </comment>
    <comment ref="H1" authorId="0" shapeId="0" xr:uid="{00000000-0006-0000-1700-000002000000}">
      <text>
        <r>
          <rPr>
            <sz val="11"/>
            <rFont val="Calibri"/>
          </rPr>
          <t>Orphaned Load Balancer is when there is no Backend Pool at all associated with the Load Balancer and the Load Balancer may be deleted to save costs.</t>
        </r>
      </text>
    </comment>
    <comment ref="I1" authorId="0" shapeId="0" xr:uid="{00000000-0006-0000-1700-000003000000}">
      <text>
        <r>
          <rPr>
            <sz val="11"/>
            <rFont val="Calibri"/>
          </rPr>
          <t>'Not In Use' Load Balancer is when there is a Backend Pool in the Load Balancer but no IP Address or Resources are associated with the Backend Pools and the Load Balancer should be investigated to be deleted to save costs.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G1" authorId="0" shapeId="0" xr:uid="{00000000-0006-0000-1B00-000001000000}">
      <text>
        <r>
          <rPr>
            <sz val="11"/>
            <rFont val="Calibri"/>
          </rPr>
          <t>It's important to be aware of upcoming Azure services and feature retirements to understand their impact on your workloads and plan migration.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G1" authorId="0" shapeId="0" xr:uid="{00000000-0006-0000-1D00-000001000000}">
      <text>
        <r>
          <rPr>
            <sz val="11"/>
            <rFont val="Calibri"/>
          </rPr>
          <t>Microsoft recommends Free Pricing tier only for non-production workloads</t>
        </r>
      </text>
    </comment>
    <comment ref="H1" authorId="0" shapeId="0" xr:uid="{00000000-0006-0000-1D00-00000A000000}">
      <text>
        <r>
          <rPr>
            <sz val="11"/>
            <rFont val="Calibri"/>
          </rPr>
          <t>AKS follows 12 months of support for a generally available (GA) Kubernetes version. To read more about our support policy for Kubernetes versioning</t>
        </r>
      </text>
    </comment>
    <comment ref="L1" authorId="0" shapeId="0" xr:uid="{00000000-0006-0000-1D00-000002000000}">
      <text>
        <r>
          <rPr>
            <sz val="11"/>
            <rFont val="Calibri"/>
          </rPr>
          <t>Local accounts are enabled by default. Even when you enable RBAC or Microsoft Entra integration</t>
        </r>
      </text>
    </comment>
    <comment ref="V1" authorId="0" shapeId="0" xr:uid="{00000000-0006-0000-1D00-000003000000}">
      <text>
        <r>
          <rPr>
            <sz val="11"/>
            <rFont val="Calibri"/>
          </rPr>
          <t>By default AKS Control Plane is exposed on a public endpoint accessible over the internet. Organizations who want to disable this public endpoint, can leverage the private cluster feature</t>
        </r>
      </text>
    </comment>
    <comment ref="Y1" authorId="0" shapeId="0" xr:uid="{00000000-0006-0000-1D00-000004000000}">
      <text>
        <r>
          <rPr>
            <sz val="11"/>
            <rFont val="Calibri"/>
          </rPr>
          <t>By enabling auto-upgrade, you can ensure your clusters are up to date and don't miss the latest features or patches from AKS and upstream Kubernetes.</t>
        </r>
      </text>
    </comment>
    <comment ref="Z1" authorId="0" shapeId="0" xr:uid="{00000000-0006-0000-1D00-000005000000}">
      <text>
        <r>
          <rPr>
            <sz val="11"/>
            <rFont val="Calibri"/>
          </rPr>
          <t>Node-level OS security updates are released at a faster rate than Kubernetes patch or minor version updates. The node OS auto-upgrade channel grants you flexibility and enables a customized strategy for node-level OS security updates.</t>
        </r>
      </text>
    </comment>
    <comment ref="AA1" authorId="0" shapeId="0" xr:uid="{00000000-0006-0000-1D00-000006000000}">
      <text>
        <r>
          <rPr>
            <sz val="11"/>
            <rFont val="Calibri"/>
          </rPr>
          <t>Container insights collects metric data from your cluster in addition to logs. This functionality has been replaced by Azure Monitor managed service for Prometheus. You can analyze that data using built-in dashboards in Managed Grafana and alert on them using prebuilt Prometheus alert rules.</t>
        </r>
      </text>
    </comment>
    <comment ref="AJ1" authorId="0" shapeId="0" xr:uid="{00000000-0006-0000-1D00-000007000000}">
      <text>
        <r>
          <rPr>
            <sz val="11"/>
            <rFont val="Calibri"/>
          </rPr>
          <t>System node pools require a VM SKU of at least 2 vCPUs and 4 GB memory. But burstable-VM(B series) isn't recommended</t>
        </r>
      </text>
    </comment>
    <comment ref="AP1" authorId="0" shapeId="0" xr:uid="{00000000-0006-0000-1D00-000008000000}">
      <text>
        <r>
          <rPr>
            <sz val="11"/>
            <rFont val="Calibri"/>
          </rPr>
          <t>An AKS cluster distributes resources, such as nodes and storage, across logical sections of underlying Azure infrastructure. Using availability zones physically separates nodes from other nodes deployed to different availability zones. AKS clusters deployed with multiple availability zones configured across a cluster provide a higher level of availability to protect against a hardware failure or a planned maintenance event.</t>
        </r>
      </text>
    </comment>
    <comment ref="AT1" authorId="0" shapeId="0" xr:uid="{00000000-0006-0000-1D00-000009000000}">
      <text>
        <r>
          <rPr>
            <sz val="11"/>
            <rFont val="Calibri"/>
          </rPr>
          <t>The cluster autoscaler component can watch for pods in your cluster that can't be scheduled because of resource constraints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L1" authorId="0" shapeId="0" xr:uid="{00000000-0006-0000-2600-000001000000}">
      <text>
        <r>
          <rPr>
            <sz val="11"/>
            <rFont val="Calibri"/>
          </rPr>
          <t>The Auto-inflate feature of Event Hubs automatically scales up by increasing the number of throughput units, to meet usage needs. Increasing throughput units prevents throttling scenarios.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F1" authorId="0" shapeId="0" xr:uid="{00000000-0006-0000-2B00-000001000000}">
      <text>
        <r>
          <rPr>
            <sz val="11"/>
            <rFont val="Calibri"/>
          </rPr>
          <t>It's important to be aware of upcoming Azure services and feature retirements to understand their impact on your workloads and plan migration.</t>
        </r>
      </text>
    </comment>
  </commentList>
</comments>
</file>

<file path=xl/sharedStrings.xml><?xml version="1.0" encoding="utf-8"?>
<sst xmlns="http://schemas.openxmlformats.org/spreadsheetml/2006/main" count="96988" uniqueCount="7885">
  <si>
    <t>Subscription</t>
  </si>
  <si>
    <t>Resource Group</t>
  </si>
  <si>
    <t>Name</t>
  </si>
  <si>
    <t>Location</t>
  </si>
  <si>
    <t>Retiring Feature</t>
  </si>
  <si>
    <t>Retiring Date</t>
  </si>
  <si>
    <t>Pricing Tier</t>
  </si>
  <si>
    <t>Managed Resource Group</t>
  </si>
  <si>
    <t>Storage Account</t>
  </si>
  <si>
    <t>Storage Account SKU</t>
  </si>
  <si>
    <t>Infrastructure Encryption</t>
  </si>
  <si>
    <t>Prepare Encryption</t>
  </si>
  <si>
    <t>Enable Public IP</t>
  </si>
  <si>
    <t>Custom Virtual Network</t>
  </si>
  <si>
    <t>Custom Private Subnet</t>
  </si>
  <si>
    <t>Custom Public Subnet</t>
  </si>
  <si>
    <t>URL</t>
  </si>
  <si>
    <t>Created Time</t>
  </si>
  <si>
    <t>Resource U</t>
  </si>
  <si>
    <t>Onnet-QA</t>
  </si>
  <si>
    <t>rg-bireports-qa-001</t>
  </si>
  <si>
    <t>adbworkspaceqa004</t>
  </si>
  <si>
    <t>eastus2</t>
  </si>
  <si>
    <t>premium</t>
  </si>
  <si>
    <t>databricks-rg-adbworkspaceqa004-cu5rn7pfgeabe</t>
  </si>
  <si>
    <t>dbstoragezwkmfjdkvz2r6</t>
  </si>
  <si>
    <t>Standard_GRS</t>
  </si>
  <si>
    <t>vnet-onnet-eastus2-qa-001</t>
  </si>
  <si>
    <t>snet-privatedb-eastus2-qa-001</t>
  </si>
  <si>
    <t>snet-publicdb-eastus2-qa-001</t>
  </si>
  <si>
    <t>adb-5841728317966261.1.azuredatabricks.net</t>
  </si>
  <si>
    <t>2023-03-30 21:57</t>
  </si>
  <si>
    <t>rg-nomo-eastus2-qa-001</t>
  </si>
  <si>
    <t>adbnomoeastus2qa002</t>
  </si>
  <si>
    <t>rg-nomom-eastus2-qa-001</t>
  </si>
  <si>
    <t>dbstoragerqnssggeai65i</t>
  </si>
  <si>
    <t>snet-nomoprivate-eastus2-qa-001</t>
  </si>
  <si>
    <t>snet-nomopublic-eastus2-qa-001</t>
  </si>
  <si>
    <t>adb-773067410847438.18.azuredatabricks.net</t>
  </si>
  <si>
    <t>2024-05-27 13:57</t>
  </si>
  <si>
    <t>Onnet-Prod</t>
  </si>
  <si>
    <t>rg-bireports-prod-002</t>
  </si>
  <si>
    <t>adbworkspaceprod001</t>
  </si>
  <si>
    <t>databricks-rg-adbworkspaceprod001-itolunyqkjh7w</t>
  </si>
  <si>
    <t>dbstoragervocbry5yrw5u</t>
  </si>
  <si>
    <t>vnet-onnet-eastus2-prod-001</t>
  </si>
  <si>
    <t>snet-privatedb-eastus2-prod-001</t>
  </si>
  <si>
    <t>snet-publicdb-eastus2-prod-001</t>
  </si>
  <si>
    <t>adb-5406082098493862.2.azuredatabricks.net</t>
  </si>
  <si>
    <t>2023-08-24 22:04</t>
  </si>
  <si>
    <t>rg-nomo-eastus2-prod-001</t>
  </si>
  <si>
    <t>adbnomoeastus2prod001</t>
  </si>
  <si>
    <t>rg-nomo-eastus2-prod-002</t>
  </si>
  <si>
    <t>dbstoragetridggwfod7qy</t>
  </si>
  <si>
    <t>snet-nomoprivate-eastus2-prod-001</t>
  </si>
  <si>
    <t>snet-nomopublic-eastus2-prod-001</t>
  </si>
  <si>
    <t>adb-34859498131307.7.azuredatabricks.net</t>
  </si>
  <si>
    <t>2024-08-28 21:48</t>
  </si>
  <si>
    <t>SKU</t>
  </si>
  <si>
    <t>Status</t>
  </si>
  <si>
    <t>Geo-Rep</t>
  </si>
  <si>
    <t>Throughput Units</t>
  </si>
  <si>
    <t>Local Authentication</t>
  </si>
  <si>
    <t>Auto-Inflate</t>
  </si>
  <si>
    <t>Max Throughput Units</t>
  </si>
  <si>
    <t>Kafka Enabled</t>
  </si>
  <si>
    <t>Minimum TLS Version</t>
  </si>
  <si>
    <t>Endpoint</t>
  </si>
  <si>
    <t>Onnet-Dev</t>
  </si>
  <si>
    <t>rg-be-eastus2-dev-001</t>
  </si>
  <si>
    <t>evhbedev</t>
  </si>
  <si>
    <t>Standard</t>
  </si>
  <si>
    <t>Active</t>
  </si>
  <si>
    <t>1.2</t>
  </si>
  <si>
    <t>https://evhbedev.servicebus.windows.net:443/</t>
  </si>
  <si>
    <t>10/22/2024 07:18:56</t>
  </si>
  <si>
    <t>rg_devops_eastus2_dev_001</t>
  </si>
  <si>
    <t>evhdevopseastus2dev001</t>
  </si>
  <si>
    <t>https://evhdevopseastus2dev001.servicebus.windows.net:443/</t>
  </si>
  <si>
    <t>10/22/2024 07:19:25</t>
  </si>
  <si>
    <t>rg-be-eastus2-qa-001</t>
  </si>
  <si>
    <t>evhbeqa</t>
  </si>
  <si>
    <t>https://evhbeqa.servicebus.windows.net:443/</t>
  </si>
  <si>
    <t>10/22/2024 07:16:06</t>
  </si>
  <si>
    <t>rg-be-centralus-dr-001</t>
  </si>
  <si>
    <t>evhbedr</t>
  </si>
  <si>
    <t>centralus</t>
  </si>
  <si>
    <t>https://evhbedr.servicebus.windows.net:443/</t>
  </si>
  <si>
    <t>09/26/2024 07:53:27</t>
  </si>
  <si>
    <t>rg-be-eastus2-prod-001</t>
  </si>
  <si>
    <t>evhbeprod</t>
  </si>
  <si>
    <t>https://evhbeprod.servicebus.windows.net:443/</t>
  </si>
  <si>
    <t>10/22/2024 07:17:38</t>
  </si>
  <si>
    <t>Cluster Subscription</t>
  </si>
  <si>
    <t>Cluster Resource Group</t>
  </si>
  <si>
    <t>Cluster Name</t>
  </si>
  <si>
    <t>Cluster Location</t>
  </si>
  <si>
    <t>Cluster SKU</t>
  </si>
  <si>
    <t>Capacity Allocated</t>
  </si>
  <si>
    <t>Capacity Assigned</t>
  </si>
  <si>
    <t>Cluster Creation Date</t>
  </si>
  <si>
    <t>Job Subscription</t>
  </si>
  <si>
    <t>Job Resource Group</t>
  </si>
  <si>
    <t>Job Name</t>
  </si>
  <si>
    <t>Job Location</t>
  </si>
  <si>
    <t>Job Pricing Plan</t>
  </si>
  <si>
    <t>Job State</t>
  </si>
  <si>
    <t>Compatibility Level</t>
  </si>
  <si>
    <t>Storage Account Auth Method</t>
  </si>
  <si>
    <t>Content Storage Policy</t>
  </si>
  <si>
    <t>Created Date</t>
  </si>
  <si>
    <t>Data Locale</t>
  </si>
  <si>
    <t>Late Arrival Max Delay in Seconds</t>
  </si>
  <si>
    <t>Out of Order Max Delay in Seconds</t>
  </si>
  <si>
    <t>Out of Order Policy</t>
  </si>
  <si>
    <t>Job Type</t>
  </si>
  <si>
    <t>Last Output Event Time</t>
  </si>
  <si>
    <t>Output Start Time</t>
  </si>
  <si>
    <t>Output Error Policy</t>
  </si>
  <si>
    <t/>
  </si>
  <si>
    <t>hubservicesstream</t>
  </si>
  <si>
    <t>Created</t>
  </si>
  <si>
    <t>SystemAccount</t>
  </si>
  <si>
    <t>11/15/2022 02:19:39</t>
  </si>
  <si>
    <t>en-US</t>
  </si>
  <si>
    <t>Adjust</t>
  </si>
  <si>
    <t>Cloud</t>
  </si>
  <si>
    <t>Stop</t>
  </si>
  <si>
    <t>Public Network Access</t>
  </si>
  <si>
    <t>Private Endpoints</t>
  </si>
  <si>
    <t>Double Encryption Enabled</t>
  </si>
  <si>
    <t>Trusted Service Bypass Enabled</t>
  </si>
  <si>
    <t>SQL Administrator Login</t>
  </si>
  <si>
    <t>Scope Enabled</t>
  </si>
  <si>
    <t>Workspace Type</t>
  </si>
  <si>
    <t>Prevent Data Exfiltration</t>
  </si>
  <si>
    <t>Managed Virtual Network</t>
  </si>
  <si>
    <t>Managed ResourceGroup</t>
  </si>
  <si>
    <t>workspaceprod001</t>
  </si>
  <si>
    <t>Enabled</t>
  </si>
  <si>
    <t>False</t>
  </si>
  <si>
    <t>prodsqladminuser</t>
  </si>
  <si>
    <t>Normal</t>
  </si>
  <si>
    <t>default</t>
  </si>
  <si>
    <t>synapseworkspace-managedrg-6e649f99-54eb-4760-b5c1-ee77f892d112</t>
  </si>
  <si>
    <t>Category</t>
  </si>
  <si>
    <t>Latest Score (%)</t>
  </si>
  <si>
    <t>Latest Refresh Score</t>
  </si>
  <si>
    <t>Score Date</t>
  </si>
  <si>
    <t>Score</t>
  </si>
  <si>
    <t>Impacted Resources</t>
  </si>
  <si>
    <t>Consumption Units</t>
  </si>
  <si>
    <t>Potential Score Increase</t>
  </si>
  <si>
    <t>Onnet-CentralHub</t>
  </si>
  <si>
    <t>Security</t>
  </si>
  <si>
    <t>2026-04-16</t>
  </si>
  <si>
    <t>2026-04-01</t>
  </si>
  <si>
    <t>2026-03-01</t>
  </si>
  <si>
    <t>2026-02-01</t>
  </si>
  <si>
    <t>Performance</t>
  </si>
  <si>
    <t>2026-01-01</t>
  </si>
  <si>
    <t>OperationalExcellence</t>
  </si>
  <si>
    <t>HighAvailability</t>
  </si>
  <si>
    <t>Advisor</t>
  </si>
  <si>
    <t>2026-04-15</t>
  </si>
  <si>
    <t>Cost</t>
  </si>
  <si>
    <t>2025-08-30</t>
  </si>
  <si>
    <t>2025-08-01</t>
  </si>
  <si>
    <t>2025-05-01</t>
  </si>
  <si>
    <t>Principal ID</t>
  </si>
  <si>
    <t>Client ID</t>
  </si>
  <si>
    <t>ag-clientid-centralhub-dev-001</t>
  </si>
  <si>
    <t>fcc812ea-beae-4c29-9c46-715744ad490d</t>
  </si>
  <si>
    <t>8eb77056-442e-4d34-bb53-567122f99700</t>
  </si>
  <si>
    <t>ag-clientid-centralhub-prod-001</t>
  </si>
  <si>
    <t>2a688280-bb8e-4269-8bb0-96f1f7d47d44</t>
  </si>
  <si>
    <t>93dca2f9-ea77-4c50-ad8f-7a4ab9f0fad7</t>
  </si>
  <si>
    <t>managed-identity-azure-devops</t>
  </si>
  <si>
    <t>831524d5-a2fd-499a-b4f8-1dd1aabcdb65</t>
  </si>
  <si>
    <t>9898aa95-3503-40e4-af29-6bba6f80bea3</t>
  </si>
  <si>
    <t>aks-bpi-mdso-k8-eastus2-dev-001-agentpool</t>
  </si>
  <si>
    <t>99431bea-45f7-4226-a380-26b66f08cd1d</t>
  </si>
  <si>
    <t>b5a06f48-f8d8-4c74-931a-139216357949</t>
  </si>
  <si>
    <t>azurepolicy-aks-bpi-mdso-k8-eastus2-dev-001</t>
  </si>
  <si>
    <t>65e910b1-3219-44d3-9a8f-f021e1a76c6f</t>
  </si>
  <si>
    <t>867d819a-f333-4aed-8d3e-9fe67007dc20</t>
  </si>
  <si>
    <t>aks-be-k8-eastus2-dev-002-agentpool</t>
  </si>
  <si>
    <t>06ca2296-5028-4949-b1df-3fbc45a0ab2d</t>
  </si>
  <si>
    <t>fe893df1-c28a-4ec7-b0e1-b8b6ec468221</t>
  </si>
  <si>
    <t>azurekeyvaultsecretsprovider-aks-be-k8-eastus2-dev-002</t>
  </si>
  <si>
    <t>a7cc4195-2a09-407e-b8b2-42cd9b4608cd</t>
  </si>
  <si>
    <t>52654172-4b39-4370-93df-e52204d3f94f</t>
  </si>
  <si>
    <t>aks-uaa-k8-eastus2-dev-001-agentpool</t>
  </si>
  <si>
    <t>a6220c4e-fae2-475a-b583-0f99d5569a8e</t>
  </si>
  <si>
    <t>fbc20a53-cbca-43e9-ac4c-19d07c6d18f2</t>
  </si>
  <si>
    <t>aks-bpi-mdso-k8-eastus2-dev-001</t>
  </si>
  <si>
    <t>d55a1653-7236-4d62-9211-2e830be9cbdb</t>
  </si>
  <si>
    <t>b1d7ca31-1162-469d-9673-43abdd0a00d6</t>
  </si>
  <si>
    <t>aks-uaa-identity</t>
  </si>
  <si>
    <t>84b5a353-02cc-4884-b922-e9daa49a8665</t>
  </si>
  <si>
    <t>d45060e6-63f6-4774-90dc-76a357ce10fa</t>
  </si>
  <si>
    <t>544b9710-0523-48d4-8e54-d180cb6d0cab</t>
  </si>
  <si>
    <t>dc94fc1c-3423-403c-a7dc-35dbf06046e8</t>
  </si>
  <si>
    <t>aks-be-k8-eastus2-qa-001-agentpool</t>
  </si>
  <si>
    <t>51bbcb57-de28-4f30-9795-af3dff24e68d</t>
  </si>
  <si>
    <t>11c59b79-d80d-4bdd-b870-61c413ad19ca</t>
  </si>
  <si>
    <t>azurekeyvaultsecretsprovider-aks-be-k8-eastus2-qa-001</t>
  </si>
  <si>
    <t>58a0702b-fd3f-48fc-88d2-42d4e2cce0c5</t>
  </si>
  <si>
    <t>267cdcc5-f0de-4af5-a806-ada601d5eede</t>
  </si>
  <si>
    <t>ext-21a39791cf3f1594075f3e9868e7b273-aks-be-k8-eastus2-qa-001</t>
  </si>
  <si>
    <t>7f202b3d-1cba-45df-a2cd-7049728a18f4</t>
  </si>
  <si>
    <t>6b56d9f8-5600-4da7-bc94-bf262300ce1a</t>
  </si>
  <si>
    <t>extensionmanager-aks-be-k8-eastus2-qa-001</t>
  </si>
  <si>
    <t>cb2465c9-087e-4b2f-9e21-494fc816f4e9</t>
  </si>
  <si>
    <t>4815328e-1dc4-4f4c-98e7-8b53edf50017</t>
  </si>
  <si>
    <t>aks-bpi-mdso-k8-eastus2-qa-001-agentpool</t>
  </si>
  <si>
    <t>fed23976-8651-4d03-9e42-37fcf2faa81c</t>
  </si>
  <si>
    <t>2e3b20be-f320-4d4a-b4b9-6c43836281d3</t>
  </si>
  <si>
    <t>aks-bpi-mdso-k8-eastus2-qa-002-agentpool</t>
  </si>
  <si>
    <t>a3da67da-d514-4759-a320-a876d0d408ba</t>
  </si>
  <si>
    <t>c2ebe101-603a-4838-bdbb-cdebca2a9358</t>
  </si>
  <si>
    <t>aks-uaa-k8-eastus2-qa-001-agentpool</t>
  </si>
  <si>
    <t>6d1f6045-e528-456b-a347-18d12ac92fe5</t>
  </si>
  <si>
    <t>958a1804-dc89-49c8-995b-93b3cd5a0f32</t>
  </si>
  <si>
    <t>aks-integrations-eastus2-qa-001-agentpool</t>
  </si>
  <si>
    <t>68075955-f895-4b6d-9216-b12aa5f98755</t>
  </si>
  <si>
    <t>757acc18-4438-4ecf-9340-5f4cd9add986</t>
  </si>
  <si>
    <t>azurekeyvaultsecretsprovider-aks-integrations-eastus2-qa-001</t>
  </si>
  <si>
    <t>9edaaca4-3fa0-47a6-9efa-0f8f3aa02c9f</t>
  </si>
  <si>
    <t>f1fcac6f-7f9a-4f8e-a64b-ebc817bbb83a</t>
  </si>
  <si>
    <t>webapprouting-aks-integrations-eastus2-qa-001</t>
  </si>
  <si>
    <t>7d51d2f6-b89b-4767-82d9-d867c45a8915</t>
  </si>
  <si>
    <t>45c187f5-8377-4728-a7c3-3f8a1840c662</t>
  </si>
  <si>
    <t>dbmanagedidentity</t>
  </si>
  <si>
    <t>d9b06166-e23d-4765-8f5a-52ce0939d12f</t>
  </si>
  <si>
    <t>8cf9a0a1-f680-4414-82c4-a8700b7608d7</t>
  </si>
  <si>
    <t>aks-bpi-mdso-k8-eastus2-qa-001</t>
  </si>
  <si>
    <t>a157ea22-7004-4552-88fb-ce9c4b600947</t>
  </si>
  <si>
    <t>4f201ab8-7778-49ce-8e2f-3ff539e8c3df</t>
  </si>
  <si>
    <t>8b57423b-996d-4c69-918b-bbe2d6c39009</t>
  </si>
  <si>
    <t>145b254c-4ce4-483a-976c-d6cdfe4eb266</t>
  </si>
  <si>
    <t>umi-aks-integration-qa-001</t>
  </si>
  <si>
    <t>403b23c5-7cca-4bad-8b94-13f100298691</t>
  </si>
  <si>
    <t>4dcb98df-71c3-4724-b49e-59905fea393d</t>
  </si>
  <si>
    <t>76170dd2-492b-47a0-833e-2c6f8ef4abef</t>
  </si>
  <si>
    <t>651d84d5-af18-4a3b-94d0-1005af36a87b</t>
  </si>
  <si>
    <t>aks-devops-eastus2-qa-001-agentpool</t>
  </si>
  <si>
    <t>a6688677-191c-4314-811d-2be579a421fb</t>
  </si>
  <si>
    <t>db66fc0a-9520-4726-822d-fab4570ef1c2</t>
  </si>
  <si>
    <t>aks-be-k8-eastus2-prod-001-agentpool</t>
  </si>
  <si>
    <t>ccb7a757-8c7d-468d-a27a-0003130e9346</t>
  </si>
  <si>
    <t>35c02898-94b5-45b7-b703-bc62c52ed63e</t>
  </si>
  <si>
    <t>azurekeyvaultsecretsprovider-aks-be-k8-eastus2-prod-001</t>
  </si>
  <si>
    <t>dfcc0f7f-378e-4896-9715-d413ffb7dfe2</t>
  </si>
  <si>
    <t>d94dfc1a-52c8-4d02-a87e-667ba817adff</t>
  </si>
  <si>
    <t>aks-bpi-mdso-k8-eastus2-prod-001-agentpool</t>
  </si>
  <si>
    <t>ffef8abe-d73a-484f-aa71-1cd5a248e407</t>
  </si>
  <si>
    <t>a521de33-2b11-4046-b36c-9421e54e3ef8</t>
  </si>
  <si>
    <t>aks-bpi-mdso-k8-eastus2-prod-002-agentpool</t>
  </si>
  <si>
    <t>ecb67191-642d-4856-bf91-f5748d2bcbcf</t>
  </si>
  <si>
    <t>79e9fdb5-4436-4331-83b7-ed22b0478a55</t>
  </si>
  <si>
    <t>azurepolicy-aks-bpi-mdso-k8-eastus2-prod-002</t>
  </si>
  <si>
    <t>8b87cb4b-3371-4100-b9ec-da4aa36ed831</t>
  </si>
  <si>
    <t>1c961ba1-5908-4355-ab6f-14fc17128b7f</t>
  </si>
  <si>
    <t>ext-21a39791cf3f1594075f3e9868e7b273-aks-bpi-mdso-k8-eastus2-prod-002</t>
  </si>
  <si>
    <t>5999b8df-3798-40d4-be1c-6b37e6780575</t>
  </si>
  <si>
    <t>e95fb924-7c12-4a9e-bb70-518cde3259f5</t>
  </si>
  <si>
    <t>extensionmanager-aks-bpi-mdso-k8-eastus2-prod-002</t>
  </si>
  <si>
    <t>78c19738-d732-49ed-ab53-7da2f79c4d4a</t>
  </si>
  <si>
    <t>6c58379a-12c1-4ed4-8e81-374106c0edee</t>
  </si>
  <si>
    <t>aks-uaa-k8-eastus2-prod-001-agentpool</t>
  </si>
  <si>
    <t>37e21fd9-d8e9-4c8c-8712-63528885f4f0</t>
  </si>
  <si>
    <t>40c44cee-d373-4150-8df4-a874e3b265c8</t>
  </si>
  <si>
    <t>aks-integrations-eastus2-prod-002-agentpool</t>
  </si>
  <si>
    <t>8980859e-7013-4c36-957e-0af0bf5ac215</t>
  </si>
  <si>
    <t>451361f3-8e89-4f55-a8bd-66168fac6fcf</t>
  </si>
  <si>
    <t>webapprouting-aks-integrations-eastus2-prod-002</t>
  </si>
  <si>
    <t>5825562f-fb21-4a9c-90c2-b82cc5cd515c</t>
  </si>
  <si>
    <t>699320c3-aca0-48e7-8edb-ce0e33495d49</t>
  </si>
  <si>
    <t>2a41f465-1c7a-4736-b853-6eda93123f6b</t>
  </si>
  <si>
    <t>cdab8bac-3b02-4f84-8a8d-5509ed337439</t>
  </si>
  <si>
    <t>umi-aks-bpi-mdso-k8-centus-dr-001</t>
  </si>
  <si>
    <t>b72746f3-00f3-4fc3-8f86-cb460748b30b</t>
  </si>
  <si>
    <t>3e48b93e-e4be-41c2-8e35-7a7ded5f81bd</t>
  </si>
  <si>
    <t>aks-bpi-mdso-k8-eastus2-prod-002</t>
  </si>
  <si>
    <t>670fb7de-e9f0-4410-a1e2-d52373117115</t>
  </si>
  <si>
    <t>90fe1def-671c-4425-9fc2-c3c800bd358c</t>
  </si>
  <si>
    <t>mi-gis-vmbackups-centralus-001</t>
  </si>
  <si>
    <t>7c3c0e65-7d7c-4852-ab6e-2407e9ecbadd</t>
  </si>
  <si>
    <t>e945d5d0-42ab-4e78-835c-e497070299fd</t>
  </si>
  <si>
    <t>umi-aks-integration-prod-002</t>
  </si>
  <si>
    <t>5a66dd63-9504-48ef-a1d3-4b87daa89dcc</t>
  </si>
  <si>
    <t>43e612dd-f9d0-489f-837a-31027314aa36</t>
  </si>
  <si>
    <t>2d13980c-bcbb-4a27-bbec-398ca64cba1a</t>
  </si>
  <si>
    <t>21b9f842-55e9-454b-aa55-43bfafa7875a</t>
  </si>
  <si>
    <t>mi-vms-startstop-eastus2-prod-001</t>
  </si>
  <si>
    <t>bcaaef9e-f751-4c46-bd96-f74032c16a5f</t>
  </si>
  <si>
    <t>450ed522-6854-413c-af18-e927d24610f6</t>
  </si>
  <si>
    <t>Outage ID</t>
  </si>
  <si>
    <t>Event Type</t>
  </si>
  <si>
    <t>Event Level</t>
  </si>
  <si>
    <t>Title</t>
  </si>
  <si>
    <t>Impact Start Time</t>
  </si>
  <si>
    <t>Impact Mitigation Time</t>
  </si>
  <si>
    <t>Impacted Services</t>
  </si>
  <si>
    <t>What happened</t>
  </si>
  <si>
    <t>What went wrong and why</t>
  </si>
  <si>
    <t>How did we respond</t>
  </si>
  <si>
    <t>How are we making incidents like this less likely or less impactful</t>
  </si>
  <si>
    <t>How can customers make incidents like this less impactful</t>
  </si>
  <si>
    <t>YKYN-BWZ</t>
  </si>
  <si>
    <t>ServiceIssue</t>
  </si>
  <si>
    <t>Resolved</t>
  </si>
  <si>
    <t>Critical</t>
  </si>
  <si>
    <t>PIR - Azure Front Door - Connectivity issues across multiple regions</t>
  </si>
  <si>
    <t>2025-10-29 16:04</t>
  </si>
  <si>
    <t>2025-10-30 00:05</t>
  </si>
  <si>
    <t xml:space="preserve">Microsoft Azure portal , Azure Frontdoor , CDN </t>
  </si>
  <si>
    <t>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t>
  </si>
  <si>
    <t>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t>
  </si>
  <si>
    <t>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t>
  </si>
  <si>
    <t>To prevent issues like this, and improve deployment safety...</t>
  </si>
  <si>
    <t>Understand best practices for building a resilient global HTTP ingress layer, to maintain availability during regional or network disruptions: https://learn.microsoft.com/azure/architecture/guide/networking/global-web-applications/mission-critical-global-http-ingress</t>
  </si>
  <si>
    <t>_SVS-5_G</t>
  </si>
  <si>
    <t>Warning</t>
  </si>
  <si>
    <t>Post Incident Review (PIR) – Power event impacted multiple services – West US</t>
  </si>
  <si>
    <t>2026-02-07 08:07</t>
  </si>
  <si>
    <t>2026-02-08 04:24</t>
  </si>
  <si>
    <t>Network Infrastructure</t>
  </si>
  <si>
    <t>Between 07:58 UTC on 07 February 2026 and 04:24 UTC on 08 February 2026, impacted customers experienced intermittent service unavailability, timeouts and/or higher than normal latency for services in the West US region. The event began following a power interruption affecting one of the datacenters within the region, after which impact manifested as infrastructure availability loss and service disruptions across multiple dependent workloads in the region.</t>
  </si>
  <si>
    <t>Under normal operating conditions, Azure datacenter infrastructure is designed to tolerate utility power disturbances through redundant electrical systems and automated failover to on-site generators. During this incident, although utility power was still active, an electrical failure in an onsite transformer resulted in the loss of utility power to the datacenter. Although generators started as designed, a cascading failure within a control system prevented the automated transfer of load from utility power to generator power. As a result, Uninterruptible Power Supply (UPS) batteries carried the load for several minutes – until they were fully depleted, leading to customer impact from this power loss as early as 07:58 UTC.</t>
  </si>
  <si>
    <t>07:54 UTC on 07 February 2026 – Initial electrical failure in an onsite transformer, although various UPS batteries carried the load for several minutes.</t>
  </si>
  <si>
    <t>The control system and dependent components have been inspected, reconfigured, and validated to support transfer-to-generator events more reliably. (Completed)</t>
  </si>
  <si>
    <t>Since Availability Zones are not available in the West US region, customers should consider a multi-region geodiversity strategy for mission-critical workloads: https://learn.microsoft.com/azure/well-architected/design-guides/regions-availability-zones#deployment-approach-4-multi-region-deployments and https://learn.microsoft.com/azure/well-architected/design-guides/disaster-recovery</t>
  </si>
  <si>
    <t>FNJ8-VQZ</t>
  </si>
  <si>
    <t>PIR – VM, Managed identities, dependent services – Service mgmt. issues in multiple regions</t>
  </si>
  <si>
    <t>2026-02-02 18:29</t>
  </si>
  <si>
    <t>2026-02-03 06:05</t>
  </si>
  <si>
    <t>Virtual Machine Scale Sets</t>
  </si>
  <si>
    <t xml:space="preserve">Between 18:03 UTC on 02 February 2026 and approximately 00:30 UTC on 03 February 2026, a platform issue caused some customers to experience degraded performance and control plane failures, for multiple Azure services across multiple regions. Impacted services included: </t>
  </si>
  <si>
    <t>On 02 February 2026, a remediation workflow executed based on a resource policy, intended to disable anonymous access on Microsoft-managed storage accounts. The purpose of this policy is to reduce unintended exposure by ensuring that anonymous access is not enabled unless explicitly required.</t>
  </si>
  <si>
    <t>18:03 UTC on 02 February 2026 – Customer impact began, triggered by the periodic remediation workflow starting.</t>
  </si>
  <si>
    <t>We are strengthening traffic controls and throttling so that unexpected load spikes or retry storms are contained early, and cannot overwhelm the managed identity service or impact other customers. (Estimated completion: February 2026)</t>
  </si>
  <si>
    <t xml:space="preserve">There was nothing that customers could have done to avoid or minimize impact from this specific service incident. </t>
  </si>
  <si>
    <t>7V7F-DBG</t>
  </si>
  <si>
    <t>Post Incident Review (PIR) - Azure Portal - Issues creating support requests</t>
  </si>
  <si>
    <t>2025-11-17 17:45</t>
  </si>
  <si>
    <t>2025-11-17 21:35</t>
  </si>
  <si>
    <t>Microsoft Azure portal</t>
  </si>
  <si>
    <t>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t>
  </si>
  <si>
    <t>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t>
  </si>
  <si>
    <t>07:44 UTC on 14 November 2025 – Deployment regression introduced.</t>
  </si>
  <si>
    <t>We have rolled back the faulty deployment, and validated the safeguards that are in place. (Completed)</t>
  </si>
  <si>
    <t>There was nothing customers could have done to avoid or minimize impact from this specific service incident.</t>
  </si>
  <si>
    <t>JS9J-NBG</t>
  </si>
  <si>
    <t xml:space="preserve"> Post Incident Review (PIR) - Azure Monitor - Intermittent failures in Central US</t>
  </si>
  <si>
    <t>2025-10-27 19:48</t>
  </si>
  <si>
    <t>2025-10-29 19:00</t>
  </si>
  <si>
    <t xml:space="preserve">Alerts &amp; Metrics , Azure Monitor </t>
  </si>
  <si>
    <t>Between 19:36 UTC on 27 October 2025 and 19:01 UTC on 29 October 2025, a platform issue impacted the Azure Monitor service in the Central US region. Customers may have experienced intermittent failures when accessing or viewing Virtual Machine (VM) metrics such as CPU, disk, and memory utilization. This also affected automated operations like auto-scaling when using the service. This was caused due to missing telemetry for VMs across the single Central US region but did not impact service operations or the functioning of VM resources.</t>
  </si>
  <si>
    <t>A high load from an automated data backfill job caused throttling on the storage accounts responsible for handling telemetry data in the Central US region. This throttling prevented metrics data from being properly collected and displayed. The situation was exacerbated by a time sync issue on the agents responsible for metrics collection, which resulted in a longer time to overall recovery.</t>
  </si>
  <si>
    <t>19:36 UTC on 27 October 2025 – Customer impact started.</t>
  </si>
  <si>
    <t xml:space="preserve">We have scaled out our backend storage account in Central US to handle an increased load and prevent throttling. (Completed) </t>
  </si>
  <si>
    <t>There was no action customers could have taken to avoid or minimize impact from this specific service incident.</t>
  </si>
  <si>
    <t>6NCK-9QZ</t>
  </si>
  <si>
    <t>PIR - Network connectivity - Disruptions in West US</t>
  </si>
  <si>
    <t>2025-10-21 12:09</t>
  </si>
  <si>
    <t>2025-10-21 15:43</t>
  </si>
  <si>
    <t>Between 12:00 UTC and 14:25 UTC on 21 October 2025, a power delivery failure occurred in a rack at a single datacenter within the West US region. During this time, impacted customers may have experienced network disruptions when accessing or managing workloads hosted on affected Azure services. The failure caused a loss of network connectivity and service inaccessibility, particularly impacting storage clusters and dependent services. Some dependent services showed high CPU usage and retried traffic backlogs until recovery actions were completed.</t>
  </si>
  <si>
    <t>Datacenter racks are designed with dual power supplies, connected to separate sources to ensure redundancy and high availability. This setup allows continued operation even if one source fails. The Rack Power Distribution Unit (RPDU) connects to these two sources (primary and backup) and distributes power within the rack. During this incident, the RPDU malfunctioned, blocking power from both sources. The failure caused cable damage, disrupting power delivery to the rack and making storage clusters and dependent services inaccessible.</t>
  </si>
  <si>
    <t>Our engineering teams took immediate action to restore service. We replaced the faulty RPDU and repaired the damaged cabling. We restored power to the affected rack and brought devices online in a controlled sequence. We then monitored recovery signals including CPU usage, partition loads, and VM health to ensure stability. Finally, we coordinated across our storage, compute, and datacenter operations teams to validate repairs before declaring mitigation complete. All impacted services fully recovered, and telemetry confirmed normal operation across affected workloads in the West US region.</t>
  </si>
  <si>
    <t>We have replaced the faulty Rack Power Distribution Unit (RPDU) and its cabling. (Completed)</t>
  </si>
  <si>
    <t>For mission-critical workloads, customers should consider a multi-region geodiversity strategy to avoid impact from incidents like this one that impacted a single region: https://learn.microsoft.com/azure/well-architected/design-guides/regions-availability-zones#deployment-approach-4-multi-region-deployments and https://learn.microsoft.com/azure/well-architected/design-guides/disaster-recovery</t>
  </si>
  <si>
    <t>QKNQ-PB8</t>
  </si>
  <si>
    <t>Post Incident Review (PIR) – Azure Portal and other management portals – Access issues in multiple regions</t>
  </si>
  <si>
    <t>2025-10-09 19:43</t>
  </si>
  <si>
    <t>2025-10-09 23:59</t>
  </si>
  <si>
    <t>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t>
  </si>
  <si>
    <t xml:space="preserve">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t>
  </si>
  <si>
    <t>11:59 UTC on 09 October 2025 – We performed operations to allow management portal traffic to bypass AFD.</t>
  </si>
  <si>
    <t>We have audited our architecture for the traffic routing of our management portals. (Completed)</t>
  </si>
  <si>
    <t>As an alternative for when management portals are inaccessible, customers can consider using programmatic methods to manage resources – including the REST API (https://learn.microsoft.com/rest/api/azure) and PowerShell (https://learn.microsoft.com/powershell/azure/?view=azps-14.4.0).</t>
  </si>
  <si>
    <t>8GBP-XG0</t>
  </si>
  <si>
    <t>PIR – Azure Monitor Action Groups – Email notification delays</t>
  </si>
  <si>
    <t>2026-03-16 11:35</t>
  </si>
  <si>
    <t>2026-03-16 18:10</t>
  </si>
  <si>
    <t>Azure Monitor</t>
  </si>
  <si>
    <t>Between 11:35 UTC on 16 March 2026 and 07:30 UTC on 19 March 2026, customers using Azure Monitor Action Groups may have experienced delays in alert email notification delivery. Some customers reported delays of up to 8 hours, with isolated cases of longer delays due to backlogs in our email processing service and downstream email providers.</t>
  </si>
  <si>
    <t>This incident was not related to a service deployment or configuration change.</t>
  </si>
  <si>
    <t>11:35 UTC on 16 March 2026 – Customer impact began, email notification delivery started experiencing delays.</t>
  </si>
  <si>
    <t>We have already deployed a fully automated end-to-end solution to detect and rate limit/throttle excessive and abnormal traffic patterns, preventing concentrated traffic from impacting shared notification infrastructure. (Completed)</t>
  </si>
  <si>
    <t>Consider configuring multiple notification types in your Action Groups. During this incident, primarily only the email delivery pipeline was affected. Adding SMS, voice call, webhook, (etc.) notifications for critical alerts provides a resilient fallback via a separate pipeline. For improved resiliency, consider deploying region‑specific Action Groups instead of pointing all alerts to a single 'Global' Action Group. This configuration provides regional isolation, zone redundancy, and reduced blast radius during service disruptions or traffic surges. See: https://learn.microsoft.com/azure/azure-monitor/alerts/action-groups</t>
  </si>
  <si>
    <t>TGRC-K58</t>
  </si>
  <si>
    <t>PIR - Azure Database for PostgreSQL flexible servers service management operation errors in East US</t>
  </si>
  <si>
    <t>2026-02-26 22:39</t>
  </si>
  <si>
    <t>2026-02-27 00:07</t>
  </si>
  <si>
    <t>Azure Database for PostgreSQL flexible servers</t>
  </si>
  <si>
    <t>Between 22:39 and 23:59 UTC on 26 February 2026, impacted customers using Azure Database for PostgreSQL Flexible Server in the East US region may have experienced failures and error notifications when performing service management operations—particularly get, put, and patch operations. Existing PostgreSQL Flexible Server instances remained available and continued to serve application traffic throughout the incident.</t>
  </si>
  <si>
    <t>Azure Database for PostgreSQL Flexible Server relies on a metadata database to store and manage resource information such as server configuration, state, and lifecycle operations. This metadata store is required for service management operations (for example, creating servers, retrieving resource details, and updating configurations). To help ensure resiliency, the metadata database is configured with geo-redundancy using a failover group. As part of ongoing improvements, the service recently transitioned the metadata store to use a new authentication model.</t>
  </si>
  <si>
    <t>22:39 UTC on 26 February 2026 - Customer impact began. Customers in East US began experiencing failures in service management operations for Azure Database for PostgreSQL Flexible Server.</t>
  </si>
  <si>
    <t>We have removed the stale metadata failover group from East US, ensuring the service uses only the intended and correctly configured failover group for metadata access. (Completed)</t>
  </si>
  <si>
    <t>Azure Database for PostgreSQL Flexible Server supports disaster recovery capabilities, including geo‑redundant backups, geo‑restore, and cross‑region read replicas. In the event of a regional incident, customers can restore services in a paired region or promote a read replica to resume operations. Learn more at: https://learn.microsoft.com/azure/reliability/reliability-azure-database-postgresql#cross-region-disaster-recovery-and-business-continuity</t>
  </si>
  <si>
    <t>VKJQ-3FG</t>
  </si>
  <si>
    <t>PIR - Azure Metric Monitors - Intermittent failures in Central US and East US</t>
  </si>
  <si>
    <t>2026-02-17 03:18</t>
  </si>
  <si>
    <t>2026-02-17 08:20</t>
  </si>
  <si>
    <t xml:space="preserve">Between 03:00 UTC and 07:20 UTC on 17 February 2026, a platform issue resulted in an impact to the Azure Monitor service in the Central US and East US region. Impacted customers may have experienced missed or incorrect monitor alerts, affecting the accuracy and timeliness of their Metric alerts. </t>
  </si>
  <si>
    <t>Monitors fire based on health evaluations when metrics transition from a healthy to an unhealthy state. During this incident, inaccurate health evaluations led to incorrect monitor behavior as a downstream impact, reducing the reliability of monitoring signals.</t>
  </si>
  <si>
    <t>03:00 UTC on 17 February 2026 – Customers may have begun experiencing ingestion issues.</t>
  </si>
  <si>
    <t>We are implementing proactive scale out capacity on under-scaled clusters, to handle load more effectively and to help prevent resource exhaustion. (Estimated completion: April 2026)</t>
  </si>
  <si>
    <t>XKML-B_G</t>
  </si>
  <si>
    <t>PIR - Azure Kubernetes Service - Failures on specific Ubuntu VHD images</t>
  </si>
  <si>
    <t>2026-01-22 08:51</t>
  </si>
  <si>
    <t>2026-01-30 18:09</t>
  </si>
  <si>
    <t>Azure Arc enabled Kubernetes</t>
  </si>
  <si>
    <t>Between 01:24 UTC on 22 January 2026 and 05:00 UTC on 31 January 2026, a platform issue resulted in impact to the Azure Kubernetes Service (AKS). Impacted customers experienced failures when attempting to start, scale, or update their AKS clusters - specifically when using AKS Virtual Hard Disk (VHD) image versions v0.20251019 and v0.20251029 for Ubuntu. Azure Linux and Windows images were not impacted. Symptoms typically appeared as repeated Virtual Machine Scale Set (VMSS) extension failures, such as exit status 178 during node provisioning. Note that nodes already running in the cluster were not affected, nodes were only affected during provisioning. Customers who had not yet been impacted, but were at risk of upcoming password expiration on the image, were proactively notified in advance and provided with manual mitigation steps.</t>
  </si>
  <si>
    <t>The issue occurred because AKS clusters were using a specific node image version that utilized a password expiration feature built into the image. The password expired 90 days after VHD creation due to the policy. When clusters tried to perform node operations - such as scaling, starting, or updating - those operations failed, because new or updated nodes could not complete their setup due to the expired password. Note that existing workloads were unaffected until such an operation was attempted.</t>
  </si>
  <si>
    <t>01:24 UTC on 22 January 2026 – Customer impact began when AKS control plane operations started failing.</t>
  </si>
  <si>
    <t>A permanent fix has been developed and fully deployed across all regions to remove the password expiration policy from AKS node images, preventing similar failures in the future. (Completed)</t>
  </si>
  <si>
    <t>Consider enabling node image auto-upgrade on all node pools: https://learn.microsoft.com/azure/aks/auto-upgrade-node-os-image</t>
  </si>
  <si>
    <t>7V_J-TVZ</t>
  </si>
  <si>
    <t>Post Incident Review (PIR) – Azure Databricks &amp;amp; Virtual Machine Operations – Zonal Mapping Loss Causing Allocation Failures and Cluster Degradation</t>
  </si>
  <si>
    <t>2025-11-04 23:42</t>
  </si>
  <si>
    <t>2025-11-05 02:02</t>
  </si>
  <si>
    <t xml:space="preserve">Virtual Machines , Azure Databricks </t>
  </si>
  <si>
    <t>Between 23:42 UTC on 4 November 2025 and 00:52 UTC on 5 November 2025, services in the East US 2 region experienced a platform issue impacting Azure Databricks cluster operations and Virtual Machine service management tasks. Customers may have encountered allocation failures, reduced cluster success rates, and errors during VM operations such as create, delete, update, scaling, start, and stop, resulting in degraded service availability.</t>
  </si>
  <si>
    <t>The incident was triggered by missing availability zone mappings, which resulted in resource allocation failures. This issue directly impacted Virtual Machine operations such as create, scale, and start, particularly when a zone was specified in the request. Although sufficient capacity existed within the infrastructure, it could not be utilized effectively due to the absence of correct cluster-to-zone mapping. The issue began after a routine service upgrade caused a large number of system processes to restart simultaneously. Following the restart, these processes temporarily lacked the critical zone information required for proper resource placement and allocation. As a result, zonal deployments could not proceed, leading to a significant increase in allocation failures.</t>
  </si>
  <si>
    <t>23:42 UTC on 4 November 2025 - Customer impact began.</t>
  </si>
  <si>
    <t>We recommend that customers require multi-factor verification for all of your users, see: https://learn.microsoft.com/azure/security/fundamentals/identity-management-best-practices#enforce-multifactor-verification-for-users.</t>
  </si>
  <si>
    <t>You can rate this PIR and provide any feedback using our quick 3-question survey: https://aka.ms/AzPIR/7V_J-TVZ</t>
  </si>
  <si>
    <t>Current SKU</t>
  </si>
  <si>
    <t>Resource Type</t>
  </si>
  <si>
    <t>Instance Flexibility Group</t>
  </si>
  <si>
    <t>Recommended Size</t>
  </si>
  <si>
    <t>Recommended Number of Reservations</t>
  </si>
  <si>
    <t>Instance Flexibility Ratio</t>
  </si>
  <si>
    <t>Quantity Normalized</t>
  </si>
  <si>
    <t>Cost With No Reserved Instance</t>
  </si>
  <si>
    <t>Cost With Reserved Instance</t>
  </si>
  <si>
    <t>Net Savings</t>
  </si>
  <si>
    <t>Reservation Term</t>
  </si>
  <si>
    <t>Scope</t>
  </si>
  <si>
    <t>Standard_B2als_v2</t>
  </si>
  <si>
    <t>virtualmachines</t>
  </si>
  <si>
    <t>Basv2 Series</t>
  </si>
  <si>
    <t>Standard_B2ats_v2</t>
  </si>
  <si>
    <t>P3Y</t>
  </si>
  <si>
    <t>Single</t>
  </si>
  <si>
    <t>Standard_D4as_v4</t>
  </si>
  <si>
    <t>Dasv4 Series</t>
  </si>
  <si>
    <t>Standard_D2d_v5</t>
  </si>
  <si>
    <t>Standard_B2as_v2</t>
  </si>
  <si>
    <t>P1Y</t>
  </si>
  <si>
    <t>Standard_B2s</t>
  </si>
  <si>
    <t>BS Series</t>
  </si>
  <si>
    <t>Standard_B1ls</t>
  </si>
  <si>
    <t>Standard_F2s_v2</t>
  </si>
  <si>
    <t>FSv2 Series</t>
  </si>
  <si>
    <t>Standard_B2ms</t>
  </si>
  <si>
    <t>BS Series High Memory</t>
  </si>
  <si>
    <t>Standard_B1ms</t>
  </si>
  <si>
    <t>Standard_DC4ds_v3</t>
  </si>
  <si>
    <t>DCdsv3 Series Linux</t>
  </si>
  <si>
    <t>Standard_DC1ds_v3</t>
  </si>
  <si>
    <t>Standard_D4d_v4</t>
  </si>
  <si>
    <t>Ddv4 Series</t>
  </si>
  <si>
    <t>Standard_D2d_v4</t>
  </si>
  <si>
    <t>Standard_F8s_v2</t>
  </si>
  <si>
    <t>Standard_B8ms</t>
  </si>
  <si>
    <t>Standard_D8as_v4</t>
  </si>
  <si>
    <t>Standard_B4ms</t>
  </si>
  <si>
    <t>Standard_D4as_v5</t>
  </si>
  <si>
    <t>Dasv5 Series</t>
  </si>
  <si>
    <t>Standard_D2as_v5</t>
  </si>
  <si>
    <t>Standard_D8ads_v5</t>
  </si>
  <si>
    <t>Dadsv5 Series</t>
  </si>
  <si>
    <t>Standard_D2as_v4</t>
  </si>
  <si>
    <t>Standard_D2ds_v4</t>
  </si>
  <si>
    <t>Ddsv4 Series</t>
  </si>
  <si>
    <t>Standard_B8als_v2</t>
  </si>
  <si>
    <t>Standard_B8as_v2</t>
  </si>
  <si>
    <t>Standard_D4s_v3</t>
  </si>
  <si>
    <t>DSv3 Series</t>
  </si>
  <si>
    <t>Standard_D2s_v3</t>
  </si>
  <si>
    <t>Standard_DS4_v2</t>
  </si>
  <si>
    <t>DSv2 Series</t>
  </si>
  <si>
    <t>Standard_DS1_v2</t>
  </si>
  <si>
    <t>Standard_B4as_v2</t>
  </si>
  <si>
    <t>Standard_DS5_v2</t>
  </si>
  <si>
    <t>Standard_D4ds_v4</t>
  </si>
  <si>
    <t>Standard_F32s_v2</t>
  </si>
  <si>
    <t>Standard_D64s_v5</t>
  </si>
  <si>
    <t>Dsv5 Series</t>
  </si>
  <si>
    <t>Standard_D2s_v5</t>
  </si>
  <si>
    <t>Standard_D64s_v3</t>
  </si>
  <si>
    <t>Standard_D32s_v3</t>
  </si>
  <si>
    <t>Support Ticket</t>
  </si>
  <si>
    <t>Support Plan</t>
  </si>
  <si>
    <t>Service</t>
  </si>
  <si>
    <t>Current Severity</t>
  </si>
  <si>
    <t>Creation Date</t>
  </si>
  <si>
    <t>24/7 Response</t>
  </si>
  <si>
    <t>Ticket SLA (minutes)</t>
  </si>
  <si>
    <t>Support Engineer</t>
  </si>
  <si>
    <t>Problem Start Date</t>
  </si>
  <si>
    <t>Last Modified Date</t>
  </si>
  <si>
    <t>Ticket Contact Name</t>
  </si>
  <si>
    <t>Ticket Contact Email</t>
  </si>
  <si>
    <t>Ticket Contact Country</t>
  </si>
  <si>
    <t>Error al consumir servicios por Front Door</t>
  </si>
  <si>
    <t>Front Door Standard and Premium</t>
  </si>
  <si>
    <t>Moderate</t>
  </si>
  <si>
    <t>Closed</t>
  </si>
  <si>
    <t>2025-10-29 17:44</t>
  </si>
  <si>
    <t>dineshtadi@microsoft.com</t>
  </si>
  <si>
    <t>2025-10-29 15:45</t>
  </si>
  <si>
    <t>2025-11-06 07:30</t>
  </si>
  <si>
    <t>Danny Oswaldo Maldonado Viasus</t>
  </si>
  <si>
    <t>danny.maldonado@onnetfibra.co</t>
  </si>
  <si>
    <t>COL</t>
  </si>
  <si>
    <t>Error en el cluster</t>
  </si>
  <si>
    <t>Kubernetes Service (AKS)</t>
  </si>
  <si>
    <t>2025-11-25 21:14</t>
  </si>
  <si>
    <t>v-mveerababu@microsoft.com</t>
  </si>
  <si>
    <t>2025-11-25 21:10</t>
  </si>
  <si>
    <t>2025-11-28 17:00</t>
  </si>
  <si>
    <t>Jeferson David Bettin Torres</t>
  </si>
  <si>
    <t>jdbettin@indracompany.com</t>
  </si>
  <si>
    <t>Arrojo error al realizar el upgrade</t>
  </si>
  <si>
    <t>Azure Database for PostgreSQL flexible server</t>
  </si>
  <si>
    <t>2025-11-21 14:16</t>
  </si>
  <si>
    <t>v-henelluri@microsoft.com</t>
  </si>
  <si>
    <t>2025-11-20 21:42</t>
  </si>
  <si>
    <t>2025-12-02 14:55</t>
  </si>
  <si>
    <t>estado fallido azure databricks</t>
  </si>
  <si>
    <t>Databricks</t>
  </si>
  <si>
    <t>2026-02-06 21:54</t>
  </si>
  <si>
    <t>v-akokkirala@microsoft.com</t>
  </si>
  <si>
    <t>2026-02-06 20:40</t>
  </si>
  <si>
    <t>2026-02-17 21:08</t>
  </si>
  <si>
    <t>Fredy Andres Rueda</t>
  </si>
  <si>
    <t>fredy.rueda@onnetfibra.co</t>
  </si>
  <si>
    <t>UnknownHostException problem resol dns in someTime moments https://qa-sirius-apim.onnetcolombia.com/sirius/token UnknownHostException</t>
  </si>
  <si>
    <t>API Management Service</t>
  </si>
  <si>
    <t>2026-02-12 22:08</t>
  </si>
  <si>
    <t>v-lelluru@microsoft.com</t>
  </si>
  <si>
    <t>2026-02-12 22:02</t>
  </si>
  <si>
    <t>2026-02-19 20:55</t>
  </si>
  <si>
    <t>Estiven Landazury Salazar</t>
  </si>
  <si>
    <t>elandazury@indracompany.com</t>
  </si>
  <si>
    <t>Unavailable Service</t>
  </si>
  <si>
    <t>2025-05-13 16:05</t>
  </si>
  <si>
    <t>v-roshinikj@microsoft.com</t>
  </si>
  <si>
    <t>2025-05-13 12:00</t>
  </si>
  <si>
    <t>2025-06-05 19:41</t>
  </si>
  <si>
    <t>Can't connect, service unavailable</t>
  </si>
  <si>
    <t>2025-05-23 03:04</t>
  </si>
  <si>
    <t>v-mcharan@microsoft.com</t>
  </si>
  <si>
    <t>2025-05-23 02:56</t>
  </si>
  <si>
    <t>2025-05-31 00:31</t>
  </si>
  <si>
    <t>Databricks deployment is failing with an error.</t>
  </si>
  <si>
    <t>2025-10-23 14:55</t>
  </si>
  <si>
    <t>v-sreenidhic@microsoft.com</t>
  </si>
  <si>
    <t>2025-10-23 14:41</t>
  </si>
  <si>
    <t>2025-11-08 01:37</t>
  </si>
  <si>
    <t>limitación de disponibilidad de CPU</t>
  </si>
  <si>
    <t>2025-11-14 16:40</t>
  </si>
  <si>
    <t>v-kkoganti@microsoft.com</t>
  </si>
  <si>
    <t>2025-11-14 16:36</t>
  </si>
  <si>
    <t>2025-11-27 06:44</t>
  </si>
  <si>
    <t>Azure Databricks</t>
  </si>
  <si>
    <t>2024-11-05 16:21</t>
  </si>
  <si>
    <t>2024-10-15 05:00</t>
  </si>
  <si>
    <t>2024-11-14 00:32</t>
  </si>
  <si>
    <t>Jairo Antonio Buitrago Villalobos</t>
  </si>
  <si>
    <t>jabuitragov@indracompany.com</t>
  </si>
  <si>
    <t>Error de aprovisionamiento: AKS queda atascado en estado ‘Creando’ y falla por tiempo de espera</t>
  </si>
  <si>
    <t>2026-01-21 19:58</t>
  </si>
  <si>
    <t>v-rahulragh@microsoft.com</t>
  </si>
  <si>
    <t>2026-01-21 19:55</t>
  </si>
  <si>
    <t>2026-01-27 18:16</t>
  </si>
  <si>
    <t>error con el customdomain</t>
  </si>
  <si>
    <t>2025-12-05 22:42</t>
  </si>
  <si>
    <t>v-adakhil@microsoft.com</t>
  </si>
  <si>
    <t>2025-12-05 21:30</t>
  </si>
  <si>
    <t>2026-01-03 09:39</t>
  </si>
  <si>
    <t>conexión</t>
  </si>
  <si>
    <t>2025-10-27 15:25</t>
  </si>
  <si>
    <t>v-stephenca@microsoft.com</t>
  </si>
  <si>
    <t>2025-10-27 15:00</t>
  </si>
  <si>
    <t>2025-11-10 14:17</t>
  </si>
  <si>
    <t>Descargar Backup</t>
  </si>
  <si>
    <t>Cosmos DB</t>
  </si>
  <si>
    <t>2026-01-05 14:44</t>
  </si>
  <si>
    <t>v-vborkar@microsoft.com</t>
  </si>
  <si>
    <t>2026-01-05 14:40</t>
  </si>
  <si>
    <t>2026-01-24 01:09</t>
  </si>
  <si>
    <t>Can't connect to Cosmos DB for Mongo</t>
  </si>
  <si>
    <t>2025-07-02 01:26</t>
  </si>
  <si>
    <t>v-amaranathg@microsoft.com</t>
  </si>
  <si>
    <t>2025-07-01 22:00</t>
  </si>
  <si>
    <t>2025-07-02 08:09</t>
  </si>
  <si>
    <t>Can't connect to the azure cosmos Mongo db</t>
  </si>
  <si>
    <t>2025-07-01 22:15</t>
  </si>
  <si>
    <t>v-saikumarma@microsoft.com</t>
  </si>
  <si>
    <t>2025-08-30 08:22</t>
  </si>
  <si>
    <t>Hostpool Name</t>
  </si>
  <si>
    <t>Zone</t>
  </si>
  <si>
    <t>HostPool Type</t>
  </si>
  <si>
    <t>LoadBalancer</t>
  </si>
  <si>
    <t>maxSessionLimit</t>
  </si>
  <si>
    <t>preferred AppGroup</t>
  </si>
  <si>
    <t>AVD Agent Version</t>
  </si>
  <si>
    <t>Last Assigned User</t>
  </si>
  <si>
    <t>Allow New Session</t>
  </si>
  <si>
    <t>Update Status</t>
  </si>
  <si>
    <t>Hostname</t>
  </si>
  <si>
    <t>Domain</t>
  </si>
  <si>
    <t>VM Size</t>
  </si>
  <si>
    <t>OS Type</t>
  </si>
  <si>
    <t>VM Disk Type</t>
  </si>
  <si>
    <t>Sessions</t>
  </si>
  <si>
    <t>Host Status</t>
  </si>
  <si>
    <t>OS Version</t>
  </si>
  <si>
    <t>rg_centralhub_eastus2_001</t>
  </si>
  <si>
    <t>hp-eastus2-centralhub-002</t>
  </si>
  <si>
    <t>Not Configured</t>
  </si>
  <si>
    <t>Pooled</t>
  </si>
  <si>
    <t>BreadthFirst</t>
  </si>
  <si>
    <t>Desktop</t>
  </si>
  <si>
    <t>Succeeded</t>
  </si>
  <si>
    <t>hp-vdk-0</t>
  </si>
  <si>
    <t>.onnetfibra.co</t>
  </si>
  <si>
    <t>Windows</t>
  </si>
  <si>
    <t>StandardSSD_LRS</t>
  </si>
  <si>
    <t>Available</t>
  </si>
  <si>
    <t>hp-vdk-1</t>
  </si>
  <si>
    <t>hp-vdk-2</t>
  </si>
  <si>
    <t>Standard_LRS</t>
  </si>
  <si>
    <t>Shutdown</t>
  </si>
  <si>
    <t>hp-vdk-3</t>
  </si>
  <si>
    <t>VM Name</t>
  </si>
  <si>
    <t>Remaining Quota (vCPUs)</t>
  </si>
  <si>
    <t>vCPUs</t>
  </si>
  <si>
    <t>vCPUs Per Core</t>
  </si>
  <si>
    <t>RAM (GiB)</t>
  </si>
  <si>
    <t>Max Remote Storage Disks</t>
  </si>
  <si>
    <t>Uncached Disk IOPS Limit</t>
  </si>
  <si>
    <t>Uncached Disk Throughput Limit (MB/s)</t>
  </si>
  <si>
    <t>Max Network Interfaces</t>
  </si>
  <si>
    <t>Availability Zone</t>
  </si>
  <si>
    <t>Zones Available in the Region</t>
  </si>
  <si>
    <t>Capabilities</t>
  </si>
  <si>
    <t>OS Name</t>
  </si>
  <si>
    <t>Automatic Update</t>
  </si>
  <si>
    <t>Image Reference</t>
  </si>
  <si>
    <t>Image Version</t>
  </si>
  <si>
    <t>Hybrid Benefit</t>
  </si>
  <si>
    <t>Admin Username</t>
  </si>
  <si>
    <t>Boot Diagnostics</t>
  </si>
  <si>
    <t>Performance Agent</t>
  </si>
  <si>
    <t>OS Disk Storage Type</t>
  </si>
  <si>
    <t>OS Disk Size (GB)</t>
  </si>
  <si>
    <t>Data Disk Storage Type</t>
  </si>
  <si>
    <t>Data Disk Size (GB)</t>
  </si>
  <si>
    <t>VM generation</t>
  </si>
  <si>
    <t>Power State</t>
  </si>
  <si>
    <t>Availability Set</t>
  </si>
  <si>
    <t>Virtual Network</t>
  </si>
  <si>
    <t>Subnet</t>
  </si>
  <si>
    <t>DNS Servers</t>
  </si>
  <si>
    <t>NSG</t>
  </si>
  <si>
    <t>NIC Name</t>
  </si>
  <si>
    <t>NIC Type</t>
  </si>
  <si>
    <t>Accelerated Networking</t>
  </si>
  <si>
    <t>IP Forwarding</t>
  </si>
  <si>
    <t>Private IP Address</t>
  </si>
  <si>
    <t>Private IP Allocation</t>
  </si>
  <si>
    <t>Public IP</t>
  </si>
  <si>
    <t>Creation Time</t>
  </si>
  <si>
    <t>VM Extensions</t>
  </si>
  <si>
    <t>vm-files-eastus2-centalhub-001</t>
  </si>
  <si>
    <t>2 1 3</t>
  </si>
  <si>
    <t>UltraSSDAvailable</t>
  </si>
  <si>
    <t>Windows Server 2022 Datacenter Azure Edition</t>
  </si>
  <si>
    <t>10.0.20348.4648</t>
  </si>
  <si>
    <t>MicrosoftWindowsServer</t>
  </si>
  <si>
    <t>20348.2527.240607</t>
  </si>
  <si>
    <t>None</t>
  </si>
  <si>
    <t>adminonnet</t>
  </si>
  <si>
    <t>Premium_LRS</t>
  </si>
  <si>
    <t>V2</t>
  </si>
  <si>
    <t>VM running</t>
  </si>
  <si>
    <t>vnet_centralhub_eastus2_001</t>
  </si>
  <si>
    <t>svnet_centralhub_eastus2_001</t>
  </si>
  <si>
    <t>Default (Azure-provided)</t>
  </si>
  <si>
    <t>vm-files-eastus2-centalhub-001-nsg</t>
  </si>
  <si>
    <t>vm-files-eastus2-centalhub-001760_z1</t>
  </si>
  <si>
    <t>172.16.0.25</t>
  </si>
  <si>
    <t>Static</t>
  </si>
  <si>
    <t>2024-06-19 15:14</t>
  </si>
  <si>
    <t>Microsoft.Azure.AzureDefenderForServers</t>
  </si>
  <si>
    <t>vm-ad-eastus2-centralhub-001</t>
  </si>
  <si>
    <t>3 1 2</t>
  </si>
  <si>
    <t>Windows Server 2019 Datacenter</t>
  </si>
  <si>
    <t>10.0.17763.5458</t>
  </si>
  <si>
    <t>17763.3165.220706</t>
  </si>
  <si>
    <t>vm-ad-eastus2-centralhub-001-nsg</t>
  </si>
  <si>
    <t>vm-ad-eastus2-cen637</t>
  </si>
  <si>
    <t>172.16.0.5</t>
  </si>
  <si>
    <t>2022-08-03 19:31</t>
  </si>
  <si>
    <t>Microsoft.Azure.NetworkWatcher,  Microsoft.Azure.ChangeTrackingAndInventory,  Microsoft.Azure.AzureDefenderForServers,  Microsoft.EnterpriseCloud.Monitoring,  Microsoft.GuestConfiguration,  Microsoft.Azure.RecoveryServices.SiteRecovery,  Microsoft.Azure.Monitor,  Microsoft.Sentinel.AzureMonitorAgentExtensions</t>
  </si>
  <si>
    <t>vm-bp-mdso-jumpbox-eastus2-003</t>
  </si>
  <si>
    <t>10.0.17763.8644</t>
  </si>
  <si>
    <t>17763.3287.220806</t>
  </si>
  <si>
    <t>azureadmin</t>
  </si>
  <si>
    <t>vm-bp-mdso-jumpbox-eastus2-003-nsg</t>
  </si>
  <si>
    <t>vm-bp-mdso-jumpbo236</t>
  </si>
  <si>
    <t>True</t>
  </si>
  <si>
    <t>172.16.0.9</t>
  </si>
  <si>
    <t>Dynamic</t>
  </si>
  <si>
    <t>2022-08-31 03:06</t>
  </si>
  <si>
    <t>Microsoft.Azure.NetworkWatcher,  Microsoft.Azure.AzureDefenderForServers,  Microsoft.Compute,  Microsoft.EnterpriseCloud.Monitoring</t>
  </si>
  <si>
    <t>vm-gisdsk-eastus2-centralhub-001</t>
  </si>
  <si>
    <t>10.0.17763.8511</t>
  </si>
  <si>
    <t>17763.4252.230404</t>
  </si>
  <si>
    <t>gisdskuser</t>
  </si>
  <si>
    <t>vm-gisdsk-eastus2-centralhub-001-nsg</t>
  </si>
  <si>
    <t>vm-gisdsk-eastus2-centralhub-001245</t>
  </si>
  <si>
    <t>172.16.0.7</t>
  </si>
  <si>
    <t>2023-04-17 14:58</t>
  </si>
  <si>
    <t>Microsoft.Azure.AzureDefenderForServers,  Microsoft.EnterpriseCloud.Monitoring</t>
  </si>
  <si>
    <t>rg_rpa_centralhub_001</t>
  </si>
  <si>
    <t>vm-jobserver-centrahub-001</t>
  </si>
  <si>
    <t>Linux</t>
  </si>
  <si>
    <t>ubuntu</t>
  </si>
  <si>
    <t>22.04</t>
  </si>
  <si>
    <t>dcassociatesgroupinc</t>
  </si>
  <si>
    <t>2.0.2</t>
  </si>
  <si>
    <t>azureuser</t>
  </si>
  <si>
    <t>vm-jobserver-centrahub-001-nsg</t>
  </si>
  <si>
    <t>vm-jobserver-centrahub-001905</t>
  </si>
  <si>
    <t>172.16.0.59</t>
  </si>
  <si>
    <t>2026-02-12 14:25</t>
  </si>
  <si>
    <t>rg_centralhub_centralus_001</t>
  </si>
  <si>
    <t>vm-ad-eastus2-centralhub-004</t>
  </si>
  <si>
    <t>17763.5458.240206</t>
  </si>
  <si>
    <t>vnet_centralhub_centralus_001</t>
  </si>
  <si>
    <t>svnet_centralhub_centralus_001</t>
  </si>
  <si>
    <t>vm-ad-eastus2-centralhub-004-nsg</t>
  </si>
  <si>
    <t>vm-ad-eastus2-centralhub-004525</t>
  </si>
  <si>
    <t>172.16.5.4</t>
  </si>
  <si>
    <t>2024-02-28 19:05</t>
  </si>
  <si>
    <t>VBA-6ee72aae-8b4d-47bf-b958-1aa1ed6aa0ab</t>
  </si>
  <si>
    <t>1 3 2</t>
  </si>
  <si>
    <t>Canonical</t>
  </si>
  <si>
    <t>22.04.202506200</t>
  </si>
  <si>
    <t>user4a300a56b69a756731f66a1f671</t>
  </si>
  <si>
    <t>V1</t>
  </si>
  <si>
    <t>vm-veeam-centralhub-002-nsg</t>
  </si>
  <si>
    <t>VBA-6ee72aae-8b4d-47bf-b958-1aa1ed6aa0ab-nic</t>
  </si>
  <si>
    <t>172.16.0.10</t>
  </si>
  <si>
    <t>2025-07-03 05:06</t>
  </si>
  <si>
    <t>Microsoft.Azure.AzureDefenderForServers,  Microsoft.Azure.Extensions</t>
  </si>
  <si>
    <t>fw-fortinet-eastus2-centralhub-001</t>
  </si>
  <si>
    <t>Standard_F2s</t>
  </si>
  <si>
    <t>FortiOS</t>
  </si>
  <si>
    <t>v7.2.10</t>
  </si>
  <si>
    <t>fortinet</t>
  </si>
  <si>
    <t>7.2.4</t>
  </si>
  <si>
    <t>fwonnetaz</t>
  </si>
  <si>
    <t>svnet_centralhub_eastus2_003</t>
  </si>
  <si>
    <t>fwfortinet-xmx2damk7ycfc-NSG</t>
  </si>
  <si>
    <t>fw-fortinet-eastus2-centralhub-001-Nic1</t>
  </si>
  <si>
    <t>172.16.3.4</t>
  </si>
  <si>
    <t>fwfortinet-FGT-PIP</t>
  </si>
  <si>
    <t>2023-03-28 13:42</t>
  </si>
  <si>
    <t>Microsoft.Azure.NetworkWatcher</t>
  </si>
  <si>
    <t>svnet_centralhub_eastus2_004</t>
  </si>
  <si>
    <t>fw-fortinet-eastus2-centralhub-001-Nic2</t>
  </si>
  <si>
    <t>172.16.3.68</t>
  </si>
  <si>
    <t>Windows 10 Enterprise for Virtual Desktops</t>
  </si>
  <si>
    <t>10.0.19045.7058</t>
  </si>
  <si>
    <t>MicrosoftWindowsDesktop</t>
  </si>
  <si>
    <t>19042.2604.230207</t>
  </si>
  <si>
    <t>Windows client with multi-tenant hosting</t>
  </si>
  <si>
    <t>hp-vdk-0-nic</t>
  </si>
  <si>
    <t>172.16.0.39</t>
  </si>
  <si>
    <t>2023-02-16 22:25</t>
  </si>
  <si>
    <t>Microsoft.Azure.AzureDefenderForServers,  Microsoft.Powershell,  Microsoft.EnterpriseCloud.Monitoring,  Microsoft.Compute</t>
  </si>
  <si>
    <t>10.0.19045.6937</t>
  </si>
  <si>
    <t>hp-vdk-1-nic</t>
  </si>
  <si>
    <t>172.16.0.38</t>
  </si>
  <si>
    <t>10.0.19045.7184</t>
  </si>
  <si>
    <t>hp-vdk-2-nic</t>
  </si>
  <si>
    <t>172.16.0.41</t>
  </si>
  <si>
    <t>2023-02-17 18:50</t>
  </si>
  <si>
    <t>hp-vdk-3-nic</t>
  </si>
  <si>
    <t>172.16.0.40</t>
  </si>
  <si>
    <t>vm-ad-eastus2-centralhub-002</t>
  </si>
  <si>
    <t>17763.3532.221008</t>
  </si>
  <si>
    <t>vm-ad-eastus2-centralhub-002-nsg</t>
  </si>
  <si>
    <t>vm-ad-eastus2-cen228_z1</t>
  </si>
  <si>
    <t>172.16.0.17</t>
  </si>
  <si>
    <t>2022-10-13 11:39</t>
  </si>
  <si>
    <t>Microsoft.Azure.AzureDefenderForServers,  Microsoft.EnterpriseCloud.Monitoring,  Microsoft.Azure.RecoveryServices.SiteRecovery,  Microsoft.Compute,  Microsoft.Azure.Monitor,  Microsoft.Sentinel.AzureMonitorAgentExtensions</t>
  </si>
  <si>
    <t>vm-ad-eastus2-centralhub-003</t>
  </si>
  <si>
    <t>10.0.17763.6414</t>
  </si>
  <si>
    <t>17763.4737.230802</t>
  </si>
  <si>
    <t>vm-ad-eastus2-centralhub-003649</t>
  </si>
  <si>
    <t>172.16.0.24</t>
  </si>
  <si>
    <t>2023-08-24 14:31</t>
  </si>
  <si>
    <t>vm-assestment-eastus2-centralhub-001</t>
  </si>
  <si>
    <t>WindowsServer</t>
  </si>
  <si>
    <t>2022-datacenter-azure-edition</t>
  </si>
  <si>
    <t>20348.2461.240510</t>
  </si>
  <si>
    <t>VM deallocated</t>
  </si>
  <si>
    <t>vm-assestment-eastus2-centralhub-001-nsg</t>
  </si>
  <si>
    <t>vm-assestment-eastus2-centralhub-001865_z1</t>
  </si>
  <si>
    <t>172.16.0.30</t>
  </si>
  <si>
    <t>2024-06-06 19:05</t>
  </si>
  <si>
    <t>vm-bp-jumpbox-eastus2-centralhub-001</t>
  </si>
  <si>
    <t>redhat</t>
  </si>
  <si>
    <t>7.9</t>
  </si>
  <si>
    <t>RedHat</t>
  </si>
  <si>
    <t>7.9.2023010601</t>
  </si>
  <si>
    <t>vmbpjumpboxeastus2centralhub001nsg491</t>
  </si>
  <si>
    <t>vm-bp-jumpbox-eastus2-centralhub-001850</t>
  </si>
  <si>
    <t>172.16.0.20</t>
  </si>
  <si>
    <t>2023-03-01 23:32</t>
  </si>
  <si>
    <t>Microsoft.Azure.NetworkWatcher,  Microsoft.Azure.AzureDefenderForServers,  Microsoft.OSTCExtensions,  Microsoft.EnterpriseCloud.Monitoring</t>
  </si>
  <si>
    <t>vm-bp-jumpbox-eastus2-centralhub-002</t>
  </si>
  <si>
    <t>canonical</t>
  </si>
  <si>
    <t>22.04.202407160</t>
  </si>
  <si>
    <t>vm-bp-jumpbox-eastus2-centralhub-002-nsg</t>
  </si>
  <si>
    <t>vm-bp-jumpbox-eastus2-centralhub-002429</t>
  </si>
  <si>
    <t>172.16.0.31</t>
  </si>
  <si>
    <t>2024-07-19 14:26</t>
  </si>
  <si>
    <t>vm-bp-lic-eastus2-001</t>
  </si>
  <si>
    <t>7.9.2022032201</t>
  </si>
  <si>
    <t>vm-bp-lic-eastus2-001-nsg</t>
  </si>
  <si>
    <t>vm-bp-lic-eastus2442</t>
  </si>
  <si>
    <t>172.16.0.8</t>
  </si>
  <si>
    <t>2022-08-31 01:24</t>
  </si>
  <si>
    <t>vm-bp-uaa-eastus2-dev-002</t>
  </si>
  <si>
    <t>Standard_D32as_v6</t>
  </si>
  <si>
    <t>RHEL</t>
  </si>
  <si>
    <t>810-gen2</t>
  </si>
  <si>
    <t>8.10.2025052607</t>
  </si>
  <si>
    <t>svnet_centralhub_eastus2_005</t>
  </si>
  <si>
    <t>vm-bp-uaa-eastus2-dev-002-nsg</t>
  </si>
  <si>
    <t>vm-bp-uaa-eastus2-dev-00218</t>
  </si>
  <si>
    <t>172.16.4.5</t>
  </si>
  <si>
    <t>2025-12-01 22:30</t>
  </si>
  <si>
    <t>vm-devops-agentpool-eastus2-centralhub-001</t>
  </si>
  <si>
    <t>20.04</t>
  </si>
  <si>
    <t>20.04.202210180</t>
  </si>
  <si>
    <t>vm-devops-agentpool-eastus2-centralhub-001-nsg</t>
  </si>
  <si>
    <t>vm-devops-agentpo88</t>
  </si>
  <si>
    <t>172.16.0.19</t>
  </si>
  <si>
    <t>2022-10-31 18:40</t>
  </si>
  <si>
    <t>Microsoft.Azure.AzureDefenderForServers,  Microsoft.EnterpriseCloud.Monitoring,  Microsoft.OSTCExtensions</t>
  </si>
  <si>
    <t>vm-devops-api-eastus2-dev-001</t>
  </si>
  <si>
    <t>17763.3406.220909</t>
  </si>
  <si>
    <t>vm-devops-api-eastus2-dev-001-nsg</t>
  </si>
  <si>
    <t>vm-devops-api-eas290</t>
  </si>
  <si>
    <t>172.16.0.13</t>
  </si>
  <si>
    <t>2022-09-20 17:59</t>
  </si>
  <si>
    <t>Microsoft.Azure.AzureDefenderForServers,  Microsoft.EnterpriseCloud.Monitoring,  Microsoft.Compute</t>
  </si>
  <si>
    <t>vm-devops-api-eastus2-dev-002</t>
  </si>
  <si>
    <t>vm-devops-api-eastus2-dev-002-nsg</t>
  </si>
  <si>
    <t>vm-devops-api-eas753</t>
  </si>
  <si>
    <t>172.16.0.18</t>
  </si>
  <si>
    <t>2022-10-20 00:21</t>
  </si>
  <si>
    <t>Microsoft.Azure.NetworkWatcher,  Microsoft.Azure.AzureDefenderForServers,  Microsoft.EnterpriseCloud.Monitoring,  Microsoft.Compute</t>
  </si>
  <si>
    <t>vm-gis-jumpbox-eastus2-dev-001</t>
  </si>
  <si>
    <t>17763.3770.221211</t>
  </si>
  <si>
    <t>vm-gis-jumpbox-eastus2-dev-001-nsg</t>
  </si>
  <si>
    <t>vm-gis-jumpbox-eastus2-dev-00155</t>
  </si>
  <si>
    <t>172.16.0.14</t>
  </si>
  <si>
    <t>2022-12-14 06:40</t>
  </si>
  <si>
    <t>vm-gis-lic-eastus2-001</t>
  </si>
  <si>
    <t>Windows Server 2022 Datacenter</t>
  </si>
  <si>
    <t>10.0.20348.5020</t>
  </si>
  <si>
    <t>20348.3207.250210</t>
  </si>
  <si>
    <t>lic-user-admin</t>
  </si>
  <si>
    <t>nic-vm-gis-lic-eastus2-001</t>
  </si>
  <si>
    <t>172.16.0.48</t>
  </si>
  <si>
    <t>2025-03-06 13:41</t>
  </si>
  <si>
    <t>vm-gisdsk-eastus2-centralhub-002</t>
  </si>
  <si>
    <t>vm-gisdsk-eastus2-centralhub-002-nsg</t>
  </si>
  <si>
    <t>vm-gisdsk-eastus2-centralhub-002524</t>
  </si>
  <si>
    <t>172.16.0.43</t>
  </si>
  <si>
    <t>2025-01-21 00:25</t>
  </si>
  <si>
    <t>vm-gisdsk-eastus2-centralhub-003</t>
  </si>
  <si>
    <t>Standard_NV8as_v4</t>
  </si>
  <si>
    <t>3 2</t>
  </si>
  <si>
    <t>gisdsk-user</t>
  </si>
  <si>
    <t>nic-vm-gisdsk-eastus2-centralhub-003</t>
  </si>
  <si>
    <t>172.16.0.49</t>
  </si>
  <si>
    <t>2025-03-06 15:29</t>
  </si>
  <si>
    <t>vm-hardening-eastus2-001</t>
  </si>
  <si>
    <t>2019-datacenter-gensecond</t>
  </si>
  <si>
    <t>vm-hardening-eastus2-001-nsg</t>
  </si>
  <si>
    <t>vm-hardening-east887</t>
  </si>
  <si>
    <t>172.16.0.12</t>
  </si>
  <si>
    <t>2022-09-19 22:25</t>
  </si>
  <si>
    <t>vm-jumbox-bss-api-eastus2-dev-001</t>
  </si>
  <si>
    <t>17763.6293.240905</t>
  </si>
  <si>
    <t>vm-jumbox-bss-api-eastus2-dev-001-nsg</t>
  </si>
  <si>
    <t>vm-jumbox-bss-api-eastus2-dev-001143</t>
  </si>
  <si>
    <t>172.16.0.34</t>
  </si>
  <si>
    <t>2024-09-27 21:06</t>
  </si>
  <si>
    <t>vm-jumpbox-eastus2-centralhub-001</t>
  </si>
  <si>
    <t>10.0.17763.8146</t>
  </si>
  <si>
    <t>vm-jumpbox-eastus2-centralhub-001-nsg</t>
  </si>
  <si>
    <t>vm-jumpbox-eastus91</t>
  </si>
  <si>
    <t>172.16.0.4</t>
  </si>
  <si>
    <t>2022-08-08 19:57</t>
  </si>
  <si>
    <t>Microsoft.Azure.AzureDefenderForServers,  Microsoft.Azure.NetworkWatcher,  Microsoft.EnterpriseCloud.Monitoring,  Microsoft.Compute</t>
  </si>
  <si>
    <t>vm-monitor-eastus2-prod-001</t>
  </si>
  <si>
    <t>24.04</t>
  </si>
  <si>
    <t>24.04.202411030</t>
  </si>
  <si>
    <t>3 Disks found.</t>
  </si>
  <si>
    <t>vmmonitoreastus2prod001nsg190</t>
  </si>
  <si>
    <t>vm-monitor-eastus2-prod-001809</t>
  </si>
  <si>
    <t>172.16.0.33</t>
  </si>
  <si>
    <t>2024-11-13 21:03</t>
  </si>
  <si>
    <t>Microsoft.Azure.AzureDefenderForServers,  Microsoft.OSTCExtensions</t>
  </si>
  <si>
    <t>vm-sn-jumpbox-eastus2-dev-001</t>
  </si>
  <si>
    <t>10.0.17763.3287</t>
  </si>
  <si>
    <t>useradmin</t>
  </si>
  <si>
    <t>vm-sn-jumpbox-eastus2-dev-001-nsg</t>
  </si>
  <si>
    <t>vm-sn-jumpbox-eas876</t>
  </si>
  <si>
    <t>172.16.0.11</t>
  </si>
  <si>
    <t>2022-09-02 01:00</t>
  </si>
  <si>
    <t>vm-veeam-centralhub-001</t>
  </si>
  <si>
    <t>1 2</t>
  </si>
  <si>
    <t>2 Disks found.</t>
  </si>
  <si>
    <t>vm-veeam-centralhub-001-nsg</t>
  </si>
  <si>
    <t>vm-veeam-centralhub-001791</t>
  </si>
  <si>
    <t>172.16.0.45</t>
  </si>
  <si>
    <t>2025-02-26 22:34</t>
  </si>
  <si>
    <t>Microsoft.Azure.AzureDefenderForServers,  Microsoft.Azure.AzureDefenderForSQL,  Microsoft.SqlServer.Management</t>
  </si>
  <si>
    <t>vm-veeam-eastus2-centralhub-002</t>
  </si>
  <si>
    <t>0001-com-ubuntu-server-jammy</t>
  </si>
  <si>
    <t>22_04-lts</t>
  </si>
  <si>
    <t>22.04.202503240</t>
  </si>
  <si>
    <t>vm-veeam-eastus2-centralhub-002-nicfa698711800c2df86e624f15b4</t>
  </si>
  <si>
    <t>172.16.0.46</t>
  </si>
  <si>
    <t>2025-03-26 21:22</t>
  </si>
  <si>
    <t>rg-bluep-eastus2-dev-001</t>
  </si>
  <si>
    <t>vm-bp-install-dev-001</t>
  </si>
  <si>
    <t>7-LVM</t>
  </si>
  <si>
    <t>7.9.2022032203</t>
  </si>
  <si>
    <t>vnet-onnet-eastus2-dev-001</t>
  </si>
  <si>
    <t>snet-bp-bpi-eastus2-dev-002</t>
  </si>
  <si>
    <t>nic-install-dev-001</t>
  </si>
  <si>
    <t>10.30.1.9</t>
  </si>
  <si>
    <t>2023-01-11 21:24</t>
  </si>
  <si>
    <t>vm-bp-uaakafka-eastus2-dev-001</t>
  </si>
  <si>
    <t>7.9.2023032012</t>
  </si>
  <si>
    <t>snet-bp-uaa-eastus2-dev-004</t>
  </si>
  <si>
    <t>nic-uaakafka-eastus2-dev-001</t>
  </si>
  <si>
    <t>10.30.3.10</t>
  </si>
  <si>
    <t>2023-03-23 23:24</t>
  </si>
  <si>
    <t>rg-sn-eastus2-dev-001</t>
  </si>
  <si>
    <t>vm-ms-eastus2-dev-002</t>
  </si>
  <si>
    <t>snet-sn-ms-eastus2-dev-001</t>
  </si>
  <si>
    <t>vm-ms-eastus2-dev-002-nsg</t>
  </si>
  <si>
    <t>vm-ms-eastus2-dev231</t>
  </si>
  <si>
    <t>10.30.7.6</t>
  </si>
  <si>
    <t>2022-09-30 20:02</t>
  </si>
  <si>
    <t>Microsoft.Azure.AzureDefenderForServers,  Microsoft.Azure.Monitor,  Microsoft.Azure.NetworkWatcher,  Microsoft.Compute</t>
  </si>
  <si>
    <t>vm-sn-ms-eastus2-dev-001</t>
  </si>
  <si>
    <t>22_04-lts-gen2</t>
  </si>
  <si>
    <t>22.04.202409130</t>
  </si>
  <si>
    <t>vm-sn-ms-eastus2-dev-001-nic</t>
  </si>
  <si>
    <t>10.30.7.4</t>
  </si>
  <si>
    <t>2024-09-19 16:31</t>
  </si>
  <si>
    <t>rg-bluep-eastus2-qa-001</t>
  </si>
  <si>
    <t>vm-bp-syslog-eastus2-qa-001</t>
  </si>
  <si>
    <t>0001-com-ubuntu-server-focal</t>
  </si>
  <si>
    <t>20_04-lts-gen2</t>
  </si>
  <si>
    <t>20.04.202301130</t>
  </si>
  <si>
    <t>snet-bp-bpi-eastus2-qa-003</t>
  </si>
  <si>
    <t>vm-bp-syslog-eastus2-qa-001-nsg</t>
  </si>
  <si>
    <t>vm-bp-syslog-eastus2-qa-001103</t>
  </si>
  <si>
    <t>10.20.2.4</t>
  </si>
  <si>
    <t>2023-01-25 23:09</t>
  </si>
  <si>
    <t>Microsoft.Azure.AzureDefenderForServers,  Microsoft.OSTCExtensions,  Microsoft.EnterpriseCloud.Monitoring</t>
  </si>
  <si>
    <t>rg-gis-eastus2-qa-001</t>
  </si>
  <si>
    <t>vm-gis-was-eastus2-qa-001</t>
  </si>
  <si>
    <t>Standard_D2a_v4</t>
  </si>
  <si>
    <t>2019-Datacenter</t>
  </si>
  <si>
    <t>17763.4131.230311</t>
  </si>
  <si>
    <t>gisadminuser</t>
  </si>
  <si>
    <t>snet-gis-server-eastus2-qa-006</t>
  </si>
  <si>
    <t>nic-was-eastus2-qa-001</t>
  </si>
  <si>
    <t>10.20.2.134</t>
  </si>
  <si>
    <t>2023-04-03 16:55</t>
  </si>
  <si>
    <t>vm-bp-uaakafka-eastus2-qa-001</t>
  </si>
  <si>
    <t>snet-bp-uaa-eastus2-qa-005</t>
  </si>
  <si>
    <t>nic-uaakafka-eastus2-qa-001</t>
  </si>
  <si>
    <t>10.20.2.69</t>
  </si>
  <si>
    <t>2023-07-24 23:19</t>
  </si>
  <si>
    <t>vm-bpetl-eastus2-qa-002</t>
  </si>
  <si>
    <t>22.04.202408010</t>
  </si>
  <si>
    <t>snet-bp-mdso-eastus2-qa-004</t>
  </si>
  <si>
    <t>vm-bpetl-eastus2-qa-00266</t>
  </si>
  <si>
    <t>10.20.2.37</t>
  </si>
  <si>
    <t>2024-08-08 19:49</t>
  </si>
  <si>
    <t>vm-gis-aes-eastus2-qa-001</t>
  </si>
  <si>
    <t>Standard_B16ms</t>
  </si>
  <si>
    <t>Azure Hybrid Benefit for Windows</t>
  </si>
  <si>
    <t>nic-aes-eastus2-qa-001</t>
  </si>
  <si>
    <t>10.20.2.135</t>
  </si>
  <si>
    <t>2024-02-20 14:29</t>
  </si>
  <si>
    <t>vm-gis-aes-eastus2-qa-komodo-001</t>
  </si>
  <si>
    <t>17763.7558.250705</t>
  </si>
  <si>
    <t>vm-gis-aes-eastus2-qa-komodo-00121</t>
  </si>
  <si>
    <t>10.20.2.149</t>
  </si>
  <si>
    <t>2025-07-29 13:59</t>
  </si>
  <si>
    <t>vm-gis-apo-eastus2-qa-001</t>
  </si>
  <si>
    <t>nic-apo-eastus2-qa-001</t>
  </si>
  <si>
    <t>10.20.2.136</t>
  </si>
  <si>
    <t>2023-04-03 17:43</t>
  </si>
  <si>
    <t>vm-gis-apo-eastus2-qa-komodo-001</t>
  </si>
  <si>
    <t>vm-gis-apo-eastus2-qa-komodo-001899</t>
  </si>
  <si>
    <t>10.20.2.150</t>
  </si>
  <si>
    <t>2025-07-29 14:55</t>
  </si>
  <si>
    <t>vm-gis-nss-eastus2-qa-002</t>
  </si>
  <si>
    <t>nic-nss-nss-eastus2-qa-002</t>
  </si>
  <si>
    <t>10.20.2.137</t>
  </si>
  <si>
    <t>2023-08-23 17:11</t>
  </si>
  <si>
    <t>vm-gis-nss-eastus2-qa-005</t>
  </si>
  <si>
    <t>vm-gis-nss-eastus2-qa-005109</t>
  </si>
  <si>
    <t>10.20.2.133</t>
  </si>
  <si>
    <t>2023-08-23 21:39</t>
  </si>
  <si>
    <t>vm-gis-nss-eastus2-qa-k-005</t>
  </si>
  <si>
    <t>vm-gis-nss-eastus2-qa-k-005275</t>
  </si>
  <si>
    <t>10.20.2.152</t>
  </si>
  <si>
    <t>2025-08-13 20:49</t>
  </si>
  <si>
    <t>vm-gis-nss-eastus2-qa-komodo-005</t>
  </si>
  <si>
    <t>vm-gis-nss-eastus2-qa-komodo-005985</t>
  </si>
  <si>
    <t>10.20.2.148</t>
  </si>
  <si>
    <t>2025-07-29 13:50</t>
  </si>
  <si>
    <t>vm-gis-was-eastus2-qa-komodo-001</t>
  </si>
  <si>
    <t>vm-gis-was-eastus2-qa-komodo-001713</t>
  </si>
  <si>
    <t>10.20.2.151</t>
  </si>
  <si>
    <t>2025-07-29 14:57</t>
  </si>
  <si>
    <t>rg-sn-eastus2-qa-001</t>
  </si>
  <si>
    <t>vm-sn-ms-eastus2-qa-001</t>
  </si>
  <si>
    <t>Standard_D4_v4</t>
  </si>
  <si>
    <t>17763.3650.221105</t>
  </si>
  <si>
    <t>snet-sn-ms-eastus2-qa-009</t>
  </si>
  <si>
    <t>nic-ms-eastus2-qa-001</t>
  </si>
  <si>
    <t>10.20.2.102</t>
  </si>
  <si>
    <t>2022-11-15 18:39</t>
  </si>
  <si>
    <t>Microsoft.Azure.AzureDefenderForServers,  Microsoft.EnterpriseCloud.Monitoring,  Microsoft.Azure.NetworkWatcher,  Microsoft.Azure.Monitor</t>
  </si>
  <si>
    <t>vm-sn-ms-eastus2-qa-002</t>
  </si>
  <si>
    <t>vm-sn-ms-eastus2-qa-002-nic</t>
  </si>
  <si>
    <t>10.20.2.100</t>
  </si>
  <si>
    <t>2024-09-19 17:12</t>
  </si>
  <si>
    <t>vm-sn-ms-eastus2-qa-003</t>
  </si>
  <si>
    <t>vm-sn-ms-eastus2-qa-003-nic</t>
  </si>
  <si>
    <t>10.20.2.101</t>
  </si>
  <si>
    <t>2024-09-19 17:16</t>
  </si>
  <si>
    <t>vm-sn-ms-eastus2-qa-004</t>
  </si>
  <si>
    <t>vm-sn-ms-eastus2-qa-004-nic</t>
  </si>
  <si>
    <t>10.20.2.103</t>
  </si>
  <si>
    <t>2024-09-19 17:20</t>
  </si>
  <si>
    <t>vm-sn-ms-eastus2-qa-005</t>
  </si>
  <si>
    <t>vm-sn-ms-eastus2-qa-005-nic</t>
  </si>
  <si>
    <t>10.20.2.104</t>
  </si>
  <si>
    <t>2024-09-19 17:24</t>
  </si>
  <si>
    <t>sntest-server-domain_group</t>
  </si>
  <si>
    <t>sn-test-server-domain</t>
  </si>
  <si>
    <t>sn-test-server-domain982_z1</t>
  </si>
  <si>
    <t>10.20.2.105</t>
  </si>
  <si>
    <t>2024-09-23 21:17</t>
  </si>
  <si>
    <t>mc_rg-integrations-eastus2-prod-001_aks-integrations-eastus2-prod-002_eastus2</t>
  </si>
  <si>
    <t>aks-timer-84908109-vms2</t>
  </si>
  <si>
    <t>2 3 1</t>
  </si>
  <si>
    <t>202510.29.0</t>
  </si>
  <si>
    <t>8 Disks found.</t>
  </si>
  <si>
    <t>snet-aks-integrations-prod-001</t>
  </si>
  <si>
    <t>aks-agentpool-12857252-nsg</t>
  </si>
  <si>
    <t>aks-timer-84908109-vmsnic-2-6b5162bb</t>
  </si>
  <si>
    <t>10.10.3.13</t>
  </si>
  <si>
    <t>2025-12-08 02:37</t>
  </si>
  <si>
    <t>Microsoft.Azure.AzureDefenderForServers,  Microsoft.AKS,  Microsoft.AKS,  Microsoft.Azure.Extensions</t>
  </si>
  <si>
    <t>rg-bluep-eastus2-prod-001</t>
  </si>
  <si>
    <t>vm-bp-syslog-eastus2-prod-001</t>
  </si>
  <si>
    <t>20.04.202307240</t>
  </si>
  <si>
    <t>snet-bp-bpimdso-eastus2-prod-001</t>
  </si>
  <si>
    <t>vm-bp-syslog-eastus2-prod-001892</t>
  </si>
  <si>
    <t>10.10.7.4</t>
  </si>
  <si>
    <t>2023-08-31 19:57</t>
  </si>
  <si>
    <t>rg-gis-eastus2-prod-001</t>
  </si>
  <si>
    <t>vm-gis-apo-eastus2-prod-001</t>
  </si>
  <si>
    <t>10.0.17763.4499</t>
  </si>
  <si>
    <t>gisprodadmin</t>
  </si>
  <si>
    <t>snet-gis-server-eastus2-prod-006</t>
  </si>
  <si>
    <t>nic-apo-eastus2-prod-001</t>
  </si>
  <si>
    <t>10.10.7.135</t>
  </si>
  <si>
    <t>2023-05-09 00:25</t>
  </si>
  <si>
    <t>Microsoft.Azure.AzureDefenderForServers,  Microsoft.EnterpriseCloud.Monitoring,  Microsoft.Azure.RecoveryServices.SiteRecovery,  Microsoft.Azure.Monitor</t>
  </si>
  <si>
    <t>vm-gis-apo-eastus2-prod-005</t>
  </si>
  <si>
    <t>20348.3091.250112</t>
  </si>
  <si>
    <t>snet-gis-server-eastus2-prod-001</t>
  </si>
  <si>
    <t>nic-apo-eastus2-prod-005</t>
  </si>
  <si>
    <t>10.10.1.134</t>
  </si>
  <si>
    <t>2025-02-07 20:40</t>
  </si>
  <si>
    <t>vm-gis-aes-eastus2-prod-002</t>
  </si>
  <si>
    <t>nic-aes-eastus2-prod-002</t>
  </si>
  <si>
    <t>10.10.7.140</t>
  </si>
  <si>
    <t>2023-05-08 22:39</t>
  </si>
  <si>
    <t>Microsoft.Azure.NetworkWatcher,  Microsoft.Azure.AzureDefenderForServers,  Microsoft.EnterpriseCloud.Monitoring,  Microsoft.Azure.RecoveryServices.SiteRecovery,  Microsoft.Azure.Monitor</t>
  </si>
  <si>
    <t>vm-gis-aes-eastus2-prod-004</t>
  </si>
  <si>
    <t>nic-aes-eastus2-prod-004</t>
  </si>
  <si>
    <t>10.10.1.133</t>
  </si>
  <si>
    <t>2025-02-07 20:32</t>
  </si>
  <si>
    <t>vm-gis-apo-eastus2-prod-006</t>
  </si>
  <si>
    <t>10.0.20348.3328</t>
  </si>
  <si>
    <t>20348.3328.250306</t>
  </si>
  <si>
    <t>snet-gis-server-eastus2-prod-002</t>
  </si>
  <si>
    <t>nic-apo-eastus2-prod-006</t>
  </si>
  <si>
    <t>10.10.1.166</t>
  </si>
  <si>
    <t>2025-03-31 16:18</t>
  </si>
  <si>
    <t>vm-gis-apo-eastus2-prod-007</t>
  </si>
  <si>
    <t>nic-apo-eastus2-prod-007</t>
  </si>
  <si>
    <t>10.10.1.167</t>
  </si>
  <si>
    <t>vm-gis-ds-eastus2-prod-007</t>
  </si>
  <si>
    <t>nic-ds-eastus2-prod-007</t>
  </si>
  <si>
    <t>10.10.1.168</t>
  </si>
  <si>
    <t>2025-02-21 22:30</t>
  </si>
  <si>
    <t>vm-gis-fs-eastus2-prod-004</t>
  </si>
  <si>
    <t>nic-fs-eastus2-prod-004</t>
  </si>
  <si>
    <t>10.10.1.138</t>
  </si>
  <si>
    <t>2025-03-17 15:10</t>
  </si>
  <si>
    <t>vm-gis-fs-eastus2-prod-006</t>
  </si>
  <si>
    <t>nic-fs-eastus2-prod-006</t>
  </si>
  <si>
    <t>10.10.1.170</t>
  </si>
  <si>
    <t>2025-03-14 19:43</t>
  </si>
  <si>
    <t>vm-gis-nss-eastus2-prod-001</t>
  </si>
  <si>
    <t>nic-nss-eastus2-prod-001</t>
  </si>
  <si>
    <t>10.10.7.141</t>
  </si>
  <si>
    <t>2023-05-08 20:27</t>
  </si>
  <si>
    <t>Microsoft.Azure.AzureDefenderForServers,  Microsoft.Compute,  Microsoft.Azure.Diagnostics,  Microsoft.EnterpriseCloud.Monitoring,  Microsoft.Azure.RecoveryServices.SiteRecovery,  Microsoft.Azure.Monitor</t>
  </si>
  <si>
    <t>vm-gis-was-eastus2-prod-001</t>
  </si>
  <si>
    <t>nic-was-eastus2-prod-001</t>
  </si>
  <si>
    <t>10.10.7.137</t>
  </si>
  <si>
    <t>2023-05-08 21:42</t>
  </si>
  <si>
    <t>vm-gis-was-eastus2-prod-002</t>
  </si>
  <si>
    <t>nic-was-eastus2-prod-002</t>
  </si>
  <si>
    <t>10.10.7.138</t>
  </si>
  <si>
    <t>2023-05-08 22:07</t>
  </si>
  <si>
    <t>205eebdf9e9a4024af05446a013a6bb8</t>
  </si>
  <si>
    <t>AzureDatabricks</t>
  </si>
  <si>
    <t>20260304.1442.1</t>
  </si>
  <si>
    <t>205eebdf9e9a4024af05446a013a6bb8-publicNIC</t>
  </si>
  <si>
    <t>10.40.2.71</t>
  </si>
  <si>
    <t>205eebdf9e9a4024af05446a013a6bb8-publicIP</t>
  </si>
  <si>
    <t>2026-04-16 20:58</t>
  </si>
  <si>
    <t>205eebdf9e9a4024af05446a013a6bb8-privateNIC</t>
  </si>
  <si>
    <t>10.40.2.89</t>
  </si>
  <si>
    <t>451ae730db1346febc40074d8f824a51</t>
  </si>
  <si>
    <t>451ae730db1346febc40074d8f824a51-publicNIC</t>
  </si>
  <si>
    <t>10.40.2.68</t>
  </si>
  <si>
    <t>451ae730db1346febc40074d8f824a51-publicIP</t>
  </si>
  <si>
    <t>2026-04-16 20:11</t>
  </si>
  <si>
    <t>451ae730db1346febc40074d8f824a51-privateNIC</t>
  </si>
  <si>
    <t>10.40.2.85</t>
  </si>
  <si>
    <t>654be515e6204bc389e882420c92d404</t>
  </si>
  <si>
    <t>654be515e6204bc389e882420c92d404-publicNIC</t>
  </si>
  <si>
    <t>10.40.2.70</t>
  </si>
  <si>
    <t>654be515e6204bc389e882420c92d404-publicIP</t>
  </si>
  <si>
    <t>654be515e6204bc389e882420c92d404-privateNIC</t>
  </si>
  <si>
    <t>10.40.2.88</t>
  </si>
  <si>
    <t>fcdb2d3c95924faabff77d98a02ef8bc</t>
  </si>
  <si>
    <t>fcdb2d3c95924faabff77d98a02ef8bc-publicNIC</t>
  </si>
  <si>
    <t>10.40.2.77</t>
  </si>
  <si>
    <t>fcdb2d3c95924faabff77d98a02ef8bc-publicIP</t>
  </si>
  <si>
    <t>2026-04-16 21:03</t>
  </si>
  <si>
    <t>fcdb2d3c95924faabff77d98a02ef8bc-privateNIC</t>
  </si>
  <si>
    <t>10.40.2.90</t>
  </si>
  <si>
    <t>rg-sn-eastus2-prod-001</t>
  </si>
  <si>
    <t>vm-sn-ms-eastus2-prod-001</t>
  </si>
  <si>
    <t>10.0.17763.4737</t>
  </si>
  <si>
    <t>17763.4645.230707</t>
  </si>
  <si>
    <t>snet-sn-ms-eastus2-prod-002</t>
  </si>
  <si>
    <t>nic-ms-eastus2-prod-001</t>
  </si>
  <si>
    <t>10.10.1.68</t>
  </si>
  <si>
    <t>2023-08-02 20:16</t>
  </si>
  <si>
    <t>Microsoft.Azure.NetworkWatcher,  Microsoft.Azure.AzureDefenderForServers,  Microsoft.EnterpriseCloud.Monitoring</t>
  </si>
  <si>
    <t>vm-sn-ms-eastus2-prod-003</t>
  </si>
  <si>
    <t>vm-sn-ms-eastus2-prod-003-nic</t>
  </si>
  <si>
    <t>10.10.1.71</t>
  </si>
  <si>
    <t>2024-09-25 22:57</t>
  </si>
  <si>
    <t>vm-sn-ms-eastus2-prod-004</t>
  </si>
  <si>
    <t>vm-sn-ms-eastus2-prod-004-nic</t>
  </si>
  <si>
    <t>10.10.1.72</t>
  </si>
  <si>
    <t>2024-09-25 23:01</t>
  </si>
  <si>
    <t>vm-sn-ms-eastus2-prod-005</t>
  </si>
  <si>
    <t>vm-sn-ms-eastus2-prod-005-nic</t>
  </si>
  <si>
    <t>10.10.1.73</t>
  </si>
  <si>
    <t>2024-09-25 23:05</t>
  </si>
  <si>
    <t>Microsoft.Azure.NetworkWatcher,  Microsoft.Azure.AzureDefenderForServers</t>
  </si>
  <si>
    <t>vm-sn-ms-eastus2-prod-006</t>
  </si>
  <si>
    <t>vm-sn-ms-eastus2-prod-006-nic</t>
  </si>
  <si>
    <t>10.10.1.74</t>
  </si>
  <si>
    <t>2024-09-25 23:08</t>
  </si>
  <si>
    <t>Microsoft.Azure.Automation.HybridWorker,  Microsoft.Azure.AzureDefenderForServers</t>
  </si>
  <si>
    <t>rg-bireports-prod-001</t>
  </si>
  <si>
    <t>vm-reportbi-eastus2-prod-001</t>
  </si>
  <si>
    <t>Standard_D8s_v3</t>
  </si>
  <si>
    <t>snet-pbi-server-eastus2-prod-007</t>
  </si>
  <si>
    <t>vm-reportbi-eastus2-prod-001-nsg</t>
  </si>
  <si>
    <t>vm-reportbi-eastu804_z3</t>
  </si>
  <si>
    <t>10.10.6.4</t>
  </si>
  <si>
    <t>2022-09-05 19:18</t>
  </si>
  <si>
    <t>Microsoft.Azure.AzureDefenderForServers,  Microsoft.EnterpriseCloud.Monitoring,  Microsoft.Azure.Monitor</t>
  </si>
  <si>
    <t>vm-bi-eastus2-prod-001</t>
  </si>
  <si>
    <t>pbiadminuser</t>
  </si>
  <si>
    <t>nic-bi-eastus2-prod-001</t>
  </si>
  <si>
    <t>10.10.6.10</t>
  </si>
  <si>
    <t>2023-08-24 21:56</t>
  </si>
  <si>
    <t>vm-bi-eastus2-prod-002</t>
  </si>
  <si>
    <t>nic-bi-eastus2-prod-002</t>
  </si>
  <si>
    <t>10.10.6.11</t>
  </si>
  <si>
    <t>2023-08-24 22:19</t>
  </si>
  <si>
    <t>rescate-syslog-borrar</t>
  </si>
  <si>
    <t>ubuntu-24_04-lts</t>
  </si>
  <si>
    <t>ubuntu-pro</t>
  </si>
  <si>
    <t>24.04.202602150</t>
  </si>
  <si>
    <t>vnet-onnet-eastus2-prod-002</t>
  </si>
  <si>
    <t>snet-be-k8-eastus2-prod-002</t>
  </si>
  <si>
    <t>rescate-syslog-borrar720</t>
  </si>
  <si>
    <t>10.50.1.75</t>
  </si>
  <si>
    <t>2026-03-24 15:38</t>
  </si>
  <si>
    <t>vm-bp-uaakafka-eastus2-prod-001</t>
  </si>
  <si>
    <t>snet-bp-uaa-eastus2-prod-002</t>
  </si>
  <si>
    <t>nic-uaakafka-eastus2-prod-001</t>
  </si>
  <si>
    <t>10.10.7.36</t>
  </si>
  <si>
    <t>2023-08-24 01:19</t>
  </si>
  <si>
    <t>vm-bpetl-eastus2-prod-001</t>
  </si>
  <si>
    <t>vm-bpetl-eastus2-prod-001842</t>
  </si>
  <si>
    <t>10.10.7.6</t>
  </si>
  <si>
    <t>2024-08-09 21:31</t>
  </si>
  <si>
    <t>vm-arcgis-eastus2-prod-001</t>
  </si>
  <si>
    <t>17763.3887.230107</t>
  </si>
  <si>
    <t>vm-arcgis-eastus2-prod-001-nsg</t>
  </si>
  <si>
    <t>vm-arcgis-eastus2-prod-001777</t>
  </si>
  <si>
    <t>10.10.7.132</t>
  </si>
  <si>
    <t>2023-01-13 12:39</t>
  </si>
  <si>
    <t>Microsoft.Azure.AzureDefenderForServers,  Microsoft.Azure.AzureDefenderForSQL,  Microsoft.EnterpriseCloud.Monitoring,  Microsoft.Azure.RecoveryServices.SiteRecovery,  Microsoft.SqlServer.Management</t>
  </si>
  <si>
    <t>vm-arcgis-eastus2-prod-002</t>
  </si>
  <si>
    <t>vm-arcgis-eastus2-prod-002-nsg</t>
  </si>
  <si>
    <t>vm-arcgis-eastus2-prod-002279</t>
  </si>
  <si>
    <t>10.10.7.134</t>
  </si>
  <si>
    <t>2023-03-16 20:29</t>
  </si>
  <si>
    <t>Microsoft.Azure.AzureDefenderForServers,  Microsoft.Compute,  Microsoft.EnterpriseCloud.Monitoring,  Microsoft.Azure.RecoveryServices.SiteRecovery,  Microsoft.Azure.Monitor</t>
  </si>
  <si>
    <t>vm-gis-aes-eastus2-prod-003</t>
  </si>
  <si>
    <t>17763.5329.231230</t>
  </si>
  <si>
    <t>vm-gis-aes-eastus2-prod-003679</t>
  </si>
  <si>
    <t>10.10.7.148</t>
  </si>
  <si>
    <t>2024-01-12 21:05</t>
  </si>
  <si>
    <t>Microsoft.Azure.AzureDefenderForServers,  Microsoft.EnterpriseCloud.Monitoring,  Microsoft.Azure.RecoveryServices.SiteRecovery,  Microsoft.Compute</t>
  </si>
  <si>
    <t>vm-gis-aes-eastus2-prod-005</t>
  </si>
  <si>
    <t>10.0.20348.4893</t>
  </si>
  <si>
    <t>nic-aes-eastus2-prod-005</t>
  </si>
  <si>
    <t>10.10.1.132</t>
  </si>
  <si>
    <t>vm-gis-aes-eastus2-prod-006</t>
  </si>
  <si>
    <t>nic-aes-eastus2-prod-006</t>
  </si>
  <si>
    <t>10.10.1.165</t>
  </si>
  <si>
    <t>2025-02-21 13:31</t>
  </si>
  <si>
    <t>vm-gis-aes-eastus2-prod-007</t>
  </si>
  <si>
    <t>nic-aes-eastus2-prod-007</t>
  </si>
  <si>
    <t>10.10.1.164</t>
  </si>
  <si>
    <t>vm-gis-aes-eastus2-prod-008</t>
  </si>
  <si>
    <t>VNET: ( 8.8.8.8)</t>
  </si>
  <si>
    <t>vm-gis-aes-eastus2-prod-008112_z1</t>
  </si>
  <si>
    <t>10.10.7.139</t>
  </si>
  <si>
    <t>2025-12-01 21:15</t>
  </si>
  <si>
    <t>Microsoft.Azure.AzureDefenderForServers,  Microsoft.Compute</t>
  </si>
  <si>
    <t>vm-gis-aes-eastus2-prod-009</t>
  </si>
  <si>
    <t>vm-gis-aes-eastus2-prod-009984_z1</t>
  </si>
  <si>
    <t>10.10.7.152</t>
  </si>
  <si>
    <t>2025-12-01 21:25</t>
  </si>
  <si>
    <t>vm-gis-apo-eastus2-prod-002</t>
  </si>
  <si>
    <t>nic-apo-eastus2-prod-002</t>
  </si>
  <si>
    <t>10.10.7.136</t>
  </si>
  <si>
    <t>2023-05-09 00:44</t>
  </si>
  <si>
    <t>vm-gis-apo-eastus2-prod-004</t>
  </si>
  <si>
    <t>nic-apo-eastus2-prod-004</t>
  </si>
  <si>
    <t>10.10.1.135</t>
  </si>
  <si>
    <t>vm-gis-apo-eastus2-prod-008</t>
  </si>
  <si>
    <t>vm-gis-apo-eastus2-prod-008478_z1</t>
  </si>
  <si>
    <t>10.10.7.147</t>
  </si>
  <si>
    <t>2025-12-01 21:17</t>
  </si>
  <si>
    <t>vm-gis-apo-eastus2-prod-009</t>
  </si>
  <si>
    <t>vm-gis-apo-eastus2-prod-00938_z1</t>
  </si>
  <si>
    <t>10.10.7.149</t>
  </si>
  <si>
    <t>2025-12-01 21:19</t>
  </si>
  <si>
    <t>vm-gis-ds-eastus2-prod-004</t>
  </si>
  <si>
    <t>nic-ds-eastus2-prod-004</t>
  </si>
  <si>
    <t>10.10.1.136</t>
  </si>
  <si>
    <t>vm-gis-ds-eastus2-prod-005</t>
  </si>
  <si>
    <t>nic-ds-eastus2-prod-005</t>
  </si>
  <si>
    <t>10.10.1.137</t>
  </si>
  <si>
    <t>vm-gis-ds-eastus2-prod-006</t>
  </si>
  <si>
    <t>nic-ds-eastus2-prod-006</t>
  </si>
  <si>
    <t>10.10.1.169</t>
  </si>
  <si>
    <t>vm-gis-nss-eastus2-prod-002</t>
  </si>
  <si>
    <t>nic-nss-eastus2-prod-002</t>
  </si>
  <si>
    <t>10.10.7.142</t>
  </si>
  <si>
    <t>2023-05-08 21:06</t>
  </si>
  <si>
    <t>vm-gis-was-eastus2-prod-003</t>
  </si>
  <si>
    <t>vm-gis-was-eastus2-prod-003667_z1</t>
  </si>
  <si>
    <t>10.10.7.150</t>
  </si>
  <si>
    <t>2025-12-01 21:28</t>
  </si>
  <si>
    <t>vm-gis-was-eastus2-prod-004</t>
  </si>
  <si>
    <t>vm-gis-was-eastus2-prod-004822_z1</t>
  </si>
  <si>
    <t>10.10.7.151</t>
  </si>
  <si>
    <t>2025-12-01 21:23</t>
  </si>
  <si>
    <t>5ce6cec50d5b4416a8d60a963311e6ec</t>
  </si>
  <si>
    <t>5ce6cec50d5b4416a8d60a963311e6ec-publicNIC</t>
  </si>
  <si>
    <t>10.40.2.78</t>
  </si>
  <si>
    <t>5ce6cec50d5b4416a8d60a963311e6ec-publicIP</t>
  </si>
  <si>
    <t>5ce6cec50d5b4416a8d60a963311e6ec-privateNIC</t>
  </si>
  <si>
    <t>10.40.2.91</t>
  </si>
  <si>
    <t>rg-operations-eastus2-prod-001</t>
  </si>
  <si>
    <t>vm-sigfo-eastus2-prod-001</t>
  </si>
  <si>
    <t>Standard_E2as_v4</t>
  </si>
  <si>
    <t>UbuntuServer</t>
  </si>
  <si>
    <t>18_04-lts-gen2</t>
  </si>
  <si>
    <t>18.04.202302100</t>
  </si>
  <si>
    <t>snet-op-eastus2-prod-001</t>
  </si>
  <si>
    <t>vm-sigfo-eastus2-prod-001-nsg</t>
  </si>
  <si>
    <t>vm-sigfo-eastus2-prod-001527</t>
  </si>
  <si>
    <t>10.10.7.100</t>
  </si>
  <si>
    <t>2023-02-14 19:38</t>
  </si>
  <si>
    <t>vm-sn-ms-eastus2-prod-002</t>
  </si>
  <si>
    <t>Standard_D8_v4</t>
  </si>
  <si>
    <t>nic-ms-eastus2-prod-002</t>
  </si>
  <si>
    <t>10.10.1.69</t>
  </si>
  <si>
    <t>AKS / SFC</t>
  </si>
  <si>
    <t>SKU Tier</t>
  </si>
  <si>
    <t>Fault Domain</t>
  </si>
  <si>
    <t>Upgrade Policy</t>
  </si>
  <si>
    <t>Diagnostics</t>
  </si>
  <si>
    <t>Instances</t>
  </si>
  <si>
    <t>vCPUs (per Instance)</t>
  </si>
  <si>
    <t>vCPUs per Core (per Instance)</t>
  </si>
  <si>
    <t>Memory (GB) (per Instance)</t>
  </si>
  <si>
    <t>Remaining Quota</t>
  </si>
  <si>
    <t>Autoscale Enabled</t>
  </si>
  <si>
    <t>VM OS</t>
  </si>
  <si>
    <t>OS Image</t>
  </si>
  <si>
    <t>VM OS Disk Size (GB)</t>
  </si>
  <si>
    <t>Disk Storage Account Type</t>
  </si>
  <si>
    <t>Disable Password Authentication</t>
  </si>
  <si>
    <t>Custom DNS Servers</t>
  </si>
  <si>
    <t>Accelerated Networking Enabled</t>
  </si>
  <si>
    <t>Network Security Group</t>
  </si>
  <si>
    <t>Extensions</t>
  </si>
  <si>
    <t>VM Name Prefix</t>
  </si>
  <si>
    <t>mc_aks-bpi-mdso-k8-eastus2-dev-001_group_aks-bpi-mdso-k8-eastus2-dev-001_eastus2</t>
  </si>
  <si>
    <t>aks-agentpool-14906173-vmss</t>
  </si>
  <si>
    <t>Manual</t>
  </si>
  <si>
    <t>Disabled</t>
  </si>
  <si>
    <t>snet-bp-k8-aks-eastus2-dev-002</t>
  </si>
  <si>
    <t>aks-agentpool-27501018-nsg</t>
  </si>
  <si>
    <t xml:space="preserve">vmssCSE,  aks-agentpool-14906173-vmss-AKSLinuxBilling,  AKSLinuxExtension, </t>
  </si>
  <si>
    <t>2024-05-22 22:02</t>
  </si>
  <si>
    <t>aks-npapisbpdev-26003098-vmss</t>
  </si>
  <si>
    <t xml:space="preserve">vmssCSE,  aks-npapisbpdev-26003098-vmss-AKSLinuxBilling,  AKSLinuxExtension, </t>
  </si>
  <si>
    <t>2024-06-24 18:32</t>
  </si>
  <si>
    <t>aks-npbpeastus2-14906173-vmss</t>
  </si>
  <si>
    <t>Standard_D16s_v3</t>
  </si>
  <si>
    <t xml:space="preserve">vmssCSE,  aks-npbpeastus2-14906173-vmss-AKSLinuxBilling,  AKSLinuxExtension, </t>
  </si>
  <si>
    <t>mc_rg-be-eastus2-dev-001_aks-be-k8-eastus2-dev-002_eastus2</t>
  </si>
  <si>
    <t>aks-be-k8-eastus2-dev-002</t>
  </si>
  <si>
    <t>aks-npbeeastus2-78646077-vmss</t>
  </si>
  <si>
    <t>snet-be-k8-eastus2-dev-002</t>
  </si>
  <si>
    <t>aks-agentpool-45554078-nsg</t>
  </si>
  <si>
    <t xml:space="preserve">vmssCSE,  aks-npbeeastus2-78646077-vmss-AKSLinuxBilling,  AKSLinuxExtension, </t>
  </si>
  <si>
    <t>2022-10-11 23:15</t>
  </si>
  <si>
    <t>mc_rg-bluep-eastus2-dev-001_aks-uaa-k8-eastus2-dev-001_eastus2</t>
  </si>
  <si>
    <t>aks-uaa-k8-eastus2-dev-001</t>
  </si>
  <si>
    <t>aks-nodepool1-19121536-vmss</t>
  </si>
  <si>
    <t>Standard_D16s_v5</t>
  </si>
  <si>
    <t>snet-uaa-k8-aks-eastus2-dev-001</t>
  </si>
  <si>
    <t>aks-agentpool-52105657-nsg</t>
  </si>
  <si>
    <t xml:space="preserve">vmssCSE,  aks-nodepool1-19121536-vmss-AKSLinuxBilling,  AKSLinuxExtension, </t>
  </si>
  <si>
    <t>2025-12-05 12:30</t>
  </si>
  <si>
    <t>mc_rg-be-eastus2-qa-001_aks-be-k8-eastus2-qa-001_eastus2</t>
  </si>
  <si>
    <t>aks-be-k8-eastus2-qa-001</t>
  </si>
  <si>
    <t>aks-npbeeastus2q-12944975-vmss</t>
  </si>
  <si>
    <t>snet-be-k8-eastus2-qa-002</t>
  </si>
  <si>
    <t>aks-agentpool-27071249-nsg</t>
  </si>
  <si>
    <t xml:space="preserve">vmssCSE,  aks-npbeeastus2q-12944975-vmss-AKSLinuxBilling,  AKSLinuxExtension, </t>
  </si>
  <si>
    <t>2022-11-09 19:47</t>
  </si>
  <si>
    <t>mc_rg-bluep-eastus2-qa-001_aks-bpi-mdso-k8-eastus2-qa-001_eastus2</t>
  </si>
  <si>
    <t>aks-nodepool1-40207474-vmss</t>
  </si>
  <si>
    <t>snet-bp-k8-aks-eastus2-qa-001</t>
  </si>
  <si>
    <t>aks-agentpool-29862022-nsg</t>
  </si>
  <si>
    <t xml:space="preserve">vmssCSE,  aks-nodepool1-40207474-vmss-AKSLinuxBilling,  AKSLinuxExtension, </t>
  </si>
  <si>
    <t>2026-03-24 12:27</t>
  </si>
  <si>
    <t>mc_rg-bluep-eastus2-qa-001_aks-bpi-mdso-k8-eastus2-qa-002_eastus2</t>
  </si>
  <si>
    <t>aks-bpi-mdso-k8-eastus2-qa-002</t>
  </si>
  <si>
    <t>aks-nodepool1-27492646-vmss</t>
  </si>
  <si>
    <t>snet-bp-k8-aks-eastus2-qa-002</t>
  </si>
  <si>
    <t xml:space="preserve">vmssCSE,  aks-nodepool1-27492646-vmss-AKSLinuxBilling,  AKSLinuxExtension, </t>
  </si>
  <si>
    <t>2026-04-09 21:47</t>
  </si>
  <si>
    <t>mc_rg-bluep-eastus2-qa-001_aks-uaa-k8-eastus2-qa-001_eastus2</t>
  </si>
  <si>
    <t>aks-uaa-k8-eastus2-qa-001</t>
  </si>
  <si>
    <t>aks-nodepool1-33833630-vmss</t>
  </si>
  <si>
    <t>snet-uaa-k8-aks-eastus2-qa-001</t>
  </si>
  <si>
    <t xml:space="preserve">vmssCSE,  aks-nodepool1-33833630-vmss-AKSLinuxBilling,  AKSLinuxExtension, </t>
  </si>
  <si>
    <t>2025-12-10 14:10</t>
  </si>
  <si>
    <t>mc_rg-integrations-eastus2-qa-001_aks-integrations-eastus2-qa-001_eastus2</t>
  </si>
  <si>
    <t>aks-integrations-eastus2-qa-001</t>
  </si>
  <si>
    <t>aks-agentpool-63519624-vmss</t>
  </si>
  <si>
    <t>snet-aks-integrations-qa-001</t>
  </si>
  <si>
    <t>aks-agentpool-12804134-nsg</t>
  </si>
  <si>
    <t xml:space="preserve">vmssCSE,  aks-agentpool-63519624-vmss-AKSLinuxBilling,  AKSLinuxExtension, </t>
  </si>
  <si>
    <t>2024-11-28 19:24</t>
  </si>
  <si>
    <t>aks-intqa-63519624-vmss</t>
  </si>
  <si>
    <t xml:space="preserve">vmssCSE,  aks-intqa-63519624-vmss-AKSLinuxBilling,  AKSLinuxExtension, </t>
  </si>
  <si>
    <t>mc_rg-be-eastus2-prod-001_aks-be-k8-eastus2-prod-001_eastus2</t>
  </si>
  <si>
    <t>aks-be-k8-eastus2-prod-001</t>
  </si>
  <si>
    <t>aks-npbeeastus2-20045633-vmss</t>
  </si>
  <si>
    <t>aks-agentpool-13621363-nsg</t>
  </si>
  <si>
    <t xml:space="preserve">vmssCSE,  aks-npbeeastus2-20045633-vmss-AKSLinuxBilling,  AKSLinuxExtension, </t>
  </si>
  <si>
    <t>2023-08-02 22:50</t>
  </si>
  <si>
    <t>mc_rg-bluep-eastus2-prod-001_aks-bpi-mdso-k8-eastus2-prod-001_eastus2</t>
  </si>
  <si>
    <t>aks-bpi-mdso-k8-eastus2-prod-001</t>
  </si>
  <si>
    <t>aks-nodepool1-99329988-vmss</t>
  </si>
  <si>
    <t>Standard_E48s_v5</t>
  </si>
  <si>
    <t>snet-bp-k8-aks-eastus2-prod-003</t>
  </si>
  <si>
    <t xml:space="preserve">vmssCSE,  aks-nodepool1-99329988-vmss-AKSLinuxBilling,  AKSLinuxExtension, </t>
  </si>
  <si>
    <t>2026-04-02 01:13</t>
  </si>
  <si>
    <t>mc_rg-bluep-eastus2-prod-001_aks-bpi-mdso-k8-eastus2-prod-002_eastus2</t>
  </si>
  <si>
    <t>aks-agentpool-13394715-vmss</t>
  </si>
  <si>
    <t>snet-bp-k8-aks-eastus2-prod-001</t>
  </si>
  <si>
    <t>aks-agentpool-25961255-nsg</t>
  </si>
  <si>
    <t xml:space="preserve">vmssCSE,  aks-agentpool-13394715-vmss-AKSLinuxBilling,  AKSLinuxExtension, </t>
  </si>
  <si>
    <t>2024-06-12 13:55</t>
  </si>
  <si>
    <t>aks-npapieastus2-74486943-vmss</t>
  </si>
  <si>
    <t xml:space="preserve">vmssCSE,  aks-npapieastus2-74486943-vmss-AKSLinuxBilling,  AKSLinuxExtension, </t>
  </si>
  <si>
    <t>2024-07-17 16:50</t>
  </si>
  <si>
    <t>aks-npbpeastus2-35869856-vmss</t>
  </si>
  <si>
    <t xml:space="preserve">vmssCSE,  aks-npbpeastus2-35869856-vmss-AKSLinuxBilling,  AKSLinuxExtension, </t>
  </si>
  <si>
    <t>2024-06-12 21:56</t>
  </si>
  <si>
    <t>mc_rg-bluep-eastus2-prod-001_aks-uaa-k8-eastus2-prod-001_eastus2</t>
  </si>
  <si>
    <t>aks-uaa-k8-eastus2-prod-001</t>
  </si>
  <si>
    <t>aks-nodepool1-38744412-vmss</t>
  </si>
  <si>
    <t>Standard_d64s_v5</t>
  </si>
  <si>
    <t>snet-uaa-k8-aks-eastus2-prod-001</t>
  </si>
  <si>
    <t xml:space="preserve">vmssCSE,  aks-nodepool1-38744412-vmss-AKSLinuxBilling,  AKSLinuxExtension, </t>
  </si>
  <si>
    <t>2026-01-28 13:46</t>
  </si>
  <si>
    <t>aks-integrations-eastus2-prod-002</t>
  </si>
  <si>
    <t>aks-intprod-16165062-vmss</t>
  </si>
  <si>
    <t xml:space="preserve">vmssCSE,  aks-intprod-16165062-vmss-AKSLinuxBilling,  AKSLinuxExtension, </t>
  </si>
  <si>
    <t>2025-02-10 20:08</t>
  </si>
  <si>
    <t>aks-system-36937069-vmss</t>
  </si>
  <si>
    <t xml:space="preserve">vmssCSE,  aks-system-36937069-vmss-AKSLinuxBilling,  AKSLinuxExtension, </t>
  </si>
  <si>
    <t>2025-02-10 20:03</t>
  </si>
  <si>
    <t>Disk Name</t>
  </si>
  <si>
    <t>Disk State</t>
  </si>
  <si>
    <t>Associated Resource</t>
  </si>
  <si>
    <t>Disk Size</t>
  </si>
  <si>
    <t>Performance Tier</t>
  </si>
  <si>
    <t>Disk IOPS Read / Write</t>
  </si>
  <si>
    <t>Disk MBps Read / Write</t>
  </si>
  <si>
    <t>Connection Type</t>
  </si>
  <si>
    <t>Hibernation Supported</t>
  </si>
  <si>
    <t>Encryption</t>
  </si>
  <si>
    <t>Max Shares</t>
  </si>
  <si>
    <t>Data Access Auth Mode</t>
  </si>
  <si>
    <t>HyperV Generation</t>
  </si>
  <si>
    <t>vm-ad-eastus2-centralhub-004_OsDisk_1_612007654e7a4c94a165ce8a70eec87a</t>
  </si>
  <si>
    <t>Attached</t>
  </si>
  <si>
    <t>AllowAll</t>
  </si>
  <si>
    <t>EncryptionAtRestWithPlatformKey</t>
  </si>
  <si>
    <t>2024-02-28 19:06</t>
  </si>
  <si>
    <t>VBA-6ee72aae-8b4d-47bf-b958-1aa1ed6aa0ab_disk1_003900ff415649d7a03c69eba13b77f8</t>
  </si>
  <si>
    <t>P4</t>
  </si>
  <si>
    <t>fw-fortinet-eastus2-centralhub-001_OsDisk_1_155492467f7841b8afdca90ac64ab87f</t>
  </si>
  <si>
    <t>P1</t>
  </si>
  <si>
    <t>fw-fortinet-eastus2-centralhub-001_disk2_8b580e10727a4790af8ce6f6559ff5e6</t>
  </si>
  <si>
    <t>hp-vdk-0_OsDisk_1_78f30dcf964741688cd9da66a51287da</t>
  </si>
  <si>
    <t>hp-vdk-1_OsDisk_1_1b9fdf2957b04db7b49b08bee39ffae1</t>
  </si>
  <si>
    <t>hp-vdk-2_OsDisk_1_25a2cb82f3884b388dbcfb370448e7d0</t>
  </si>
  <si>
    <t>hp-vdk-3_OsDisk_1_a699e015c4ee43908a41274e41a5efe0</t>
  </si>
  <si>
    <t>vm-ad-eastus2-centralhub-001_OsDisk_1_bc07d25fc87e4b31a2848cdea61f34cd</t>
  </si>
  <si>
    <t>vm-ad-eastus2-centralhub-002_OsDisk_1_94ef9c9d0b8245a9851be857c2f8f7b3</t>
  </si>
  <si>
    <t>vm-ad-eastus2-centralhub-003_OsDisk_1_440edf6e19314459abf4d1f1927ee189</t>
  </si>
  <si>
    <t>P10</t>
  </si>
  <si>
    <t>vm-assestment-eastus2-centralhub-001_OsDisk_1_23c56dd4731c4b14b18c4d34dc5beba8</t>
  </si>
  <si>
    <t>Reserved</t>
  </si>
  <si>
    <t>vm-bp-jumpbox-eastus2-centralhub-001_OsDisk_1_2143352e6dac4433a127b309d2f9b928</t>
  </si>
  <si>
    <t>vm-bp-jumpbox-eastus2-centralhub-002_OsDisk_1_e641da29abd24b0bbf1db6ee9de7231b</t>
  </si>
  <si>
    <t>vm-bp-lic-eastus2-001_OsDisk_1_47bb9c259f2c4d5582ab23d87d4cbb86</t>
  </si>
  <si>
    <t>vm-bp-mdso-jumpbox-eastus2-003_OsDisk_1_0f5dace3027a446c90d606564a3e732a</t>
  </si>
  <si>
    <t>vm-bp-uaa-eastus2-dev-002_OsDisk_1_a844511c88714cb095fafac93a906d02</t>
  </si>
  <si>
    <t>P20</t>
  </si>
  <si>
    <t>vm-devops-agentpool-eastus2-centralhub-00OS__1_7b423218035042978f43d6a80b1f9427</t>
  </si>
  <si>
    <t>vm-devops-api-eastus2-dev-001_OsDisk_1_82a08a3a045e45c4920017ff72bba6e4</t>
  </si>
  <si>
    <t>vm-gis-jumpbox-eastus2-dev-001_disk1_b324bcc9e73344a9a336ee62d0570f46</t>
  </si>
  <si>
    <t>vm-gis-lic-eastus2-001_OsDisk_1_b7c8868977de4f7d9a60f502618c3c78</t>
  </si>
  <si>
    <t>vm-gisdsk-eastus2-centralhub-001_OsDisk_1_10fa95dd689a4c8b8f3873be36388914</t>
  </si>
  <si>
    <t>vm-gisdsk-eastus2-centralhub-003_OsDisk_1_247543d112d54b0eaeee9d76865ca26e</t>
  </si>
  <si>
    <t>vm-gisdsk-estus2-centralhub-003_OsDisk</t>
  </si>
  <si>
    <t>2025-01-21 00:19</t>
  </si>
  <si>
    <t>vm-hardening-eastus2-001_OsDisk_1_ef465563adf041c1bb4a3358f7c6f4dc</t>
  </si>
  <si>
    <t>vm-jumbox-bss-api-eastus2-dev-001_OsDisk_1_a3ecbcb24dac441eb5c2e718e94b92d8</t>
  </si>
  <si>
    <t>vm-jumpbox-eastus2-centralhub-001_disk1_0fd897bfd24d45e38b6b2d0554bfe939</t>
  </si>
  <si>
    <t>vm-monitor-eastus2-prod-001_DataDisk_0</t>
  </si>
  <si>
    <t>vm-monitor-eastus2-prod-001_DataDisk_1</t>
  </si>
  <si>
    <t>vm-monitor-eastus2-prod-001_DataDisk_2</t>
  </si>
  <si>
    <t>vm-monitor-eastus2-prod-001_OsDisk_1_86feafc2f2324eb7916bb6730146d8c0</t>
  </si>
  <si>
    <t>vm-sn-jumpbox-eastus2-dev-001_OsDisk_1_c412731fd468401abc8258e4df5edb42</t>
  </si>
  <si>
    <t>vm-sn-jumpbox-eastus2-dev-001_datadisk</t>
  </si>
  <si>
    <t>2024-06-05 20:23</t>
  </si>
  <si>
    <t>vm-veeam-centralhub-001_OsDisk_1_4702629368be4598a61d1413564450a9</t>
  </si>
  <si>
    <t>vm-veeam-eastus2-centralhub-002_data-disk_0</t>
  </si>
  <si>
    <t>vm-veeam-eastus2-centralhub-002_disk1_e0d199f9d5b346b7ad7f27702f917133</t>
  </si>
  <si>
    <t>vm-jobserver-centrahub-001_OsDisk_1_336eccf60e75444194013ca46cd77ac9</t>
  </si>
  <si>
    <t>demo-commvault</t>
  </si>
  <si>
    <t>2025-09-08 15:15</t>
  </si>
  <si>
    <t>demo-commvault_hdd</t>
  </si>
  <si>
    <t>2025-09-08 15:22</t>
  </si>
  <si>
    <t>dk-gisdskat-eastus2-centralhub-001</t>
  </si>
  <si>
    <t>dsk-sigfo-eastus2-centralhub-002</t>
  </si>
  <si>
    <t>Unattached</t>
  </si>
  <si>
    <t>2025-02-28 18:08</t>
  </si>
  <si>
    <t>vm-bp-uaa-eastus2-dev-002_DataDisk_0</t>
  </si>
  <si>
    <t>P60</t>
  </si>
  <si>
    <t>2025-11-25 19:16</t>
  </si>
  <si>
    <t>DenyAll</t>
  </si>
  <si>
    <t>2022-10-20 00:15</t>
  </si>
  <si>
    <t>vm-sigfo-eastus2-centralhub-001</t>
  </si>
  <si>
    <t>2025-02-28 17:03</t>
  </si>
  <si>
    <t>vmfileseastus2centalhub001-osdisk-20251221-194644</t>
  </si>
  <si>
    <t>2025-12-21 19:46</t>
  </si>
  <si>
    <t>pvc-0e390803-dd12-41b4-aa91-b5122c6b4a7d</t>
  </si>
  <si>
    <t>2025-12-05 12:57</t>
  </si>
  <si>
    <t>pvc-13b098c6-9cc5-4374-99ca-9f112b1c0d19</t>
  </si>
  <si>
    <t>pvc-141dee34-a720-4c1b-ac7c-f8f39521fe7b</t>
  </si>
  <si>
    <t>pvc-15895e8e-e253-4af9-b6e2-0e2d84f753c2</t>
  </si>
  <si>
    <t>pvc-2b36b934-4780-4e74-a9e5-f08003437488</t>
  </si>
  <si>
    <t>pvc-46619224-853b-45e4-855e-a4b9439a73cb</t>
  </si>
  <si>
    <t>pvc-4873e6ef-d84f-407b-96c4-971f8bf23da1</t>
  </si>
  <si>
    <t>pvc-49d9a7d2-aad4-4127-bee1-70612ff72b7e</t>
  </si>
  <si>
    <t>pvc-4bc31278-db90-4d16-a75a-be0be9e9efd3</t>
  </si>
  <si>
    <t>pvc-51992d65-9514-4fcf-bf25-a3208d1405f6</t>
  </si>
  <si>
    <t>pvc-537f420a-f9fc-4d60-9779-b53287f8d0f5</t>
  </si>
  <si>
    <t>pvc-6059b8ce-90c0-4da3-9025-de0f60634302</t>
  </si>
  <si>
    <t>pvc-7461d62d-0ceb-4c98-b626-a742ac509e21</t>
  </si>
  <si>
    <t>pvc-7f40eee2-d276-4f66-a92d-359d17fbcc72</t>
  </si>
  <si>
    <t>2025-12-05 12:55</t>
  </si>
  <si>
    <t>pvc-827d5dec-ad0e-4a3e-af7d-a6422b58ece6</t>
  </si>
  <si>
    <t>pvc-83ca2030-1bd8-4317-bef9-9f7898332ad9</t>
  </si>
  <si>
    <t>pvc-924b40dc-3b31-41de-8f08-bf90c9749504</t>
  </si>
  <si>
    <t>pvc-998177b0-7a21-4b93-bee6-72f80ab29fc7</t>
  </si>
  <si>
    <t>pvc-9d71e8be-9e29-4949-bb12-4dfb29b5d481</t>
  </si>
  <si>
    <t>pvc-a295d604-210b-44d7-add4-e33752f27ab1</t>
  </si>
  <si>
    <t>pvc-ab0f1dd3-0dd1-474d-b874-541e2afe759c</t>
  </si>
  <si>
    <t>pvc-cb3176ce-f5af-40eb-959e-d4b39fef5514</t>
  </si>
  <si>
    <t>pvc-d46998fd-8f67-4285-9842-ebad38161556</t>
  </si>
  <si>
    <t>pvc-e6ce0480-40a7-4210-bdfc-eace251c0487</t>
  </si>
  <si>
    <t>pvc-ebccdd89-0a07-4872-b7cd-14e78c1e9e75</t>
  </si>
  <si>
    <t>pvc-fb0fc1db-58d5-465a-8dd9-02b68a4f06c2</t>
  </si>
  <si>
    <t>pvc-fcef54ef-288a-4cbe-9195-c14fbffbfdf0</t>
  </si>
  <si>
    <t>dk-install-dev-001</t>
  </si>
  <si>
    <t>dk-uaakafka-eastus2-dev-001</t>
  </si>
  <si>
    <t>dk_uaat_dev_001_preupgrade</t>
  </si>
  <si>
    <t>P40</t>
  </si>
  <si>
    <t>2024-03-20 19:46</t>
  </si>
  <si>
    <t>vm-sn-ms-eastus2-dev-001_disk1_d935b8a542514da594c8769e657b520c</t>
  </si>
  <si>
    <t>P6</t>
  </si>
  <si>
    <t>pvc-0050798f-28bf-4c1b-a440-284810c1d012</t>
  </si>
  <si>
    <t>2025-06-10 20:04</t>
  </si>
  <si>
    <t>pvc-067a3497-10d5-4aee-8691-a91877fc9f28</t>
  </si>
  <si>
    <t>pvc-0bb7923e-f97f-49c5-b1ae-2ac18d238ec2</t>
  </si>
  <si>
    <t>2026-02-18 10:07</t>
  </si>
  <si>
    <t>pvc-145ff54d-598b-4940-8a14-81ab4fe1340b</t>
  </si>
  <si>
    <t>2026-02-25 10:54</t>
  </si>
  <si>
    <t>pvc-19bb17bf-d89d-4c4e-a562-5a086de620bd</t>
  </si>
  <si>
    <t>pvc-1bff1d70-a38d-423a-9a54-3c0143642f64</t>
  </si>
  <si>
    <t>2026-02-25 10:55</t>
  </si>
  <si>
    <t>pvc-3adb092f-4cc7-4d19-be79-0f602751c51c</t>
  </si>
  <si>
    <t>pvc-3d6f07e4-e50a-460e-ade2-dbb4b0b74825</t>
  </si>
  <si>
    <t>pvc-4b2796e3-b0e5-4d52-a900-374bf9756696</t>
  </si>
  <si>
    <t>2025-06-10 20:23</t>
  </si>
  <si>
    <t>pvc-53ac24b9-07a8-4173-a19e-fb42bd81930a</t>
  </si>
  <si>
    <t>pvc-5786b48b-1b1c-4a2a-8d89-fb5efb1d2e76</t>
  </si>
  <si>
    <t>pvc-5a712169-a8b2-486b-b7b5-f2541bfef433</t>
  </si>
  <si>
    <t>2026-03-20 08:29</t>
  </si>
  <si>
    <t>pvc-5c98804b-eec8-4915-9097-51f81fbec89d</t>
  </si>
  <si>
    <t>2026-02-27 06:13</t>
  </si>
  <si>
    <t>pvc-5dcb7c13-a2f3-4a59-98fe-305fe51f88eb</t>
  </si>
  <si>
    <t>pvc-6052922d-a235-4dd8-b47e-94646c2dd3b8</t>
  </si>
  <si>
    <t>2026-02-18 09:45</t>
  </si>
  <si>
    <t>pvc-6116c756-2da3-4c69-bb75-863041eacf24</t>
  </si>
  <si>
    <t>pvc-64fa4adc-8982-4be4-9a8d-3bd6fc8ec616</t>
  </si>
  <si>
    <t>pvc-6a12a0da-adc2-438a-8825-a200cad4d260</t>
  </si>
  <si>
    <t>pvc-71706964-38d6-419c-8cdc-6e38e3162b6b</t>
  </si>
  <si>
    <t>pvc-7a3ca3d7-3b38-41fe-874f-1f915a46ce4c</t>
  </si>
  <si>
    <t>pvc-7dccf532-5724-4cdc-9ed1-42098a198e26</t>
  </si>
  <si>
    <t>pvc-7e3f85c8-c7e9-4d5a-bb6b-73b30ee23cb6</t>
  </si>
  <si>
    <t>pvc-80bd440e-30cc-4a32-89f8-6bc887e6b4d0</t>
  </si>
  <si>
    <t>pvc-8393f9a5-2a07-49c4-b3e8-ed7291038408</t>
  </si>
  <si>
    <t>2026-03-05 10:16</t>
  </si>
  <si>
    <t>pvc-888cfd2c-39f4-43c4-b1d3-e2b8ab6615f4</t>
  </si>
  <si>
    <t>2026-02-18 09:43</t>
  </si>
  <si>
    <t>pvc-8b0109d7-bac3-412c-80d8-c8c8cb21188d</t>
  </si>
  <si>
    <t>pvc-8f93e304-a635-4240-8bc6-3ea5eb5e37c7</t>
  </si>
  <si>
    <t>pvc-90ad2c94-f7e5-4b46-b612-b091b73a108e</t>
  </si>
  <si>
    <t>pvc-93c0aae1-446e-42a3-a0e7-d211a1d7bef9</t>
  </si>
  <si>
    <t>2026-02-27 08:21</t>
  </si>
  <si>
    <t>pvc-9e080f19-bfec-4f3b-b308-552a1c34390a</t>
  </si>
  <si>
    <t>pvc-ac2f8f31-de95-4515-b980-4b0e9609392d</t>
  </si>
  <si>
    <t>pvc-ae277f97-6416-4124-85fc-48d173038640</t>
  </si>
  <si>
    <t>pvc-bd3cf0c1-df57-48bb-bc42-31a39fb69c68</t>
  </si>
  <si>
    <t>pvc-c8eb1685-df32-4304-9939-938240a206aa</t>
  </si>
  <si>
    <t>pvc-d77c3047-8bbd-4afe-8b93-f3c3464e96da</t>
  </si>
  <si>
    <t>pvc-e0a42852-6e84-4287-b1b8-fe8f68b80122</t>
  </si>
  <si>
    <t>pvc-eac1d529-d011-4f0d-af55-c69624f39f57</t>
  </si>
  <si>
    <t>2025-06-10 20:01</t>
  </si>
  <si>
    <t>pvc-ec0904e7-aeb3-4870-b527-e18f547d1d45</t>
  </si>
  <si>
    <t>pvc-ee9fe519-6bc4-47d1-9119-47da1859ecea</t>
  </si>
  <si>
    <t>dk-uaa-eastus2-dev-001preUpgrade</t>
  </si>
  <si>
    <t>2024-03-20 17:44</t>
  </si>
  <si>
    <t>dk_installat_eastus2_dev_001</t>
  </si>
  <si>
    <t>dk-ms-eastus2-dev-002</t>
  </si>
  <si>
    <t>2022-09-30 18:13</t>
  </si>
  <si>
    <t>dk_snat_eastus2_dev_001</t>
  </si>
  <si>
    <t>2022-08-31 15:39</t>
  </si>
  <si>
    <t>pvc-019a05f5-2e19-4570-80bb-7e3d757cc877</t>
  </si>
  <si>
    <t>2025-12-12 13:21</t>
  </si>
  <si>
    <t>pvc-1541bbe2-1b5f-4369-8429-6d57b7759882</t>
  </si>
  <si>
    <t>2025-12-12 13:24</t>
  </si>
  <si>
    <t>pvc-16a869e3-4cbf-4111-8a8b-614b22a94639</t>
  </si>
  <si>
    <t>pvc-18a2fa6a-f777-484e-9ba7-e55e92e990a5</t>
  </si>
  <si>
    <t>2025-12-12 13:23</t>
  </si>
  <si>
    <t>pvc-1cbe0d1d-6866-4249-811e-bb073f3ffbe3</t>
  </si>
  <si>
    <t>pvc-20a61fd4-9cf9-4544-b1a6-aee193e6605c</t>
  </si>
  <si>
    <t>pvc-30223cf5-af71-4462-9da2-219dde7a843b</t>
  </si>
  <si>
    <t>pvc-44420708-cf5c-4f2c-8d50-6c63df83229b</t>
  </si>
  <si>
    <t>pvc-45aa4d17-a432-4f64-95a8-4d91a887d174</t>
  </si>
  <si>
    <t>pvc-4d43ae03-5c99-40a1-baa5-d1be6e92d76d</t>
  </si>
  <si>
    <t>pvc-57158701-482d-40eb-ab97-bbb012a117d1</t>
  </si>
  <si>
    <t>pvc-5c8b90fa-3312-4d9f-b596-6eb1e5990e5e</t>
  </si>
  <si>
    <t>pvc-6466bca6-e03c-480f-bbee-e327e7cb15fc</t>
  </si>
  <si>
    <t>pvc-68be9bd2-13ce-4fb5-8881-5b93c85b7663</t>
  </si>
  <si>
    <t>pvc-87257b0a-d06e-47a9-b517-f17b7e8c0768</t>
  </si>
  <si>
    <t>pvc-92a24959-f0bf-4d79-82b9-bb6c4c57fa2c</t>
  </si>
  <si>
    <t>pvc-afcdbc98-da79-4cf1-86a8-8fef8688f703</t>
  </si>
  <si>
    <t>pvc-b2517f0b-cf50-48f6-ab55-4d40cd9ddf1d</t>
  </si>
  <si>
    <t>pvc-b7e07b49-380d-4fa4-8e9f-68c2162858ec</t>
  </si>
  <si>
    <t>pvc-b9c6ed0d-1601-4357-9a59-5580c59f038b</t>
  </si>
  <si>
    <t>pvc-cd69dda7-f087-494d-82c2-b7db1cc43b36</t>
  </si>
  <si>
    <t>pvc-da4e55de-a992-412a-8019-8747d1a9e4db</t>
  </si>
  <si>
    <t>pvc-dcbddf3c-3144-4685-8cfd-896549babb2a</t>
  </si>
  <si>
    <t>pvc-de6af74b-e4d4-4dbb-aebc-8749dafdbb23</t>
  </si>
  <si>
    <t>pvc-e0c33fe5-c9e7-4f30-bc66-e61a37d8a87e</t>
  </si>
  <si>
    <t>pvc-e56fa263-ff17-4f75-813f-2a6ca9c66a50</t>
  </si>
  <si>
    <t>pvc-fcd74c05-10fe-444b-a132-f6837a457732</t>
  </si>
  <si>
    <t>pvc-02450852-1e02-4c12-96e2-a0e4cc8a7457</t>
  </si>
  <si>
    <t>2026-04-07 05:41</t>
  </si>
  <si>
    <t>pvc-02fe7232-dd37-4f77-87ec-d10119dbdf5e</t>
  </si>
  <si>
    <t>pvc-03ae773c-884b-4307-bc90-aeab235dfd62</t>
  </si>
  <si>
    <t>2026-04-07 05:27</t>
  </si>
  <si>
    <t>pvc-074abd1c-5177-448b-bc81-53548d565169</t>
  </si>
  <si>
    <t>pvc-0c7ffd69-e3a7-41d4-984a-bb477096048c</t>
  </si>
  <si>
    <t>PremiumV2_LRS</t>
  </si>
  <si>
    <t>pvc-1022fba7-b32d-4583-9dfc-bb105f947e73</t>
  </si>
  <si>
    <t>pvc-122c63a4-2259-40e7-b6b6-0d28240aebe5</t>
  </si>
  <si>
    <t>2026-04-07 07:12</t>
  </si>
  <si>
    <t>pvc-1365e6a9-7f7e-41d8-8f35-6b0f86aa9383</t>
  </si>
  <si>
    <t>pvc-17545391-5243-44c7-94f5-e31fe79f71c8</t>
  </si>
  <si>
    <t>pvc-17726fad-def8-4b57-ae12-68d4bacd2f57</t>
  </si>
  <si>
    <t>pvc-24516328-7a7b-4187-9820-0478aa825303</t>
  </si>
  <si>
    <t>2026-03-24 16:40</t>
  </si>
  <si>
    <t>pvc-26b57325-88d7-4022-9b7a-34de64da83bb</t>
  </si>
  <si>
    <t>pvc-28e41b7e-2f49-4785-ac5e-b62b198d7924</t>
  </si>
  <si>
    <t>pvc-2bd4557f-192a-4ed5-bdee-aa96876c8d37</t>
  </si>
  <si>
    <t>pvc-2bf1aca6-58f1-4948-b7dc-9be5bdc2f91e</t>
  </si>
  <si>
    <t>pvc-2cfb4c84-7d8a-4613-933e-a6dfbd5f61d6</t>
  </si>
  <si>
    <t>pvc-2de4fb62-2926-4954-86d5-fc415de8e022</t>
  </si>
  <si>
    <t>pvc-2f705f88-7a38-4057-9983-9196941c3f6e</t>
  </si>
  <si>
    <t>pvc-3088c752-1227-4da5-b53c-fd4c761ac0ad</t>
  </si>
  <si>
    <t>pvc-32637cae-a15c-4295-9e9f-4d4e290a8b49</t>
  </si>
  <si>
    <t>pvc-367c2e65-2c3f-4398-b903-90606de0f0f4</t>
  </si>
  <si>
    <t>pvc-36ae8037-8592-4a0c-a52a-2c1fde2e0984</t>
  </si>
  <si>
    <t>pvc-39289d7d-7093-4a7a-a925-02c2cca7a273</t>
  </si>
  <si>
    <t>pvc-3e57f5a8-78b7-4786-a5cd-870d6c908269</t>
  </si>
  <si>
    <t>2026-04-07 07:27</t>
  </si>
  <si>
    <t>pvc-467cc37f-482b-4be1-a0e1-7f0119c91eb2</t>
  </si>
  <si>
    <t>pvc-469b974e-c545-4877-8cb0-bc3d2e1abc2e</t>
  </si>
  <si>
    <t>pvc-491546d7-9bfb-47d5-ae85-8c08d6df55d6</t>
  </si>
  <si>
    <t>pvc-49defbef-6c0a-4259-9729-8ea91759db3d</t>
  </si>
  <si>
    <t>pvc-49e95c7e-bb50-4575-898c-bd0c161fb173</t>
  </si>
  <si>
    <t>pvc-4c47e185-bc9e-4a5c-a91b-b2b29582dcf4</t>
  </si>
  <si>
    <t>pvc-5563cb7f-ac26-4549-9cab-2462f5b5cb8f</t>
  </si>
  <si>
    <t>pvc-60fe08e9-43df-4ce4-9ed4-20206523c1c3</t>
  </si>
  <si>
    <t>pvc-61a43517-8a32-4805-955b-52d6271291c5</t>
  </si>
  <si>
    <t>pvc-627f8a4c-41e1-4ad0-8796-597853274806</t>
  </si>
  <si>
    <t>pvc-62afda96-5e53-4889-a04b-d2d86311bca9</t>
  </si>
  <si>
    <t>pvc-6319c8aa-d57c-4d1d-bfe9-09bd20d06e40</t>
  </si>
  <si>
    <t>pvc-686fa667-e4a3-4a77-9747-0d7ad75c8ced</t>
  </si>
  <si>
    <t>pvc-68d3f2ea-116e-4395-827f-9fcd578ed526</t>
  </si>
  <si>
    <t>pvc-6956ac71-ce8e-4c00-a331-d65cd80e26d9</t>
  </si>
  <si>
    <t>pvc-6aca6d51-f42e-49a3-88ac-10c759142440</t>
  </si>
  <si>
    <t>pvc-6e2833a5-92b0-4139-8d71-7f7ff21290f9</t>
  </si>
  <si>
    <t>2026-04-13 15:37</t>
  </si>
  <si>
    <t>pvc-6ef1f477-e932-4b67-ba46-b66f8a44e851</t>
  </si>
  <si>
    <t>pvc-71fcb7a3-3ee9-4812-9185-2454f7f293b0</t>
  </si>
  <si>
    <t>pvc-72e51b87-34b2-4ef4-969d-2df463392c7b</t>
  </si>
  <si>
    <t>pvc-731d5f79-9ba0-490a-8243-25f24cd4e718</t>
  </si>
  <si>
    <t>pvc-7615117a-9c54-4acb-8a8b-0c98c9617be6</t>
  </si>
  <si>
    <t>pvc-777f74b2-5560-4858-a275-cd505d9474ad</t>
  </si>
  <si>
    <t>pvc-7c6dc5e6-58d8-4a98-b091-564417b7526c</t>
  </si>
  <si>
    <t>pvc-7c81f289-2277-4738-8a5d-c7f42ff5a66a</t>
  </si>
  <si>
    <t>pvc-82d25e0e-54f1-4d2c-80e1-2f12b6f025f7</t>
  </si>
  <si>
    <t>pvc-8c406933-2086-46d2-b600-c8b1b679abc7</t>
  </si>
  <si>
    <t>pvc-939ccd71-78e6-4279-a6f5-c9699323d608</t>
  </si>
  <si>
    <t>pvc-9698ddc6-4e6e-4c8f-a0b2-dc9068de3b1d</t>
  </si>
  <si>
    <t>pvc-9a201f4e-8caf-40f9-805e-e4aab8ab66ca</t>
  </si>
  <si>
    <t>pvc-9d3df2d1-42ce-48e2-a6bf-5fb316280462</t>
  </si>
  <si>
    <t>pvc-9e1104bf-7be7-4b9c-9a2d-3d05070d69d0</t>
  </si>
  <si>
    <t>pvc-9fddb5e4-d586-4008-a569-7b1aeedc9718</t>
  </si>
  <si>
    <t>pvc-a5a6fa51-9611-4ca4-b1ca-3cb655631eb9</t>
  </si>
  <si>
    <t>pvc-a7f49f23-cc56-43c9-8cfe-e90d2c439a6e</t>
  </si>
  <si>
    <t>pvc-a8bcba26-d9a0-4da5-a8f0-0c014f79e6fe</t>
  </si>
  <si>
    <t>pvc-ae07c666-c7cd-4700-a4e5-9d9e9b117ac4</t>
  </si>
  <si>
    <t>pvc-aedb9296-a796-452b-b9fc-418a13691017</t>
  </si>
  <si>
    <t>pvc-aff348e9-6a0a-494e-b6ef-ef907d27e820</t>
  </si>
  <si>
    <t>pvc-b16a9a3d-0da7-45af-82b8-a25685c7c076</t>
  </si>
  <si>
    <t>pvc-b9a8ee94-74c5-4028-bd61-e3820d4a65c3</t>
  </si>
  <si>
    <t>pvc-c18d1c1d-9538-4a43-87c9-9c338988c520</t>
  </si>
  <si>
    <t>pvc-c4e08154-45ea-4100-98d1-b5d4e5beb7c4</t>
  </si>
  <si>
    <t>pvc-c6c21385-954c-427f-bc75-52d1ad87a173</t>
  </si>
  <si>
    <t>pvc-c91f7da1-3457-4fbf-b54b-419187410bb8</t>
  </si>
  <si>
    <t>pvc-c9694573-2d1a-4c99-ade7-d8da2507dbdf</t>
  </si>
  <si>
    <t>pvc-cb739221-8dc5-4858-8228-8142941d8db1</t>
  </si>
  <si>
    <t>pvc-d1e475e5-a454-4353-839b-0dcbf64f6c5b</t>
  </si>
  <si>
    <t>pvc-d45b3b6f-2c95-4316-a67f-0a657f830d37</t>
  </si>
  <si>
    <t>pvc-d5549404-e86a-435e-9e18-d85a04f6e3ea</t>
  </si>
  <si>
    <t>pvc-d6aabdf8-72c7-4c85-9fa9-9928213fbecb</t>
  </si>
  <si>
    <t>pvc-d7b820e4-c538-4b17-9722-a6e37865b1c9</t>
  </si>
  <si>
    <t>pvc-da784d18-b73a-4883-a702-2e1cd11efa45</t>
  </si>
  <si>
    <t>pvc-dabcd3c4-05f4-4a99-b6c2-fb6b4fd5c003</t>
  </si>
  <si>
    <t>pvc-db3910bc-eb00-46ed-8ca0-57829dcd6eb6</t>
  </si>
  <si>
    <t>pvc-db6f2e37-54be-4676-bcdd-98bdcb7dde87</t>
  </si>
  <si>
    <t>pvc-e22d74ab-c4d7-4755-84e9-d74eb4f6c84e</t>
  </si>
  <si>
    <t>pvc-e54b4af7-c175-48fc-acbe-d2e13b7dd119</t>
  </si>
  <si>
    <t>pvc-e6107496-7c4d-4553-b5f1-aee4ab28f183</t>
  </si>
  <si>
    <t>pvc-e772e920-3be9-468f-9d00-765569e38fe4</t>
  </si>
  <si>
    <t>pvc-eb58e10b-c302-4ba7-984f-8aed62693671</t>
  </si>
  <si>
    <t>pvc-ebe68c30-7cf0-4a43-8353-b0fd05de50a6</t>
  </si>
  <si>
    <t>pvc-ee2545c5-8374-485c-9f8b-81b4c6778e6f</t>
  </si>
  <si>
    <t>pvc-eed35be1-dd09-4ca1-9e08-c297ecfa22b6</t>
  </si>
  <si>
    <t>pvc-ef2e1313-9592-4308-8962-1bedb16ce7fb</t>
  </si>
  <si>
    <t>pvc-f04acaaf-0de3-4f24-afe7-b80fcaf41054</t>
  </si>
  <si>
    <t>pvc-f1725b93-7d4e-42e1-90d6-52e50d8d0c76</t>
  </si>
  <si>
    <t>pvc-f8918f45-9396-4250-adea-1ab20cb18346</t>
  </si>
  <si>
    <t>pvc-fa9760cf-1fd9-4e1b-9f0c-2c93779942c3</t>
  </si>
  <si>
    <t>pvc-fd063748-c5af-41ed-8bed-37f3e6f74d6c</t>
  </si>
  <si>
    <t>pvc-0368e7e7-fab4-458d-b7e9-483dd07b8fc9</t>
  </si>
  <si>
    <t>StandardSSD_ZRS</t>
  </si>
  <si>
    <t>2026-04-10 22:14</t>
  </si>
  <si>
    <t>pvc-04d99470-baed-4784-8427-a4f231cfc858</t>
  </si>
  <si>
    <t>pvc-04e5796b-1531-4d56-b1e5-495eddeb2f89</t>
  </si>
  <si>
    <t>pvc-0973352d-c7b7-45b6-9cfc-e1453fe98158</t>
  </si>
  <si>
    <t>pvc-0fe4be6d-963c-4d66-9cd3-daee8109f725</t>
  </si>
  <si>
    <t>pvc-108a4f49-8e99-4e1d-8581-2becf2552b39</t>
  </si>
  <si>
    <t>2026-04-10 22:13</t>
  </si>
  <si>
    <t>pvc-1181467d-f3cf-46bb-863f-efb319604b09</t>
  </si>
  <si>
    <t>pvc-1fb4615d-83f9-4ac0-ac87-7126d68a7781</t>
  </si>
  <si>
    <t>pvc-28c2a6d3-a782-4948-b231-6d821c1aaf77</t>
  </si>
  <si>
    <t>pvc-296966f5-0f3b-41e9-9949-e800c0ae3cfc</t>
  </si>
  <si>
    <t>pvc-2b8f06ee-d0bb-4723-bb84-a6c4d57b7248</t>
  </si>
  <si>
    <t>pvc-34d9813b-452a-40c5-a10f-a6f52c212193</t>
  </si>
  <si>
    <t>pvc-377409d9-0beb-4cac-bcdf-06fb8a6f18ea</t>
  </si>
  <si>
    <t>pvc-3b8511d2-cd1b-48b0-8547-a6875f3c0a84</t>
  </si>
  <si>
    <t>pvc-3df7c9e9-d3a1-4eac-9d13-08188b214853</t>
  </si>
  <si>
    <t>pvc-46be5e07-c977-4ae4-abc6-c3f3aa6cb107</t>
  </si>
  <si>
    <t>pvc-493c8a99-fd32-4402-8756-3035e3e7dd51</t>
  </si>
  <si>
    <t>pvc-553caba0-fe7c-4d05-9521-2b2a9c5f7018</t>
  </si>
  <si>
    <t>pvc-592fbf7d-b04b-428a-8715-087c0be2cdb2</t>
  </si>
  <si>
    <t>pvc-5be78135-b65e-4b7a-86ec-06947779feb1</t>
  </si>
  <si>
    <t>pvc-5f4e7fac-59d8-489e-8111-3e0528a5b9f0</t>
  </si>
  <si>
    <t>pvc-606ce704-3928-4d93-a15b-a935aa589a65</t>
  </si>
  <si>
    <t>pvc-6245445a-ba8b-4bba-acf6-d6cefdbb69e4</t>
  </si>
  <si>
    <t>pvc-63a118dc-514c-4841-ad53-2c648397ce55</t>
  </si>
  <si>
    <t>pvc-6421d012-ddc0-4005-873b-343d88e8052e</t>
  </si>
  <si>
    <t>pvc-647aee5a-d1b6-4762-9eaf-addb6924a7b1</t>
  </si>
  <si>
    <t>pvc-6a5b00a8-1f40-4569-abcb-e6f2a4e37f2a</t>
  </si>
  <si>
    <t>pvc-7454378f-e53c-46e3-b89c-afd7327fed8f</t>
  </si>
  <si>
    <t>pvc-767fcebf-b9a9-4672-b910-e9ec1bfb4bbd</t>
  </si>
  <si>
    <t>2026-04-10 22:12</t>
  </si>
  <si>
    <t>pvc-7b02babe-c80c-4aa1-bf03-881bd8e4b0ef</t>
  </si>
  <si>
    <t>pvc-7c9718df-2dee-4095-aefa-d07c3f9c316a</t>
  </si>
  <si>
    <t>pvc-81d0b2fd-7d67-42d8-bb02-a78f081a24f2</t>
  </si>
  <si>
    <t>pvc-82af47d4-a4b6-42ee-978d-2879c72b3f54</t>
  </si>
  <si>
    <t>pvc-82c4bd92-e5ba-4811-9b85-1ce7e75eca55</t>
  </si>
  <si>
    <t>pvc-85086b7e-cdcd-4e06-8d52-01d1d778f99a</t>
  </si>
  <si>
    <t>pvc-86227824-1dd0-4084-9c03-250a255502d2</t>
  </si>
  <si>
    <t>pvc-8ea69276-ae33-410b-ba71-8b9c803dbf11</t>
  </si>
  <si>
    <t>pvc-8ef274f4-b527-42b1-bb50-4d556611c20a</t>
  </si>
  <si>
    <t>pvc-90a22491-3df1-4c7e-b9a8-9c70cc2d6304</t>
  </si>
  <si>
    <t>pvc-922b2064-6597-4481-9f50-f0ee198d4aac</t>
  </si>
  <si>
    <t>pvc-94ddcabc-6085-4092-857c-a61ca33d8d69</t>
  </si>
  <si>
    <t>pvc-991c98aa-7d88-41fa-a2c4-01be1a1ae7da</t>
  </si>
  <si>
    <t>pvc-991f3491-3116-417a-8e72-a0ee00282a40</t>
  </si>
  <si>
    <t>pvc-a221f126-0a47-42e2-a7bd-06850a4e52e1</t>
  </si>
  <si>
    <t>pvc-a673dacc-32e2-4ac3-94c9-5a7f5e5f5485</t>
  </si>
  <si>
    <t>pvc-ab6fc518-ccba-4894-a292-05ac2c3eb974</t>
  </si>
  <si>
    <t>pvc-acb39fe9-f0e6-43df-a415-59364dffeeac</t>
  </si>
  <si>
    <t>pvc-b08b542e-0d66-4e5e-bafa-c74837075532</t>
  </si>
  <si>
    <t>pvc-b2424f36-b4cb-428d-95bc-e8b932170982</t>
  </si>
  <si>
    <t>pvc-b74f3fcf-be1f-4a93-b6cd-dd4ca142c852</t>
  </si>
  <si>
    <t>pvc-b7922e2e-378b-4d7c-a773-3cf36d1ab973</t>
  </si>
  <si>
    <t>pvc-ba2e4309-33d3-46e5-af66-501af56f2b82</t>
  </si>
  <si>
    <t>pvc-c0274b6d-64dc-436b-9ca0-ac177594d6a6</t>
  </si>
  <si>
    <t>pvc-c082f416-1581-4a12-8d82-d0c757f1045e</t>
  </si>
  <si>
    <t>pvc-c1967714-6626-4a72-ba19-9412cc8e7b74</t>
  </si>
  <si>
    <t>pvc-c4ee561e-6785-4cd0-a6bc-6d1a39e7642d</t>
  </si>
  <si>
    <t>pvc-caa837b9-1707-425c-a5e8-8cf8daf8f0ce</t>
  </si>
  <si>
    <t>pvc-cefbad7f-d0a5-4236-ba14-e8dcb85b5b1a</t>
  </si>
  <si>
    <t>pvc-d03de7ec-26a9-41bc-865d-11348eb51991</t>
  </si>
  <si>
    <t>pvc-d14c45f2-5fad-4d62-b499-8f8b0aa6e6a2</t>
  </si>
  <si>
    <t>pvc-d1df3204-2e49-4a8d-a0f6-9bb7f7ce2e27</t>
  </si>
  <si>
    <t>pvc-d2bae090-8647-4d8f-b83c-a4e63da681d6</t>
  </si>
  <si>
    <t>pvc-d2c5d0c7-bf72-4c40-a634-a417040059d8</t>
  </si>
  <si>
    <t>pvc-d4694a14-1134-4a1d-9f56-83e653c86da5</t>
  </si>
  <si>
    <t>pvc-d8d9f44c-9866-4221-8126-3b4d48abdeca</t>
  </si>
  <si>
    <t>pvc-de90e04a-97c0-4fa0-8aaf-3c1180f94732</t>
  </si>
  <si>
    <t>pvc-deb807f7-eb6d-4902-852f-d55f36a7e4f0</t>
  </si>
  <si>
    <t>pvc-e5d82598-57a2-453a-b16e-c929c7ae5bd3</t>
  </si>
  <si>
    <t>pvc-e6c5fd05-1033-4692-bcb6-acbb63b14a10</t>
  </si>
  <si>
    <t>pvc-ea9c407d-ed2b-4464-a657-82c2ca5e5182</t>
  </si>
  <si>
    <t>pvc-ed8dc452-85af-44dc-aa5e-db8e7184bc84</t>
  </si>
  <si>
    <t>pvc-eecd5649-396e-4b1f-a531-7fa30e4ad3ba</t>
  </si>
  <si>
    <t>pvc-f20f4115-ec01-4dd0-b8f0-f41846147c52</t>
  </si>
  <si>
    <t>pvc-f9916a8b-8949-4faa-968c-4bb376d7d5d0</t>
  </si>
  <si>
    <t>pvc-f9e051fb-0b55-47f8-b8b4-5357f0ae67bb</t>
  </si>
  <si>
    <t>pvc-fc83b49e-c096-4415-9efa-ba766ecefa34</t>
  </si>
  <si>
    <t>pvc-fd06ba56-a837-49b5-9733-d7ccc1a480e6</t>
  </si>
  <si>
    <t>pvc-fd1aa35e-daa2-47f7-907d-cb24ee4a812c</t>
  </si>
  <si>
    <t>dk-uaa-eastus2-qa-001</t>
  </si>
  <si>
    <t>P15</t>
  </si>
  <si>
    <t>2023-02-11 00:33</t>
  </si>
  <si>
    <t>dk-uaa-eastus2-qa-002</t>
  </si>
  <si>
    <t>dk-uaa-eastus2-qa-003</t>
  </si>
  <si>
    <t>dk-uaakafka-eastus2-qa-001</t>
  </si>
  <si>
    <t>vm-bp-syslog-eastus2-qa-001_OsDisk_1_fb97bc7564d7452caa113169ad9a17a3</t>
  </si>
  <si>
    <t>vm-bpetl-eastus2-qa-002_OsDisk_1_759714f3f3f94c4eb93b8cdd3cd530f1</t>
  </si>
  <si>
    <t>dk-nss-nss-eastus2-qa-002</t>
  </si>
  <si>
    <t>vm-gis-aes-eastus2-qa-komodo-001_OsDisk_1_6cdf6dcb818e45dca157702d1eea5b35</t>
  </si>
  <si>
    <t>vm-gis-apo-eastus2-qa-komodo-001_OsDisk_1_4e9ed9b4010c459098597c3223b3e1c4</t>
  </si>
  <si>
    <t>vm-gis-nss-eastus2-qa-komodo-005_OsDisk_1_e6ce73f309a44f4b938e812109b92bcf</t>
  </si>
  <si>
    <t>vm-gis-was-eastus2-qa-komodo-001_OsDisk_1_a4e355c34f7d4125938cab23686c9753</t>
  </si>
  <si>
    <t>dk-ms-eastus2-qa-001</t>
  </si>
  <si>
    <t>vm-sn-ms-eastus2-qa-002_OsDisk_1_54016f1155aa409d8af51441c7a947cb</t>
  </si>
  <si>
    <t>vm-sn-ms-eastus2-qa-003_OsDisk_1_4808b01f5e574fa1a46a85b82bd84d0f</t>
  </si>
  <si>
    <t>vm-sn-ms-eastus2-qa-004_OsDisk_1_02c3dee4e7ad483886de493abc0b7f44</t>
  </si>
  <si>
    <t>vm-sn-ms-eastus2-qa-005_OsDisk_1_97b34f228e4e4490a76cf38b310f89e4</t>
  </si>
  <si>
    <t>rg-snapshots-qa</t>
  </si>
  <si>
    <t>dk-aes-eastus2-qa-preMig-001</t>
  </si>
  <si>
    <t>2024-02-22 00:23</t>
  </si>
  <si>
    <t>dk-apo-eastus2-qa-preMig-001</t>
  </si>
  <si>
    <t>2024-02-22 00:24</t>
  </si>
  <si>
    <t>dk-bpetlat-eastus2-qa-002</t>
  </si>
  <si>
    <t>2024-08-08 20:34</t>
  </si>
  <si>
    <t>dk-nss-nss-eastus2-qa-006</t>
  </si>
  <si>
    <t>2024-02-21 23:19</t>
  </si>
  <si>
    <t>dk-was-eastus2-qa-premig-001</t>
  </si>
  <si>
    <t>2024-02-22 00:29</t>
  </si>
  <si>
    <t>sn-test-server-domain_OsDisk_1_4a8d167eee914808a38e13f3d177a5d4</t>
  </si>
  <si>
    <t>pvc-025fec2b-bacb-4d82-958f-0c9b8ad7eb1d</t>
  </si>
  <si>
    <t>2026-04-13 13:40</t>
  </si>
  <si>
    <t>pvc-0c1ccd9c-49bd-4e80-a0a5-ed32d5674d86</t>
  </si>
  <si>
    <t>pvc-0c2c99f8-b0c2-4c3b-9904-e6e51e0b24f3</t>
  </si>
  <si>
    <t>pvc-15657c3e-935c-4fd2-acec-04a8498853d0</t>
  </si>
  <si>
    <t>2026-03-05 23:13</t>
  </si>
  <si>
    <t>pvc-1d03e41c-9fad-4dc8-b910-97ef764a161d</t>
  </si>
  <si>
    <t>pvc-1da3e440-484b-40aa-b917-ca161122b521</t>
  </si>
  <si>
    <t>pvc-212fcec7-de60-4009-b950-5bbe7586c4e0</t>
  </si>
  <si>
    <t>pvc-234b43ea-1403-467b-bad3-9e64cc7f170f</t>
  </si>
  <si>
    <t>pvc-267ef1f2-8215-4570-9768-6890350bd4a5</t>
  </si>
  <si>
    <t>pvc-43fd6777-8651-4a3b-abbe-dd51f732f69a</t>
  </si>
  <si>
    <t>pvc-4437b83d-1571-4b54-be68-a31309ee4d3e</t>
  </si>
  <si>
    <t>2026-03-09 20:07</t>
  </si>
  <si>
    <t>pvc-45e71b17-bf71-49aa-a165-35282b62b67f</t>
  </si>
  <si>
    <t>2026-03-05 12:36</t>
  </si>
  <si>
    <t>pvc-48c526d5-424c-499b-99a6-9fe2f006c4a3</t>
  </si>
  <si>
    <t>pvc-522307dc-ff3c-4144-ab14-dd023ae5c76f</t>
  </si>
  <si>
    <t>pvc-69057cb8-f63a-43d6-8e22-9f56a7d62ce8</t>
  </si>
  <si>
    <t>pvc-69da4359-afca-4180-9486-7aca79bffa57</t>
  </si>
  <si>
    <t>pvc-6cf556ea-c38c-4af9-83fd-3a5dacfde1fc</t>
  </si>
  <si>
    <t>pvc-70d8db6a-423d-41f3-bdd3-7b0a94b275b9</t>
  </si>
  <si>
    <t>pvc-748b6f0f-e5a2-4318-8556-5118f6a41cb8</t>
  </si>
  <si>
    <t>pvc-79bdfd76-ce4d-4dda-b841-5855573adc18</t>
  </si>
  <si>
    <t>pvc-7e6b4d3a-5eba-4090-b7cd-920cec7faadf</t>
  </si>
  <si>
    <t>pvc-87d16484-50db-4933-92ca-c1c655ca9e27</t>
  </si>
  <si>
    <t>pvc-8afb9bf2-8f19-4245-8bd8-dba5f1c9df18</t>
  </si>
  <si>
    <t>pvc-8b16908d-00a2-45b2-afcf-267a79f37981</t>
  </si>
  <si>
    <t>pvc-8f0657d7-8fa7-4898-83e0-19f6ae5974f3</t>
  </si>
  <si>
    <t>pvc-91e104bf-76d4-4d67-b15a-f401573f9bc8</t>
  </si>
  <si>
    <t>pvc-9dca7b51-dd39-46f4-9f3f-7cd637e38779</t>
  </si>
  <si>
    <t>pvc-a3e29083-3681-4f7d-ae43-0264b575fb72</t>
  </si>
  <si>
    <t>pvc-b263082e-6947-4d65-9f15-fb4034c9e0e8</t>
  </si>
  <si>
    <t>2026-03-09 19:20</t>
  </si>
  <si>
    <t>pvc-b92b7809-da60-41d3-ade1-74bc09d3d37b</t>
  </si>
  <si>
    <t>pvc-bdff65fe-da1e-4089-acfd-e5a5828485ff</t>
  </si>
  <si>
    <t>pvc-c135ec28-a858-445b-9149-1f0d53f6b30b</t>
  </si>
  <si>
    <t>2026-03-17 11:54</t>
  </si>
  <si>
    <t>pvc-d1cd4f4f-ea91-470c-868f-0016e98096a0</t>
  </si>
  <si>
    <t>pvc-d72d8cc3-98dd-4638-8a92-f4be4d3fc0a3</t>
  </si>
  <si>
    <t>2026-04-13 14:21</t>
  </si>
  <si>
    <t>pvc-d879fcf9-e7a6-4b56-ad2b-5f3e3d8d5782</t>
  </si>
  <si>
    <t>pvc-e090a0a5-92a9-4311-b949-8fd42f6b0aca</t>
  </si>
  <si>
    <t>pvc-e3eb3efa-8212-4fd9-bcce-ae1bcd4ae25f</t>
  </si>
  <si>
    <t>pvc-e89696ec-2331-4a98-a671-4986217b490d</t>
  </si>
  <si>
    <t>pvc-f1400212-7384-4aef-ad15-0f50ad22b091</t>
  </si>
  <si>
    <t>pvc-fdc28107-e5d8-48a9-98ff-89c4877008a3</t>
  </si>
  <si>
    <t>pvc-ff8603f0-2a3d-494b-8b11-f847634aa7b7</t>
  </si>
  <si>
    <t>2026-04-14 19:35</t>
  </si>
  <si>
    <t>dk-uaaat-eastus2-qa-001</t>
  </si>
  <si>
    <t>P50</t>
  </si>
  <si>
    <t>dk-uaaat-eastus2-qa-002</t>
  </si>
  <si>
    <t>dk-uaaat-eastus2-qa-003</t>
  </si>
  <si>
    <t>vm-gis-nss-eastus2-qa-k-001</t>
  </si>
  <si>
    <t>2025-08-13 20:44</t>
  </si>
  <si>
    <t>dk_reports_ms_eastus2_qa_001</t>
  </si>
  <si>
    <t>2024-04-03 21:31</t>
  </si>
  <si>
    <t>dk_snat_eastus2_qa_001</t>
  </si>
  <si>
    <t>2022-11-15 18:08</t>
  </si>
  <si>
    <t>aks-timer-84908109-vms2_OsDisk_1_d1c5cc9110a4467485d5c5610f0c05ab</t>
  </si>
  <si>
    <t>pvc-003e88d1-4ba9-4fbd-9740-32e3cc1cfa39</t>
  </si>
  <si>
    <t>2026-04-08 09:06</t>
  </si>
  <si>
    <t>pvc-0147d57d-d4bf-414a-b5bb-b92c88f2747b</t>
  </si>
  <si>
    <t>2026-04-02 17:19</t>
  </si>
  <si>
    <t>pvc-0552ea02-7d72-4537-a703-c6f2bae2aaea</t>
  </si>
  <si>
    <t>pvc-05d539b5-e4bc-4d37-a732-85406ec139e1</t>
  </si>
  <si>
    <t>pvc-08b8a5cd-741f-4229-8a6a-f7960716b82c</t>
  </si>
  <si>
    <t>pvc-0bf1698d-0a33-4e71-bf41-adde2202f53b</t>
  </si>
  <si>
    <t>pvc-0ce9bc8e-b787-4025-bd65-af89cb4c8864</t>
  </si>
  <si>
    <t>pvc-13a926e2-254f-4ede-9055-a406444f56a4</t>
  </si>
  <si>
    <t>pvc-175454b4-ede6-40ca-8a01-35d79b02f638</t>
  </si>
  <si>
    <t>pvc-17cd88e5-f262-4b66-832c-e2f305267168</t>
  </si>
  <si>
    <t>pvc-1a81109f-0fdc-42a2-a149-1a74c550fc05</t>
  </si>
  <si>
    <t>pvc-1f87dc51-1d20-4244-a1cf-e5efa4cba932</t>
  </si>
  <si>
    <t>pvc-27524eca-e8bf-4384-af02-fbbd32000bc8</t>
  </si>
  <si>
    <t>pvc-2c584352-c8eb-4a0b-96f0-950fabcb7ab0</t>
  </si>
  <si>
    <t>pvc-2e943087-5ef0-4548-90a6-449ce25db866</t>
  </si>
  <si>
    <t>2026-04-02 17:15</t>
  </si>
  <si>
    <t>pvc-30ce875e-fc2c-4e76-b63c-b42a3f1186f5</t>
  </si>
  <si>
    <t>pvc-34e6d66f-6327-4462-88c5-fc5ff0aa5242</t>
  </si>
  <si>
    <t>pvc-35e5df67-5dee-4f97-b369-62892aaabbdd</t>
  </si>
  <si>
    <t>pvc-4025d548-8b2f-412f-8772-09d4e458ef7b</t>
  </si>
  <si>
    <t>pvc-404b6766-0e82-427b-80db-25ad7356a583</t>
  </si>
  <si>
    <t>pvc-42b5c3e4-007d-4755-8852-a89f1583b674</t>
  </si>
  <si>
    <t>pvc-45865140-b442-406d-90e9-ef6ebd662a23</t>
  </si>
  <si>
    <t>pvc-45a9e4a3-ed39-4ec0-8383-c8a9d911dda2</t>
  </si>
  <si>
    <t>pvc-45b09fac-187f-44a4-afe6-e56d23ca204a</t>
  </si>
  <si>
    <t>pvc-489f04f9-1d42-4597-a2be-38000c91cf98</t>
  </si>
  <si>
    <t>pvc-50381814-c4c7-4c05-b15b-0213923aada2</t>
  </si>
  <si>
    <t>pvc-508e1f6c-4aec-4a9c-92b3-9080f21da1d5</t>
  </si>
  <si>
    <t>pvc-57ead468-6de6-4b60-aa05-9da1464e327d</t>
  </si>
  <si>
    <t>pvc-58669b81-cd35-4ee3-b7b8-7f631518aae9</t>
  </si>
  <si>
    <t>pvc-58d0bef0-53c6-4714-a8a7-b1819fc87d14</t>
  </si>
  <si>
    <t>pvc-59d342ec-fdee-4f0a-9e1b-620f472802b1</t>
  </si>
  <si>
    <t>pvc-5c452a38-8e5f-4898-8ad9-85dc9c343073</t>
  </si>
  <si>
    <t>pvc-5dfb4dec-c79a-40eb-9d7f-45def5f3edd1</t>
  </si>
  <si>
    <t>pvc-604734ac-973e-4cac-bb1d-7f0878a8c98e</t>
  </si>
  <si>
    <t>pvc-61938c3b-3c52-4c62-8e64-8cb523e5f9d7</t>
  </si>
  <si>
    <t>pvc-6b22add9-2d10-4f7d-9613-1c2ee42da3fe</t>
  </si>
  <si>
    <t>pvc-76b06db1-ef2b-4537-942c-bae04129ab42</t>
  </si>
  <si>
    <t>pvc-77d633ce-e5e0-4e53-bec6-bd261acfb92e</t>
  </si>
  <si>
    <t>pvc-7a1127cf-ea5b-41db-8e84-de1d1a41a017</t>
  </si>
  <si>
    <t>pvc-7cb2bde9-5459-4f1f-929d-3cc0bf5766a9</t>
  </si>
  <si>
    <t>pvc-80d09f32-b104-4844-861c-5077a74a0128</t>
  </si>
  <si>
    <t>pvc-81ae0744-14fa-4333-87f6-63b4a8968de3</t>
  </si>
  <si>
    <t>pvc-84246b7a-79df-4cb3-9197-4ae8c6eb52ca</t>
  </si>
  <si>
    <t>pvc-85e28f56-eea3-4841-a140-88ff801b59cd</t>
  </si>
  <si>
    <t>pvc-8d18238a-89a4-4b8e-bd6a-2a678597310c</t>
  </si>
  <si>
    <t>pvc-8e257fbf-52b5-4712-a7d4-fc7957c2b5e9</t>
  </si>
  <si>
    <t>pvc-90c64a26-c3ee-4b60-b925-eb0f540feaa1</t>
  </si>
  <si>
    <t>pvc-98ff68f4-9dd7-4981-9b5b-9edd98d897af</t>
  </si>
  <si>
    <t>pvc-9ae84f9f-57ef-4192-9ce0-452a475d58d5</t>
  </si>
  <si>
    <t>pvc-9b22574f-802b-484a-a933-4513d2281f34</t>
  </si>
  <si>
    <t>pvc-9eb47c41-4739-4f2e-9934-19cc792c72d4</t>
  </si>
  <si>
    <t>pvc-a3fb7de4-a75a-45b7-bfa3-0aa74425f5ca</t>
  </si>
  <si>
    <t>pvc-a567ceb2-1f0f-4e40-a4d2-55e0c8fc76ff</t>
  </si>
  <si>
    <t>pvc-a5bf95fb-5c33-47f5-953d-aadb10b3a463</t>
  </si>
  <si>
    <t>pvc-a63c6cae-f603-4855-8a99-41683e9a4c56</t>
  </si>
  <si>
    <t>pvc-a921b8d4-7ba9-4baf-bd32-a72b99731b77</t>
  </si>
  <si>
    <t>pvc-aaf736a2-6df2-4ee0-9d97-52ea3c8a848e</t>
  </si>
  <si>
    <t>pvc-ac981415-3acf-4cb8-a8ab-68693b1f01d1</t>
  </si>
  <si>
    <t>pvc-adba122e-c22a-4066-bed1-4d878cfc7e66</t>
  </si>
  <si>
    <t>pvc-ae6a7aee-2db8-419d-9875-5f110ec56eb4</t>
  </si>
  <si>
    <t>pvc-ba366e15-6a8e-4b4d-863f-a2db157f1eb8</t>
  </si>
  <si>
    <t>pvc-bae87de5-1dd3-48ba-97bb-1854837ef23e</t>
  </si>
  <si>
    <t>pvc-bc0cde97-4f37-4595-88ed-b1ff885824e4</t>
  </si>
  <si>
    <t>pvc-c32ad67f-08d9-4c7d-9b7f-856d9d988123</t>
  </si>
  <si>
    <t>pvc-c7d4b999-ca81-4348-b4fd-ebadb0fb589a</t>
  </si>
  <si>
    <t>pvc-c92f2346-4050-4b65-bd84-3813f19d0c88</t>
  </si>
  <si>
    <t>pvc-ca79a334-c384-4829-abe0-021d7f8d6e32</t>
  </si>
  <si>
    <t>pvc-ce391bb0-8b37-400e-a9b4-01f35af3fc2b</t>
  </si>
  <si>
    <t>pvc-d297c3e7-4c46-40c9-a307-f7c0449ec0a6</t>
  </si>
  <si>
    <t>pvc-d627a2b5-f9ca-4ea2-8030-ecc616fa3afb</t>
  </si>
  <si>
    <t>pvc-d70784bf-7715-4ecb-990b-43fcb10251f4</t>
  </si>
  <si>
    <t>pvc-d957fb65-44ce-466e-af01-b7df5a3ca2e9</t>
  </si>
  <si>
    <t>pvc-da864f10-9364-493c-b67b-ce2d5e183658</t>
  </si>
  <si>
    <t>pvc-ddabb345-27ea-4c92-8930-afaaa759a6e2</t>
  </si>
  <si>
    <t>pvc-ddb06984-eb46-43d9-87c9-030b8caa013a</t>
  </si>
  <si>
    <t>pvc-de61c85b-30d3-4579-988a-7a20adcf5023</t>
  </si>
  <si>
    <t>pvc-ded574e3-a30b-4da8-8a5c-73797698fc8f</t>
  </si>
  <si>
    <t>pvc-dfe355af-f8a5-48cc-a2b0-b877924779e2</t>
  </si>
  <si>
    <t>pvc-e12a38e9-77b3-491b-beef-6944facee682</t>
  </si>
  <si>
    <t>pvc-e3372463-d23f-4a89-9790-1c2f87cdd886</t>
  </si>
  <si>
    <t>pvc-e58783d0-d51c-4f96-8505-e895bb08c19c</t>
  </si>
  <si>
    <t>pvc-e6be73dc-c318-4d97-bcfa-672301a1bb14</t>
  </si>
  <si>
    <t>pvc-e899f5cb-588b-4849-a94e-8616490984e0</t>
  </si>
  <si>
    <t>pvc-ebe8e25e-336f-45a9-9a94-ae9166ac94cf</t>
  </si>
  <si>
    <t>pvc-ee8341c4-5c7b-45f8-83dc-7916c85decab</t>
  </si>
  <si>
    <t>pvc-ef36fef7-de99-4184-9234-25ca47700117</t>
  </si>
  <si>
    <t>pvc-f08df717-2e7d-4443-8926-4bde6be16e71</t>
  </si>
  <si>
    <t>pvc-f319671e-07ac-4598-b4a1-7b1eff20a742</t>
  </si>
  <si>
    <t>pvc-f8bfc7a1-b6ab-41e7-942b-11e5f17b7c59</t>
  </si>
  <si>
    <t>pvc-f9601a10-b5ea-421f-9957-5f39b177b3ea</t>
  </si>
  <si>
    <t>pvc-f9c3bc67-d6de-41b6-8e7e-be0acb77f610</t>
  </si>
  <si>
    <t>pvc-fbd4d899-7625-4d5f-a167-c3aa3d058536</t>
  </si>
  <si>
    <t>pvc-ff11a037-f754-4c10-81bf-47770c703107</t>
  </si>
  <si>
    <t>pvc-ffa20701-1ef1-420f-b641-9a76cefc43bb</t>
  </si>
  <si>
    <t>pvc-00aeeb3e-ef55-4672-9444-d43e974c34e7</t>
  </si>
  <si>
    <t>2026-01-28 15:02</t>
  </si>
  <si>
    <t>pvc-01fe75e8-9e2b-4115-b99a-62c8b3b3033c</t>
  </si>
  <si>
    <t>2026-02-19 14:26</t>
  </si>
  <si>
    <t>pvc-034edee9-7ad3-4ced-aa66-882aaafc0903</t>
  </si>
  <si>
    <t>2026-02-20 08:00</t>
  </si>
  <si>
    <t>pvc-049cd52b-0139-4301-aabf-aaa32a9d5329</t>
  </si>
  <si>
    <t>pvc-04cdd258-5089-46a6-9f9b-51fe15bae54b</t>
  </si>
  <si>
    <t>pvc-0585f4f3-98f2-42e5-99a4-1efcf5b14c04</t>
  </si>
  <si>
    <t>2026-02-18 12:25</t>
  </si>
  <si>
    <t>pvc-06325064-1fb5-4c67-9b66-70a4bb4a2cf6</t>
  </si>
  <si>
    <t>pvc-06e3ebfb-45db-4583-aa60-59c3ee4b7744</t>
  </si>
  <si>
    <t>2026-02-20 07:49</t>
  </si>
  <si>
    <t>pvc-090cf62c-e772-4bb4-90d5-f553c5932a63</t>
  </si>
  <si>
    <t>pvc-0a94424d-af8d-41b7-b74c-b37e0ab2ef91</t>
  </si>
  <si>
    <t>pvc-0b03f2f3-7671-4cb3-b756-e3fae4266928</t>
  </si>
  <si>
    <t>pvc-0b2b78cb-3e5b-4156-a202-5305d432e364</t>
  </si>
  <si>
    <t>pvc-0b532d2e-071d-451b-b14c-db24b1b5a59c</t>
  </si>
  <si>
    <t>pvc-0b59d070-1ef4-4a3d-a071-bf3bd05d0a5e</t>
  </si>
  <si>
    <t>pvc-0bb3346c-d587-4c37-9342-7926a493038d</t>
  </si>
  <si>
    <t>pvc-0bd1c425-c7f7-46a3-9e3d-bf23788252c6</t>
  </si>
  <si>
    <t>pvc-0caf4269-8358-4f0b-a0ee-61db2df8a6e2</t>
  </si>
  <si>
    <t>2026-02-20 07:46</t>
  </si>
  <si>
    <t>pvc-0d1bbef3-f6d2-4083-85d3-60beba442be6</t>
  </si>
  <si>
    <t>pvc-0ec7836b-d73b-4a2f-b954-392b8e34c7a6</t>
  </si>
  <si>
    <t>pvc-0f8a7b61-11e5-4329-99b2-29e784e7df78</t>
  </si>
  <si>
    <t>2026-02-18 07:05</t>
  </si>
  <si>
    <t>pvc-102ad254-71aa-46c4-b7f9-5992ae2833c5</t>
  </si>
  <si>
    <t>2026-01-28 14:55</t>
  </si>
  <si>
    <t>pvc-1071e5a5-aa53-4883-9a12-69ddf091c04c</t>
  </si>
  <si>
    <t>2026-02-18 12:35</t>
  </si>
  <si>
    <t>pvc-10d6674d-b7f9-459f-811b-fad3bae6e040</t>
  </si>
  <si>
    <t>pvc-12647ad0-34e2-4126-856b-a0b408d8b7dd</t>
  </si>
  <si>
    <t>pvc-12c5aebf-99db-4294-a9e9-c36485f3de49</t>
  </si>
  <si>
    <t>pvc-12deec59-5db9-4f8e-8ae8-b330fe790287</t>
  </si>
  <si>
    <t>pvc-135216d1-3917-4572-9e8c-695effc6596d</t>
  </si>
  <si>
    <t>pvc-13a782a5-595a-4eda-9f0e-6cea07faa57a</t>
  </si>
  <si>
    <t>pvc-14471dd9-92a3-4a21-bdae-f5df60520061</t>
  </si>
  <si>
    <t>pvc-1489afe0-b0a1-4b07-abde-5ce68cb31ce9</t>
  </si>
  <si>
    <t>pvc-149947f3-e49c-49b8-9cd3-5f10eeab6d69</t>
  </si>
  <si>
    <t>pvc-1783a8ce-c57d-40c1-a00e-68d1d3d5b38e</t>
  </si>
  <si>
    <t>pvc-17da88f6-506c-4194-94ca-117cb923171c</t>
  </si>
  <si>
    <t>pvc-17f7c757-d87e-436e-9758-e797e7ae813a</t>
  </si>
  <si>
    <t>pvc-182a66d4-d384-4501-a3ba-cb359de00f77</t>
  </si>
  <si>
    <t>pvc-18347a3a-32b9-408d-97d0-f31387ca09a8</t>
  </si>
  <si>
    <t>pvc-1af52825-35cd-4b53-bb3d-3c8455523146</t>
  </si>
  <si>
    <t>pvc-1b161915-b3ce-4e1f-bab7-315e4b370bad</t>
  </si>
  <si>
    <t>pvc-1b3d4326-7264-474c-9fca-329cad794789</t>
  </si>
  <si>
    <t>pvc-1b4b8e13-99a3-4390-bf00-92c1fa301349</t>
  </si>
  <si>
    <t>pvc-1b755f1a-b766-4274-955c-2d7de81b54e2</t>
  </si>
  <si>
    <t>pvc-1c1b3eab-b830-4cf0-98cc-dd4ab6e4d2c5</t>
  </si>
  <si>
    <t>pvc-1c1da7b3-8ff2-4c2e-89d6-0e967bcf4c87</t>
  </si>
  <si>
    <t>pvc-1d12a688-9752-49fb-ac79-6ebb9e1d4a97</t>
  </si>
  <si>
    <t>pvc-1d41995b-01ba-40d2-9a4a-2dd67aac1216</t>
  </si>
  <si>
    <t>pvc-1dd7e472-56d2-4f20-a85f-9a40ac2b36f9</t>
  </si>
  <si>
    <t>pvc-1e639176-fe0e-4ff0-a749-71af46c85e7e</t>
  </si>
  <si>
    <t>pvc-205baa4c-3279-4e3e-ba7d-67d310dd69e9</t>
  </si>
  <si>
    <t>pvc-24a93131-f0be-4081-ad48-7160ab98612f</t>
  </si>
  <si>
    <t>pvc-25314979-eca9-4f09-ae0e-0a85c80baae3</t>
  </si>
  <si>
    <t>pvc-25e7b2a3-755f-420a-bcbe-464b42b2db5b</t>
  </si>
  <si>
    <t>pvc-27029c4d-e1b8-4469-81b3-3f94b1a73e53</t>
  </si>
  <si>
    <t>pvc-27354cdd-2ea1-48d8-87b3-e8df2aadbb9e</t>
  </si>
  <si>
    <t>pvc-27ba420e-e2ec-484f-a629-1dca13011e73</t>
  </si>
  <si>
    <t>pvc-2961d2cb-d2f7-4901-8eac-adc4de9c6eb4</t>
  </si>
  <si>
    <t>pvc-29b655a0-c188-411e-828b-af22498a75f9</t>
  </si>
  <si>
    <t>pvc-2bf35534-bc7a-484d-a9a2-e99a2844622f</t>
  </si>
  <si>
    <t>pvc-2bf7b3d9-9f1a-4dfa-b9d2-e183f9e1104c</t>
  </si>
  <si>
    <t>pvc-2cc79c7e-fe5d-4742-9a91-18077868667f</t>
  </si>
  <si>
    <t>pvc-2de4ea4d-1e19-4a59-adf2-73513d9708c4</t>
  </si>
  <si>
    <t>pvc-2e7ab1a9-777c-4475-85cb-cec16b764067</t>
  </si>
  <si>
    <t>pvc-2ee574b3-33c4-4f0c-94e0-5628b8e46b20</t>
  </si>
  <si>
    <t>2026-02-19 13:50</t>
  </si>
  <si>
    <t>pvc-2f7eda3e-9160-436c-a308-c55d5750a58f</t>
  </si>
  <si>
    <t>pvc-303df3e9-123a-48e4-b721-62498127a298</t>
  </si>
  <si>
    <t>pvc-30560265-f9b5-48e2-8645-45237ccd5956</t>
  </si>
  <si>
    <t>pvc-3110eb6e-f47a-4f36-9ebb-62bd0b5a596b</t>
  </si>
  <si>
    <t>pvc-31f1097e-79ca-4f7a-873f-ece25ae4dea2</t>
  </si>
  <si>
    <t>2026-02-20 07:57</t>
  </si>
  <si>
    <t>pvc-32244015-8068-48e9-8d6e-222bede84482</t>
  </si>
  <si>
    <t>pvc-35374435-2a08-409f-8f59-ce1a199b6c84</t>
  </si>
  <si>
    <t>pvc-3773b2f2-8a0f-405c-b40f-3a7b5bd9f86a</t>
  </si>
  <si>
    <t>pvc-3813c1a2-8262-40a3-9979-3b830b783d14</t>
  </si>
  <si>
    <t>pvc-39020dad-c4fa-4f01-b292-04a4e49ed01a</t>
  </si>
  <si>
    <t>pvc-39630a77-af96-4bf5-a59f-87975c785291</t>
  </si>
  <si>
    <t>pvc-39a0409e-4d89-4f2e-b537-ed6b9d7e60bd</t>
  </si>
  <si>
    <t>pvc-39f957a3-3119-461c-b973-4ed688ab7444</t>
  </si>
  <si>
    <t>pvc-3c12ae96-b3a2-4528-a3cb-6b039ec3e192</t>
  </si>
  <si>
    <t>pvc-3de2cbab-441d-4120-b1bb-0dc5fe6fe5ae</t>
  </si>
  <si>
    <t>pvc-3e8e01f3-5370-4b7b-9f3e-f4c34976afd4</t>
  </si>
  <si>
    <t>pvc-3fd45dae-c130-4de3-825c-f3c5df73ce8d</t>
  </si>
  <si>
    <t>pvc-40485ab7-ebba-4de9-b273-0c6aa6753499</t>
  </si>
  <si>
    <t>pvc-4129f12d-699e-496f-974c-c2d514936b8a</t>
  </si>
  <si>
    <t>pvc-460bdd70-8c3c-43e8-a739-8cbe3953d22f</t>
  </si>
  <si>
    <t>pvc-4749e56a-e253-4cf1-9685-e6beb0ef9098</t>
  </si>
  <si>
    <t>pvc-48887bde-d6e8-473f-8c0f-da91a9eea873</t>
  </si>
  <si>
    <t>pvc-48f6f686-7456-4249-8b1d-f031fdc10a6e</t>
  </si>
  <si>
    <t>pvc-49a14c69-148b-41ce-a976-f920c8174d14</t>
  </si>
  <si>
    <t>pvc-4a053dd8-c779-439c-90f4-dc06d789b971</t>
  </si>
  <si>
    <t>pvc-4a608141-9038-40de-bb47-9f6d9da3b9f7</t>
  </si>
  <si>
    <t>pvc-4ab70761-7647-47f0-a593-6ac93e202410</t>
  </si>
  <si>
    <t>pvc-4cb45434-d071-43e9-ba5b-8224926725f7</t>
  </si>
  <si>
    <t>pvc-4d9c4fae-8792-4d9d-bc88-f0c2dff078eb</t>
  </si>
  <si>
    <t>pvc-4dfe8d22-e18e-48dd-8a51-5d2a55f3d31c</t>
  </si>
  <si>
    <t>pvc-5085aeff-404b-4cb1-8a94-ad355dbf5cb6</t>
  </si>
  <si>
    <t>pvc-51c14394-a14b-493c-a02f-b6a749563cb6</t>
  </si>
  <si>
    <t>pvc-5256fcd2-18f6-4d5e-9ac4-7a48b0ac2db7</t>
  </si>
  <si>
    <t>pvc-52ed7039-bd8b-4134-9472-9b76093d64d2</t>
  </si>
  <si>
    <t>pvc-544c8d5e-8936-49cb-af2c-5915cc1d1140</t>
  </si>
  <si>
    <t>pvc-5468e75f-fb84-4d4a-8293-363ba231e8f4</t>
  </si>
  <si>
    <t>pvc-546ff06c-dbc5-45ba-ba18-ecff2d4cf4f7</t>
  </si>
  <si>
    <t>pvc-550f0a1d-1bb8-4eb6-a241-cae36058c76c</t>
  </si>
  <si>
    <t>pvc-553f00c5-0708-43af-b46e-ec7615c06164</t>
  </si>
  <si>
    <t>pvc-55f27c5d-13d6-4376-90e3-f8402412bd30</t>
  </si>
  <si>
    <t>pvc-56c6ccfa-6630-4bdf-b048-a308e0ee6992</t>
  </si>
  <si>
    <t>pvc-56dcf3e7-85f5-4d23-a9de-ba35f25c51af</t>
  </si>
  <si>
    <t>pvc-588cc9db-139f-42cb-85c2-b069bbef7445</t>
  </si>
  <si>
    <t>pvc-5979b218-1154-41ec-8f7e-b4a689e77480</t>
  </si>
  <si>
    <t>pvc-59c49461-b226-47c3-9e51-a2fd8de93dd2</t>
  </si>
  <si>
    <t>pvc-5ac646b0-601b-4786-bf80-c6ee16833580</t>
  </si>
  <si>
    <t>pvc-5c113efb-dd53-42dd-9e53-83e6a061ba4f</t>
  </si>
  <si>
    <t>pvc-5c1c958b-fb50-4d06-b778-ff8e34ad4363</t>
  </si>
  <si>
    <t>pvc-5c95b6b5-8d2a-4f43-8788-09901c471616</t>
  </si>
  <si>
    <t>pvc-5d0c4cfc-025b-4ac9-a47b-d6ca4a745f75</t>
  </si>
  <si>
    <t>pvc-5d3bd94d-215f-4cdd-84db-a19ab9c1bbaf</t>
  </si>
  <si>
    <t>pvc-5fbe194a-20c5-4e11-9334-178e3a590fd9</t>
  </si>
  <si>
    <t>2026-02-18 12:32</t>
  </si>
  <si>
    <t>pvc-5fc4186b-22cb-42fb-bf43-6ae805d698c4</t>
  </si>
  <si>
    <t>pvc-61fa1123-4661-4b3d-992d-b3f9c2badd98</t>
  </si>
  <si>
    <t>pvc-62001643-496b-4983-9d18-685350bb74b8</t>
  </si>
  <si>
    <t>pvc-621fb92c-2b80-44c6-9810-fe878157467f</t>
  </si>
  <si>
    <t>pvc-6267e821-8ef7-4cbe-8c97-61a21dd67d25</t>
  </si>
  <si>
    <t>pvc-632cbf66-1574-4355-91c5-83f401f955ac</t>
  </si>
  <si>
    <t>pvc-6359d574-fc83-43eb-8713-df1c610362fc</t>
  </si>
  <si>
    <t>pvc-63aa96e5-d125-4f8b-adcb-f6e9bad82954</t>
  </si>
  <si>
    <t>pvc-647c7de6-c989-4d34-9e34-a90e244da5f7</t>
  </si>
  <si>
    <t>pvc-6503b786-b6cd-40fc-a650-4e183ee8ea67</t>
  </si>
  <si>
    <t>pvc-65e2105b-3967-449d-9b21-6e919200e2f1</t>
  </si>
  <si>
    <t>pvc-66364520-6cfa-4910-a2e9-794738c80da6</t>
  </si>
  <si>
    <t>pvc-67acf04c-d93d-4bea-a020-d899e3edf3cf</t>
  </si>
  <si>
    <t>pvc-68437255-7938-4654-a1a5-79692717b89c</t>
  </si>
  <si>
    <t>pvc-68f68b96-a608-44e1-8e73-4f98686c68ca</t>
  </si>
  <si>
    <t>pvc-698b9720-e5c3-44cc-a0af-40cbad948a99</t>
  </si>
  <si>
    <t>pvc-69c308c6-5054-40fe-83a4-e799b336089e</t>
  </si>
  <si>
    <t>pvc-6aabfa82-a62e-4b3a-9028-fa5e8064432b</t>
  </si>
  <si>
    <t>pvc-6ac991df-fb75-4e06-a99e-77b0cb93d52e</t>
  </si>
  <si>
    <t>pvc-6cd25ab4-3e91-4bae-8c83-9602c58375ae</t>
  </si>
  <si>
    <t>pvc-6d2404ba-e6d5-486a-a656-1fe61d11bd76</t>
  </si>
  <si>
    <t>pvc-6d5a5b8c-ebe2-4f6c-92da-bf50978122a9</t>
  </si>
  <si>
    <t>pvc-6d6cab10-9a66-4b77-b7ad-3be792095c79</t>
  </si>
  <si>
    <t>pvc-6d9ca109-cbeb-4385-860c-976983108db8</t>
  </si>
  <si>
    <t>pvc-6e391b61-a7d1-4475-b0b0-88e88682ece2</t>
  </si>
  <si>
    <t>pvc-6eadac4c-9f7b-4ef5-af75-31b99b7b8a7e</t>
  </si>
  <si>
    <t>pvc-6edbcadc-a824-4fba-8dd2-49407d1a8f38</t>
  </si>
  <si>
    <t>pvc-6fa4f31a-d9b2-49c8-889b-47923cc8d25a</t>
  </si>
  <si>
    <t>pvc-7012495f-8cc7-4a6d-b3ba-6e219cb30415</t>
  </si>
  <si>
    <t>pvc-73b6305e-1a01-4242-943c-ede91ee90df6</t>
  </si>
  <si>
    <t>pvc-7403d495-de5b-4e65-9373-b0303aba899e</t>
  </si>
  <si>
    <t>pvc-740a0540-f807-4708-bf9f-0b1d4228fbdb</t>
  </si>
  <si>
    <t>pvc-749c02a3-7303-4bc5-bb6c-c15f7aae3547</t>
  </si>
  <si>
    <t>pvc-75c7ee53-706a-4638-9e55-efae8cf36689</t>
  </si>
  <si>
    <t>pvc-76751f77-e0c3-49b0-bb51-ce6dd092170a</t>
  </si>
  <si>
    <t>pvc-77992846-6b87-4127-98f1-9c6d13c1cac1</t>
  </si>
  <si>
    <t>pvc-787f73bd-2163-45b4-8dcb-0a23a65860e5</t>
  </si>
  <si>
    <t>pvc-78eaa113-105b-4147-b8de-932346680a67</t>
  </si>
  <si>
    <t>pvc-7a050730-d1c6-4df2-aedd-645f5c87ca58</t>
  </si>
  <si>
    <t>pvc-7a1d16a9-0dcd-4122-bddd-192fe2795056</t>
  </si>
  <si>
    <t>pvc-7d49417f-9167-442b-8962-8db0423f92bd</t>
  </si>
  <si>
    <t>pvc-7dd58c29-a35a-4906-b86a-c99724433486</t>
  </si>
  <si>
    <t>pvc-7e321f90-17da-4dfe-a690-f34941114dc7</t>
  </si>
  <si>
    <t>pvc-7f39520f-f223-4430-abf2-246f5611b863</t>
  </si>
  <si>
    <t>pvc-7fcae9a5-bf5c-4578-9fbd-f27c35f59549</t>
  </si>
  <si>
    <t>pvc-817e1c93-cc0e-4ead-8cdd-e9e094a5ef2f</t>
  </si>
  <si>
    <t>pvc-82d820bb-29c8-4754-86eb-98b6aa76614f</t>
  </si>
  <si>
    <t>pvc-83add2c7-9708-482f-b6a0-9402c8a31c20</t>
  </si>
  <si>
    <t>pvc-83d841f5-9c11-41e0-8ae6-b3e04e9fd179</t>
  </si>
  <si>
    <t>pvc-84587656-97aa-4b73-8c8f-097cec9e2458</t>
  </si>
  <si>
    <t>pvc-84923843-0bfc-43fb-8a97-8d2c7bc93df6</t>
  </si>
  <si>
    <t>pvc-8864b60d-d265-4947-bdd3-ca48c76c0fcd</t>
  </si>
  <si>
    <t>pvc-89299e60-0483-471f-83b7-46beebdc5fab</t>
  </si>
  <si>
    <t>2026-02-18 11:46</t>
  </si>
  <si>
    <t>pvc-8a8616af-4941-45d6-8745-dab83a8fd722</t>
  </si>
  <si>
    <t>pvc-8a8b0b10-3a48-4ea8-b362-45b3396f2552</t>
  </si>
  <si>
    <t>pvc-8abc3283-5fa3-48d8-97e4-fc51a903f026</t>
  </si>
  <si>
    <t>pvc-8ca8b65b-51fd-4968-8d3c-48268f19d7f1</t>
  </si>
  <si>
    <t>pvc-8dadee05-55fa-4a9a-917e-81fdd19a7325</t>
  </si>
  <si>
    <t>pvc-8dfea5d5-f933-408e-b8fb-aeead3c50e4a</t>
  </si>
  <si>
    <t>pvc-8e659db5-2a0f-4196-aa0a-5402a1cff04b</t>
  </si>
  <si>
    <t>pvc-8f157bdd-fecc-474e-a51c-48e769d6c40e</t>
  </si>
  <si>
    <t>pvc-9092e766-48bf-4d74-a500-53d7e04f7024</t>
  </si>
  <si>
    <t>pvc-90eb773e-128a-4679-a781-47cf8b95bf36</t>
  </si>
  <si>
    <t>pvc-92697b43-3d16-4a09-8c4d-bd3fb1530493</t>
  </si>
  <si>
    <t>pvc-93d8e550-7d82-46a0-a012-fc5fc36833ef</t>
  </si>
  <si>
    <t>pvc-94409ff5-aed5-439e-98f5-fd534b04dea5</t>
  </si>
  <si>
    <t>pvc-94a7f17f-33b5-4559-aab2-ceeb1c471f0f</t>
  </si>
  <si>
    <t>pvc-951163d0-60a8-498a-b65f-dd99192d6bbc</t>
  </si>
  <si>
    <t>pvc-959279bb-444f-46f3-b7c1-d0af5cd0ff4f</t>
  </si>
  <si>
    <t>pvc-96c260f1-8cc5-4bf9-8cc3-5c0f6228e3b1</t>
  </si>
  <si>
    <t>pvc-97f05cbc-4cd0-418b-a6db-4e3d14d682a5</t>
  </si>
  <si>
    <t>pvc-987ecb0a-121f-45e9-b14b-6216e819391d</t>
  </si>
  <si>
    <t>pvc-98dcbc77-7c4a-4527-b6a9-eaaa1735f10e</t>
  </si>
  <si>
    <t>pvc-98ddee68-0ba9-441e-ad13-01747071e5db</t>
  </si>
  <si>
    <t>pvc-98f23643-891f-47b1-8107-5b0417d5c379</t>
  </si>
  <si>
    <t>pvc-98f38afe-753c-456c-ad66-26822e3d3b45</t>
  </si>
  <si>
    <t>pvc-9a068291-cb58-46e9-8384-d25f7d3981b6</t>
  </si>
  <si>
    <t>pvc-9a6919fd-76b3-4867-bbc9-f3a00e428a98</t>
  </si>
  <si>
    <t>pvc-9c45e02d-203f-47fa-9f87-2ab5be6d2050</t>
  </si>
  <si>
    <t>pvc-9c960715-802a-425b-8e43-769ca451bec9</t>
  </si>
  <si>
    <t>pvc-9ec19ecb-fc6c-403a-8269-e41c1380e461</t>
  </si>
  <si>
    <t>pvc-9eed4548-db80-43c2-8a7b-6a90623dbc75</t>
  </si>
  <si>
    <t>pvc-a029f88d-49d6-4bf2-805c-cebc5e323c7a</t>
  </si>
  <si>
    <t>pvc-a0acb680-03f1-4fe2-ac2e-a609a9cc8386</t>
  </si>
  <si>
    <t>pvc-a2ea04e2-12fd-45ec-b31a-54e1f8482517</t>
  </si>
  <si>
    <t>pvc-a467f51f-77d9-44a3-9eb7-85c793667e7d</t>
  </si>
  <si>
    <t>pvc-a484d835-2640-4322-bc28-b26124c709b5</t>
  </si>
  <si>
    <t>pvc-a6fa9d50-7b1e-40c8-95c0-61360f2110d8</t>
  </si>
  <si>
    <t>pvc-a78c8ce1-7180-4ed9-b035-5f1e468919e3</t>
  </si>
  <si>
    <t>pvc-a7bcd925-9c65-4bea-9f00-7dc92e99a6e5</t>
  </si>
  <si>
    <t>pvc-a895f9b6-77ee-4e6b-bc44-ff67e7393cb7</t>
  </si>
  <si>
    <t>pvc-aa44bab0-1441-4968-a3b6-50314e9efc83</t>
  </si>
  <si>
    <t>pvc-aabd15ea-1b7f-407a-9ceb-e8459f8d3512</t>
  </si>
  <si>
    <t>pvc-ab33c320-23c3-4956-8aee-bb83bde27dc9</t>
  </si>
  <si>
    <t>pvc-ab6d4769-b469-4039-9e95-f4b710d8655a</t>
  </si>
  <si>
    <t>pvc-acf98dea-9e11-4bc6-8564-b86a3bc5a6fd</t>
  </si>
  <si>
    <t>pvc-aeea37c7-25de-441f-9588-a983335abe9f</t>
  </si>
  <si>
    <t>pvc-aeeadbb1-bc49-47da-a90e-bdea35af65d6</t>
  </si>
  <si>
    <t>pvc-af4be1ad-a47e-40cd-9a91-f5bdf16511d2</t>
  </si>
  <si>
    <t>pvc-af884274-84fb-42a9-aa7a-2765179eba29</t>
  </si>
  <si>
    <t>pvc-b23435c2-fbb4-48b8-a013-e3b7a6a28e17</t>
  </si>
  <si>
    <t>pvc-b270f165-336e-4bd3-8b33-ecd3feec98b4</t>
  </si>
  <si>
    <t>pvc-b33df56f-ee27-4fe2-8ab4-716baf7044a0</t>
  </si>
  <si>
    <t>pvc-b3e31e8c-d5f9-4209-8f09-86f3ffa0b3f0</t>
  </si>
  <si>
    <t>pvc-b477df8c-dc89-4bed-bf25-38328c56e97b</t>
  </si>
  <si>
    <t>pvc-b5366b72-c693-48b0-a604-d858aac53179</t>
  </si>
  <si>
    <t>pvc-b78ed205-7d95-46e2-8c90-1a642593a115</t>
  </si>
  <si>
    <t>pvc-b84a2caa-2c20-446e-86a4-cb913d80fc81</t>
  </si>
  <si>
    <t>pvc-b85db934-e9d1-4124-9e23-9d166b032a73</t>
  </si>
  <si>
    <t>pvc-b9022c77-3433-45a7-973b-f181532dccf2</t>
  </si>
  <si>
    <t>pvc-b9ef6cd5-41cb-4fbb-a828-a0e3ba88562e</t>
  </si>
  <si>
    <t>pvc-ba167e45-783f-4454-ae06-864c101502e8</t>
  </si>
  <si>
    <t>pvc-ba61ea1d-fafa-46a2-a954-7cc78046ddf8</t>
  </si>
  <si>
    <t>pvc-bae2c078-d358-42e6-a1a9-dd99624e3a2e</t>
  </si>
  <si>
    <t>pvc-bc120487-394a-4f0e-a04f-ab04cfed0957</t>
  </si>
  <si>
    <t>pvc-bc2105a3-6ca4-4740-adbf-7fe38abc5981</t>
  </si>
  <si>
    <t>pvc-bd156df8-157f-4a08-93b1-c67a47bc0d7c</t>
  </si>
  <si>
    <t>pvc-bd47530a-113f-4014-8f0d-0a4970de1203</t>
  </si>
  <si>
    <t>pvc-be5d02ea-697b-41ef-bb0b-2e23e3a6fe42</t>
  </si>
  <si>
    <t>pvc-be8a32b9-6daf-430b-a789-5217c7144169</t>
  </si>
  <si>
    <t>pvc-bea440c3-cc8e-4a06-b4f4-4ff708378ab0</t>
  </si>
  <si>
    <t>pvc-bece390b-9628-4342-8b82-11b6cd7137ca</t>
  </si>
  <si>
    <t>pvc-bf811dee-f151-4b88-bd6e-873555fb9d00</t>
  </si>
  <si>
    <t>pvc-c01acc3b-da65-48b3-8433-e201c9219c2d</t>
  </si>
  <si>
    <t>pvc-c0320636-ee16-424c-8b55-081848c74526</t>
  </si>
  <si>
    <t>pvc-c1d68c6c-6468-489f-bfb1-b4d857b2048e</t>
  </si>
  <si>
    <t>pvc-c24a96d1-908e-474a-86f3-badc5fbea306</t>
  </si>
  <si>
    <t>pvc-c2a49bdf-6d8e-4143-ba16-0f2e7dcbb7a4</t>
  </si>
  <si>
    <t>pvc-c48f0cc7-7f55-4b7d-b09d-bd0d2db327dc</t>
  </si>
  <si>
    <t>pvc-c76ed5f3-e77f-4816-823f-b12849ef9590</t>
  </si>
  <si>
    <t>pvc-c79ad91a-de90-4b1b-944e-399026bc101f</t>
  </si>
  <si>
    <t>pvc-c7fb6fb9-e098-4e8e-ad55-40253a103b68</t>
  </si>
  <si>
    <t>pvc-c7fd8c67-9d0d-4c4a-95de-560aac71deee</t>
  </si>
  <si>
    <t>pvc-c868d3fe-8f52-4c71-a400-0dc59628accc</t>
  </si>
  <si>
    <t>pvc-c8975f43-bf32-4305-baab-6eadca5b485b</t>
  </si>
  <si>
    <t>pvc-c8f8a7c1-d218-4b04-88ea-197b26676a2f</t>
  </si>
  <si>
    <t>pvc-c97d07f2-2ac2-4ed4-887b-8152b5508982</t>
  </si>
  <si>
    <t>pvc-c99fdbf3-e8b1-449c-93f2-8e21d86d33b6</t>
  </si>
  <si>
    <t>pvc-c9d73f8d-209e-4856-b4b1-05a5a5834895</t>
  </si>
  <si>
    <t>pvc-ca310fe5-90ee-4320-961b-f0640ac3daed</t>
  </si>
  <si>
    <t>pvc-ca787e16-5293-45ed-a1ed-c37b00aaf6ee</t>
  </si>
  <si>
    <t>pvc-ccc2f67e-c19b-43e2-b601-2b6da2a5d0a9</t>
  </si>
  <si>
    <t>2026-02-19 13:49</t>
  </si>
  <si>
    <t>pvc-cda34e2b-7a40-4ecd-8220-7c6f2e506fe1</t>
  </si>
  <si>
    <t>pvc-ceb788b8-6276-4de1-8af4-1423f5159558</t>
  </si>
  <si>
    <t>pvc-cf3ed155-c75b-42de-9f11-ffc2b1c455fb</t>
  </si>
  <si>
    <t>pvc-d03f3bb5-054c-4274-bcbd-c4736b96c413</t>
  </si>
  <si>
    <t>pvc-d2e05d5c-4949-48e5-8889-4695b99cc391</t>
  </si>
  <si>
    <t>pvc-d35af045-39ed-401e-b16c-bbaa13508c52</t>
  </si>
  <si>
    <t>pvc-d4f6d36e-f1d8-466f-9669-995ccef6f227</t>
  </si>
  <si>
    <t>pvc-d6be1c91-b7e9-474f-8cdb-ee241fe99fef</t>
  </si>
  <si>
    <t>pvc-d791bcf8-95ad-4673-af83-489b9015bb40</t>
  </si>
  <si>
    <t>pvc-d7a08b36-8532-4300-af59-7b49b0a4697f</t>
  </si>
  <si>
    <t>pvc-d7a58334-d07b-4285-bc77-10e11ee39c68</t>
  </si>
  <si>
    <t>pvc-d837d5ab-0f36-4bfe-be5c-4a5e06124a10</t>
  </si>
  <si>
    <t>pvc-d8921d21-3aee-475e-9b44-a1065d1d9b11</t>
  </si>
  <si>
    <t>pvc-da95b5ad-ae94-4f09-b626-0b3f9cae8a4b</t>
  </si>
  <si>
    <t>pvc-db4634c7-e102-498d-93af-2d13632fdccc</t>
  </si>
  <si>
    <t>pvc-de208892-52f8-4654-9d4b-1a13dcf035cb</t>
  </si>
  <si>
    <t>pvc-e0cb6336-ddae-4885-9962-71724949790b</t>
  </si>
  <si>
    <t>pvc-e1429ddc-3dff-4dd2-b1f6-5b0b26961914</t>
  </si>
  <si>
    <t>pvc-e1a63341-38e6-4077-9612-d242cb86d090</t>
  </si>
  <si>
    <t>pvc-e292cf2e-c559-4225-9e04-4a3c01e0ead6</t>
  </si>
  <si>
    <t>pvc-e4183283-a454-4855-821d-225f6f22895d</t>
  </si>
  <si>
    <t>pvc-e425f32d-0607-48ed-a015-77f95e122b77</t>
  </si>
  <si>
    <t>pvc-e5172d87-ad3a-4903-8279-d3d5b2dea9ee</t>
  </si>
  <si>
    <t>pvc-e523e2bb-93a4-48f2-a5b5-9d85b225e86f</t>
  </si>
  <si>
    <t>pvc-e6308556-4d01-4715-8201-afd29a7ac8e2</t>
  </si>
  <si>
    <t>pvc-e6c814ad-0f09-4270-8961-0c78dbaa2aca</t>
  </si>
  <si>
    <t>pvc-e6ecc6bb-5acb-4592-85aa-a902ad88ea42</t>
  </si>
  <si>
    <t>pvc-e8162b2c-d48d-4ffb-ab1c-842f4c4dab1b</t>
  </si>
  <si>
    <t>pvc-e9351859-cfbe-475a-baf1-94a0aa0782c1</t>
  </si>
  <si>
    <t>pvc-ea8cde6d-fe23-47f2-9484-dd711b7ba89c</t>
  </si>
  <si>
    <t>pvc-ebc3002e-85b7-44c1-8469-ce5f61e58d57</t>
  </si>
  <si>
    <t>pvc-ebd43741-3306-4b17-9fc2-2fb083c3f1ee</t>
  </si>
  <si>
    <t>pvc-ebdbb0b2-803b-463c-9c8d-5fe6848f4857</t>
  </si>
  <si>
    <t>pvc-ed80ec8d-c280-4e47-a3b7-157291666361</t>
  </si>
  <si>
    <t>pvc-eecaf3f7-84de-4533-9f05-ec6f9f59eff4</t>
  </si>
  <si>
    <t>pvc-f0bea27c-8b6f-4d51-aeeb-03188b9d6a96</t>
  </si>
  <si>
    <t>pvc-f11d79a8-3822-4846-938b-3896c24b922b</t>
  </si>
  <si>
    <t>pvc-f2510d18-236e-42ba-b465-9a387996732e</t>
  </si>
  <si>
    <t>pvc-f28c515b-d248-41e0-aa3a-a2285b112d05</t>
  </si>
  <si>
    <t>pvc-f34edeba-48cd-4e7a-be0d-fb964394d959</t>
  </si>
  <si>
    <t>pvc-f37eeec0-cf5b-443e-a3d4-3f294ebb5ee8</t>
  </si>
  <si>
    <t>pvc-f4ca8ca7-b3a0-40f5-9703-3556d8ff7a87</t>
  </si>
  <si>
    <t>pvc-f67365a6-85d0-48f5-af47-892c260cb583</t>
  </si>
  <si>
    <t>pvc-f6a777b9-7709-4b9f-ad82-0e0d590a40f4</t>
  </si>
  <si>
    <t>pvc-f717e1b5-de5b-4b54-b746-75bfa2f7c68b</t>
  </si>
  <si>
    <t>pvc-f7d3eb07-fc79-4512-988c-f3aa0aafcf68</t>
  </si>
  <si>
    <t>pvc-f851eecd-6593-4acb-9d8d-385490fef1a1</t>
  </si>
  <si>
    <t>pvc-f8712e4e-84ee-47a3-8986-9740640dc968</t>
  </si>
  <si>
    <t>pvc-f8c9dff3-4775-4974-b2ef-da71be6a2b73</t>
  </si>
  <si>
    <t>pvc-f9874172-d3b1-4104-aac3-cc6a07493d76</t>
  </si>
  <si>
    <t>pvc-f987eeca-8319-485e-b782-9b9f7b551ca6</t>
  </si>
  <si>
    <t>pvc-f9d99355-fa2a-48a1-aba3-e10eba8d286a</t>
  </si>
  <si>
    <t>pvc-fb20f954-d468-4679-a3f6-29277fc10e6b</t>
  </si>
  <si>
    <t>pvc-fbdc010d-1fe0-4107-8109-5ae25c9a7107</t>
  </si>
  <si>
    <t>pvc-fd467057-43dc-46fc-90cc-04cc32906e49</t>
  </si>
  <si>
    <t>pvc-fea9a33d-237c-47e8-a030-5db43557ccd2</t>
  </si>
  <si>
    <t>pvc-feab0cf5-08c2-4d4a-933f-4d2d42bf0c57</t>
  </si>
  <si>
    <t>pvc-febd6a12-ecd1-44a3-a22b-f89caf5da97b</t>
  </si>
  <si>
    <t>dk-bi-eastus2-prod-001</t>
  </si>
  <si>
    <t>dk-bi-eastus2-prod-002</t>
  </si>
  <si>
    <t>dk-reportsbi-eastus2-prod-003</t>
  </si>
  <si>
    <t>2024-05-08 17:53</t>
  </si>
  <si>
    <t>dk-uaakafka-eastus2-prod-001</t>
  </si>
  <si>
    <t>rescate-syslog-borrar_OsDisk_1_770dd379820a48f98dc964c2ab4603db</t>
  </si>
  <si>
    <t>vm-bp-syslog-eastus2-prod-001_OsDisk_1_2cb63c92b9604c059a5578b713ca2fd1</t>
  </si>
  <si>
    <t>vm-bpetl-eastus2-prod-001_OsDisk_1_692e78b8134f4824bd5d073b63b86c85</t>
  </si>
  <si>
    <t>dk-data-vm-gis-ds-eastus2-prod-004</t>
  </si>
  <si>
    <t>2025-02-07 20:39</t>
  </si>
  <si>
    <t>dk-data-vm-gis-ds-eastus2-prod-005</t>
  </si>
  <si>
    <t>dk-data-vm-gis-ds-eastus2-prod-006</t>
  </si>
  <si>
    <t>dk-data-vm-gis-ds-eastus2-prod-007</t>
  </si>
  <si>
    <t>dk-data-vm-gis-fs-eastus2-prod-004</t>
  </si>
  <si>
    <t>dk-data-vm-gis-fs-eastus2-prod-006</t>
  </si>
  <si>
    <t>2025-03-14 19:40</t>
  </si>
  <si>
    <t>dk-nss-nss-eastus2-prod-001</t>
  </si>
  <si>
    <t>dk-os-vm-gis-aes-eastus2-prod-004</t>
  </si>
  <si>
    <t>2025-02-07 20:33</t>
  </si>
  <si>
    <t>dk-os-vm-gis-aes-eastus2-prod-005</t>
  </si>
  <si>
    <t>dk-os-vm-gis-aes-eastus2-prod-006</t>
  </si>
  <si>
    <t>dk-os-vm-gis-aes-eastus2-prod-007</t>
  </si>
  <si>
    <t>dk-os-vm-gis-apo-eastus2-prod-004</t>
  </si>
  <si>
    <t>dk-os-vm-gis-apo-eastus2-prod-005</t>
  </si>
  <si>
    <t>dk-os-vm-gis-apo-eastus2-prod-006</t>
  </si>
  <si>
    <t>dk-os-vm-gis-apo-eastus2-prod-007</t>
  </si>
  <si>
    <t>dk-os-vm-gis-ds-eastus2-prod-004</t>
  </si>
  <si>
    <t>dk-os-vm-gis-ds-eastus2-prod-005</t>
  </si>
  <si>
    <t>dk-os-vm-gis-ds-eastus2-prod-006</t>
  </si>
  <si>
    <t>dk-os-vm-gis-ds-eastus2-prod-007</t>
  </si>
  <si>
    <t>dk-os-vm-gis-fs-eastus2-prod-004</t>
  </si>
  <si>
    <t>dk-os-vm-gis-fs-eastus2-prod-006</t>
  </si>
  <si>
    <t>2025-03-14 19:44</t>
  </si>
  <si>
    <t>vm-arcgis-eastus2-prod-001_OsDisk_1_9b31878097e24d8998deaee1257dc5b3</t>
  </si>
  <si>
    <t>vm-arcgis-eastus2-prod-002_OsDisk_1_b1b00f4390b04bb48f97e195a3310bb9</t>
  </si>
  <si>
    <t>vm-sigfo-eastus2-prod-001_OsDisk_1_697a78732b2e4003803733ceca07b060</t>
  </si>
  <si>
    <t>dk-ms-eastus2-prod-001</t>
  </si>
  <si>
    <t>dk-ms-eastus2-prod-002</t>
  </si>
  <si>
    <t>dk_reports_ms_eastus2_prod_001</t>
  </si>
  <si>
    <t>2024-04-03 21:30</t>
  </si>
  <si>
    <t>vm-sn-ms-eastus2-prod-003_OsDisk_1_2f08b004d31d40d6a5d76e5fe416a557</t>
  </si>
  <si>
    <t>vm-sn-ms-eastus2-prod-004_OsDisk_1_461ce43b77624fe98edbb3c7a7348d5a</t>
  </si>
  <si>
    <t>vm-sn-ms-eastus2-prod-005_OsDisk_1_6c67a83044324b48a8f1324f3d5cb7ed</t>
  </si>
  <si>
    <t>vm-sn-ms-eastus2-prod-006_OsDisk_1_ad6417bc9e35461d89dfd1a864b69194</t>
  </si>
  <si>
    <t>pvc-0588856b-a37b-4f5c-a2cc-c216a7a88dea</t>
  </si>
  <si>
    <t>2024-06-14 07:03</t>
  </si>
  <si>
    <t>pvc-09047bc3-3a32-4338-96ef-444cbce71e8b</t>
  </si>
  <si>
    <t>pvc-0a2d26c4-43e0-4d6f-bf8a-e46305596ee4</t>
  </si>
  <si>
    <t>pvc-0c32519b-39f2-465f-9f75-aac9e9cbecdb</t>
  </si>
  <si>
    <t>pvc-0dacc63b-663d-4a85-91f6-564a5a45105f</t>
  </si>
  <si>
    <t>pvc-0f242445-6d59-42b8-97d5-244bb1c6d717</t>
  </si>
  <si>
    <t>2025-08-01 02:55</t>
  </si>
  <si>
    <t>pvc-11edbb2c-fba8-48c0-84b5-f356b57b536b</t>
  </si>
  <si>
    <t>pvc-13b350b9-01a0-442e-a281-6dc74e1543cc</t>
  </si>
  <si>
    <t>pvc-161155e3-d990-42ef-8dc5-4c2990321c4d</t>
  </si>
  <si>
    <t>pvc-1686053c-3763-4533-baba-e22d3890c8e3</t>
  </si>
  <si>
    <t>pvc-19a2995d-0b85-4eb0-80da-ab6d0caad15f</t>
  </si>
  <si>
    <t>pvc-1a810b65-6d57-4963-b932-e6b4368ca246</t>
  </si>
  <si>
    <t>pvc-1c08a2a2-2ffe-4761-9cf8-65a6da6a7034</t>
  </si>
  <si>
    <t>pvc-21b55af2-cd89-4a26-9766-24f684ea3b7d</t>
  </si>
  <si>
    <t>pvc-23d998cd-5959-436f-b321-14fa4e91b39f</t>
  </si>
  <si>
    <t>pvc-24d639f6-0928-4879-b40f-435de16eff8c</t>
  </si>
  <si>
    <t>pvc-254b21c4-e635-42f3-b0bf-990d33411a92</t>
  </si>
  <si>
    <t>pvc-26025a69-5040-4734-b2cb-f641c2ad99ce</t>
  </si>
  <si>
    <t>2025-06-05 15:07</t>
  </si>
  <si>
    <t>pvc-2693167a-6d34-4fef-86f9-16a4ebcaea75</t>
  </si>
  <si>
    <t>pvc-2a36b6b9-9cf6-4cd2-8aac-110487f3e1c5</t>
  </si>
  <si>
    <t>pvc-2bd60341-7783-437e-865c-16bc79f4ef87</t>
  </si>
  <si>
    <t>pvc-309bab77-0c18-4d3d-8d17-f9593403d296</t>
  </si>
  <si>
    <t>pvc-33bb5da2-90a2-4952-a56b-8126810f718c</t>
  </si>
  <si>
    <t>pvc-3e6a64fd-cc15-4c52-a8f6-41db06ac1c9d</t>
  </si>
  <si>
    <t>pvc-4117878b-a891-467e-9e8e-8c30afcbd62f</t>
  </si>
  <si>
    <t>pvc-43ef3d1e-0571-4059-8b0c-f35a0111fd16</t>
  </si>
  <si>
    <t>pvc-462119f6-1355-45dc-98aa-3835ca766cf2</t>
  </si>
  <si>
    <t>pvc-485ee850-e8b7-4e51-83b7-38ddaaad0e74</t>
  </si>
  <si>
    <t>pvc-4870b2f8-76d9-415a-a9d8-21062abb1dfc</t>
  </si>
  <si>
    <t>pvc-490d4e6a-04af-47b7-9e6d-5f45bc3dc182</t>
  </si>
  <si>
    <t>pvc-4e08729d-fadc-45c9-8fdb-b076bef631d4</t>
  </si>
  <si>
    <t>pvc-5e67ef05-b420-4c7b-8e4b-9955e7c10b66</t>
  </si>
  <si>
    <t>pvc-64436223-30ed-49cf-ba12-4da0bec75df7</t>
  </si>
  <si>
    <t>pvc-67c9b15b-15eb-4339-aad2-733bba96c39d</t>
  </si>
  <si>
    <t>pvc-6f221301-dbcd-4a76-8671-21fb9463701d</t>
  </si>
  <si>
    <t>pvc-732ab71e-b7fd-4ffd-bba2-a3c3c0db2edc</t>
  </si>
  <si>
    <t>pvc-7a6eaae2-9957-45a8-b6e0-b5e52a3d5075</t>
  </si>
  <si>
    <t>pvc-7b343759-d246-4e24-827e-dbe0fcd7e689</t>
  </si>
  <si>
    <t>pvc-7c40ebfd-b9c2-4fa0-bcc2-d49cea0a2a82</t>
  </si>
  <si>
    <t>pvc-8339c1e3-cbcb-4bb5-bea4-39937f8663aa</t>
  </si>
  <si>
    <t>pvc-84afdebe-3bc7-4774-8811-cbc9f531345c</t>
  </si>
  <si>
    <t>pvc-8863aeff-341c-4e38-be21-4fe4bfc8fe2c</t>
  </si>
  <si>
    <t>pvc-95bc3c2a-d375-4565-ba75-d373c1050d36</t>
  </si>
  <si>
    <t>pvc-9607b7b9-7a81-464c-a79b-8282495f1308</t>
  </si>
  <si>
    <t>pvc-9a4a5480-56e7-45d5-b2b1-296a1c018581</t>
  </si>
  <si>
    <t>2024-09-11 20:36</t>
  </si>
  <si>
    <t>pvc-9b0c2510-7861-4678-ad3c-f48ad8e34784</t>
  </si>
  <si>
    <t>pvc-9f382448-22d1-45c1-b1f2-a91a0f599ad6</t>
  </si>
  <si>
    <t>2024-06-14 06:57</t>
  </si>
  <si>
    <t>pvc-9feeabf8-21b2-4b06-b569-918ec411900d</t>
  </si>
  <si>
    <t>pvc-a3214302-feb3-4bf2-84c6-44b4553fdb18</t>
  </si>
  <si>
    <t>pvc-a73d27a0-bc95-4790-9dc0-afab67fd16cc</t>
  </si>
  <si>
    <t>pvc-a7d12f5b-c80f-4aa5-814f-3c32b3d7521f</t>
  </si>
  <si>
    <t>pvc-a9199d55-8c16-4053-9f97-211f2023b5c5</t>
  </si>
  <si>
    <t>pvc-ac66ab18-5f81-4a67-a847-5f521678d3e3</t>
  </si>
  <si>
    <t>pvc-b252c78f-23ec-4542-9894-c8d41e7a63a0</t>
  </si>
  <si>
    <t>pvc-b33aeeb1-ffc0-440e-806e-c4cf6af7fe00</t>
  </si>
  <si>
    <t>pvc-b51c8d7d-fdae-4fd2-9972-2451b24ffdc3</t>
  </si>
  <si>
    <t>pvc-b7875cd6-053f-4d08-b748-1c39089c5235</t>
  </si>
  <si>
    <t>pvc-c487b908-0b12-4638-af70-eb3200af9f93</t>
  </si>
  <si>
    <t>pvc-cb68df02-3a4e-4e14-9ce7-cde566d0ac1d</t>
  </si>
  <si>
    <t>pvc-ce3378c6-4141-4940-9c29-126dfbb71085</t>
  </si>
  <si>
    <t>pvc-cef66102-c9ec-4327-8cf5-5649d5377a93</t>
  </si>
  <si>
    <t>pvc-cf8b3335-f454-46e9-8bab-2dd4ba63d062</t>
  </si>
  <si>
    <t>pvc-d1ea7c9b-00a6-4660-ac47-a15eea156a99</t>
  </si>
  <si>
    <t>pvc-d5bc9ac1-6278-4fcd-85d2-9f8c8034acdf</t>
  </si>
  <si>
    <t>pvc-d6787c7f-3c16-4592-b9e4-a3e3760e0490</t>
  </si>
  <si>
    <t>pvc-e0b10786-992d-4c9b-a0c5-cbd988a5722e</t>
  </si>
  <si>
    <t>pvc-e0bccce9-6dd1-4572-83db-7eb4095d213a</t>
  </si>
  <si>
    <t>pvc-e2a75945-705f-420c-a8b4-233d041747cd</t>
  </si>
  <si>
    <t>pvc-e936dc29-91c6-499d-9b89-1e0abcc55287</t>
  </si>
  <si>
    <t>pvc-ea3348f8-be71-4b42-8e0f-9a7437559add</t>
  </si>
  <si>
    <t>pvc-ed55c534-a112-4677-b376-12fd53baa0ff</t>
  </si>
  <si>
    <t>pvc-edc3ae51-a780-4e93-8e66-ad01fadda10f</t>
  </si>
  <si>
    <t>pvc-ef72df75-c2e9-42c2-a994-9b6520e4704a</t>
  </si>
  <si>
    <t>pvc-f157b6d8-f897-4cbd-a19c-09c8dfac5818</t>
  </si>
  <si>
    <t>pvc-f1ff83ab-c14f-4393-b37c-44995794f5fd</t>
  </si>
  <si>
    <t>pvc-f2ac63a9-2066-4df8-9499-9227fcdbd203</t>
  </si>
  <si>
    <t>pvc-f6840af3-c1e6-49c9-898a-b65bc76f84d0</t>
  </si>
  <si>
    <t>pvc-f6f5608e-6b91-42b0-869d-e120c85cefa2</t>
  </si>
  <si>
    <t>pvc-f853f342-74f4-4028-bcee-813366a24fa6</t>
  </si>
  <si>
    <t>pvc-fef14bc8-9a34-4eb3-8189-5917b3cb8a34</t>
  </si>
  <si>
    <t>pvc-00ed0633-408f-45d9-974e-c59ff3723887</t>
  </si>
  <si>
    <t>2025-11-18 21:12</t>
  </si>
  <si>
    <t>pvc-013418ec-0dd5-4540-888f-eb537e8194ce</t>
  </si>
  <si>
    <t>2025-11-19 00:30</t>
  </si>
  <si>
    <t>pvc-079ad82b-3370-4c66-bb1c-98671a210adc</t>
  </si>
  <si>
    <t>2025-11-19 03:27</t>
  </si>
  <si>
    <t>pvc-07b1b191-c376-4efc-9172-7c3fc0663397</t>
  </si>
  <si>
    <t>2025-11-19 03:52</t>
  </si>
  <si>
    <t>pvc-0efe7597-528b-4cd3-b62e-e0eaaf095265</t>
  </si>
  <si>
    <t>2026-04-14 13:31</t>
  </si>
  <si>
    <t>pvc-124e09cc-d503-4c2a-a65f-ab4c3cddcaff</t>
  </si>
  <si>
    <t>2026-03-19 22:25</t>
  </si>
  <si>
    <t>pvc-1286e57a-f859-42db-a675-316d4e81158f</t>
  </si>
  <si>
    <t>2026-04-14 13:33</t>
  </si>
  <si>
    <t>pvc-136a1b7f-f1de-423b-bd3c-c073d205d322</t>
  </si>
  <si>
    <t>2026-03-26 21:29</t>
  </si>
  <si>
    <t>pvc-15073861-3bbf-4202-8639-e849ef58839c</t>
  </si>
  <si>
    <t>2026-04-10 00:01</t>
  </si>
  <si>
    <t>pvc-1618ddc5-cf78-4653-820b-285a52c7009a</t>
  </si>
  <si>
    <t>pvc-177485b0-f9a0-4b72-a3e7-eeac07130fac</t>
  </si>
  <si>
    <t>2026-04-10 16:37</t>
  </si>
  <si>
    <t>pvc-1b705dc2-19c5-46f1-a237-ba48b95cc052</t>
  </si>
  <si>
    <t>2026-04-08 20:33</t>
  </si>
  <si>
    <t>pvc-1e36c06c-302a-4192-b518-d49d2f36c6a1</t>
  </si>
  <si>
    <t>2026-04-14 13:37</t>
  </si>
  <si>
    <t>pvc-29f1b670-a4ab-4187-93c9-92800622268c</t>
  </si>
  <si>
    <t>2025-11-18 17:45</t>
  </si>
  <si>
    <t>pvc-2eaf85b9-d1cb-448e-9adf-1f673d701418</t>
  </si>
  <si>
    <t>2025-11-18 13:49</t>
  </si>
  <si>
    <t>pvc-2eb8318f-79b3-4388-9361-f701a0f9f5c8</t>
  </si>
  <si>
    <t>2026-03-24 15:56</t>
  </si>
  <si>
    <t>pvc-2fc4ae63-e88c-4bb3-b36c-1f7c4426ce89</t>
  </si>
  <si>
    <t>2025-11-18 23:54</t>
  </si>
  <si>
    <t>pvc-32fe49ed-96aa-4a6f-82d6-ae6f38ccaf19</t>
  </si>
  <si>
    <t>2026-03-26 21:27</t>
  </si>
  <si>
    <t>pvc-33b441be-9ac6-4694-9a91-7e0e58d95c14</t>
  </si>
  <si>
    <t>2025-11-18 23:29</t>
  </si>
  <si>
    <t>pvc-3649f8dc-9cc0-4ec8-80b3-87217e105a7a</t>
  </si>
  <si>
    <t>2025-11-18 23:06</t>
  </si>
  <si>
    <t>pvc-3cf205a1-53e5-46c1-a90a-749fb03ab9b6</t>
  </si>
  <si>
    <t>pvc-49e98b3e-dedc-4b8a-b618-6a575c434428</t>
  </si>
  <si>
    <t>pvc-4cec4e85-2a8c-4d11-a7c9-e8e6d69cc49a</t>
  </si>
  <si>
    <t>2025-11-20 06:52</t>
  </si>
  <si>
    <t>pvc-4eeb2802-a9e2-4385-8834-222204283f3e</t>
  </si>
  <si>
    <t>2026-04-09 13:48</t>
  </si>
  <si>
    <t>pvc-5469a62f-d7da-4172-b6c5-70fa94e2f2e8</t>
  </si>
  <si>
    <t>pvc-57e4151a-5481-40a3-9077-9a2aa14a26c2</t>
  </si>
  <si>
    <t>pvc-5a4c700b-50ed-4b3d-b8f3-dc670d970d4a</t>
  </si>
  <si>
    <t>2025-11-20 06:51</t>
  </si>
  <si>
    <t>pvc-5b2f6a4d-63b3-4879-a2bb-c76ba71d6386</t>
  </si>
  <si>
    <t>2025-11-19 00:32</t>
  </si>
  <si>
    <t>pvc-62ccaa89-0490-4b57-9e5b-e72b491ce8ed</t>
  </si>
  <si>
    <t>pvc-64302a14-551a-413b-b1ce-81b32289c9fe</t>
  </si>
  <si>
    <t>2025-11-18 17:28</t>
  </si>
  <si>
    <t>pvc-65508371-94a8-471d-807d-af831ff97e78</t>
  </si>
  <si>
    <t>2026-04-14 13:30</t>
  </si>
  <si>
    <t>pvc-65c15789-ea6b-41f8-abaa-066496e96f4f</t>
  </si>
  <si>
    <t>2025-11-18 21:19</t>
  </si>
  <si>
    <t>pvc-67fb7ba8-0e35-4ee5-a2ef-3a061dc2f45f</t>
  </si>
  <si>
    <t>2025-11-18 17:23</t>
  </si>
  <si>
    <t>pvc-6961a394-0204-41a2-ba2b-fe3cb5aa9d95</t>
  </si>
  <si>
    <t>pvc-6e5ecf69-3e17-490d-b9c6-7b0f6ed7af7e</t>
  </si>
  <si>
    <t>2025-11-18 17:15</t>
  </si>
  <si>
    <t>pvc-71199a27-fcae-4ec7-a6a0-30989a227ec0</t>
  </si>
  <si>
    <t>2026-04-14 13:34</t>
  </si>
  <si>
    <t>pvc-724b64d2-0c18-46c9-a511-fee69fccb200</t>
  </si>
  <si>
    <t>pvc-80841585-a4f4-43a4-a9fe-0f03fcb4eedb</t>
  </si>
  <si>
    <t>pvc-83a2edf2-f012-4b9b-8434-f45fb189c213</t>
  </si>
  <si>
    <t>2025-11-18 21:16</t>
  </si>
  <si>
    <t>pvc-845de58d-9c07-4b5e-9fd2-950780e2260e</t>
  </si>
  <si>
    <t>2026-03-25 21:03</t>
  </si>
  <si>
    <t>pvc-8a1ae8ce-7a84-488d-aef0-6a52072c717e</t>
  </si>
  <si>
    <t>2025-11-18 22:15</t>
  </si>
  <si>
    <t>pvc-8c9ba2cf-d649-4b8f-bcb2-62b5a93f41c5</t>
  </si>
  <si>
    <t>2026-04-10 03:34</t>
  </si>
  <si>
    <t>pvc-92113baf-e542-44c9-be83-2cfe0011c5f7</t>
  </si>
  <si>
    <t>2025-11-18 22:25</t>
  </si>
  <si>
    <t>pvc-a20452b4-8884-46b7-815c-6a8c73859ae6</t>
  </si>
  <si>
    <t>2025-11-18 21:17</t>
  </si>
  <si>
    <t>pvc-a51252d2-e662-45d9-b8ff-a0d168762ff8</t>
  </si>
  <si>
    <t>2025-11-19 00:10</t>
  </si>
  <si>
    <t>pvc-a6d18458-6311-4962-969c-d0b93b77df01</t>
  </si>
  <si>
    <t>2025-11-18 17:43</t>
  </si>
  <si>
    <t>pvc-b1e64b78-765a-4579-b36b-c5158f876b6b</t>
  </si>
  <si>
    <t>2025-11-18 20:36</t>
  </si>
  <si>
    <t>pvc-b22ac3dd-275c-42ad-b025-c2ec36c3f501</t>
  </si>
  <si>
    <t>2026-04-10 00:02</t>
  </si>
  <si>
    <t>pvc-b22da21c-cb25-4421-94b6-da9cc363a6e9</t>
  </si>
  <si>
    <t>pvc-b839ebc7-ae67-404b-a521-6676d0d25791</t>
  </si>
  <si>
    <t>pvc-b9eb9c73-1807-4b2c-8137-11e63aec79de</t>
  </si>
  <si>
    <t>pvc-c4c05864-fa09-40b8-8acd-dd89bab99220</t>
  </si>
  <si>
    <t>pvc-c8831a53-fa4b-43a8-b99d-7548c37a4739</t>
  </si>
  <si>
    <t>2025-11-18 13:52</t>
  </si>
  <si>
    <t>pvc-c95199c4-e3bb-4f48-89b5-2c6bba65f2eb</t>
  </si>
  <si>
    <t>2025-11-19 00:25</t>
  </si>
  <si>
    <t>pvc-c9be8992-e7e2-4351-bf33-1fc366e04707</t>
  </si>
  <si>
    <t>pvc-cfb93b8d-3523-4681-8de5-461abf042bcd</t>
  </si>
  <si>
    <t>pvc-cffb718f-8b03-4dff-9069-133969f1ac29</t>
  </si>
  <si>
    <t>2025-11-19 04:12</t>
  </si>
  <si>
    <t>pvc-d037dafc-847c-40f8-8a5a-534ca74b0411</t>
  </si>
  <si>
    <t>2025-11-18 12:52</t>
  </si>
  <si>
    <t>pvc-d2c3b938-4880-46dc-b7d4-ae9d1fc2f334</t>
  </si>
  <si>
    <t>2025-11-18 17:22</t>
  </si>
  <si>
    <t>pvc-d4522726-c1b2-4b1a-859e-7cc6efe7132c</t>
  </si>
  <si>
    <t>pvc-dad2501f-b94c-4e89-aa1c-506ca20fa39f</t>
  </si>
  <si>
    <t>pvc-dd0e6b35-e7d2-4954-a8be-e4a3d3a882cf</t>
  </si>
  <si>
    <t>2026-02-02 14:20</t>
  </si>
  <si>
    <t>pvc-e315e0d4-1135-481f-95c5-203afba8126e</t>
  </si>
  <si>
    <t>2025-11-18 22:14</t>
  </si>
  <si>
    <t>pvc-e83d2f95-0790-47c1-99dd-c7177971456c</t>
  </si>
  <si>
    <t>pvc-ea411f43-5eb2-4d58-ae81-618ccb310dca</t>
  </si>
  <si>
    <t>2025-11-18 20:13</t>
  </si>
  <si>
    <t>pvc-ed0ccca8-c000-4614-8a8e-5583b673c80c</t>
  </si>
  <si>
    <t>pvc-ee1726a9-1b8a-44d1-b0cd-6b3792c590ef</t>
  </si>
  <si>
    <t>pvc-f3cb9cb9-4e98-4b77-8f17-c24143a4a206</t>
  </si>
  <si>
    <t>2025-11-18 20:39</t>
  </si>
  <si>
    <t>pvc-fa632494-3ac9-440f-84bc-2a82c70aafe3</t>
  </si>
  <si>
    <t>pvc-fee129d1-0e16-44f8-b949-98be8a2408dd</t>
  </si>
  <si>
    <t>2026-03-25 21:02</t>
  </si>
  <si>
    <t>dk-reportsbi-eastus2-prod-002</t>
  </si>
  <si>
    <t>2022-09-05 19:14</t>
  </si>
  <si>
    <t>dk-bpetl-eastus2-prod-001</t>
  </si>
  <si>
    <t>2024-08-09 21:50</t>
  </si>
  <si>
    <t>dk-aes-eastus2-prod-002-C</t>
  </si>
  <si>
    <t>2025-12-01 20:59</t>
  </si>
  <si>
    <t>dk-aes-eastus2-prod-002-pre-11.1-prereinici</t>
  </si>
  <si>
    <t>2025-12-13 19:16</t>
  </si>
  <si>
    <t>dk-apo-eastus2-prod-001-pre-111</t>
  </si>
  <si>
    <t>2025-11-30 06:44</t>
  </si>
  <si>
    <t>dk-apo-eastus2-prod-002-pre-111</t>
  </si>
  <si>
    <t>2025-11-30 06:45</t>
  </si>
  <si>
    <t>dk-apo-eastus2-prod-008-C</t>
  </si>
  <si>
    <t>2025-12-02 19:24</t>
  </si>
  <si>
    <t>dk-apo-eastus2-prod-009-C</t>
  </si>
  <si>
    <t>dk-nss-nss-eastus2-prod-002</t>
  </si>
  <si>
    <t>dk-was-eastus2-prod-001-C</t>
  </si>
  <si>
    <t>2025-12-01 21:05</t>
  </si>
  <si>
    <t>dk-was-eastus2-prod-001-pre-111</t>
  </si>
  <si>
    <t>dk-was-eastus2-prod-002-C</t>
  </si>
  <si>
    <t>2025-12-01 21:06</t>
  </si>
  <si>
    <t>dk-was-eastus2-prod-002-pre-111</t>
  </si>
  <si>
    <t>2025-11-30 06:47</t>
  </si>
  <si>
    <t>gis-backup-eastus2</t>
  </si>
  <si>
    <t>2024-03-18 15:36</t>
  </si>
  <si>
    <t>vm-arcgis-eastus2-prod-001_DataDisk_0</t>
  </si>
  <si>
    <t>vm-gis-aes-eastus2-prod-003-C</t>
  </si>
  <si>
    <t>vm-gis-aes-eastus2-prod-003-pre-111-prereinici</t>
  </si>
  <si>
    <t>205eebdf9e9a4024af05446a013a6bb8-0-scratchVolume</t>
  </si>
  <si>
    <t>205eebdf9e9a4024af05446a013a6bb8-containerRootVolume</t>
  </si>
  <si>
    <t>451ae730db1346febc40074d8f824a51-0-scratchVolume</t>
  </si>
  <si>
    <t>451ae730db1346febc40074d8f824a51-containerRootVolume</t>
  </si>
  <si>
    <t>5ce6cec50d5b4416a8d60a963311e6ec-0-scratchVolume</t>
  </si>
  <si>
    <t>5ce6cec50d5b4416a8d60a963311e6ec-containerRootVolume</t>
  </si>
  <si>
    <t>654be515e6204bc389e882420c92d404-0-scratchVolume</t>
  </si>
  <si>
    <t>654be515e6204bc389e882420c92d404-containerRootVolume</t>
  </si>
  <si>
    <t>fcdb2d3c95924faabff77d98a02ef8bc-0-scratchVolume</t>
  </si>
  <si>
    <t>fcdb2d3c95924faabff77d98a02ef8bc-containerRootVolume</t>
  </si>
  <si>
    <t>vm-sigfo-eastus2-prod-001-datadisk_0</t>
  </si>
  <si>
    <t>2024-02-19 17:15</t>
  </si>
  <si>
    <t>dk_reports_ms_eastus2_prod_002</t>
  </si>
  <si>
    <t>2024-04-03 21:44</t>
  </si>
  <si>
    <t>dk_snat_eastus2_prod_001</t>
  </si>
  <si>
    <t>dk_snat_eastus2_prod_002</t>
  </si>
  <si>
    <t>Clusters</t>
  </si>
  <si>
    <t>AKS Pricing Tier</t>
  </si>
  <si>
    <t>Kubernetes Version</t>
  </si>
  <si>
    <t>Cluster Power State</t>
  </si>
  <si>
    <t>Role-Based Access Control</t>
  </si>
  <si>
    <t>AAD Enabled</t>
  </si>
  <si>
    <t>Kubernetes Local Accounts</t>
  </si>
  <si>
    <t>Cluster Admin ClusterRoleBinding</t>
  </si>
  <si>
    <t>Network Type (Plugin)</t>
  </si>
  <si>
    <t>Plugin Mode</t>
  </si>
  <si>
    <t>Pod CIDR</t>
  </si>
  <si>
    <t>Network Policy</t>
  </si>
  <si>
    <t>Outbound Type</t>
  </si>
  <si>
    <t>Infrastructure Resource Group</t>
  </si>
  <si>
    <t>Cluster Managed Identity</t>
  </si>
  <si>
    <t>App Gateway Ingress Controller</t>
  </si>
  <si>
    <t>Private Cluster</t>
  </si>
  <si>
    <t>Private Cluster FQDN</t>
  </si>
  <si>
    <t>Automatic Upgrade Type</t>
  </si>
  <si>
    <t>Node Security Channel Type</t>
  </si>
  <si>
    <t>Container Insights</t>
  </si>
  <si>
    <t>API Server Address</t>
  </si>
  <si>
    <t>Node Pool Name</t>
  </si>
  <si>
    <t>Node Pool Power State</t>
  </si>
  <si>
    <t>Node Pool Version</t>
  </si>
  <si>
    <t>Node Pool Mode</t>
  </si>
  <si>
    <t>Node Pool OS Type</t>
  </si>
  <si>
    <t>Node Pool OS</t>
  </si>
  <si>
    <t>Node Pool Image</t>
  </si>
  <si>
    <t>Node Pool Size</t>
  </si>
  <si>
    <t>Target Nodes</t>
  </si>
  <si>
    <t>vCPUs (Per Node)</t>
  </si>
  <si>
    <t>vCPUs Per Core (Per Node)</t>
  </si>
  <si>
    <t>RAM (GB) Per Node</t>
  </si>
  <si>
    <t>Availability Zones</t>
  </si>
  <si>
    <t>Max Pods Per Node</t>
  </si>
  <si>
    <t>Autoscale</t>
  </si>
  <si>
    <t>Autoscale Minimum Node Count</t>
  </si>
  <si>
    <t>Autoscale Maximum Node Count</t>
  </si>
  <si>
    <t>Enable Node Public IP</t>
  </si>
  <si>
    <t>Taints</t>
  </si>
  <si>
    <t>Labels</t>
  </si>
  <si>
    <t>Free</t>
  </si>
  <si>
    <t>1.28.9</t>
  </si>
  <si>
    <t>Running</t>
  </si>
  <si>
    <t>0 groups chosen</t>
  </si>
  <si>
    <t>Azure CNI</t>
  </si>
  <si>
    <t>none</t>
  </si>
  <si>
    <t>loadBalancer</t>
  </si>
  <si>
    <t>MC_rg-be-eastus2-dev-001_aks-be-k8-eastus2-dev-002_eastus2</t>
  </si>
  <si>
    <t>Not enabled</t>
  </si>
  <si>
    <t>aks2bek8onnetdev-d21bfeef.186ded11-0755-45ce-84ce-b37165188867.privatelink.eastus2.azmk8s.io</t>
  </si>
  <si>
    <t>npbeeastus2</t>
  </si>
  <si>
    <t>System</t>
  </si>
  <si>
    <t>Ubuntu</t>
  </si>
  <si>
    <t>AKSUbuntu-2204gen2containerd-202405.27.0</t>
  </si>
  <si>
    <t>Stopped</t>
  </si>
  <si>
    <t>MC_aks-bpi-mdso-k8-eastus2-dev-001_group_aks-bpi-mdso-k8-eastus2-dev-001_eastus2</t>
  </si>
  <si>
    <t>aks-bpi-mdso-k8-eastus2-dev-001-dns-4v5jtezw.758cb082-358c-46f4-b96e-6baf36942d17.privatelink.eastus2.azmk8s.io</t>
  </si>
  <si>
    <t>NodeImage</t>
  </si>
  <si>
    <t>aks-bpi-mdso-k8-eastus2-dev-001-dns-kvg8wvb8.hcp.eastus2.azmk8s.io</t>
  </si>
  <si>
    <t>agentpool</t>
  </si>
  <si>
    <t>AKSUbuntu-2204gen2containerd-202407.03.0</t>
  </si>
  <si>
    <t>CriticalAddonsOnly=true:NoSchedule</t>
  </si>
  <si>
    <t>npbpeastus2</t>
  </si>
  <si>
    <t>User</t>
  </si>
  <si>
    <t>npapisbpdev</t>
  </si>
  <si>
    <t>apis=api:NoSchedule</t>
  </si>
  <si>
    <t>@{app=apiservice}</t>
  </si>
  <si>
    <t>1.31.1</t>
  </si>
  <si>
    <t>azure</t>
  </si>
  <si>
    <t>MC_rg-bluep-eastus2-dev-001_aks-uaa-k8-eastus2-dev-001_eastus2</t>
  </si>
  <si>
    <t>aks-uaa-hfzieyl3.hcp.eastus2.azmk8s.io</t>
  </si>
  <si>
    <t>nodepool1</t>
  </si>
  <si>
    <t>AzureLinux</t>
  </si>
  <si>
    <t>AKSAzureLinux-V2gen2-202511.07.0</t>
  </si>
  <si>
    <t>MC_rg-be-eastus2-qa-001_aks-be-k8-eastus2-qa-001_eastus2</t>
  </si>
  <si>
    <t>aksbek8onnetqa-5a4ddcaf.3cc7c503-5655-4fb9-ad7d-c89782308712.privatelink.eastus2.azmk8s.io</t>
  </si>
  <si>
    <t>npbeeastus2q</t>
  </si>
  <si>
    <t>1.33</t>
  </si>
  <si>
    <t>MC_rg-bluep-eastus2-qa-001_aks-bpi-mdso-k8-eastus2-qa-001_eastus2</t>
  </si>
  <si>
    <t>aks-bpimdso-ffyfwvp4.hcp.eastus2.azmk8s.io</t>
  </si>
  <si>
    <t>AKSAzureLinux-V3gen2-202603.18.1</t>
  </si>
  <si>
    <t>1 2 3</t>
  </si>
  <si>
    <t>MC_rg-bluep-eastus2-qa-001_aks-bpi-mdso-k8-eastus2-qa-002_eastus2</t>
  </si>
  <si>
    <t>aks-bpimdso-wdzn2nyl.hcp.eastus2.azmk8s.io</t>
  </si>
  <si>
    <t>AKSUbuntu-2204gen2containerd-202603.18.1</t>
  </si>
  <si>
    <t>1.32.9</t>
  </si>
  <si>
    <t>MC_rg-bluep-eastus2-qa-001_aks-uaa-k8-eastus2-qa-001_eastus2</t>
  </si>
  <si>
    <t>aks-uaa-4b5r2z5c.hcp.eastus2.azmk8s.io</t>
  </si>
  <si>
    <t>rg-integrations-eastus2-qa-001</t>
  </si>
  <si>
    <t>1.29.13</t>
  </si>
  <si>
    <t>overlay</t>
  </si>
  <si>
    <t>10.244.0.0/16</t>
  </si>
  <si>
    <t>MC_rg-integrations-eastus2-qa-001_aks-integrations-eastus2-qa-001_eastus2</t>
  </si>
  <si>
    <t>aks-integrations-eastus2-qa-001-dns-se53k2nj.1a16c222-2cbb-4616-b9d5-66746955ece2.privatelink.eastus2.azmk8s.io</t>
  </si>
  <si>
    <t>patch</t>
  </si>
  <si>
    <t>aks-integrations-eastus2-qa-001-dns-q5krfj2p.hcp.eastus2.azmk8s.io</t>
  </si>
  <si>
    <t>AKSUbuntu-2204gen2containerd-202501.28.0</t>
  </si>
  <si>
    <t>intqa</t>
  </si>
  <si>
    <t>MC_rg-be-eastus2-prod-001_aks-be-k8-eastus2-prod-001_eastus2</t>
  </si>
  <si>
    <t>aks2bek8onnetprod-riz10hgd.4c6f55cc-e4ee-4136-b00f-9a5f5c6130e3.privatelink.eastus2.azmk8s.io</t>
  </si>
  <si>
    <t>AKSUbuntu-2204gen2containerd-202407.08.0</t>
  </si>
  <si>
    <t>MC_rg-bluep-eastus2-prod-001_aks-bpi-mdso-k8-eastus2-prod-001_eastus2</t>
  </si>
  <si>
    <t>aks-bpimdso-5bcml69y.hcp.eastus2.azmk8s.io</t>
  </si>
  <si>
    <t>AKSAzureLinux-V3gen2-202603.12.1</t>
  </si>
  <si>
    <t>MC_rg-bluep-eastus2-prod-001_aks-bpi-mdso-k8-eastus2-prod-002_eastus2</t>
  </si>
  <si>
    <t>aks-bpi-mdso-k8-eastus2-prod-002-dns-h37lz4z4.6042a367-6793-4d57-9bd6-da082fd53b87.privatelink.eastus2.azmk8s.io</t>
  </si>
  <si>
    <t>aks-bpi-mdso-k8-eastus2-prod-002-dns-sse8z7um.hcp.eastus2.azmk8s.io</t>
  </si>
  <si>
    <t>AKSUbuntu-2204gen2containerd-202409.23.0</t>
  </si>
  <si>
    <t>npapieastus2</t>
  </si>
  <si>
    <t>MC_rg-bluep-eastus2-prod-001_aks-uaa-k8-eastus2-prod-001_eastus2</t>
  </si>
  <si>
    <t>aks-uaa-qb10rmic.hcp.eastus2.azmk8s.io</t>
  </si>
  <si>
    <t>rg-integrations-eastus2-prod-001</t>
  </si>
  <si>
    <t>1.29.11</t>
  </si>
  <si>
    <t>10.1.0.0/16</t>
  </si>
  <si>
    <t>MC_rg-integrations-eastus2-prod-001_aks-integrations-eastus2-prod-002_eastus2</t>
  </si>
  <si>
    <t>aks-integrations-eastus2-prod-002-dns.kah1lyxsjqll7bp.privatelink.eastus2.azmk8s.io</t>
  </si>
  <si>
    <t>defaultworkspace-f63fbc3e-78fb-48e6-8e5b-944c79e35ca1-eus2</t>
  </si>
  <si>
    <t>system</t>
  </si>
  <si>
    <t>AKSUbuntu-2204gen2containerd-202504.02.0</t>
  </si>
  <si>
    <t>intprod</t>
  </si>
  <si>
    <t>timer</t>
  </si>
  <si>
    <t>AKSUbuntu-2204gen2containerd-202510.29.0</t>
  </si>
  <si>
    <t>Instance Name</t>
  </si>
  <si>
    <t>Instance OS Type</t>
  </si>
  <si>
    <t>Container Name</t>
  </si>
  <si>
    <t>Container State</t>
  </si>
  <si>
    <t>Container Image</t>
  </si>
  <si>
    <t>Restart Count</t>
  </si>
  <si>
    <t>Start Time</t>
  </si>
  <si>
    <t>Command</t>
  </si>
  <si>
    <t>Request CPU</t>
  </si>
  <si>
    <t>Request Memory (GB)</t>
  </si>
  <si>
    <t>IP</t>
  </si>
  <si>
    <t>Protocol</t>
  </si>
  <si>
    <t>Port</t>
  </si>
  <si>
    <t>rg-transitional-eastus2-prod-001</t>
  </si>
  <si>
    <t>ci-transitional-eastus2-prod-001</t>
  </si>
  <si>
    <t>acrtransitionaleastus2prod001.azurecr.io/camundawarwildfly:latest</t>
  </si>
  <si>
    <t>TCP TCP</t>
  </si>
  <si>
    <t>8080 9990</t>
  </si>
  <si>
    <t>ci-transitional-eastus2-prod-002</t>
  </si>
  <si>
    <t>rg_devops_eastus2_prod_001</t>
  </si>
  <si>
    <t>ci-ase-devops-tokens-eastus2-prod-001</t>
  </si>
  <si>
    <t>Terminated</t>
  </si>
  <si>
    <t>acrdevopsprod002.azurecr.io/authtokenesri:coltel-test-1</t>
  </si>
  <si>
    <t>80 8080</t>
  </si>
  <si>
    <t>Anonymous Pull Enabled</t>
  </si>
  <si>
    <t>Zone Redundancy</t>
  </si>
  <si>
    <t>Private Link</t>
  </si>
  <si>
    <t>Soft Delete Policy</t>
  </si>
  <si>
    <t>Trust Policy</t>
  </si>
  <si>
    <t>acr2bek8eastus2dev</t>
  </si>
  <si>
    <t>disabled</t>
  </si>
  <si>
    <t>2022-10-11 23:11</t>
  </si>
  <si>
    <t>acrdevopsdev001</t>
  </si>
  <si>
    <t>Basic</t>
  </si>
  <si>
    <t>2022-08-01 14:23</t>
  </si>
  <si>
    <t>acrbek8eastus2qa</t>
  </si>
  <si>
    <t>2022-11-09 18:44</t>
  </si>
  <si>
    <t>rg-transitional-eastus2-qa-001</t>
  </si>
  <si>
    <t>acrtransitionaleastus2qa001</t>
  </si>
  <si>
    <t>2022-08-09 14:21</t>
  </si>
  <si>
    <t>rg_devops_eastus2_qa_001</t>
  </si>
  <si>
    <t>acrdevopsqa001</t>
  </si>
  <si>
    <t>2023-05-29 23:29</t>
  </si>
  <si>
    <t>acr2bek8eastus2prod</t>
  </si>
  <si>
    <t>Premium</t>
  </si>
  <si>
    <t>2023-08-02 22:45</t>
  </si>
  <si>
    <t>acrtransitionaleastus2prod001</t>
  </si>
  <si>
    <t>2022-10-03 20:41</t>
  </si>
  <si>
    <t>acrdevopsprod002</t>
  </si>
  <si>
    <t>2023-07-27 05:01</t>
  </si>
  <si>
    <t>Enabled API Types</t>
  </si>
  <si>
    <t>Backup Policy</t>
  </si>
  <si>
    <t>Backup Storage Redundancy</t>
  </si>
  <si>
    <t>Account Offer Type</t>
  </si>
  <si>
    <t>Replicate Data Globally</t>
  </si>
  <si>
    <t>VNET Filtering</t>
  </si>
  <si>
    <t>Virtual Networks</t>
  </si>
  <si>
    <t>Capacity</t>
  </si>
  <si>
    <t>Free Tier Discount</t>
  </si>
  <si>
    <t>Public Access</t>
  </si>
  <si>
    <t>Default Consistency</t>
  </si>
  <si>
    <t>Private Endpoint</t>
  </si>
  <si>
    <t>Read Locations</t>
  </si>
  <si>
    <t>Write Locations</t>
  </si>
  <si>
    <t>CORS</t>
  </si>
  <si>
    <t>URI</t>
  </si>
  <si>
    <t>beecosmosdev</t>
  </si>
  <si>
    <t>MongoDB</t>
  </si>
  <si>
    <t>Continuous</t>
  </si>
  <si>
    <t>Opted Out</t>
  </si>
  <si>
    <t>System.Object[]</t>
  </si>
  <si>
    <t>Session</t>
  </si>
  <si>
    <t>East US 2</t>
  </si>
  <si>
    <t>https://beecosmosdev.mongo.cosmos.azure.com:443/</t>
  </si>
  <si>
    <t>beecosmosqa</t>
  </si>
  <si>
    <t>Opted In</t>
  </si>
  <si>
    <t>https://beecosmosqa.mongo.cosmos.azure.com:443/</t>
  </si>
  <si>
    <t>beecosmosprod</t>
  </si>
  <si>
    <t>Periodic</t>
  </si>
  <si>
    <t>Geo</t>
  </si>
  <si>
    <t>East US 2 Central US</t>
  </si>
  <si>
    <t>https://beecosmosprod.mongo.cosmos.azure.com:443/</t>
  </si>
  <si>
    <t>FQDN</t>
  </si>
  <si>
    <t>ADMIN Login</t>
  </si>
  <si>
    <t>Version</t>
  </si>
  <si>
    <t>AD Authentication</t>
  </si>
  <si>
    <t>Password Authentication</t>
  </si>
  <si>
    <t>Computer Tier</t>
  </si>
  <si>
    <t>Computer Size</t>
  </si>
  <si>
    <t>Storage Size (GB)</t>
  </si>
  <si>
    <t>High Availability</t>
  </si>
  <si>
    <t>Data Encryption</t>
  </si>
  <si>
    <t>Backup Retention (Days)</t>
  </si>
  <si>
    <t>Geo-Redundant Backup</t>
  </si>
  <si>
    <t>Replication Role</t>
  </si>
  <si>
    <t>Replication Capacity</t>
  </si>
  <si>
    <t>Delegated VNET</t>
  </si>
  <si>
    <t>Delegated Subnet</t>
  </si>
  <si>
    <t>Private DNS Zone</t>
  </si>
  <si>
    <t>psql-files-eastus2-centralhub-001</t>
  </si>
  <si>
    <t>psql-files-eastus2-centralhub-001.postgres.database.azure.com</t>
  </si>
  <si>
    <t>Burstable</t>
  </si>
  <si>
    <t>NotEnabled</t>
  </si>
  <si>
    <t>SystemManaged</t>
  </si>
  <si>
    <t>Primary</t>
  </si>
  <si>
    <t>psql-be-k8-eastus2-dev-002</t>
  </si>
  <si>
    <t>psql-be-k8-eastus2-dev-002.postgres.database.azure.com</t>
  </si>
  <si>
    <t>pgsqladmin</t>
  </si>
  <si>
    <t>snet-postgres-eastus2-dev-001</t>
  </si>
  <si>
    <t>privatelink.postgres.database.azure.com</t>
  </si>
  <si>
    <t>psql-be-k8-eastus2-qa-002</t>
  </si>
  <si>
    <t>psql-be-k8-eastus2-qa-002.postgres.database.azure.com</t>
  </si>
  <si>
    <t>GeneralPurpose</t>
  </si>
  <si>
    <t>snet-postgres-eastus2-qa-001</t>
  </si>
  <si>
    <t>psql-bp-bpi-eastus2-qa-001.private.postgres.database.azure.com</t>
  </si>
  <si>
    <t>psql-bp-bpi-eastus2-qa-001</t>
  </si>
  <si>
    <t>psql-bp-bpi-eastus2-qa-001.postgres.database.azure.com</t>
  </si>
  <si>
    <t>bpbpiadmin</t>
  </si>
  <si>
    <t>psql-bpetl-db-eastus2-qa-002</t>
  </si>
  <si>
    <t>psql-bpetl-db-eastus2-qa-002.postgres.database.azure.com</t>
  </si>
  <si>
    <t>gisdbqamig</t>
  </si>
  <si>
    <t>gisdbqamig.postgres.database.azure.com</t>
  </si>
  <si>
    <t>sde</t>
  </si>
  <si>
    <t>gisdbqaflx.private.postgres.database.azure.com</t>
  </si>
  <si>
    <t>psql-nomo-eastus2-qa-001</t>
  </si>
  <si>
    <t>psql-nomo-eastus2-qa-001.postgres.database.azure.com</t>
  </si>
  <si>
    <t>nomo_db_mgmt</t>
  </si>
  <si>
    <t>psql-transitionalf-eastus2-qa-003</t>
  </si>
  <si>
    <t>psql-transitionalf-eastus2-qa-003.postgres.database.azure.com</t>
  </si>
  <si>
    <t>psql-be-k8-centralus-dr-001</t>
  </si>
  <si>
    <t>FlexibleServers- Version 11</t>
  </si>
  <si>
    <t>2025-11-09</t>
  </si>
  <si>
    <t>psql-be-k8-centralus-dr-001.postgres.database.azure.com</t>
  </si>
  <si>
    <t>bebssadmin</t>
  </si>
  <si>
    <t>GeoAsyncReplica</t>
  </si>
  <si>
    <t>vnet-onnet-centralus-dr-001</t>
  </si>
  <si>
    <t>snet-postgres-centralus-dr-001</t>
  </si>
  <si>
    <t>psql-be-k8-centralus-dr-001.private.postgres.database.azure.com</t>
  </si>
  <si>
    <t>psql-be-k8-centralus-dr-002</t>
  </si>
  <si>
    <t>psql-be-k8-centralus-dr-002.postgres.database.azure.com</t>
  </si>
  <si>
    <t>psql-be-k8-centralus-dr-002.private.postgres.database.azure.com</t>
  </si>
  <si>
    <t>psql-be-k8-eastus2-prod-001</t>
  </si>
  <si>
    <t>psql-be-k8-eastus2-prod-001.postgres.database.azure.com</t>
  </si>
  <si>
    <t>snet-postgres-eastus2-prod-001</t>
  </si>
  <si>
    <t>psql-be-k8-eastus2-prod.private.postgres.database.azure.com</t>
  </si>
  <si>
    <t>psql-be-k8-eastus2-prod-002</t>
  </si>
  <si>
    <t>psql-be-k8-eastus2-prod-002.postgres.database.azure.com</t>
  </si>
  <si>
    <t>psql-reportsbi-eastus2-prod-001</t>
  </si>
  <si>
    <t>eastus</t>
  </si>
  <si>
    <t>psql-reportsbi-eastus2-prod-001.postgres.database.azure.com</t>
  </si>
  <si>
    <t>Standard_D4ds_v5</t>
  </si>
  <si>
    <t>psql-bp-bpi-eastus2-prod-002</t>
  </si>
  <si>
    <t>psql-bp-bpi-eastus2-prod-002.postgres.database.azure.com</t>
  </si>
  <si>
    <t>replicauser1</t>
  </si>
  <si>
    <t>psql-bpetl-db-eastus2-prod-002</t>
  </si>
  <si>
    <t>psql-bpetl-db-eastus2-prod-002.postgres.database.azure.com</t>
  </si>
  <si>
    <t>psql-timer-eastus2-001</t>
  </si>
  <si>
    <t>psql-timer-eastus2-001.postgres.database.azure.com</t>
  </si>
  <si>
    <t>pgadmin</t>
  </si>
  <si>
    <t>gisdbprocmi</t>
  </si>
  <si>
    <t>gisdbprocmi.postgres.database.azure.com</t>
  </si>
  <si>
    <t>gisdbpromig</t>
  </si>
  <si>
    <t>gisdbpromig.postgres.database.azure.com</t>
  </si>
  <si>
    <t>Standard_D16ds_v4</t>
  </si>
  <si>
    <t>Healthy</t>
  </si>
  <si>
    <t>gisdbpromig.private.postgres.database.azure.com</t>
  </si>
  <si>
    <t>gisdbpromigdr</t>
  </si>
  <si>
    <t>gisdbpromigdr.postgres.database.azure.com</t>
  </si>
  <si>
    <t>psql-nomo-eastus2-prod-001</t>
  </si>
  <si>
    <t>psql-nomo-eastus2-prod-001.postgres.database.azure.com</t>
  </si>
  <si>
    <t>rg-sirius-eastus2-prod-001</t>
  </si>
  <si>
    <t>psql-transacctions-eastus2-prod-001</t>
  </si>
  <si>
    <t>psql-transacctions-eastus2-prod-001.postgres.database.azure.com</t>
  </si>
  <si>
    <t>psql-transitionalf-eastus2-prod-001</t>
  </si>
  <si>
    <t>psql-transitionalf-eastus2-prod-001.postgres.database.azure.com</t>
  </si>
  <si>
    <t>MemoryOptimized</t>
  </si>
  <si>
    <t>Standard_E16s_v3</t>
  </si>
  <si>
    <t>Database Server</t>
  </si>
  <si>
    <t>Default Secondary Location</t>
  </si>
  <si>
    <t>Min DTU Capacity</t>
  </si>
  <si>
    <t>DTU Capacity</t>
  </si>
  <si>
    <t>Service Tier</t>
  </si>
  <si>
    <t>Hardware Configuration</t>
  </si>
  <si>
    <t>Data Max Size (GB)</t>
  </si>
  <si>
    <t>Zone Redundant</t>
  </si>
  <si>
    <t>Catalog Collation</t>
  </si>
  <si>
    <t>Read Replica Count</t>
  </si>
  <si>
    <t>ElasticPool ID</t>
  </si>
  <si>
    <t>db_reportbi</t>
  </si>
  <si>
    <t>sqla-reportsbi-eastus2-prod-001</t>
  </si>
  <si>
    <t>Online</t>
  </si>
  <si>
    <t>NoPreference</t>
  </si>
  <si>
    <t>SQL_Latin1_General_CP1_CI_AS</t>
  </si>
  <si>
    <t>sqla-reportsbi-eastus2-prod-003</t>
  </si>
  <si>
    <t>Paused</t>
  </si>
  <si>
    <t>GP_S_Gen5</t>
  </si>
  <si>
    <t>db-kpis</t>
  </si>
  <si>
    <t>sqla-reportsbi-eastus2-prod-002</t>
  </si>
  <si>
    <t>db-arcgis</t>
  </si>
  <si>
    <t>sqla-gis-eastus2-prod-001</t>
  </si>
  <si>
    <t>dbarcgis</t>
  </si>
  <si>
    <t>dbarcgisSDE</t>
  </si>
  <si>
    <t>sqla-gis-eastus2-prod-002</t>
  </si>
  <si>
    <t>db-operations</t>
  </si>
  <si>
    <t>sqla-operations-eastus2-prod-001</t>
  </si>
  <si>
    <t>Kind</t>
  </si>
  <si>
    <t>Admin Login</t>
  </si>
  <si>
    <t>minimalTlsVersion</t>
  </si>
  <si>
    <t>State</t>
  </si>
  <si>
    <t>v12.0</t>
  </si>
  <si>
    <t>pe-reportsbi-eastus2-001-a6d3b137-3408-4b4f-8790-68d378691058</t>
  </si>
  <si>
    <t>sqla-reportsbi-eastus2-prod-001.database.windows.net</t>
  </si>
  <si>
    <t>Ready</t>
  </si>
  <si>
    <t>pe-kpi-eastus2-prod-001-9d35c239-0e62-49f4-ada8-cfc42aa31ff6</t>
  </si>
  <si>
    <t>sqla-reportsbi-eastus2-prod-002.database.windows.net</t>
  </si>
  <si>
    <t>gis</t>
  </si>
  <si>
    <t>pe-arcgis-eastus2-prod-001-4bb78ce2-8d93-4af1-8874-0f187f53186e</t>
  </si>
  <si>
    <t>sqla-gis-eastus2-prod-001.database.windows.net</t>
  </si>
  <si>
    <t>pe-arcgis-eastus2-prod-002-06dd8882-cf5b-49af-862f-152235764cd6</t>
  </si>
  <si>
    <t>sqla-gis-eastus2-prod-002.database.windows.net</t>
  </si>
  <si>
    <t>pe-operations-eastus2-prod-001-b9695ea5-7305-4bff-be57-e7f03163afc3</t>
  </si>
  <si>
    <t>sqla-operations-eastus2-prod-001.database.windows.net</t>
  </si>
  <si>
    <t>v12.0,analytics</t>
  </si>
  <si>
    <t>pe-vpn-ca1797e2-3a2e-4b19-bc08-620b10e7330f</t>
  </si>
  <si>
    <t>workspaceprod001.database.windows.net</t>
  </si>
  <si>
    <t>workspaceprod001.synapse-ws-sql--workspaceprod001-97229464-93e5-4363-9865-3393b18abc68</t>
  </si>
  <si>
    <t>SQL Server License Type</t>
  </si>
  <si>
    <t>SQL Image</t>
  </si>
  <si>
    <t>SQL Management</t>
  </si>
  <si>
    <t>SQL Image Sku</t>
  </si>
  <si>
    <t>PAYG</t>
  </si>
  <si>
    <t>SQL2017-WS2022</t>
  </si>
  <si>
    <t>LightWeight</t>
  </si>
  <si>
    <t>Express</t>
  </si>
  <si>
    <t>SQL2019-WS2019</t>
  </si>
  <si>
    <t>Sku Capacity</t>
  </si>
  <si>
    <t>Gateway URL</t>
  </si>
  <si>
    <t>Virtual Network Type</t>
  </si>
  <si>
    <t>Http2</t>
  </si>
  <si>
    <t>Backend SSL 3.0</t>
  </si>
  <si>
    <t>Backend TLS 1.0</t>
  </si>
  <si>
    <t>Backend TLS 1.1</t>
  </si>
  <si>
    <t>Triple DES</t>
  </si>
  <si>
    <t>Client SSL 3.0</t>
  </si>
  <si>
    <t>Client TLS 1.0</t>
  </si>
  <si>
    <t>Client TLS 1.1</t>
  </si>
  <si>
    <t>apimdevopsdev001</t>
  </si>
  <si>
    <t>Developer</t>
  </si>
  <si>
    <t>https://apimdevopsdev001.azure-api.net</t>
  </si>
  <si>
    <t>External</t>
  </si>
  <si>
    <t>false</t>
  </si>
  <si>
    <t>apimdevopsdev002</t>
  </si>
  <si>
    <t>https://apimdevopsdev002.azure-api.net</t>
  </si>
  <si>
    <t>Internal</t>
  </si>
  <si>
    <t>apimmicroservicesdev001</t>
  </si>
  <si>
    <t>https://apimmicroservicesdev001.azure-api.net</t>
  </si>
  <si>
    <t>apimtransitionalqa001</t>
  </si>
  <si>
    <t>https://apimtransitionalqa001.azure-api.net</t>
  </si>
  <si>
    <t>apimdevopsqa001</t>
  </si>
  <si>
    <t>https://apimdevopsqa001.azure-api.net</t>
  </si>
  <si>
    <t>apimdevopsqa002</t>
  </si>
  <si>
    <t>https://apimdevopsqa002.azure-api.net</t>
  </si>
  <si>
    <t>apimtransitionalprod001</t>
  </si>
  <si>
    <t>https://apimtransitionalprod001.azure-api.net</t>
  </si>
  <si>
    <t>rg_devops_centralus_dr_001</t>
  </si>
  <si>
    <t>apimdevopsdr001</t>
  </si>
  <si>
    <t>https://apimdevopsdr001.azure-api.net</t>
  </si>
  <si>
    <t>apimdevopsdr002</t>
  </si>
  <si>
    <t>https://apimdevopsdr002.azure-api.net</t>
  </si>
  <si>
    <t>apimdevopsprod001</t>
  </si>
  <si>
    <t>https://apimdevopsprod001.azure-api.net</t>
  </si>
  <si>
    <t>apimdevopsprod002</t>
  </si>
  <si>
    <t>https://apimdevopsprod002.azure-api.net</t>
  </si>
  <si>
    <t>servicebusdevopseastus2dev001</t>
  </si>
  <si>
    <t>https://servicebusdevopseastus2dev001.servicebus.windows.net:443/</t>
  </si>
  <si>
    <t>2024-10-22 07:15</t>
  </si>
  <si>
    <t>Automation Account Name</t>
  </si>
  <si>
    <t>Automation Account State</t>
  </si>
  <si>
    <t>Automation Account SKU</t>
  </si>
  <si>
    <t>Automation Account Created Time</t>
  </si>
  <si>
    <t>Runbook Name</t>
  </si>
  <si>
    <t>Last Modified Time</t>
  </si>
  <si>
    <t>Runbook State</t>
  </si>
  <si>
    <t>Runbook Type</t>
  </si>
  <si>
    <t>Runbook Description</t>
  </si>
  <si>
    <t>aac-devops-centralhub001-starstop-vms</t>
  </si>
  <si>
    <t>Ok</t>
  </si>
  <si>
    <t>2023-09-19 05:49</t>
  </si>
  <si>
    <t>start-vm-centralhub-jumpbox</t>
  </si>
  <si>
    <t>09/10/2025 10:59</t>
  </si>
  <si>
    <t>Edit</t>
  </si>
  <si>
    <t>PowerShell</t>
  </si>
  <si>
    <t>Runbook para el inicio de los servers que sirven de Jumpbox a la red interna de Sirius</t>
  </si>
  <si>
    <t>start-vms-centralhub</t>
  </si>
  <si>
    <t>09/10/2025 11:52</t>
  </si>
  <si>
    <t>PowerShell72</t>
  </si>
  <si>
    <t>stop-vm-centralhub-jumpbox</t>
  </si>
  <si>
    <t>03/19/2026 10:48</t>
  </si>
  <si>
    <t>Runbook que detienen los Jumpbox</t>
  </si>
  <si>
    <t>stop-vms-centralhub</t>
  </si>
  <si>
    <t>03/22/2026 12:25</t>
  </si>
  <si>
    <t>Published</t>
  </si>
  <si>
    <t>site-recovery-vault-rg</t>
  </si>
  <si>
    <t>site-reco-qa1-asr-automationaccount</t>
  </si>
  <si>
    <t>2023-12-27 16:44</t>
  </si>
  <si>
    <t>westus</t>
  </si>
  <si>
    <t>aac-devops-dev-starstop-bd-fxs</t>
  </si>
  <si>
    <t>2024-11-05 21:19</t>
  </si>
  <si>
    <t>AzureAutomationTutorialWithIdentity</t>
  </si>
  <si>
    <t>09/15/2025 10:46</t>
  </si>
  <si>
    <t xml:space="preserve"> An example runbook which gets all the ARM resources using the Managed Identity.</t>
  </si>
  <si>
    <t>AzureAutomationTutorialWithIdentityGraphical</t>
  </si>
  <si>
    <t>GraphPowerShell</t>
  </si>
  <si>
    <t>start-bd-flxs-dev</t>
  </si>
  <si>
    <t>07/18/2025 08:37</t>
  </si>
  <si>
    <t>stop-bd-flxs-dev</t>
  </si>
  <si>
    <t>07/18/2025 08:19</t>
  </si>
  <si>
    <t>stop services data base flexible server environmente development</t>
  </si>
  <si>
    <t>aac-devops-dev-starstop-vms</t>
  </si>
  <si>
    <t>2023-09-19 04:24</t>
  </si>
  <si>
    <t>Start-AKS-Dev</t>
  </si>
  <si>
    <t>02/03/2026 09:29</t>
  </si>
  <si>
    <t>Stop-AKS-Dev</t>
  </si>
  <si>
    <t>02/03/2026 09:25</t>
  </si>
  <si>
    <t>start-vm-bp-dev</t>
  </si>
  <si>
    <t>06/06/2024 02:28</t>
  </si>
  <si>
    <t xml:space="preserve">Runbook para el inicio de las VMS de Blue Planet en DEV </t>
  </si>
  <si>
    <t>stop-vm-bp-dev</t>
  </si>
  <si>
    <t>07/18/2025 08:22</t>
  </si>
  <si>
    <t>Script de detención de las VMs de Blue Planet en Dev</t>
  </si>
  <si>
    <t>aac-devops-eastus2-dev-001</t>
  </si>
  <si>
    <t>2022-10-25 17:12</t>
  </si>
  <si>
    <t>03/28/2023 08:19</t>
  </si>
  <si>
    <t>rbk-pshell-turnon-vms</t>
  </si>
  <si>
    <t>New</t>
  </si>
  <si>
    <t>Runbuck para encendido de VMs</t>
  </si>
  <si>
    <t>rbk_pshell_TMFautoTest_devops_eastus2_dev_001</t>
  </si>
  <si>
    <t>PowerShell7</t>
  </si>
  <si>
    <t>Proceso en PowerShell para la ejecución de los scripts de pruebas automatizadas de las TMF's</t>
  </si>
  <si>
    <t>rbk_python_TMF621autoTest_devops_eastus2_dev_001</t>
  </si>
  <si>
    <t>Python3</t>
  </si>
  <si>
    <t>rbk_python_TMFautoTest_devops_eastus2_dev_001</t>
  </si>
  <si>
    <t>Proceso en python para la ejecución de los scripts de pruebas automatizadas de las TMF's</t>
  </si>
  <si>
    <t>acc-devops-dump-neo4j</t>
  </si>
  <si>
    <t>2025-05-09 20:08</t>
  </si>
  <si>
    <t>09/15/2025 10:31</t>
  </si>
  <si>
    <t>toma-de-dump-qa</t>
  </si>
  <si>
    <t>toma de dupm qa</t>
  </si>
  <si>
    <t>toma-dump-qa-powershell</t>
  </si>
  <si>
    <t>aac-devops-qa-starvms</t>
  </si>
  <si>
    <t>2023-09-15 06:35</t>
  </si>
  <si>
    <t>Apagadovmetl</t>
  </si>
  <si>
    <t>RestartBeeInteractionCase</t>
  </si>
  <si>
    <t>09/10/2025 12:46</t>
  </si>
  <si>
    <t>StartAKSClustersQA</t>
  </si>
  <si>
    <t>02/03/2026 09:31</t>
  </si>
  <si>
    <t>StartBDFlexible</t>
  </si>
  <si>
    <t>10/08/2025 04:11</t>
  </si>
  <si>
    <t>StopAKSClusterQA</t>
  </si>
  <si>
    <t>03/30/2026 10:15</t>
  </si>
  <si>
    <t>StopAppServices</t>
  </si>
  <si>
    <t>10/15/2025 03:57</t>
  </si>
  <si>
    <t xml:space="preserve">runbook para apagar todos los app sevricesde qa </t>
  </si>
  <si>
    <t>deallocate-vm-bp-qa-uaa</t>
  </si>
  <si>
    <t>08/08/2025 11:06</t>
  </si>
  <si>
    <t>Runbook para apagar equipos y evitar que las VMs sigan consumiendo. Las VMs pasan de "Stopped" a "Deallocated"</t>
  </si>
  <si>
    <t>deallocate-vm-gis-qa</t>
  </si>
  <si>
    <t>09/25/2025 01:53</t>
  </si>
  <si>
    <t>deallocate-vm-sn-qa</t>
  </si>
  <si>
    <t>starbeAKS</t>
  </si>
  <si>
    <t>02/03/2026 09:33</t>
  </si>
  <si>
    <t>start-mv-gis-qa</t>
  </si>
  <si>
    <t>09/25/2025 01:56</t>
  </si>
  <si>
    <t>start-vm-bp-qa-bpi</t>
  </si>
  <si>
    <t>06/06/2024 02:32</t>
  </si>
  <si>
    <t>Runbook para iniciar servicios de BPI en QA</t>
  </si>
  <si>
    <t>start-vm-bp-qa-uaa</t>
  </si>
  <si>
    <t>02/17/2026 02:28</t>
  </si>
  <si>
    <t>Runbook para iniciar las VMs de UAA en QA</t>
  </si>
  <si>
    <t>start-vms-ms-sn-qa</t>
  </si>
  <si>
    <t>startAppservice</t>
  </si>
  <si>
    <t>01/02/2026 02:14</t>
  </si>
  <si>
    <t>stop-databases-postgres-qa</t>
  </si>
  <si>
    <t>12/08/2025 11:47</t>
  </si>
  <si>
    <t>stopAksBE</t>
  </si>
  <si>
    <t>02/03/2026 09:38</t>
  </si>
  <si>
    <t>Site-reco-vsc-asr-automationaccount</t>
  </si>
  <si>
    <t>2024-02-21 21:40</t>
  </si>
  <si>
    <t>aac-devops-dr-siterecovery-vms</t>
  </si>
  <si>
    <t>2023-09-20 22:04</t>
  </si>
  <si>
    <t>06/06/2024 04:59</t>
  </si>
  <si>
    <t>aac-devops-dr-starstop-vms</t>
  </si>
  <si>
    <t>2023-09-19 02:47</t>
  </si>
  <si>
    <t>deallocate-vm-bp-dr-bpi</t>
  </si>
  <si>
    <t>deallocate-vm-bp-dr-uaa</t>
  </si>
  <si>
    <t>aac-devops-prod-starstop-vms</t>
  </si>
  <si>
    <t>2023-09-19 02:22</t>
  </si>
  <si>
    <t>deallocate-vm-bp-prod-bpi</t>
  </si>
  <si>
    <t>deallocate-vm-bp-prod-uaa</t>
  </si>
  <si>
    <t>reporteCLA</t>
  </si>
  <si>
    <t>04/06/2026 02:21</t>
  </si>
  <si>
    <t>reportesLIW</t>
  </si>
  <si>
    <t>04/02/2026 02:36</t>
  </si>
  <si>
    <t>reportescoltel</t>
  </si>
  <si>
    <t>04/02/2026 02:35</t>
  </si>
  <si>
    <t>restar_628</t>
  </si>
  <si>
    <t>03/18/2026 10:14</t>
  </si>
  <si>
    <t>solucion provicional a la 628</t>
  </si>
  <si>
    <t>restart-aes-002-machine</t>
  </si>
  <si>
    <t>restart-aes-003-machine</t>
  </si>
  <si>
    <t>start-vm-bp-prod-bpi</t>
  </si>
  <si>
    <t>Runbook para iniciar servidores de BPI en Prod</t>
  </si>
  <si>
    <t>start-vm-bp-prod-uaa</t>
  </si>
  <si>
    <t>05/31/2025 05:49</t>
  </si>
  <si>
    <t>Runbook para iniciar servidores de UAA en PROD</t>
  </si>
  <si>
    <t>Backup Policy Name</t>
  </si>
  <si>
    <t>Datasource Type</t>
  </si>
  <si>
    <t>Protected Items Count</t>
  </si>
  <si>
    <t>Backup Compression</t>
  </si>
  <si>
    <t>SQL Compression</t>
  </si>
  <si>
    <t>Policy Type</t>
  </si>
  <si>
    <t>Protected Item Type</t>
  </si>
  <si>
    <t>Protected Item</t>
  </si>
  <si>
    <t>Vault</t>
  </si>
  <si>
    <t>Retention Period</t>
  </si>
  <si>
    <t>Backup Frequency</t>
  </si>
  <si>
    <t>Health Status</t>
  </si>
  <si>
    <t>Protection Status</t>
  </si>
  <si>
    <t>Archive Enabled</t>
  </si>
  <si>
    <t>Last Backup Status</t>
  </si>
  <si>
    <t>Last Backup Time</t>
  </si>
  <si>
    <t>Days Since Last Backup</t>
  </si>
  <si>
    <t>Last Recovery Point</t>
  </si>
  <si>
    <t>Latest Recovery Point (Secondary Region)</t>
  </si>
  <si>
    <t>Protection State</t>
  </si>
  <si>
    <t>Protection State (Secondary Region)</t>
  </si>
  <si>
    <t>Soft Delete Retention Period</t>
  </si>
  <si>
    <t>DailyPolicy-l7s3bjtf</t>
  </si>
  <si>
    <t>VM</t>
  </si>
  <si>
    <t>AzureIaasVM</t>
  </si>
  <si>
    <t>bv-backup-centralhub-001</t>
  </si>
  <si>
    <t>30.00:00:00</t>
  </si>
  <si>
    <t>1.00:00:00</t>
  </si>
  <si>
    <t>Passed</t>
  </si>
  <si>
    <t>Completed</t>
  </si>
  <si>
    <t>04/16/2026 08:38:20</t>
  </si>
  <si>
    <t>04/16/2026 08:38:23</t>
  </si>
  <si>
    <t>01/01/0001 00:00:00</t>
  </si>
  <si>
    <t>Protected</t>
  </si>
  <si>
    <t>NotProtected</t>
  </si>
  <si>
    <t>04/16/2026 08:40:44</t>
  </si>
  <si>
    <t>04/16/2026 08:40:48</t>
  </si>
  <si>
    <t>DefaultPolicy</t>
  </si>
  <si>
    <t>EnhancedPolicy</t>
  </si>
  <si>
    <t>12:00:00</t>
  </si>
  <si>
    <t>04/16/2026 16:31:16</t>
  </si>
  <si>
    <t>04/16/2026 20:33:46</t>
  </si>
  <si>
    <t>04/16/2026 16:34:20</t>
  </si>
  <si>
    <t>04/16/2026 20:32:47</t>
  </si>
  <si>
    <t>04/16/2026 16:31:39</t>
  </si>
  <si>
    <t>04/16/2026 20:29:01</t>
  </si>
  <si>
    <t>HourlyLogBackup</t>
  </si>
  <si>
    <t>SQLDataBase</t>
  </si>
  <si>
    <t xml:space="preserve">Full , Log </t>
  </si>
  <si>
    <t>azureapp-auto-alerts-94848e-eduardo_monroy_ext_onnetfibra_co</t>
  </si>
  <si>
    <t>DailyPolicy-lpt2ace3</t>
  </si>
  <si>
    <t>AzureFileShare</t>
  </si>
  <si>
    <t>AzureStorage</t>
  </si>
  <si>
    <t>stacbpeastus2qa002</t>
  </si>
  <si>
    <t>vault-lpt2abyc</t>
  </si>
  <si>
    <t>04/16/2026 20:08:34</t>
  </si>
  <si>
    <t>04/16/2026 20:08:35</t>
  </si>
  <si>
    <t>nss-websettings</t>
  </si>
  <si>
    <t>EnhancedPolicy-m2uqmtwj</t>
  </si>
  <si>
    <t>Policy-QA</t>
  </si>
  <si>
    <t>vm-bp-uaa-eastus2-qa-001</t>
  </si>
  <si>
    <t>rsv-recoveryqa-eastus2-001</t>
  </si>
  <si>
    <t>14.00:00:00</t>
  </si>
  <si>
    <t>7.00:00:00</t>
  </si>
  <si>
    <t>03/09/2026 15:08:38</t>
  </si>
  <si>
    <t>03/09/2026 15:09:10</t>
  </si>
  <si>
    <t>vm-bp-uaa-eastus2-qa-002</t>
  </si>
  <si>
    <t>03/09/2026 15:02:28</t>
  </si>
  <si>
    <t>03/09/2026 15:03:02</t>
  </si>
  <si>
    <t>vm-bp-uaa-eastus2-qa-003</t>
  </si>
  <si>
    <t>03/09/2026 15:05:03</t>
  </si>
  <si>
    <t>03/09/2026 15:05:38</t>
  </si>
  <si>
    <t>04/13/2026 15:06:29</t>
  </si>
  <si>
    <t>04/13/2026 15:07:02</t>
  </si>
  <si>
    <t>04/13/2026 15:02:20</t>
  </si>
  <si>
    <t>04/13/2026 15:02:55</t>
  </si>
  <si>
    <t>04/13/2026 15:05:07</t>
  </si>
  <si>
    <t>04/13/2026 15:05:40</t>
  </si>
  <si>
    <t>04/13/2026 15:06:27</t>
  </si>
  <si>
    <t>04/13/2026 15:07:01</t>
  </si>
  <si>
    <t>04/13/2026 15:05:09</t>
  </si>
  <si>
    <t>04/13/2026 15:05:43</t>
  </si>
  <si>
    <t>04/13/2026 15:08:43</t>
  </si>
  <si>
    <t>04/13/2026 15:09:16</t>
  </si>
  <si>
    <t>04/13/2026 15:04:53</t>
  </si>
  <si>
    <t>04/13/2026 15:05:25</t>
  </si>
  <si>
    <t>04/13/2026 15:06:05</t>
  </si>
  <si>
    <t>04/13/2026 15:06:38</t>
  </si>
  <si>
    <t>04/13/2026 15:02:21</t>
  </si>
  <si>
    <t>04/13/2026 15:09:04</t>
  </si>
  <si>
    <t>04/13/2026 15:09:37</t>
  </si>
  <si>
    <t>04/13/2026 15:09:40</t>
  </si>
  <si>
    <t>04/13/2026 15:10:13</t>
  </si>
  <si>
    <t>DailyPolicy-lpskkx66</t>
  </si>
  <si>
    <t>fsbackupsandbinariesdr</t>
  </si>
  <si>
    <t>Site-recovery-vault-centralus</t>
  </si>
  <si>
    <t>04/16/2026 19:55:34</t>
  </si>
  <si>
    <t>04/16/2026 19:55:35</t>
  </si>
  <si>
    <t>rg-files-eastus2-prod-001</t>
  </si>
  <si>
    <t>WeeklyPolicy</t>
  </si>
  <si>
    <t>DailyPolicy</t>
  </si>
  <si>
    <t>fs-stacgisaeseastus2prod002</t>
  </si>
  <si>
    <t>defaultVault574</t>
  </si>
  <si>
    <t>Unhealthy</t>
  </si>
  <si>
    <t>Failed</t>
  </si>
  <si>
    <t>04/16/2026 02:06:01</t>
  </si>
  <si>
    <t>03/26/2025 02:04:24</t>
  </si>
  <si>
    <t>DailyPolicy-lk8syrww</t>
  </si>
  <si>
    <t>wallpaper</t>
  </si>
  <si>
    <t>04/16/2026 20:11:36</t>
  </si>
  <si>
    <t>04/16/2026 20:11:37</t>
  </si>
  <si>
    <t>it-department</t>
  </si>
  <si>
    <t>infraco</t>
  </si>
  <si>
    <t>fs-stacgisaeseastus2prod001</t>
  </si>
  <si>
    <t>fs-stacgisapoeastus2prod001</t>
  </si>
  <si>
    <t>fs-stacsnoweastus2prod001</t>
  </si>
  <si>
    <t>04/16/2026 20:11:38</t>
  </si>
  <si>
    <t>EnhancedPolicy-lcui7h59</t>
  </si>
  <si>
    <t>Backups-Fileshare</t>
  </si>
  <si>
    <t>pvc-be7aa5e4-9374-4db4-a03c-af7506ab5db0</t>
  </si>
  <si>
    <t>rsv-recoveryprod-eastus2-001</t>
  </si>
  <si>
    <t>15.00:00:00</t>
  </si>
  <si>
    <t>04/16/2026 00:11:48</t>
  </si>
  <si>
    <t>Policy-backups-prod</t>
  </si>
  <si>
    <t>04/16/2026 03:08:25</t>
  </si>
  <si>
    <t>04/16/2026 03:08:58</t>
  </si>
  <si>
    <t>CompletedWithWarnings</t>
  </si>
  <si>
    <t>04/16/2026 03:10:40</t>
  </si>
  <si>
    <t>04/16/2026 13:06:51</t>
  </si>
  <si>
    <t>04/16/2026 03:07:45</t>
  </si>
  <si>
    <t>04/16/2026 03:08:19</t>
  </si>
  <si>
    <t>04/16/2026 03:12:18</t>
  </si>
  <si>
    <t>04/16/2026 03:12:50</t>
  </si>
  <si>
    <t>04/16/2026 03:12:06</t>
  </si>
  <si>
    <t>04/16/2026 03:12:38</t>
  </si>
  <si>
    <t>04/16/2026 03:13:47</t>
  </si>
  <si>
    <t>04/16/2026 03:14:20</t>
  </si>
  <si>
    <t>04/16/2026 03:16:11</t>
  </si>
  <si>
    <t>04/16/2026 03:16:44</t>
  </si>
  <si>
    <t>04/16/2026 03:17:16</t>
  </si>
  <si>
    <t>04/16/2026 03:16:14</t>
  </si>
  <si>
    <t>04/16/2026 03:16:47</t>
  </si>
  <si>
    <t>04/16/2026 03:14:24</t>
  </si>
  <si>
    <t>04/16/2026 03:14:57</t>
  </si>
  <si>
    <t>04/16/2026 03:09:05</t>
  </si>
  <si>
    <t>04/16/2026 03:09:39</t>
  </si>
  <si>
    <t>04/16/2026 03:14:19</t>
  </si>
  <si>
    <t>04/16/2026 03:14:52</t>
  </si>
  <si>
    <t>04/16/2026 03:16:32</t>
  </si>
  <si>
    <t>04/16/2026 03:17:04</t>
  </si>
  <si>
    <t>04/16/2026 03:16:17</t>
  </si>
  <si>
    <t>04/16/2026 03:16:50</t>
  </si>
  <si>
    <t>04/16/2026 03:14:02</t>
  </si>
  <si>
    <t>04/16/2026 03:14:35</t>
  </si>
  <si>
    <t>04/16/2026 03:15:07</t>
  </si>
  <si>
    <t>04/16/2026 13:11:14</t>
  </si>
  <si>
    <t>04/16/2026 03:11:22</t>
  </si>
  <si>
    <t>04/16/2026 03:11:55</t>
  </si>
  <si>
    <t>04/16/2026 03:13:34</t>
  </si>
  <si>
    <t>04/16/2026 03:14:07</t>
  </si>
  <si>
    <t>04/16/2026 03:12:46</t>
  </si>
  <si>
    <t>04/16/2026 03:13:19</t>
  </si>
  <si>
    <t>04/16/2026 03:12:07</t>
  </si>
  <si>
    <t>04/16/2026 03:12:39</t>
  </si>
  <si>
    <t>04/16/2026 03:14:34</t>
  </si>
  <si>
    <t>04/16/2026 03:09:20</t>
  </si>
  <si>
    <t>04/16/2026 03:09:52</t>
  </si>
  <si>
    <t>04/16/2026 03:15:26</t>
  </si>
  <si>
    <t>04/16/2026 03:16:00</t>
  </si>
  <si>
    <t>SKU Name</t>
  </si>
  <si>
    <t>Private Endpoint State for Backup</t>
  </si>
  <si>
    <t>Private Endpoint State for Site Recovery</t>
  </si>
  <si>
    <t>RS0</t>
  </si>
  <si>
    <t>vaultfiles</t>
  </si>
  <si>
    <t>Application Type</t>
  </si>
  <si>
    <t>Flow Type</t>
  </si>
  <si>
    <t>Request Source</t>
  </si>
  <si>
    <t>Data Sampling %</t>
  </si>
  <si>
    <t>Retention In Days</t>
  </si>
  <si>
    <t>Ingestion Mode</t>
  </si>
  <si>
    <t>Public Access For Ingestion</t>
  </si>
  <si>
    <t>Public Access For Query</t>
  </si>
  <si>
    <t>ai-ss-eastus2-ch-001</t>
  </si>
  <si>
    <t>web</t>
  </si>
  <si>
    <t>v2</t>
  </si>
  <si>
    <t>IbizaWebAppExtensionCreate</t>
  </si>
  <si>
    <t>LogAnalytics</t>
  </si>
  <si>
    <t>2023-09-12 20:12</t>
  </si>
  <si>
    <t>ai-apim-eastus2-dev-001</t>
  </si>
  <si>
    <t>Redfield</t>
  </si>
  <si>
    <t>IbizaAIExtension</t>
  </si>
  <si>
    <t>2023-09-26 20:19</t>
  </si>
  <si>
    <t>func-devops-eastus2-dev-001</t>
  </si>
  <si>
    <t>IbizaAIExtensionEnablementBlade</t>
  </si>
  <si>
    <t>2024-04-24 15:36</t>
  </si>
  <si>
    <t>dum-neo4j-qa</t>
  </si>
  <si>
    <t>2025-05-08 21:44</t>
  </si>
  <si>
    <t>func-nomo-eastus2-qa-001</t>
  </si>
  <si>
    <t>2024-05-07 15:27</t>
  </si>
  <si>
    <t>ai-apim-eastus2-qa-001</t>
  </si>
  <si>
    <t>2023-07-11 21:56</t>
  </si>
  <si>
    <t>ase-devops-reportes-onnet-eastus2-qa-001</t>
  </si>
  <si>
    <t>2024-06-12 21:34</t>
  </si>
  <si>
    <t>ai-ss-eastus2-prod-003</t>
  </si>
  <si>
    <t>2023-11-01 16:22</t>
  </si>
  <si>
    <t>reportes-masive-concilia</t>
  </si>
  <si>
    <t>2026-04-02 01:45</t>
  </si>
  <si>
    <t>ai-ss-eastus2-prod-002</t>
  </si>
  <si>
    <t>2023-09-12 22:20</t>
  </si>
  <si>
    <t>database_monitor</t>
  </si>
  <si>
    <t>2025-07-24 21:26</t>
  </si>
  <si>
    <t>ai-nomo-eastus2-prod-001</t>
  </si>
  <si>
    <t>2024-11-02 01:01</t>
  </si>
  <si>
    <t>func-kpi-eastus2-prod-001</t>
  </si>
  <si>
    <t>2024-07-25 05:38</t>
  </si>
  <si>
    <t>ai-transitional-eastus2-prod-001</t>
  </si>
  <si>
    <t>2025-03-21 22:20</t>
  </si>
  <si>
    <t>ai-apim-eastus2-prod-001</t>
  </si>
  <si>
    <t>2023-07-28 00:04</t>
  </si>
  <si>
    <t>Retention Days</t>
  </si>
  <si>
    <t>Daily Cap (GB)</t>
  </si>
  <si>
    <t>Data Ingestion From Public Networks</t>
  </si>
  <si>
    <t>Queries From Public Networks</t>
  </si>
  <si>
    <t>fim-datacollectionrules</t>
  </si>
  <si>
    <t>defaultWorkspace-07940261-5e10-49a1-ad1c-e8e4363962e0-fim</t>
  </si>
  <si>
    <t>PerGB2018</t>
  </si>
  <si>
    <t>Off</t>
  </si>
  <si>
    <t>07/17/2023 20:16:06</t>
  </si>
  <si>
    <t>law-ad-eastus2-centralhub-001</t>
  </si>
  <si>
    <t>pergb2018</t>
  </si>
  <si>
    <t>09/07/2022 20:26:21</t>
  </si>
  <si>
    <t>law-sentinel-eastus2-centralhub-001</t>
  </si>
  <si>
    <t>10/25/2022 14:13:12</t>
  </si>
  <si>
    <t>ststv2Workspace</t>
  </si>
  <si>
    <t>02/14/2024 00:00:32</t>
  </si>
  <si>
    <t>defaultresourcegroup-eus2</t>
  </si>
  <si>
    <t>DefaultWorkspace-a651eb11-e3ba-4f9a-b098-93fec752d8e0-EUS2</t>
  </si>
  <si>
    <t>08/02/2022 04:54:42</t>
  </si>
  <si>
    <t>DefaultWorkspace-e2c9cba0-15a1-4a48-9d53-0959ab2ccec9-EUS2</t>
  </si>
  <si>
    <t>08/03/2022 20:29:02</t>
  </si>
  <si>
    <t>law-nomo-eastus2-qa-001</t>
  </si>
  <si>
    <t>07/17/2024 11:59:01</t>
  </si>
  <si>
    <t>rg-security-eastus2-qa-001</t>
  </si>
  <si>
    <t>law-sentinel-eastus2-qa-001</t>
  </si>
  <si>
    <t>03/15/2023 19:07:10</t>
  </si>
  <si>
    <t>law-apim-eastus2-qa-001</t>
  </si>
  <si>
    <t>07/11/2023 21:43:12</t>
  </si>
  <si>
    <t>defaultresourcegroup-cus</t>
  </si>
  <si>
    <t>DefaultWorkspace-f63fbc3e-78fb-48e6-8e5b-944c79e35ca1-CUS</t>
  </si>
  <si>
    <t>09/18/2023 15:56:17</t>
  </si>
  <si>
    <t>DefaultWorkspace-f63fbc3e-78fb-48e6-8e5b-944c79e35ca1-EUS2</t>
  </si>
  <si>
    <t>09/18/2023 15:54:49</t>
  </si>
  <si>
    <t>02/14/2024 00:00:38</t>
  </si>
  <si>
    <t>f63fbc3e-78fb-48e6-8e5b-944c79e35ca1-rg-gis-eastus2-prod--EUS2</t>
  </si>
  <si>
    <t>07/24/2025 21:26:17</t>
  </si>
  <si>
    <t>02/14/2024 00:01:01</t>
  </si>
  <si>
    <t>law-nomo-eastus2-prod-001</t>
  </si>
  <si>
    <t>11/02/2024 01:04:59</t>
  </si>
  <si>
    <t>f63fbc3e-78fb-48e6-8e5b-944c79e35ca1-rg-transitional-east-EUS2</t>
  </si>
  <si>
    <t>03/21/2025 22:20:30</t>
  </si>
  <si>
    <t>law-sentinel-eastus2-prod-001</t>
  </si>
  <si>
    <t>01/18/2023 19:13:36</t>
  </si>
  <si>
    <t>law-transitional-eastus2-prod-01</t>
  </si>
  <si>
    <t>09/14/2023 16:03:36</t>
  </si>
  <si>
    <t>law-apim-eastus2-prod-001</t>
  </si>
  <si>
    <t>07/27/2023 23:53:40</t>
  </si>
  <si>
    <t>DNS Name</t>
  </si>
  <si>
    <t>Scale Units</t>
  </si>
  <si>
    <t>vnet_centralhub_eastus2_001-bastion</t>
  </si>
  <si>
    <t>omnibrain.eastus2.bastionglobal.azure.com</t>
  </si>
  <si>
    <t>Type</t>
  </si>
  <si>
    <t>Connection Protocol</t>
  </si>
  <si>
    <t>Routing Weight</t>
  </si>
  <si>
    <t>connectionMode</t>
  </si>
  <si>
    <t>con-centralhub-eastus2-005</t>
  </si>
  <si>
    <t>IPsec</t>
  </si>
  <si>
    <t>Connected</t>
  </si>
  <si>
    <t>IKEv2</t>
  </si>
  <si>
    <t>Default</t>
  </si>
  <si>
    <t>con-centralhub-eastus2-007</t>
  </si>
  <si>
    <t>Orphaned</t>
  </si>
  <si>
    <t>Usage</t>
  </si>
  <si>
    <t>Frontend Name</t>
  </si>
  <si>
    <t>Frontend Target</t>
  </si>
  <si>
    <t>Frontend Type</t>
  </si>
  <si>
    <t>Frontend Subnet</t>
  </si>
  <si>
    <t>Backend Count</t>
  </si>
  <si>
    <t>Probe Count</t>
  </si>
  <si>
    <t>kubernetes</t>
  </si>
  <si>
    <t>Not In Use</t>
  </si>
  <si>
    <t>ce8f7a82-72ff-4d8d-8183-ce3e79686bf3</t>
  </si>
  <si>
    <t>In Use</t>
  </si>
  <si>
    <t>dc9de61d-8fb3-4506-a814-fa96e847b18b</t>
  </si>
  <si>
    <t>kubernetes-internal</t>
  </si>
  <si>
    <t>a9d69bbdd3efc489aa67cc8b6db7b395</t>
  </si>
  <si>
    <t>VNET</t>
  </si>
  <si>
    <t>aa031650228bc44239cddac31eb483c3</t>
  </si>
  <si>
    <t>a3b416b3577c54bc2821e21238107b81</t>
  </si>
  <si>
    <t>adf28791e66f1488c9f36e35302baa2b</t>
  </si>
  <si>
    <t>aac6a220e33d3447d97a106299d029fd</t>
  </si>
  <si>
    <t>a31d6e370d99e4f898fd63f162806cea</t>
  </si>
  <si>
    <t>a3458ef8786904a7b8dcc528bb8748ff</t>
  </si>
  <si>
    <t>a02fd10ef12934fc0af55e1230a7b8dd</t>
  </si>
  <si>
    <t>aba448b6bd8a64afb9b3087f8fe3b4a2</t>
  </si>
  <si>
    <t>a70d55e2c0fa7435ea4cbb808719fb56</t>
  </si>
  <si>
    <t>aba173a65942a4cacb94d681b98ae031</t>
  </si>
  <si>
    <t>34657875-a775-4593-856c-fc1fc105c1d3</t>
  </si>
  <si>
    <t>aed89c967d3834ffc9801503e6d948a8</t>
  </si>
  <si>
    <t>a0bbb6243f44f4244a4a9a86c8fe8b75</t>
  </si>
  <si>
    <t>a363dbbcab750412ea924147bd80d03a</t>
  </si>
  <si>
    <t>a379fa63dd625488a9d5e642e854dc37</t>
  </si>
  <si>
    <t>99bb689c-99c2-42b2-9099-53bc89abe6f7</t>
  </si>
  <si>
    <t>9f13efaa-83e6-4aa7-80b0-2acf706bc573</t>
  </si>
  <si>
    <t>1f572509-1e43-495f-ad69-03fb80006cb8</t>
  </si>
  <si>
    <t>29c93682-475d-4601-9367-84312fb1d0a4</t>
  </si>
  <si>
    <t>a5de240ed71a7407680d150344d7e1dc</t>
  </si>
  <si>
    <t>kubernetes-a5de240ed71a7407680d150344d7e1dc</t>
  </si>
  <si>
    <t>a8d2f126c1c6146a7b99c807bd055b05</t>
  </si>
  <si>
    <t>a83e3ff5895de4b418de1c456eca347f</t>
  </si>
  <si>
    <t>a21a4fab62dcc463ba11e3a63b5e34ef</t>
  </si>
  <si>
    <t>a435e79515e514820b79d409c4d3146d</t>
  </si>
  <si>
    <t>a046fe01995c74cc8922ff7ef0abec25</t>
  </si>
  <si>
    <t>aa4c57a61c62a413ca11cef180b5737c</t>
  </si>
  <si>
    <t>a27deeaeb298248878996d0f2398ea75</t>
  </si>
  <si>
    <t>a3aa09c7cdb5c4643a517b52ccb8eeb6</t>
  </si>
  <si>
    <t>a0e5838976f234e3ea6eaf905ee0c226-snet-bp-k8-aks-eastus2-qa-002</t>
  </si>
  <si>
    <t>0233e881-d043-4f47-88c0-1dcb9f6ce5e3</t>
  </si>
  <si>
    <t>ab0f03a2287b34242ad475504f271553</t>
  </si>
  <si>
    <t>a507ca4479fa6439e95c7f55c3b1f31a</t>
  </si>
  <si>
    <t>a24008c5daa7e4a74b346d9f922da6ef</t>
  </si>
  <si>
    <t>adc987db1bd5c4d09ba54893cccf224e</t>
  </si>
  <si>
    <t>af4ef84248930480e8371e290c29007f</t>
  </si>
  <si>
    <t>a5df518b1808b486baa0b9683e912724</t>
  </si>
  <si>
    <t>a51630c3e56a8463596dfd111635680c</t>
  </si>
  <si>
    <t>a7b395bcdbdc94e04a83d4c0cd9a416b</t>
  </si>
  <si>
    <t>af0ae4b6d31a64301aae1e1384426861</t>
  </si>
  <si>
    <t>afb657c9d854e4e5898e3ca22af1a0da</t>
  </si>
  <si>
    <t>8a080dcd-c519-45bf-8a17-95bc346a95c4</t>
  </si>
  <si>
    <t>928e5af0-a262-4173-bda5-356415581baf</t>
  </si>
  <si>
    <t>5ac030d7-17e5-4a7c-a6a3-b0c290c935bf</t>
  </si>
  <si>
    <t>e4ce4c82-3e1f-49ad-9035-b2ffd68b01cb</t>
  </si>
  <si>
    <t>ac03f207184cc43e685c7ca17a34cfdb</t>
  </si>
  <si>
    <t>kubernetes-ac03f207184cc43e685c7ca17a34cfdb</t>
  </si>
  <si>
    <t>a3450b8967d9347eeb38c7ecb011ccf9</t>
  </si>
  <si>
    <t>a8b921e9c1ac64a39bec5bea4086630e</t>
  </si>
  <si>
    <t>ac54f77c3e11e4cf3a6e54adbd90d233</t>
  </si>
  <si>
    <t>ae453a4bc2f674d169c38ebbdbe2529f</t>
  </si>
  <si>
    <t>a3e232194aaea40a18766731d79f6846</t>
  </si>
  <si>
    <t>a92a7d7da8e0e4d0185aaf40e5f5aa67</t>
  </si>
  <si>
    <t>a996ecb393ae44841a113a86ef709922</t>
  </si>
  <si>
    <t>ad573bca95f454c5b9534d97470c7ef8</t>
  </si>
  <si>
    <t>ac41f83f972ca4e1b9d3ed7daa62ed94</t>
  </si>
  <si>
    <t>ab65d781d0e7a4708a6fcfdc0c126523</t>
  </si>
  <si>
    <t>aab7c04bb27d74a7ea5886ba77013c0d</t>
  </si>
  <si>
    <t>a31d1dee417964c5ca69a1769d56d742</t>
  </si>
  <si>
    <t>ad7cfba10fb7b4a29a450c458486f13f</t>
  </si>
  <si>
    <t>a44b8d2e2916445078be2acadf9ff0a1</t>
  </si>
  <si>
    <t>a1d368b8fe27b4777a1797886916643d</t>
  </si>
  <si>
    <t>a9e83cd9feb1349038af4be74d91dc49</t>
  </si>
  <si>
    <t>a5cf909bfd5a44268bd7b3db2951b58f</t>
  </si>
  <si>
    <t>ac1c680f07f4c439ba4970fd87c48774</t>
  </si>
  <si>
    <t>965510fe-4db8-449e-9255-e1cb8237ce92</t>
  </si>
  <si>
    <t>a9f4bb90a5aec49d1a020d2a699261da</t>
  </si>
  <si>
    <t>ae4830ae91b44409eb5a9a88d52ff6c8</t>
  </si>
  <si>
    <t>acacbce908b1848f5b7fefc8c4aa0ed4</t>
  </si>
  <si>
    <t>a871d581a535e445cafe4efceff0fa22</t>
  </si>
  <si>
    <t>a6eccee19a4f7492998eacdf5ecd649e</t>
  </si>
  <si>
    <t>Idle Timeout (Min)</t>
  </si>
  <si>
    <t>Public Prefixes</t>
  </si>
  <si>
    <t>rg-networking-eastus2-dev-001</t>
  </si>
  <si>
    <t>nat_networking_eastus2_dev_001</t>
  </si>
  <si>
    <t>snet-bp-mdso-eastus2-dev-003</t>
  </si>
  <si>
    <t>snet-be-k8-eastus2-dev-001</t>
  </si>
  <si>
    <t>snet-gis-server-eastus2-dev-006</t>
  </si>
  <si>
    <t>snet-pbi-eastus2-dev-010</t>
  </si>
  <si>
    <t>rg-networking-eastus2-qa-001</t>
  </si>
  <si>
    <t>nat_networking_eastus2_qa_001</t>
  </si>
  <si>
    <t>pip_networking_eastus2_qa_001</t>
  </si>
  <si>
    <t>snet-pbi-eastus2-qa-008</t>
  </si>
  <si>
    <t>snet-am-eastus2-qa-002</t>
  </si>
  <si>
    <t>rg-networking-eastus2-prod-001</t>
  </si>
  <si>
    <t>nat-networking-eastus2-prod-001</t>
  </si>
  <si>
    <t>pip-networking-eastus2-prod-001</t>
  </si>
  <si>
    <t>snet-be-k8-eastus2-prod-001</t>
  </si>
  <si>
    <t>snet-apps-eastus2-prod-003</t>
  </si>
  <si>
    <t>snet-am-eastus2-prod-002</t>
  </si>
  <si>
    <t>Disable BGP Route Propagation</t>
  </si>
  <si>
    <t>Routes</t>
  </si>
  <si>
    <t>Routes Prefixes</t>
  </si>
  <si>
    <t>Routes BGP Override</t>
  </si>
  <si>
    <t>Routes Next Hop IP</t>
  </si>
  <si>
    <t>Routes Next Hop Type</t>
  </si>
  <si>
    <t>fwfortinet-RouteTable-svnet_centralhub_eastus2_005</t>
  </si>
  <si>
    <t>172.16.4.0/24</t>
  </si>
  <si>
    <t>VnetLocal</t>
  </si>
  <si>
    <t>0.0.0.0/0</t>
  </si>
  <si>
    <t>VirtualAppliance</t>
  </si>
  <si>
    <t>test</t>
  </si>
  <si>
    <t>172.21.0.0/24</t>
  </si>
  <si>
    <t>OLT</t>
  </si>
  <si>
    <t>172.21.1.0/29</t>
  </si>
  <si>
    <t>PAM</t>
  </si>
  <si>
    <t>10.0.0.5/32</t>
  </si>
  <si>
    <t>OLT_COLTEL</t>
  </si>
  <si>
    <t>10.37.20.0/24</t>
  </si>
  <si>
    <t>OLT_COLTEL1</t>
  </si>
  <si>
    <t>10.37.55.0/24</t>
  </si>
  <si>
    <t>OLT_COLTEL2</t>
  </si>
  <si>
    <t>10.37.40.0/24</t>
  </si>
  <si>
    <t>Oracle_test</t>
  </si>
  <si>
    <t>172.22.0.0/24</t>
  </si>
  <si>
    <t>tmp_olt</t>
  </si>
  <si>
    <t>172.20.1.250/32</t>
  </si>
  <si>
    <t>OLT_COLTEL3</t>
  </si>
  <si>
    <t>10.37.52.0/24</t>
  </si>
  <si>
    <t>OLT_COLTEL4</t>
  </si>
  <si>
    <t>10.37.54.0/24</t>
  </si>
  <si>
    <t>OLT_COLTEL5</t>
  </si>
  <si>
    <t>10.37.50.0/24</t>
  </si>
  <si>
    <t>OLT_COLTEL6</t>
  </si>
  <si>
    <t>10.37.60.0/24</t>
  </si>
  <si>
    <t>OLT_COLTEL7</t>
  </si>
  <si>
    <t>10.37.51.0/24</t>
  </si>
  <si>
    <t>OLT_COLTEL8</t>
  </si>
  <si>
    <t>10.37.53.0/24</t>
  </si>
  <si>
    <t>OLT_COLTEL9</t>
  </si>
  <si>
    <t>10.37.65.0/24</t>
  </si>
  <si>
    <t>HostDime</t>
  </si>
  <si>
    <t>172.20.2.0/24</t>
  </si>
  <si>
    <t>VirtualNetworkGateway</t>
  </si>
  <si>
    <t>VPN-OLT</t>
  </si>
  <si>
    <t>OLT-1</t>
  </si>
  <si>
    <t>172.21.1.0/24</t>
  </si>
  <si>
    <t>OLT-2</t>
  </si>
  <si>
    <t>172.21.2.0/24</t>
  </si>
  <si>
    <t>CLIENT</t>
  </si>
  <si>
    <t>172.16.2.0/24</t>
  </si>
  <si>
    <t>GESTORES</t>
  </si>
  <si>
    <t>172.20.1.3/32</t>
  </si>
  <si>
    <t>SFTP</t>
  </si>
  <si>
    <t>10.40.2.4/32</t>
  </si>
  <si>
    <t>test_OLT_Temp</t>
  </si>
  <si>
    <t>app-service-tmf628</t>
  </si>
  <si>
    <t>10.20.6.0/28</t>
  </si>
  <si>
    <t>OLT-3</t>
  </si>
  <si>
    <t>OLT-4</t>
  </si>
  <si>
    <t>OLT-5</t>
  </si>
  <si>
    <t>OLT-6</t>
  </si>
  <si>
    <t>Olt-Gestores</t>
  </si>
  <si>
    <t>OLT-7</t>
  </si>
  <si>
    <t>OLT-8</t>
  </si>
  <si>
    <t>OLT-9</t>
  </si>
  <si>
    <t>route-to-10-86-40-40</t>
  </si>
  <si>
    <t>10.86.40.40/32</t>
  </si>
  <si>
    <t>route-table-apim</t>
  </si>
  <si>
    <t>route-apim</t>
  </si>
  <si>
    <t>ApiManagement</t>
  </si>
  <si>
    <t>Internet</t>
  </si>
  <si>
    <t>rt-transitional-eastus2-qa-001</t>
  </si>
  <si>
    <t>DirecTV</t>
  </si>
  <si>
    <t>10.165.1.0/24</t>
  </si>
  <si>
    <t>CallejeroColtel</t>
  </si>
  <si>
    <t>20.62.230.100/32</t>
  </si>
  <si>
    <t>test1</t>
  </si>
  <si>
    <t>teette</t>
  </si>
  <si>
    <t>Directv</t>
  </si>
  <si>
    <t>Directv1</t>
  </si>
  <si>
    <t>10.165.40.209/32</t>
  </si>
  <si>
    <t>BlueplanetQA</t>
  </si>
  <si>
    <t>10.20.2.64/27</t>
  </si>
  <si>
    <t>Coltel-SFTP</t>
  </si>
  <si>
    <t>10.201.135.80/32</t>
  </si>
  <si>
    <t>FlyNet</t>
  </si>
  <si>
    <t>51.222.155.145/32</t>
  </si>
  <si>
    <t>Callejero-COLTEL</t>
  </si>
  <si>
    <t>prod_APIM</t>
  </si>
  <si>
    <t>13.107.253.41/32</t>
  </si>
  <si>
    <t>VPN_client</t>
  </si>
  <si>
    <t>VPN_client_fortinet</t>
  </si>
  <si>
    <t>10.212.134.0/24</t>
  </si>
  <si>
    <t>VPN_AZURE</t>
  </si>
  <si>
    <t>rg-networking-centralus-dr-001</t>
  </si>
  <si>
    <t>rt-operations-centralus-dr-001</t>
  </si>
  <si>
    <t>VPN_Azure</t>
  </si>
  <si>
    <t>VPN_OLT</t>
  </si>
  <si>
    <t>172.20.1.0/24</t>
  </si>
  <si>
    <t>OLT-10</t>
  </si>
  <si>
    <t>OLT-11</t>
  </si>
  <si>
    <t>OLT-12</t>
  </si>
  <si>
    <t>OLT-13</t>
  </si>
  <si>
    <t>10.37.56.0/24</t>
  </si>
  <si>
    <t>OLT-14</t>
  </si>
  <si>
    <t>10.37.30.0/24</t>
  </si>
  <si>
    <t>rt-operations-eastus2-prod-001</t>
  </si>
  <si>
    <t>SigfoVPN</t>
  </si>
  <si>
    <t>10.57.105.0/28</t>
  </si>
  <si>
    <t>Address Space</t>
  </si>
  <si>
    <t>Enable DDOS Protection</t>
  </si>
  <si>
    <t>Subnet Name</t>
  </si>
  <si>
    <t>Private Subnet</t>
  </si>
  <si>
    <t>Subnet Prefix</t>
  </si>
  <si>
    <t>Consumed IPs</t>
  </si>
  <si>
    <t>Available IPs</t>
  </si>
  <si>
    <t>Subnet Private Link Service Network Policies</t>
  </si>
  <si>
    <t>Subnet Private Endpoint Network Policies</t>
  </si>
  <si>
    <t>Subnet Delegations</t>
  </si>
  <si>
    <t>Subnet Route Table</t>
  </si>
  <si>
    <t>Subnet Network Security Group</t>
  </si>
  <si>
    <t>rg_centralhub_eastus2_001-asr-1</t>
  </si>
  <si>
    <t>vnet_centralhub_eastus2_001-asr</t>
  </si>
  <si>
    <t xml:space="preserve">172.16.0.0/24 , 172.16.4.0/24 , 172.16.3.0/24 </t>
  </si>
  <si>
    <t xml:space="preserve">172.16.0.5 , 172.16.0.17 </t>
  </si>
  <si>
    <t>svnet_centralhub_eastus2_002</t>
  </si>
  <si>
    <t>172.16.0.128/26</t>
  </si>
  <si>
    <t>GatewaySubnet</t>
  </si>
  <si>
    <t>172.16.0.192/27</t>
  </si>
  <si>
    <t>172.16.3.0/26</t>
  </si>
  <si>
    <t>172.16.3.64/26</t>
  </si>
  <si>
    <t>svnet-appgateway-centralhub-eastus2-001</t>
  </si>
  <si>
    <t>172.16.0.224/27</t>
  </si>
  <si>
    <t>172.16.0.0/25</t>
  </si>
  <si>
    <t>rg_centralhub_eastus2_001-asr-2</t>
  </si>
  <si>
    <t>rg-snapshots-central</t>
  </si>
  <si>
    <t>ad-002-replic-vnet</t>
  </si>
  <si>
    <t>10.0.0.0/16</t>
  </si>
  <si>
    <t>10.0.0.0/24</t>
  </si>
  <si>
    <t>172.16.5.0/24</t>
  </si>
  <si>
    <t>172.16.5.0/25</t>
  </si>
  <si>
    <t>svnet_centralhub_centralus_002</t>
  </si>
  <si>
    <t>172.16.5.128/27</t>
  </si>
  <si>
    <t>rg_centralhub_eastus2_001-asr</t>
  </si>
  <si>
    <t>westus2</t>
  </si>
  <si>
    <t>172.16.0.0/24</t>
  </si>
  <si>
    <t>10.30.0.0/20</t>
  </si>
  <si>
    <t>snet-am-eastus2-dev-001</t>
  </si>
  <si>
    <t>10.30.7.64/27</t>
  </si>
  <si>
    <t>Microsoft.ApiManagement/service</t>
  </si>
  <si>
    <t>nsg-am-eastus2-dev-001</t>
  </si>
  <si>
    <t>10.30.7.96/27</t>
  </si>
  <si>
    <t>nsg-pbi-server-eastus2-dev-007</t>
  </si>
  <si>
    <t>10.30.7.128/27</t>
  </si>
  <si>
    <t>nsg-gis-server-eastus2-dev-006</t>
  </si>
  <si>
    <t>10.30.0.0/24</t>
  </si>
  <si>
    <t>nsg-be-k8-eastus2-dev-001</t>
  </si>
  <si>
    <t>10.30.5.0/24</t>
  </si>
  <si>
    <t>snet-k8-aks-eastus2-dev-001</t>
  </si>
  <si>
    <t>10.30.6.0/24</t>
  </si>
  <si>
    <t>10.30.3.0/24</t>
  </si>
  <si>
    <t>nsg-bp-uaa-eastus2-dev-004</t>
  </si>
  <si>
    <t>10.30.1.0/24</t>
  </si>
  <si>
    <t>nsg-bp-bpi-eastus2-dev-002</t>
  </si>
  <si>
    <t>10.30.2.0/24</t>
  </si>
  <si>
    <t>nsg-k8-apiservices-eastus2-dev-001</t>
  </si>
  <si>
    <t>10.30.7.160/27</t>
  </si>
  <si>
    <t>Microsoft.DBforPostgreSQL/flexibleServers</t>
  </si>
  <si>
    <t>snet-apps-eastus2-dev-001</t>
  </si>
  <si>
    <t>10.30.7.192/28</t>
  </si>
  <si>
    <t>Microsoft.Web/serverfarms</t>
  </si>
  <si>
    <t>snet-am-eastus2-dev-003</t>
  </si>
  <si>
    <t>10.30.4.64/27</t>
  </si>
  <si>
    <t>nsg-am-eastus2-dev-002</t>
  </si>
  <si>
    <t>10.30.12.0/22</t>
  </si>
  <si>
    <t>10.30.8.0/22</t>
  </si>
  <si>
    <t>10.30.7.0/27</t>
  </si>
  <si>
    <t xml:space="preserve">10.20.0.0/21 , 10.60.0.0/20 , 10.19.0.0/22 , 10.18.0.0/21 </t>
  </si>
  <si>
    <t>10.20.0.0/23</t>
  </si>
  <si>
    <t>nsg-be-k8-eastus2-qa-002</t>
  </si>
  <si>
    <t>10.20.2.128/27</t>
  </si>
  <si>
    <t>nsg-gis-server-eastus2-qa-006</t>
  </si>
  <si>
    <t>10.20.2.160/27</t>
  </si>
  <si>
    <t>nsg-pbi-eastus2-qa-008</t>
  </si>
  <si>
    <t>10.20.2.96/27</t>
  </si>
  <si>
    <t>nsg-sn-ms-eastus2-qa-009</t>
  </si>
  <si>
    <t>snet-apps-eastus2-qa-001</t>
  </si>
  <si>
    <t>10.20.4.64/28</t>
  </si>
  <si>
    <t>Microsoft.Web/serverFarms</t>
  </si>
  <si>
    <t>snet-apps-eastus2-qa-002</t>
  </si>
  <si>
    <t>10.20.4.80/28</t>
  </si>
  <si>
    <t>10.20.3.0/27</t>
  </si>
  <si>
    <t>nsg-bp-uaa-eastus2-qa-005</t>
  </si>
  <si>
    <t>10.20.2.0/27</t>
  </si>
  <si>
    <t>10.20.2.32/27</t>
  </si>
  <si>
    <t>10.20.6.32/28</t>
  </si>
  <si>
    <t>Microsoft.Databricks/workspaces</t>
  </si>
  <si>
    <t>databricksnsgi6ptl7thw3lbq</t>
  </si>
  <si>
    <t>10.20.6.16/28</t>
  </si>
  <si>
    <t>snet-nomo-eastus2-qa-001</t>
  </si>
  <si>
    <t>10.20.6.48/29</t>
  </si>
  <si>
    <t>snet-tmf628-eastus2-qa-001</t>
  </si>
  <si>
    <t>snet-apps-eastus2-qa-003</t>
  </si>
  <si>
    <t>10.20.7.240/28</t>
  </si>
  <si>
    <t>10.20.3.32/27</t>
  </si>
  <si>
    <t>nsg-am-eastus2-qa-002</t>
  </si>
  <si>
    <t>snet-apps-eastus2-qa-004</t>
  </si>
  <si>
    <t>10.20.2.192/26</t>
  </si>
  <si>
    <t>snet-sirius-eastus2-qa-004</t>
  </si>
  <si>
    <t>10.20.6.64/28</t>
  </si>
  <si>
    <t>snet-sirius-eastus2-qa-003</t>
  </si>
  <si>
    <t>10.20.6.80/28</t>
  </si>
  <si>
    <t>10.60.4.0/24</t>
  </si>
  <si>
    <t>nsg-aks-integrations-qa-001</t>
  </si>
  <si>
    <t>10.20.4.0/26</t>
  </si>
  <si>
    <t>databricksnsgen7loxfsw477w</t>
  </si>
  <si>
    <t>10.20.5.0/26</t>
  </si>
  <si>
    <t>10.19.0.0/22</t>
  </si>
  <si>
    <t>10.60.0.0/22</t>
  </si>
  <si>
    <t>nsg-bp-bpi-eastus2-qa-003</t>
  </si>
  <si>
    <t>10.18.0.0/21</t>
  </si>
  <si>
    <t>nsg-bpbpibpo-eastus2-qa-001</t>
  </si>
  <si>
    <t>vm-gis-aes-eastus2-qa-komodo-001-vnet</t>
  </si>
  <si>
    <t>vnet-transitional-eastus2-qa-001</t>
  </si>
  <si>
    <t>10.20.10.0/23</t>
  </si>
  <si>
    <t>snet-transitional-eastus2-qa-001</t>
  </si>
  <si>
    <t>10.20.10.0/27</t>
  </si>
  <si>
    <t>snet-transitional-eastus2-qa-003</t>
  </si>
  <si>
    <t>10.20.10.64/28</t>
  </si>
  <si>
    <t>snet-transitional-eastus2-qa-004</t>
  </si>
  <si>
    <t>10.20.10.96/28</t>
  </si>
  <si>
    <t>snet-transitional-eastus2-qa-006</t>
  </si>
  <si>
    <t>10.20.10.144/28</t>
  </si>
  <si>
    <t>snet-transitional-eastus2-qa-002</t>
  </si>
  <si>
    <t>10.20.10.32/28</t>
  </si>
  <si>
    <t>Microsoft.ContainerInstance/containerGroups</t>
  </si>
  <si>
    <t>snet-transitional-eastus2-qa-005</t>
  </si>
  <si>
    <t>10.20.10.128/28</t>
  </si>
  <si>
    <t>snet-transitional-eastus2-qa-007</t>
  </si>
  <si>
    <t>10.20.10.160/28</t>
  </si>
  <si>
    <t>snet-transitional-eastus2-qa-008</t>
  </si>
  <si>
    <t>10.20.10.176/28</t>
  </si>
  <si>
    <t>snet-transitional-eastus2-qa-009</t>
  </si>
  <si>
    <t>10.20.10.48/28</t>
  </si>
  <si>
    <t>snet-transitional-eastus2-qa-010</t>
  </si>
  <si>
    <t>10.20.10.80/28</t>
  </si>
  <si>
    <t>snet-transitional-eastus2-qa-011</t>
  </si>
  <si>
    <t>10.20.10.112/28</t>
  </si>
  <si>
    <t>snet-transitional-eastus2-qa-012</t>
  </si>
  <si>
    <t>10.20.10.192/26</t>
  </si>
  <si>
    <t>rg-gis-eastus2-prod-001-asr</t>
  </si>
  <si>
    <t>vnet-onnet-eastus2-prod-001-asr</t>
  </si>
  <si>
    <t xml:space="preserve">10.10.0.0/21 , 10.40.0.0/21 </t>
  </si>
  <si>
    <t>10.10.6.0/24</t>
  </si>
  <si>
    <t>10.10.7.96/28</t>
  </si>
  <si>
    <t>snet-transitional-eastus2-prod-001</t>
  </si>
  <si>
    <t>10.40.1.0/27</t>
  </si>
  <si>
    <t>snet-transitional-eastus2-prod-002</t>
  </si>
  <si>
    <t>10.40.1.32/28</t>
  </si>
  <si>
    <t>snet-transitional-eastus2-prod-003</t>
  </si>
  <si>
    <t>10.40.1.48/28</t>
  </si>
  <si>
    <t>snet-transitional-eastus2-prod-004</t>
  </si>
  <si>
    <t>10.40.1.64/28</t>
  </si>
  <si>
    <t>snet-transitional-eastus2-prod-005</t>
  </si>
  <si>
    <t>10.40.1.80/28</t>
  </si>
  <si>
    <t>snet-files-eastus2-prod-001</t>
  </si>
  <si>
    <t>10.40.2.0/28</t>
  </si>
  <si>
    <t>10.10.7.32/27</t>
  </si>
  <si>
    <t>10.10.7.0/27</t>
  </si>
  <si>
    <t>10.10.7.128/27</t>
  </si>
  <si>
    <t>snet-am-eastus2-prod-001</t>
  </si>
  <si>
    <t>10.10.7.192/26</t>
  </si>
  <si>
    <t>snet-devops-eastus2-prod-001</t>
  </si>
  <si>
    <t>10.10.7.160/27</t>
  </si>
  <si>
    <t>snet-apps-eastus2-prod-001</t>
  </si>
  <si>
    <t>10.10.1.0/27</t>
  </si>
  <si>
    <t>snet-apps-eastus2-prod-002</t>
  </si>
  <si>
    <t>10.10.1.32/27</t>
  </si>
  <si>
    <t>10.10.1.96/27</t>
  </si>
  <si>
    <t>snet-transitional-eastus2-prod-006</t>
  </si>
  <si>
    <t>10.40.1.96/28</t>
  </si>
  <si>
    <t>10.10.4.0/26</t>
  </si>
  <si>
    <t>10.10.5.0/26</t>
  </si>
  <si>
    <t>10.10.1.64/27</t>
  </si>
  <si>
    <t>10.10.0.0/24</t>
  </si>
  <si>
    <t>10.70.0.0/20</t>
  </si>
  <si>
    <t>snet-gis-server-centralus-dr-003</t>
  </si>
  <si>
    <t>10.70.7.128/27</t>
  </si>
  <si>
    <t>nsg-gis-server-centralus-dr-003</t>
  </si>
  <si>
    <t>snet-sn-ms-centralus-dr-002</t>
  </si>
  <si>
    <t>10.70.4.0/27</t>
  </si>
  <si>
    <t>nsg-sn-ms-centralus-dr-002</t>
  </si>
  <si>
    <t>10.70.4.32/27</t>
  </si>
  <si>
    <t>nsg-be-k8-centralus-dr-002</t>
  </si>
  <si>
    <t>snet-bp-uaa-centralus-dr-002</t>
  </si>
  <si>
    <t>10.70.7.32/27</t>
  </si>
  <si>
    <t>nsg-bp-uaa-centralus-dr-002</t>
  </si>
  <si>
    <t>snet-be-k8-centralus-dr-002</t>
  </si>
  <si>
    <t>10.70.0.0/22</t>
  </si>
  <si>
    <t>snet-devops-eastus2-dr-001</t>
  </si>
  <si>
    <t>10.70.7.160/27</t>
  </si>
  <si>
    <t>snet-pbi-server-centralus-dr-001</t>
  </si>
  <si>
    <t>10.70.4.64/27</t>
  </si>
  <si>
    <t>snet-bp-bpimdso-centralus-dr-001</t>
  </si>
  <si>
    <t>10.70.7.0/27</t>
  </si>
  <si>
    <t>nsg-bp-bpimdso-centralus-dr-001</t>
  </si>
  <si>
    <t>snet-op-centralus-dr-001</t>
  </si>
  <si>
    <t>10.70.5.0/28</t>
  </si>
  <si>
    <t>snet-am-centraus-dr-005</t>
  </si>
  <si>
    <t>10.70.7.192/26</t>
  </si>
  <si>
    <t>nsg-am-centralus-dr-001</t>
  </si>
  <si>
    <t>snet-am-centralus-dr-001</t>
  </si>
  <si>
    <t>10.70.6.240/28</t>
  </si>
  <si>
    <t>snet-bp-k8-centralus-dr-002</t>
  </si>
  <si>
    <t>10.70.8.0/22</t>
  </si>
  <si>
    <t>10.10.0.0/21</t>
  </si>
  <si>
    <t>snet-gis-server-eastus2-prod-006-asr</t>
  </si>
  <si>
    <t>10.50.0.0/21</t>
  </si>
  <si>
    <t>10.50.0.0/22</t>
  </si>
  <si>
    <t>nsg-be-k8-eastus2-prod-002</t>
  </si>
  <si>
    <t xml:space="preserve">10.10.0.0/21 , 10.40.0.0/21 , 10.9.0.0/21 , 10.8.0.0/21 </t>
  </si>
  <si>
    <t>nsg-gis-server-eastus2-prod-003</t>
  </si>
  <si>
    <t>databricksnsgrobyfnjwai63s</t>
  </si>
  <si>
    <t>nsg-bp-uaa-eastus2-prod-002</t>
  </si>
  <si>
    <t>nsg-bp-bpimdso-eastus2-prod-001</t>
  </si>
  <si>
    <t>snet-tmf628-eastus2-prod-001</t>
  </si>
  <si>
    <t>10.10.2.0/28</t>
  </si>
  <si>
    <t>10.40.4.0/22</t>
  </si>
  <si>
    <t>snet-transitional-eastus2-prod-007</t>
  </si>
  <si>
    <t>10.40.1.112/28</t>
  </si>
  <si>
    <t>snet-transitional-eastus2-prod-008</t>
  </si>
  <si>
    <t>10.40.1.128/29</t>
  </si>
  <si>
    <t>snet-transitional-eastus2-prod-009</t>
  </si>
  <si>
    <t>10.40.1.160/28</t>
  </si>
  <si>
    <t>10.10.2.192/26</t>
  </si>
  <si>
    <t>nsg-am-eastus2-prod-002</t>
  </si>
  <si>
    <t>snet-operations-eastus2-prod-001</t>
  </si>
  <si>
    <t>10.40.2.16/28</t>
  </si>
  <si>
    <t>snet-transitional-eastus2-prod-010</t>
  </si>
  <si>
    <t>10.40.1.176/28</t>
  </si>
  <si>
    <t>snet-transitional-eastus2-prod-011</t>
  </si>
  <si>
    <t>10.40.2.32/28</t>
  </si>
  <si>
    <t>snet-nomo-eastus2-prod-001</t>
  </si>
  <si>
    <t>10.40.2.48/29</t>
  </si>
  <si>
    <t>10.40.2.80/28</t>
  </si>
  <si>
    <t>databricksnsgs2sk4lvxead6u</t>
  </si>
  <si>
    <t>10.40.2.64/28</t>
  </si>
  <si>
    <t>snet-transitional-eastus2-prod-012</t>
  </si>
  <si>
    <t>10.40.2.96/28</t>
  </si>
  <si>
    <t>snet-sirius-eastus2-prod-002</t>
  </si>
  <si>
    <t>10.40.2.112/28</t>
  </si>
  <si>
    <t>snet-sirius-eastus2-prod-003</t>
  </si>
  <si>
    <t>10.40.2.128/28</t>
  </si>
  <si>
    <t>snet-transitional-eastus2-prod-013</t>
  </si>
  <si>
    <t>10.40.2.144/28</t>
  </si>
  <si>
    <t>snet-sirius-eastus2-prod-004</t>
  </si>
  <si>
    <t>10.40.2.160/28</t>
  </si>
  <si>
    <t>snet-sirius-eastus2-prod-001</t>
  </si>
  <si>
    <t>10.40.1.192/28</t>
  </si>
  <si>
    <t>snet-sirius-eastus2-prod-005</t>
  </si>
  <si>
    <t>10.40.2.176/28</t>
  </si>
  <si>
    <t>snet-sirius-eastus2-prod-006</t>
  </si>
  <si>
    <t>10.40.2.192/28</t>
  </si>
  <si>
    <t>snet-transitional-eastus2-prod-016</t>
  </si>
  <si>
    <t>10.40.2.208/28</t>
  </si>
  <si>
    <t>10.10.1.128/27</t>
  </si>
  <si>
    <t>snet-sirius-eastus2-prod-007</t>
  </si>
  <si>
    <t>10.40.3.0/28</t>
  </si>
  <si>
    <t>snet-sirius-eastus2-prod-008</t>
  </si>
  <si>
    <t>10.40.0.240/28</t>
  </si>
  <si>
    <t>10.10.1.160/27</t>
  </si>
  <si>
    <t>snet-transitional-eastus2-prod-028</t>
  </si>
  <si>
    <t>10.40.2.224/28</t>
  </si>
  <si>
    <t>10.10.3.0/24</t>
  </si>
  <si>
    <t>nsg-aks-integrations-prod-001</t>
  </si>
  <si>
    <t>nsg-sn-ms-eastus2-prod-002</t>
  </si>
  <si>
    <t>10.9.0.0/22</t>
  </si>
  <si>
    <t>10.8.0.0/22</t>
  </si>
  <si>
    <t>Peering Name</t>
  </si>
  <si>
    <t>VNET Name</t>
  </si>
  <si>
    <t>Peering VNet</t>
  </si>
  <si>
    <t>Peering Address Space</t>
  </si>
  <si>
    <t>Peering State</t>
  </si>
  <si>
    <t>Peering Use Remote Gateways</t>
  </si>
  <si>
    <t>Peering Allow Gateway Transit</t>
  </si>
  <si>
    <t>Peering Allow Forwarded Traffic</t>
  </si>
  <si>
    <t>Peering Do Not Verify Remote Gateways</t>
  </si>
  <si>
    <t>Peering Allow Virtual NetworkAccess</t>
  </si>
  <si>
    <t>peer-centralhub-dr-to-onnet-centralus-dr</t>
  </si>
  <si>
    <t>Peering-CentralHub-to-OnNet-dr</t>
  </si>
  <si>
    <t>172.16.3.0/24</t>
  </si>
  <si>
    <t>Peering-CentralHub-to-Transitional-qa-001</t>
  </si>
  <si>
    <t>Peering-CentralHub-to-OnNet-dev</t>
  </si>
  <si>
    <t>Peering-CentralHub-to-OnNet-prod</t>
  </si>
  <si>
    <t>10.40.0.0/21</t>
  </si>
  <si>
    <t>10.9.0.0/21</t>
  </si>
  <si>
    <t>10.8.0.0/21</t>
  </si>
  <si>
    <t>Peering-CentralHub-to-OnNet-QA</t>
  </si>
  <si>
    <t>10.20.0.0/21</t>
  </si>
  <si>
    <t>10.60.0.0/20</t>
  </si>
  <si>
    <t>peering-CentralHub-To-Prod002</t>
  </si>
  <si>
    <t>Peering-CentralHub-to-OnNet-centralus-dr</t>
  </si>
  <si>
    <t>Peering-OnNet-dev-to-CentralHub</t>
  </si>
  <si>
    <t>transitional-to-qa-sirius</t>
  </si>
  <si>
    <t>Peering-DrToProd</t>
  </si>
  <si>
    <t>peering-DR001-To-Prod002</t>
  </si>
  <si>
    <t>peer-onnet-centralus-dr-to-centralhub-dr</t>
  </si>
  <si>
    <t>Peering-centralus-to-OnNet-CentralHub-dr</t>
  </si>
  <si>
    <t>peering-Prod002-To-CentralHub</t>
  </si>
  <si>
    <t>peering-Prod002-To-Prod001</t>
  </si>
  <si>
    <t>peering-Prod002-To-DR001</t>
  </si>
  <si>
    <t>Peering-ProdToDr</t>
  </si>
  <si>
    <t>peering-Prod001-To-Prod002</t>
  </si>
  <si>
    <t>WAF Enabled</t>
  </si>
  <si>
    <t>Autoscale Min Capacity</t>
  </si>
  <si>
    <t>Autoscale Max Capacity</t>
  </si>
  <si>
    <t>Current Instances</t>
  </si>
  <si>
    <t>Backend Pool State</t>
  </si>
  <si>
    <t>Backend</t>
  </si>
  <si>
    <t>Frontend</t>
  </si>
  <si>
    <t>Frontend Ports</t>
  </si>
  <si>
    <t>Gateways</t>
  </si>
  <si>
    <t>HTTP Listeners</t>
  </si>
  <si>
    <t>Request Routing Rules</t>
  </si>
  <si>
    <t>ag-centralhub-eastus2-001</t>
  </si>
  <si>
    <t>WAF_v2</t>
  </si>
  <si>
    <t>WAF v2 Config</t>
  </si>
  <si>
    <t>2027-03-31</t>
  </si>
  <si>
    <t>true</t>
  </si>
  <si>
    <t>cpqDevPool cxmDevPool bssQaPool cpqQaPool cxmQaPool 3gisQAPool</t>
  </si>
  <si>
    <t>appGwPublicFrontendIp appGwPrivateFrontendIp</t>
  </si>
  <si>
    <t>80 2181 9092 8080 443 8443 4443 5443 6443 7443 2443 3443 9443</t>
  </si>
  <si>
    <t>appGatewayIpConfig</t>
  </si>
  <si>
    <t>cpqDevListener cxmDevListener cpqQaListener nssQaListener cxmQaListener</t>
  </si>
  <si>
    <t>nssQaRule2 cxmDevRrule cpqQaRrule cmxQaRule cpqDevRrule</t>
  </si>
  <si>
    <t>ag-centralhub-eastus2-003</t>
  </si>
  <si>
    <t>gisPool arcgisPool 3gisPool cxmPool cpqPool portalpoolprod004005 serverpoolprod004005 portalpoolprod006007 serverpoolprod006007 apimpib</t>
  </si>
  <si>
    <t>appGwPublicFrontendIpIPv4 ip-ag-centralhub-eastus2-003</t>
  </si>
  <si>
    <t>443 80 8080 8081 4443 4444 5443 6443 7443</t>
  </si>
  <si>
    <t>cxmHttpsListener cpqHttpsListener httpsListener httpslistenerPub httpslistenerPriv httpsapimpub</t>
  </si>
  <si>
    <t>cxmRule cpqRule apimpub gisrule3gis gisrulecmi gisRule</t>
  </si>
  <si>
    <t>Attached Resource Type</t>
  </si>
  <si>
    <t>Attached Resource</t>
  </si>
  <si>
    <t>Internal Domain Suffix</t>
  </si>
  <si>
    <t>MAC Address</t>
  </si>
  <si>
    <t>IP Configurations</t>
  </si>
  <si>
    <t>Private IP Version</t>
  </si>
  <si>
    <t>Private IP</t>
  </si>
  <si>
    <t>Private IP Method</t>
  </si>
  <si>
    <t>Public IP Name</t>
  </si>
  <si>
    <t>Virtual Machine</t>
  </si>
  <si>
    <t>7C-1E-52-D8-D4-4C</t>
  </si>
  <si>
    <t>ipconfig1</t>
  </si>
  <si>
    <t>IPv4</t>
  </si>
  <si>
    <t>Unassigned</t>
  </si>
  <si>
    <t>On</t>
  </si>
  <si>
    <t>60-45-BD-31-FD-39</t>
  </si>
  <si>
    <t>7C-1E-52-DA-41-E5</t>
  </si>
  <si>
    <t>PrivatePoint-nic</t>
  </si>
  <si>
    <t>PrivatePoint</t>
  </si>
  <si>
    <t>qugo2hcupqsullay50lte2bisc.cx.internal.cloudapp.net</t>
  </si>
  <si>
    <t>privateEndpointIpConfig.dba3a741-ed63-45e7-a7e4-affcd2f4707e</t>
  </si>
  <si>
    <t>172.16.0.54</t>
  </si>
  <si>
    <t>VBA-6d7c0ee3-dd99-4752-b978-ac8032b2c1eb-nic</t>
  </si>
  <si>
    <t>Underutilized</t>
  </si>
  <si>
    <t>7C-1E-52-B0-8D-AB</t>
  </si>
  <si>
    <t>172.16.0.57</t>
  </si>
  <si>
    <t>7C-1E-52-AE-05-F1</t>
  </si>
  <si>
    <t>bss-cosmos-be-eastus2-dev-002-nic</t>
  </si>
  <si>
    <t>bss-cosmos-be-eastus2-dev-002</t>
  </si>
  <si>
    <t>privateEndpointIpConfig.f3ae5867-c3d6-4540-9303-4db651a44e13</t>
  </si>
  <si>
    <t>172.16.0.26</t>
  </si>
  <si>
    <t>privateEndpointIpConfig.e8cec570-bc61-4c85-b51d-e0ea3ab8fc74</t>
  </si>
  <si>
    <t>172.16.0.27</t>
  </si>
  <si>
    <t>60-45-BD-B4-C5-65</t>
  </si>
  <si>
    <t>20.7.73.172</t>
  </si>
  <si>
    <t>60-45-BD-B4-CA-E0</t>
  </si>
  <si>
    <t>00-0D-3A-E5-A7-DF</t>
  </si>
  <si>
    <t>ipconfig</t>
  </si>
  <si>
    <t>00-0D-3A-E5-AF-64</t>
  </si>
  <si>
    <t>00-0D-3A-0E-43-BC</t>
  </si>
  <si>
    <t>00-0D-3A-0D-B6-99</t>
  </si>
  <si>
    <t>7C-1E-52-BA-5F-A2</t>
  </si>
  <si>
    <t>internal</t>
  </si>
  <si>
    <t>60-45-BD-80-71-FA</t>
  </si>
  <si>
    <t>pe-cosmos-be-eastus2-dev-002-nic</t>
  </si>
  <si>
    <t>pe-cosmos-be-eastus2-dev-002</t>
  </si>
  <si>
    <t>privateEndpointIpConfig.ff67acdf-3f2e-484f-b9df-169e7734e7c0</t>
  </si>
  <si>
    <t>172.16.0.15</t>
  </si>
  <si>
    <t>privateEndpointIpConfig.b0526834-e232-4aaf-bc05-a5bc56beb56c</t>
  </si>
  <si>
    <t>172.16.0.16</t>
  </si>
  <si>
    <t>pe-endpoint-centralhub-nic</t>
  </si>
  <si>
    <t>pe-endpoint-centralhub</t>
  </si>
  <si>
    <t>privateEndpointIpConfig.2779dacb-64f9-4854-aec3-bef24f33199e</t>
  </si>
  <si>
    <t>172.16.0.36</t>
  </si>
  <si>
    <t>privateEndpointIpConfig.3b826352-54bd-4971-a040-9e0a10e163bb</t>
  </si>
  <si>
    <t>172.16.0.37</t>
  </si>
  <si>
    <t>privateEndpointIpConfig.89c53cc4-f2ac-4948-a592-19a3ce6c2dcd</t>
  </si>
  <si>
    <t>172.16.0.42</t>
  </si>
  <si>
    <t>pe-gisnss-admin-nic</t>
  </si>
  <si>
    <t>pe-gisnss-admin</t>
  </si>
  <si>
    <t>privateEndpointIpConfig.c84a1c6b-c68c-4c9e-8750-746d42a9b70f</t>
  </si>
  <si>
    <t>172.16.4.4</t>
  </si>
  <si>
    <t>pe-prod-synapse</t>
  </si>
  <si>
    <t>pe-vpn</t>
  </si>
  <si>
    <t>privateEndpointIpConfig.137af8d5-2172-4922-9822-c6d4e99b8bc0</t>
  </si>
  <si>
    <t>172.16.0.29</t>
  </si>
  <si>
    <t>pe-stac-etlprod001-nic</t>
  </si>
  <si>
    <t>pe-stac-etlprod001</t>
  </si>
  <si>
    <t>privateEndpointIpConfig.29df9006-c5cc-4629-ab94-9abc78d39081</t>
  </si>
  <si>
    <t>172.16.3.5</t>
  </si>
  <si>
    <t>pe-synapse-eastus2-qa-001-nic</t>
  </si>
  <si>
    <t>pe-synapse-eastus2-qa-001</t>
  </si>
  <si>
    <t>privateEndpointIpConfig.dfdd7afc-03dd-4904-b215-556e48ad252d</t>
  </si>
  <si>
    <t>172.16.0.21</t>
  </si>
  <si>
    <t>pe-vpn-evh-bss-nic</t>
  </si>
  <si>
    <t>pe-vpn-evh-bss</t>
  </si>
  <si>
    <t>privateEndpointIpConfig.fda35a95-5eb5-4f30-ad89-cc4dc678b920</t>
  </si>
  <si>
    <t>172.16.3.69</t>
  </si>
  <si>
    <t>pep-files-eastus2-centralhub-001.nic.968bc06e-8ad8-4b4e-abbd-cee04babc2d1</t>
  </si>
  <si>
    <t>pep-files-eastus2-centralhub-001</t>
  </si>
  <si>
    <t>privateEndpointIpConfig.f263c907-5266-41ad-abfb-d93e33f752f0</t>
  </si>
  <si>
    <t>172.16.0.32</t>
  </si>
  <si>
    <t>veeam1a7ej2u0t0bw7wo5pkq.nic.debac58c-1c45-448f-b6e5-ae3203f5df1d</t>
  </si>
  <si>
    <t>veeam1a7ej2u0t0bw7wo5pkq</t>
  </si>
  <si>
    <t>privateEndpointIpConfig.13a77d84-0db8-4d67-94f7-100f23ef7ed4</t>
  </si>
  <si>
    <t>172.16.0.55</t>
  </si>
  <si>
    <t>veeam9t7lmnn4b05yo0gyz3h.nic.fa52f1af-027b-4607-90a0-5463d785315e</t>
  </si>
  <si>
    <t>veeam9t7lmnn4b05yo0gyz3h</t>
  </si>
  <si>
    <t>privateEndpointIpConfig.c57616eb-094c-4f3d-b0c0-f210c3ae5b82</t>
  </si>
  <si>
    <t>172.16.0.52</t>
  </si>
  <si>
    <t>veeamb82x8ntdebz8l0xwaop.nic.a257b14c-468b-4f8a-baea-23423653c0c5</t>
  </si>
  <si>
    <t>veeamb82x8ntdebz8l0xwaop</t>
  </si>
  <si>
    <t>privateEndpointIpConfig.b9661e36-2ffc-4cfe-9eda-37092fb98025</t>
  </si>
  <si>
    <t>172.16.0.56</t>
  </si>
  <si>
    <t>veeamemrh9qp9tv6wpghju8z.nic.f19bda38-89ed-473e-866d-32c5afd7c297</t>
  </si>
  <si>
    <t>veeamemrh9qp9tv6wpghju8z</t>
  </si>
  <si>
    <t>privateEndpointIpConfig.f531ca0f-e451-49e8-a2f8-3bb45ca1fff9</t>
  </si>
  <si>
    <t>172.16.0.51</t>
  </si>
  <si>
    <t>veeamj5skzvuqiflcid2fln1.nic.94c6daca-952c-4e81-a737-981a6cbec6a5</t>
  </si>
  <si>
    <t>veeamj5skzvuqiflcid2fln1</t>
  </si>
  <si>
    <t>privateEndpointIpConfig.15c9b500-9a33-45d2-a7f6-f06e7c36fbea</t>
  </si>
  <si>
    <t>172.16.0.50</t>
  </si>
  <si>
    <t>veeamypwehcxn60q9cbfdolv.nic.d3b430b9-61a0-4afa-ad75-03255380d8c8</t>
  </si>
  <si>
    <t>veeamypwehcxn60q9cbfdolv</t>
  </si>
  <si>
    <t>privateEndpointIpConfig.653631ba-41ce-49cd-82ed-a4d0bac6bd56</t>
  </si>
  <si>
    <t>172.16.0.53</t>
  </si>
  <si>
    <t>60-45-BD-7C-C7-2B</t>
  </si>
  <si>
    <t>00-0D-3A-05-D7-D6</t>
  </si>
  <si>
    <t>60-45-BD-BB-09-AE</t>
  </si>
  <si>
    <t>00-0D-3A-7B-BC-C0</t>
  </si>
  <si>
    <t>00-0D-3A-DC-70-2C</t>
  </si>
  <si>
    <t>00-22-48-51-ED-86</t>
  </si>
  <si>
    <t>00-0D-3A-E3-E7-B9</t>
  </si>
  <si>
    <t>60-45-BD-82-D1-9E</t>
  </si>
  <si>
    <t>vm-bp-uaa-eastus2-dev-002196</t>
  </si>
  <si>
    <t>7C-1E-52-B8-72-C8</t>
  </si>
  <si>
    <t>172.16.4.6</t>
  </si>
  <si>
    <t>vm-bp-uaa-eastus2-dev-002394</t>
  </si>
  <si>
    <t>7C-1E-52-F2-73-78</t>
  </si>
  <si>
    <t>172.16.0.28</t>
  </si>
  <si>
    <t>60-45-BD-84-B4-34</t>
  </si>
  <si>
    <t>60-45-BD-7E-A7-C3</t>
  </si>
  <si>
    <t>00-0D-3A-7B-F7-A0</t>
  </si>
  <si>
    <t>00-22-48-51-A2-0C</t>
  </si>
  <si>
    <t>vm-files-eastus2-centalhub-002177</t>
  </si>
  <si>
    <t>vm-files-eastus2-centalhub-002-nsg</t>
  </si>
  <si>
    <t>60-45-BD-BC-68-9F</t>
  </si>
  <si>
    <t>172.16.0.58</t>
  </si>
  <si>
    <t>00-0D-3A-E6-C6-6A</t>
  </si>
  <si>
    <t>60-45-BD-B7-77-13</t>
  </si>
  <si>
    <t>7C-1E-52-F1-B0-9F</t>
  </si>
  <si>
    <t>00-0D-3A-E6-18-15</t>
  </si>
  <si>
    <t>00-0D-3A-0D-C6-79</t>
  </si>
  <si>
    <t>vm-jumpbox-eastus42_z1</t>
  </si>
  <si>
    <t>vm-jumpbox-eastus2-centralhub-002-nsg</t>
  </si>
  <si>
    <t>00-0D-3A-04-E3-42</t>
  </si>
  <si>
    <t>172.16.0.6</t>
  </si>
  <si>
    <t>60-45-BD-7B-00-9F</t>
  </si>
  <si>
    <t>vm-monitor-eastus2-centralhub-001487</t>
  </si>
  <si>
    <t>vm-monitor-eastus2-centralhub-001-nsg</t>
  </si>
  <si>
    <t>60-45-BD-79-29-DA</t>
  </si>
  <si>
    <t>172.16.0.23</t>
  </si>
  <si>
    <t>00-22-48-4E-82-5B</t>
  </si>
  <si>
    <t>vm-monitor-eastus2-prod-002319</t>
  </si>
  <si>
    <t>vm-monitor-eastus2-prod-002-nsg</t>
  </si>
  <si>
    <t>60-45-BD-7A-8C-4C</t>
  </si>
  <si>
    <t>172.16.0.22</t>
  </si>
  <si>
    <t>00-0D-3A-7A-7B-E0</t>
  </si>
  <si>
    <t>7C-1E-52-BE-7B-E1</t>
  </si>
  <si>
    <t>7C-1E-52-B1-08-95</t>
  </si>
  <si>
    <t>primary</t>
  </si>
  <si>
    <t>rg_centralhub_eastus2_003</t>
  </si>
  <si>
    <t>pe-centralhub-eastus2-001-nic</t>
  </si>
  <si>
    <t>pe-centralhub-eastus2-001</t>
  </si>
  <si>
    <t>privateEndpointIpConfig.493bedb7-497a-4f69-893b-a730bbe2e496</t>
  </si>
  <si>
    <t>172.16.0.35</t>
  </si>
  <si>
    <t>pe-stac-bi-dlk-001-nic</t>
  </si>
  <si>
    <t>pe-stac-bi-dlk-001</t>
  </si>
  <si>
    <t>privateEndpointIpConfig.4a07f961-e7df-45ff-8afc-5d34c8b92fc7</t>
  </si>
  <si>
    <t>172.16.0.44</t>
  </si>
  <si>
    <t>kube-apiserver.nic.4929eeab-3a48-4b9e-9957-b769cc8b3f29</t>
  </si>
  <si>
    <t>kube-apiserver</t>
  </si>
  <si>
    <t>ymunt4xssaeu1ihvp0kl5f3onh.cx.internal.cloudapp.net</t>
  </si>
  <si>
    <t>privateEndpointIpConfig.25f48d56-9976-413b-9294-3336e8a11735</t>
  </si>
  <si>
    <t>10.30.5.10</t>
  </si>
  <si>
    <t>bss-cosmos-be-eastus2-dev-001-nic</t>
  </si>
  <si>
    <t>bss-cosmos-be-eastus2-dev-001</t>
  </si>
  <si>
    <t>privateEndpointIpConfig.2d921cdd-7133-44a4-aa1f-c3d61f6aa13d</t>
  </si>
  <si>
    <t>10.30.0.4</t>
  </si>
  <si>
    <t>privateEndpointIpConfig.3f4406bb-96be-4e0f-9007-f1c9c39fec22</t>
  </si>
  <si>
    <t>10.30.0.5</t>
  </si>
  <si>
    <t>pe-cosmos-be-eastus2-dev-001-nic</t>
  </si>
  <si>
    <t>pe-cosmos-be-eastus2-dev-001</t>
  </si>
  <si>
    <t>privateEndpointIpConfig.cdca420d-ce37-4239-bbb5-1f6ecd99efc2</t>
  </si>
  <si>
    <t>10.30.0.30</t>
  </si>
  <si>
    <t>privateEndpointIpConfig.7ec98078-c0f8-44cb-b5cc-21ea05d1ba7e</t>
  </si>
  <si>
    <t>10.30.0.31</t>
  </si>
  <si>
    <t>pe-evh-be-eastus2-dev-001.nic.56c4bf76-9dfe-49d3-a3ac-ee4c93af2e74</t>
  </si>
  <si>
    <t>pe-evh-be-eastus2-dev-001</t>
  </si>
  <si>
    <t>privateEndpointIpConfig.60fe308d-9a6b-4bb3-9b7e-a49c6b97d400</t>
  </si>
  <si>
    <t>10.30.0.15</t>
  </si>
  <si>
    <t>pe-psql-be-eastus2-dev-001-nic</t>
  </si>
  <si>
    <t>pe-psql-be-eastus2-dev-001</t>
  </si>
  <si>
    <t>privateEndpointIpConfig.8a44cade-629d-4fd5-a00b-ecc8e870ab53</t>
  </si>
  <si>
    <t>10.30.0.14</t>
  </si>
  <si>
    <t>pe-stac-be-eastus2-dev-001.nic.62074d4a-9a2f-43ac-92f3-28eb48bffcc3</t>
  </si>
  <si>
    <t>pe-stac-be-eastus2-dev-001</t>
  </si>
  <si>
    <t>privateEndpointIpConfig.5c740e34-cf94-4639-add8-0852f527ff80</t>
  </si>
  <si>
    <t>10.30.0.12</t>
  </si>
  <si>
    <t>nic-bpimdso-eastus2-dev-001</t>
  </si>
  <si>
    <t>60-45-BD-B4-51-64</t>
  </si>
  <si>
    <t>internal-bpimdso-dev-001</t>
  </si>
  <si>
    <t>10.30.1.10</t>
  </si>
  <si>
    <t>60-45-BD-7D-48-9F</t>
  </si>
  <si>
    <t>internal-install-dev-001</t>
  </si>
  <si>
    <t>00-0D-3A-DF-AA-F2</t>
  </si>
  <si>
    <t>internal-uaa-dev-001</t>
  </si>
  <si>
    <t>pe-stac-eastus2-dev-001-nic</t>
  </si>
  <si>
    <t>pe-stac-eastus2-dev-001</t>
  </si>
  <si>
    <t>privateEndpointIpConfig.98b07935-ab0b-4ae2-af89-6f8d5b8aa782</t>
  </si>
  <si>
    <t>10.30.1.4</t>
  </si>
  <si>
    <t>pe-stacbp-eastus2-dev-001.nic.21e9228e-ca4f-4693-8754-b17016221a33</t>
  </si>
  <si>
    <t>pe-stacbp-eastus2-dev-001</t>
  </si>
  <si>
    <t>privateEndpointIpConfig.4b0ad385-4952-4cf4-9fa0-6ef5c6286dab</t>
  </si>
  <si>
    <t>10.30.1.7</t>
  </si>
  <si>
    <t>pe-apiservices-eastus2-nic</t>
  </si>
  <si>
    <t>pe-apiservices-eastus2</t>
  </si>
  <si>
    <t>privateEndpointIpConfig.a7b33a7b-6344-49f8-89c3-f66ad85cf258</t>
  </si>
  <si>
    <t>10.30.7.100</t>
  </si>
  <si>
    <t>00-0D-3A-01-A9-D3</t>
  </si>
  <si>
    <t>7C-1E-52-44-F7-23</t>
  </si>
  <si>
    <t>nic-config-1</t>
  </si>
  <si>
    <t>pe-evhdevops-eastus2-dev-001-nic</t>
  </si>
  <si>
    <t>pe-evhdevops-eastus2-dev-001</t>
  </si>
  <si>
    <t>privateEndpointIpConfig.cd69cd47-942b-4e10-83d3-9afe08a77e9f</t>
  </si>
  <si>
    <t>10.30.3.4</t>
  </si>
  <si>
    <t>pe-stac-services-indra-nic</t>
  </si>
  <si>
    <t>pe-stac-services-indra</t>
  </si>
  <si>
    <t>privateEndpointIpConfig.83cc4c0f-3ef7-4156-b087-495caf456bac</t>
  </si>
  <si>
    <t>10.30.7.101</t>
  </si>
  <si>
    <t>kube-apiserver.nic.8b80c495-85d7-4058-855f-d98b890401eb</t>
  </si>
  <si>
    <t>wgib5p0ssauuzm4ctl0lc230eb.cx.internal.cloudapp.net</t>
  </si>
  <si>
    <t>privateEndpointIpConfig.a2c87ac9-72e5-41fa-8862-eb7f25f20e9d</t>
  </si>
  <si>
    <t>10.20.0.10</t>
  </si>
  <si>
    <t>kube-apiserver.nic.028b0a9b-37be-4832-889b-19952294ce85</t>
  </si>
  <si>
    <t>privateEndpointIpConfig.ec60a4d4-b1f9-4b72-9152-abda6b23db4b</t>
  </si>
  <si>
    <t>10.60.4.17</t>
  </si>
  <si>
    <t>pe-be-psql-eastus2-qa-001-nic</t>
  </si>
  <si>
    <t>pe-be-psql-eastus2-qa-001</t>
  </si>
  <si>
    <t>privateEndpointIpConfig.d609460d-edac-4130-aacd-8ecbe4437906</t>
  </si>
  <si>
    <t>10.20.1.39</t>
  </si>
  <si>
    <t>pe-cosmos-be-eastus2-qa-001.nic.aaac0fbd-91d6-4e5c-a02f-8bc391ba1bf1</t>
  </si>
  <si>
    <t>pe-cosmos-be-eastus2-qa-001</t>
  </si>
  <si>
    <t>privateEndpointIpConfig.aaaae5b6-9cbf-4c25-b2c8-972ef881b349</t>
  </si>
  <si>
    <t>10.20.1.41</t>
  </si>
  <si>
    <t>privateEndpointIpConfig.ac9a6b5a-222c-4ee0-bf79-b7c6b2d13e90</t>
  </si>
  <si>
    <t>10.20.1.42</t>
  </si>
  <si>
    <t>pe-evhbeqa-estus2-qa-001-nic</t>
  </si>
  <si>
    <t>pe-evhbeqa-estus2-qa-001</t>
  </si>
  <si>
    <t>privateEndpointIpConfig.ff5abb27-baf6-47c5-8504-00300db22635</t>
  </si>
  <si>
    <t>10.20.1.52</t>
  </si>
  <si>
    <t>pe-evhbeqa-estus2-qa-002-nic</t>
  </si>
  <si>
    <t>pe-evhbeqa-estus2-qa-002</t>
  </si>
  <si>
    <t>privateEndpointIpConfig.5fb575d6-7693-48d3-a679-a11356eb87f7</t>
  </si>
  <si>
    <t>10.20.1.53</t>
  </si>
  <si>
    <t>privateEndpointIpConfig.3f562a4c-ecae-4bce-93f3-ad717b352d9c</t>
  </si>
  <si>
    <t>10.20.2.165</t>
  </si>
  <si>
    <t>nic-uaa-eastus2-qa-001</t>
  </si>
  <si>
    <t>00-0D-3A-0D-B8-A4</t>
  </si>
  <si>
    <t>internal-uaa-qa-001</t>
  </si>
  <si>
    <t>10.20.2.70</t>
  </si>
  <si>
    <t>nic-uaa-eastus2-qa-002</t>
  </si>
  <si>
    <t>00-22-48-4F-35-D2</t>
  </si>
  <si>
    <t>internal-uaa-qa-002</t>
  </si>
  <si>
    <t>10.20.2.71</t>
  </si>
  <si>
    <t>nic-uaa-eastus2-qa-003</t>
  </si>
  <si>
    <t>00-22-48-4F-3F-16</t>
  </si>
  <si>
    <t>internal-uaa-qa-003</t>
  </si>
  <si>
    <t>10.20.2.72</t>
  </si>
  <si>
    <t>60-45-BD-B2-38-70</t>
  </si>
  <si>
    <t>internal-uaakafka-qa-001</t>
  </si>
  <si>
    <t>pe-bdbetl-eastus2-qa-001-nic</t>
  </si>
  <si>
    <t>pe-bdbetl-eastus2-qa-001</t>
  </si>
  <si>
    <t>privateEndpointIpConfig.9956175d-d12d-4081-9af1-cab7221ab729</t>
  </si>
  <si>
    <t>10.20.2.6</t>
  </si>
  <si>
    <t>pe-bdbetl-eastus2-qa-002-nic</t>
  </si>
  <si>
    <t>pe-bdbetl-eastus2-qa-002</t>
  </si>
  <si>
    <t>privateEndpointIpConfig.ecc5ac49-f33c-4990-9826-78510c412b00</t>
  </si>
  <si>
    <t>10.20.2.196</t>
  </si>
  <si>
    <t>pe-bluep-eastus2-qa-001-nic</t>
  </si>
  <si>
    <t>pe-bluep-eastus2-qa-001</t>
  </si>
  <si>
    <t>privateEndpointIpConfig.7fa30a85-3602-4828-af43-b6c44b57a3f4</t>
  </si>
  <si>
    <t>10.20.2.5</t>
  </si>
  <si>
    <t>pe-bluep-eastus2-qa-002.nic.675d4973-a386-4d57-bae6-4d871f170519</t>
  </si>
  <si>
    <t>pe-bluep-eastus2-qa-002</t>
  </si>
  <si>
    <t>privateEndpointIpConfig.7200b7e5-df97-4d33-89d5-5a761f44bf94</t>
  </si>
  <si>
    <t>10.20.2.9</t>
  </si>
  <si>
    <t>pe-stacbpeastus2qa001-001-nic</t>
  </si>
  <si>
    <t>pe-stacbpeastus2qa001-001</t>
  </si>
  <si>
    <t>privateEndpointIpConfig.0d50bc15-7939-411a-9f99-5ac20de50d5f</t>
  </si>
  <si>
    <t>10.20.2.46</t>
  </si>
  <si>
    <t>pe-stacserviceqa-nic</t>
  </si>
  <si>
    <t>pe-stacserviceqa</t>
  </si>
  <si>
    <t>privateEndpointIpConfig.1378a2aa-8d8e-406a-8363-a66541441067</t>
  </si>
  <si>
    <t>10.20.4.88</t>
  </si>
  <si>
    <t>vm-bp-bpi-eastus2-qa-003-replica251</t>
  </si>
  <si>
    <t>00-22-48-4F-99-C6</t>
  </si>
  <si>
    <t>10.20.2.47</t>
  </si>
  <si>
    <t>vm-bp-mdso-eastus2-qa-001-replica-d635</t>
  </si>
  <si>
    <t>vm-bp-mdso-eastus2-qa-001-replica-d-nsg</t>
  </si>
  <si>
    <t>00-0D-3A-E3-14-E4</t>
  </si>
  <si>
    <t>10.20.2.8</t>
  </si>
  <si>
    <t>vm-bp-mdso-eastus2-qa-001-replica697</t>
  </si>
  <si>
    <t>vm-bp-mdso-eastus2-qa-001-replica-nsg</t>
  </si>
  <si>
    <t>00-0D-3A-7D-2F-01</t>
  </si>
  <si>
    <t>10.20.2.7</t>
  </si>
  <si>
    <t>vm-bp-mdso-eastus2-qa-001-replica777</t>
  </si>
  <si>
    <t>00-0D-3A-DE-D8-67</t>
  </si>
  <si>
    <t>10.20.2.48</t>
  </si>
  <si>
    <t>vm-bp-mdso-eastus2-qa-002-replica594</t>
  </si>
  <si>
    <t>00-0D-3A-D9-DD-25</t>
  </si>
  <si>
    <t>10.20.2.49</t>
  </si>
  <si>
    <t>vm-bp-mdso-eastus2-qa-003-replica586</t>
  </si>
  <si>
    <t>60-45-BD-B2-70-29</t>
  </si>
  <si>
    <t>10.20.2.50</t>
  </si>
  <si>
    <t>00-0D-3A-04-6D-B4</t>
  </si>
  <si>
    <t>00-0D-3A-7A-60-EB</t>
  </si>
  <si>
    <t>00-22-48-4E-DA-B5</t>
  </si>
  <si>
    <t>internal-aes-sample-qa-001</t>
  </si>
  <si>
    <t>00-22-48-4D-09-6C</t>
  </si>
  <si>
    <t>internal-apo-sample-qa-001</t>
  </si>
  <si>
    <t>60-45-BD-BA-85-B1</t>
  </si>
  <si>
    <t>internal-nss-sample-qa-002</t>
  </si>
  <si>
    <t>00-0D-3A-D9-DF-67</t>
  </si>
  <si>
    <t>internal-was-sample-qa-001</t>
  </si>
  <si>
    <t>pe-gisdbqa-nic</t>
  </si>
  <si>
    <t>pe-gisdbqa</t>
  </si>
  <si>
    <t>privateEndpointIpConfig.6b426be0-3560-4f4e-9117-9a2616096377</t>
  </si>
  <si>
    <t>10.20.2.132</t>
  </si>
  <si>
    <t>vm-gis-aes-eastus2-qa-001852</t>
  </si>
  <si>
    <t>60-45-BD-82-85-46</t>
  </si>
  <si>
    <t>10.20.2.139</t>
  </si>
  <si>
    <t>vm-gis-aes-eastus2-qa-komodo-001160</t>
  </si>
  <si>
    <t>60-45-BD-AF-A0-AD</t>
  </si>
  <si>
    <t>10.20.2.138</t>
  </si>
  <si>
    <t>60-45-BD-BD-2F-91</t>
  </si>
  <si>
    <t>vm-gis-apo-eastus2-qa--komodo-001129</t>
  </si>
  <si>
    <t>7C-1E-52-45-96-5D</t>
  </si>
  <si>
    <t>10.20.2.145</t>
  </si>
  <si>
    <t>60-45-BD-BF-01-8F</t>
  </si>
  <si>
    <t>vm-gis-nss-eastus2-qa-003334</t>
  </si>
  <si>
    <t>00-0D-3A-DE-E1-E8</t>
  </si>
  <si>
    <t>10.20.2.140</t>
  </si>
  <si>
    <t>00-22-48-4C-74-CB</t>
  </si>
  <si>
    <t>7C-1E-52-C2-4E-9E</t>
  </si>
  <si>
    <t>vm-gis-nss-eastus2-qa-komodo-005340</t>
  </si>
  <si>
    <t>7C-1E-52-B1-26-8C</t>
  </si>
  <si>
    <t>10.20.2.144</t>
  </si>
  <si>
    <t>7C-1E-52-BE-DB-8F</t>
  </si>
  <si>
    <t>7C-1E-52-AC-EA-CF</t>
  </si>
  <si>
    <t>vm-gis-was-eastus2-qa-komodo-001789</t>
  </si>
  <si>
    <t>7C-1E-52-AA-8A-53</t>
  </si>
  <si>
    <t>10.20.2.146</t>
  </si>
  <si>
    <t>pe-nomo-eastus2-qa-001-nic</t>
  </si>
  <si>
    <t>pe-nomo-eastus2-qa-001</t>
  </si>
  <si>
    <t>privateEndpointIpConfig.6c5cc08c-1691-4341-ad80-e848a5c856d0</t>
  </si>
  <si>
    <t>10.20.6.52</t>
  </si>
  <si>
    <t>60-45-BD-7A-D3-FB</t>
  </si>
  <si>
    <t>internal-sn-qa-001</t>
  </si>
  <si>
    <t>00-0D-3A-7B-D1-F4</t>
  </si>
  <si>
    <t>00-0D-3A-E2-BD-DF</t>
  </si>
  <si>
    <t>00-22-48-4B-F9-74</t>
  </si>
  <si>
    <t>00-0D-3A-E3-C6-A4</t>
  </si>
  <si>
    <t>vm-gis-aes-eastus2-qa-002753</t>
  </si>
  <si>
    <t>60-45-BD-BB-B2-23</t>
  </si>
  <si>
    <t>10.20.2.143</t>
  </si>
  <si>
    <t>vm-gis-apo-eastus2-qa-00272</t>
  </si>
  <si>
    <t>00-22-48-54-A5-A9</t>
  </si>
  <si>
    <t>10.20.2.142</t>
  </si>
  <si>
    <t>vm-gis-was-eastus2-qa-002367</t>
  </si>
  <si>
    <t>00-0D-3A-7D-40-E4</t>
  </si>
  <si>
    <t>10.20.2.141</t>
  </si>
  <si>
    <t>vm-gis-was-eastus2-qa-komodo-001112</t>
  </si>
  <si>
    <t>7C-1E-52-D5-1F-85</t>
  </si>
  <si>
    <t>10.20.2.147</t>
  </si>
  <si>
    <t>pe-pgsql-transitional-001-nic</t>
  </si>
  <si>
    <t>pe-pgsql-transitional-001</t>
  </si>
  <si>
    <t>privateEndpointIpConfig.6cab2019-f78b-40ba-a625-93223b93998b</t>
  </si>
  <si>
    <t>10.20.2.198</t>
  </si>
  <si>
    <t>pe-transitional-eastus2-prod-002-nic</t>
  </si>
  <si>
    <t>pe-transitional-eastus2-prod-002</t>
  </si>
  <si>
    <t>tspxmtkyydlezmb3jkpyldgfra.cx.internal.cloudapp.net</t>
  </si>
  <si>
    <t>privateEndpointIpConfig.08c913c3-4441-448a-8857-f7d9dfe78c5b</t>
  </si>
  <si>
    <t>10.20.10.4</t>
  </si>
  <si>
    <t>pe-transitional-eastus2-qa-001-nic</t>
  </si>
  <si>
    <t>pe-transitional-eastus2-qa-001</t>
  </si>
  <si>
    <t>privateEndpointIpConfig.7e62035e-61b9-4019-a4a9-f06c407845ac</t>
  </si>
  <si>
    <t>10.20.10.5</t>
  </si>
  <si>
    <t>pe-transitional-eastus2-qa-002-nic</t>
  </si>
  <si>
    <t>pe-transitional-eastus2-qa-002</t>
  </si>
  <si>
    <t>privateEndpointIpConfig.c567efff-5c9e-4ac5-85a1-979b66cf7d35</t>
  </si>
  <si>
    <t>10.20.10.6</t>
  </si>
  <si>
    <t>privateEndpointIpConfig.fe0b03f6-8ca5-44c0-845b-8e7ba0f1def3</t>
  </si>
  <si>
    <t>10.20.4.86</t>
  </si>
  <si>
    <t>pe-ase-devops-tmf642-eastus2-nic</t>
  </si>
  <si>
    <t>pe-ase-devops-tmf642-eastus2</t>
  </si>
  <si>
    <t>privateEndpointIpConfig.71a9351e-b2b9-4451-a107-66993421ebd5</t>
  </si>
  <si>
    <t>10.20.4.87</t>
  </si>
  <si>
    <t>pe-devopsrreports001-nic</t>
  </si>
  <si>
    <t>pe-devopsrreports001</t>
  </si>
  <si>
    <t>privateEndpointIpConfig.86977566-d9da-4ec8-90b3-7e793bffc2f7</t>
  </si>
  <si>
    <t>10.20.4.85</t>
  </si>
  <si>
    <t>pe-rsv-eastus2-001.nic.bebdab27-77e7-44d3-bd30-9027e43317e8</t>
  </si>
  <si>
    <t>pe-rsv-eastus2-001</t>
  </si>
  <si>
    <t>privateEndpointIpConfig.3b5537ce-742a-41bc-9b2c-c6044eb3deee</t>
  </si>
  <si>
    <t>10.20.2.199</t>
  </si>
  <si>
    <t>privateEndpointIpConfig.cf342ec6-64d7-4b39-a989-78b67b913243</t>
  </si>
  <si>
    <t>10.20.2.200</t>
  </si>
  <si>
    <t>pe-tokens-onnet-eastus2-qa-001-nic</t>
  </si>
  <si>
    <t>pe-tokens-onnet-eastus2-qa-001</t>
  </si>
  <si>
    <t>privateEndpointIpConfig.23c5e0f0-8ed8-43dc-8bac-47af2c985e09</t>
  </si>
  <si>
    <t>10.20.4.84</t>
  </si>
  <si>
    <t>00-0D-3A-02-BC-46</t>
  </si>
  <si>
    <t>kube-apiserver.nic.c73e990e-4f0a-4282-b666-af9d23234998</t>
  </si>
  <si>
    <t>z0o2wn2410se5avkcjh5bo3nde.cx.internal.cloudapp.net</t>
  </si>
  <si>
    <t>privateEndpointIpConfig.d3745963-86d1-43fb-aa3f-683af987e4e5</t>
  </si>
  <si>
    <t>10.50.0.100</t>
  </si>
  <si>
    <t>kube-apiserver.nic.eebdc6f3-6d2f-4e51-8afe-738a31dcbe48</t>
  </si>
  <si>
    <t>evzjtuufmgrubgskgalfnsswpf.cx.internal.cloudapp.net</t>
  </si>
  <si>
    <t>privateEndpointIpConfig.e53dc7d5-0c2a-4956-bf58-135f24f4cb27</t>
  </si>
  <si>
    <t>10.40.4.10</t>
  </si>
  <si>
    <t>7C-1E-52-D6-5C-9A</t>
  </si>
  <si>
    <t>kube-apiserver.nic.f68a374d-0a36-4f43-ac41-dc265ee9e99c</t>
  </si>
  <si>
    <t>privateEndpointIpConfig.0573d06e-1a40-4cda-a401-71130293556d</t>
  </si>
  <si>
    <t>10.10.3.10</t>
  </si>
  <si>
    <t>7C-1E-52-A4-E2-81</t>
  </si>
  <si>
    <t>7C-1E-52-A1-AB-3F</t>
  </si>
  <si>
    <t>7C-1E-52-B1-DD-B0</t>
  </si>
  <si>
    <t>7C-1E-52-9E-32-3B</t>
  </si>
  <si>
    <t>7C-1E-52-A1-AF-D1</t>
  </si>
  <si>
    <t>7C-1E-52-D1-F6-38</t>
  </si>
  <si>
    <t>7C-1E-52-6C-D1-4A</t>
  </si>
  <si>
    <t>7C-1E-52-C8-A4-32</t>
  </si>
  <si>
    <t>7C-1E-52-A1-A6-C3</t>
  </si>
  <si>
    <t>7C-1E-52-AE-A4-22</t>
  </si>
  <si>
    <t>60-45-BD-83-7F-91</t>
  </si>
  <si>
    <t>60-45-BD-83-7F-51</t>
  </si>
  <si>
    <t>7C-1E-52-B9-8B-D0</t>
  </si>
  <si>
    <t>7C-1E-52-D0-D5-32</t>
  </si>
  <si>
    <t>00-22-48-4E-0C-F8</t>
  </si>
  <si>
    <t>00-0D-3A-E2-6B-66</t>
  </si>
  <si>
    <t>00-22-48-4F-26-09</t>
  </si>
  <si>
    <t>00-0D-3A-E5-9B-1A</t>
  </si>
  <si>
    <t>network-interface-test</t>
  </si>
  <si>
    <t>60-45-BD-2E-6D-16</t>
  </si>
  <si>
    <t>Ipv4config</t>
  </si>
  <si>
    <t>10.70.7.15</t>
  </si>
  <si>
    <t>pe-cosmos-be-centralus-dr-001-nic</t>
  </si>
  <si>
    <t>pe-cosmos-be-centralus-dr-001</t>
  </si>
  <si>
    <t>5bratacka5petd45vxr0ixsvea.gx.internal.cloudapp.net</t>
  </si>
  <si>
    <t>privateEndpointIpConfig.cd5b0cce-8594-45e4-afc8-d3be01e5f516</t>
  </si>
  <si>
    <t>10.70.7.132</t>
  </si>
  <si>
    <t>pe-acr2bek8eastus2prod-nic</t>
  </si>
  <si>
    <t>pe-acr2bek8eastus2prod</t>
  </si>
  <si>
    <t>privateEndpointIpConfig.09abb202-3878-4ecf-a3e4-80b5509a1965</t>
  </si>
  <si>
    <t>10.50.0.7</t>
  </si>
  <si>
    <t>privateEndpointIpConfig.885a9446-37b2-4292-be07-bfd9374dec42</t>
  </si>
  <si>
    <t>10.50.0.8</t>
  </si>
  <si>
    <t>privateEndpointIpConfig.b0c31760-4730-4ebe-a07a-fd2d2ac5ff64</t>
  </si>
  <si>
    <t>10.50.0.9</t>
  </si>
  <si>
    <t>pe-be-dr-nic</t>
  </si>
  <si>
    <t>pe-be-dr</t>
  </si>
  <si>
    <t>privateEndpointIpConfig.e0f3baa9-5b49-4662-9c01-b32920fd4283</t>
  </si>
  <si>
    <t>10.70.1.220</t>
  </si>
  <si>
    <t>pe-beecosmos-prod-nic</t>
  </si>
  <si>
    <t>pe-beecosmos-prod</t>
  </si>
  <si>
    <t>privateEndpointIpConfig.449bec70-649d-44c3-b529-f48089b6136d</t>
  </si>
  <si>
    <t>10.10.0.5</t>
  </si>
  <si>
    <t>privateEndpointIpConfig.0e8b3064-cb96-40df-9092-c8d17fa2f9db</t>
  </si>
  <si>
    <t>10.10.0.6</t>
  </si>
  <si>
    <t>pe-cosmos-be-eastus2-prod-001-nic</t>
  </si>
  <si>
    <t>pe-cosmos-be-eastus2-prod-001</t>
  </si>
  <si>
    <t>privateEndpointIpConfig.b66e37bd-0f8b-418c-b551-4739efa941ad</t>
  </si>
  <si>
    <t>10.50.0.4</t>
  </si>
  <si>
    <t>privateEndpointIpConfig.9495c6e1-3e3c-4627-bfd2-e80d7a815102</t>
  </si>
  <si>
    <t>10.50.0.5</t>
  </si>
  <si>
    <t>privateEndpointIpConfig.e2038368-94a0-49f8-99cb-4bce0dd64fde</t>
  </si>
  <si>
    <t>10.50.0.6</t>
  </si>
  <si>
    <t>pe-evhbeprod.nic.f9ddd980-c057-4ec0-8e3f-6e3cbc3c40bd</t>
  </si>
  <si>
    <t>pe-evhbeprod</t>
  </si>
  <si>
    <t>privateEndpointIpConfig.c810da28-1a59-42c0-9b58-04ae73b4134c</t>
  </si>
  <si>
    <t>10.50.0.10</t>
  </si>
  <si>
    <t>pe-stacbek8eastus2prod001-nic</t>
  </si>
  <si>
    <t>pe-stacbek8eastus2prod001</t>
  </si>
  <si>
    <t>privateEndpointIpConfig.4a253eca-de6c-4b8e-a730-9459f835aabe</t>
  </si>
  <si>
    <t>10.50.0.11</t>
  </si>
  <si>
    <t>pe-stackbek6eastus2dr001-nic</t>
  </si>
  <si>
    <t>pe-stackbek6eastus2dr001</t>
  </si>
  <si>
    <t>privateEndpointIpConfig.e0137699-6777-4080-a2a7-1e3eff6f4b17</t>
  </si>
  <si>
    <t>10.50.0.12</t>
  </si>
  <si>
    <t>pe-bireports-eastus2-prod-002.nic.1ba3520c-e33c-4181-ac2d-acd46fde904b</t>
  </si>
  <si>
    <t>pe-bireports-eastus2-prod-002</t>
  </si>
  <si>
    <t>privateEndpointIpConfig.12e8dc49-02b0-4078-8976-8a1eb19f5542</t>
  </si>
  <si>
    <t>10.10.6.8</t>
  </si>
  <si>
    <t>pe-kpi-eastus2-prod-001-nic</t>
  </si>
  <si>
    <t>pe-kpi-eastus2-prod-001</t>
  </si>
  <si>
    <t>privateEndpointIpConfig.b4a0449b-0df1-4942-a8f8-c374266406eb</t>
  </si>
  <si>
    <t>10.10.6.14</t>
  </si>
  <si>
    <t>pe-reportsbi-eastus2-001-nic</t>
  </si>
  <si>
    <t>pe-reportsbi-eastus2-001</t>
  </si>
  <si>
    <t>privateEndpointIpConfig.7b716eb6-051e-46a8-9831-c6dd52a8fbba</t>
  </si>
  <si>
    <t>10.10.6.5</t>
  </si>
  <si>
    <t>pe-reportsbi-eastus2-prod-001-nic</t>
  </si>
  <si>
    <t>pe-reportsbi-eastus2-prod-001</t>
  </si>
  <si>
    <t>privateEndpointIpConfig.54ec54af-430b-4147-825a-cb03c55e9b98</t>
  </si>
  <si>
    <t>10.10.6.6</t>
  </si>
  <si>
    <t>pe-reportsbi-eastus2-prod-002-nic</t>
  </si>
  <si>
    <t>pe-reportsbi-eastus2-prod-002</t>
  </si>
  <si>
    <t>privateEndpointIpConfig.15b1db3b-0cd8-4a88-a500-258fdfdeb07d</t>
  </si>
  <si>
    <t>10.10.0.4</t>
  </si>
  <si>
    <t>pe-reportsbi-eastus2-prod-003-nic</t>
  </si>
  <si>
    <t>pe-reportsbi-eastus2-prod-003</t>
  </si>
  <si>
    <t>privateEndpointIpConfig.ea7a6cf2-da9a-4dc9-b0b9-5b4a681888a7</t>
  </si>
  <si>
    <t>10.10.6.12</t>
  </si>
  <si>
    <t>00-0D-3A-01-43-B2</t>
  </si>
  <si>
    <t>00-0D-3A-7B-BE-28</t>
  </si>
  <si>
    <t>internal-nss-sample-prod-001</t>
  </si>
  <si>
    <t>60-45-BD-BE-D2-4B</t>
  </si>
  <si>
    <t>internal-nss-sample-prod-002</t>
  </si>
  <si>
    <t>pe-adbworkspaceprod001-nic</t>
  </si>
  <si>
    <t>pe-adbworkspaceprod001</t>
  </si>
  <si>
    <t>privateEndpointIpConfig.409af531-b4f0-415e-bce3-ba2db60645cf</t>
  </si>
  <si>
    <t>10.10.6.20</t>
  </si>
  <si>
    <t>pe-df-bireports-eastus2-prod-002-nic</t>
  </si>
  <si>
    <t>pe-df-bireports-eastus2-prod-002</t>
  </si>
  <si>
    <t>privateEndpointIpConfig.d847cb05-84af-4312-9e46-c0c7bd135fc3</t>
  </si>
  <si>
    <t>10.10.6.9</t>
  </si>
  <si>
    <t>pe-stacbidkeastus2prod001.nic.920132c4-5d3e-4561-ab9e-4098f30b27c3</t>
  </si>
  <si>
    <t>pe-stacbidkeastus2prod001</t>
  </si>
  <si>
    <t>privateEndpointIpConfig.a9860480-76aa-497c-a121-a0acfb733541</t>
  </si>
  <si>
    <t>10.10.6.7</t>
  </si>
  <si>
    <t>pe-stacbidlkeastus2prod001-nic</t>
  </si>
  <si>
    <t>pe-stacbidlkeastus2prod001</t>
  </si>
  <si>
    <t>privateEndpointIpConfig.af1843f5-b76f-4fdb-bda9-51a3a4038fe0</t>
  </si>
  <si>
    <t>10.10.6.13</t>
  </si>
  <si>
    <t>rg-bluep-centralus-dr-001</t>
  </si>
  <si>
    <t>nic-bpi-centralus-dr-001</t>
  </si>
  <si>
    <t>00-0D-3A-94-CC-4C</t>
  </si>
  <si>
    <t>internal-bpi-dr-001</t>
  </si>
  <si>
    <t>10.70.7.7</t>
  </si>
  <si>
    <t>nic-bpi-centralus-dr-002</t>
  </si>
  <si>
    <t>60-45-BD-2E-6D-D0</t>
  </si>
  <si>
    <t>internal-bpi-dr-002</t>
  </si>
  <si>
    <t>10.70.7.8</t>
  </si>
  <si>
    <t>nic-bpi-centralus-dr-003</t>
  </si>
  <si>
    <t>00-0D-3A-41-E6-B1</t>
  </si>
  <si>
    <t>internal-bpi-dr-003</t>
  </si>
  <si>
    <t>10.70.7.9</t>
  </si>
  <si>
    <t>nic-east-us-dr-busy</t>
  </si>
  <si>
    <t>10.70.7.12</t>
  </si>
  <si>
    <t>nic-uaa-centralus-dr-001</t>
  </si>
  <si>
    <t>60-45-BD-2F-47-C8</t>
  </si>
  <si>
    <t>internal-uaa-dr-001</t>
  </si>
  <si>
    <t>10.70.7.39</t>
  </si>
  <si>
    <t>nic-uaa-centralus-dr-002</t>
  </si>
  <si>
    <t>60-45-BD-34-CD-E3</t>
  </si>
  <si>
    <t>internal-uaa-dr-002</t>
  </si>
  <si>
    <t>10.70.7.40</t>
  </si>
  <si>
    <t>nic-uaa-centralus-dr-003</t>
  </si>
  <si>
    <t>00-0D-3A-9F-9E-F9</t>
  </si>
  <si>
    <t>internal-uaa-dr-003</t>
  </si>
  <si>
    <t>10.70.7.41</t>
  </si>
  <si>
    <t>vm-bp-mdso-centralus-dr-001909</t>
  </si>
  <si>
    <t>00-0D-3A-42-D3-E1</t>
  </si>
  <si>
    <t>10.70.7.5</t>
  </si>
  <si>
    <t>vm-bp-mdso-centralus-dr-002758</t>
  </si>
  <si>
    <t>60-45-BD-35-B3-12</t>
  </si>
  <si>
    <t>10.70.7.6</t>
  </si>
  <si>
    <t>nic-mdsobpi-floating-centralus-dr-001</t>
  </si>
  <si>
    <t>10.70.7.16</t>
  </si>
  <si>
    <t>vm-bp-mdso-centralus-dr-003138</t>
  </si>
  <si>
    <t>00-0D-3A-A4-BE-B0</t>
  </si>
  <si>
    <t>10.70.7.13</t>
  </si>
  <si>
    <t>vm-bp-mdso-centralus-dr-003308</t>
  </si>
  <si>
    <t>60-45-BD-2F-55-E2</t>
  </si>
  <si>
    <t>10.70.7.10</t>
  </si>
  <si>
    <t>vm-bp-mdso-centralus-dr-03919</t>
  </si>
  <si>
    <t>60-45-BD-37-DE-9A</t>
  </si>
  <si>
    <t>10.70.7.11</t>
  </si>
  <si>
    <t>df-bpetl-eastus2-prod-002-nic</t>
  </si>
  <si>
    <t>df-bpetl-eastus2-prod-002</t>
  </si>
  <si>
    <t>privateEndpointIpConfig.b86caef1-8c26-4caa-b07f-5d889159da29</t>
  </si>
  <si>
    <t>10.10.7.7</t>
  </si>
  <si>
    <t>00-0D-3A-7B-7E-F0</t>
  </si>
  <si>
    <t>internal-uaakafka-prod-001</t>
  </si>
  <si>
    <t>pe-bpetl-db-eastus2-prod-002.nic.fd6fa6bf-ea40-4399-a66a-fe7eac187f9e</t>
  </si>
  <si>
    <t>pe-bpetl-db-eastus2-prod-002</t>
  </si>
  <si>
    <t>privateEndpointIpConfig.c4d09cb6-9d50-487f-b62a-f3c97f869a5f</t>
  </si>
  <si>
    <t>10.10.7.167</t>
  </si>
  <si>
    <t>pe-bpetl-eastus2-prod-002-nic</t>
  </si>
  <si>
    <t>pe-bpetl-eastus2-prod-002</t>
  </si>
  <si>
    <t>privateEndpointIpConfig.7053efe4-68c7-4b24-b265-8ff768f9d6b2</t>
  </si>
  <si>
    <t>10.10.7.5</t>
  </si>
  <si>
    <t>pe-datafactory-etl-prod-001-nic</t>
  </si>
  <si>
    <t>pe-datafactory-etl-prod-001</t>
  </si>
  <si>
    <t>privateEndpointIpConfig.457703ec-0dd4-4fab-af13-012ce0dbe43d</t>
  </si>
  <si>
    <t>10.10.7.196</t>
  </si>
  <si>
    <t>pe-df-bpetl-eastus2-001-nic</t>
  </si>
  <si>
    <t>pe-df-bpetl-eastus2-001</t>
  </si>
  <si>
    <t>privateEndpointIpConfig.02153a89-88a9-41cb-b1b8-9adc8581ff3b</t>
  </si>
  <si>
    <t>10.10.7.197</t>
  </si>
  <si>
    <t>pe-etl-001-nic</t>
  </si>
  <si>
    <t>pe-etl-001</t>
  </si>
  <si>
    <t>privateEndpointIpConfig.193ed22a-2023-4423-b3db-3deaeb09a478</t>
  </si>
  <si>
    <t>10.10.7.199</t>
  </si>
  <si>
    <t>pe-etl-eastus2-prod-001-nic</t>
  </si>
  <si>
    <t>pe-etl-eastus2-prod-001</t>
  </si>
  <si>
    <t>privateEndpointIpConfig.5a78d11c-7309-4597-bfed-b9545532a60b</t>
  </si>
  <si>
    <t>10.10.7.198</t>
  </si>
  <si>
    <t>pe-stacbpeastus2prod001-nic</t>
  </si>
  <si>
    <t>pe-stacbpeastus2prod001</t>
  </si>
  <si>
    <t>privateEndpointIpConfig.9cb3c8fc-b085-4c65-99d9-f65eb2ada497</t>
  </si>
  <si>
    <t>10.10.7.13</t>
  </si>
  <si>
    <t>ppe-bpetl-eastus2-prod-001.nic.c1becbc2-00f4-4fd3-a803-9602b21627c4</t>
  </si>
  <si>
    <t>ppe-bpetl-eastus2-prod-001</t>
  </si>
  <si>
    <t>privateEndpointIpConfig.dcda4461-62a4-481f-ae7c-7a81338cbce2</t>
  </si>
  <si>
    <t>10.10.1.40</t>
  </si>
  <si>
    <t>7C-1E-52-A1-B2-01</t>
  </si>
  <si>
    <t>00-0D-3A-7D-78-34</t>
  </si>
  <si>
    <t>60-45-BD-7F-ED-B3</t>
  </si>
  <si>
    <t>pe-files-eastus2-prod-001.nic.4cb7698a-c026-492e-ac14-4512854d5f96</t>
  </si>
  <si>
    <t>pe-files-eastus2-prod-001</t>
  </si>
  <si>
    <t>privateEndpointIpConfig.714a3ea3-243b-453c-b799-f91079b0791f</t>
  </si>
  <si>
    <t>10.40.2.5</t>
  </si>
  <si>
    <t>vm-files-eastus2-593_z3</t>
  </si>
  <si>
    <t>vm-files-eastus2-prod-001-nsg</t>
  </si>
  <si>
    <t>00-0D-3A-05-AF-A2</t>
  </si>
  <si>
    <t>10.40.2.6</t>
  </si>
  <si>
    <t>rg-gis-centralus-dr-001</t>
  </si>
  <si>
    <t>vm-test-apim-centralus-dr-001905</t>
  </si>
  <si>
    <t>00-0D-3A-96-C6-69</t>
  </si>
  <si>
    <t>10.70.5.4</t>
  </si>
  <si>
    <t>00-0D-3A-0F-32-7F</t>
  </si>
  <si>
    <t>internal-aes-sample-prod-002</t>
  </si>
  <si>
    <t>00-0D-3A-E3-DA-67</t>
  </si>
  <si>
    <t>internal-apo-sample-prod-001</t>
  </si>
  <si>
    <t>00-0D-3A-DB-72-94</t>
  </si>
  <si>
    <t>internal-apo-sample-prod-002</t>
  </si>
  <si>
    <t>00-22-48-50-AF-51</t>
  </si>
  <si>
    <t>60-45-BD-7E-94-CF</t>
  </si>
  <si>
    <t>60-45-BD-B9-AA-6F</t>
  </si>
  <si>
    <t>internal-was-sample-prod-001</t>
  </si>
  <si>
    <t>60-45-BD-B3-26-A6</t>
  </si>
  <si>
    <t>internal-was-sample-prod-002</t>
  </si>
  <si>
    <t>pe-arcgis-eastus2-prod-001-nic</t>
  </si>
  <si>
    <t>pe-arcgis-eastus2-prod-001</t>
  </si>
  <si>
    <t>privateEndpointIpConfig.539a663a-14c4-447e-ba39-31f4c63126eb</t>
  </si>
  <si>
    <t>10.10.7.133</t>
  </si>
  <si>
    <t>pe-arcgis-eastus2-prod-002-nic</t>
  </si>
  <si>
    <t>pe-arcgis-eastus2-prod-002</t>
  </si>
  <si>
    <t>privateEndpointIpConfig.b7d112b7-baf5-41f9-864d-559321bc6a38</t>
  </si>
  <si>
    <t>10.10.7.143</t>
  </si>
  <si>
    <t>pe-gisdbpro-nic</t>
  </si>
  <si>
    <t>pe-gisdbpro</t>
  </si>
  <si>
    <t>privateEndpointIpConfig.3f5bac3a-ea6a-4f5a-8ae6-cab924d95d0b</t>
  </si>
  <si>
    <t>10.10.7.146</t>
  </si>
  <si>
    <t>pe-gisdbprocmi.nic.336ee5b4-c65b-43eb-9acb-89cba6cc5768</t>
  </si>
  <si>
    <t>pe-gisdbprocmi</t>
  </si>
  <si>
    <t>privateEndpointIpConfig.0c5d6a79-defb-4cf3-aec5-23c77fb11b8a</t>
  </si>
  <si>
    <t>10.10.7.168</t>
  </si>
  <si>
    <t>pe-stacgisaeseastus2prod001-nic</t>
  </si>
  <si>
    <t>pe-stacgisaeseastus2prod001</t>
  </si>
  <si>
    <t>privateEndpointIpConfig.534f4ffa-23d7-42ad-91cc-9b9be21e3bca</t>
  </si>
  <si>
    <t>10.10.7.145</t>
  </si>
  <si>
    <t>pe-stacgisapoeastus2prod001-nic</t>
  </si>
  <si>
    <t>pe-stacgisapoeastus2prod001</t>
  </si>
  <si>
    <t>privateEndpointIpConfig.93a3d4b8-c382-422a-a1b7-c36a2bba943b</t>
  </si>
  <si>
    <t>10.10.7.144</t>
  </si>
  <si>
    <t>60-45-BD-7E-2F-F8</t>
  </si>
  <si>
    <t>00-0D-3A-05-C8-3C</t>
  </si>
  <si>
    <t>vm-error-gis-0711400</t>
  </si>
  <si>
    <t>7C-1E-52-D1-1E-42</t>
  </si>
  <si>
    <t>10.50.1.74</t>
  </si>
  <si>
    <t>60-45-BD-BF-1C-A8</t>
  </si>
  <si>
    <t>8.8.8.8</t>
  </si>
  <si>
    <t>60-45-BD-80-47-9F</t>
  </si>
  <si>
    <t>7C-1E-52-A6-0A-F9</t>
  </si>
  <si>
    <t>7C-1E-52-DA-56-7D</t>
  </si>
  <si>
    <t>7C-1E-52-F5-BC-40</t>
  </si>
  <si>
    <t>7C-1E-52-C2-26-A0</t>
  </si>
  <si>
    <t>60-45-BD-82-18-12</t>
  </si>
  <si>
    <t>test-apim-dr-001674</t>
  </si>
  <si>
    <t>00-0D-3A-94-DF-1E</t>
  </si>
  <si>
    <t>10.70.5.5</t>
  </si>
  <si>
    <t>pe-ase-devops-tmf628-prod-001-nic</t>
  </si>
  <si>
    <t>pe-ase-devops-tmf628-prod-001</t>
  </si>
  <si>
    <t>privateEndpointIpConfig.df96a47b-fc8a-42af-b952-ea2a54740ec1</t>
  </si>
  <si>
    <t>10.40.1.4</t>
  </si>
  <si>
    <t>pe-rsv-eastus2-001-nic</t>
  </si>
  <si>
    <t>privateEndpointIpConfig.603c9772-ccfb-4944-bcec-a8c1de30cc72</t>
  </si>
  <si>
    <t>10.10.1.38</t>
  </si>
  <si>
    <t>privateEndpointIpConfig.74668637-d25c-4c06-8aef-bf5c93abfc49</t>
  </si>
  <si>
    <t>10.10.1.39</t>
  </si>
  <si>
    <t>pe-ase-devops-tmf642-eastus2.nic.3bfa8dce-bd54-4ecf-b5c8-471b1b310d8e</t>
  </si>
  <si>
    <t>privateEndpointIpConfig.9beb8cb5-ee59-4268-b3cc-a878f44c67ac</t>
  </si>
  <si>
    <t>10.10.1.41</t>
  </si>
  <si>
    <t>pe-nomo-eastus2-prod-001-nic</t>
  </si>
  <si>
    <t>pe-nomo-eastus2-prod-001</t>
  </si>
  <si>
    <t>privateEndpointIpConfig.be5edaed-3397-4ccd-ae71-f749bc80c594</t>
  </si>
  <si>
    <t>10.40.2.52</t>
  </si>
  <si>
    <t>00-0D-3A-01-E4-FF</t>
  </si>
  <si>
    <t>ipConfig</t>
  </si>
  <si>
    <t>00-0D-3A-01-E7-04</t>
  </si>
  <si>
    <t>172.200.163.239</t>
  </si>
  <si>
    <t>7C-1E-52-A7-31-ED</t>
  </si>
  <si>
    <t>7C-1E-52-A7-31-06</t>
  </si>
  <si>
    <t>172.206.30.163</t>
  </si>
  <si>
    <t>60-45-BD-7F-84-E4</t>
  </si>
  <si>
    <t>60-45-BD-7F-82-DC</t>
  </si>
  <si>
    <t>20.81.137.26</t>
  </si>
  <si>
    <t>7C-1E-52-8A-A6-9D</t>
  </si>
  <si>
    <t>7C-1E-52-8A-A1-13</t>
  </si>
  <si>
    <t>20.81.234.81</t>
  </si>
  <si>
    <t>7C-1E-52-D4-83-5B</t>
  </si>
  <si>
    <t>7C-1E-52-D4-8C-17</t>
  </si>
  <si>
    <t>20.81.162.18</t>
  </si>
  <si>
    <t>pe-operations-eastus2-prod-001-nic</t>
  </si>
  <si>
    <t>pe-operations-eastus2-prod-001</t>
  </si>
  <si>
    <t>privateEndpointIpConfig.38254e0f-9f94-4194-a021-659ff6f6c2a4</t>
  </si>
  <si>
    <t>10.10.7.101</t>
  </si>
  <si>
    <t>vm-sigfo-eastus2-centralhub-001-nic-e42afcf4f70445e8bfd64ae7a26d01b7</t>
  </si>
  <si>
    <t>7C-1E-52-CD-60-3A</t>
  </si>
  <si>
    <t>59f72d9115814002a4c72e49472ed42f</t>
  </si>
  <si>
    <t>10.10.7.102</t>
  </si>
  <si>
    <t>00-0D-3A-00-D1-F9</t>
  </si>
  <si>
    <t>00-0D-3A-7D-30-6F</t>
  </si>
  <si>
    <t>internal-sn-prod-001</t>
  </si>
  <si>
    <t>00-0D-3A-7C-B1-2C</t>
  </si>
  <si>
    <t>internal-sn-prod-002</t>
  </si>
  <si>
    <t>pe-stacsnoweastus2prod001-nic</t>
  </si>
  <si>
    <t>pe-stacsnoweastus2prod001</t>
  </si>
  <si>
    <t>privateEndpointIpConfig.f8bc5094-5985-498b-a491-efac81a3cd2e</t>
  </si>
  <si>
    <t>10.10.1.70</t>
  </si>
  <si>
    <t>pe-transitional-eastus2-prod-001-nic</t>
  </si>
  <si>
    <t>pe-transitional-eastus2-prod-001</t>
  </si>
  <si>
    <t>privateEndpointIpConfig.4596eb30-c82c-4f10-89a7-33e2cd6a0b05</t>
  </si>
  <si>
    <t>10.40.1.5</t>
  </si>
  <si>
    <t>pe-transitional.eastus2-prod-002-nic</t>
  </si>
  <si>
    <t>pe-transitional.eastus2-prod-002</t>
  </si>
  <si>
    <t>privateEndpointIpConfig.15558117-e5ce-4294-8525-a941a49a782a</t>
  </si>
  <si>
    <t>10.40.1.6</t>
  </si>
  <si>
    <t>ase-devops-tmf642-eastus2-prod-001-nic</t>
  </si>
  <si>
    <t>ase-devops-tmf642-eastus2-prod-001</t>
  </si>
  <si>
    <t>privateEndpointIpConfig.4ec6f1ff-f47f-45ac-a6f9-828b6e9f4bd0</t>
  </si>
  <si>
    <t>10.10.1.43</t>
  </si>
  <si>
    <t>pe-acrdevopsprod002-nic</t>
  </si>
  <si>
    <t>pe-acrdevopsprod002</t>
  </si>
  <si>
    <t>privateEndpointIpConfig.22b9a52c-1106-4e6c-8e88-7ff822b96fca</t>
  </si>
  <si>
    <t>10.10.7.164</t>
  </si>
  <si>
    <t>privateEndpointIpConfig.ebf15771-4c31-44ac-80dd-5a6ea41be464</t>
  </si>
  <si>
    <t>10.10.7.165</t>
  </si>
  <si>
    <t>privateEndpointIpConfig.0335e585-1551-4cca-8311-06e819187c30</t>
  </si>
  <si>
    <t>10.10.7.166</t>
  </si>
  <si>
    <t>pe-ase-devops-sirius.nic.43541ae7-4a69-4647-ad12-c1efde6feac0</t>
  </si>
  <si>
    <t>pe-ase-devops-sirius</t>
  </si>
  <si>
    <t>privateEndpointIpConfig.b92ba8e7-4c6a-4cf5-9fb2-61fc1a59f10d</t>
  </si>
  <si>
    <t>10.10.7.200</t>
  </si>
  <si>
    <t>pe-ase-devops-test-nic</t>
  </si>
  <si>
    <t>pe-ase-devops-test</t>
  </si>
  <si>
    <t>privateEndpointIpConfig.dbda6abc-79e6-44ad-a835-2b4db0653292</t>
  </si>
  <si>
    <t>10.10.1.37</t>
  </si>
  <si>
    <t>pe-ase-devops-tmf642-eastus2.nic.3637af98-d1c5-4d69-8356-e5683247fde4</t>
  </si>
  <si>
    <t>privateEndpointIpConfig.f1d7f717-5f8b-4282-9548-c2b23c6b845e</t>
  </si>
  <si>
    <t>10.10.1.42</t>
  </si>
  <si>
    <t>pe-tokens-onnet-eastus2-prod-001-nic</t>
  </si>
  <si>
    <t>pe-tokens-onnet-eastus2-prod-001</t>
  </si>
  <si>
    <t>privateEndpointIpConfig.c80b3e5d-50b8-4c02-ae68-d5ca9c073f9b</t>
  </si>
  <si>
    <t>10.10.1.36</t>
  </si>
  <si>
    <t>Security Rules</t>
  </si>
  <si>
    <t>Direction</t>
  </si>
  <si>
    <t>Action</t>
  </si>
  <si>
    <t>Priority</t>
  </si>
  <si>
    <t>Source</t>
  </si>
  <si>
    <t>Source Port</t>
  </si>
  <si>
    <t>Destination</t>
  </si>
  <si>
    <t>Destination Port</t>
  </si>
  <si>
    <t>Related NICs</t>
  </si>
  <si>
    <t>Related VNETs and Subnets</t>
  </si>
  <si>
    <t>Flow Logs Enabled</t>
  </si>
  <si>
    <t>Flow Logs Retention Days</t>
  </si>
  <si>
    <t>Flow Logs Storage Account</t>
  </si>
  <si>
    <t>vm-jobserver-centrahub-001905 (172.16.0.59)</t>
  </si>
  <si>
    <t>Not Enabled</t>
  </si>
  <si>
    <t>ad-002-replic-nsg</t>
  </si>
  <si>
    <t>RDP</t>
  </si>
  <si>
    <t>Inbound</t>
  </si>
  <si>
    <t>Allow</t>
  </si>
  <si>
    <t>TCP</t>
  </si>
  <si>
    <t>*</t>
  </si>
  <si>
    <t>SSH</t>
  </si>
  <si>
    <t>vm-ad-eastus2-centralhub-003-nsg</t>
  </si>
  <si>
    <t>vm-ad-eastus2-centralhub-004525 (172.16.5.4)</t>
  </si>
  <si>
    <t>vm-bp-uaa-eastus2-dev-00218 (172.16.4.5)</t>
  </si>
  <si>
    <t>AllowAllInbound</t>
  </si>
  <si>
    <t xml:space="preserve">fw-fortinet-eastus2-centralhub-001-Nic1 (172.16.3.4) , fw-fortinet-eastus2-centralhub-001-Nic2 (172.16.3.68) </t>
  </si>
  <si>
    <t>AllowAllOutbound</t>
  </si>
  <si>
    <t>Outbound</t>
  </si>
  <si>
    <t>nsg-appgateway-centralhub-eastus2-001</t>
  </si>
  <si>
    <t>AllowDNSVPNusuarios</t>
  </si>
  <si>
    <t>172.16.6.0/24</t>
  </si>
  <si>
    <t>vm-ad-eastus2-cen637 (172.16.0.5)</t>
  </si>
  <si>
    <t>DenyCidrBlockCustom8080Inbound</t>
  </si>
  <si>
    <t>Deny</t>
  </si>
  <si>
    <t>vm-ad-eastus2-cen228_z1 (172.16.0.17)</t>
  </si>
  <si>
    <t>vm-assestment-eastus2-centralhub-001865_z1 (172.16.0.30)</t>
  </si>
  <si>
    <t>vm-be-jumpbox-eastus2-dev-001-nsg</t>
  </si>
  <si>
    <t>vm-bp-agentpool-eastus2-centralhub-001-nsg</t>
  </si>
  <si>
    <t>vm-bp-bpi-jumpbox-eastus2-001-nsg</t>
  </si>
  <si>
    <t>vm-bp-jumpbox-eastus2-centralhub-001-nsg</t>
  </si>
  <si>
    <t>vm-bp-jumpbox-eastus2-centralhub-002429 (172.16.0.31)</t>
  </si>
  <si>
    <t>vm-bp-lic-eastus2442 (172.16.0.8)</t>
  </si>
  <si>
    <t>AllowAnyCustom7071Inbound</t>
  </si>
  <si>
    <t>AllowAnyCustom7071Outbound</t>
  </si>
  <si>
    <t>vm-bp-mdso-jumpbo236 (172.16.0.9)</t>
  </si>
  <si>
    <t>vm-bp-uaa-eastus2-dev-002394 (172.16.0.28)</t>
  </si>
  <si>
    <t>vm-bp-uaa-jumpbox-eastus2-001-nsg</t>
  </si>
  <si>
    <t>vm-centralhub-eastus2-001-nsg</t>
  </si>
  <si>
    <t>vm-devops-agentpo88 (172.16.0.19)</t>
  </si>
  <si>
    <t>vm-devops-api-eas290 (172.16.0.13)</t>
  </si>
  <si>
    <t>vm-devops-api-eas753 (172.16.0.18)</t>
  </si>
  <si>
    <t>vm-files-eastus2-centalhub-001760_z1 (172.16.0.25)</t>
  </si>
  <si>
    <t>vm-files-eastus2-centalhub-002177 (172.16.0.58)</t>
  </si>
  <si>
    <t>vm-gis-jumpbox-eastus2-dev-00155 (172.16.0.14)</t>
  </si>
  <si>
    <t>vm-gisdsk-eastus2-centralhub-001245 (172.16.0.7)</t>
  </si>
  <si>
    <t>vm-gisdsk-eastus2-centralhub-002524 (172.16.0.43)</t>
  </si>
  <si>
    <t>vm-hardening-east887 (172.16.0.12)</t>
  </si>
  <si>
    <t>vm-jumbox-bss-api-eastus2-dev-001143 (172.16.0.34)</t>
  </si>
  <si>
    <t>vm-jumpbox-eastus91 (172.16.0.4)</t>
  </si>
  <si>
    <t>vm-jumpbox-eastus42_z1 (172.16.0.6)</t>
  </si>
  <si>
    <t>vm-monitor-eastus2-centralhub-001487 (172.16.0.23)</t>
  </si>
  <si>
    <t>vm-monitor-eastus2-prod-001-nsg</t>
  </si>
  <si>
    <t>vm-monitor-eastus2-prod-002319 (172.16.0.22)</t>
  </si>
  <si>
    <t>vm-ntp-eastus2-centralhub001-nsg</t>
  </si>
  <si>
    <t>vm-sftpqa-eastus2-centralhub-001-nsg</t>
  </si>
  <si>
    <t>vm-sigfo-eastus2-centralhub-001-nsg</t>
  </si>
  <si>
    <t xml:space="preserve">161.10.133.181/32 , 181.235.22.239/32 , 181.235.95.94/32 , 186.170.112.113/32 , 181.236.151.213/32 , 181.236.127.90/32 , 167.0.229.227/32 , 186.98.77.131/32 , 181.237.170.186/32 , 152.203.128.20/32 , 190.69.211.189/32 , 191.108.61.48/32 , 190.96.128.23/32 , 191.110.103.45/32 , 161.18.94.8/32 , 186.168.124.147/32 , 186.99.1.219/32 , 186.170.214.191/32 , 181.33.160.168/32 , 190.66.98.194/32 , 190.66.110.138/32 , 152.201.38.163/32 , 186.114.39.151/32 , 161.18.49.169/32 , 190.255.248.201/32 , 186.112.243.113/32 </t>
  </si>
  <si>
    <t>HTTP</t>
  </si>
  <si>
    <t>HTTPS</t>
  </si>
  <si>
    <t>vm-sn-jumpbox-eas876 (172.16.0.11)</t>
  </si>
  <si>
    <t xml:space="preserve">vm-veeam-centralhub-001791 (172.16.0.45) , vm-veeam-eastus2-centralhub-002-nicfa698711800c2df86e624f15b4 (172.16.0.46) </t>
  </si>
  <si>
    <t xml:space="preserve">VBA-6d7c0ee3-dd99-4752-b978-ac8032b2c1eb-nic (172.16.0.57) , VBA-6ee72aae-8b4d-47bf-b958-1aa1ed6aa0ab-nic (172.16.0.10) </t>
  </si>
  <si>
    <t>vm-bp-jumpbox-eastus2-centralhub-001850 (172.16.0.20)</t>
  </si>
  <si>
    <t>vmfileseastus2centalhub002nsg222</t>
  </si>
  <si>
    <t>vm-monitor-eastus2-prod-001809 (172.16.0.33)</t>
  </si>
  <si>
    <t>MicrosoftDefenderForCloud-JITRule_-1881871125_F4DB15C59C1448F2B2AD270D43DCBB42</t>
  </si>
  <si>
    <t>vmmonitoreastus2prod001nsg504</t>
  </si>
  <si>
    <t>test-apim-dr_group</t>
  </si>
  <si>
    <t>test-apim-dr87-nsg</t>
  </si>
  <si>
    <t>aks-appgateway-45554078-nsg</t>
  </si>
  <si>
    <t>aks-virtualkubelet-45554078-nsg</t>
  </si>
  <si>
    <t xml:space="preserve">aks-npbeeastus2-78646077-vmss , aks-npbeeastus2-78646077-vmss , aks-npbeeastus2-78646077-vmss , aks-npbeeastus2-78646077-vmss , aks-npbeeastus2-78646077-vmss , aks-npbeeastus2-78646077-vmss , aks-npbeeastus2-78646077-vmss </t>
  </si>
  <si>
    <t>vnet-onnet-eastus2-dev-001 (snet-be-k8-eastus2-dev-002)</t>
  </si>
  <si>
    <t>nsg-nic-bp-bpi</t>
  </si>
  <si>
    <t>DenyCidrBlockSSHOutbound</t>
  </si>
  <si>
    <t>AllowCidrBlockSSHInbound</t>
  </si>
  <si>
    <t>vm-bp-install-dev-001-nsg</t>
  </si>
  <si>
    <t>vm-bp-install-dev-003-nsg</t>
  </si>
  <si>
    <t>vm-bp-install-dev-004-nsg</t>
  </si>
  <si>
    <t>vm-bp-install-dev-005-nsg</t>
  </si>
  <si>
    <t>vm-bp-install-dev-006-nsg</t>
  </si>
  <si>
    <t>vm-bp-intall-eastus2-dev-001-nsg</t>
  </si>
  <si>
    <t>rg-gis-eastus2-dev-001</t>
  </si>
  <si>
    <t>vm-gis-pg-eastus2-dev-001-nsg</t>
  </si>
  <si>
    <t>AllowCidrBlockCustom80_8080_443Inbound</t>
  </si>
  <si>
    <t xml:space="preserve">10.30.7.172 , 10.30.7.70 </t>
  </si>
  <si>
    <t xml:space="preserve">vnet-onnet-eastus2-dev-001 (snet-be-k8-eastus2-dev-001) , vnet-onnet-eastus2-dev-001 (snet-be-k8-eastus2-dev-002) </t>
  </si>
  <si>
    <t>BloqueaccesoVPNClienteRDP</t>
  </si>
  <si>
    <t xml:space="preserve">3389 , 22 </t>
  </si>
  <si>
    <t>Port_7688</t>
  </si>
  <si>
    <t>VNET-ONNET-EASTUS2-DEV-001 (SNET-BP-BPI-EASTUS2-DEV-002)</t>
  </si>
  <si>
    <t>Neo4j_7474</t>
  </si>
  <si>
    <t>P_7688</t>
  </si>
  <si>
    <t>P_7687</t>
  </si>
  <si>
    <t>Port_53</t>
  </si>
  <si>
    <t>DHCP</t>
  </si>
  <si>
    <t>UDP</t>
  </si>
  <si>
    <t xml:space="preserve">67 , 68 </t>
  </si>
  <si>
    <t>NTP</t>
  </si>
  <si>
    <t>SNMP</t>
  </si>
  <si>
    <t>SNMP_Trap</t>
  </si>
  <si>
    <t>P_53</t>
  </si>
  <si>
    <t>P_DHCP</t>
  </si>
  <si>
    <t>P_NTP</t>
  </si>
  <si>
    <t>P_SNMP</t>
  </si>
  <si>
    <t>P_SNMP_Trap</t>
  </si>
  <si>
    <t>APIM</t>
  </si>
  <si>
    <t>AccesoWeb0_8080_443</t>
  </si>
  <si>
    <t xml:space="preserve">80 , 8080 , 443 , 8083 </t>
  </si>
  <si>
    <t>regla_entrada_</t>
  </si>
  <si>
    <t>172.16.0.0/16</t>
  </si>
  <si>
    <t>nsg-bp-mdso-eastus2-dev-003</t>
  </si>
  <si>
    <t>Acceso-Web_Ufinales</t>
  </si>
  <si>
    <t xml:space="preserve">80 , 8080 , 443 </t>
  </si>
  <si>
    <t>Deniega-centralhub2</t>
  </si>
  <si>
    <t xml:space="preserve">vnet-onnet-eastus2-dev-001 (snet-bp-uaa-eastus2-dev-004) , vnet-onnet-eastus2-dev-001 (snet-sn-ms-eastus2-dev-001) </t>
  </si>
  <si>
    <t>nsg-etl-server-eastus2-dev-005</t>
  </si>
  <si>
    <t>Deniega_Centralhub2</t>
  </si>
  <si>
    <t>Trafico_HTTP</t>
  </si>
  <si>
    <t>10.30.7.0/26</t>
  </si>
  <si>
    <t>BlockGIS_QaToDev</t>
  </si>
  <si>
    <t>10.20.7.128/27</t>
  </si>
  <si>
    <t>vnet-onnet-eastus2-dev-001 (snet-gis-server-eastus2-dev-006)</t>
  </si>
  <si>
    <t>BlockGIS_DevToQa</t>
  </si>
  <si>
    <t>vnet-onnet-eastus2-dev-001 (snet-pbi-eastus2-dev-010)</t>
  </si>
  <si>
    <t>nsg-sn-ms-eastus2-dev-008</t>
  </si>
  <si>
    <t>vm-ms-eastus2-dev231 (10.30.7.6)</t>
  </si>
  <si>
    <t>apim-aks-eastus2-dev-001-nsg</t>
  </si>
  <si>
    <t>Port_8080</t>
  </si>
  <si>
    <t>Port_8080_out</t>
  </si>
  <si>
    <t>AllowAnyCustom3443Inbound</t>
  </si>
  <si>
    <t>VirtualNetwork</t>
  </si>
  <si>
    <t>vnet-onnet-eastus2-dev-001 (snet-am-eastus2-dev-001)</t>
  </si>
  <si>
    <t>80_and_443_Inbound</t>
  </si>
  <si>
    <t>AllowTagCustom6369Inbound</t>
  </si>
  <si>
    <t>AzureLoadBalancer</t>
  </si>
  <si>
    <t>AllowTagCustom443Outbound</t>
  </si>
  <si>
    <t>Storage</t>
  </si>
  <si>
    <t>AllowTagCustom1433Outbound</t>
  </si>
  <si>
    <t>Sql</t>
  </si>
  <si>
    <t>AllowTagCustom443OutboundToKeyVault</t>
  </si>
  <si>
    <t>AzureKeyVault</t>
  </si>
  <si>
    <t>AllowAnyCustomAnyOutbound</t>
  </si>
  <si>
    <t>AllowC80-8080-443InboundVPN</t>
  </si>
  <si>
    <t>Allow80-44</t>
  </si>
  <si>
    <t xml:space="preserve">80 , 443 </t>
  </si>
  <si>
    <t>vnet-onnet-eastus2-dev-001 (snet-am-eastus2-dev-003)</t>
  </si>
  <si>
    <t>AllowTagCustom3443Inbound</t>
  </si>
  <si>
    <t>AllowTagHTTPSInboundTrafficManager</t>
  </si>
  <si>
    <t>AzureTrafficManager</t>
  </si>
  <si>
    <t>AllowTagAzureKeyVault</t>
  </si>
  <si>
    <t>AllowAzureMonitor</t>
  </si>
  <si>
    <t>AzureMonitor</t>
  </si>
  <si>
    <t xml:space="preserve">1886 , 443 </t>
  </si>
  <si>
    <t>AllowTagAzureLoadBalancer</t>
  </si>
  <si>
    <t>BlockAccessFromVPN</t>
  </si>
  <si>
    <t>AllowAccessFromVPN</t>
  </si>
  <si>
    <t xml:space="preserve">443 , 80 </t>
  </si>
  <si>
    <t>nsg-am-eastus2-dev-003</t>
  </si>
  <si>
    <t>AllowTagCustom6381-6383Inbound</t>
  </si>
  <si>
    <t>6381-6383</t>
  </si>
  <si>
    <t>AllowTagCustomAnyInbound</t>
  </si>
  <si>
    <t>AllowTagCustom6381-6383Outbound</t>
  </si>
  <si>
    <t>AllowTagCustom443_Outbound</t>
  </si>
  <si>
    <t>AzureActiveDirectory</t>
  </si>
  <si>
    <t>AllowTagCustom6380Outbound</t>
  </si>
  <si>
    <t>AllowTagCustom6390Inbound</t>
  </si>
  <si>
    <t>Allow80-8080-443Inbound</t>
  </si>
  <si>
    <t>Deny3389-22Inbound</t>
  </si>
  <si>
    <t>vnet-onnet-eastus2-dev-001 (snet-bp-mdso-eastus2-dev-003)</t>
  </si>
  <si>
    <t>aks-appgateway-27071249-nsg</t>
  </si>
  <si>
    <t>aks-virtualkubelet-27071249-nsg</t>
  </si>
  <si>
    <t>aks-appgateway-52105657-nsg</t>
  </si>
  <si>
    <t>aks-virtualkubelet-52105657-nsg</t>
  </si>
  <si>
    <t>aks-appgateway-12804134-nsg</t>
  </si>
  <si>
    <t>aks-virtualkubelet-12804134-nsg</t>
  </si>
  <si>
    <t xml:space="preserve">aks-npbeeastus2q-12944975-vmss , aks-npbeeastus2q-12944975-vmss , aks-npbeeastus2q-12944975-vmss , aks-npbeeastus2q-12944975-vmss , aks-npbeeastus2q-12944975-vmss , aks-npbeeastus2q-12944975-vmss , aks-npbeeastus2q-12944975-vmss , aks-npbeeastus2q-12944975-vmss , aks-npbeeastus2q-12944975-vmss , aks-npbeeastus2q-12944975-vmss </t>
  </si>
  <si>
    <t>vnet-onnet-eastus2-qa-001 (snet-be-k8-eastus2-qa-002)</t>
  </si>
  <si>
    <t xml:space="preserve">AKS-NODEPOOL1-40207474-VMSS , AKS-NODEPOOL1-40207474-VMSS , AKS-NODEPOOL1-40207474-VMSS , AKS-NODEPOOL1-40207474-VMSS , AKS-NODEPOOL1-40207474-VMSS , AKS-NODEPOOL1-40207474-VMSS , AKS-NODEPOOL1-40207474-VMSS , AKS-NODEPOOL1-40207474-VMSS </t>
  </si>
  <si>
    <t>vnet-onnet-eastus2-qa-001 (snet-bp-k8-aks-eastus2-qa-001)</t>
  </si>
  <si>
    <t xml:space="preserve">AKS-NODEPOOL1-33833630-VMSS , AKS-NODEPOOL1-33833630-VMSS , AKS-NODEPOOL1-33833630-VMSS </t>
  </si>
  <si>
    <t>vnet-onnet-eastus2-qa-001 (snet-uaa-k8-aks-eastus2-qa-001)</t>
  </si>
  <si>
    <t>k8s-azure-lb_allow_IPv4_556f7044ec033071ec0dfcf7cd85bc93</t>
  </si>
  <si>
    <t>Tcp</t>
  </si>
  <si>
    <t xml:space="preserve">132.196.185.157 , 48.214.30.10 </t>
  </si>
  <si>
    <t xml:space="preserve">AKS-AGENTPOOL-63519624-VMSS , AKS-AGENTPOOL-63519624-VMSS , AKS-INTQA-63519624-VMSS , AKS-INTQA-63519624-VMSS , AKS-INTQA-63519624-VMSS , AKS-INTQA-63519624-VMSS , AKS-INTQA-63519624-VMSS , AKS-INTQA-63519624-VMSS </t>
  </si>
  <si>
    <t xml:space="preserve">vnet-onnet-eastus2-qa-001 (snet-aks-integrations-qa-001) , vnet-onnet-eastus2-qa-001 (snet-aks-integrations-qa-001) </t>
  </si>
  <si>
    <t>k8s-azure-lb_allow_IPv4_d39272f7f57ed937951650d93992ad77</t>
  </si>
  <si>
    <t>20.1.211.36</t>
  </si>
  <si>
    <t xml:space="preserve">VNET-ONNET-EASTUS2-QA-001 (SNET-PRIVATEDB-EASTUS2-QA-001) , VNET-ONNET-EASTUS2-QA-001 (SNET-PUBLICDB-EASTUS2-QA-001) </t>
  </si>
  <si>
    <t>vm-bp-mdso-eastus2-qa-001-replica-d635 (10.20.2.8)</t>
  </si>
  <si>
    <t>vm-bp-mdso-eastus2-qa-001-replica697 (10.20.2.7)</t>
  </si>
  <si>
    <t>vm-bp-syslog-eastus2-qa-001103 (10.20.2.4)</t>
  </si>
  <si>
    <t>rg-common-eastus2-qa-001</t>
  </si>
  <si>
    <t>vm-be-jumbox-eastus2-qa-001-nsg</t>
  </si>
  <si>
    <t>VNET-ONNET-EASTUS2-QA-001 (SNET-AKS-INTEGRATIONS-QA-001)</t>
  </si>
  <si>
    <t>nsg-am-eastus2-qa-001</t>
  </si>
  <si>
    <t>Allow80-8080-443InboundFromVPN</t>
  </si>
  <si>
    <t xml:space="preserve">80 , 8080 , 443 , 53 </t>
  </si>
  <si>
    <t>vnet-onnet-eastus2-qa-001 (snet-am-eastus2-qa-002)</t>
  </si>
  <si>
    <t>Allow80-443</t>
  </si>
  <si>
    <t>AllowTagCustom443Inbound</t>
  </si>
  <si>
    <t>AllowTagCustom1443Outbound</t>
  </si>
  <si>
    <t>AllowTagCustom443KeyVaultOutbound</t>
  </si>
  <si>
    <t>AllowTagCustom1886443Outbound</t>
  </si>
  <si>
    <t>nsg-bp-mdso-eastus2-qa-004</t>
  </si>
  <si>
    <t xml:space="preserve">vnet-onnet-eastus2-qa-001 (snet-bp-uaa-eastus2-qa-005) , vnet-onnet-eastus2-qa-001 (snet-uaa-k8-aks-eastus2-qa-001) </t>
  </si>
  <si>
    <t>VNET-ONNET-EASTUS2-QA-001 (SNET-BP-K8-AKS-EASTUS2-QA-002)</t>
  </si>
  <si>
    <t>DenyCidrBlockCustomAnyInbound</t>
  </si>
  <si>
    <t>vnet-onnet-eastus2-qa-001 (snet-gis-server-eastus2-qa-006)</t>
  </si>
  <si>
    <t>BlockQaToDev</t>
  </si>
  <si>
    <t>BloqueaccesoVPNCliente</t>
  </si>
  <si>
    <t>nsg-k8-aks-eastus2-qa-007</t>
  </si>
  <si>
    <t>vnet-onnet-eastus2-qa-001 (snet-pbi-eastus2-qa-008)</t>
  </si>
  <si>
    <t>vnet-onnet-eastus2-qa-001 (snet-sn-ms-eastus2-qa-009)</t>
  </si>
  <si>
    <t>Microsoft.Databricks-workspaces_UseOnly_databricks-worker-to-worker-inbound</t>
  </si>
  <si>
    <t xml:space="preserve">vnet-onnet-eastus2-qa-001 (snet-nomopublic-eastus2-qa-001) , vnet-onnet-eastus2-qa-001 (snet-nomoprivate-eastus2-qa-001) </t>
  </si>
  <si>
    <t>Microsoft.Databricks-workspaces_UseOnly_databricks-control-plane-to-worker-ssh</t>
  </si>
  <si>
    <t>tcp</t>
  </si>
  <si>
    <t>Microsoft.Databricks-workspaces_UseOnly_databricks-control-plane-to-worker-proxy</t>
  </si>
  <si>
    <t>Microsoft.Databricks-workspaces_UseOnly_databricks-worker-to-worker-outbound</t>
  </si>
  <si>
    <t>Microsoft.Databricks-workspaces_UseOnly_databricks-worker-to-sql</t>
  </si>
  <si>
    <t>Microsoft.Databricks-workspaces_UseOnly_databricks-worker-to-storage</t>
  </si>
  <si>
    <t>Microsoft.Databricks-workspaces_UseOnly_databricks-worker-to-eventhub</t>
  </si>
  <si>
    <t>EventHub</t>
  </si>
  <si>
    <t>Microsoft.Databricks-workspaces_UseOnly_databricks-worker-to-databricks-cp</t>
  </si>
  <si>
    <t xml:space="preserve">443 , 8443-8451 , 3306 </t>
  </si>
  <si>
    <t>vm-gis-aes-eastus2-qa-komodo-001-nsg</t>
  </si>
  <si>
    <t>vm-gis-apo-eastus2-qa-komodo-001-nsg</t>
  </si>
  <si>
    <t>vm-gis-nss-eastus2-qa-komodo-002-nsg</t>
  </si>
  <si>
    <t>vm-transitional-eastus2-qa-001-nsg</t>
  </si>
  <si>
    <t>Port_9092</t>
  </si>
  <si>
    <t>10.20.10.4/32</t>
  </si>
  <si>
    <t>Port_2181</t>
  </si>
  <si>
    <t>vm-transitional-ieastus2-qa-001-nsg</t>
  </si>
  <si>
    <t>vmtransitionaleastus2qa001nsg414</t>
  </si>
  <si>
    <t xml:space="preserve">aks-npbeeastus2-20045633-vmss , aks-npbeeastus2-20045633-vmss , aks-npbeeastus2-20045633-vmss , aks-npbeeastus2-20045633-vmss , aks-npbeeastus2-20045633-vmss , aks-npbeeastus2-20045633-vmss , aks-npbeeastus2-20045633-vmss , aks-npbeeastus2-20045633-vmss , aks-npbeeastus2-20045633-vmss , aks-npbeeastus2-20045633-vmss , aks-npbeeastus2-20045633-vmss , aks-npbeeastus2-20045633-vmss , aks-npbeeastus2-20045633-vmss , aks-npbeeastus2-20045633-vmss , aks-npbeeastus2-20045633-vmss , aks-npbeeastus2-20045633-vmss </t>
  </si>
  <si>
    <t>vnet-onnet-eastus2-prod-002 (snet-be-k8-eastus2-prod-002)</t>
  </si>
  <si>
    <t xml:space="preserve">AKS-NODEPOOL1-99329988-VMSS , AKS-NODEPOOL1-99329988-VMSS , AKS-NODEPOOL1-99329988-VMSS , AKS-NODEPOOL1-99329988-VMSS , AKS-NODEPOOL1-99329988-VMSS , AKS-NODEPOOL1-99329988-VMSS </t>
  </si>
  <si>
    <t>vnet-onnet-eastus2-prod-001 (snet-bp-k8-aks-eastus2-prod-003)</t>
  </si>
  <si>
    <t xml:space="preserve">aks-agentpool-13394715-vmss , aks-npbpeastus2-35869856-vmss , aks-npbpeastus2-35869856-vmss , aks-npbpeastus2-35869856-vmss , aks-npbpeastus2-35869856-vmss , aks-npbpeastus2-35869856-vmss , aks-npbpeastus2-35869856-vmss , aks-npapieastus2-74486943-vmss </t>
  </si>
  <si>
    <t xml:space="preserve">vnet-onnet-eastus2-prod-001 (snet-bp-k8-aks-eastus2-prod-001) , vnet-onnet-eastus2-prod-001 (snet-bp-k8-aks-eastus2-prod-001) , vnet-onnet-eastus2-prod-001 (snet-bp-k8-aks-eastus2-prod-001) </t>
  </si>
  <si>
    <t xml:space="preserve">AKS-NODEPOOL1-38744412-VMSS , AKS-NODEPOOL1-38744412-VMSS , AKS-NODEPOOL1-38744412-VMSS </t>
  </si>
  <si>
    <t>vnet-onnet-eastus2-prod-001 (snet-uaa-k8-aks-eastus2-prod-001)</t>
  </si>
  <si>
    <t xml:space="preserve">aks-timer-84908109-vmsnic-2-6b5162bb (10.10.3.13) , aks-intprod-16165062-vmss , aks-intprod-16165062-vmss , aks-intprod-16165062-vmss , aks-intprod-16165062-vmss , aks-intprod-16165062-vmss , aks-intprod-16165062-vmss , aks-intprod-16165062-vmss , aks-system-36937069-vmss , aks-system-36937069-vmss </t>
  </si>
  <si>
    <t xml:space="preserve">vnet-onnet-eastus2-prod-001 (snet-aks-integrations-prod-001) , vnet-onnet-eastus2-prod-001 (snet-aks-integrations-prod-001) </t>
  </si>
  <si>
    <t>vm-reportbi-eastu804_z3 (10.10.6.4)</t>
  </si>
  <si>
    <t>vm-reportsbi-eastus2-prod-001-nsg</t>
  </si>
  <si>
    <t xml:space="preserve">vnet-onnet-eastus2-prod-001 (snet-publicdb-eastus2-prod-001) , vnet-onnet-eastus2-prod-001 (snet-privatedb-eastus2-prod-001) </t>
  </si>
  <si>
    <t>vm-files-eastus2-593_z3 (10.40.2.6)</t>
  </si>
  <si>
    <t>GoAnyWhere</t>
  </si>
  <si>
    <t>DenyCidrBlockSSHInbound</t>
  </si>
  <si>
    <t>vm-files-eastus2-prod-002-nsg</t>
  </si>
  <si>
    <t>Bloqueo_RDP</t>
  </si>
  <si>
    <t xml:space="preserve">vnet-onnet-eastus2-prod-001 (snet-gis-server-eastus2-prod-006) , vnet-onnet-eastus2-prod-001 (snet-gis-server-eastus2-prod-001) , vnet-onnet-eastus2-prod-001 (snet-gis-server-eastus2-prod-002) </t>
  </si>
  <si>
    <t>AllowAnyCustom80_8080_443_4443_Inbound</t>
  </si>
  <si>
    <t xml:space="preserve">172.16.0.0/24 , 10.212.134.0/24 </t>
  </si>
  <si>
    <t xml:space="preserve">80 , 8080 , 443 , 4443 , 6443 , 7443 </t>
  </si>
  <si>
    <t>vm-arcgis-eastus2-prod-001777 (10.10.7.132)</t>
  </si>
  <si>
    <t>vm-arcgis-eastus2-prod-002279 (10.10.7.134)</t>
  </si>
  <si>
    <t>vnet-onnet-eastus2-prod-001 (snet-aks-integrations-prod-001)</t>
  </si>
  <si>
    <t>AllowAnyCustom80443Inbound</t>
  </si>
  <si>
    <t>vnet-onnet-centralus-dr-001 (snet-am-centralus-dr-001)</t>
  </si>
  <si>
    <t>AllowTagHTTPSInbound</t>
  </si>
  <si>
    <t>AllowTagHTTPSOutbound</t>
  </si>
  <si>
    <t>AllowTagHTTPS2Outbound</t>
  </si>
  <si>
    <t xml:space="preserve">vnet-onnet-centralus-dr-001 (snet-be-k8-centralus-dr-002) , vnet-onnet-centralus-dr-001 (snet-postgres-centralus-dr-001) </t>
  </si>
  <si>
    <t xml:space="preserve">vnet-onnet-centralus-dr-001 (snet-bp-bpimdso-centralus-dr-001) , vnet-onnet-centralus-dr-001 (snet-bp-k8-centralus-dr-002) </t>
  </si>
  <si>
    <t>vnet-onnet-centralus-dr-001 (snet-bp-uaa-centralus-dr-002)</t>
  </si>
  <si>
    <t>vnet-onnet-centralus-dr-001 (snet-gis-server-centralus-dr-003)</t>
  </si>
  <si>
    <t>vnet-onnet-centralus-dr-001 (snet-sn-ms-centralus-dr-002)</t>
  </si>
  <si>
    <t>rg-networking-centralus-prod-001</t>
  </si>
  <si>
    <t>nsg-bp-bpimdso-centralus-prod-001</t>
  </si>
  <si>
    <t>nsg-bp-uaa-centralus-prod-002</t>
  </si>
  <si>
    <t>nsg-gis-server-centralus-prod-003</t>
  </si>
  <si>
    <t xml:space="preserve">VNET-ONNET-EASTUS2-PROD-001 (SNET-BP-BPIMDSO-EASTUS2-PROD-001) , VNET-ONNET-EASTUS2-PROD-001 (SNET-BP-K8-AKS-EASTUS2-PROD-001) , VNET-ONNET-EASTUS2-PROD-001 (SNET-BP-K8-AKS-EASTUS2-PROD-003) </t>
  </si>
  <si>
    <t>vnet-onnet-eastus2-prod-001 (snet-bp-uaa-eastus2-prod-002)</t>
  </si>
  <si>
    <t>vnet-onnet-eastus2-prod-001 (snet-sn-ms-eastus2-prod-002)</t>
  </si>
  <si>
    <t xml:space="preserve">VNET-ONNET-EASTUS2-PROD-001 (SNET-NOMOPRIVATE-EASTUS2-PROD-001) , VNET-ONNET-EASTUS2-PROD-001 (SNET-NOMOPUBLIC-EASTUS2-PROD-001) </t>
  </si>
  <si>
    <t>Microsoft.Databricks-workspaces_UseOnly_databricks-worker-to-databricks-webapp</t>
  </si>
  <si>
    <t xml:space="preserve">443 , 3306 , 8443-8451 </t>
  </si>
  <si>
    <t>vm-sigfo-eastus2-prod-001527 (10.10.7.100)</t>
  </si>
  <si>
    <t>AllowCidrBlockCustom42000-42005Outbound</t>
  </si>
  <si>
    <t>10.57.105.14</t>
  </si>
  <si>
    <t>42000-42005</t>
  </si>
  <si>
    <t>vm-transitional-eastus2-prod-001-nsg</t>
  </si>
  <si>
    <t>vm-transitional-eastus2-prod-002-nsg</t>
  </si>
  <si>
    <t xml:space="preserve">172.16.2.0/24 , 172.16.3.0/26 , 172.16.4.0/24 , 172.16.0.0/25 </t>
  </si>
  <si>
    <t>vnet-onnet-centralus-dr-001 (snet-am-centraus-dr-005)</t>
  </si>
  <si>
    <t>Deny_RDP_SSH</t>
  </si>
  <si>
    <t>AllowCidrBlockCustomAnyInbound</t>
  </si>
  <si>
    <t>AllowCidrBlockCustomAnyOutbound</t>
  </si>
  <si>
    <t>10.70.7.197</t>
  </si>
  <si>
    <t>nsg-am-eastus2-prod-001</t>
  </si>
  <si>
    <t>80_and_443_inbound</t>
  </si>
  <si>
    <t>VNET-ONNET-EASTUS2-PROD-001 (SNET-AM-EASTUS2-PROD-002)</t>
  </si>
  <si>
    <t>AllowTagCustom443Outboundkeyvault</t>
  </si>
  <si>
    <t>Number of Records</t>
  </si>
  <si>
    <t>Virtual Network Links</t>
  </si>
  <si>
    <t>Network Links with Registration</t>
  </si>
  <si>
    <t>privatelink.azurecr.io</t>
  </si>
  <si>
    <t>global</t>
  </si>
  <si>
    <t>privatelink.azurewebsites.net</t>
  </si>
  <si>
    <t>privatelink.blob.core.windows.net</t>
  </si>
  <si>
    <t>privatelink.datafactory.azure.net</t>
  </si>
  <si>
    <t>privatelink.file.core.windows.net</t>
  </si>
  <si>
    <t>privatelink.queue.core.windows.net</t>
  </si>
  <si>
    <t>privatelink.wvd.microsoft.com</t>
  </si>
  <si>
    <t>758cb082-358c-46f4-b96e-6baf36942d17.privatelink.eastus2.azmk8s.io</t>
  </si>
  <si>
    <t>186ded11-0755-45ce-84ce-b37165188867.privatelink.eastus2.azmk8s.io</t>
  </si>
  <si>
    <t>cloud-shell-storage-southcentralus</t>
  </si>
  <si>
    <t>privatelink.eastus2.kusto.window</t>
  </si>
  <si>
    <t>privatelink.queue.core.window</t>
  </si>
  <si>
    <t>privatelink.table.core.window</t>
  </si>
  <si>
    <t>rg-common-eastus2-dev-001</t>
  </si>
  <si>
    <t>privatelink.sql.azuresynapse.net</t>
  </si>
  <si>
    <t>privatelink.azure-api.net</t>
  </si>
  <si>
    <t>privatelink.dfs.core.windows.net</t>
  </si>
  <si>
    <t>privatelink.mongo.cosmos.azure.com</t>
  </si>
  <si>
    <t>privatelink.servicebus.windows.net</t>
  </si>
  <si>
    <t>apiminternal.com</t>
  </si>
  <si>
    <t>3cc7c503-5655-4fb9-ad7d-c89782308712.privatelink.eastus2.azmk8s.io</t>
  </si>
  <si>
    <t>1a16c222-2cbb-4616-b9d5-66746955ece2.privatelink.eastus2.azmk8s.io</t>
  </si>
  <si>
    <t>integrationsqaonnet.co</t>
  </si>
  <si>
    <t>gisdbqa2.private.postgres.database.azure.com</t>
  </si>
  <si>
    <t>onnetfibra.co</t>
  </si>
  <si>
    <t>privatelink.azuredatabricks.net</t>
  </si>
  <si>
    <t>4c6f55cc-e4ee-4136-b00f-9a5f5c6130e3.privatelink.eastus2.azmk8s.io</t>
  </si>
  <si>
    <t>6042a367-6793-4d57-9bd6-da082fd53b87.privatelink.eastus2.azmk8s.io</t>
  </si>
  <si>
    <t>beecosmosprod.mongo.cosmos.azure.com</t>
  </si>
  <si>
    <t>cosmos-be-k8-eastus2-prod.private.postgres.database.azure.com</t>
  </si>
  <si>
    <t>kah1lyxsjqll7bp.privatelink.eastus2.azmk8s.io</t>
  </si>
  <si>
    <t>integrationsprodonnet.co</t>
  </si>
  <si>
    <t>privatelink.database.windows.net</t>
  </si>
  <si>
    <t>psql-bpetl-db-eastus2-prod-001.private.postgres.database.azure.com</t>
  </si>
  <si>
    <t>psql-transacctions-eastus2-prod-001.private.postgres.database.azure.com</t>
  </si>
  <si>
    <t>tmf628prod.private.postgres.database.azure.com</t>
  </si>
  <si>
    <t>Private Link Name</t>
  </si>
  <si>
    <t>IP Address</t>
  </si>
  <si>
    <t>Private Link Status</t>
  </si>
  <si>
    <t>Private Link Resource Type</t>
  </si>
  <si>
    <t>Private Link Target Resource</t>
  </si>
  <si>
    <t>stacveeameastus2ch001.blob.core.windows.net</t>
  </si>
  <si>
    <t>Approved</t>
  </si>
  <si>
    <t>blob</t>
  </si>
  <si>
    <t>/subscriptions/07940261-5e10-49a1-ad1c-e8e4363962e0/resourceGroups/rg_centralhub_eastus2_001/providers/Microsoft.Storage/storageAccounts/stacveeameastus2ch001</t>
  </si>
  <si>
    <t xml:space="preserve">172.16.0.26 , 172.16.0.27 </t>
  </si>
  <si>
    <t>Disconnected</t>
  </si>
  <si>
    <t>/subscriptions/a651eb11-e3ba-4f9a-b098-93fec752d8e0/resourceGroups/rg-be-eastus2-dev-001/providers/Microsoft.DocumentDb/databaseAccounts/bssdev</t>
  </si>
  <si>
    <t xml:space="preserve">172.16.0.15 , 172.16.0.16 </t>
  </si>
  <si>
    <t xml:space="preserve">beecosmosdev.mongo.cosmos.azure.com , beecosmosdev-eastus2.mongo.cosmos.azure.com </t>
  </si>
  <si>
    <t>/subscriptions/a651eb11-e3ba-4f9a-b098-93fec752d8e0/resourceGroups/rg-be-eastus2-dev-001/providers/Microsoft.DocumentDb/databaseAccounts/beecosmosdev</t>
  </si>
  <si>
    <t xml:space="preserve">172.16.0.36 , 172.16.0.37 , 172.16.0.42 </t>
  </si>
  <si>
    <t xml:space="preserve">acr2bek8eastus2prod.centralus.data.azurecr.io , acr2bek8eastus2prod.eastus2.data.azurecr.io , acr2bek8eastus2prod.azurecr.io </t>
  </si>
  <si>
    <t>registry</t>
  </si>
  <si>
    <t>/subscriptions/f63fbc3e-78fb-48e6-8e5b-944c79e35ca1/resourceGroups/rg-be-eastus2-prod-001/providers/Microsoft.ContainerRegistry/registries/acr2bek8eastus2prod</t>
  </si>
  <si>
    <t>gisnsseastus2prod.blob.core.windows.net</t>
  </si>
  <si>
    <t>/subscriptions/f63fbc3e-78fb-48e6-8e5b-944c79e35ca1/resourceGroups/rg-gis-eastus2-prod-001/providers/Microsoft.Storage/storageAccounts/gisnsseastus2prod</t>
  </si>
  <si>
    <t>stacbetlpeastus2prod001.blob.core.windows.net</t>
  </si>
  <si>
    <t>/subscriptions/f63fbc3e-78fb-48e6-8e5b-944c79e35ca1/resourcegroups/rg-bluep-eastus2-prod-001/providers/Microsoft.Storage/storageAccounts/stacbetlpeastus2prod001</t>
  </si>
  <si>
    <t>SqlOnDemand</t>
  </si>
  <si>
    <t>/subscriptions/e2c9cba0-15a1-4a48-9d53-0959ab2ccec9/resourceGroups/rg-bireports-qa-001/providers/Microsoft.Synapse/workspaces/workspaceqa001</t>
  </si>
  <si>
    <t>workspaceprod001.sql.azuresynapse.net</t>
  </si>
  <si>
    <t>/subscriptions/f63fbc3e-78fb-48e6-8e5b-944c79e35ca1/resourceGroups/rg-bireports-prod-002/providers/Microsoft.Synapse/workspaces/workspaceprod001</t>
  </si>
  <si>
    <t>evhbeprod.servicebus.windows.net</t>
  </si>
  <si>
    <t>namespace</t>
  </si>
  <si>
    <t>/subscriptions/f63fbc3e-78fb-48e6-8e5b-944c79e35ca1/resourceGroups/rg-be-eastus2-prod-001/providers/Microsoft.EventHub/namespaces/evhbeprod</t>
  </si>
  <si>
    <t>pep-files-eastus2-centralhub-001_da0f8e0d-7e33-4214-bf24-cc03135d601f</t>
  </si>
  <si>
    <t>postgresqlServer</t>
  </si>
  <si>
    <t>/subscriptions/07940261-5e10-49a1-ad1c-e8e4363962e0/resourceGroups/rg_centralhub_eastus2_001/providers/Microsoft.DBforPostgreSQL/flexibleServers/psql-files-eastus2-centralhub-001</t>
  </si>
  <si>
    <t>veeam38xllip67pxuxf57g7n</t>
  </si>
  <si>
    <t>md-impexp-d3vclp1bzdmt.z3.blob.storage.azure.net</t>
  </si>
  <si>
    <t>disks</t>
  </si>
  <si>
    <t>/subscriptions/07940261-5e10-49a1-ad1c-e8e4363962e0/resourcegroups/rg_centralhub_eastus2_001/providers/microsoft.compute/diskaccesses/veeam38xllip67pxuxf57g7n</t>
  </si>
  <si>
    <t>veeamyowtqpel6aqeebjlaph</t>
  </si>
  <si>
    <t>/subscriptions/07940261-5e10-49a1-ad1c-e8e4363962e0/resourcegroups/rg_centralhub_eastus2_001/providers/microsoft.storage/storageaccounts/veeamyowtqpel6aqeebjlaph</t>
  </si>
  <si>
    <t>veeamfxmgop3ahq3wx6hq6as</t>
  </si>
  <si>
    <t>md-impexp-pkzp0fbjcltx.z45.blob.storage.azure.net</t>
  </si>
  <si>
    <t>/subscriptions/07940261-5e10-49a1-ad1c-e8e4363962e0/resourcegroups/rg_centralhub_eastus2_001/providers/microsoft.compute/diskaccesses/veeamfxmgop3ahq3wx6hq6as</t>
  </si>
  <si>
    <t>veeam1yjsvoeibpxzt13uxwf</t>
  </si>
  <si>
    <t>veeam1yjsvoeibpxzt13uxwf.queue.core.windows.net</t>
  </si>
  <si>
    <t>queue</t>
  </si>
  <si>
    <t>/subscriptions/07940261-5e10-49a1-ad1c-e8e4363962e0/resourcegroups/rg_centralhub_eastus2_001/providers/microsoft.storage/storageaccounts/veeam1yjsvoeibpxzt13uxwf</t>
  </si>
  <si>
    <t>veeam1yjsvoeibpxzt13uxwf.blob.core.windows.net</t>
  </si>
  <si>
    <t>stacbieastus2qa001.blob.core.windows.net</t>
  </si>
  <si>
    <t>/subscriptions/e2c9cba0-15a1-4a48-9d53-0959ab2ccec9/resourceGroups/rg-bireports-qa-001/providers/Microsoft.Storage/storageAccounts/stacbieastus2qa001</t>
  </si>
  <si>
    <t>stacbidlkeastus2prod001.blob.core.windows.net</t>
  </si>
  <si>
    <t>/subscriptions/f63fbc3e-78fb-48e6-8e5b-944c79e35ca1/resourceGroups/rg-bireports-prod-002/providers/Microsoft.Storage/storageAccounts/stacbidlkeastus2prod001</t>
  </si>
  <si>
    <t>management</t>
  </si>
  <si>
    <t>/subscriptions/a651eb11-e3ba-4f9a-b098-93fec752d8e0/resourcegroups/rg-be-eastus2-dev-001/providers/Microsoft.ContainerService/managedClusters/aks-be-k8-eastus2-dev-002</t>
  </si>
  <si>
    <t xml:space="preserve">10.30.0.4 , 10.30.0.5 </t>
  </si>
  <si>
    <t xml:space="preserve">10.30.0.30 , 10.30.0.31 </t>
  </si>
  <si>
    <t xml:space="preserve">beecosmosdev-eastus2.mongo.cosmos.azure.com , beecosmosdev.mongo.cosmos.azure.com </t>
  </si>
  <si>
    <t>pe-evh-be-eastus2-dev-001_ed7f005c-de6c-43fc-98f6-24267fef9052</t>
  </si>
  <si>
    <t>evhbedev.servicebus.windows.net</t>
  </si>
  <si>
    <t>/subscriptions/a651eb11-e3ba-4f9a-b098-93fec752d8e0/resourceGroups/rg-be-eastus2-dev-001/providers/Microsoft.EventHub/namespaces/evhbedev</t>
  </si>
  <si>
    <t>/subscriptions/a651eb11-e3ba-4f9a-b098-93fec752d8e0/resourceGroups/rg-be-eastus2-dev-001/providers/Microsoft.DBforPostgreSQL/servers/psql-be-k8-eastus2-dev-001</t>
  </si>
  <si>
    <t>pe-stac-be-eastus2-dev-001_387e833e-7288-43e0-98d7-05ba5e4520b0</t>
  </si>
  <si>
    <t>stacbek8eastus2dev001.blob.core.windows.net</t>
  </si>
  <si>
    <t>/subscriptions/a651eb11-e3ba-4f9a-b098-93fec752d8e0/resourcegroups/rg-be-eastus2-dev-001/providers/Microsoft.Storage/storageAccounts/stacbek8eastus2dev001</t>
  </si>
  <si>
    <t>stadevopseastus2dev001.blob.core.windows.net</t>
  </si>
  <si>
    <t>/subscriptions/a651eb11-e3ba-4f9a-b098-93fec752d8e0/resourceGroups/rg_devops_eastus2_dev_001/providers/Microsoft.Storage/storageAccounts/stadevopseastus2dev001</t>
  </si>
  <si>
    <t>pe-stacbp-eastus2-dev-001_8c621bfd-301c-44bd-9d46-6611c61060cc</t>
  </si>
  <si>
    <t>/subscriptions/a651eb11-e3ba-4f9a-b098-93fec752d8e0/resourcegroups/rg-bluep-eastus2-dev-001/providers/Microsoft.Storage/storageAccounts/stacbetlpeastus2dev001</t>
  </si>
  <si>
    <t>sites</t>
  </si>
  <si>
    <t>/subscriptions/a651eb11-e3ba-4f9a-b098-93fec752d8e0/resourceGroups/rg_devops_eastus2_dev_001/providers/Microsoft.Web/sites/ase-devops-apiservices-eastus2-dev-001</t>
  </si>
  <si>
    <t>evhdevopseastus2dev001.servicebus.windows.net</t>
  </si>
  <si>
    <t>/subscriptions/a651eb11-e3ba-4f9a-b098-93fec752d8e0/resourceGroups/rg_devops_eastus2_dev_001/providers/Microsoft.EventHub/namespaces/evhdevopseastus2dev001</t>
  </si>
  <si>
    <t>stacserviceastus2dev001.blob.core.windows.net</t>
  </si>
  <si>
    <t>/subscriptions/a651eb11-e3ba-4f9a-b098-93fec752d8e0/resourcegroups/rg_devops_eastus2_dev_001/providers/Microsoft.Storage/storageAccounts/stacserviceastus2dev001</t>
  </si>
  <si>
    <t>/subscriptions/e2c9cba0-15a1-4a48-9d53-0959ab2ccec9/resourcegroups/rg-be-eastus2-qa-001/providers/Microsoft.ContainerService/managedClusters/aks-be-k8-eastus2-qa-001</t>
  </si>
  <si>
    <t>/subscriptions/e2c9cba0-15a1-4a48-9d53-0959ab2ccec9/resourcegroups/rg-integrations-eastus2-qa-001/providers/Microsoft.ContainerService/managedClusters/aks-integrations-eastus2-qa-001</t>
  </si>
  <si>
    <t>/subscriptions/e2c9cba0-15a1-4a48-9d53-0959ab2ccec9/resourceGroups/rg-be-eastus2-qa-001/providers/Microsoft.DBforPostgreSQL/servers/psql-be-k8-eastus2-qa-001</t>
  </si>
  <si>
    <t>pe-cosmos-be-eastus2-qa-001_42b4c110-4788-472a-9509-53820bf3c036</t>
  </si>
  <si>
    <t xml:space="preserve">10.20.1.41 , 10.20.1.42 </t>
  </si>
  <si>
    <t xml:space="preserve">beecosmosqa.mongo.cosmos.azure.com , beecosmosqa-eastus2.mongo.cosmos.azure.com </t>
  </si>
  <si>
    <t>/subscriptions/e2c9cba0-15a1-4a48-9d53-0959ab2ccec9/resourcegroups/rg-be-eastus2-qa-001/providers/Microsoft.DocumentDB/databaseAccounts/beecosmosqa</t>
  </si>
  <si>
    <t>evhbeqa.servicebus.windows.net</t>
  </si>
  <si>
    <t>/subscriptions/e2c9cba0-15a1-4a48-9d53-0959ab2ccec9/resourceGroups/rg-be-eastus2-qa-001/providers/Microsoft.EventHub/namespaces/evhbeqa</t>
  </si>
  <si>
    <t>/subscriptions/e2c9cba0-15a1-4a48-9d53-0959ab2ccec9/resourceGroups/rg-bluep-eastus2-qa-001/providers/Microsoft.DBforPostgreSQL/servers/psql-bpetl-db-eastus2-qa-001</t>
  </si>
  <si>
    <t>/subscriptions/e2c9cba0-15a1-4a48-9d53-0959ab2ccec9/resourceGroups/rg-bluep-eastus2-qa-001/providers/Microsoft.DBforPostgreSQL/flexibleServers/psql-bpetl-db-eastus2-qa-002</t>
  </si>
  <si>
    <t>df-bpetl-eastus2-qa-001.eastus.datafactory.azure.net</t>
  </si>
  <si>
    <t>dataFactory</t>
  </si>
  <si>
    <t>/subscriptions/e2c9cba0-15a1-4a48-9d53-0959ab2ccec9/resourceGroups/rg-bluep-eastus2-qa-001/providers/Microsoft.DataFactory/factories/df-bpetl-eastus2-qa-001</t>
  </si>
  <si>
    <t>df-bpetl-eastus2-qa-002.eastus2.datafactory.azure.net</t>
  </si>
  <si>
    <t>/subscriptions/e2c9cba0-15a1-4a48-9d53-0959ab2ccec9/resourcegroups/rg-bluep-eastus2-qa-001/providers/Microsoft.DataFactory/factories/df-bpetl-eastus2-qa-002</t>
  </si>
  <si>
    <t>stacbpeastus2qa001.file.core.windows.net</t>
  </si>
  <si>
    <t>file</t>
  </si>
  <si>
    <t>/subscriptions/e2c9cba0-15a1-4a48-9d53-0959ab2ccec9/resourceGroups/rg-bluep-eastus2-qa-001/providers/Microsoft.Storage/storageAccounts/stacbpeastus2qa001</t>
  </si>
  <si>
    <t>stacserviceastus2qa001.blob.core.windows.net</t>
  </si>
  <si>
    <t>/subscriptions/e2c9cba0-15a1-4a48-9d53-0959ab2ccec9/resourceGroups/rg-bluep-eastus2-qa-001/providers/Microsoft.Storage/storageAccounts/stacserviceastus2qa001</t>
  </si>
  <si>
    <t>/subscriptions/e2c9cba0-15a1-4a48-9d53-0959ab2ccec9/resourceGroups/rg-gis-eastus2-qa-001/providers/Microsoft.DBforPostgreSQL/servers/gisdbqa</t>
  </si>
  <si>
    <t>databricks_ui_api</t>
  </si>
  <si>
    <t>/subscriptions/e2c9cba0-15a1-4a48-9d53-0959ab2ccec9/resourceGroups/rg-nomo-eastus2-qa-001/providers/Microsoft.Databricks/workspaces/adbnomoeastus2qa002</t>
  </si>
  <si>
    <t>/subscriptions/e2c9cba0-15a1-4a48-9d53-0959ab2ccec9/resourceGroups/rg-transitional-eastus2-qa-001/providers/Microsoft.DBforPostgreSQL/servers/psql-transitional-eastus2-qa-001</t>
  </si>
  <si>
    <t>/subscriptions/e2c9cba0-15a1-4a48-9d53-0959ab2ccec9/resourceGroups/rg-transitional-eastus2-qa-001/providers/Microsoft.DBforPostgreSQL/flexibleServers/psql-transitionalf-eastus2-qa-001</t>
  </si>
  <si>
    <t>/subscriptions/e2c9cba0-15a1-4a48-9d53-0959ab2ccec9/resourceGroups/rg-transitional-eastus2-qa-001/providers/Microsoft.DBforPostgreSQL/servers/psql-transitional-eastus2-qa-002</t>
  </si>
  <si>
    <t>/subscriptions/e2c9cba0-15a1-4a48-9d53-0959ab2ccec9/resourceGroups/rg_devops_eastus2_qa_001/providers/Microsoft.Web/sites/ase-devops-apiservices-eastus2-qa-001</t>
  </si>
  <si>
    <t xml:space="preserve">ase-devops-tmf642-eastus2-qa-001.azurewebsites.net , ase-devops-tmf642-eastus2-qa-001.scm.azurewebsites.net </t>
  </si>
  <si>
    <t>/subscriptions/e2c9cba0-15a1-4a48-9d53-0959ab2ccec9/resourceGroups/rg_devops_eastus2_qa_001/providers/Microsoft.Web/sites/ase-devops-tmf642-eastus2-qa-001</t>
  </si>
  <si>
    <t xml:space="preserve">ase-devops-reportes-onnet-eastus2-qa-001.azurewebsites.net , ase-devops-reportes-onnet-eastus2-qa-001.scm.azurewebsites.net </t>
  </si>
  <si>
    <t>/subscriptions/e2c9cba0-15a1-4a48-9d53-0959ab2ccec9/resourceGroups/rg_devops_eastus2_qa_001/providers/Microsoft.Web/sites/ase-devops-reportes-onnet-eastus2-qa-001</t>
  </si>
  <si>
    <t>pe-rsv-eastus2-001_82864d44-c267-4ad7-a4a7-7931b5b30025</t>
  </si>
  <si>
    <t xml:space="preserve">10.20.2.199 , 10.20.2.200 </t>
  </si>
  <si>
    <t xml:space="preserve">759717911604493536-ab-pod01-rec2.privatelink.eus2.backup.windowsazure.com , 759717911604493536-ab-pod01-id1.privatelink.eus2.backup.windowsazure.com </t>
  </si>
  <si>
    <t>AzureBackup</t>
  </si>
  <si>
    <t>/subscriptions/e2c9cba0-15a1-4a48-9d53-0959ab2ccec9/resourcegroups/rg_devops_eastus2_qa_001/providers/Microsoft.RecoveryServices/vaults/rsv-recoveryqa-eastus2-001</t>
  </si>
  <si>
    <t xml:space="preserve">ase-devops-tokens-onnet-eastus2-qa-001.azurewebsites.net , ase-devops-tokens-onnet-eastus2-qa-001.scm.azurewebsites.net </t>
  </si>
  <si>
    <t>/subscriptions/e2c9cba0-15a1-4a48-9d53-0959ab2ccec9/resourceGroups/rg_devops_eastus2_qa_001/providers/Microsoft.Web/sites/ase-devops-tokens-onnet-eastus2-qa-001</t>
  </si>
  <si>
    <t>/subscriptions/f63fbc3e-78fb-48e6-8e5b-944c79e35ca1/resourcegroups/rg-be-eastus2-prod-001/providers/Microsoft.ContainerService/managedClusters/aks-be-k8-eastus2-prod-001</t>
  </si>
  <si>
    <t>/subscriptions/f63fbc3e-78fb-48e6-8e5b-944c79e35ca1/resourcegroups/rg-bluep-eastus2-prod-001/providers/Microsoft.ContainerService/managedClusters/aks-bpi-mdso-k8-eastus2-prod-002</t>
  </si>
  <si>
    <t>/subscriptions/f63fbc3e-78fb-48e6-8e5b-944c79e35ca1/resourcegroups/rg-integrations-eastus2-prod-001/providers/Microsoft.ContainerService/managedClusters/aks-integrations-eastus2-prod-002</t>
  </si>
  <si>
    <t>evhbedr.servicebus.windows.net</t>
  </si>
  <si>
    <t>/subscriptions/f63fbc3e-78fb-48e6-8e5b-944c79e35ca1/resourceGroups/rg-be-centralus-dr-001/providers/Microsoft.EventHub/namespaces/evhbedr</t>
  </si>
  <si>
    <t xml:space="preserve">10.50.0.7 , 10.50.0.8 , 10.50.0.9 </t>
  </si>
  <si>
    <t xml:space="preserve">10.10.0.5 , 10.10.0.6 </t>
  </si>
  <si>
    <t>/subscriptions/f63fbc3e-78fb-48e6-8e5b-944c79e35ca1/resourceGroups/rg-be-eastus2-prod-001/providers/Microsoft.DocumentDb/databaseAccounts/beecosmosprod2</t>
  </si>
  <si>
    <t xml:space="preserve">10.50.0.4 , 10.50.0.5 , 10.50.0.6 </t>
  </si>
  <si>
    <t xml:space="preserve">beecosmosprod.mongo.cosmos.azure.com , beecosmosprod-eastus2.mongo.cosmos.azure.com , beecosmosprod-centralus.mongo.cosmos.azure.com </t>
  </si>
  <si>
    <t>/subscriptions/f63fbc3e-78fb-48e6-8e5b-944c79e35ca1/resourceGroups/rg-be-eastus2-prod-001/providers/Microsoft.DocumentDb/databaseAccounts/beecosmosprod</t>
  </si>
  <si>
    <t>pe-evhbeprod_73a8d984-5b64-4c65-b9ce-649fb8931311</t>
  </si>
  <si>
    <t>stacbek8eastus2prod001.blob.core.windows.net</t>
  </si>
  <si>
    <t>/subscriptions/f63fbc3e-78fb-48e6-8e5b-944c79e35ca1/resourceGroups/rg-be-eastus2-prod-001/providers/Microsoft.Storage/storageAccounts/stacbek8eastus2prod001</t>
  </si>
  <si>
    <t>stacbek8eastus2prod001-secondary.blob.core.windows.net</t>
  </si>
  <si>
    <t>blob_secondary</t>
  </si>
  <si>
    <t>df-bireports-eastus2-prod-002.eastus2.datafactory.azure.net</t>
  </si>
  <si>
    <t>/subscriptions/f63fbc3e-78fb-48e6-8e5b-944c79e35ca1/resourcegroups/rg-bireports-prod-001/providers/Microsoft.DataFactory/factories/df-bireports-eastus2-prod-002</t>
  </si>
  <si>
    <t>sqlServer</t>
  </si>
  <si>
    <t>/subscriptions/f63fbc3e-78fb-48e6-8e5b-944c79e35ca1/resourceGroups/rg-bireports-prod-001/providers/Microsoft.Sql/servers/sqla-reportsbi-eastus2-prod-002</t>
  </si>
  <si>
    <t>/subscriptions/f63fbc3e-78fb-48e6-8e5b-944c79e35ca1/resourceGroups/rg-bireports-prod-001/providers/Microsoft.Sql/servers/sqla-reportsbi-eastus2-prod-001</t>
  </si>
  <si>
    <t>df-bireports-eastus2-prod-001.eastus.datafactory.azure.net</t>
  </si>
  <si>
    <t>/subscriptions/f63fbc3e-78fb-48e6-8e5b-944c79e35ca1/resourceGroups/rg-bireports-prod-001/providers/Microsoft.DataFactory/factories/df-bireports-eastus2-prod-001</t>
  </si>
  <si>
    <t>Rejected</t>
  </si>
  <si>
    <t>/subscriptions/f63fbc3e-78fb-48e6-8e5b-944c79e35ca1/resourceGroups/rg-bireports-prod-001/providers/Microsoft.Storage/storageAccounts/streportsbieastus2prod01</t>
  </si>
  <si>
    <t>/subscriptions/f63fbc3e-78fb-48e6-8e5b-944c79e35ca1/resourceGroups/rg-bireports-prod-001/providers/Microsoft.DBforPostgreSQL/flexibleServers/psql-reportsbi-eastus2-prod-001</t>
  </si>
  <si>
    <t>/subscriptions/f63fbc3e-78fb-48e6-8e5b-944c79e35ca1/resourceGroups/rg-bireports-prod-002/providers/Microsoft.Databricks/workspaces/adbworkspaceprod001</t>
  </si>
  <si>
    <t>/subscriptions/f63fbc3e-78fb-48e6-8e5b-944c79e35ca1/resourceGroups/rg-bireports-prod-002/providers/Microsoft.DataFactory/factories/df-bireports-eastus2-prod-002</t>
  </si>
  <si>
    <t>pe-stacbidkeastus2prod001_00ce6bee-dbce-48a5-97c1-57598d68c01f</t>
  </si>
  <si>
    <t>/subscriptions/f63fbc3e-78fb-48e6-8e5b-944c79e35ca1/resourcegroups/rg-bireports-prod-002/providers/Microsoft.Storage/storageAccounts/stacbidkeastus2prod001</t>
  </si>
  <si>
    <t>df-bpetl-eastus2-prod-002.eastus2.datafactory.azure.net</t>
  </si>
  <si>
    <t>/subscriptions/f63fbc3e-78fb-48e6-8e5b-944c79e35ca1/resourceGroups/rg-bluep-eastus2-prod-001/providers/Microsoft.DataFactory/factories/df-bpetl-eastus2-prod-002</t>
  </si>
  <si>
    <t>pe-bpetl-db-eastus2-prod-002_2cd5675d-9460-46f1-9cf2-d6293e0ba02b</t>
  </si>
  <si>
    <t>/subscriptions/f63fbc3e-78fb-48e6-8e5b-944c79e35ca1/resourceGroups/rg-bluep-eastus2-prod-001/providers/Microsoft.DBforPostgreSQL/flexibleServers/psql-bpetl-db-eastus2-prod-002</t>
  </si>
  <si>
    <t>df-bpetl-eastus2-prod-002.eastus.datafactory.azure.net</t>
  </si>
  <si>
    <t>dfbpetl-eastus2-prod-001.eastus2.datafactory.azure.net</t>
  </si>
  <si>
    <t>/subscriptions/f63fbc3e-78fb-48e6-8e5b-944c79e35ca1/resourceGroups/rg-bluep-eastus2-prod-001/providers/Microsoft.DataFactory/factories/dfbpetl-eastus2-prod-001</t>
  </si>
  <si>
    <t>/subscriptions/f63fbc3e-78fb-48e6-8e5b-944c79e35ca1/resourceGroups/rg-bluep-eastus2-prod-001/providers/Microsoft.Storage/storageAccounts/stacbetlpeastus2prod001</t>
  </si>
  <si>
    <t>stacbpeastus2prod001.file.core.windows.net</t>
  </si>
  <si>
    <t>/subscriptions/f63fbc3e-78fb-48e6-8e5b-944c79e35ca1/resourceGroups/rg-bluep-eastus2-prod-001/providers/Microsoft.Storage/storageAccounts/stacbpeastus2prod001</t>
  </si>
  <si>
    <t>/subscriptions/f63fbc3e-78fb-48e6-8e5b-944c79e35ca1/resourcegroups/rg-bluep-eastus2-prod-001/providers/Microsoft.DataFactory/factories/df-bpetl-eastus2-prod-001</t>
  </si>
  <si>
    <t>pe-files-eastus2-prod-001_15be9985-0606-4fe6-9ccd-cef5739f4032</t>
  </si>
  <si>
    <t>stactfileseastus2prod1.blob.core.windows.net</t>
  </si>
  <si>
    <t>/subscriptions/f63fbc3e-78fb-48e6-8e5b-944c79e35ca1/resourcegroups/rg-files-eastus2-prod-001/providers/Microsoft.Storage/storageAccounts/stactfileseastus2prod1</t>
  </si>
  <si>
    <t>/subscriptions/f63fbc3e-78fb-48e6-8e5b-944c79e35ca1/resourceGroups/rg-gis-eastus2-prod-001/providers/Microsoft.Sql/servers/sqla-gis-eastus2-prod-001</t>
  </si>
  <si>
    <t>/subscriptions/f63fbc3e-78fb-48e6-8e5b-944c79e35ca1/resourceGroups/rg-gis-eastus2-prod-001/providers/Microsoft.Sql/servers/sqla-gis-eastus2-prod-002</t>
  </si>
  <si>
    <t>/subscriptions/f63fbc3e-78fb-48e6-8e5b-944c79e35ca1/resourceGroups/rg-gis-eastus2-prod-001/providers/Microsoft.DBforPostgreSQL/servers/gisdbpro</t>
  </si>
  <si>
    <t>pe-gisdbprocmi_174598b3-bcc5-4034-9893-12cdd7c3e01b</t>
  </si>
  <si>
    <t>/subscriptions/f63fbc3e-78fb-48e6-8e5b-944c79e35ca1/resourceGroups/rg-gis-eastus2-prod-001/providers/Microsoft.DBforPostgreSQL/flexibleServers/gisdbprocmi</t>
  </si>
  <si>
    <t>stacgisaeseastus2prod001.file.core.windows.net</t>
  </si>
  <si>
    <t>/subscriptions/f63fbc3e-78fb-48e6-8e5b-944c79e35ca1/resourceGroups/rg-gis-eastus2-prod-001/providers/Microsoft.Storage/storageAccounts/stacgisaeseastus2prod001</t>
  </si>
  <si>
    <t>stacgisapoeastus2prod001.file.core.windows.net</t>
  </si>
  <si>
    <t>/subscriptions/f63fbc3e-78fb-48e6-8e5b-944c79e35ca1/resourceGroups/rg-gis-eastus2-prod-001/providers/Microsoft.Storage/storageAccounts/stacgisapoeastus2prod001</t>
  </si>
  <si>
    <t xml:space="preserve">ase-devops-tmf628-eastus2-prod-001.azurewebsites.net , ase-devops-tmf628-eastus2-prod-001.scm.azurewebsites.net </t>
  </si>
  <si>
    <t>/subscriptions/f63fbc3e-78fb-48e6-8e5b-944c79e35ca1/resourceGroups/rg_devops_eastus2_prod_001/providers/Microsoft.Web/sites/ase-devops-tmf628-eastus2-prod-001</t>
  </si>
  <si>
    <t xml:space="preserve">10.10.1.38 , 10.10.1.39 </t>
  </si>
  <si>
    <t xml:space="preserve">2487650431041472481-ab-pod01-rec2.privatelink.eus2.backup.windowsazure.com , 2487650431041472481-ab-pod01-id1.privatelink.eus2.backup.windowsazure.com </t>
  </si>
  <si>
    <t>/subscriptions/f63fbc3e-78fb-48e6-8e5b-944c79e35ca1/resourceGroups/rg_devops_eastus2_prod_001/providers/Microsoft.RecoveryServices/vaults/rsv-recoveryprod-eastus2-001</t>
  </si>
  <si>
    <t>pe-ase-devops-tmf642-eastus2-99a4</t>
  </si>
  <si>
    <t>/subscriptions/f63fbc3e-78fb-48e6-8e5b-944c79e35ca1/resourceGroups/rg_devops_eastus2_prod_001/providers/Microsoft.Web/sites/ase-devops-tmf642-eastus2-prod-001</t>
  </si>
  <si>
    <t>/subscriptions/f63fbc3e-78fb-48e6-8e5b-944c79e35ca1/resourceGroups/rg-nomo-eastus2-prod-001/providers/Microsoft.Databricks/workspaces/adbnomoeastus2prod001</t>
  </si>
  <si>
    <t>/subscriptions/f63fbc3e-78fb-48e6-8e5b-944c79e35ca1/resourceGroups/rg-operations-eastus2-prod-001/providers/Microsoft.Sql/servers/sqla-operations-eastus2-prod-001</t>
  </si>
  <si>
    <t>stacsnoweastus2prod001.file.core.windows.net</t>
  </si>
  <si>
    <t>/subscriptions/f63fbc3e-78fb-48e6-8e5b-944c79e35ca1/resourceGroups/rg-sn-eastus2-prod-001/providers/Microsoft.Storage/storageAccounts/stacsnoweastus2prod001</t>
  </si>
  <si>
    <t>/subscriptions/f63fbc3e-78fb-48e6-8e5b-944c79e35ca1/resourceGroups/rg-transitional-eastus2-prod-001/providers/Microsoft.DBforPostgreSQL/servers/psql-transitional-eastus2-prod-001</t>
  </si>
  <si>
    <t>/subscriptions/f63fbc3e-78fb-48e6-8e5b-944c79e35ca1/resourceGroups/rg-transitional-eastus2-prod-001/providers/Microsoft.DBforPostgreSQL/servers/psql-transitional-eastus2-prod-002</t>
  </si>
  <si>
    <t xml:space="preserve">ase-devops-tmf642-eastus2-prod-001.azurewebsites.net , ase-devops-tmf642-eastus2-prod-001.scm.azurewebsites.net </t>
  </si>
  <si>
    <t>/subscriptions/f63fbc3e-78fb-48e6-8e5b-944c79e35ca1/resourcegroups/rg_devops_eastus2_prod_001/providers/Microsoft.Web/sites/ase-devops-tmf642-eastus2-prod-001</t>
  </si>
  <si>
    <t xml:space="preserve">10.10.7.164 , 10.10.7.165 , 10.10.7.166 </t>
  </si>
  <si>
    <t xml:space="preserve">acrdevopsprod002.centralus.data.azurecr.io , acrdevopsprod002.eastus2.data.azurecr.io , acrdevopsprod002.azurecr.io </t>
  </si>
  <si>
    <t>/subscriptions/f63fbc3e-78fb-48e6-8e5b-944c79e35ca1/resourceGroups/rg_devops_eastus2_prod_001/providers/Microsoft.ContainerRegistry/registries/acrdevopsprod002</t>
  </si>
  <si>
    <t>/subscriptions/f63fbc3e-78fb-48e6-8e5b-944c79e35ca1/resourceGroups/rg_devops_eastus2_prod_001/providers/Microsoft.Web/Sites/ase-devops-tokens-onnet-eastus2-prod-002</t>
  </si>
  <si>
    <t>sites-test</t>
  </si>
  <si>
    <t>/subscriptions/f63fbc3e-78fb-48e6-8e5b-944c79e35ca1/resourceGroups/rg_devops_eastus2_prod_001/providers/Microsoft.Web/sites/ase-devops-tokens-onnet-eastus2-prod-001</t>
  </si>
  <si>
    <t>/subscriptions/f63fbc3e-78fb-48e6-8e5b-944c79e35ca1/resourceGroups/rg_devops_eastus2_prod_001/providers/Microsoft.Web/Sites/ase-devops-tmf642-eastus2-prod-001</t>
  </si>
  <si>
    <t xml:space="preserve">ase-devops-tokens-onnet-eastus2-prod-001.azurewebsites.net , ase-devops-tokens-onnet-eastus2-prod-001.scm.azurewebsites.net </t>
  </si>
  <si>
    <t>Zones</t>
  </si>
  <si>
    <t>Use</t>
  </si>
  <si>
    <t>Associated Resource Type</t>
  </si>
  <si>
    <t>appGwPublicFrontendIpIPv4</t>
  </si>
  <si>
    <t>23.101.116.240</t>
  </si>
  <si>
    <t>vm-ad-eastus2-centralhub-003-ip</t>
  </si>
  <si>
    <t>52.180.142.183</t>
  </si>
  <si>
    <t>Basic Sku</t>
  </si>
  <si>
    <t>2025-09-30</t>
  </si>
  <si>
    <t>Utilized</t>
  </si>
  <si>
    <t>networkInterfaces</t>
  </si>
  <si>
    <t>ip-centralhub-eastus2-002</t>
  </si>
  <si>
    <t>20.1.148.76</t>
  </si>
  <si>
    <t>applicationGateways</t>
  </si>
  <si>
    <t>ip_centralhub_eastus2_001</t>
  </si>
  <si>
    <t>20.7.193.218</t>
  </si>
  <si>
    <t>vng_centralhub_eastus2_001</t>
  </si>
  <si>
    <t>virtualNetworkGateways</t>
  </si>
  <si>
    <t>pip-appgateway-eastus2-centralhub-001</t>
  </si>
  <si>
    <t>20.7.72.177</t>
  </si>
  <si>
    <t>vm-sigfo-eastus2-centralhub-001-ip</t>
  </si>
  <si>
    <t>172.206.5.180</t>
  </si>
  <si>
    <t>4.153.191.240</t>
  </si>
  <si>
    <t>loadBalancers</t>
  </si>
  <si>
    <t>20.96.215.24</t>
  </si>
  <si>
    <t>20.161.170.210</t>
  </si>
  <si>
    <t>pip_apim_eastus2_dev_001_upgrade</t>
  </si>
  <si>
    <t>52.167.209.32</t>
  </si>
  <si>
    <t>gwhostlbsd</t>
  </si>
  <si>
    <t>pip_apim_eastus2_dev_002_upgrade</t>
  </si>
  <si>
    <t>20.36.176.149</t>
  </si>
  <si>
    <t>gwhostlbsd-mapi</t>
  </si>
  <si>
    <t>20.96.82.52</t>
  </si>
  <si>
    <t>4.153.125.3</t>
  </si>
  <si>
    <t>48.214.94.157</t>
  </si>
  <si>
    <t>20.15.61.81</t>
  </si>
  <si>
    <t>52.247.34.46</t>
  </si>
  <si>
    <t>48.214.30.10</t>
  </si>
  <si>
    <t>20.242.25.253</t>
  </si>
  <si>
    <t>20.1.252.141</t>
  </si>
  <si>
    <t>48.204.161.184</t>
  </si>
  <si>
    <t>4.153.89.78</t>
  </si>
  <si>
    <t>20.36.230.31</t>
  </si>
  <si>
    <t>135.224.207.195</t>
  </si>
  <si>
    <t>48.211.252.197</t>
  </si>
  <si>
    <t>20.110.145.180</t>
  </si>
  <si>
    <t>Gateway Generation</t>
  </si>
  <si>
    <t>Migration Status</t>
  </si>
  <si>
    <t>Active-active mode</t>
  </si>
  <si>
    <t>Gateway Type</t>
  </si>
  <si>
    <t>VPN Type</t>
  </si>
  <si>
    <t>Enable Private Address</t>
  </si>
  <si>
    <t>Enable BGP</t>
  </si>
  <si>
    <t>BGP ASN</t>
  </si>
  <si>
    <t>BGP Peering Address</t>
  </si>
  <si>
    <t>BGP Peer Weight</t>
  </si>
  <si>
    <t>Gateway Public IP</t>
  </si>
  <si>
    <t>Gateway Subnet Name</t>
  </si>
  <si>
    <t>VpnGw2</t>
  </si>
  <si>
    <t>Non-AZ VPNs</t>
  </si>
  <si>
    <t>2026-09-30</t>
  </si>
  <si>
    <t>Generation2</t>
  </si>
  <si>
    <t>Vpn</t>
  </si>
  <si>
    <t>RouteBased</t>
  </si>
  <si>
    <t>SKU Family</t>
  </si>
  <si>
    <t>Vault Uri</t>
  </si>
  <si>
    <t>Enable RBAC</t>
  </si>
  <si>
    <t>Enable Soft Delete</t>
  </si>
  <si>
    <t>Enable for Disk Encryption</t>
  </si>
  <si>
    <t>Soft Delete Retention Days</t>
  </si>
  <si>
    <t>Access Policy ObjectID</t>
  </si>
  <si>
    <t>Certificate Permissions</t>
  </si>
  <si>
    <t>Key Permissions</t>
  </si>
  <si>
    <t>Secret Permissions</t>
  </si>
  <si>
    <t>kv-centralhub-dev-001</t>
  </si>
  <si>
    <t>A</t>
  </si>
  <si>
    <t>https://kv-centralhub-dev-001.vault.azure.net/</t>
  </si>
  <si>
    <t>24421bc8-a399-4912-89a1-9295503fd8d6</t>
  </si>
  <si>
    <t xml:space="preserve">Get , List , Update , Create , Import , Delete , Recover , Backup , Restore , ManageContacts , ManageIssuers , GetIssuers , ListIssuers , SetIssuers , DeleteIssuers </t>
  </si>
  <si>
    <t xml:space="preserve">Get , List , Update , Create , Import , Delete , Recover , Backup , Restore , GetRotationPolicy , SetRotationPolicy , Rotate </t>
  </si>
  <si>
    <t xml:space="preserve">Get , List , Set , Delete , Recover , Backup , Restore </t>
  </si>
  <si>
    <t xml:space="preserve">Get , List , Update , Create , Import , Delete , Recover , Backup , Restore </t>
  </si>
  <si>
    <t xml:space="preserve">Get , List , Recover </t>
  </si>
  <si>
    <t>9c3b07b9-1d1e-408b-9301-0fc21344310a</t>
  </si>
  <si>
    <t>74c029b8-cde6-4ca7-afe0-4a3ea49ca291</t>
  </si>
  <si>
    <t xml:space="preserve">Get , List , Update , Create , Import , Delete , Recover , Backup , Restore , ManageContacts , ManageIssuers , GetIssuers , ListIssuers , SetIssuers , DeleteIssuers , Purge </t>
  </si>
  <si>
    <t xml:space="preserve">Get , List , Update , Create , Import , Delete , Recover , Backup , Restore , GetRotationPolicy , SetRotationPolicy , Rotate , Encrypt , Decrypt , UnwrapKey , WrapKey , Verify , Sign , Purge , Release </t>
  </si>
  <si>
    <t>2819b67e-9091-4cee-b41b-2f745f349ba8</t>
  </si>
  <si>
    <t>68197a92-1e2f-46a8-ae50-799f474487e9</t>
  </si>
  <si>
    <t>kv-common-dev-wEBD7wnA8</t>
  </si>
  <si>
    <t>standard</t>
  </si>
  <si>
    <t>https://kv-common-dev-webd7wna8.vault.azure.net/</t>
  </si>
  <si>
    <t xml:space="preserve">Get , List , Update , Create , Import , Delete , Recover , Backup , Restore , ManageContacts , ManageIssuers , GetIssuers , ListIssuers , SetIssuers , DeleteIssuers , Purge , Purge </t>
  </si>
  <si>
    <t xml:space="preserve">Get , List , Update , Create , Import , Delete , Recover , Backup , Restore , GetRotationPolicy , SetRotationPolicy , Rotate , UnwrapKey , WrapKey </t>
  </si>
  <si>
    <t>765b78dd-9e39-4ebd-b578-ea276012c4e3</t>
  </si>
  <si>
    <t>1ab340ea-1f55-43a8-883b-56d0f8a21403</t>
  </si>
  <si>
    <t xml:space="preserve">Create , Delete , DeleteIssuers , Get , GetIssuers , Import , List , ListIssuers , ManageContacts , ManageIssuers , Purge , SetIssuers , Update </t>
  </si>
  <si>
    <t xml:space="preserve">Backup , Create , Decrypt , Delete , Encrypt , Get , Import , List , Purge , Recover , Restore , Sign , UnwrapKey , Update , Verify , WrapKey </t>
  </si>
  <si>
    <t xml:space="preserve">Backup , Delete , Get , List , Purge , Recover , Restore , Set </t>
  </si>
  <si>
    <t>518ba57d-cbd0-4da9-9987-3201fe16d06a</t>
  </si>
  <si>
    <t xml:space="preserve">Get , List , Create , Get , List , Update , Create , Import , GetIssuers , ListIssuers , SetIssuers , Delete </t>
  </si>
  <si>
    <t xml:space="preserve">Get , List , Set , Get , List , Set , Delete </t>
  </si>
  <si>
    <t>963aa4a7-a500-40e5-9266-f2f98c8c7b46</t>
  </si>
  <si>
    <t xml:space="preserve">Get , List , Update , Create , Import , GetIssuers , ListIssuers , SetIssuers </t>
  </si>
  <si>
    <t xml:space="preserve">Get , List , Set , Delete </t>
  </si>
  <si>
    <t>7767fb13-d1e8-4f6c-b1df-26f3c92a09a2</t>
  </si>
  <si>
    <t>6518c544-e53d-4d39-9b4a-a42e682981a1</t>
  </si>
  <si>
    <t>Get</t>
  </si>
  <si>
    <t>dc638e65-7eaf-4996-91c2-92fcc2ebe505</t>
  </si>
  <si>
    <t xml:space="preserve">Verify , WrapKey , UnwrapKey , Get , List </t>
  </si>
  <si>
    <t xml:space="preserve">Get , List , Set , Delete , Backup </t>
  </si>
  <si>
    <t>76031974-9784-42d0-b923-5544bf6a5ff6</t>
  </si>
  <si>
    <t>7ab90815-d53c-49aa-86a3-9709c90a49a3</t>
  </si>
  <si>
    <t xml:space="preserve">get , list </t>
  </si>
  <si>
    <t>3c1dc8cd-e887-447d-bf91-067d597ba536</t>
  </si>
  <si>
    <t xml:space="preserve">Get , List </t>
  </si>
  <si>
    <t xml:space="preserve">Get , List , Update , Create , Import , Delete , Backup , Restore </t>
  </si>
  <si>
    <t>8553dd24-0824-4e81-9a46-88e5df021c3e</t>
  </si>
  <si>
    <t>cd031980-d738-40ec-9206-ce307047ab3a</t>
  </si>
  <si>
    <t>d169f06d-7980-414e-99fe-7aee8b14724e</t>
  </si>
  <si>
    <t>6f49afae-9376-4a79-aa7b-2f0ac302f188</t>
  </si>
  <si>
    <t xml:space="preserve">Get , List , Set </t>
  </si>
  <si>
    <t>9d6cdf1d-1352-448a-bcf4-27bd6e4c7613</t>
  </si>
  <si>
    <t>e68449b5-6d3d-438d-8d42-095d543abc1e</t>
  </si>
  <si>
    <t xml:space="preserve">List , Get </t>
  </si>
  <si>
    <t>736d3437-0cbc-4a76-bc70-7a7dbd3659c1</t>
  </si>
  <si>
    <t>6dbd6e68-81e6-4b37-828d-41ba140f471b</t>
  </si>
  <si>
    <t xml:space="preserve">Get , List , Update , Create , Import , Delete , Recover , Backup , Restore , Decrypt , Encrypt , UnwrapKey , WrapKey , Verify , Sign , Release , Rotate , GetRotationPolicy , SetRotationPolicy </t>
  </si>
  <si>
    <t>fa475ae1-899a-4a2a-a1a3-41ff2367a491</t>
  </si>
  <si>
    <t>9d260cad-424a-4f03-9967-ccec81e1191d</t>
  </si>
  <si>
    <t>96208df8-5695-4a0a-877f-cbd13168bad7</t>
  </si>
  <si>
    <t>73c4d04c-347a-4660-b60e-5bfa3cd774f3</t>
  </si>
  <si>
    <t>7b2b1ae4-4f3a-4547-9340-55324ae39eba</t>
  </si>
  <si>
    <t xml:space="preserve">Get , List , Set , Delete , Recover , Backup , Restore , Purge </t>
  </si>
  <si>
    <t>0c4dc30f-2803-4c1a-ad01-15748ab40ab9</t>
  </si>
  <si>
    <t>63b265a6-3bd4-4b47-952d-e83f18a76396</t>
  </si>
  <si>
    <t>928bc11d-2740-48fc-94eb-87fce6b16e8e</t>
  </si>
  <si>
    <t xml:space="preserve">Get , List , Update </t>
  </si>
  <si>
    <t>360a316b-9f71-455a-b58b-b402193c1663</t>
  </si>
  <si>
    <t>5e7c80d9-5137-4b45-8155-1e6900b63285</t>
  </si>
  <si>
    <t xml:space="preserve">List , Get , Update </t>
  </si>
  <si>
    <t>1e3e2ebf-6b1b-4cf3-95fb-c4896a9d9696</t>
  </si>
  <si>
    <t xml:space="preserve">list , get </t>
  </si>
  <si>
    <t>kv-common-qa-acmI0PBzl</t>
  </si>
  <si>
    <t>https://kv-common-qa-acmi0pbzl.vault.azure.net/</t>
  </si>
  <si>
    <t>edc716ec-bfb9-4176-9c20-28203f3a98ef</t>
  </si>
  <si>
    <t xml:space="preserve">Get , Set , List , Delete </t>
  </si>
  <si>
    <t xml:space="preserve">Get , Update , List , Create , Import , ListIssuers , SetIssuers , GetIssuers </t>
  </si>
  <si>
    <t xml:space="preserve">Get , List , UnwrapKey , WrapKey , Verify </t>
  </si>
  <si>
    <t>52b187b6-c99e-4ee7-bb84-66a30212033f</t>
  </si>
  <si>
    <t>8c457f77-106c-4759-9978-4d6625e4c6e5</t>
  </si>
  <si>
    <t>f980f892-7aca-4c79-aed6-9b8662777907</t>
  </si>
  <si>
    <t>81f60ace-35d5-416f-b3ed-8a013630cd5a</t>
  </si>
  <si>
    <t>5e6c2350-f955-431a-add9-50b43e2ef6d6</t>
  </si>
  <si>
    <t>29a27557-a6d8-43c8-b47f-dee228b83c39</t>
  </si>
  <si>
    <t>f5187709-d873-4538-bf7a-e5a9404af93d</t>
  </si>
  <si>
    <t>fc795fb6-f933-4cf2-b2d9-93aa815b878d</t>
  </si>
  <si>
    <t xml:space="preserve">Get , Get , List , Set , Delete , Recover , Backup , Restore </t>
  </si>
  <si>
    <t>9489c0e9-2820-4de2-b80d-dc72aeb634d6</t>
  </si>
  <si>
    <t>63763b23-0977-42e0-9d9d-c559509af85a</t>
  </si>
  <si>
    <t>8491433e-8c26-40a3-b0fc-3380d88686ff</t>
  </si>
  <si>
    <t>4223f76c-0d3b-443c-83f5-d6082fdf00a5</t>
  </si>
  <si>
    <t xml:space="preserve">get , list , update </t>
  </si>
  <si>
    <t xml:space="preserve">list , update , get </t>
  </si>
  <si>
    <t>rg-common-eastus2-prod-001</t>
  </si>
  <si>
    <t>kv-common-prod-nGBw4MZe6</t>
  </si>
  <si>
    <t>https://kv-common-prod-ngbw4mze6.vault.azure.net/</t>
  </si>
  <si>
    <t>f23a6e81-cb6d-4dca-9c0a-da22e2c3da00</t>
  </si>
  <si>
    <t>e73987db-f5d4-4a7b-a0ef-c57842da3a8f</t>
  </si>
  <si>
    <t>5d896ce8-f1b6-48da-8a81-966a1eeb264a</t>
  </si>
  <si>
    <t>22a85cc8-c5f7-4cd9-96ec-b3db01767121</t>
  </si>
  <si>
    <t>13d306a4-0148-4f04-a6bb-5a9fa19a307d</t>
  </si>
  <si>
    <t>3aca1c47-1fde-4652-8ff7-e85d4f56ec2e</t>
  </si>
  <si>
    <t>89c733ab-efdc-452c-a8c7-0edd888a405f</t>
  </si>
  <si>
    <t>197ed176-d73f-4fd1-902f-5114570e2d66</t>
  </si>
  <si>
    <t>47605914-9eff-4e87-90f7-e39be4775f5d</t>
  </si>
  <si>
    <t xml:space="preserve">Get , List , Get , List , Set </t>
  </si>
  <si>
    <t>45d4a2ed-e8c3-4140-8fb5-e6afb9f613b1</t>
  </si>
  <si>
    <t>ccdf112e-d2fe-40f3-986e-531072de373c</t>
  </si>
  <si>
    <t>8c030da7-7820-4f22-b6ce-a2811e0b1983</t>
  </si>
  <si>
    <t>ba087398-6c6b-4072-8bf1-b59f0b2ccf4f</t>
  </si>
  <si>
    <t>a5e2c163-6921-4780-96b1-82ef47dfca7e</t>
  </si>
  <si>
    <t xml:space="preserve">List , Set , Get , Delete , Recover , Backup , Restore </t>
  </si>
  <si>
    <t xml:space="preserve">List , Get , Delete , Set </t>
  </si>
  <si>
    <t>73c3cea5-734c-4050-9d08-6ba6a7710adf</t>
  </si>
  <si>
    <t>List</t>
  </si>
  <si>
    <t>426f057d-1010-4ad5-b0cc-bd7c3d88a854</t>
  </si>
  <si>
    <t>a7ecbc68-a93a-4c16-8ed7-6b1eb64bb41c</t>
  </si>
  <si>
    <t>f05507b5-8545-4804-863f-01873caacbe4</t>
  </si>
  <si>
    <t>Tier</t>
  </si>
  <si>
    <t>Storage Account Kind</t>
  </si>
  <si>
    <t>Secure Transfer Required</t>
  </si>
  <si>
    <t>Allow Blob Anonymous Access</t>
  </si>
  <si>
    <t>Microsoft Entra Authorization</t>
  </si>
  <si>
    <t>Allow Storage Account Key Access</t>
  </si>
  <si>
    <t>SFTP Enabled</t>
  </si>
  <si>
    <t>Blob Soft Delete Days</t>
  </si>
  <si>
    <t>Container Soft Delete Days</t>
  </si>
  <si>
    <t>File Share Soft Delete Days</t>
  </si>
  <si>
    <t>Hierarchical Namespace</t>
  </si>
  <si>
    <t>NFSv3 Enabled</t>
  </si>
  <si>
    <t>Large File Shares</t>
  </si>
  <si>
    <t>Access Tier</t>
  </si>
  <si>
    <t>Allow Cross Tenant Replication</t>
  </si>
  <si>
    <t>Infrastructure Encryption Enabled</t>
  </si>
  <si>
    <t>Direct Access Resources</t>
  </si>
  <si>
    <t>Direct Access IPs</t>
  </si>
  <si>
    <t>Firewall Exceptions</t>
  </si>
  <si>
    <t>Primary Location</t>
  </si>
  <si>
    <t>Status Of Primary Location</t>
  </si>
  <si>
    <t>Secondary Location</t>
  </si>
  <si>
    <t>Status Of Secondary Location</t>
  </si>
  <si>
    <t>consolexmx2damk7ycfc</t>
  </si>
  <si>
    <t>Support for TLS 1.0 and 1.1</t>
  </si>
  <si>
    <t>2025-11-01</t>
  </si>
  <si>
    <t>TLS 1.0</t>
  </si>
  <si>
    <t>N/A</t>
  </si>
  <si>
    <t>Enabled from all networks</t>
  </si>
  <si>
    <t>AzureServices</t>
  </si>
  <si>
    <t>available</t>
  </si>
  <si>
    <t>stacdevopseastus2001</t>
  </si>
  <si>
    <t>StorageV2</t>
  </si>
  <si>
    <t>Hot</t>
  </si>
  <si>
    <t>2022-08-11 21:12</t>
  </si>
  <si>
    <t>stactsseastus2ch1xmx2da</t>
  </si>
  <si>
    <t>TLS 1.2</t>
  </si>
  <si>
    <t>stacveeameastus2ch001</t>
  </si>
  <si>
    <t>Enabled from selected virtual networks and IP addresses</t>
  </si>
  <si>
    <t>2025-03-27 16:26</t>
  </si>
  <si>
    <t xml:space="preserve">veeamj5skzvuqiflcid2fln1 , veeamemrh9qp9tv6wpghju8z </t>
  </si>
  <si>
    <t>2025-04-03 06:00</t>
  </si>
  <si>
    <t>gatewaysubnet</t>
  </si>
  <si>
    <t>sw88bvsiterecovasrcache</t>
  </si>
  <si>
    <t>2023-12-27 16:43</t>
  </si>
  <si>
    <t>fe6f1dd4033504871b4abb8</t>
  </si>
  <si>
    <t>2022-10-19 00:34</t>
  </si>
  <si>
    <t>stacbek8eastus2dev001</t>
  </si>
  <si>
    <t>2022-09-20 23:37</t>
  </si>
  <si>
    <t>rgdevopseastus2dev08113</t>
  </si>
  <si>
    <t>2024-06-25 22:10</t>
  </si>
  <si>
    <t>rgdevopseastus2dev094d4</t>
  </si>
  <si>
    <t>2024-06-25 21:30</t>
  </si>
  <si>
    <t>rgdevopseastus2dev0a689</t>
  </si>
  <si>
    <t>2022-08-25 04:27</t>
  </si>
  <si>
    <t>stacdevopseastus2dev001</t>
  </si>
  <si>
    <t>2022-10-18 16:22</t>
  </si>
  <si>
    <t>stacserviceastus2dev001</t>
  </si>
  <si>
    <t>2024-07-05 14:08</t>
  </si>
  <si>
    <t>stadevopseastus2dev001</t>
  </si>
  <si>
    <t>2022-08-04 17:26</t>
  </si>
  <si>
    <t>2023-03-30 21:59</t>
  </si>
  <si>
    <t>f98c74a4f763349d5b0da05</t>
  </si>
  <si>
    <t>2022-11-24 18:43</t>
  </si>
  <si>
    <t>stacbek8eastus2qa001</t>
  </si>
  <si>
    <t>2022-11-16 03:45</t>
  </si>
  <si>
    <t>stacbek8eastus2qa002</t>
  </si>
  <si>
    <t>2024-11-12 15:25</t>
  </si>
  <si>
    <t>stacbieastus2qa001</t>
  </si>
  <si>
    <t>BlockBlobStorage</t>
  </si>
  <si>
    <t xml:space="preserve">df-bireports-eastus2-qa-001.pe_stacbieastus2qa001 , pe-centralhub-eastus2-001 </t>
  </si>
  <si>
    <t xml:space="preserve">* , workspaceqa001 </t>
  </si>
  <si>
    <t xml:space="preserve">98.98.26.107 , 190.27.31.168 , 98.98.26.86 , 98.98.26.94 , 98.98.26.109 , 98.98.26.106 , 98.98.26.84 , 98.98.26.98 , 186.28.122.245 , 98.98.26.100 , 98.98.26.90 , 98.98.26.83 , 98.98.26.110 , 98.98.26.108 , 98.98.26.82 , 98.98.26.93 , 98.98.26.99 , 98.98.26.92 , 98.98.26.91 , 98.98.26.102 , 190.109.10.82 , 98.98.26.101 , 98.98.26.85 , 190.24.56.205 , 200.10.28.207 , 186.81.124.167 , 191.95.54.210 , 20.97.193.154 , 186.155.14.124 </t>
  </si>
  <si>
    <t>2023-03-10 06:54</t>
  </si>
  <si>
    <t>stacbieastus2qa002</t>
  </si>
  <si>
    <t>2023-05-19 20:58</t>
  </si>
  <si>
    <t>rgbluepeastus2qa001a00f</t>
  </si>
  <si>
    <t>stacbackupk8bpibpoqa001</t>
  </si>
  <si>
    <t>2024-10-29 18:58</t>
  </si>
  <si>
    <t>stacbetlpeastus2qa001</t>
  </si>
  <si>
    <t>2023-12-14 21:28</t>
  </si>
  <si>
    <t>stacbpeastus2qa001</t>
  </si>
  <si>
    <t>FileStorage</t>
  </si>
  <si>
    <t xml:space="preserve">136.226.0.121 , 136.226.58.126 </t>
  </si>
  <si>
    <t>2023-05-18 19:42</t>
  </si>
  <si>
    <t>stacserviceastus2qa001</t>
  </si>
  <si>
    <t>2024-07-04 21:45</t>
  </si>
  <si>
    <t>gisnsseasus2qa001</t>
  </si>
  <si>
    <t>bv-quality-envs-001</t>
  </si>
  <si>
    <t xml:space="preserve">190.102.125.213 , 186.80.54.121 , 200.110.174.169 </t>
  </si>
  <si>
    <t>2023-12-06 00:52</t>
  </si>
  <si>
    <t>rgnomoeastus2qa001be54</t>
  </si>
  <si>
    <t>stactnomoeastus2qa1</t>
  </si>
  <si>
    <t>2024-05-06 21:10</t>
  </si>
  <si>
    <t>2024-05-27 13:59</t>
  </si>
  <si>
    <t>stadevopseastus2qa001</t>
  </si>
  <si>
    <t>2023-06-06 21:58</t>
  </si>
  <si>
    <t>dis0fgsiterecovasrcache</t>
  </si>
  <si>
    <t>2023-12-22 16:44</t>
  </si>
  <si>
    <t>gisbackupeastus2prod001</t>
  </si>
  <si>
    <t>2024-03-14 19:25</t>
  </si>
  <si>
    <t>2023-08-24 22:06</t>
  </si>
  <si>
    <t>ff5d4db7e484d49708d4f68</t>
  </si>
  <si>
    <t>2023-09-01 07:54</t>
  </si>
  <si>
    <t>stacbek8eastus2prod001</t>
  </si>
  <si>
    <t>Standard_RAGZRS</t>
  </si>
  <si>
    <t xml:space="preserve">pe-stacbek8eastus2prod001 , pe-stackbek6eastus2dr001 </t>
  </si>
  <si>
    <t>2023-08-10 03:31</t>
  </si>
  <si>
    <t>rgbireportsprod0019480</t>
  </si>
  <si>
    <t>2024-08-05 16:47</t>
  </si>
  <si>
    <t>rgbireportsprod001962a</t>
  </si>
  <si>
    <t>2024-05-22 08:08</t>
  </si>
  <si>
    <t>rgbireportsprod001a748</t>
  </si>
  <si>
    <t>2024-05-22 02:52</t>
  </si>
  <si>
    <t>rgbireportsprod001bc9a</t>
  </si>
  <si>
    <t>2024-04-08 14:35</t>
  </si>
  <si>
    <t>sqlvamorgfyla7pqns</t>
  </si>
  <si>
    <t>2022-11-16 16:28</t>
  </si>
  <si>
    <t>stacbidlkeastus2prod002</t>
  </si>
  <si>
    <t>2024-06-05 15:50</t>
  </si>
  <si>
    <t>stacreportbieastus2prod1</t>
  </si>
  <si>
    <t>Standard_RAGRS</t>
  </si>
  <si>
    <t>Logging, AzureServices</t>
  </si>
  <si>
    <t>2022-08-08 19:21</t>
  </si>
  <si>
    <t>streportsbieastus2prod01</t>
  </si>
  <si>
    <t>Cool</t>
  </si>
  <si>
    <t>2022-08-05 14:03</t>
  </si>
  <si>
    <t>stacbidkeastus2prod002</t>
  </si>
  <si>
    <t>2023-09-28 22:47</t>
  </si>
  <si>
    <t>stacbidlkeastus2prod001</t>
  </si>
  <si>
    <t xml:space="preserve">pe-stacbidlkeastus2prod001 , workspaceprod001.synapse-ws-custstgacct--workspaceprod001.1955677396dca0e , df-bireports-eastus2-prod-002.AzureDataLakeStorage513 , pe-stac-bi-dlk-001 </t>
  </si>
  <si>
    <t xml:space="preserve">* , df-bireports-eastus2-prod-002 , workspaceprod001 </t>
  </si>
  <si>
    <t xml:space="preserve">98.98.26.100 , 190.109.10.82 , 98.98.26.82 , 98.98.26.99 , 186.28.75.172 , 98.98.26.110 , 98.98.26.91 , 98.98.26.84 , 98.98.26.108 , 98.98.26.86 , 98.98.26.106 , 98.98.26.101 , 98.98.26.83 , 98.98.26.90 , 98.98.26.94 , 98.98.26.98 , 190.102.127.2 , 98.98.26.102 , 98.98.26.107 , 98.98.26.92 , 98.98.26.93 , 190.24.56.205 , 98.98.26.85 , 191.95.49.116 , 191.95.53.195 , 191.95.53.150 , 191.95.55.192 , 200.10.28.207 , 186.155.14.124 , 191.95.52.101 , 186.155.14.107 , 186.155.14.59 , 186.155.17.165 , 186.155.17.143 , 186.155.17.137 , 191.95.51.57 , 186.155.17.135 , 191.104.134.67 , 190.24.57.191 , 191.95.53.145 , 191.95.50.134 , 191.95.55.94 , 186.29.35.13 , 181.63.150.88 , 200.118.80.179 , 181.79.93.114 , 186.84.89.99 , 186.84.89.138 , 186.84.88.199 , 186.84.89.178 , 186.84.89.134 , 186.84.88.16 , 186.84.88.1 , 186.84.88.17 , 179.14.20.72 , 186.84.89.160 </t>
  </si>
  <si>
    <t>2023-10-02 19:30</t>
  </si>
  <si>
    <t>stacbieastus2prod002</t>
  </si>
  <si>
    <t>2024-04-10 22:01</t>
  </si>
  <si>
    <t>stactsseastus2pd3rsvu7x</t>
  </si>
  <si>
    <t>stacbpcentralusdr001</t>
  </si>
  <si>
    <t>2023-12-05 16:37</t>
  </si>
  <si>
    <t>rgbluepeastus2prod0bd9b</t>
  </si>
  <si>
    <t>stacbetlpeastus2prod001</t>
  </si>
  <si>
    <t xml:space="preserve">pe-stac-etlprod001 , dfbpetl-eastus2-prod-001.AzureBlobStorage993 , pe-etl-001 </t>
  </si>
  <si>
    <t>dfbpetl-eastus2-prod-001</t>
  </si>
  <si>
    <t>2024-08-01 17:02</t>
  </si>
  <si>
    <t>stacbpeastus2prod001</t>
  </si>
  <si>
    <t>2023-05-26 18:15</t>
  </si>
  <si>
    <t>stacserviceastus2prod001</t>
  </si>
  <si>
    <t>2025-11-26 19:30</t>
  </si>
  <si>
    <t>stactfileseastus2prod1</t>
  </si>
  <si>
    <t>2022-10-26 13:59</t>
  </si>
  <si>
    <t>gisnsseastus2prod</t>
  </si>
  <si>
    <t>bv-production-envs-001</t>
  </si>
  <si>
    <t xml:space="preserve">190.102.125.249 , 163.116.226.115 </t>
  </si>
  <si>
    <t>2024-03-13 17:20</t>
  </si>
  <si>
    <t>stacgisaeseastus2prod001</t>
  </si>
  <si>
    <t>2023-05-11 00:36</t>
  </si>
  <si>
    <t>stacgisapoeastus2prod001</t>
  </si>
  <si>
    <t xml:space="preserve">20.14.181.55 , 136.226.0.109 </t>
  </si>
  <si>
    <t>2023-05-08 18:42</t>
  </si>
  <si>
    <t>stactsseastus2pd1imngeb</t>
  </si>
  <si>
    <t>stactnomoeastus2prod1</t>
  </si>
  <si>
    <t>2024-10-11 00:56</t>
  </si>
  <si>
    <t>2024-08-28 21:49</t>
  </si>
  <si>
    <t>stacoperatioeastus2prod1</t>
  </si>
  <si>
    <t>2022-09-08 23:18</t>
  </si>
  <si>
    <t>stacsnoweastus2prod001</t>
  </si>
  <si>
    <t>2023-08-30 18:36</t>
  </si>
  <si>
    <t>stacdevopseastus2prod001</t>
  </si>
  <si>
    <t>2023-07-27 20:07</t>
  </si>
  <si>
    <t>stadevopseastus2prod003</t>
  </si>
  <si>
    <t>2023-07-26 01:25</t>
  </si>
  <si>
    <t>Compute Mode</t>
  </si>
  <si>
    <t>Intances Size</t>
  </si>
  <si>
    <t>Max Instances</t>
  </si>
  <si>
    <t>App Plan OS</t>
  </si>
  <si>
    <t>Apps Type</t>
  </si>
  <si>
    <t>Apps</t>
  </si>
  <si>
    <t>rg-bireports-dr-001</t>
  </si>
  <si>
    <t>ASP-rgbireportsdr001-8e27</t>
  </si>
  <si>
    <t>Dynamic(Y1: 0)</t>
  </si>
  <si>
    <t>Small</t>
  </si>
  <si>
    <t>functionapp</t>
  </si>
  <si>
    <t>af-ss-eastus2-ch-001xmx2damk7ycfc-plan</t>
  </si>
  <si>
    <t>ASP-rgdevops-eastus2-dev-001</t>
  </si>
  <si>
    <t>Basic(B1: 1)</t>
  </si>
  <si>
    <t>Dedicated</t>
  </si>
  <si>
    <t>linux</t>
  </si>
  <si>
    <t>ASP-rgdevopseastus2dev001-950f</t>
  </si>
  <si>
    <t>ASP-rgdevopseastus2dev001-b91d</t>
  </si>
  <si>
    <t>ASP-rgbireportsqa001-af8e</t>
  </si>
  <si>
    <t>ASP-rgnomoeastus2qa001</t>
  </si>
  <si>
    <t>rg-sirius-eastus2-qa-001</t>
  </si>
  <si>
    <t>ASP-rgsiriuseastus2qa001</t>
  </si>
  <si>
    <t>ASE-rgtransitionaleastus2qa001</t>
  </si>
  <si>
    <t>Basic(B2: 1)</t>
  </si>
  <si>
    <t>Medium</t>
  </si>
  <si>
    <t>ASE-rgtransitionaleastus2qa005</t>
  </si>
  <si>
    <t>ASE-rgtransitionaleastus2qa015</t>
  </si>
  <si>
    <t>ASE-rgtransitionaleastus2qa019</t>
  </si>
  <si>
    <t>ASP-rgasesiriuseastus2qa001</t>
  </si>
  <si>
    <t>ASP-rgtransitionaleastus2qa002</t>
  </si>
  <si>
    <t>ASP-rgtransitionaleastus2qa004</t>
  </si>
  <si>
    <t>ASP-rgtransitionaleastus2qa006</t>
  </si>
  <si>
    <t>ASP-rgtransitionaleastus2qa007</t>
  </si>
  <si>
    <t>ASP-rgtransitionaleastus2qa008</t>
  </si>
  <si>
    <t>ASP-rgtransitionaleastus2qa012</t>
  </si>
  <si>
    <t>ASP-rgtransitionaleastus2qa016</t>
  </si>
  <si>
    <t>ASP-rgtransitionaleastus2qa022</t>
  </si>
  <si>
    <t>ASP-rgtransitionaleastus2qa023</t>
  </si>
  <si>
    <t>ASP-rgtransitionaleastus2qa024</t>
  </si>
  <si>
    <t>ASP-rgtransitionaleastus2qa025</t>
  </si>
  <si>
    <t>ASP-rgtransitionaleastus2qa026</t>
  </si>
  <si>
    <t>ASP-rgtransitionaleastus2qa027</t>
  </si>
  <si>
    <t>ASP-rgtransitionaleastus2qa028</t>
  </si>
  <si>
    <t>ASP-rgtransitionaleastus2qa029</t>
  </si>
  <si>
    <t>ASP-rgtransitionaleastus2qa030</t>
  </si>
  <si>
    <t>ASP-rgtransitionaleastus2qa031</t>
  </si>
  <si>
    <t>ASP-rgtransitionaleastus2qa032</t>
  </si>
  <si>
    <t>ASP-rgtransitionaleastus2qa033</t>
  </si>
  <si>
    <t>ASP-rgtransitionaleastus2qa034</t>
  </si>
  <si>
    <t>ASP-rgtransitionaleastus2qa035</t>
  </si>
  <si>
    <t>ASP-rgtransitionaleastus2qa036</t>
  </si>
  <si>
    <t>ASP-rgdevops-eastus2-qa-001</t>
  </si>
  <si>
    <t>ASP-rgdevopseastus2qa001-8c5f</t>
  </si>
  <si>
    <t>ASP-func-kpis-eastus2-prod-001-7d81</t>
  </si>
  <si>
    <t>ASP-rgbireportsprod001-8294</t>
  </si>
  <si>
    <t>ASP-rgbireportsprod001-9f6f</t>
  </si>
  <si>
    <t>ASP-rgbireportsprod002-9e7b</t>
  </si>
  <si>
    <t>af-ss-eastus2-prod-003rsvu7xsx5l3k4-plan</t>
  </si>
  <si>
    <t>af-ss-eastus2-prod-002imngebig26wfs-plan</t>
  </si>
  <si>
    <t>ASP-rgoperationseastus2prod001-8fe1</t>
  </si>
  <si>
    <t>ASP-rgsiriuseastus2prod001</t>
  </si>
  <si>
    <t>Premium0V3(P0v3: 1)</t>
  </si>
  <si>
    <t>XSmallV3</t>
  </si>
  <si>
    <t>ASP-rgsiriuseastus2prod001-86ed</t>
  </si>
  <si>
    <t>canadacentral</t>
  </si>
  <si>
    <t>ASP-rgsiriuseastus2prod002</t>
  </si>
  <si>
    <t>ASP-rgsiriuseastus2prod003</t>
  </si>
  <si>
    <t>PremiumV3(P1v3: 1)</t>
  </si>
  <si>
    <t>SmallV3</t>
  </si>
  <si>
    <t>ASP-rgsiriuseastus2prod004</t>
  </si>
  <si>
    <t>ASP-rgsiriuseastus2prod005</t>
  </si>
  <si>
    <t>ASP-rgsiriuseastus2prod006</t>
  </si>
  <si>
    <t>ASP-rgsiriuseastus2prod007</t>
  </si>
  <si>
    <t>ASP-rgsiriuseastus2prod009</t>
  </si>
  <si>
    <t>SP-rgsiriuseastus2prod008</t>
  </si>
  <si>
    <t>ASP-rgtransitionaleastus2prod001</t>
  </si>
  <si>
    <t>ASP-rgtransitionaleastus2prod002</t>
  </si>
  <si>
    <t>ASP-rgtransitionaleastus2prod004</t>
  </si>
  <si>
    <t>ASP-rgtransitionaleastus2prod005</t>
  </si>
  <si>
    <t>Basic(B3: 1)</t>
  </si>
  <si>
    <t>Large</t>
  </si>
  <si>
    <t>ASP-rgtransitionaleastus2prod006</t>
  </si>
  <si>
    <t>ASP-rgtransitionaleastus2prod007</t>
  </si>
  <si>
    <t>ASP-rgtransitionaleastus2prod008</t>
  </si>
  <si>
    <t>ASP-rgtransitionaleastus2prod009</t>
  </si>
  <si>
    <t>ASP-rgtransitionaleastus2prod010</t>
  </si>
  <si>
    <t>ASP-rgtransitionaleastus2prod011</t>
  </si>
  <si>
    <t>ASP-rgtransitionaleastus2prod012</t>
  </si>
  <si>
    <t>ASP-rgtransitionaleastus2prod013</t>
  </si>
  <si>
    <t>ASP-rgtransitionaleastus2prod014</t>
  </si>
  <si>
    <t>ASP-rgtransitionaleastus2prod015</t>
  </si>
  <si>
    <t>ASP-rgtransitionaleastus2prod016</t>
  </si>
  <si>
    <t>ASP-rgtransitionaleastus2prod017</t>
  </si>
  <si>
    <t>ASP-rgtransitionaleastus2prod018</t>
  </si>
  <si>
    <t>ASP-rgtransitionaleastus2prod019</t>
  </si>
  <si>
    <t>ASP-rgtransitionaleastus2prod020</t>
  </si>
  <si>
    <t>ASP-rgtransitionaleastus2prod021</t>
  </si>
  <si>
    <t>ASP-rgtransitionaleastus2prod022</t>
  </si>
  <si>
    <t>ASP-rgtransitionaleastus2prod023</t>
  </si>
  <si>
    <t>ASP-rgtransitionaleastus2prod024</t>
  </si>
  <si>
    <t>ASP-rgtransitionaleastus2prod025</t>
  </si>
  <si>
    <t>ASP-rgtransitionaleastus2prod026</t>
  </si>
  <si>
    <t>ASP-rgtransitionaleastus2prod027</t>
  </si>
  <si>
    <t>ASP-rgtransitionaleastus2prod028</t>
  </si>
  <si>
    <t>ASP-rgtransitionaleastus2prod029</t>
  </si>
  <si>
    <t>ASP-rgtransitionaleastus2prod030</t>
  </si>
  <si>
    <t>ASP-rgtransitionaleastus2prod031</t>
  </si>
  <si>
    <t>ASP-rgtransitionaleastus2prod032</t>
  </si>
  <si>
    <t>ASP-rgtransitionaleastus2prod033</t>
  </si>
  <si>
    <t>ASP-rgtransitionaleastus2prod034</t>
  </si>
  <si>
    <t>ASP-rgtransitionaleastus2prod035</t>
  </si>
  <si>
    <t>ASP-rgtransitionaleastus2prod036</t>
  </si>
  <si>
    <t>ASP-rgdevopscentralusdr001-b4b5</t>
  </si>
  <si>
    <t>ASP-rgdevops-eastus2-prod-001</t>
  </si>
  <si>
    <t>ASP-rgdevopseastus2prod001-bacd</t>
  </si>
  <si>
    <t>App Type</t>
  </si>
  <si>
    <t>zoneRedundant</t>
  </si>
  <si>
    <t>maximumNumberOfZones</t>
  </si>
  <si>
    <t>currentNumberOfZonesUtilized</t>
  </si>
  <si>
    <t>Client Cert Enabled</t>
  </si>
  <si>
    <t>Client Cert Mode</t>
  </si>
  <si>
    <t>Content Availability State</t>
  </si>
  <si>
    <t>Runtime Availability State</t>
  </si>
  <si>
    <t>HTTPS Only</t>
  </si>
  <si>
    <t>FTPS Only</t>
  </si>
  <si>
    <t>Possible Inbound IP Addresses</t>
  </si>
  <si>
    <t>Repository Site Name</t>
  </si>
  <si>
    <t>Managed Identity</t>
  </si>
  <si>
    <t>Availability State</t>
  </si>
  <si>
    <t>HostNames</t>
  </si>
  <si>
    <t>HostName Type</t>
  </si>
  <si>
    <t>Stack</t>
  </si>
  <si>
    <t>SSL State</t>
  </si>
  <si>
    <t>Default Hostname</t>
  </si>
  <si>
    <t>Container Size</t>
  </si>
  <si>
    <t>Admin Enabled</t>
  </si>
  <si>
    <t>FTPs Host Name</t>
  </si>
  <si>
    <t>func-bireports-centralus-dr-001</t>
  </si>
  <si>
    <t>Required</t>
  </si>
  <si>
    <t>func-bireports-centralus-dr-001.azurewebsites.net</t>
  </si>
  <si>
    <t>ftps://waws-prod-dm1-249.ftp.azurewebsites.windows.net/site/wwwroot</t>
  </si>
  <si>
    <t>func-bireports-centralus-dr-001.scm.azurewebsites.net</t>
  </si>
  <si>
    <t>Repository</t>
  </si>
  <si>
    <t>af-ss-eastus2-ch-001xmx2damk7ycfc</t>
  </si>
  <si>
    <t>Optional</t>
  </si>
  <si>
    <t>af-ss-eastus2-ch-001xmx2damk7ycfc.azurewebsites.net</t>
  </si>
  <si>
    <t>ftps://waws-prod-bn1-223.ftp.azurewebsites.windows.net/site/wwwroot</t>
  </si>
  <si>
    <t>af-ss-eastus2-ch-001xmx2damk7ycfc.scm.azurewebsites.net</t>
  </si>
  <si>
    <t>ase-devops-iterationtools-eastus2-dev-001</t>
  </si>
  <si>
    <t>app,linux,container</t>
  </si>
  <si>
    <t>ase-devops-iterationtools-eastus2-dev-001.azurewebsites.net</t>
  </si>
  <si>
    <t>DOCKER|acrdevopsdev001.azurecr.io/iterationtools:latest</t>
  </si>
  <si>
    <t>ftps://waws-prod-bn1-201.ftp.azurewebsites.windows.net/site/wwwroot</t>
  </si>
  <si>
    <t>ase-devops-iterationtools-eastus2-dev-001.scm.azurewebsites.net</t>
  </si>
  <si>
    <t>ase-devops-token-esri-eastus2-dev-001</t>
  </si>
  <si>
    <t>ase-devops-token-esri-eastus2-dev-001.azurewebsites.net</t>
  </si>
  <si>
    <t>DOCKER|acrdevopsdev001.azurecr.io/authtokenesri:latest</t>
  </si>
  <si>
    <t>ase-devops-token-esri-eastus2-dev-001.scm.azurewebsites.net</t>
  </si>
  <si>
    <t>ase-devops-vnonotifications-eastus2-dev-001</t>
  </si>
  <si>
    <t>ase-devops-vnonotifications-eastus2-dev-001.azurewebsites.net</t>
  </si>
  <si>
    <t>DOCKER|acrdevopsdev001.azurecr.io/vnonotifications:latest</t>
  </si>
  <si>
    <t>ase-devops-vnonotifications-eastus2-dev-001.scm.azurewebsites.net</t>
  </si>
  <si>
    <t>func-devops-eastus2-dev-001.azurewebsites.net</t>
  </si>
  <si>
    <t>ftps://waws-prod-bn1-105.ftp.azurewebsites.windows.net/site/wwwroot</t>
  </si>
  <si>
    <t>func-devops-eastus2-dev-001.scm.azurewebsites.net</t>
  </si>
  <si>
    <t>test-dev-infra</t>
  </si>
  <si>
    <t>functionapp,linux</t>
  </si>
  <si>
    <t>test-dev-infra.azurewebsites.net</t>
  </si>
  <si>
    <t>Python|3.11</t>
  </si>
  <si>
    <t>ftps://waws-prod-blu-077.ftp.azurewebsites.windows.net/site/wwwroot</t>
  </si>
  <si>
    <t>test-dev-infra.scm.azurewebsites.net</t>
  </si>
  <si>
    <t>ase-sirius-eastus2-qa-003_group</t>
  </si>
  <si>
    <t>ase-sirius-eastus2-qa-003</t>
  </si>
  <si>
    <t>ase-sirius-eastus2-qa-003.azurewebsites.net</t>
  </si>
  <si>
    <t>DOCKER|acrdevopsqa001.azurecr.io/stmf645:latest</t>
  </si>
  <si>
    <t>ftps://waws-prod-bn1-237.ftp.azurewebsites.windows.net/site/wwwroot</t>
  </si>
  <si>
    <t>ase-sirius-eastus2-qa-003.scm.azurewebsites.net</t>
  </si>
  <si>
    <t>func-bireports-eastus2-qa-001</t>
  </si>
  <si>
    <t>func-bireports-eastus2-qa-001.azurewebsites.net</t>
  </si>
  <si>
    <t>ftps://waws-prod-bn1-157.ftp.azurewebsites.windows.net/site/wwwroot</t>
  </si>
  <si>
    <t>func-bireports-eastus2-qa-001.scm.azurewebsites.net</t>
  </si>
  <si>
    <t>func-nomo-eastus2-qa-001.azurewebsites.net</t>
  </si>
  <si>
    <t>Python|3.9</t>
  </si>
  <si>
    <t>func-nomo-eastus2-qa-001.scm.azurewebsites.net</t>
  </si>
  <si>
    <t>ase-sirius-eastus2-qa-001</t>
  </si>
  <si>
    <t>app,linux</t>
  </si>
  <si>
    <t>ase-sirius-eastus2-qa-001.azurewebsites.net</t>
  </si>
  <si>
    <t>sitecontainers</t>
  </si>
  <si>
    <t>ftps://waws-prod-bn1-257.ftp.azurewebsites.windows.net/site/wwwroot</t>
  </si>
  <si>
    <t>ase-sirius-eastus2-qa-001.scm.azurewebsites.net</t>
  </si>
  <si>
    <t>ase-sirius-eastus2-qa-002</t>
  </si>
  <si>
    <t>ase-sirius-eastus2-qa-002.azurewebsites.net</t>
  </si>
  <si>
    <t>ftps://waws-prod-bn1-123.ftp.azurewebsites.windows.net/site/wwwroot</t>
  </si>
  <si>
    <t>ase-sirius-eastus2-qa-002.scm.azurewebsites.net</t>
  </si>
  <si>
    <t>ase-sirius-eastus2-qa-004</t>
  </si>
  <si>
    <t>ase-sirius-eastus2-qa-004.azurewebsites.net</t>
  </si>
  <si>
    <t>ase-sirius-eastus2-qa-004.scm.azurewebsites.net</t>
  </si>
  <si>
    <t>ase-sirius-eastus2-qa-010</t>
  </si>
  <si>
    <t>ase-sirius-eastus2-qa-010.azurewebsites.net</t>
  </si>
  <si>
    <t>SITECONTAINERS</t>
  </si>
  <si>
    <t>ase-sirius-eastus2-qa-010.scm.azurewebsites.net</t>
  </si>
  <si>
    <t>ase-transitional-eastus2-qa-001</t>
  </si>
  <si>
    <t>ase-transitional-eastus2-qa-001.azurewebsites.net</t>
  </si>
  <si>
    <t>DOCKER|acrtransitionaleastus2qa001.azurecr.io/callejero:latest</t>
  </si>
  <si>
    <t>ase-transitional-eastus2-qa-001.scm.azurewebsites.net</t>
  </si>
  <si>
    <t>ase-transitional-eastus2-qa-002</t>
  </si>
  <si>
    <t>ase-transitional-eastus2-qa-002.azurewebsites.net</t>
  </si>
  <si>
    <t>DOCKER|acrtransitionaleastus2qa001.azurecr.io/tmf629:1.5</t>
  </si>
  <si>
    <t>ase-transitional-eastus2-qa-002.scm.azurewebsites.net</t>
  </si>
  <si>
    <t>ase-transitional-eastus2-qa-004</t>
  </si>
  <si>
    <t>ase-transitional-eastus2-qa-004.azurewebsites.net</t>
  </si>
  <si>
    <t>DOCKER|acrtransitionaleastus2qa001.azurecr.io/tmf622:latest</t>
  </si>
  <si>
    <t>ase-transitional-eastus2-qa-004.scm.azurewebsites.net</t>
  </si>
  <si>
    <t>ase-transitional-eastus2-qa-005</t>
  </si>
  <si>
    <t>ase-transitional-eastus2-qa-005.azurewebsites.net</t>
  </si>
  <si>
    <t>DOCKER|acrtransitionaleastus2qa001.azurecr.io/tmf641:latest</t>
  </si>
  <si>
    <t>ase-transitional-eastus2-qa-005.scm.azurewebsites.net</t>
  </si>
  <si>
    <t>ase-transitional-eastus2-qa-006</t>
  </si>
  <si>
    <t>ase-transitional-eastus2-qa-006.azurewebsites.net</t>
  </si>
  <si>
    <t>DOCKER|acrtransitionaleastus2qa001.azurecr.io/tmf645:latest</t>
  </si>
  <si>
    <t>ase-transitional-eastus2-qa-006.scm.azurewebsites.net</t>
  </si>
  <si>
    <t>ase-transitional-eastus2-qa-007</t>
  </si>
  <si>
    <t>ase-transitional-eastus2-qa-007.azurewebsites.net</t>
  </si>
  <si>
    <t>DOCKER|acrtransitionaleastus2qa001.azurecr.io/tmf651:1.2</t>
  </si>
  <si>
    <t>ase-transitional-eastus2-qa-007.scm.azurewebsites.net</t>
  </si>
  <si>
    <t>ase-transitional-eastus2-qa-008</t>
  </si>
  <si>
    <t>ase-transitional-eastus2-qa-008.azurewebsites.net</t>
  </si>
  <si>
    <t>DOCKER|acrtransitionaleastus2qa001.azurecr.io/responsetovno:1.18</t>
  </si>
  <si>
    <t>ase-transitional-eastus2-qa-008.scm.azurewebsites.net</t>
  </si>
  <si>
    <t>ase-transitional-eastus2-qa-009</t>
  </si>
  <si>
    <t>ase-transitional-eastus2-qa-009.azurewebsites.net</t>
  </si>
  <si>
    <t>DOCKER|acrtransitionaleastus2qa001.azurecr.io/resourceavailability:latest</t>
  </si>
  <si>
    <t>ase-transitional-eastus2-qa-009.scm.azurewebsites.net</t>
  </si>
  <si>
    <t>ase-transitional-eastus2-qa-010</t>
  </si>
  <si>
    <t>ase-transitional-eastus2-qa-010.azurewebsites.net</t>
  </si>
  <si>
    <t>ase-transitional-eastus2-qa-010.scm.azurewebsites.net</t>
  </si>
  <si>
    <t>ase-transitional-eastus2-qa-011</t>
  </si>
  <si>
    <t>ase-transitional-eastus2-qa-011.azurewebsites.net</t>
  </si>
  <si>
    <t>DOCKER|acrtransitionaleastus2qa001.azurecr.io/tmf637:latest</t>
  </si>
  <si>
    <t>ase-transitional-eastus2-qa-011.scm.azurewebsites.net</t>
  </si>
  <si>
    <t>ase-transitional-eastus2-qa-012</t>
  </si>
  <si>
    <t>ase-transitional-eastus2-qa-012.azurewebsites.net</t>
  </si>
  <si>
    <t>DOCKER|acrtransitionaleastus2qa001.azurecr.io/tmf638:latest</t>
  </si>
  <si>
    <t>ase-transitional-eastus2-qa-012.scm.azurewebsites.net</t>
  </si>
  <si>
    <t>ase-transitional-eastus2-qa-013</t>
  </si>
  <si>
    <t>ase-transitional-eastus2-qa-013.azurewebsites.net</t>
  </si>
  <si>
    <t>DOCKER|acrtransitionaleastus2qa001.azurecr.io/tmf639:latest</t>
  </si>
  <si>
    <t>ase-transitional-eastus2-qa-013.scm.azurewebsites.net</t>
  </si>
  <si>
    <t>ase-transitional-eastus2-qa-014</t>
  </si>
  <si>
    <t>ase-transitional-eastus2-qa-014.azurewebsites.net</t>
  </si>
  <si>
    <t>DOCKER|acrtransitionaleastus2qa001.azurecr.io/asyncresponse:latest</t>
  </si>
  <si>
    <t>ase-transitional-eastus2-qa-014.scm.azurewebsites.net</t>
  </si>
  <si>
    <t>ase-transitional-eastus2-qa-015</t>
  </si>
  <si>
    <t>ase-transitional-eastus2-qa-015.azurewebsites.net</t>
  </si>
  <si>
    <t>DOCKER|acrtransitionaleastus2qa001.azurecr.io/ldap:latest</t>
  </si>
  <si>
    <t>ase-transitional-eastus2-qa-015.scm.azurewebsites.net</t>
  </si>
  <si>
    <t>ase-transitional-eastus2-qa-016</t>
  </si>
  <si>
    <t>ase-transitional-eastus2-qa-016.azurewebsites.net</t>
  </si>
  <si>
    <t>DOCKER|acrtransitionaleastus2qa001.azurecr.io/front:latest</t>
  </si>
  <si>
    <t>ase-transitional-eastus2-qa-016.scm.azurewebsites.net</t>
  </si>
  <si>
    <t>ase-transitional-eastus2-qa-017</t>
  </si>
  <si>
    <t>ase-transitional-eastus2-qa-017.azurewebsites.net</t>
  </si>
  <si>
    <t>DOCKER|acrtransitionaleastus2qa001.azurecr.io/sigressresponse:latest</t>
  </si>
  <si>
    <t>ase-transitional-eastus2-qa-017.scm.azurewebsites.net</t>
  </si>
  <si>
    <t>ase-transitional-eastus2-qa-018</t>
  </si>
  <si>
    <t>ase-transitional-eastus2-qa-018.azurewebsites.net</t>
  </si>
  <si>
    <t>DOCKER|acrtransitionaleastus2qa001.azurecr.io/tmf640:latest</t>
  </si>
  <si>
    <t>ase-transitional-eastus2-qa-018.scm.azurewebsites.net</t>
  </si>
  <si>
    <t>ase-transitional-eastus2-qa-019</t>
  </si>
  <si>
    <t>ase-transitional-eastus2-qa-019.azurewebsites.net</t>
  </si>
  <si>
    <t>DOCKER|acrtransitionaleastus2qa001.azurecr.io/confirmationinventory:latest</t>
  </si>
  <si>
    <t>ase-transitional-eastus2-qa-019.scm.azurewebsites.net</t>
  </si>
  <si>
    <t>ase-transitional-eastus2-qa-020</t>
  </si>
  <si>
    <t>ase-transitional-eastus2-qa-020.azurewebsites.net</t>
  </si>
  <si>
    <t>DOCKER|acrtransitionaleastus2qa001.azurecr.io/token:latest</t>
  </si>
  <si>
    <t>ase-transitional-eastus2-qa-020.scm.azurewebsites.net</t>
  </si>
  <si>
    <t>ase-transitional-eastus2-qa-021</t>
  </si>
  <si>
    <t>ase-transitional-eastus2-qa-021.azurewebsites.net</t>
  </si>
  <si>
    <t>DOCKER|acrtransitionaleastus2qa001.azurecr.io/configurations:1.3</t>
  </si>
  <si>
    <t>ase-transitional-eastus2-qa-021.scm.azurewebsites.net</t>
  </si>
  <si>
    <t>ase-transitional-eastus2-qa-022</t>
  </si>
  <si>
    <t>ase-transitional-eastus2-qa-022.azurewebsites.net</t>
  </si>
  <si>
    <t>DOCKER|acrtransitionaleastus2qa001.azurecr.io/activationresponse:latest</t>
  </si>
  <si>
    <t>ase-transitional-eastus2-qa-022.scm.azurewebsites.net</t>
  </si>
  <si>
    <t>ase-transitional-eastus2-qa-023</t>
  </si>
  <si>
    <t>ase-transitional-eastus2-qa-023.azurewebsites.net</t>
  </si>
  <si>
    <t>DOCKER|acrtransitionaleastus2qa001.azurecr.io/tmf645_sync:latest</t>
  </si>
  <si>
    <t>ase-transitional-eastus2-qa-023.scm.azurewebsites.net</t>
  </si>
  <si>
    <t>ase-transitional-eastus2-qa-024</t>
  </si>
  <si>
    <t>ase-transitional-eastus2-qa-024.azurewebsites.net</t>
  </si>
  <si>
    <t>DOCKER|acrtransitionaleastus2qa001.azurecr.io/location:1.7</t>
  </si>
  <si>
    <t>ase-transitional-eastus2-qa-024.scm.azurewebsites.net</t>
  </si>
  <si>
    <t>ase-transitional-eastus2-qa-025</t>
  </si>
  <si>
    <t>ase-transitional-eastus2-qa-025.azurewebsites.net</t>
  </si>
  <si>
    <t>ase-transitional-eastus2-qa-025.scm.azurewebsites.net</t>
  </si>
  <si>
    <t>ase-transitional-eastus2-qa-026</t>
  </si>
  <si>
    <t>ase-transitional-eastus2-qa-026.azurewebsites.net</t>
  </si>
  <si>
    <t>DOCKER|acrtransitionaleastus2qa001.azurecr.io/ctoinventory:latest</t>
  </si>
  <si>
    <t>ase-transitional-eastus2-qa-026.scm.azurewebsites.net</t>
  </si>
  <si>
    <t>ase-transitional-eastus2-qa-027</t>
  </si>
  <si>
    <t>ase-transitional-eastus2-qa-027.azurewebsites.net</t>
  </si>
  <si>
    <t>DOCKER|acrtransitionaleastus2qa001.azurecr.io/productorderasync:latest</t>
  </si>
  <si>
    <t>ase-transitional-eastus2-qa-027.scm.azurewebsites.net</t>
  </si>
  <si>
    <t>ase-transitional-eastus2-qa-028</t>
  </si>
  <si>
    <t>ase-transitional-eastus2-qa-028.azurewebsites.net</t>
  </si>
  <si>
    <t>DOCKER|acrtransitionaleastus2qa001.azurecr.io/reporting:latest</t>
  </si>
  <si>
    <t>ase-transitional-eastus2-qa-028.scm.azurewebsites.net</t>
  </si>
  <si>
    <t>ase-transitional-eastus2-qa-029</t>
  </si>
  <si>
    <t>ase-transitional-eastus2-qa-029.azurewebsites.net</t>
  </si>
  <si>
    <t>DOCKER|acrtransitionaleastus2qa001.azurecr.io/measurementcollection:latest</t>
  </si>
  <si>
    <t>ase-transitional-eastus2-qa-029.scm.azurewebsites.net</t>
  </si>
  <si>
    <t>ase-transitional-eastus2-qa-030</t>
  </si>
  <si>
    <t>ase-transitional-eastus2-qa-030.azurewebsites.net</t>
  </si>
  <si>
    <t>DOCKER|acrtransitionaleastus2qa001.azurecr.io/tmf622wrapper:1.01release</t>
  </si>
  <si>
    <t>ase-transitional-eastus2-qa-030.scm.azurewebsites.net</t>
  </si>
  <si>
    <t>ase-transitional-eastus2-qa-031</t>
  </si>
  <si>
    <t>ase-transitional-eastus2-qa-031.azurewebsites.net</t>
  </si>
  <si>
    <t>DOCKER|acrtransitionaleastus2qa001.azurecr.io/tmf645syncwrapper:1.9</t>
  </si>
  <si>
    <t>ase-transitional-eastus2-qa-031.scm.azurewebsites.net</t>
  </si>
  <si>
    <t>ase-transitional-eastus2-qa-032</t>
  </si>
  <si>
    <t>ase-transitional-eastus2-qa-032.azurewebsites.net</t>
  </si>
  <si>
    <t>DOCKER|acrtransitionaleastus2qa001.azurecr.io/tmf645wrapper:latest</t>
  </si>
  <si>
    <t>ase-transitional-eastus2-qa-032.scm.azurewebsites.net</t>
  </si>
  <si>
    <t>ase-transitional-eastus2-qa-033</t>
  </si>
  <si>
    <t>ase-transitional-eastus2-qa-033.azurewebsites.net</t>
  </si>
  <si>
    <t>DOCKER|acrtransitionaleastus2qa001.azurecr.io/homologaciondireccion:latest</t>
  </si>
  <si>
    <t>ase-transitional-eastus2-qa-033.scm.azurewebsites.net</t>
  </si>
  <si>
    <t>ase-transitional-eastus2-qa-034</t>
  </si>
  <si>
    <t>ase-transitional-eastus2-qa-034.azurewebsites.net</t>
  </si>
  <si>
    <t>ase-transitional-eastus2-qa-034.scm.azurewebsites.net</t>
  </si>
  <si>
    <t>ase-transitional-eastus2-qa-035</t>
  </si>
  <si>
    <t>ase-transitional-eastus2-qa-035.azurewebsites.net</t>
  </si>
  <si>
    <t>DOCKER|acrtransitionaleastus2qa001.azurecr.io/masivos:latest</t>
  </si>
  <si>
    <t>ase-transitional-eastus2-qa-035.scm.azurewebsites.net</t>
  </si>
  <si>
    <t>ase-transitional-eastus2-qa-036</t>
  </si>
  <si>
    <t>ase-transitional-eastus2-qa-036.azurewebsites.net</t>
  </si>
  <si>
    <t>DOCKER|acrtransitionaleastus2qa001.azurecr.io/errormanagement:latest</t>
  </si>
  <si>
    <t>ase-transitional-eastus2-qa-036.scm.azurewebsites.net</t>
  </si>
  <si>
    <t>ase-devops-reportes-onnet-eastus2-qa-001.azurewebsites.net</t>
  </si>
  <si>
    <t>DOCKER|acrdevopsqa001.azurecr.io/trasladoreportesassia:latest</t>
  </si>
  <si>
    <t>ftps://waws-prod-bn1-191.ftp.azurewebsites.windows.net/site/wwwroot</t>
  </si>
  <si>
    <t>ase-devops-reportes-onnet-eastus2-qa-001.scm.azurewebsites.net</t>
  </si>
  <si>
    <t>ase-devops-tmf628-eastus2-qa-001</t>
  </si>
  <si>
    <t>ase-devops-tmf628-eastus2-qa-001.azurewebsites.net</t>
  </si>
  <si>
    <t>DOCKER|acrdevopsqa001.azurecr.io/tmf-628:latest</t>
  </si>
  <si>
    <t>ase-devops-tmf628-eastus2-qa-001.scm.azurewebsites.net</t>
  </si>
  <si>
    <t>ase-devops-tmf642-eastus2-qa-001</t>
  </si>
  <si>
    <t>ase-devops-tmf642-eastus2-qa-001.azurewebsites.net</t>
  </si>
  <si>
    <t>DOCKER|acrdevopsqa001.azurecr.io/blueplanet-indra/app-tmf642-uaa:latest</t>
  </si>
  <si>
    <t>ase-devops-tmf642-eastus2-qa-001.scm.azurewebsites.net</t>
  </si>
  <si>
    <t>ase-devops-tokens-onnet-eastus2-qa-001</t>
  </si>
  <si>
    <t>ase-devops-tokens-onnet-eastus2-qa-001.azurewebsites.net</t>
  </si>
  <si>
    <t>ase-devops-tokens-onnet-eastus2-qa-001.scm.azurewebsites.net</t>
  </si>
  <si>
    <t>ase-devops-vnonotifications-eastus2-qa-001</t>
  </si>
  <si>
    <t>ase-devops-vnonotifications-eastus2-qa-001.azurewebsites.net</t>
  </si>
  <si>
    <t>DOCKER|acrdevopsqa001.azurecr.io/vnonotifications:latest</t>
  </si>
  <si>
    <t>ase-devops-vnonotifications-eastus2-qa-001.scm.azurewebsites.net</t>
  </si>
  <si>
    <t>func-devops-eastus2-qa-001</t>
  </si>
  <si>
    <t>func-devops-eastus2-qa-001.azurewebsites.net</t>
  </si>
  <si>
    <t>ftps://waws-prod-bn1-163.ftp.azurewebsites.windows.net/site/wwwroot</t>
  </si>
  <si>
    <t>func-devops-eastus2-qa-001.scm.azurewebsites.net</t>
  </si>
  <si>
    <t>func-postgresql-eastus2-prod-001</t>
  </si>
  <si>
    <t>func-postgresql-eastus2-prod-001.azurewebsites.net</t>
  </si>
  <si>
    <t>ftps://waws-prod-bn1-025.ftp.azurewebsites.windows.net/site/wwwroot</t>
  </si>
  <si>
    <t>func-postgresql-eastus2-prod-001.scm.azurewebsites.net</t>
  </si>
  <si>
    <t>af-ss-eastus2-prod-003rsvu7xsx5l3k4</t>
  </si>
  <si>
    <t>af-ss-eastus2-prod-003rsvu7xsx5l3k4.azurewebsites.net</t>
  </si>
  <si>
    <t>ftps://waws-prod-bn1-171.ftp.azurewebsites.windows.net/site/wwwroot</t>
  </si>
  <si>
    <t>af-ss-eastus2-prod-003rsvu7xsx5l3k4.scm.azurewebsites.net</t>
  </si>
  <si>
    <t>func-bireports-eastus2-prod-001</t>
  </si>
  <si>
    <t>func-bireports-eastus2-prod-001.azurewebsites.net</t>
  </si>
  <si>
    <t>func-bireports-eastus2-prod-001.scm.azurewebsites.net</t>
  </si>
  <si>
    <t>af-ss-eastus2-prod-002imngebig26wfs</t>
  </si>
  <si>
    <t>af-ss-eastus2-prod-002imngebig26wfs.azurewebsites.net</t>
  </si>
  <si>
    <t>ftps://waws-prod-bn1-215.ftp.azurewebsites.windows.net/site/wwwroot</t>
  </si>
  <si>
    <t>af-ss-eastus2-prod-002imngebig26wfs.scm.azurewebsites.net</t>
  </si>
  <si>
    <t>func-kpi-eastus2-prod-001.azurewebsites.net</t>
  </si>
  <si>
    <t>func-kpi-eastus2-prod-001.scm.azurewebsites.net</t>
  </si>
  <si>
    <t>ase-devops-frondor2-eastus2-prod-001</t>
  </si>
  <si>
    <t>ase-devops-frondor2-eastus2-prod-001.azurewebsites.net</t>
  </si>
  <si>
    <t>ftps://waws-prod-yt1-081.ftp.azurewebsites.windows.net/site/wwwroot</t>
  </si>
  <si>
    <t>ase-devops-frondor2-eastus2-prod-001.scm.azurewebsites.net</t>
  </si>
  <si>
    <t>ase-sirius-eastus2-prod-001</t>
  </si>
  <si>
    <t>Premium0V3</t>
  </si>
  <si>
    <t>ase-sirius-eastus2-prod-001-b7d5hadsdqfeftge.eastus2-01.azurewebsites.net</t>
  </si>
  <si>
    <t>DOCKER|acrdevopsprod002.azurecr.io/tmf637:latest</t>
  </si>
  <si>
    <t>ftps://waws-prod-bn1-259.ftp.azurewebsites.windows.net/site/wwwroot</t>
  </si>
  <si>
    <t>ase-sirius-eastus2-prod-001-b7d5hadsdqfeftge.scm.eastus2-01.azurewebsites.net</t>
  </si>
  <si>
    <t>ase-sirius-eastus2-prod-002</t>
  </si>
  <si>
    <t>ase-sirius-eastus2-prod-002.azurewebsites.net</t>
  </si>
  <si>
    <t>DOCKER|acrdevopsprod002.azurecr.io/saddress:latest</t>
  </si>
  <si>
    <t>ase-sirius-eastus2-prod-002.scm.azurewebsites.net</t>
  </si>
  <si>
    <t>ase-sirius-eastus2-prod-003</t>
  </si>
  <si>
    <t>PremiumV3</t>
  </si>
  <si>
    <t>ase-sirius-eastus2-prod-003-amedbjdmghduc7d3.eastus2-01.azurewebsites.net</t>
  </si>
  <si>
    <t>DOCKER|acrdevopsprod002.azurecr.io/stmf645:1.0.11.release</t>
  </si>
  <si>
    <t>ase-sirius-eastus2-prod-003-amedbjdmghduc7d3.scm.eastus2-01.azurewebsites.net</t>
  </si>
  <si>
    <t>ase-sirius-eastus2-prod-004</t>
  </si>
  <si>
    <t>ase-sirius-eastus2-prod-004.azurewebsites.net</t>
  </si>
  <si>
    <t>DOCKER|acrdevopsprod002.azurecr.io/sfiberport:1.0.6.release</t>
  </si>
  <si>
    <t>ase-sirius-eastus2-prod-004.scm.azurewebsites.net</t>
  </si>
  <si>
    <t>ase-sirius-eastus2-prod-005</t>
  </si>
  <si>
    <t>ase-sirius-eastus2-prod-005.azurewebsites.net</t>
  </si>
  <si>
    <t>DOCKER|acrdevopsprod002.azurecr.io/snotifications:1.0.3.release</t>
  </si>
  <si>
    <t>ase-sirius-eastus2-prod-005.scm.azurewebsites.net</t>
  </si>
  <si>
    <t>ase-sirius-eastus2-prod-006</t>
  </si>
  <si>
    <t>ase-sirius-eastus2-prod-006.azurewebsites.net</t>
  </si>
  <si>
    <t>DOCKER|acrdevopsprod002.azurecr.io/soltnokia:latest</t>
  </si>
  <si>
    <t>ase-sirius-eastus2-prod-006.scm.azurewebsites.net</t>
  </si>
  <si>
    <t>ase-sirius-eastus2-prod-007</t>
  </si>
  <si>
    <t>ase-sirius-eastus2-prod-007.azurewebsites.net</t>
  </si>
  <si>
    <t>DOCKER|acrdevopsprod002.azurecr.io/sapicertificacion:latest</t>
  </si>
  <si>
    <t>ase-sirius-eastus2-prod-007.scm.azurewebsites.net</t>
  </si>
  <si>
    <t>ase-sirius-eastus2-prod-008</t>
  </si>
  <si>
    <t>ase-sirius-eastus2-prod-008-fag8e0fzgvcwdhha.eastus2-01.azurewebsites.net</t>
  </si>
  <si>
    <t>DOCKER|acrdevopsprod002.azurecr.io/sbeesion:latest</t>
  </si>
  <si>
    <t>ase-sirius-eastus2-prod-008-fag8e0fzgvcwdhha.scm.eastus2-01.azurewebsites.net</t>
  </si>
  <si>
    <t>ase-sirius-eastus2-prod-009</t>
  </si>
  <si>
    <t>ase-sirius-eastus2-prod-009.azurewebsites.net</t>
  </si>
  <si>
    <t>DOCKER|acrdevopsprod002.azurecr.io/splaceid:latest</t>
  </si>
  <si>
    <t>ase-sirius-eastus2-prod-009.scm.azurewebsites.net</t>
  </si>
  <si>
    <t>ase-transitional-eastus2-prod-001</t>
  </si>
  <si>
    <t>ase-transitional-eastus2-prod-001.azurewebsites.net</t>
  </si>
  <si>
    <t>DOCKER|acrtransitionaleastus2prod001.azurecr.io/callejero:1.62</t>
  </si>
  <si>
    <t>ftps://waws-prod-bn1-183.ftp.azurewebsites.windows.net/site/wwwroot</t>
  </si>
  <si>
    <t>ase-transitional-eastus2-prod-001.scm.azurewebsites.net</t>
  </si>
  <si>
    <t>ase-transitional-eastus2-prod-002</t>
  </si>
  <si>
    <t>ase-transitional-eastus2-prod-002.azurewebsites.net</t>
  </si>
  <si>
    <t>DOCKER|acrtransitionaleastus2prod001.azurecr.io/tmf629:1.0.3.relase</t>
  </si>
  <si>
    <t>ase-transitional-eastus2-prod-002.scm.azurewebsites.net</t>
  </si>
  <si>
    <t>ase-transitional-eastus2-prod-004</t>
  </si>
  <si>
    <t>ase-transitional-eastus2-prod-004.azurewebsites.net</t>
  </si>
  <si>
    <t>DOCKER|acrtransitionaleastus2prod001.azurecr.io/tmf622:latest</t>
  </si>
  <si>
    <t>ase-transitional-eastus2-prod-004.scm.azurewebsites.net</t>
  </si>
  <si>
    <t>ase-transitional-eastus2-prod-005</t>
  </si>
  <si>
    <t>ase-transitional-eastus2-prod-005.azurewebsites.net</t>
  </si>
  <si>
    <t>DOCKER|acrtransitionaleastus2prod001.azurecr.io/tmf641:4.0.0.release</t>
  </si>
  <si>
    <t>ase-transitional-eastus2-prod-005.scm.azurewebsites.net</t>
  </si>
  <si>
    <t>ase-transitional-eastus2-prod-006</t>
  </si>
  <si>
    <t>ase-transitional-eastus2-prod-006.azurewebsites.net</t>
  </si>
  <si>
    <t>DOCKER|acrtransitionaleastus2prod001.azurecr.io/tmf645:1.0.4.release</t>
  </si>
  <si>
    <t>ase-transitional-eastus2-prod-006.scm.azurewebsites.net</t>
  </si>
  <si>
    <t>ase-transitional-eastus2-prod-007</t>
  </si>
  <si>
    <t>ase-transitional-eastus2-prod-007.azurewebsites.net</t>
  </si>
  <si>
    <t>DOCKER|acrtransitionaleastus2prod001.azurecr.io/tmf651:1.0.1.release</t>
  </si>
  <si>
    <t>ase-transitional-eastus2-prod-007.scm.azurewebsites.net</t>
  </si>
  <si>
    <t>ase-transitional-eastus2-prod-008</t>
  </si>
  <si>
    <t>ase-transitional-eastus2-prod-008.azurewebsites.net</t>
  </si>
  <si>
    <t>DOCKER|acrtransitionaleastus2prod001.azurecr.io/responsetovno:latest</t>
  </si>
  <si>
    <t>ase-transitional-eastus2-prod-008.scm.azurewebsites.net</t>
  </si>
  <si>
    <t>ase-transitional-eastus2-prod-009</t>
  </si>
  <si>
    <t>ase-transitional-eastus2-prod-009.azurewebsites.net</t>
  </si>
  <si>
    <t>DOCKER|acrtransitionaleastus2prod001.azurecr.io/resourceavailability:latest</t>
  </si>
  <si>
    <t>ase-transitional-eastus2-prod-009.scm.azurewebsites.net</t>
  </si>
  <si>
    <t>ase-transitional-eastus2-prod-010</t>
  </si>
  <si>
    <t>ase-transitional-eastus2-prod-010.azurewebsites.net</t>
  </si>
  <si>
    <t>DOCKER|acrtransitionaleastus2prod001.azurecr.io/tmf620:latest</t>
  </si>
  <si>
    <t>ase-transitional-eastus2-prod-010.scm.azurewebsites.net</t>
  </si>
  <si>
    <t>ase-transitional-eastus2-prod-011</t>
  </si>
  <si>
    <t>ase-transitional-eastus2-prod-011.azurewebsites.net</t>
  </si>
  <si>
    <t>DOCKER|acrtransitionaleastus2prod001.azurecr.io/tmf637:latest</t>
  </si>
  <si>
    <t>ase-transitional-eastus2-prod-011.scm.azurewebsites.net</t>
  </si>
  <si>
    <t>ase-transitional-eastus2-prod-012</t>
  </si>
  <si>
    <t>ase-transitional-eastus2-prod-012.azurewebsites.net</t>
  </si>
  <si>
    <t>DOCKER|acrtransitionaleastus2prod001.azurecr.io/tmf638:1.0.5.release</t>
  </si>
  <si>
    <t>ase-transitional-eastus2-prod-012.scm.azurewebsites.net</t>
  </si>
  <si>
    <t>ase-transitional-eastus2-prod-013</t>
  </si>
  <si>
    <t>ase-transitional-eastus2-prod-013.azurewebsites.net</t>
  </si>
  <si>
    <t>DOCKER|acrtransitionaleastus2prod001.azurecr.io/tmf639:latest</t>
  </si>
  <si>
    <t>ase-transitional-eastus2-prod-013.scm.azurewebsites.net</t>
  </si>
  <si>
    <t>ase-transitional-eastus2-prod-014</t>
  </si>
  <si>
    <t>ase-transitional-eastus2-prod-014.azurewebsites.net</t>
  </si>
  <si>
    <t>DOCKER|acrtransitionaleastus2prod001.azurecr.io/asyncresponse:latest</t>
  </si>
  <si>
    <t>ase-transitional-eastus2-prod-014.scm.azurewebsites.net</t>
  </si>
  <si>
    <t>ase-transitional-eastus2-prod-015</t>
  </si>
  <si>
    <t>ase-transitional-eastus2-prod-015.azurewebsites.net</t>
  </si>
  <si>
    <t>DOCKER|acrtransitionaleastus2prod001.azurecr.io/ldap:latest</t>
  </si>
  <si>
    <t>ase-transitional-eastus2-prod-015.scm.azurewebsites.net</t>
  </si>
  <si>
    <t>ase-transitional-eastus2-prod-016</t>
  </si>
  <si>
    <t>ase-transitional-eastus2-prod-016.azurewebsites.net</t>
  </si>
  <si>
    <t>DOCKER|acrtransitionaleastus2prod001.azurecr.io/front:1.0.90.release</t>
  </si>
  <si>
    <t>ase-transitional-eastus2-prod-016.scm.azurewebsites.net</t>
  </si>
  <si>
    <t>ase-transitional-eastus2-prod-017</t>
  </si>
  <si>
    <t>ase-transitional-eastus2-prod-017.azurewebsites.net</t>
  </si>
  <si>
    <t>DOCKER|acrtransitionaleastus2prod001.azurecr.io/sigressresponse:latest</t>
  </si>
  <si>
    <t>ase-transitional-eastus2-prod-017.scm.azurewebsites.net</t>
  </si>
  <si>
    <t>ase-transitional-eastus2-prod-018</t>
  </si>
  <si>
    <t>ase-transitional-eastus2-prod-018.azurewebsites.net</t>
  </si>
  <si>
    <t>DOCKER|acrtransitionaleastus2prod001.azurecr.io/tmf640:latest</t>
  </si>
  <si>
    <t>ase-transitional-eastus2-prod-018.scm.azurewebsites.net</t>
  </si>
  <si>
    <t>ase-transitional-eastus2-prod-019</t>
  </si>
  <si>
    <t>ase-transitional-eastus2-prod-019.azurewebsites.net</t>
  </si>
  <si>
    <t>DOCKER|acrtransitionaleastus2prod001.azurecr.io/confirmationinventory:latest</t>
  </si>
  <si>
    <t>ase-transitional-eastus2-prod-019.scm.azurewebsites.net</t>
  </si>
  <si>
    <t>ase-transitional-eastus2-prod-020</t>
  </si>
  <si>
    <t>ase-transitional-eastus2-prod-020.azurewebsites.net</t>
  </si>
  <si>
    <t>DOCKER|acrtransitionaleastus2prod001.azurecr.io/token:latest</t>
  </si>
  <si>
    <t>ase-transitional-eastus2-prod-020.scm.azurewebsites.net</t>
  </si>
  <si>
    <t>ase-transitional-eastus2-prod-021</t>
  </si>
  <si>
    <t>ase-transitional-eastus2-prod-021.azurewebsites.net</t>
  </si>
  <si>
    <t>DOCKER|acrtransitionaleastus2prod001.azurecr.io/configurations:latest</t>
  </si>
  <si>
    <t>ase-transitional-eastus2-prod-021.scm.azurewebsites.net</t>
  </si>
  <si>
    <t>ase-transitional-eastus2-prod-022</t>
  </si>
  <si>
    <t>ase-transitional-eastus2-prod-022.azurewebsites.net</t>
  </si>
  <si>
    <t>DOCKER|acrtransitionaleastus2prod001.azurecr.io/activationresponse:1.0.1.release</t>
  </si>
  <si>
    <t>ase-transitional-eastus2-prod-022.scm.azurewebsites.net</t>
  </si>
  <si>
    <t>ase-transitional-eastus2-prod-023</t>
  </si>
  <si>
    <t>ase-transitional-eastus2-prod-023.azurewebsites.net</t>
  </si>
  <si>
    <t>DOCKER|acrtransitionaleastus2prod001.azurecr.io/tmf645sync:latest</t>
  </si>
  <si>
    <t>ase-transitional-eastus2-prod-023.scm.azurewebsites.net</t>
  </si>
  <si>
    <t>ase-transitional-eastus2-prod-024</t>
  </si>
  <si>
    <t>ase-transitional-eastus2-prod-024.azurewebsites.net</t>
  </si>
  <si>
    <t>DOCKER|acrtransitionaleastus2prod001.azurecr.io/location:latest</t>
  </si>
  <si>
    <t>ase-transitional-eastus2-prod-024.scm.azurewebsites.net</t>
  </si>
  <si>
    <t>ase-transitional-eastus2-prod-025</t>
  </si>
  <si>
    <t>ase-transitional-eastus2-prod-025.azurewebsites.net</t>
  </si>
  <si>
    <t>DOCKER|acrtransitionaleastus2prod001.azurecr.io/wrappersirius:latest</t>
  </si>
  <si>
    <t>ase-transitional-eastus2-prod-025.scm.azurewebsites.net</t>
  </si>
  <si>
    <t>ase-transitional-eastus2-prod-026</t>
  </si>
  <si>
    <t>ase-transitional-eastus2-prod-026.azurewebsites.net</t>
  </si>
  <si>
    <t>DOCKER|acrtransitionaleastus2prod001.azurecr.io/ctoinventory:1.0.2.release</t>
  </si>
  <si>
    <t>ase-transitional-eastus2-prod-026.scm.azurewebsites.net</t>
  </si>
  <si>
    <t>ase-transitional-eastus2-prod-027</t>
  </si>
  <si>
    <t>ase-transitional-eastus2-prod-027.azurewebsites.net</t>
  </si>
  <si>
    <t>DOCKER|acrtransitionaleastus2prod001.azurecr.io/productorderasync:latest</t>
  </si>
  <si>
    <t>ase-transitional-eastus2-prod-027.scm.azurewebsites.net</t>
  </si>
  <si>
    <t>ase-transitional-eastus2-prod-028</t>
  </si>
  <si>
    <t>ase-transitional-eastus2-prod-028.azurewebsites.net</t>
  </si>
  <si>
    <t>DOCKER|acrtransitionaleastus2prod001.azurecr.io/reporting:latest</t>
  </si>
  <si>
    <t>ase-transitional-eastus2-prod-028.scm.azurewebsites.net</t>
  </si>
  <si>
    <t>ase-transitional-eastus2-prod-029</t>
  </si>
  <si>
    <t>ase-transitional-eastus2-prod-029.azurewebsites.net</t>
  </si>
  <si>
    <t>DOCKER|acrtransitionaleastus2prod001.azurecr.io/measurementcollection:latest</t>
  </si>
  <si>
    <t>ase-transitional-eastus2-prod-029.scm.azurewebsites.net</t>
  </si>
  <si>
    <t>ase-transitional-eastus2-prod-030</t>
  </si>
  <si>
    <t>ase-transitional-eastus2-prod-030.azurewebsites.net</t>
  </si>
  <si>
    <t>DOCKER|acrtransitionaleastus2prod001.azurecr.io/tmf622wrapper:latest</t>
  </si>
  <si>
    <t>ase-transitional-eastus2-prod-030.scm.azurewebsites.net</t>
  </si>
  <si>
    <t>ase-transitional-eastus2-prod-031</t>
  </si>
  <si>
    <t>ase-transitional-eastus2-prod-031.azurewebsites.net</t>
  </si>
  <si>
    <t>DOCKER|acrtransitionaleastus2prod001.azurecr.io/tmf645syncwrapper:latest</t>
  </si>
  <si>
    <t>ase-transitional-eastus2-prod-031.scm.azurewebsites.net</t>
  </si>
  <si>
    <t>ase-transitional-eastus2-prod-032</t>
  </si>
  <si>
    <t>ase-transitional-eastus2-prod-032-fkh5cddccpepdcc8.eastus2-01.azurewebsites.net</t>
  </si>
  <si>
    <t>DOCKER|acrtransitionaleastus2prod001.azurecr.io/tmf645wrapper:latest</t>
  </si>
  <si>
    <t>ase-transitional-eastus2-prod-032-fkh5cddccpepdcc8.scm.eastus2-01.azurewebsites.net</t>
  </si>
  <si>
    <t>ase-transitional-eastus2-prod-033</t>
  </si>
  <si>
    <t>ase-transitional-eastus2-prod-033.azurewebsites.net</t>
  </si>
  <si>
    <t>DOCKER|acrtransitionaleastus2prod001.azurecr.io/homologaciondireccion:latest</t>
  </si>
  <si>
    <t>ase-transitional-eastus2-prod-033.scm.azurewebsites.net</t>
  </si>
  <si>
    <t>ase-transitional-eastus2-prod-034</t>
  </si>
  <si>
    <t>ase-transitional-eastus2-prod-034.azurewebsites.net</t>
  </si>
  <si>
    <t>DOCKER|acrtransitionaleastus2prod001.azurecr.io/messagesirius:latest</t>
  </si>
  <si>
    <t>ase-transitional-eastus2-prod-034.scm.azurewebsites.net</t>
  </si>
  <si>
    <t>ase-transitional-eastus2-prod-035</t>
  </si>
  <si>
    <t>ase-transitional-eastus2-prod-035.azurewebsites.net</t>
  </si>
  <si>
    <t>DOCKER|acrtransitionaleastus2prod001.azurecr.io/masivos:latest</t>
  </si>
  <si>
    <t>ase-transitional-eastus2-prod-035.scm.azurewebsites.net</t>
  </si>
  <si>
    <t>ase-transitional-eastus2-prod-036</t>
  </si>
  <si>
    <t>ase-transitional-eastus2-prod-036.azurewebsites.net</t>
  </si>
  <si>
    <t>DOCKER|acrtransitionaleastus2prod001.azurecr.io/errormanagement:latest</t>
  </si>
  <si>
    <t>ase-transitional-eastus2-prod-036.scm.azurewebsites.net</t>
  </si>
  <si>
    <t>func-devops-eastus2-dr-001</t>
  </si>
  <si>
    <t>func-devops-eastus2-dr-001.azurewebsites.net</t>
  </si>
  <si>
    <t>ftps://waws-prod-dm1-253.ftp.azurewebsites.windows.net/site/wwwroot</t>
  </si>
  <si>
    <t>func-devops-eastus2-dr-001.scm.azurewebsites.net</t>
  </si>
  <si>
    <t>ase-devops-tmf628-eastus2-prod-001</t>
  </si>
  <si>
    <t>ase-devops-tmf628-eastus2-prod-001.azurewebsites.net</t>
  </si>
  <si>
    <t>DOCKER|acrdevopsprod002.azurecr.io/tmf-628:latest</t>
  </si>
  <si>
    <t>ftps://waws-prod-bn1-203.ftp.azurewebsites.windows.net/site/wwwroot</t>
  </si>
  <si>
    <t>ase-devops-tmf628-eastus2-prod-001.scm.azurewebsites.net</t>
  </si>
  <si>
    <t>ase-devops-tmf642-eastus2-prod-001.azurewebsites.net</t>
  </si>
  <si>
    <t>ase-devops-tmf642-eastus2-prod-001.scm.azurewebsites.net</t>
  </si>
  <si>
    <t>ase-devops-tokens-onnet-eastus2-prod-001</t>
  </si>
  <si>
    <t>ase-devops-tokens-onnet-eastus2-prod-001.azurewebsites.net</t>
  </si>
  <si>
    <t>DOCKER|acrdevopsprod002.azurecr.io/authtokenesri:coltel-test</t>
  </si>
  <si>
    <t>ase-devops-tokens-onnet-eastus2-prod-001.scm.azurewebsites.net</t>
  </si>
  <si>
    <t>ase-devops-vnonotifications-eastus2-prod-001</t>
  </si>
  <si>
    <t>ase-devops-vnonotifications-eastus2-prod-001.azurewebsites.net</t>
  </si>
  <si>
    <t>DOCKER|acrdevopsprod002.azurecr.io/vnonotifications:latest</t>
  </si>
  <si>
    <t>ase-devops-vnonotifications-eastus2-prod-001.scm.azurewebsites.net</t>
  </si>
  <si>
    <t>func-devops-eastus2-prod-001</t>
  </si>
  <si>
    <t>func-devops-eastus2-prod-001.azurewebsites.net</t>
  </si>
  <si>
    <t>func-devops-eastus2-prod-001.scm.azurewebsites.net</t>
  </si>
  <si>
    <t>Initiative</t>
  </si>
  <si>
    <t>Initiative Non Compliance Resources</t>
  </si>
  <si>
    <t>Initiative Non Compliance Policies</t>
  </si>
  <si>
    <t>Policy</t>
  </si>
  <si>
    <t>Effect</t>
  </si>
  <si>
    <t>Compliance Resources</t>
  </si>
  <si>
    <t>Non Compliance Resources</t>
  </si>
  <si>
    <t>Unknown Resources</t>
  </si>
  <si>
    <t>Exempt Resources</t>
  </si>
  <si>
    <t>Policy Mode</t>
  </si>
  <si>
    <t>Policy Version</t>
  </si>
  <si>
    <t>Policy Deprecated</t>
  </si>
  <si>
    <t>Policy Category</t>
  </si>
  <si>
    <t>Microsoft cloud security benchmark</t>
  </si>
  <si>
    <t>Storage accounts should use private link (excluding storage accounts created by Databricks)</t>
  </si>
  <si>
    <t>BuiltIn</t>
  </si>
  <si>
    <t>auditifnotexists</t>
  </si>
  <si>
    <t>Indexed</t>
  </si>
  <si>
    <t>Virtual machines should be migrated to new Azure Resource Manager resources</t>
  </si>
  <si>
    <t>audit</t>
  </si>
  <si>
    <t>All</t>
  </si>
  <si>
    <t>Compute</t>
  </si>
  <si>
    <t>[Preview]: vTPM should be enabled on supported virtual machines</t>
  </si>
  <si>
    <t>2.0.0-preview</t>
  </si>
  <si>
    <t>Security Center</t>
  </si>
  <si>
    <t>Management ports should be closed on your virtual machines</t>
  </si>
  <si>
    <t>Azure Backup should be enabled for Virtual Machines</t>
  </si>
  <si>
    <t>Backup</t>
  </si>
  <si>
    <t>[Preview]: Linux virtual machines should use only signed and trusted boot components</t>
  </si>
  <si>
    <t>1.0.0-preview</t>
  </si>
  <si>
    <t>Function apps should not have CORS configured to allow every resource to access your apps</t>
  </si>
  <si>
    <t>App Service</t>
  </si>
  <si>
    <t>There should be more than one owner assigned to your subscription</t>
  </si>
  <si>
    <t>Blocked accounts with owner permissions on Azure resources should be removed</t>
  </si>
  <si>
    <t>Azure Defender for Key Vault should be enabled</t>
  </si>
  <si>
    <t>Microsoft Defender for Containers should be enabled</t>
  </si>
  <si>
    <t>Email notification to subscription owner for high severity alerts should be enabled</t>
  </si>
  <si>
    <t>Azure Defender for open-source relational databases should be enabled</t>
  </si>
  <si>
    <t>Microsoft Defender CSPM should be enabled</t>
  </si>
  <si>
    <t>VPN gateways should use only Azure Active Directory (Azure AD) authentication for point-to-site users</t>
  </si>
  <si>
    <t>Network</t>
  </si>
  <si>
    <t>[Preview]: Guest Attestation extension should be installed on supported Windows virtual machines</t>
  </si>
  <si>
    <t>4.0.0-preview</t>
  </si>
  <si>
    <t>Key vaults should have deletion protection enabled</t>
  </si>
  <si>
    <t>Key Vault</t>
  </si>
  <si>
    <t>Key vaults should have soft delete enabled</t>
  </si>
  <si>
    <t>Azure Key Vault should use RBAC permission model</t>
  </si>
  <si>
    <t>Function apps should have remote debugging turned off</t>
  </si>
  <si>
    <t>Function apps should use managed identity</t>
  </si>
  <si>
    <t>[Preview]: Network traffic data collection agent should be installed on Linux virtual machines</t>
  </si>
  <si>
    <t>1.0.2-preview</t>
  </si>
  <si>
    <t>Monitoring</t>
  </si>
  <si>
    <t>Azure API Management platform version should be stv2</t>
  </si>
  <si>
    <t>API Management</t>
  </si>
  <si>
    <t>Authorized IP ranges should be defined on Kubernetes Services</t>
  </si>
  <si>
    <t>Azure Policy Add-on for Kubernetes service (AKS) should be installed and enabled on your clusters</t>
  </si>
  <si>
    <t>Kubernetes</t>
  </si>
  <si>
    <t>Azure running container images should have vulnerabilities resolved (powered by Microsoft Defender Vulnerability Management)</t>
  </si>
  <si>
    <t>App Service apps should have Client Certificates (Incoming client certificates) enabled</t>
  </si>
  <si>
    <t>Azure registry container images should have vulnerabilities resolved (powered by Microsoft Defender Vulnerability Management)</t>
  </si>
  <si>
    <t>Transparent Data Encryption on SQL databases should be enabled</t>
  </si>
  <si>
    <t>SQL</t>
  </si>
  <si>
    <t>Public network access on Azure SQL Database should be disabled</t>
  </si>
  <si>
    <t>An Azure Active Directory administrator should be provisioned for SQL servers</t>
  </si>
  <si>
    <t>Azure Databricks Workspaces should disable public network access</t>
  </si>
  <si>
    <t>Resource logs in Azure Databricks Workspaces should be enabled</t>
  </si>
  <si>
    <t>Synapse Workspaces should use only Microsoft Entra identities for authentication during workspace creation</t>
  </si>
  <si>
    <t>Synapse</t>
  </si>
  <si>
    <t>Detailed Type</t>
  </si>
  <si>
    <t>Detailed Name</t>
  </si>
  <si>
    <t>Impact</t>
  </si>
  <si>
    <t>Description</t>
  </si>
  <si>
    <t>Term</t>
  </si>
  <si>
    <t>Look-back Period</t>
  </si>
  <si>
    <t>Quantity</t>
  </si>
  <si>
    <t>Savings Currency</t>
  </si>
  <si>
    <t>Annual Savings</t>
  </si>
  <si>
    <t>Savings Region</t>
  </si>
  <si>
    <t>07940261-5e10-49a1-ad1c-e8e4363962e0</t>
  </si>
  <si>
    <t>Microsoft.Subscriptions/subscriptions</t>
  </si>
  <si>
    <t>High</t>
  </si>
  <si>
    <t>Consider virtual machine reserved instance to save over the on-demand costs</t>
  </si>
  <si>
    <t>USD</t>
  </si>
  <si>
    <t>A maximum of 3 owners should be designated for subscriptions</t>
  </si>
  <si>
    <t>Consider purchasing a savings plan for compute to unlock lower prices</t>
  </si>
  <si>
    <t>Compute_Savings_Plan</t>
  </si>
  <si>
    <t>Microsoft Defender for Storage plan should be enabled with Malware Scanning and Sensitive Data Threat Detection</t>
  </si>
  <si>
    <t>Disabled accounts with read and write permissions on Azure resources should be removed</t>
  </si>
  <si>
    <t>Database_Savings_Plan</t>
  </si>
  <si>
    <t>Create an Azure Service Health alert</t>
  </si>
  <si>
    <t>microsoft.web/serverfarms</t>
  </si>
  <si>
    <t>asp-rgbireportsdr001-8e27</t>
  </si>
  <si>
    <t>Use zone-supported App Service Plan</t>
  </si>
  <si>
    <t>MICROSOFT.WEB/SITES</t>
  </si>
  <si>
    <t>Set minimum instance count for App Service to 2</t>
  </si>
  <si>
    <t>Use Standard or Premium tier</t>
  </si>
  <si>
    <t>microsoft.web/sites</t>
  </si>
  <si>
    <t>Managed identity should be enabled on function apps</t>
  </si>
  <si>
    <t>microsoft.network/virtualnetworks</t>
  </si>
  <si>
    <t>Use NAT gateway for outbound connectivity</t>
  </si>
  <si>
    <t>microsoft.compute/disks</t>
  </si>
  <si>
    <t>vm-ad-eastus2-centralhub-004_osdisk_1_612007654e7a4c94a165ce8a70eec87a</t>
  </si>
  <si>
    <t>Migrate Standard HDD OS Disks to SSD</t>
  </si>
  <si>
    <t>Ensure Azure Disks are in the same zone as your VM for higher resiliency and availability</t>
  </si>
  <si>
    <t>microsoft.compute/virtualmachines</t>
  </si>
  <si>
    <t>Virtual machines and virtual machine scale sets should have encryption at host enabled</t>
  </si>
  <si>
    <t>Migrate workload to D-series or better virtual machine</t>
  </si>
  <si>
    <t>Windows servers should be configured to use secure communication protocols</t>
  </si>
  <si>
    <t>Windows virtual machines should enable Azure Disk Encryption or EncryptionAtHost.</t>
  </si>
  <si>
    <t>Machines should be configured to periodically check for missing system updates</t>
  </si>
  <si>
    <t>Guest Configuration extension should be installed on machines</t>
  </si>
  <si>
    <t>Review and migrate virtual machine workloads</t>
  </si>
  <si>
    <t>Windows Defender Exploit Guard should be enabled on machines</t>
  </si>
  <si>
    <t>microsoft.network/applicationgatewaywebapplicationfirewallpolicies</t>
  </si>
  <si>
    <t>rules_waf_inspection_dr</t>
  </si>
  <si>
    <t>Upgrade to the latest DRS rule set in Application Gateway WAF</t>
  </si>
  <si>
    <t>microsoft.network/networkinterfaces</t>
  </si>
  <si>
    <t>Add explicit outbound method to disable default outbound</t>
  </si>
  <si>
    <t>microsoft.cdn/profiles</t>
  </si>
  <si>
    <t>fd-eastus2-centralhub-001</t>
  </si>
  <si>
    <t>Consider having at least two origins</t>
  </si>
  <si>
    <t>Review disks that are not attached to a VM and evaluate if you still need the disks</t>
  </si>
  <si>
    <t>fw-fortinet-eastus2-centralhub-001_osdisk_1_155492467f7841b8afdca90ac64ab87f</t>
  </si>
  <si>
    <t>hp-vdk-0_osdisk_1_78f30dcf964741688cd9da66a51287da</t>
  </si>
  <si>
    <t>hp-vdk-1_osdisk_1_1b9fdf2957b04db7b49b08bee39ffae1</t>
  </si>
  <si>
    <t>hp-vdk-2_osdisk_1_25a2cb82f3884b388dbcfb370448e7d0</t>
  </si>
  <si>
    <t>hp-vdk-3_osdisk_1_a699e015c4ee43908a41274e41a5efe0</t>
  </si>
  <si>
    <t>vba-6ee72aae-8b4d-47bf-b958-1aa1ed6aa0ab_disk1_003900ff415649d7a03c69eba13b77f8</t>
  </si>
  <si>
    <t>vm-ad-eastus2-centralhub-001_osdisk_1_bc07d25fc87e4b31a2848cdea61f34cd</t>
  </si>
  <si>
    <t>vm-ad-eastus2-centralhub-002_osdisk_1_94ef9c9d0b8245a9851be857c2f8f7b3</t>
  </si>
  <si>
    <t>vm-ad-eastus2-centralhub-003_osdisk_1_440edf6e19314459abf4d1f1927ee189</t>
  </si>
  <si>
    <t>vm-assestment-eastus2-centralhub-001_osdisk_1_23c56dd4731c4b14b18c4d34dc5beba8</t>
  </si>
  <si>
    <t>vm-bp-jumpbox-eastus2-centralhub-001_osdisk_1_2143352e6dac4433a127b309d2f9b928</t>
  </si>
  <si>
    <t>vm-bp-jumpbox-eastus2-centralhub-002_osdisk_1_e641da29abd24b0bbf1db6ee9de7231b</t>
  </si>
  <si>
    <t>vm-bp-lic-eastus2-001_osdisk_1_47bb9c259f2c4d5582ab23d87d4cbb86</t>
  </si>
  <si>
    <t>vm-bp-mdso-jumpbox-eastus2-003_osdisk_1_0f5dace3027a446c90d606564a3e732a</t>
  </si>
  <si>
    <t>vm-bp-uaa-eastus2-dev-002_datadisk_0</t>
  </si>
  <si>
    <t>vm-bp-uaa-eastus2-dev-002_osdisk_1_a844511c88714cb095fafac93a906d02</t>
  </si>
  <si>
    <t>vm-devops-agentpool-eastus2-centralhub-00os__1_7b423218035042978f43d6a80b1f9427</t>
  </si>
  <si>
    <t>vm-devops-api-eastus2-dev-001_osdisk_1_82a08a3a045e45c4920017ff72bba6e4</t>
  </si>
  <si>
    <t>vm-gis-lic-eastus2-001_osdisk_1_b7c8868977de4f7d9a60f502618c3c78</t>
  </si>
  <si>
    <t>vm-gisdsk-eastus2-centralhub-001_osdisk_1_10fa95dd689a4c8b8f3873be36388914</t>
  </si>
  <si>
    <t>vm-gisdsk-eastus2-centralhub-003_osdisk_1_247543d112d54b0eaeee9d76865ca26e</t>
  </si>
  <si>
    <t>vm-gisdsk-estus2-centralhub-003_osdisk</t>
  </si>
  <si>
    <t>vm-hardening-eastus2-001_osdisk_1_ef465563adf041c1bb4a3358f7c6f4dc</t>
  </si>
  <si>
    <t>vm-jumbox-bss-api-eastus2-dev-001_osdisk_1_a3ecbcb24dac441eb5c2e718e94b92d8</t>
  </si>
  <si>
    <t>vm-monitor-eastus2-prod-001_osdisk_1_86feafc2f2324eb7916bb6730146d8c0</t>
  </si>
  <si>
    <t>vm-sn-jumpbox-eastus2-dev-001_osdisk_1_c412731fd468401abc8258e4df5edb42</t>
  </si>
  <si>
    <t>vm-veeam-centralhub-001_osdisk_1_4702629368be4598a61d1413564450a9</t>
  </si>
  <si>
    <t>Management ports of virtual machines should be protected with just-in-time network access control</t>
  </si>
  <si>
    <t>Linux virtual machines should enable Azure Disk Encryption or EncryptionAtHost.</t>
  </si>
  <si>
    <t>Authentication to Linux machines should require SSH keys</t>
  </si>
  <si>
    <t>Upgrade to a newer SKU of Virtual Machine image</t>
  </si>
  <si>
    <t>Enable Trusted Launch foundational excellence, and modern security for Existing Generation 2 VM(s)</t>
  </si>
  <si>
    <t>Migrate workload to Virtual Machine Scale Sets Flex</t>
  </si>
  <si>
    <t>Desired State Configuration Extension for Azure Virtual Machines is being retired</t>
  </si>
  <si>
    <t>vba-6ee72aae-8b4d-47bf-b958-1aa1ed6aa0ab</t>
  </si>
  <si>
    <t>Use Azure Capacity Reservation for virtual machine (VM)</t>
  </si>
  <si>
    <t>Machines should have a vulnerability assessment solution</t>
  </si>
  <si>
    <t>Right-size or shutdown underutilized virtual machines</t>
  </si>
  <si>
    <t>IP forwarding on your virtual machine should be disabled</t>
  </si>
  <si>
    <t>Resize or migrate NVv4-series virtual machines</t>
  </si>
  <si>
    <t>SQL servers on machines should have vulnerability findings resolved</t>
  </si>
  <si>
    <t>Microsoft.Sql/servers</t>
  </si>
  <si>
    <t>sqlservers:veeamsql2017:databases:master</t>
  </si>
  <si>
    <t>Unnecessary execute permissions on extended stored procedures should be revoked for SQL Servers</t>
  </si>
  <si>
    <t>Latest updates should be installed for SQL Servers</t>
  </si>
  <si>
    <t>Database owners should be as expected for SQL databases</t>
  </si>
  <si>
    <t>Features that may affect security should be disabled for SQL Servers</t>
  </si>
  <si>
    <t>Execute permissions to access the registry should be restricted for SQL Servers</t>
  </si>
  <si>
    <t>Force encryption should be enabled for TDS for SQL Servers</t>
  </si>
  <si>
    <t>Minimal set of principals should be members of fixed server roles for SQL Servers</t>
  </si>
  <si>
    <t>sqlservers:veeamsql2017:databases:veeamone</t>
  </si>
  <si>
    <t>'dbo' user should not be used for normal service operation in SQL databases</t>
  </si>
  <si>
    <t>Transparent data encryption should be enabled for SQL databases</t>
  </si>
  <si>
    <t>microsoft.dbforpostgresql/flexibleservers</t>
  </si>
  <si>
    <t>ltrclone-a2b2fd7a51a8</t>
  </si>
  <si>
    <t>Review your server for log_min_duration_statement turned ON</t>
  </si>
  <si>
    <t>Review your server for log_statement set to ALL</t>
  </si>
  <si>
    <t>ltrclone-b4ca7d8408b1</t>
  </si>
  <si>
    <t>ltrclone-b72d19e2b362</t>
  </si>
  <si>
    <t>ltrclone-bd9ccd5d87e0</t>
  </si>
  <si>
    <t>ltrclone-ef7c7306835f</t>
  </si>
  <si>
    <t>ltrclone-f5456f2373d2</t>
  </si>
  <si>
    <t>ltrclone-ff2f842d4c61</t>
  </si>
  <si>
    <t>Configure geo redundant backup storage</t>
  </si>
  <si>
    <t>Enable high availability with zone redundancy</t>
  </si>
  <si>
    <t>Azure Database for PostgreSQL flexible server should have Microsoft Entra authentication only enabled</t>
  </si>
  <si>
    <t>Create a read replica from the Azure Database for PostgreSQL flexible server</t>
  </si>
  <si>
    <t>microsoft.keyvault/vaults</t>
  </si>
  <si>
    <t>Firewall should be enabled on Key Vault</t>
  </si>
  <si>
    <t>Azure Key Vaults should use private link</t>
  </si>
  <si>
    <t>Azure Key Vault API versions prior to 2026-02-01 are being retired</t>
  </si>
  <si>
    <t>microsoft.network/applicationgateways</t>
  </si>
  <si>
    <t>A minimum subnet size of /24 is recommended for Application Gateway v2 subnets</t>
  </si>
  <si>
    <t>rules_waf_appgateway</t>
  </si>
  <si>
    <t>rules_waf_inspection</t>
  </si>
  <si>
    <t>microsoft.network/frontdoorwebapplicationfirewallpolicies</t>
  </si>
  <si>
    <t>wafprotecpremium</t>
  </si>
  <si>
    <t>Upgrade to the latest DRS rule set in Front Door WAF</t>
  </si>
  <si>
    <t>fw-fortinet-eastus2-centralhub-001-nic1</t>
  </si>
  <si>
    <t>fw-fortinet-eastus2-centralhub-001-nic2</t>
  </si>
  <si>
    <t>vba-6ee72aae-8b4d-47bf-b958-1aa1ed6aa0ab-nic</t>
  </si>
  <si>
    <t>microsoft.network/publicipaddresses</t>
  </si>
  <si>
    <t>fwfortinet-fgt-pip</t>
  </si>
  <si>
    <t>Basic SKU is being retired</t>
  </si>
  <si>
    <t>microsoft.network/virtualnetworkgateways</t>
  </si>
  <si>
    <t>Enable Active-Active gateways for redundancy</t>
  </si>
  <si>
    <t>VpnGw1-5 (Non-Availability Zones SKUs) is being retired.</t>
  </si>
  <si>
    <t>Configure and deploy VPN gateway and related resources to use availability zones</t>
  </si>
  <si>
    <t>Manual VPN clients for point-to-site connections with Entra ID authentication are being retired</t>
  </si>
  <si>
    <t>Microsoft.Networking/virtualNetworks</t>
  </si>
  <si>
    <t>Azure DDoS Protection Standard should be enabled</t>
  </si>
  <si>
    <t>VNet with more than 5 peerings should be managed using AVNM connectivity configuration</t>
  </si>
  <si>
    <t>microsoft.recoveryservices/vaults</t>
  </si>
  <si>
    <t>Switch to Azure Monitor based alerts for backup</t>
  </si>
  <si>
    <t>Enable Zone Redundant Storage (ZRS) for vault storage to protect backups from zone failures</t>
  </si>
  <si>
    <t>Enable Cross Region Restore for your recovery Services Vault</t>
  </si>
  <si>
    <t>microsoft.storage/storageaccounts</t>
  </si>
  <si>
    <t>Support for TLS 1.0 and TLS 1.1 in Azure storage accounts is ending</t>
  </si>
  <si>
    <t>Storage accounts should restrict network access using virtual network rules</t>
  </si>
  <si>
    <t>Storage account public access should be disallowed</t>
  </si>
  <si>
    <t>Enable zone redundancy for storage accounts to improve high availability and resiliency</t>
  </si>
  <si>
    <t>Upgrade general-purpose v1 storage accounts</t>
  </si>
  <si>
    <t>Storage accounts should prevent shared key access</t>
  </si>
  <si>
    <t>Overly permissive permissions should not be configured on Function App, Web App or Logic App</t>
  </si>
  <si>
    <t>vm-jobserver-centrahub-001_osdisk_1_336eccf60e75444194013ca46cd77ac9</t>
  </si>
  <si>
    <t>Enable Backups on your Virtual Machines</t>
  </si>
  <si>
    <t>a651eb11-e3ba-4f9a-b098-93fec752d8e0</t>
  </si>
  <si>
    <t>Consider Cosmos DB reserved instance to save over the pay-as-you-go costs</t>
  </si>
  <si>
    <t>Cosmos_DB_100_RUs</t>
  </si>
  <si>
    <t>microsoft.compute/virtualmachinescalesets</t>
  </si>
  <si>
    <t>Enable automatic repair policy on Azure Virtual Machine Scale Sets (VMSS)</t>
  </si>
  <si>
    <t>Enable Azure Virtual Machine Scale Set (VMSS) application health monitoring</t>
  </si>
  <si>
    <t>microsoft.network/loadbalancers</t>
  </si>
  <si>
    <t>Ensure backend pools contain at least two instances</t>
  </si>
  <si>
    <t>microsoft.containerregistry/registries</t>
  </si>
  <si>
    <t>Ensure Geo-replication is enabled for resilience</t>
  </si>
  <si>
    <t>Use Premium tier for critical production workloads</t>
  </si>
  <si>
    <t>microsoft.containerservice/managedclusters</t>
  </si>
  <si>
    <t>Use Fleet Manager auto-upgrade profiles to replace cluster auto-upgrades</t>
  </si>
  <si>
    <t>Enable Autoscaling for your system node pools</t>
  </si>
  <si>
    <t>Enable container monitoring for Azure Kubernetes Service (AKS) clusters</t>
  </si>
  <si>
    <t>Add node pools to the cluster</t>
  </si>
  <si>
    <t>Unsupported Kubernetes version is detected</t>
  </si>
  <si>
    <t>Configure and deploy Azure Kubernetes Service (AKS) and related resources to use availability zones</t>
  </si>
  <si>
    <t>Create a dedicated system node pool</t>
  </si>
  <si>
    <t>Enable Vertical Pod Autoscaler recommendation mode to rightsize resource requests and limits</t>
  </si>
  <si>
    <t>microsoft.documentdb/databaseaccounts</t>
  </si>
  <si>
    <t>Enable zone redundancy for multi-region Cosmos DB accounts</t>
  </si>
  <si>
    <t>microsoft.eventhub/namespaces</t>
  </si>
  <si>
    <t>Enable auto-inflate on Event Hubs Standard tier</t>
  </si>
  <si>
    <t>dk-uaa-eastus2-dev-001preupgrade</t>
  </si>
  <si>
    <t>Consider Spot nodes for workloads that can handle interruptions</t>
  </si>
  <si>
    <t>Ensure B-series Virtual Machine's (VMs) are not used in production environments</t>
  </si>
  <si>
    <t>Use AKS Backup for a cluster with persistent volumes</t>
  </si>
  <si>
    <t>Migrate to Azure Linux 3.0</t>
  </si>
  <si>
    <t>kv-common-dev-webd7wna8</t>
  </si>
  <si>
    <t>microsoft.apimanagement/service</t>
  </si>
  <si>
    <t>Dependency network status check failed</t>
  </si>
  <si>
    <t>microsoft.insights/webtests</t>
  </si>
  <si>
    <t>apimdevopsdev001-ai-apim-eastus2-dev-001</t>
  </si>
  <si>
    <t>The URL ping test capability of the application insights feature for Azure Monitor is being retired.</t>
  </si>
  <si>
    <t>asp-rgdevops-eastus2-dev-001</t>
  </si>
  <si>
    <t>asp-rgdevopseastus2dev001-950f</t>
  </si>
  <si>
    <t>asp-rgdevopseastus2dev001-b91d</t>
  </si>
  <si>
    <t>Enable Health check for App Service</t>
  </si>
  <si>
    <t>Migrate to Flex Consumption</t>
  </si>
  <si>
    <t>e2c9cba0-15a1-4a48-9d53-0959ab2ccec9</t>
  </si>
  <si>
    <t>Consider Database for PostgreSQL reserved instance to save over the pay-as-you-go costs</t>
  </si>
  <si>
    <t>AzureDB_PostgreSQL_Flexible_Server_General_Purpose_Dsv3Series_Compute</t>
  </si>
  <si>
    <t>AzureDB_PostgreSQL_Flexible_Server_General_Purpose_Ddsv4Series_Compute</t>
  </si>
  <si>
    <t>Microsoft Defender for servers should be enabled</t>
  </si>
  <si>
    <t>Microsoft Defender for Resource Manager should be enabled</t>
  </si>
  <si>
    <t>Microsoft Defender for Key Vault should be enabled</t>
  </si>
  <si>
    <t>Disabled accounts with owner permissions on Azure resources should be removed</t>
  </si>
  <si>
    <t>Microsoft Defender for App Service should be enabled</t>
  </si>
  <si>
    <t>Microsoft Defender for APIs should be enabled</t>
  </si>
  <si>
    <t>Microsoft Defender for open-source relational databases should be enabled</t>
  </si>
  <si>
    <t>Diagnostic logs in App Service should be enabled</t>
  </si>
  <si>
    <t>Managed identity should be enabled on web apps</t>
  </si>
  <si>
    <t>Storage account should use a private link connection</t>
  </si>
  <si>
    <t>Microsoft.Compute/virtualMachines</t>
  </si>
  <si>
    <t>Configure and deploy Azure Virtual Machine Scale Sets in a more resilient and balanced configuration</t>
  </si>
  <si>
    <t>pvc-03876234-f607-4d7d-b99b-a04a115e4ca3</t>
  </si>
  <si>
    <t>pvc-04ac8c44-96d8-4777-8eee-b81b3e2f3621</t>
  </si>
  <si>
    <t>pvc-0d6116b0-1402-48bb-995f-e0d0ebf28fee</t>
  </si>
  <si>
    <t>pvc-1147bcef-5cd6-4cba-8de4-be1731b794b8</t>
  </si>
  <si>
    <t>pvc-12eac8cd-f816-4a0e-a4b3-5bb2ba4eaf2b</t>
  </si>
  <si>
    <t>pvc-13c60431-a616-4449-9664-61abb4cb86af</t>
  </si>
  <si>
    <t>pvc-17ab20de-0eb9-4961-b3f7-b7278e0a4aad</t>
  </si>
  <si>
    <t>pvc-1970dd15-7149-4b9f-a62f-3388cd13c2d8</t>
  </si>
  <si>
    <t>pvc-2029a634-58c7-4839-ac84-06b831ec20a6</t>
  </si>
  <si>
    <t>pvc-23a0fb4b-ea37-44eb-8001-121f8d773675</t>
  </si>
  <si>
    <t>pvc-279eed89-46f7-4520-9a0b-b977a385b54d</t>
  </si>
  <si>
    <t>pvc-302d042f-7e3d-4808-bf1f-7d6c8f964dc5</t>
  </si>
  <si>
    <t>pvc-31a14700-38e2-423a-95bc-a33d7ea338ff</t>
  </si>
  <si>
    <t>pvc-34e7aa6d-c5f7-46f9-a423-dd0368e0040e</t>
  </si>
  <si>
    <t>pvc-36f4b681-1153-4da8-a0e6-ea9f58b9e097</t>
  </si>
  <si>
    <t>pvc-384052b4-f538-41e9-8639-779954f984d6</t>
  </si>
  <si>
    <t>pvc-3c4e3b11-74e1-4633-90bd-1952e0809743</t>
  </si>
  <si>
    <t>pvc-4566b03d-6386-40b6-a3c6-90b178fd3fca</t>
  </si>
  <si>
    <t>pvc-46bdef38-b043-487f-ad9a-a9e2fafd9bc1</t>
  </si>
  <si>
    <t>pvc-4829220e-8b86-49f9-9d58-f58229b07221</t>
  </si>
  <si>
    <t>pvc-4da2151f-7cfa-41d7-a179-dbb9351ede85</t>
  </si>
  <si>
    <t>pvc-51921d48-8f4a-45c0-a9e3-5aee758274d7</t>
  </si>
  <si>
    <t>pvc-54af59d3-2873-4293-b6d3-b72bd319b97a</t>
  </si>
  <si>
    <t>pvc-5e853639-bcd0-46b5-b905-6467d8189505</t>
  </si>
  <si>
    <t>pvc-5e9eb6a0-6f2a-4e08-be6f-763acb0eec46</t>
  </si>
  <si>
    <t>pvc-5ecd2db9-4e76-4411-9c52-1058f064438f</t>
  </si>
  <si>
    <t>pvc-63b6b363-1d37-43cc-b75d-b9021d373bcf</t>
  </si>
  <si>
    <t>pvc-63cfae20-1e35-47d0-a463-0dcd478d8b8e</t>
  </si>
  <si>
    <t>pvc-67a1c4cd-bab1-4098-8c6d-faa3febf2166</t>
  </si>
  <si>
    <t>pvc-6820f445-2fef-4abb-ac0d-1abd6cf554cd</t>
  </si>
  <si>
    <t>pvc-69da2111-92eb-4aed-a337-c4b1cf37bd56</t>
  </si>
  <si>
    <t>pvc-7855c2d8-b0c4-4101-8bd9-ce9629391836</t>
  </si>
  <si>
    <t>pvc-785f166d-1aaa-4867-b41d-88b0ad7d0781</t>
  </si>
  <si>
    <t>pvc-78e37af4-01cf-4455-a64d-294d52373c9f</t>
  </si>
  <si>
    <t>pvc-79d744fb-e459-40e7-b818-6c7af7feacb4</t>
  </si>
  <si>
    <t>pvc-7a7196f3-421b-43f1-8045-379b8ec98de7</t>
  </si>
  <si>
    <t>pvc-7ab42395-c5e7-4717-9363-8d719cc3dcdd</t>
  </si>
  <si>
    <t>pvc-7b995904-cdab-41b3-9162-3d6b73fafc99</t>
  </si>
  <si>
    <t>pvc-7bccee89-b147-4f0e-959e-f8820081f67a</t>
  </si>
  <si>
    <t>pvc-7d58dc3d-c0eb-426d-a6ae-db3fad458d30</t>
  </si>
  <si>
    <t>pvc-8a5770b3-5a60-4646-bf11-427e91b1f67a</t>
  </si>
  <si>
    <t>pvc-8bf4236f-b599-443a-bc32-4b8dc1a67d05</t>
  </si>
  <si>
    <t>pvc-8d9a4604-8a1d-49d1-8116-d28043a4261e</t>
  </si>
  <si>
    <t>pvc-92c00750-9060-4992-813f-f7634f737bf3</t>
  </si>
  <si>
    <t>pvc-97a247b1-c454-4cf1-988a-10b26336f2b4</t>
  </si>
  <si>
    <t>pvc-a0521fd4-6b08-4bb8-af49-9f4336e8f470</t>
  </si>
  <si>
    <t>pvc-a2e9543c-51a0-4bdf-abca-fede21007a0e</t>
  </si>
  <si>
    <t>pvc-a2fd2b97-1266-4b47-bb60-1844d13f6caf</t>
  </si>
  <si>
    <t>pvc-a3a3aba4-612f-4ac3-8728-648902ef3bdd</t>
  </si>
  <si>
    <t>pvc-ac24a993-d8dd-429a-93e9-ec2ffde27fb9</t>
  </si>
  <si>
    <t>pvc-ae05ea0f-555f-4b5f-81ee-9c81d0ca33f5</t>
  </si>
  <si>
    <t>pvc-afb7956d-2ed3-4958-b76f-06a912812507</t>
  </si>
  <si>
    <t>pvc-b2c56911-06ec-4f1c-b6ae-f9e34bf8c220</t>
  </si>
  <si>
    <t>pvc-b3dd9060-6534-4237-a0e6-681daf6950cb</t>
  </si>
  <si>
    <t>pvc-b400358d-2af6-42c5-9bed-a60e5e4525fc</t>
  </si>
  <si>
    <t>pvc-b4df1e40-8d5f-49af-9ddc-2e593648d888</t>
  </si>
  <si>
    <t>pvc-b51ec741-017b-4c23-a2ca-88fe23c2c8c0</t>
  </si>
  <si>
    <t>pvc-bc500d53-b491-48ac-b2a6-1bb1f632914f</t>
  </si>
  <si>
    <t>pvc-c2c4f04a-642c-451f-8656-c8515eb662d6</t>
  </si>
  <si>
    <t>pvc-c37a6a1a-4db6-4a7e-a17c-b511cc39f47e</t>
  </si>
  <si>
    <t>pvc-c6b644b9-8da0-4e08-9e8f-dcc1e813bb91</t>
  </si>
  <si>
    <t>pvc-cca615b0-6cf6-4a9f-9518-2aefdf99d27c</t>
  </si>
  <si>
    <t>pvc-ccf26993-0c4a-4006-bf0c-1f9391fb3d9c</t>
  </si>
  <si>
    <t>pvc-d0c05244-e41d-407e-b09b-5f207bd1ad40</t>
  </si>
  <si>
    <t>pvc-d31ca596-2d20-4957-a74b-038112353881</t>
  </si>
  <si>
    <t>pvc-d6971d13-6af0-4ccf-9202-dd1f58199158</t>
  </si>
  <si>
    <t>pvc-e1e84ecf-26e3-4382-b1b4-a4f7c44177ab</t>
  </si>
  <si>
    <t>pvc-e245db73-5723-43ba-94d2-2fbb52dfdbed</t>
  </si>
  <si>
    <t>pvc-eaa42f8f-1876-42cf-ba26-c6a571989978</t>
  </si>
  <si>
    <t>pvc-eb97b7d2-52f5-42e9-befc-b49b951c4dff</t>
  </si>
  <si>
    <t>pvc-ebad2f02-c255-43f4-8f38-0c03e3add952</t>
  </si>
  <si>
    <t>pvc-ede07578-e8d6-4b9b-afd0-70d4ef0746f9</t>
  </si>
  <si>
    <t>pvc-eec1f23a-00bb-49cb-8957-78d5fec4a79e</t>
  </si>
  <si>
    <t>pvc-eedc21fd-26f8-45f6-ac86-a0631b6577ff</t>
  </si>
  <si>
    <t>pvc-f0be0972-e79c-41e5-aeb9-c66a5f8fbb6d</t>
  </si>
  <si>
    <t>pvc-f2a962c5-e777-4002-be21-462044c2aa6b</t>
  </si>
  <si>
    <t>pvc-f2c788d9-08ff-481e-a7d4-9e5b46f187fd</t>
  </si>
  <si>
    <t>pvc-f465f436-9b13-4ede-b78d-21772f637d93</t>
  </si>
  <si>
    <t>pvc-ff028140-f944-4474-b88c-4a869e75c39b</t>
  </si>
  <si>
    <t>pvc-ffcda396-5fbe-48cd-b350-8d5b8f08e8f0</t>
  </si>
  <si>
    <t>aks-nodepool1-30396969-vmss</t>
  </si>
  <si>
    <t>aks-npapieastus2-11825140-vmss</t>
  </si>
  <si>
    <t>aks-npbpsys-26152200-vmss</t>
  </si>
  <si>
    <t>pvc-0269766c-69fe-4063-b90b-002edec77606</t>
  </si>
  <si>
    <t>pvc-0ab9b2cb-6753-4f52-bc37-d6222a72c388</t>
  </si>
  <si>
    <t>pvc-0b02711a-8c5a-4abe-8d09-f4cb7e4ac271</t>
  </si>
  <si>
    <t>pvc-0dc29180-4f24-461a-8b09-929cc5549830</t>
  </si>
  <si>
    <t>pvc-0ddfebd6-91e6-420a-861c-f016abe9fb39</t>
  </si>
  <si>
    <t>pvc-16e74c0f-cf86-4ad0-b109-e0a41cc60399</t>
  </si>
  <si>
    <t>pvc-18c91575-cd9f-4db9-85b1-91fad8cca404</t>
  </si>
  <si>
    <t>pvc-2164eff1-8b4a-45a5-85f0-e13c5d2e9c48</t>
  </si>
  <si>
    <t>pvc-24278d1e-3b86-4537-b69c-971a8834dc13</t>
  </si>
  <si>
    <t>pvc-256e2d4a-35ed-4ae6-8472-412676865b46</t>
  </si>
  <si>
    <t>pvc-2ad846ce-c2f1-4168-b934-0363c17add59</t>
  </si>
  <si>
    <t>pvc-2ef1ce21-743d-4249-b090-fb80d611b9c3</t>
  </si>
  <si>
    <t>pvc-32432e24-5a94-429e-811f-2c0536c0bb14</t>
  </si>
  <si>
    <t>pvc-3a1b7e77-5f4d-420f-8708-ac7a9105a273</t>
  </si>
  <si>
    <t>pvc-3b55492a-166b-454b-8ff8-be98eed2b40a</t>
  </si>
  <si>
    <t>pvc-4583574f-a894-431d-90ee-442d9ce14165</t>
  </si>
  <si>
    <t>pvc-4d88b146-96cf-430a-9646-e0bc5e900c3f</t>
  </si>
  <si>
    <t>pvc-53a26aa1-0a30-4d23-a112-3256409015ce</t>
  </si>
  <si>
    <t>pvc-57bb4d78-c172-4e9c-9537-1d5f03469a53</t>
  </si>
  <si>
    <t>pvc-59abafa5-54ad-48af-96af-780f63aad7f3</t>
  </si>
  <si>
    <t>pvc-64a64a73-63c0-4d66-ad2d-86fcbc9f4f11</t>
  </si>
  <si>
    <t>pvc-64a9b0fd-3133-4997-8a19-d8b3b6157402</t>
  </si>
  <si>
    <t>pvc-67d5c60b-302f-416a-8e58-9c68f4efaf06</t>
  </si>
  <si>
    <t>pvc-69428003-b9cd-474a-aba9-f223ea733cd4</t>
  </si>
  <si>
    <t>pvc-6f1d24cc-fb89-4599-ba43-df3256239b14</t>
  </si>
  <si>
    <t>pvc-762676d5-9946-4e29-a92c-a5ad0aaa6fa6</t>
  </si>
  <si>
    <t>pvc-836a0db5-4d4b-4d23-8d5a-87cac1e3a6e7</t>
  </si>
  <si>
    <t>pvc-859bed0f-b88c-4389-88b9-f5a1753fc809</t>
  </si>
  <si>
    <t>pvc-8b6fc21e-f531-4b1c-91ff-6383c752cf1b</t>
  </si>
  <si>
    <t>pvc-8e12dd6a-ad61-4e13-9dba-f082b854c884</t>
  </si>
  <si>
    <t>pvc-9fb704b7-3502-4aa4-a104-742d4728db14</t>
  </si>
  <si>
    <t>pvc-a30e97d1-ef78-45d7-99ff-c4b0b574f59e</t>
  </si>
  <si>
    <t>pvc-a5216a7e-b92e-4897-8d5a-5cebf5d0ae89</t>
  </si>
  <si>
    <t>pvc-af37fc2b-0584-4e0a-b1cb-f87b01a44f54</t>
  </si>
  <si>
    <t>pvc-af828f0c-c3b6-423c-b2ae-f45f22a86496</t>
  </si>
  <si>
    <t>pvc-af87003a-af06-44d0-8c48-853b3691df54</t>
  </si>
  <si>
    <t>pvc-b63734b7-8eeb-4094-b3bd-fde977093fd0</t>
  </si>
  <si>
    <t>pvc-ba3ae318-e71d-4563-8f75-fc07055330e3</t>
  </si>
  <si>
    <t>pvc-c20d947d-d918-441e-b63e-d8e69add4797</t>
  </si>
  <si>
    <t>pvc-cc7148cd-7389-44f2-acb2-3b974fe4349b</t>
  </si>
  <si>
    <t>pvc-d442353e-1125-4828-8c32-311c53c4de14</t>
  </si>
  <si>
    <t>pvc-d5007b67-607c-478b-abac-ad6741468e7f</t>
  </si>
  <si>
    <t>pvc-dedd2560-e4ec-4f81-b30d-473b528748be</t>
  </si>
  <si>
    <t>pvc-e52c166a-e2f8-44b6-8211-61a94d53b9ad</t>
  </si>
  <si>
    <t>pvc-e7e8c846-c507-4846-bd02-362666a9311e</t>
  </si>
  <si>
    <t>pvc-eb6857b4-9440-4dbe-b660-ef95c6f2d8bf</t>
  </si>
  <si>
    <t>pvc-fff6a19b-6561-457b-96ca-b628e253dc33</t>
  </si>
  <si>
    <t>Container registries should not allow unrestricted network access</t>
  </si>
  <si>
    <t>Container registries should use private link</t>
  </si>
  <si>
    <t>Microsoft.ContainerRegistry/registries-repositories-images</t>
  </si>
  <si>
    <t>repositories-bss-accounts-management-images-sha256:cd7046d5885b8d7916676147ff9795fb8c5d86b716240a6084dcaf2e46100525</t>
  </si>
  <si>
    <t>Container images in Azure registry should have vulnerability findings resolved</t>
  </si>
  <si>
    <t>repositories-bss-approval-management-images-sha256:61a7351a0a56faa009ce9746ac1233e6004bb6d8c6824e5865b4ff2f10ff0d0a</t>
  </si>
  <si>
    <t>repositories-bss-billing-images-sha256:72c852276e7d7430824f544cbc1d357ac3e4be610ef5621abbc0f147c7dbccf9</t>
  </si>
  <si>
    <t>repositories-bss-business-interactions-images-sha256:387207e611b7e8e3a3ea027840f71f83e60930d4a03efc0e9d4e8fdf606dad14</t>
  </si>
  <si>
    <t>repositories-bss-business-rules-images-sha256:cec42a580487aaba6179a82b097b5ccebbb02ab7bad257665d47ac503963357d</t>
  </si>
  <si>
    <t>repositories-bss-common-business-images-sha256:4d7a89a8289528a50519248ab43dbf2e73ec0e5fd3aaec8d5c820d9cd3d61e76</t>
  </si>
  <si>
    <t>repositories-bss-constraints-validation-images-sha256:a7fcb518a7c0e7e2bb72cf7282e8753ad2abdeab6dfabff6492c62ca43b2c273</t>
  </si>
  <si>
    <t>repositories-bss-contract-management-images-sha256:2ac8be92f3bc92f343f65cf96add29c7c6e3d8fc4fd001c4b0bc5cc5ad592b53</t>
  </si>
  <si>
    <t>repositories-bss-cpq-repository-project-management-images-sha256:127c43ffcf698de74f7461589b68577d650e8c3a42d441d03ba876b99358b724</t>
  </si>
  <si>
    <t>repositories-bss-cxm-portal-ontc-images-sha256:55443db64d366d79af08db56b500df78593577405ae265440751d5ee9da201e4</t>
  </si>
  <si>
    <t>repositories-bss-cxm-portal-ontc-images-sha256:61aa1c172c9039e68533fae59ac1d1fc7ac01a7b90f83218bc1315acb72981db</t>
  </si>
  <si>
    <t>repositories-bss-interaction-engine-repository-images-sha256:ab0a9755005c119aaca601a3ce533243f535e907facc2c15e59c61fcdf1ac0b5</t>
  </si>
  <si>
    <t>repositories-bss-offer-content-management-images-sha256:13d7b61aaff75bce60ac516b1911d40c1d30eb8ca7ec739ed324c3476a4edefe</t>
  </si>
  <si>
    <t>repositories-bss-onnet-fcx-migration-images-sha256:80c7408a6bff0ad12367868d2c18c92dc75519d0c6cd8c9b7d6588a99aa2abec</t>
  </si>
  <si>
    <t>repositories-bss-party-interactions-images-sha256:a9912c9322edc0ceb64c9f19ac886a9131cbd4411b8fd890c426080e5c861424</t>
  </si>
  <si>
    <t>repositories-bss-product-offering-management-images-sha256:5686d8d1b49470cb615826211085425657bd65429c014994e8bad81cbb97dac0</t>
  </si>
  <si>
    <t>repositories-bss-product-offering-management-simulation-images-sha256:3a8b31f7114713039942c135c424ee715be4e485dd6584d5b30d78bef7c2fd20</t>
  </si>
  <si>
    <t>repositories-bss-quote-management-adapter-images-sha256:751e1fb49a4f47a973ef6944a1f67186d52d9eb9fec7af2b1ca733d3374324c4</t>
  </si>
  <si>
    <t>repositories-bss-quote-management-images-sha256:e6fdf8f6da6b781b47b29073df006f18308843c459428843b482ecbd15cdce8b</t>
  </si>
  <si>
    <t>repositories-bss-resource-inventory-images-sha256:dbf384f8f267e067f65106a3389f90bdcb24e5dbe7574b633f6e2a90e987f10a</t>
  </si>
  <si>
    <t>repositories-bss-strategic-plan-management-images-sha256:45555f2d8a817eb5903f5eecc944ebfc4588f7b5f57a7d2969ed9b7ec00833bc</t>
  </si>
  <si>
    <t>repositories-bss-subscription-changes-adapter-images-sha256:0a1826bec41302472a7ccc35439d5fcbfa183422f0d7f5a7832fd461352e773f</t>
  </si>
  <si>
    <t>repositories-bss-subscriptions-builder-images-sha256:57dc5f2099a08cb289f2938acfcd4fb382ff5a2844d8a477a12976d567ae9d69</t>
  </si>
  <si>
    <t>repositories-bss-survey-management-images-sha256:ec72628e55c322b57a821de1275317d29067cbf1af4b1f4544b5848dfdad84fc</t>
  </si>
  <si>
    <t>repositories-bss-task-management-images-sha256:e6363755d5a759762bc3010cf76a1bbd47ebe0f3562a7e58e5905f4af249eb33</t>
  </si>
  <si>
    <t>repositories-bss-tmf621-trouble-ticket-images-sha256:c92986c0a54a13b533991f2a86d5d4ca8abf77955c5e2cb524ed7131150e93b5</t>
  </si>
  <si>
    <t>Azure running container images should have vulnerabilities resolved</t>
  </si>
  <si>
    <t>Use Uptime SLA</t>
  </si>
  <si>
    <t>Azure Kubernetes Service clusters should have the Azure Policy add-on for Kubernetes installed</t>
  </si>
  <si>
    <t>namespace-dataprotection-microsoft-toplevelworkloadkind-deployment-pod-dataprotection-microsoft-controller-container-fluent-bit</t>
  </si>
  <si>
    <t>Vulnerable Azure Kubernetes Service should be updated to resolve vulnerability findings</t>
  </si>
  <si>
    <t>namespace-dataprotection-microsoft-toplevelworkloadkind-deployment-pod-dataprotection-microsoft-kubernetes-agent-container-fluent-bit</t>
  </si>
  <si>
    <t>namespace-dataprotection-microsoft-toplevelworkloadkind-deployment-pod-dataprotection-microsoft-kubernetes-agent-container-velero</t>
  </si>
  <si>
    <t>namespace-kube-system-toplevelworkloadkind-daemonset-pod-aks-secrets-store-csi-driver-container-liveness-probe</t>
  </si>
  <si>
    <t>namespace-kube-system-toplevelworkloadkind-daemonset-pod-aks-secrets-store-csi-driver-container-node-driver-registrar</t>
  </si>
  <si>
    <t>namespace-kube-system-toplevelworkloadkind-daemonset-pod-aks-secrets-store-csi-driver-container-secrets-store</t>
  </si>
  <si>
    <t>namespace-kube-system-toplevelworkloadkind-daemonset-pod-aks-secrets-store-provider-azure-container-provider-azure-installer</t>
  </si>
  <si>
    <t>namespace-kube-system-toplevelworkloadkind-daemonset-pod-azure-ip-masq-agent-container-azure-ip-masq-agent</t>
  </si>
  <si>
    <t>namespace-kube-system-toplevelworkloadkind-daemonset-pod-cloud-node-manager-container-cloud-node-manager</t>
  </si>
  <si>
    <t>namespace-kube-system-toplevelworkloadkind-daemonset-pod-csi-azuredisk-node-container-azuredisk</t>
  </si>
  <si>
    <t>namespace-kube-system-toplevelworkloadkind-daemonset-pod-csi-azuredisk-node-container-liveness-probe</t>
  </si>
  <si>
    <t>namespace-kube-system-toplevelworkloadkind-daemonset-pod-csi-azuredisk-node-container-node-driver-registrar</t>
  </si>
  <si>
    <t>namespace-kube-system-toplevelworkloadkind-daemonset-pod-csi-azurefile-node-container-azurefile</t>
  </si>
  <si>
    <t>namespace-kube-system-toplevelworkloadkind-daemonset-pod-csi-azurefile-node-container-liveness-probe</t>
  </si>
  <si>
    <t>namespace-kube-system-toplevelworkloadkind-daemonset-pod-csi-azurefile-node-container-node-driver-registrar</t>
  </si>
  <si>
    <t>namespace-kube-system-toplevelworkloadkind-daemonset-pod-microsoft-defender-collector-ds-container-microsoft-defender-low-level-collector</t>
  </si>
  <si>
    <t>namespace-kube-system-toplevelworkloadkind-daemonset-pod-microsoft-defender-publisher-ds-container-microsoft-defender-publisher</t>
  </si>
  <si>
    <t>namespace-kube-system-toplevelworkloadkind-deployment-pod-coredns-autoscaler-container-autoscaler</t>
  </si>
  <si>
    <t>namespace-kube-system-toplevelworkloadkind-deployment-pod-coredns-container-coredns</t>
  </si>
  <si>
    <t>namespace-kube-system-toplevelworkloadkind-deployment-pod-konnectivity-agent-autoscaler-container-autoscaler</t>
  </si>
  <si>
    <t>namespace-kube-system-toplevelworkloadkind-deployment-pod-konnectivity-agent-container-konnectivity-agent</t>
  </si>
  <si>
    <t>namespace-kube-system-toplevelworkloadkind-deployment-pod-metrics-server-container-metrics-server-vpa</t>
  </si>
  <si>
    <t>namespace-kube-system-toplevelworkloadkind-deployment-pod-metrics-server-container-metrics-server</t>
  </si>
  <si>
    <t>Microsoft Defender for SQL should be enabled for unprotected PostgreSQL flexible servers</t>
  </si>
  <si>
    <t>Azure Cosmos DB should disable public network access</t>
  </si>
  <si>
    <t>Enable autoscale on your Azure Cosmos DB database or container</t>
  </si>
  <si>
    <t>microsoft.databricks/workspaces</t>
  </si>
  <si>
    <t>Azure Databricks Workspaces should use private link</t>
  </si>
  <si>
    <t>microsoft.network/privateendpoints</t>
  </si>
  <si>
    <t>Resolve issues for private endpoint not in succeeded state</t>
  </si>
  <si>
    <t>asp-rgbireportsqa001-af8e</t>
  </si>
  <si>
    <t>vm-bp-syslog-eastus2-qa-001_osdisk_1_fb97bc7564d7452caa113169ad9a17a3</t>
  </si>
  <si>
    <t>vm-bpetl-eastus2-qa-002_osdisk_1_759714f3f3f94c4eb93b8cdd3cd530f1</t>
  </si>
  <si>
    <t>Containers sharing sensitive host namespaces should be avoided</t>
  </si>
  <si>
    <t>Have at least 2 nodes in your system node pool</t>
  </si>
  <si>
    <t>Kubernetes API server should be configured with restricted access</t>
  </si>
  <si>
    <t>Azure Kubernetes Service clusters should have Defender profile enabled</t>
  </si>
  <si>
    <t>namespace-app-routing-system-toplevelworkloadkind-deployment-pod-nginx-container-controller</t>
  </si>
  <si>
    <t>namespace-gatekeeper-system-toplevelworkloadkind-deployment-pod-gatekeeper-audit-container-gatekeeper-audit-container</t>
  </si>
  <si>
    <t>namespace-gatekeeper-system-toplevelworkloadkind-deployment-pod-gatekeeper-controller-container-gatekeeper-controller-container</t>
  </si>
  <si>
    <t>namespace-kube-system-toplevelworkloadkind-daemonset-pod-kube-proxy-container-kube-proxy</t>
  </si>
  <si>
    <t>namespace-kube-system-toplevelworkloadkind-deployment-pod-azure-policy-container-azure-policy</t>
  </si>
  <si>
    <t>Turn on backup for PostgreSQL flexible server</t>
  </si>
  <si>
    <t>Review the server for table stats reset</t>
  </si>
  <si>
    <t>Secure transfer to storage accounts should be enabled</t>
  </si>
  <si>
    <t>kv-common-qa-acmi0pbzl</t>
  </si>
  <si>
    <t>Role-Based Access Control should be used on Azure Keyvault Services (AKV)</t>
  </si>
  <si>
    <t>vm-gis-aes-eastus2-qa-komodo-001_osdisk_1_6cdf6dcb818e45dca157702d1eea5b35</t>
  </si>
  <si>
    <t>vm-gis-apo-eastus2-qa-komodo-001_osdisk_1_4e9ed9b4010c459098597c3223b3e1c4</t>
  </si>
  <si>
    <t>vm-gis-nss-eastus2-qa-komodo-005_osdisk_1_e6ce73f309a44f4b938e812109b92bcf</t>
  </si>
  <si>
    <t>vm-gis-was-eastus2-qa-komodo-001_osdisk_1_a4e355c34f7d4125938cab23686c9753</t>
  </si>
  <si>
    <t>namespace-aks-store-toplevelworkloadkind-deployment-pod-rabbitmq-container-rabbitmq</t>
  </si>
  <si>
    <t>namespace-app-routing-system-toplevelworkloadkind-deployment-pod-external-dns-private-container-controller</t>
  </si>
  <si>
    <t>namespace-app-routing-system-toplevelworkloadkind-deployment-pod-nginx-internal-0-container-controller</t>
  </si>
  <si>
    <t>namespace-kube-system-pod-eraser-aks-agentpool-63519624-vmss0000ri-hlvzj-container-collector</t>
  </si>
  <si>
    <t>namespace-kube-system-pod-eraser-aks-agentpool-63519624-vmss0000ri-hlvzj-container-trivy-scanner</t>
  </si>
  <si>
    <t>namespace-kube-system-pod-eraser-aks-intqa-63519624-vmss000103-rnkhz-container-remover</t>
  </si>
  <si>
    <t>namespace-kube-system-toplevelworkloadkind-daemonset-pod-azure-cns-container-cns-container</t>
  </si>
  <si>
    <t>namespace-kube-system-toplevelworkloadkind-deployment-pod-azure-wi-webhook-controller-manager-container-manager</t>
  </si>
  <si>
    <t>namespace-kube-system-toplevelworkloadkind-deployment-pod-eraser-controller-manager-container-manager</t>
  </si>
  <si>
    <t>Azure Databricks Clusters should disable public IP</t>
  </si>
  <si>
    <t>asp-rgnomoeastus2qa001</t>
  </si>
  <si>
    <t>asp-rgsiriuseastus2qa001</t>
  </si>
  <si>
    <t>vm-sn-ms-eastus2-qa-002_osdisk_1_54016f1155aa409d8af51441c7a947cb</t>
  </si>
  <si>
    <t>vm-sn-ms-eastus2-qa-003_osdisk_1_4808b01f5e574fa1a46a85b82bd84d0f</t>
  </si>
  <si>
    <t>vm-sn-ms-eastus2-qa-004_osdisk_1_02c3dee4e7ad483886de493abc0b7f44</t>
  </si>
  <si>
    <t>vm-sn-ms-eastus2-qa-005_osdisk_1_97b34f228e4e4490a76cf38b310f89e4</t>
  </si>
  <si>
    <t>webapp_ase-transitional-eastus2-qa-001</t>
  </si>
  <si>
    <t>API Management calls to API backends should be authenticated</t>
  </si>
  <si>
    <t>webapp_ase-transitional-eastus2-qa-004</t>
  </si>
  <si>
    <t>webapp_ase-transitional-eastus2-qa-006</t>
  </si>
  <si>
    <t>webapp_ase-transitional-eastus2-qa-017</t>
  </si>
  <si>
    <t>webapp_ase-transitional-eastus2-qa-020</t>
  </si>
  <si>
    <t>webapp_ase-transitional-eastus2-qa-022</t>
  </si>
  <si>
    <t>webapp_ase-transitional-eastus2-qa-023</t>
  </si>
  <si>
    <t>webapp_ase-transitional-eastus2-qa-031</t>
  </si>
  <si>
    <t>webapp_ase-transitional-eastus2-qa-032</t>
  </si>
  <si>
    <t>62f3f0ab46346111988a35d0</t>
  </si>
  <si>
    <t>API Management secret named values should be stored in Azure Key Vault</t>
  </si>
  <si>
    <t>API Management services should use a virtual network</t>
  </si>
  <si>
    <t>Azure registry container images should have vulnerabilities resolved</t>
  </si>
  <si>
    <t>repositories-api-m-alarmnotification-images-sha256:7b5445a45623699f366e44d0d9540da37aa7cd64d6382a9c2db85adcf6c6d285</t>
  </si>
  <si>
    <t>repositories-api-m-alarmrules-images-sha256:c2255de0d355afb4f74ebf584b7beaa3c57c208c19bd8d78f18fcce7dd598ef0</t>
  </si>
  <si>
    <t>repositories-callejero-images-sha256:b918cde6d3cd788c1836ea173dc9bdc7796c1b8b1793e976185ce859313547ab</t>
  </si>
  <si>
    <t>repositories-camunda-ntconsult-camunda-wildfly-images-sha256:109216bb3774ec25a6c04b5b2f7f54eeefb7cab874405c7e109b6193e911a012</t>
  </si>
  <si>
    <t>repositories-camunda-ntconsult-camunda-wildfly-qa-images-sha256:5a48ceb689bbc60f4b0ab8d761e67e36025d20cd1c915b3362b6919a6238bb92</t>
  </si>
  <si>
    <t>repositories-camundacopia-images-sha256:998befeecc04fd3c89c6993cf28adcb519207387ecf433b76b4744f72f80a28c</t>
  </si>
  <si>
    <t>repositories-camundawarwildfly-images-sha256:78849baa7e15dbf3d7e5459572c4ad582ba94aa0f0a7caef45603139838ab693</t>
  </si>
  <si>
    <t>repositories-camundawarwildfly-images-sha256:7f111a859487d1f2bc23748fcb1311dda070f6cd0b19928532361667908a095e</t>
  </si>
  <si>
    <t>repositories-ctoinventory-images-sha256:bf2b1f3a3f9c8abb48e43d3e2ccca5d5eb7741c7d51831c04973a10f19050c91</t>
  </si>
  <si>
    <t>repositories-front-images-sha256:201e1f74556a2caf04e733b355f7a8e1ea134dfde0cada24d93adb55cdccccd6</t>
  </si>
  <si>
    <t>repositories-messagesirius-images-sha256:eee5f4c822a511cab27c3319c070a4658b40f5fe24881c0af0daa86af93ae1bb</t>
  </si>
  <si>
    <t>repositories-onnet-availability-service-images-sha256:468933d9217674aa9be7c3fc58a493e256231eefec76a6e161196ff80c07350a</t>
  </si>
  <si>
    <t>repositories-onnet-geocoder-service-images-sha256:78a6efd6f1ca0fb0689d044ec6e3f9bcbcbd4f45e78eac83ceb51d66cc112431</t>
  </si>
  <si>
    <t>repositories-onnet-vno-manager-web-images-sha256:1fcf2076b5fba1036c7830aac72e0801ada14f05b43c9008a53cfb5a4486ddc2</t>
  </si>
  <si>
    <t>repositories-sigressresponse-images-sha256:f0522a27b0452f1721c18c6223069cc399e516406e451725599d17960b1a7dc4</t>
  </si>
  <si>
    <t>repositories-tmf622wrapper-images-sha256:5b929261171059041e12f59e3c89cca720a2337ccc33ed7dab384f5b55c872d4</t>
  </si>
  <si>
    <t>repositories-tmf638-images-sha256:50ca2dae25bd815ece03c1bc93b1bfb03c9a28e62d9d91dbb90b8ca29658c092</t>
  </si>
  <si>
    <t>repositories-tmf645-images-sha256:79be7c2374a8e1be1f8ba0586f3133bc51fe949326ffd41b78e631905452f5cf</t>
  </si>
  <si>
    <t>repositories-tmf645wrapper-images-sha256:64823b1c884cbc3bac9926627704c6a799ebb74b0bcf3bb9e8f174f104af5d73</t>
  </si>
  <si>
    <t>repositories-token-images-sha256:6f87ddb2dfed33e4f327f440f45fff4a732a1da29f8f47fadf1e35b0dfc8d090</t>
  </si>
  <si>
    <t>repositories-wrappersirius-images-sha256:221eb49a2db35bc52026a4aed68f22762d9f0950c6ed78744c643d2ffeccb31b</t>
  </si>
  <si>
    <t>ase-rgtransitionaleastus2qa001</t>
  </si>
  <si>
    <t>ase-rgtransitionaleastus2qa005</t>
  </si>
  <si>
    <t>ase-rgtransitionaleastus2qa015</t>
  </si>
  <si>
    <t>ase-rgtransitionaleastus2qa019</t>
  </si>
  <si>
    <t>asp-rgasesiriuseastus2qa001</t>
  </si>
  <si>
    <t>asp-rgtransitionaleastus2qa002</t>
  </si>
  <si>
    <t>asp-rgtransitionaleastus2qa004</t>
  </si>
  <si>
    <t>asp-rgtransitionaleastus2qa006</t>
  </si>
  <si>
    <t>asp-rgtransitionaleastus2qa007</t>
  </si>
  <si>
    <t>asp-rgtransitionaleastus2qa008</t>
  </si>
  <si>
    <t>asp-rgtransitionaleastus2qa012</t>
  </si>
  <si>
    <t>asp-rgtransitionaleastus2qa016</t>
  </si>
  <si>
    <t>asp-rgtransitionaleastus2qa022</t>
  </si>
  <si>
    <t>asp-rgtransitionaleastus2qa023</t>
  </si>
  <si>
    <t>asp-rgtransitionaleastus2qa024</t>
  </si>
  <si>
    <t>asp-rgtransitionaleastus2qa025</t>
  </si>
  <si>
    <t>asp-rgtransitionaleastus2qa026</t>
  </si>
  <si>
    <t>asp-rgtransitionaleastus2qa027</t>
  </si>
  <si>
    <t>asp-rgtransitionaleastus2qa028</t>
  </si>
  <si>
    <t>asp-rgtransitionaleastus2qa029</t>
  </si>
  <si>
    <t>asp-rgtransitionaleastus2qa030</t>
  </si>
  <si>
    <t>asp-rgtransitionaleastus2qa031</t>
  </si>
  <si>
    <t>asp-rgtransitionaleastus2qa032</t>
  </si>
  <si>
    <t>asp-rgtransitionaleastus2qa033</t>
  </si>
  <si>
    <t>asp-rgtransitionaleastus2qa034</t>
  </si>
  <si>
    <t>asp-rgtransitionaleastus2qa035</t>
  </si>
  <si>
    <t>asp-rgtransitionaleastus2qa036</t>
  </si>
  <si>
    <t>Web Application should only be accessible over HTTPS</t>
  </si>
  <si>
    <t>webapp_ase-sirius-eastus2-qa-001</t>
  </si>
  <si>
    <t>webapp_ase-sirius-eastus2-qa-003</t>
  </si>
  <si>
    <t>webapp_ase-sirius-eastus2-qa-01</t>
  </si>
  <si>
    <t>64ade0f50f7ccb0f94c80b10</t>
  </si>
  <si>
    <t>64ade2cb0f7ccb0f94c80b17</t>
  </si>
  <si>
    <t>64b025290f7ccb0cf0281c69</t>
  </si>
  <si>
    <t>blueplanet-bpo</t>
  </si>
  <si>
    <t>API Management APIs should use only encrypted protocols</t>
  </si>
  <si>
    <t>bss-geo-restrictions-public-api</t>
  </si>
  <si>
    <t>som-tmf640-register-a-listener</t>
  </si>
  <si>
    <t>64add0c02891f414d0cf92b8</t>
  </si>
  <si>
    <t>64aee8e72891f414d0cf96a3</t>
  </si>
  <si>
    <t>API Management should disable public network access to the service configuration endpoints</t>
  </si>
  <si>
    <t>repositories-authtokenesri-images-sha256:71d0d286646d72e15194b854f18acd99ebb14a6f07c79feea754d0eae17930c9</t>
  </si>
  <si>
    <t>repositories-blueplanet-indra-app-tmf642-uaa-images-sha256:a7e1474d3631d3120c238ae39b6a38006d779d302845541ad966a3978c8b6793</t>
  </si>
  <si>
    <t>repositories-blueplanet-indra-bloqueo-service-aks-images-sha256:35664ac4a9995a94ce553322dec6e651b3e30e6e1f59b7cb4ea321e941a6ed21</t>
  </si>
  <si>
    <t>repositories-blueplanet-indra-gateway_portales-images-sha256:006ca01d930078609abd6414b78a850df0ea0dee52095845a5538cdb7bbbf900</t>
  </si>
  <si>
    <t>repositories-blueplanet-indra-gateway_portales-images-sha256:02f350a40c2e5f6a8c3173bb464c485627318df774e8957ec5a9b9d8d7dfd55d</t>
  </si>
  <si>
    <t>repositories-blueplanet-indra-gateway_portales-images-sha256:3d6163a81e6e853c835822573c8b36b5a6bd3ba2ad01d0bc48458890503a13c6</t>
  </si>
  <si>
    <t>repositories-blueplanet-indra-gateway_portales-images-sha256:61d681afeaa027bb095b345f9f0ea65071881f1cf9adf65117afe626225a1a5c</t>
  </si>
  <si>
    <t>repositories-blueplanet-indra-gateway_portales-images-sha256:641d6f8b4209b2da821f750907220a8fd6f295c5cf1101cbca89f9aa07a8572c</t>
  </si>
  <si>
    <t>repositories-blueplanet-indra-gateway_portales-images-sha256:75a8181fe450da1292016fffa2187fec124b35d2a4dec69d758054de1b0dfad4</t>
  </si>
  <si>
    <t>repositories-blueplanet-indra-gateway_portales-images-sha256:9e300e393ed7a22035651694553dd006ab0deb5fec2da41814aa5770725112df</t>
  </si>
  <si>
    <t>repositories-blueplanet-indra-gateway_portales-images-sha256:a1cc63d5606a4c66a361013331c54d9f2bc0a85e18ae8cc22ee83a2d96242a74</t>
  </si>
  <si>
    <t>repositories-blueplanet-indra-gateway_portales-images-sha256:d3e557067c4139126f797df7da0d3e7df63f315d190832510acd1753115dec38</t>
  </si>
  <si>
    <t>repositories-blueplanet-indra-gateway_portales-images-sha256:e0efd18b47d6713038d4e3dd829cc15cac9310f0d0218893697bc8fa48992e11</t>
  </si>
  <si>
    <t>repositories-blueplanet-indra-ms-api-concilia-bpi-images-sha256:084cdd378afb1c5af4a59efcc9ad77b00ca1f5f91b12c7bba44d8fd8121648a0</t>
  </si>
  <si>
    <t>repositories-blueplanet-indra-ms-api-concilia-bpi-images-sha256:0c8f57c986e96d6cf104ebecad272435eca6ac99efdd132effcdb267c72de184</t>
  </si>
  <si>
    <t>repositories-blueplanet-indra-ms-api-concilia-bpi-images-sha256:1a9193bb3ffbd3fd7815c0adf635b0fa3ecfff6d141f79975c06ab25d722978a</t>
  </si>
  <si>
    <t>repositories-blueplanet-indra-ms-api-concilia-bpi-images-sha256:1ba12bf88af9603e71992caa0174ba5c9aa953f7d6a9e150d004045dec1eb74b</t>
  </si>
  <si>
    <t>repositories-blueplanet-indra-ms-api-concilia-bpi-images-sha256:29d0c2f208f63620ee5954eca12805e6c0900ed767a14aa067cfa77b6dcad562</t>
  </si>
  <si>
    <t>repositories-blueplanet-indra-ms-api-concilia-bpi-images-sha256:30adda97b8b751e9dce937256e8fb0d436769e2856bcd1c89f7d936f88dc693a</t>
  </si>
  <si>
    <t>repositories-blueplanet-indra-ms-api-concilia-bpi-images-sha256:3cfee9411fcd156296a960e9841f22c8992243e54f9bc6b8289871ed7ba497e7</t>
  </si>
  <si>
    <t>repositories-blueplanet-indra-ms-api-concilia-bpi-images-sha256:41be9aa0674703edd55afe0142d12334befbbffe87fae526c70f435ed84fa37b</t>
  </si>
  <si>
    <t>repositories-blueplanet-indra-ms-api-concilia-bpi-images-sha256:4d799a5064642eb5fe787ce5e2f6f02f341cccfde35ef04b3c5616cf565f65bb</t>
  </si>
  <si>
    <t>repositories-blueplanet-indra-ms-api-concilia-bpi-images-sha256:5413728e71797b7e7df517170883049ec2df91dba2f28cc01a1ec6c50954d76a</t>
  </si>
  <si>
    <t>repositories-blueplanet-indra-ms-api-concilia-bpi-images-sha256:62c7fc8bf7e626b2f6b0603c0844b4f3c5f38597fca0281b68dfb33371ae7a7d</t>
  </si>
  <si>
    <t>repositories-blueplanet-indra-ms-api-concilia-bpi-images-sha256:65f5b948639959d4754a14c90455c8bbca1b0d55b3f5c43b28bfb0ac415e7522</t>
  </si>
  <si>
    <t>repositories-blueplanet-indra-ms-api-concilia-bpi-images-sha256:6b67b2eb449cf8cd8ef876220f07051718906e6469c2d0c14d10addc62573f2f</t>
  </si>
  <si>
    <t>repositories-blueplanet-indra-ms-api-concilia-bpi-images-sha256:71f5a13c77b4158b1e9607fd4e83373fc3c0d94f52198fb439e01dae9d2a0e04</t>
  </si>
  <si>
    <t>repositories-blueplanet-indra-ms-api-concilia-bpi-images-sha256:7e1c617e2e338f6341fe482a2446dc1461ab531632931887e67d9b94dadfee68</t>
  </si>
  <si>
    <t>repositories-blueplanet-indra-ms-api-concilia-bpi-images-sha256:8bb0332b113681c3e959f02b0c62a2b4098fa3dcd6671a9bfd3ff5a8c6a3a57d</t>
  </si>
  <si>
    <t>repositories-blueplanet-indra-ms-api-concilia-bpi-images-sha256:8eaad6c107cae825996f0ad7b72066e4616e62fa69897ce55dfd9d26de8b763f</t>
  </si>
  <si>
    <t>repositories-blueplanet-indra-ms-api-concilia-bpi-images-sha256:95d9beacf39011a4db32087125e2b7ee416534b5da4af2c83800e44afd9c00f8</t>
  </si>
  <si>
    <t>repositories-blueplanet-indra-ms-api-concilia-bpi-images-sha256:96910ea81eadb183a8e426308144eab1507757e435aae1686043673e34256beb</t>
  </si>
  <si>
    <t>repositories-blueplanet-indra-ms-api-concilia-bpi-images-sha256:a1015057889b6120bd29490b5e0625ed79ec69cbe4c184cbba19f10f32ad6fa2</t>
  </si>
  <si>
    <t>repositories-blueplanet-indra-ms-api-concilia-bpi-images-sha256:a47f240f047b8c4603f54d18fa3eb6cde2a0a7c00511676f2eda98b39ef4bfa6</t>
  </si>
  <si>
    <t>repositories-blueplanet-indra-ms-api-concilia-bpi-images-sha256:b05d727995c84a898225b8327c64163905be810221752734cd22866970636106</t>
  </si>
  <si>
    <t>repositories-blueplanet-indra-ms-api-concilia-bpi-images-sha256:e45cb299c3e1d7c5a61ffd4576996e75574e22ca93f42056fe7edb2c51d940b5</t>
  </si>
  <si>
    <t>repositories-blueplanet-indra-ms-api-concilia-bpi-images-sha256:e5a05d82f142272a851870b3868681de89fa3677da45bd3a2fa2ab44b79ca9ef</t>
  </si>
  <si>
    <t>repositories-blueplanet-indra-ms-api-concilia-bpi-images-sha256:eda1bc0b607e12f72468aa5a17abd65c217c53fcd93d0bf5468a0f4158b12357</t>
  </si>
  <si>
    <t>repositories-blueplanet-indra-ms-api-concilia-bpi-images-sha256:ef11e67be4d0cb00e6d44c945ac1b22ede8fff72e0f5f365d8d6ccab5902389f</t>
  </si>
  <si>
    <t>repositories-blueplanet-indra-ms-api-concilia-bpi-images-sha256:ef9da2cd61b6b57e3c78dcb19700b85ca6f35aa44d0f19960bdc9899ccf2c319</t>
  </si>
  <si>
    <t>repositories-blueplanet-indra-ms-api-concilia-bpi-images-sha256:ffa914e6e82bdf6c0f8ec9b91fe250a27c6f784851edad5568c2012e2d8cc4ec</t>
  </si>
  <si>
    <t>repositories-blueplanet-indra-ms-bpi-process-automation-error-722-java-images-sha256:1ce8b4a018ab870f98c6d5dce3ab79931ef7180edf64e364c3593ef86660a3d7</t>
  </si>
  <si>
    <t>repositories-blueplanet-indra-ms-bpi-process-automation-error-722-java-images-sha256:2f35671a7fadd7c7eea539152d16a8397ab8e7f7f9d3fc741992a92e4eafe789</t>
  </si>
  <si>
    <t>repositories-blueplanet-indra-ms-bpi-process-automation-error-722-java-images-sha256:4a55593243a19f05aa54b1bce5ef08403fd47c17ac206eb7e144b4fdeea33b0e</t>
  </si>
  <si>
    <t>repositories-blueplanet-indra-ms-bpi-process-automation-error-722-java-images-sha256:8e607d143ee879abd1d29d797aacef5bb5dc7c06a78bc32b6dfea920565c31ee</t>
  </si>
  <si>
    <t>repositories-blueplanet-indra-ms-bpi-process-automation-error-722-java-images-sha256:aa5317b02fe2aecb70eaefdf5263aaeefe6094dff54dca3e9397cbbf458adfd1</t>
  </si>
  <si>
    <t>repositories-blueplanet-indra-ms-bpi-process-automation-error-722-java-images-sha256:c2427b24f0ae3787c07aa5f482977237e38f0ba2c526cc61f27c74646bbfb8dc</t>
  </si>
  <si>
    <t>repositories-blueplanet-indra-ms-bpi-process-automation-error-722-java-images-sha256:e9b1caf8ce00dac5e4b99e59f3ca244e8f2808956e05e6514dd9fc8f56f90406</t>
  </si>
  <si>
    <t>repositories-blueplanet-indra-ms-bpi-workarrounds-management-java-images-sha256:ddce3ba80f4a5f5fab913847e96cfb6ca14c6d7fb8de18d012f301578988eb23</t>
  </si>
  <si>
    <t>repositories-blueplanet-indra-ms-bpibpo-migration-services-java-images-sha256:756cf6dd6ddf84078be43697484ec1415c8ce00d15576c66cd50b707ad007b2a</t>
  </si>
  <si>
    <t>repositories-blueplanet-indra-ms-bpibpo-migration-services-load-data-java-images-sha256:cef7d6c28ced2b7afe9a6e98e7fdbc5646db8aa4dcd01abc5ea7c89e7d6f63aa</t>
  </si>
  <si>
    <t>repositories-blueplanet-indra-ms-integration-cto-certification-java-images-sha256:1e553d868e456bb75ec0ee58ea1a42fb4f36c23416919d854ecc56c9998b9749</t>
  </si>
  <si>
    <t>repositories-blueplanet-indra-ms-integration-massive-resource-report-java-images-sha256:36d875042c4a1e1816dbc787b9c64994a0254ada8fd5860e8ab3a402f7031f1e</t>
  </si>
  <si>
    <t>repositories-blueplanet-indra-ms-integration-massive-resource-report-java-images-sha256:37b87c7ff3349f7b21c43a692c85e1180806ee4ba8365294662d349e446525fa</t>
  </si>
  <si>
    <t>repositories-blueplanet-indra-ms-integration-massive-resource-report-java-images-sha256:509fa806368dd3ded1c99671b2f7583760e9cbfb2ff258adc5978cb632192377</t>
  </si>
  <si>
    <t>repositories-blueplanet-indra-ms-integration-massive-resource-report-java-images-sha256:6f5815f3d254a9f0b104a82814ae526ff5fc7e59f520c735af8d245dd539e535</t>
  </si>
  <si>
    <t>repositories-blueplanet-indra-ms-integration-massive-resource-report-java-images-sha256:8699ab442cd73c1b8f826604eca93ebce9ec4bcaef5a376a2ac4d66c97980e31</t>
  </si>
  <si>
    <t>repositories-blueplanet-indra-ms-integration-massive-resource-report-java-images-sha256:a773415c499aeae5b6c3b9cb914df6ecd5e8999e5027551610ff34860664c2e0</t>
  </si>
  <si>
    <t>repositories-blueplanet-indra-ms-integration-massive-resource-report-java-images-sha256:b8f825eed3cf609f6f7b24673bed6e8b31ac26c906b5555c2293bc66e353c8db</t>
  </si>
  <si>
    <t>repositories-blueplanet-indra-ms-integration-massive-resource-report-java-images-sha256:bd48cdb7d821e56f6517cf87ff170ab4255dd3fd646e0aac4a7d99a052381e3e</t>
  </si>
  <si>
    <t>repositories-blueplanet-indra-ms-integration-massive-resource-report-java-images-sha256:cc1c4b1028b974e2183d4d39db443c849e002724a8a8165cc44e3c1ef83ea791</t>
  </si>
  <si>
    <t>repositories-blueplanet-indra-ms-integration-massive-resource-report-java-images-sha256:cc954ddfac816899744c0b6c56033ad6f3817cc582dca6f2e559a9402d1ffe53</t>
  </si>
  <si>
    <t>repositories-blueplanet-indra-ms-integration-massive-resource-report-java-images-sha256:d072d9080a481e0ef67561f5cc2d64a6d9b508d90df6c0a50427a6c7b09a9ae4</t>
  </si>
  <si>
    <t>repositories-blueplanet-indra-ms-integration-massive-resource-report-java-images-sha256:d17f9eb4dab613303366dd3b04ea85e1e9cf81206e63457737ac96c6aa473094</t>
  </si>
  <si>
    <t>repositories-blueplanet-indra-ms-integration-massive-resource-report-java-images-sha256:de19252ca900bca37279ebac68c85f69292b585b1ae29714a2acaee936e8b6a3</t>
  </si>
  <si>
    <t>repositories-blueplanet-indra-ms-integration-massive-resource-report-java-images-sha256:de81f51744116a0ecbe99b8d38b491b11fcf2a6bb223033b5d454ccc335f01c7</t>
  </si>
  <si>
    <t>repositories-blueplanet-indra-ms-integration-massive-resource-report-java-images-sha256:e1e4309201b66a8356397cb105befe593da489292773acaad520ebd2223af10c</t>
  </si>
  <si>
    <t>repositories-blueplanet-indra-ms-tm628-orchestrator-java-images-sha256:9151c5d4385962fde3919a49d00f9eb640cb3915ad845aa9085ac78a39c1a1a4</t>
  </si>
  <si>
    <t>repositories-blueplanet-indra-ms-tm628-orchestrator-java-images-sha256:dbc9a5a19faab176ccb805f17821dc4e1df682b90332a78bc613d2fc51920e1b</t>
  </si>
  <si>
    <t>repositories-blueplanet-indra-ms-tm628-orchestrator-java-images-sha256:dcb0a27e34e9312fa8252b99d607e5e6d5cbd6f7d51c8a4aab565e0a05731ecb</t>
  </si>
  <si>
    <t>repositories-blueplanet-indra-ms-uaa-portneigh-images-sha256:2f97095f055b9dfc66f0b499b124d2d5dc9a137e6ce38154d20f34d453c64956</t>
  </si>
  <si>
    <t>repositories-bpo-customs-onnet-bpo-bpmn-workflows-images-sha256:79ca3cbb86a6494904624f793f40865c2b9a5e8117312e37ebd3074f3e2c7be5</t>
  </si>
  <si>
    <t>repositories-gis-indra-ms-3gis-reassignment-orchestador-java-images-sha256:3c6c5f6587a4658eb0cdccef028c2e2145ddee2943d09e287fbedd37362d2deb</t>
  </si>
  <si>
    <t>repositories-gis-indra-ms-bpi-clients-report-java-images-sha256:34dcd6f147cda2fe681b110da496b624f6293a3aec806d622c079e58abb15e38</t>
  </si>
  <si>
    <t>repositories-gis-indra-ms-bpi-clients-report-java-images-sha256:ce35a12e648d5616a56797d41507cbe49f1a4055845f865f40818e48a39cc9c6</t>
  </si>
  <si>
    <t>repositories-gis-indra-ms-integration-pon-certification-java-images-sha256:9dcc627eff36c4eb478c640b4183608ed8183d1884741744313444e0f53e77a5</t>
  </si>
  <si>
    <t>repositories-integration-indra-service-tickettimer-images-sha256:0e21bcc144e60d77ef91bb076b3ae8761f1dfe4e09933cc433f463e18ee11049</t>
  </si>
  <si>
    <t>repositories-stmf628-images-sha256:5a82d43ebd3f396df4aec2a40a2bf77b05c2c0a2d375ff5cf250e8ac914ba3ab</t>
  </si>
  <si>
    <t>repositories-stmf637-images-sha256:3c17bd98285cedbc8948d46cf82feea9b556dba4cee93bc44e5484bb7f0a0473</t>
  </si>
  <si>
    <t>repositories-trasladoreportesassia-images-sha256:a458a0387db5f7d70c5d20de48dcce3f23111d0201b2af8aaa329b6e9060e83d</t>
  </si>
  <si>
    <t>apimdevopsqa001-ai-apim-eastus2-qa-001</t>
  </si>
  <si>
    <t>asp-rgdevops-eastus2-qa-001</t>
  </si>
  <si>
    <t>asp-rgdevopseastus2qa001-8c5f</t>
  </si>
  <si>
    <t>sn-test-server-domain_osdisk_1_4a8d167eee914808a38e13f3d177a5d4</t>
  </si>
  <si>
    <t>f63fbc3e-78fb-48e6-8e5b-944c79e35ca1</t>
  </si>
  <si>
    <t>AzureDB_PostgreSQL_Flexible_Server_Memory_Optimized_Esv3Series_Compute</t>
  </si>
  <si>
    <t>Consider App Service reserved instance to save over the on-demand costs</t>
  </si>
  <si>
    <t>Azure_App_Service_Premium_v3_Plan_Linux_P1_v3</t>
  </si>
  <si>
    <t>Azure_App_Service_Premium_v3_Plan_Linux_P0_v3</t>
  </si>
  <si>
    <t>AzureDB_PostgreSQL_Flexible_Server_General_Purpose_Ddsv5Series_Compute_vCore</t>
  </si>
  <si>
    <t>328f199407f947feb60bc6d7873eac9f-containerrootvolume</t>
  </si>
  <si>
    <t>533e592ea58d4f158081de77ac308ca6-osdisk</t>
  </si>
  <si>
    <t>5b8e157327a2421e80587a6d3b41b3e8-osdisk</t>
  </si>
  <si>
    <t>686472316e1b43caa99bc38ece3fc722-osdisk</t>
  </si>
  <si>
    <t>f19a18cd23c04f9f9e89186a4b2d58fc-containerrootvolume</t>
  </si>
  <si>
    <t>f6cac95d80804f2a921543ed563cf6fb-osdisk</t>
  </si>
  <si>
    <t>0471a53bd6fd4107aeedc4c41a322eac</t>
  </si>
  <si>
    <t>0721268ccbcc44caa337545a5f976b11</t>
  </si>
  <si>
    <t>10ec70ee42954bec9fe04686a47a0925</t>
  </si>
  <si>
    <t>18a3f299d33d488e963a034fd4683854</t>
  </si>
  <si>
    <t>1a91522d20f347ecb5241135e7355cbd</t>
  </si>
  <si>
    <t>1f92d5eb00a54fd08b0baa2f82b456f2</t>
  </si>
  <si>
    <t>201026e2ee924745a801f8eb5b35e6a9</t>
  </si>
  <si>
    <t>2283260c0d5c4affbcf3713e451b4f9d</t>
  </si>
  <si>
    <t>251cb8c4630245958c696940151ce662</t>
  </si>
  <si>
    <t>26ba1104fc244dd5a00ca80c4c99a399</t>
  </si>
  <si>
    <t>2d6b6b5f921c48a3b74dcf4983a01b03</t>
  </si>
  <si>
    <t>31ad5c555513454594b88ba485090b53</t>
  </si>
  <si>
    <t>34eb7a49b6dd4b80a2702ab7360a2030</t>
  </si>
  <si>
    <t>38e084d2e0ae47bbac6ce7fd8c46b729</t>
  </si>
  <si>
    <t>3c7b42630b194d70bef45ac1d727d087</t>
  </si>
  <si>
    <t>3ccafbf0becf4aa7985b9e1fd726a556</t>
  </si>
  <si>
    <t>3ed044a9f79e4a1fa0ed008ecca59d7f</t>
  </si>
  <si>
    <t>3fdc61854271445b8aff951849973c8b</t>
  </si>
  <si>
    <t>40ef5e28a8ae4e48b390489ed27e820f</t>
  </si>
  <si>
    <t>41998177b5e54fb6b3f4945964e05928</t>
  </si>
  <si>
    <t>41db198afb9d4b20a704a20a825e773a</t>
  </si>
  <si>
    <t>4c6ab639c4a34396aad5a53c89627c4c</t>
  </si>
  <si>
    <t>4eda0387c95e40e89e900d5dfea3bbdb</t>
  </si>
  <si>
    <t>5092d43cfd4e4e4cbdf0fb9fe3688e05</t>
  </si>
  <si>
    <t>5c41347f141a43f3b573dc3b3d15344a</t>
  </si>
  <si>
    <t>5f49b500bf314d8092166e7f96a010df</t>
  </si>
  <si>
    <t>608611238cf64f518a19da25b7536149</t>
  </si>
  <si>
    <t>624ed28cc1a344b6b90fb91164d03db5</t>
  </si>
  <si>
    <t>62d6593eb0be4c6a84b141288f164246</t>
  </si>
  <si>
    <t>64c195d58ce140ff8776d8fd46ca4a8e</t>
  </si>
  <si>
    <t>65e22774281a4ba9aae19540e6bd8802</t>
  </si>
  <si>
    <t>6748a50a05824a519eae938c21f1df63</t>
  </si>
  <si>
    <t>67805e3056ba4bc3ad1eef67f7171fc0</t>
  </si>
  <si>
    <t>67f4ca266aaf4d7abbcd9c27e6beec9c</t>
  </si>
  <si>
    <t>7055b8bda86f43958f3120f39d733213</t>
  </si>
  <si>
    <t>7560e387eecd48688b1f9ed56b55d5c4</t>
  </si>
  <si>
    <t>77b0ae353d1d4206933e367a5e8aac44</t>
  </si>
  <si>
    <t>7b9d8075820641c087bd87e780ebfef0</t>
  </si>
  <si>
    <t>7caf57c917e6415b90af8df2d1f0f8b3</t>
  </si>
  <si>
    <t>7d1adcdb05aa4c4e94ac3a476f9992dd</t>
  </si>
  <si>
    <t>7e34c29a45ad4c518e9a86872dd5bc4e</t>
  </si>
  <si>
    <t>8720078b1b4f40ca806b5122dadd03cd</t>
  </si>
  <si>
    <t>8c34e28e657a427d889da795cdbbd0d1</t>
  </si>
  <si>
    <t>9215ecf9e66b4923a7846689cb4e9890</t>
  </si>
  <si>
    <t>9686b39554c24a00a5ef9d687750dc9b</t>
  </si>
  <si>
    <t>96c498cba79246e38888d76bd8850a0d</t>
  </si>
  <si>
    <t>988befbcf8624d17a3d935ce8af4e31d</t>
  </si>
  <si>
    <t>9898937a6fb04332a2db5387a7c6af50</t>
  </si>
  <si>
    <t>9f6e4b9b8cf74adeb8fec1f76b713add</t>
  </si>
  <si>
    <t>a8ce967922f54ed7bcbef8c2b747b3fc</t>
  </si>
  <si>
    <t>a8eff5dfaede416b839f0497879016fb</t>
  </si>
  <si>
    <t>ac037bbeb90a4658a9e86ce0f61a184b</t>
  </si>
  <si>
    <t>aca3995e114d40618dbd2e65c3dc3280</t>
  </si>
  <si>
    <t>b332413d3eaa44168a16a78ab7a28003</t>
  </si>
  <si>
    <t>b9d3a8fa406944e5aab794f932e7ccca</t>
  </si>
  <si>
    <t>ba629aa1d64b474aae80290c05c014da</t>
  </si>
  <si>
    <t>baa9483215194b7998a4bf90cf5cced6</t>
  </si>
  <si>
    <t>bbf6bdcfcd83401ebcfdb38a914ff26f</t>
  </si>
  <si>
    <t>bd6c1f2d51fb4b6aa0f352723ca451b8</t>
  </si>
  <si>
    <t>bdb2da919084497e9dff4163802dcafd</t>
  </si>
  <si>
    <t>c12b8bda3104470cb38856bd417117e1</t>
  </si>
  <si>
    <t>c2abe2ca6a524adda6cd970d4e8f5c77</t>
  </si>
  <si>
    <t>c331452cdd7f476bb4d4301b4bc379ff</t>
  </si>
  <si>
    <t>c430621dbfd44fc1be0911f15d398adb</t>
  </si>
  <si>
    <t>c6dfd678764c43a284cad5104145c5d6</t>
  </si>
  <si>
    <t>ca92ae80546548bd81eeb8ad45149233</t>
  </si>
  <si>
    <t>ca9b3606da9c4f3e841a59a4a9fd8528</t>
  </si>
  <si>
    <t>cb3071b4232a489181eea4af3e48e10a</t>
  </si>
  <si>
    <t>cecbdc5c3c154e2185c84cf3003adaed</t>
  </si>
  <si>
    <t>d2952488c049473b8ca90a2a380e9214</t>
  </si>
  <si>
    <t>d507e6b54dbe407ebc1a2af8be349675</t>
  </si>
  <si>
    <t>d54d982e9ac249f68e135f20ce8a9408</t>
  </si>
  <si>
    <t>d5535886f186438e9fad07d1b19994b7</t>
  </si>
  <si>
    <t>d5ddb02ac6b846d8984d01fecbd18689</t>
  </si>
  <si>
    <t>d9688006ca314043978547244c33abfa</t>
  </si>
  <si>
    <t>d9d69fe801864f8c9f170229dc8eaa3d</t>
  </si>
  <si>
    <t>dc3d23e3007d464d9ebc6e84a5d0badd</t>
  </si>
  <si>
    <t>dc6a03e4c4f942a1a4c5965833520378</t>
  </si>
  <si>
    <t>dd647b8e01604294b109c611f5489ba1</t>
  </si>
  <si>
    <t>de2b0517ad99462ab141fb8964a93e58</t>
  </si>
  <si>
    <t>dfcd12421cef4e7c9d715238c8eaef04</t>
  </si>
  <si>
    <t>e1bce52b21614f7ca275ebbc9cec4c2e</t>
  </si>
  <si>
    <t>e6561b3438a0418eb6687762101f6d0c</t>
  </si>
  <si>
    <t>e66f13e8f68449159e06235d98e141cd</t>
  </si>
  <si>
    <t>e6963df4743148cfb5c1f884d43ccd9e</t>
  </si>
  <si>
    <t>e72dd6df04eb4648b8e92fad8963ae1b</t>
  </si>
  <si>
    <t>e93448d0eda54768acb725b4842ae86a</t>
  </si>
  <si>
    <t>ed6226ac1e5e4857bfc824bcb285166b</t>
  </si>
  <si>
    <t>f506a20e48f24873a4ac1404ada42145</t>
  </si>
  <si>
    <t>f6707e4f0d1b45b4910d861f8339bfa0</t>
  </si>
  <si>
    <t>f7d76b6d927a47fe92bc688a4bcfc21c</t>
  </si>
  <si>
    <t>f933faf59c8345a9ab7c888f1a878918</t>
  </si>
  <si>
    <t>f9512aaea9384946855446282a91b30f</t>
  </si>
  <si>
    <t>fa02c79b6a104c27a8e05519784f4a72</t>
  </si>
  <si>
    <t>fb81fe9466fd4d3997e5eca5e61bcaee</t>
  </si>
  <si>
    <t>ffa8485c92e54543ba3dcb769d439781</t>
  </si>
  <si>
    <t>ffdc00cc846943678540eac270352ea1</t>
  </si>
  <si>
    <t>008110b5449b40e9a0e275d210e020de-privatenic</t>
  </si>
  <si>
    <t>0109c150e02f4e9fa67120431d76faac-publicnic</t>
  </si>
  <si>
    <t>029a189c155f4ec195f2704ff13c0d0c-publicnic</t>
  </si>
  <si>
    <t>030f2bb016c84e28bd87c6902bcddc89-privatenic</t>
  </si>
  <si>
    <t>0445069afc4747e08d56c961dd033f8a-publicnic</t>
  </si>
  <si>
    <t>0826e86f10774f79bae8b5e2e0462103-privatenic</t>
  </si>
  <si>
    <t>104bab5c25ff4c56b43fa95ec803b861-privatenic</t>
  </si>
  <si>
    <t>15f85e3c4c354c6e838a29341e36bd30-privatenic</t>
  </si>
  <si>
    <t>189bc56de62749f9908f3ae6a4b97f32-privatenic</t>
  </si>
  <si>
    <t>1966823f238e4c9b93a41abf4b8feacf-privatenic</t>
  </si>
  <si>
    <t>1bde498459764925aab9f9e5fbb70224-publicnic</t>
  </si>
  <si>
    <t>1f68ed937417478cbc516abc912974b3-privatenic</t>
  </si>
  <si>
    <t>20fed278bfca4e239b035d9c0cbaf73f-privatenic</t>
  </si>
  <si>
    <t>2142f6f140744368baa8d5ea96f53392-privatenic</t>
  </si>
  <si>
    <t>22e638c59f0a4adb9bd68675b51087e3-privatenic</t>
  </si>
  <si>
    <t>23bd2fa9a6da42db890e566edca3e146-privatenic</t>
  </si>
  <si>
    <t>2540e94579b44793a4254ac6f0aed74b-privatenic</t>
  </si>
  <si>
    <t>26108c3e768040b4a57e8214a5924e25-privatenic</t>
  </si>
  <si>
    <t>2d3b058e005b4efa970bf72ea9384da8-privatenic</t>
  </si>
  <si>
    <t>2d6b6b5f921c48a3b74dcf4983a01b03-privatenic</t>
  </si>
  <si>
    <t>3034ba95e50a4d90a4400ebc7baee8d3-privatenic</t>
  </si>
  <si>
    <t>30d7887b514c4cec926e278ce9e1cd9b-privatenic</t>
  </si>
  <si>
    <t>317a0cea0a4d4dd9afda76b24c241bdf-publicnic</t>
  </si>
  <si>
    <t>32749278ca8047e4948fd1d7133c52b5-publicnic</t>
  </si>
  <si>
    <t>32a2c030e7b141ad972bafc4b2e0d570-publicnic</t>
  </si>
  <si>
    <t>32dd2e74f02f4b3785607990f7f2b5e5-privatenic</t>
  </si>
  <si>
    <t>32f5bd2e23394268956854329deec273-publicnic</t>
  </si>
  <si>
    <t>34917f5e3f5f4090a1ef16977a4f589c-publicnic</t>
  </si>
  <si>
    <t>3943ceeadfa94caa9d93b754e6aa22e4-privatenic</t>
  </si>
  <si>
    <t>3ccafbf0becf4aa7985b9e1fd726a556-privatenic</t>
  </si>
  <si>
    <t>3e4aa212babe45a0bc9ef48999852e56-privatenic</t>
  </si>
  <si>
    <t>3f512238e84647408af4d59499d7e012-publicnic</t>
  </si>
  <si>
    <t>3fa65513dba045c6abb32ede49ee5ffb-privatenic</t>
  </si>
  <si>
    <t>423925664bdb4e458a4b577f7e0ca24d-privatenic</t>
  </si>
  <si>
    <t>437ca223d14f4273a66599dfbcd4cf8f-privatenic</t>
  </si>
  <si>
    <t>440a757e308c44b695fef976b95372d9-privatenic</t>
  </si>
  <si>
    <t>4a6184758d9140298d32ae2d619029bf-privatenic</t>
  </si>
  <si>
    <t>4a9ee9c256904b7387655e559ab87782-privatenic</t>
  </si>
  <si>
    <t>4b5967c1a5d14cca93a20599dbd3f886-privatenic</t>
  </si>
  <si>
    <t>4e07644eab3949899c5a64d42f63f586-privatenic</t>
  </si>
  <si>
    <t>4e07644eab3949899c5a64d42f63f586-publicnic</t>
  </si>
  <si>
    <t>536cc847cab8480fa27b44582be5ee0f-publicnic</t>
  </si>
  <si>
    <t>55c1a799b47247f08bce708fa0987ce5-publicnic</t>
  </si>
  <si>
    <t>592e5ed4221e4a04895ebe393ec7640f-privatenic</t>
  </si>
  <si>
    <t>5d79cf57753e482d886a22ee84bfa997-privatenic</t>
  </si>
  <si>
    <t>5e31a962c7074b9490eefd9a5dbc5972-publicnic</t>
  </si>
  <si>
    <t>5f096bffa2424375aebe3a293831f281-privatenic</t>
  </si>
  <si>
    <t>5f49b500bf314d8092166e7f96a010df-privatenic</t>
  </si>
  <si>
    <t>605fe14cf5084335b1ee276e67878105-privatenic</t>
  </si>
  <si>
    <t>605fe14cf5084335b1ee276e67878105-publicnic</t>
  </si>
  <si>
    <t>627442aadf834ac4923695d7da1182b2-publicnic</t>
  </si>
  <si>
    <t>64af9a00b6274707ab75846ed157b261-publicnic</t>
  </si>
  <si>
    <t>65801933eaa34ec098fb490ad240365b-privatenic</t>
  </si>
  <si>
    <t>67f4ca266aaf4d7abbcd9c27e6beec9c-privatenic</t>
  </si>
  <si>
    <t>73cdf4cbdb81427096b8c113ea62bb3a-privatenic</t>
  </si>
  <si>
    <t>79e0be9e3c3847baaf378bc0b47f975e-publicnic</t>
  </si>
  <si>
    <t>7d9a0595e8a440f19c53728dd22e20e4-publicnic</t>
  </si>
  <si>
    <t>7dc857c2d398415593eef40de210edf5-privatenic</t>
  </si>
  <si>
    <t>813e5296f08840e192d9afc1862eee13-privatenic</t>
  </si>
  <si>
    <t>816db7cd202d446da4e30e75077297fc-privatenic</t>
  </si>
  <si>
    <t>81e9261a98ff4236bb2ff648c93b6836-publicnic</t>
  </si>
  <si>
    <t>8472e8fdfb1445349694a9f3e6af7efe-privatenic</t>
  </si>
  <si>
    <t>8472e8fdfb1445349694a9f3e6af7efe-publicnic</t>
  </si>
  <si>
    <t>84f633f8df1044f09a118470f8e28e68-privatenic</t>
  </si>
  <si>
    <t>8526255f7a1b41d496c1fe1b36323d0f-privatenic</t>
  </si>
  <si>
    <t>8577bef82c1a4a2a8c4e3dc3d853b581-publicnic</t>
  </si>
  <si>
    <t>861cb898ea5140719bcfc7dd6b32246c-publicnic</t>
  </si>
  <si>
    <t>8720078b1b4f40ca806b5122dadd03cd-privatenic</t>
  </si>
  <si>
    <t>87f4ad62af054fdc836bf37db1fb32e6-privatenic</t>
  </si>
  <si>
    <t>87f4ad62af054fdc836bf37db1fb32e6-publicnic</t>
  </si>
  <si>
    <t>89ff948d05d4438d9daeb52d86be979c-publicnic</t>
  </si>
  <si>
    <t>8b7c33ea617f44ab9d2c0c21d54776a8-publicnic</t>
  </si>
  <si>
    <t>8cc19ae43f6a407e85f7407790df9f3c-publicnic</t>
  </si>
  <si>
    <t>8da3641a8e6a481fabdf47442d72e146-publicnic</t>
  </si>
  <si>
    <t>942a18f60cc642c8a15c7d1f4238a578-privatenic</t>
  </si>
  <si>
    <t>96e37f12812a4e4eb9463fd436bb76a1-publicnic</t>
  </si>
  <si>
    <t>988befbcf8624d17a3d935ce8af4e31d-privatenic</t>
  </si>
  <si>
    <t>9d7bd05b970a4593816654ac9840222b-publicnic</t>
  </si>
  <si>
    <t>9f2fd62281c4424f9d1cae205049ed2a-privatenic</t>
  </si>
  <si>
    <t>9f2fd62281c4424f9d1cae205049ed2a-publicnic</t>
  </si>
  <si>
    <t>a06b78b25b854f75a537894b5b7841d9-publicnic</t>
  </si>
  <si>
    <t>a1eb404db50b4a7d85a488631282c9fb-publicnic</t>
  </si>
  <si>
    <t>a1f4a26291b6458cbeb2e64afb6c52fb-privatenic</t>
  </si>
  <si>
    <t>a6c656ef30d34fd69acf8f563d183a40-publicnic</t>
  </si>
  <si>
    <t>b0ec6512f4324c349de688118d390560-privatenic</t>
  </si>
  <si>
    <t>b0ec6512f4324c349de688118d390560-publicnic</t>
  </si>
  <si>
    <t>b332413d3eaa44168a16a78ab7a28003-privatenic</t>
  </si>
  <si>
    <t>b332413d3eaa44168a16a78ab7a28003-publicnic</t>
  </si>
  <si>
    <t>b3700db2730e4d0793d34489ac4325e9-privatenic</t>
  </si>
  <si>
    <t>b37f372942034bacad7370b956c1dcdf-publicnic</t>
  </si>
  <si>
    <t>b3ba1c5480e4449ab8722f8269fe337e-publicnic</t>
  </si>
  <si>
    <t>ba9ba36e3ab643cda9f775401df867f5-publicnic</t>
  </si>
  <si>
    <t>c25f6eef927440b992be48813d44f93d-publicnic</t>
  </si>
  <si>
    <t>c29b1850091740d083526049802b63b0-privatenic</t>
  </si>
  <si>
    <t>c5d11d85786c4e61b7b51a87d433b330-privatenic</t>
  </si>
  <si>
    <t>c5d11d85786c4e61b7b51a87d433b330-publicnic</t>
  </si>
  <si>
    <t>c63d398e963742c8922c200f2a30b20c-privatenic</t>
  </si>
  <si>
    <t>c6483c2d35524aa59ff19e6f4879e45a-publicnic</t>
  </si>
  <si>
    <t>c653b2106f5440358c78c410c747a310-privatenic</t>
  </si>
  <si>
    <t>c654d03f324842f1a9f7f52579b2e170-publicnic</t>
  </si>
  <si>
    <t>ca2890600f3e442b84025a9c7088f617-publicnic</t>
  </si>
  <si>
    <t>cc16ac01fa3646b1a3f00641a77f9c37-privatenic</t>
  </si>
  <si>
    <t>cc16ac01fa3646b1a3f00641a77f9c37-publicnic</t>
  </si>
  <si>
    <t>d020398994994ea0978deedddcb4105d-publicnic</t>
  </si>
  <si>
    <t>d286f02b3dfa4090a5c108d53b508bea-publicnic</t>
  </si>
  <si>
    <t>d2952488c049473b8ca90a2a380e9214-publicnic</t>
  </si>
  <si>
    <t>d836028d3a614edf9d45da3dc80ff5f0-privatenic</t>
  </si>
  <si>
    <t>d9688006ca314043978547244c33abfa-privatenic</t>
  </si>
  <si>
    <t>da1504cbe9a54fdc8462d5f90fb6365f-privatenic</t>
  </si>
  <si>
    <t>de84b20f8f134bd18b3d75fd21b3bdd8-privatenic</t>
  </si>
  <si>
    <t>e1bce52b21614f7ca275ebbc9cec4c2e-privatenic</t>
  </si>
  <si>
    <t>e6781639e2644ecca4a7a535ccfcfb3e-privatenic</t>
  </si>
  <si>
    <t>e6963df4743148cfb5c1f884d43ccd9e-privatenic</t>
  </si>
  <si>
    <t>e6963df4743148cfb5c1f884d43ccd9e-publicnic</t>
  </si>
  <si>
    <t>eb38778cb8f84f1781e4735f21f86be4-privatenic</t>
  </si>
  <si>
    <t>eca872b882e84bc99573fb64c856535e-privatenic</t>
  </si>
  <si>
    <t>eca872b882e84bc99573fb64c856535e-publicnic</t>
  </si>
  <si>
    <t>ed8c8d49296c42b0852b148c0afe60a3-privatenic</t>
  </si>
  <si>
    <t>eea0e50906d04868ab71c176efbd072a-publicnic</t>
  </si>
  <si>
    <t>efcdccaa2dbe412aba752f6c415226a6-privatenic</t>
  </si>
  <si>
    <t>fd42cedbac0c42c09e31f2066fa59bca-publicnic</t>
  </si>
  <si>
    <t>fdb85c0c1497445691947c7a3447cfc5-privatenic</t>
  </si>
  <si>
    <t>pvc-072427c1-324b-471b-b0c4-52890189da36</t>
  </si>
  <si>
    <t>pvc-0e202451-9987-4a06-a16d-11241f2eb7b4</t>
  </si>
  <si>
    <t>pvc-0f1d2db9-1492-4bbd-ba8b-c87ad8537941</t>
  </si>
  <si>
    <t>pvc-14572739-ac50-430b-921c-fbfbb8dca482</t>
  </si>
  <si>
    <t>pvc-1520b157-2973-4b44-ae99-91dfa29a2414</t>
  </si>
  <si>
    <t>pvc-178e9b28-edc1-4e23-b7b0-415ef052f760</t>
  </si>
  <si>
    <t>pvc-179bc0f7-9e57-443b-9a00-16ac014224df</t>
  </si>
  <si>
    <t>pvc-189e62f1-53c0-457d-966f-e77e730746ab</t>
  </si>
  <si>
    <t>pvc-1e2f1f12-7541-473b-b461-9e0d4cbacc8e</t>
  </si>
  <si>
    <t>pvc-1ed2096e-b6e5-4c15-b289-591184ed1a28</t>
  </si>
  <si>
    <t>pvc-1fad3ae4-0b92-4495-951e-9a5e7dc8ae0b</t>
  </si>
  <si>
    <t>pvc-208ef22f-6646-49c0-a8ed-022dafe440d0</t>
  </si>
  <si>
    <t>pvc-22c58217-d026-488a-8f7a-8f31e68d9768</t>
  </si>
  <si>
    <t>pvc-25bc346f-f1be-40a0-9a7d-ffd4a62b99ee</t>
  </si>
  <si>
    <t>pvc-280466f6-96c3-485e-bfdd-5075ae07561d</t>
  </si>
  <si>
    <t>pvc-28967ca7-9f43-4c42-bb81-3390476add2c</t>
  </si>
  <si>
    <t>pvc-298e65c5-4913-48d5-91bc-3daa539b3f09</t>
  </si>
  <si>
    <t>pvc-351c61d0-7edd-4692-affc-67858d5d810d</t>
  </si>
  <si>
    <t>pvc-3823c507-cb89-4867-b055-add80e534b64</t>
  </si>
  <si>
    <t>pvc-3e9268f6-c41f-411b-8d0c-07d5cff385c0</t>
  </si>
  <si>
    <t>pvc-4871dd0a-143d-4847-836e-d6507f716e1a</t>
  </si>
  <si>
    <t>pvc-4a329341-2e35-48b5-b6c4-e3238f5f10af</t>
  </si>
  <si>
    <t>pvc-4cc20e9d-6235-4d17-94ee-ef09dda70704</t>
  </si>
  <si>
    <t>pvc-5171548d-f6e4-4401-8902-22cd1249ba60</t>
  </si>
  <si>
    <t>pvc-52cd7cf8-f9d8-4175-beae-d78fae3a3ace</t>
  </si>
  <si>
    <t>pvc-56826538-b839-4058-8b49-8f52c45f7cec</t>
  </si>
  <si>
    <t>pvc-56d7022a-80b6-4234-a337-e1e69df0d10c</t>
  </si>
  <si>
    <t>pvc-5a3718e0-0745-435d-837c-3c8068e6b5b6</t>
  </si>
  <si>
    <t>pvc-60548d42-1417-43d8-8116-31f3746a0a4b</t>
  </si>
  <si>
    <t>pvc-6372b4c5-9b24-429d-abe0-64202cdfab1e</t>
  </si>
  <si>
    <t>pvc-6520ae77-0951-4f5f-97e6-d6d24e39442a</t>
  </si>
  <si>
    <t>pvc-6544d5ab-8a5c-4252-b585-3aeb030c18e9</t>
  </si>
  <si>
    <t>pvc-65bed9bf-0352-4abf-88e2-aadbe2538d3a</t>
  </si>
  <si>
    <t>pvc-6632161e-8f2a-4e73-90e6-46335fd4d0d7</t>
  </si>
  <si>
    <t>pvc-679cfd01-6676-4381-bb60-264324a3230e</t>
  </si>
  <si>
    <t>pvc-785cb81b-288a-4003-b6c3-246116548120</t>
  </si>
  <si>
    <t>pvc-7aa829a7-6fda-4edc-8018-1777ec1f8e06</t>
  </si>
  <si>
    <t>pvc-7b592426-6934-4528-ae1a-99c05006725a</t>
  </si>
  <si>
    <t>pvc-7c16b4cc-fb99-4c28-a429-808c7173da89</t>
  </si>
  <si>
    <t>pvc-7e226ba6-39ce-448c-b522-65645c81e9c9</t>
  </si>
  <si>
    <t>pvc-874418d0-3d10-40d3-97bd-104dd7a0fb96</t>
  </si>
  <si>
    <t>pvc-8a59b918-7dfc-45b1-8bd7-2bb84fb2587f</t>
  </si>
  <si>
    <t>pvc-8d8ed0dd-3ba0-42d2-ae95-127eacd91749</t>
  </si>
  <si>
    <t>pvc-8eeceefa-6e9a-4040-9f82-b9781f962a59</t>
  </si>
  <si>
    <t>pvc-9812505f-b934-4f3a-9405-8ec9a2ee472e</t>
  </si>
  <si>
    <t>pvc-99846d61-c819-4995-977c-a4ca44c0110a</t>
  </si>
  <si>
    <t>pvc-9ecfe21a-d2b1-429a-b4f2-184f9bebf0ae</t>
  </si>
  <si>
    <t>pvc-b0b59a73-3f84-4b42-a015-3a8de511497f</t>
  </si>
  <si>
    <t>pvc-b1028162-00bb-4fbf-af2b-79b88e2d5237</t>
  </si>
  <si>
    <t>pvc-b26e31e4-097f-4484-a47e-77ebad5f7c04</t>
  </si>
  <si>
    <t>pvc-b2b50709-ca86-4ffc-8e1e-ce2b31e90a67</t>
  </si>
  <si>
    <t>pvc-b76f6b7b-4b24-4743-a97f-20735dc85a9e</t>
  </si>
  <si>
    <t>pvc-b897d5e8-7bd6-49c1-85f4-afc2a5868cc9</t>
  </si>
  <si>
    <t>pvc-ba818753-23a1-45be-a733-c1392edcfd20</t>
  </si>
  <si>
    <t>pvc-bd87c90b-8156-42e2-b4fe-c2ed3f7aeb4f</t>
  </si>
  <si>
    <t>pvc-c28686ec-4497-49a9-96ea-472f0ce18daf</t>
  </si>
  <si>
    <t>pvc-c7d339be-68d6-4e44-91fd-982211dc2dc4</t>
  </si>
  <si>
    <t>pvc-c93cac6d-03ba-4be0-ae7e-977ed9e3f015</t>
  </si>
  <si>
    <t>pvc-d0ffb8cb-af81-470b-904d-6d291c56b5bd</t>
  </si>
  <si>
    <t>pvc-d56b7222-3a6f-404d-91c1-2c06c2f3a2f0</t>
  </si>
  <si>
    <t>pvc-db585578-fd4c-4e97-bb3e-e1b9e1f6547d</t>
  </si>
  <si>
    <t>pvc-dcbaf3da-789b-4851-96c1-b91f6d28ec64</t>
  </si>
  <si>
    <t>pvc-e1ed01c3-67f3-4d68-8c86-a0ecfb525260</t>
  </si>
  <si>
    <t>pvc-e31d4505-58f6-4771-a4d2-a6ff45d65502</t>
  </si>
  <si>
    <t>pvc-e9749382-d9e6-4ab9-928c-9e721cc6a628</t>
  </si>
  <si>
    <t>pvc-f23df885-3dbd-4d9f-bfb8-38a755ec9839</t>
  </si>
  <si>
    <t>pvc-f2f17136-deae-413c-be47-8eef7d37af54</t>
  </si>
  <si>
    <t>pvc-f41174dd-844a-4d29-9515-9a4fc7d57b1d</t>
  </si>
  <si>
    <t>pvc-f48ea824-a96a-4a49-bf0a-8301ddf2b2e9</t>
  </si>
  <si>
    <t>pvc-f5363afe-97c0-49a9-91bc-b24a2b7641e9</t>
  </si>
  <si>
    <t>pvc-f9bfc17c-f2d5-43b4-8ee2-a4c025bd1452</t>
  </si>
  <si>
    <t>aks-timer-84908109-vms2_osdisk_1_d1c5cc9110a4467485d5c5610f0c05ab</t>
  </si>
  <si>
    <t>pvc-041e4ced-bc5f-41f9-9640-570bdfe41588</t>
  </si>
  <si>
    <t>pvc-05d84be5-020a-4ac2-83b9-3c456673e27c</t>
  </si>
  <si>
    <t>pvc-0a456df6-49bc-4dab-bba7-3a805fc259f4</t>
  </si>
  <si>
    <t>pvc-121c4d1c-75b2-45cf-ae1e-95cc98741724</t>
  </si>
  <si>
    <t>pvc-1c2b8c29-6fc1-411e-88c4-f911d39400f0</t>
  </si>
  <si>
    <t>pvc-1d4c4fe5-256a-47f9-8b0b-2333ff526a25</t>
  </si>
  <si>
    <t>pvc-22622bac-a1bf-451e-a3b1-4ff87965683e</t>
  </si>
  <si>
    <t>pvc-2809ef30-3c40-4983-a927-c8f8eab014db</t>
  </si>
  <si>
    <t>pvc-285c830f-9227-4840-bdad-d6975648c002</t>
  </si>
  <si>
    <t>pvc-2c16fbf7-d7de-4c2f-9c8c-1a77565610c6</t>
  </si>
  <si>
    <t>pvc-3615834e-b89a-4515-b71d-83ef80639b07</t>
  </si>
  <si>
    <t>pvc-3f3f3181-9331-4c1f-8f16-bd6c9a8bd4f5</t>
  </si>
  <si>
    <t>pvc-4375a535-e2d9-4ae9-81a9-6e79b89b2a93</t>
  </si>
  <si>
    <t>pvc-482b9538-2202-4126-bc5f-21000d2c1101</t>
  </si>
  <si>
    <t>pvc-52db17ba-0faa-4846-9c1e-eec76a9bd6c1</t>
  </si>
  <si>
    <t>pvc-5389b7c8-1f26-4be5-9cdc-a9960a919402</t>
  </si>
  <si>
    <t>pvc-5e91e5af-801e-4948-8808-3f68ba05b2f7</t>
  </si>
  <si>
    <t>pvc-630dac3a-d741-4275-8fa8-f2ea5c36dbe0</t>
  </si>
  <si>
    <t>pvc-728a65b2-6963-4ef5-87fd-ac1439915148</t>
  </si>
  <si>
    <t>pvc-9ea64a15-c7e2-450e-82af-481e86738b27</t>
  </si>
  <si>
    <t>pvc-9f23c693-b6ae-49cc-8d60-413216219c13</t>
  </si>
  <si>
    <t>pvc-a1680941-9c78-4bed-b927-d420d2982639</t>
  </si>
  <si>
    <t>pvc-a2d91cfc-a216-49b7-90a7-4a358490c3f2</t>
  </si>
  <si>
    <t>pvc-a5b82731-84cb-4cf5-8086-641de8fad9a4</t>
  </si>
  <si>
    <t>pvc-aab2690c-da39-4f8e-88a2-7f6eb64681ae</t>
  </si>
  <si>
    <t>pvc-b30d9255-2fb5-41a1-a2ff-35cc23cba4e2</t>
  </si>
  <si>
    <t>pvc-c0a0506c-ae65-45f2-b128-11930c0e496e</t>
  </si>
  <si>
    <t>pvc-c0b27743-9231-42f5-b001-5e48ef5e5386</t>
  </si>
  <si>
    <t>pvc-c5ee6f79-fc11-448d-9dde-4984f2b9629d</t>
  </si>
  <si>
    <t>pvc-c9e3ad82-3dfd-4347-b9a8-7768df51bcb3</t>
  </si>
  <si>
    <t>pvc-d070d232-af32-41ea-8657-cd0b8d62b965</t>
  </si>
  <si>
    <t>pvc-d28332bc-9508-4d2b-91f1-1695825d0c33</t>
  </si>
  <si>
    <t>pvc-d62fc798-6b02-4e3a-96c6-32d96a17c5ca</t>
  </si>
  <si>
    <t>pvc-d8fa28b1-df03-47c5-8f71-147af8085c5c</t>
  </si>
  <si>
    <t>pvc-de90ad5b-a798-43b4-a51a-d6bb31cd4212</t>
  </si>
  <si>
    <t>pvc-eb773275-c3d3-4038-9a0d-6e53e035b105</t>
  </si>
  <si>
    <t>pvc-eebcf4fe-4109-469f-b293-dabca7d1da17</t>
  </si>
  <si>
    <t>pvc-f22c65c7-1daf-4725-9241-050e65f45137</t>
  </si>
  <si>
    <t>pvc-f27d83fb-6d97-490e-b9a0-844e926e165b</t>
  </si>
  <si>
    <t>pvc-f32dc0e0-5888-4e15-9f65-a959f502d7a3</t>
  </si>
  <si>
    <t>pvc-f98fadf3-ecfa-428e-aa2f-43b58044f15b</t>
  </si>
  <si>
    <t>pvc-fd88d8aa-d0ef-4bb0-8301-fa57008b1f5b</t>
  </si>
  <si>
    <t>Private endpoint should be configured for Azure Database for PostgreSQL Servers</t>
  </si>
  <si>
    <t>PostgreSQL 11 on Azure Database for PostgreSQL flexible server instances is retiring</t>
  </si>
  <si>
    <t>repositories-bss-communications-management-images-sha256:3ffbe9eb984f69be387d4526e58f06b3fe5b2f640f9c17db6980e9ede4d1dfb5</t>
  </si>
  <si>
    <t>repositories-bss-cpq-designer-management-images-sha256:dfd237b266b8d6073a0a34ff9a7e8b415268854cc1a837c836c2f6f59571d273</t>
  </si>
  <si>
    <t>repositories-bss-cpq-portal-onnet-images-sha256:e04c54bf3539bc03defb7f42c461680b3a5cd1d4abe944682f4425e8ef4701fd</t>
  </si>
  <si>
    <t>repositories-bss-killbill-integration-adapter-images-sha256:99d4e9e60c709a1c4e27239c9cef7906c364343c039ae3a2b8e0c130bdca94b3</t>
  </si>
  <si>
    <t>repositories-bss-minio-proxy-api-images-sha256:677ad4dc30ad1f9bfc9fbb8157047248ec4c9de8553e9ad454caf614285ac532</t>
  </si>
  <si>
    <t>repositories-bss-ontc-fcx-setup-images-sha256:7cde8e32f42a7c494b9dbbdd30435729c7f768124420b26cebadf1633d22afa4</t>
  </si>
  <si>
    <t>repositories-bss-product-catalog-management-images-sha256:dd3615c57938ccf21943a58daf657bff7e0be6780f51044f9e277bf53a48f138</t>
  </si>
  <si>
    <t>repositories-bss-quote-management-images-sha256:db296ec44ebd241ac7135bced6b4b3996b3c6dddd7e7eae8f6a4dd356ebc8540</t>
  </si>
  <si>
    <t>repositories-bss-subscriptions-management-images-sha256:0dc7698d8a73665323b8208fda3f4d09bcfa9f004998217f41d5f530415d3638</t>
  </si>
  <si>
    <t>Simplify multi-cluster management with Azure Kubernetes Fleet Manager</t>
  </si>
  <si>
    <t>ltrclone-a0a7ab939a03</t>
  </si>
  <si>
    <t>ltrclone-a4cfa449ae5b</t>
  </si>
  <si>
    <t>ltrclone-b1930707138f</t>
  </si>
  <si>
    <t>ltrclone-b5e30a74e8dc</t>
  </si>
  <si>
    <t>ltrclone-c2ccf161b3f0</t>
  </si>
  <si>
    <t>ltrclone-c43f338f65d6</t>
  </si>
  <si>
    <t>ltrclone-d640d7f918d7</t>
  </si>
  <si>
    <t>ltrclone-d98ec389e3a7</t>
  </si>
  <si>
    <t>ltrclone-de5f508c453a</t>
  </si>
  <si>
    <t>ltrclone-dee6acff7172</t>
  </si>
  <si>
    <t>ltrclone-dfb7197680a1</t>
  </si>
  <si>
    <t>ltrclone-e8ca4a71630c</t>
  </si>
  <si>
    <t>ltrclone-f705a05d4eb1</t>
  </si>
  <si>
    <t>'Allow access to Azure services' should be disabled for PostgreSQL Servers</t>
  </si>
  <si>
    <t>microsoft.sql/servers</t>
  </si>
  <si>
    <t>Minimal set of principals should be granted ALTER or ALTER ANY USER database-scoped permissions in SQL databases</t>
  </si>
  <si>
    <t>Minimal set of principals should be members of fixed high impact database roles in SQL databases</t>
  </si>
  <si>
    <t>SQL databases should have vulnerability findings resolved</t>
  </si>
  <si>
    <t>SQL servers should have an Azure Active Directory administrator provisioned</t>
  </si>
  <si>
    <t>Azure SQL Database should have Azure Active Directory Only Authentication enabled</t>
  </si>
  <si>
    <t>master</t>
  </si>
  <si>
    <t>Server-level firewall rules should be tracked and maintained at a strict minimum on SQL Servers</t>
  </si>
  <si>
    <t>Auditing should be enabled at the server level for SQL Servers</t>
  </si>
  <si>
    <t>asp-func-kpis-eastus2-prod-001-7d81</t>
  </si>
  <si>
    <t>asp-rgbireportsprod001-8294</t>
  </si>
  <si>
    <t>asp-rgbireportsprod001-9f6f</t>
  </si>
  <si>
    <t>microsoft.synapse/workspaces</t>
  </si>
  <si>
    <t>Azure Synapse Workspace authentication mode should be Azure Active Directory Only</t>
  </si>
  <si>
    <t>asp-rgbireportsprod002-9e7b</t>
  </si>
  <si>
    <t>dk-uaa-eastus2-prod-001</t>
  </si>
  <si>
    <t>dk-uaa-eastus2-prod-003</t>
  </si>
  <si>
    <t>dk-uaaat-eastus2-prod-002</t>
  </si>
  <si>
    <t>dk-uaaat-eastus2-prod-003</t>
  </si>
  <si>
    <t>rescate-syslog-borrar_osdisk_1_770dd379820a48f98dc964c2ab4603db</t>
  </si>
  <si>
    <t>vm-bp-syslog-eastus2-prod-001_osdisk_1_2cb63c92b9604c059a5578b713ca2fd1</t>
  </si>
  <si>
    <t>vm-bpetl-eastus2-prod-001_osdisk_1_692e78b8134f4824bd5d073b63b86c85</t>
  </si>
  <si>
    <t>vm-bp-uaa-eastus2-prod-001</t>
  </si>
  <si>
    <t>vm-bp-uaa-eastus2-prod-002</t>
  </si>
  <si>
    <t>vm-bp-uaa-eastus2-prod-003</t>
  </si>
  <si>
    <t>e981f72f2526</t>
  </si>
  <si>
    <t>ltrclone-b0bdd0b9a9d7</t>
  </si>
  <si>
    <t>ltrclone-c90f37af9ccd</t>
  </si>
  <si>
    <t>ltrclone-e5d8ffce18a8</t>
  </si>
  <si>
    <t>ltrclone-f1140be85156</t>
  </si>
  <si>
    <t>ltrclone-f2456255abbc</t>
  </si>
  <si>
    <t>Review your server for high CPU utilization</t>
  </si>
  <si>
    <t>kv-common-prod-ngbw4mze6</t>
  </si>
  <si>
    <t>vm-arcgis-eastus2-prod-001_datadisk_0</t>
  </si>
  <si>
    <t>vm-arcgis-eastus2-prod-001_osdisk_1_9b31878097e24d8998deaee1257dc5b3</t>
  </si>
  <si>
    <t>vm-arcgis-eastus2-prod-002_osdisk_1_b1b00f4390b04bb48f97e195a3310bb9</t>
  </si>
  <si>
    <t>sqlservers:sqlexpressgis:databases:gisonnet</t>
  </si>
  <si>
    <t>sqlservers:sqlexpressgis:databases:master</t>
  </si>
  <si>
    <t>'sa' login should be disabled for SQL Servers</t>
  </si>
  <si>
    <t>Authentication mode should be Windows Authentication for SQL Servers</t>
  </si>
  <si>
    <t>SQL logins with commonly used names should be disabled for SQL Servers</t>
  </si>
  <si>
    <t>d8b4a6c38b8f</t>
  </si>
  <si>
    <t>Review your server for log_duration turned ON</t>
  </si>
  <si>
    <t>ltrclone-a15e6c8a9ce1</t>
  </si>
  <si>
    <t>ltrclone-a2fa62e506b3</t>
  </si>
  <si>
    <t>ltrclone-a62f58fb39ef</t>
  </si>
  <si>
    <t>ltrclone-a812f80f1a25</t>
  </si>
  <si>
    <t>ltrclone-b46bb9da7745</t>
  </si>
  <si>
    <t>ltrclone-b5c9b14a1d58</t>
  </si>
  <si>
    <t>ltrclone-c1550b0bdc87</t>
  </si>
  <si>
    <t>ltrclone-c269cfc4aa1e</t>
  </si>
  <si>
    <t>ltrclone-c720d519c408</t>
  </si>
  <si>
    <t>ltrclone-d66fde6095c9</t>
  </si>
  <si>
    <t>ltrclone-dd815053c257</t>
  </si>
  <si>
    <t>ltrclone-f457ab7cff16</t>
  </si>
  <si>
    <t>defaultvault574</t>
  </si>
  <si>
    <t>All memberships for user-defined roles should be intended in SQL databases</t>
  </si>
  <si>
    <t>dbarcgissde</t>
  </si>
  <si>
    <t>ltrclone-ead4bf93e03a</t>
  </si>
  <si>
    <t>266d09eabd544b56a536ea6cb929a4ec-0-scratchvolume</t>
  </si>
  <si>
    <t>3e0bb3abce2b468ebee12866bd8233ff-0-scratchvolume</t>
  </si>
  <si>
    <t>566d4774cc2842159ab4008f7d431571-containerrootvolume</t>
  </si>
  <si>
    <t>661fe60e2bab44daa6bd009ebeb56e3a-containerrootvolume</t>
  </si>
  <si>
    <t>b5d05f82ff334263a816bacc9c8b48ab-containerrootvolume</t>
  </si>
  <si>
    <t>c15be9387dea4711bd99da093f890667-containerrootvolume</t>
  </si>
  <si>
    <t>01554a14a3e34719affab6ecc5a8f7cf</t>
  </si>
  <si>
    <t>04b25e72c83544f4889cc51530f59885</t>
  </si>
  <si>
    <t>Migrate D, Ds, Dv2, Dsv2, and Ls series VM instances to latest series VMs</t>
  </si>
  <si>
    <t>05581956068a4ac99296d601d00c4e96</t>
  </si>
  <si>
    <t>0d28f2efba1040fc8e5fff4461f524b0</t>
  </si>
  <si>
    <t>0d6ecb1ceb804e74a35bd74b4037e905</t>
  </si>
  <si>
    <t>0f34d40d15cd40f38c3d9d3c7aabc16f</t>
  </si>
  <si>
    <t>123179817f5541a89986a4bdf5e17f0b</t>
  </si>
  <si>
    <t>130d4854fec7445b884944bae7508e72</t>
  </si>
  <si>
    <t>179320d286f14784b05784845d6f659b</t>
  </si>
  <si>
    <t>18983e2b6b234c18bca3871be2b86a79</t>
  </si>
  <si>
    <t>19377b26ca9b41b49fd8fc95d54e0060</t>
  </si>
  <si>
    <t>19a753fa5c3a449ea3e1ed23a08e0935</t>
  </si>
  <si>
    <t>1a3e9a2ce28b404ab232c1abc995fbcb</t>
  </si>
  <si>
    <t>1d659ef89a1144f9b96a849c226a0955</t>
  </si>
  <si>
    <t>1fd0e468c6c94ef7844db3f111c8918c</t>
  </si>
  <si>
    <t>22e06cc4f7d043b688e00bbafb0ce46f</t>
  </si>
  <si>
    <t>2319659b0bce4cc8857f51b35d40bc9e</t>
  </si>
  <si>
    <t>23484a2cecc94b15ac2dd6f875219ee0</t>
  </si>
  <si>
    <t>2421d8a076834605ba4b82a96e67bc93</t>
  </si>
  <si>
    <t>284ca3994b72433d80e7deefd31004b4</t>
  </si>
  <si>
    <t>293b6e7708404596bbf8fccbcc7cf905</t>
  </si>
  <si>
    <t>2af316681612406183d69229abdfd391</t>
  </si>
  <si>
    <t>2d31ef6fb30a4d93bcf1b301338884a3</t>
  </si>
  <si>
    <t>3036454ad9f7447aa91746eec62dd573</t>
  </si>
  <si>
    <t>30bc6659f33644dfb90107843b8a065d</t>
  </si>
  <si>
    <t>3249d9d570ef49589757ec9a66e1f75a</t>
  </si>
  <si>
    <t>33ce0a8f883f430cb844d343452a041a</t>
  </si>
  <si>
    <t>36fe794e08e64c13b0a4397320988214</t>
  </si>
  <si>
    <t>3a8801e2dda042289bf0c234612e03f1</t>
  </si>
  <si>
    <t>3b632819434141ddad9b19ad49b03afd</t>
  </si>
  <si>
    <t>3bc8cf0565e84bb1a4d8bb3c2a856a44</t>
  </si>
  <si>
    <t>412128b85e084768b51cce8f4b780d5f</t>
  </si>
  <si>
    <t>41da014cbc5f4bae8bd3c6b8f6ec755a</t>
  </si>
  <si>
    <t>4242cbaff7914246886f75e9b256c6a5</t>
  </si>
  <si>
    <t>441d71350b73499496429ac5b903a392</t>
  </si>
  <si>
    <t>447d4f1a31784fb2b5680bd36ab9cd87</t>
  </si>
  <si>
    <t>44d06adab2d94f08b62a144285e5116a</t>
  </si>
  <si>
    <t>45e2df1ef991482882c5e3f8db518cec</t>
  </si>
  <si>
    <t>487fb0f2666e4d6bbdb2edc24e205612</t>
  </si>
  <si>
    <t>488571c6d9b446338bb35b539f1d9b78</t>
  </si>
  <si>
    <t>4925496764e04bba96717f64ecff4a16</t>
  </si>
  <si>
    <t>4b062dcd65a5478c95763c44649d8d84</t>
  </si>
  <si>
    <t>4d50139c1689489e90bf9e62626badbb</t>
  </si>
  <si>
    <t>4f1895cded884032886dde8d6eaf97a0</t>
  </si>
  <si>
    <t>51383f2c2f3549b5b7e4f51123d2a79b</t>
  </si>
  <si>
    <t>538d94413ad643eeb49956d2acb24214</t>
  </si>
  <si>
    <t>54fa079cff3d478288ebd5b147f3de92</t>
  </si>
  <si>
    <t>556e437714d04543a1145ec71389e38f</t>
  </si>
  <si>
    <t>55d674fb99b74616aa396bd3a3f81b50</t>
  </si>
  <si>
    <t>579a7856b3814bda82c80cd6a4f14d85</t>
  </si>
  <si>
    <t>591307dcbbee4d1eb905774552a90eab</t>
  </si>
  <si>
    <t>598ea5cfc3764dce9dfe5b638ce1ec41</t>
  </si>
  <si>
    <t>59f45072d037474c81be8333f2d4d77b</t>
  </si>
  <si>
    <t>5a70e482ecb4476eaf48468b751a8c1c</t>
  </si>
  <si>
    <t>5a86822a59884ea08d857d09b4f5443e</t>
  </si>
  <si>
    <t>5b8292f73424472eb60e7d00229dc7c8</t>
  </si>
  <si>
    <t>5ce7485e2b98426fb818937bc75b1922</t>
  </si>
  <si>
    <t>6181a7a07e1a426da049c52f6183cea8</t>
  </si>
  <si>
    <t>637143d0291f4396a3155e78cc633c69</t>
  </si>
  <si>
    <t>65265b6cbf0c4c5498c35707dd2abc2a</t>
  </si>
  <si>
    <t>662f6ba52c4d4680992be8abcdd33898</t>
  </si>
  <si>
    <t>68e8cb37142e4c92bdc7d203faee6871</t>
  </si>
  <si>
    <t>697a054162144ffe929761e02bc7da11</t>
  </si>
  <si>
    <t>6995495fe6704fb8a6f51eb5f697a0a9</t>
  </si>
  <si>
    <t>6a48c2e697ac491291b98c8dd45ad17c</t>
  </si>
  <si>
    <t>6bfaeb7ced0341a2892577d746d97cca</t>
  </si>
  <si>
    <t>6d8ca2dac30748e59c832f968209d0d5</t>
  </si>
  <si>
    <t>6e20888723d94f9599dac5a74ccdc301</t>
  </si>
  <si>
    <t>74364db8e20745ff87f900f043e37557</t>
  </si>
  <si>
    <t>744eccc626b84da4a59f2e7aa2a1c551</t>
  </si>
  <si>
    <t>795c778e93b24b549269125f95478938</t>
  </si>
  <si>
    <t>79f679bf69664d84806880e97b65c373</t>
  </si>
  <si>
    <t>7da17ff46f214cf0a302c6bdc70bdf94</t>
  </si>
  <si>
    <t>7f3e2fbec7224d0fa469f09d84e477a0</t>
  </si>
  <si>
    <t>81d499e0920e4b3b86d0740cd10d1300</t>
  </si>
  <si>
    <t>82f91eeec4f04f6197126966c27e2336</t>
  </si>
  <si>
    <t>8339564f31474bfe970d136f5400f608</t>
  </si>
  <si>
    <t>872736a89c0c4266bd820fb0d4dc0c89</t>
  </si>
  <si>
    <t>880397ac97a943cfb5baf659baf80b52</t>
  </si>
  <si>
    <t>89487ec72e114001b60bfda4488521c2</t>
  </si>
  <si>
    <t>8ded967c4fb74f3e8f65b8933dd69106</t>
  </si>
  <si>
    <t>8e7e15f1f75f42f5ae25746836f8fb5d</t>
  </si>
  <si>
    <t>8f793b1bf6eb43c3a2572f74358ebde3</t>
  </si>
  <si>
    <t>9004c85cc44b435cb6f69b679c5b58a1</t>
  </si>
  <si>
    <t>903e962d9a9b4a089f92789bb2bfd764</t>
  </si>
  <si>
    <t>93cd768867724ab9842c9e45ddecf4ee</t>
  </si>
  <si>
    <t>94e85c884366414d9cf867fcec4d55b7</t>
  </si>
  <si>
    <t>954b28d90425426483333c1296854888</t>
  </si>
  <si>
    <t>96c6c225b10a44bda6d9eaac884b95c9</t>
  </si>
  <si>
    <t>992c57a43773419da2db253390d019f1</t>
  </si>
  <si>
    <t>9c0c24e1a7284392b60f8ea399ec254b</t>
  </si>
  <si>
    <t>a09ea00daeca473baaaec5af21bb3d27</t>
  </si>
  <si>
    <t>a58faaf63ffa4891899ff13b84e2d70f</t>
  </si>
  <si>
    <t>a6035fa0dbaa46e2b37356f7000243a4</t>
  </si>
  <si>
    <t>a6d2db4fffc946c3976cadae237ed29f</t>
  </si>
  <si>
    <t>a97432e62bc346c89390f16f32e33253</t>
  </si>
  <si>
    <t>a99861e3cee5493c81af3c6aadfa3a29</t>
  </si>
  <si>
    <t>ad8e46bf72594539aa5dc49132b813d0</t>
  </si>
  <si>
    <t>aed4102370f744348044f064af1e6e71</t>
  </si>
  <si>
    <t>afea318b1fe34020b90805f852c0c1b6</t>
  </si>
  <si>
    <t>b2282fab234d41109c0f51ad706797ac</t>
  </si>
  <si>
    <t>b4109a2c0a8f478fb0bf15d2aa29f9d1</t>
  </si>
  <si>
    <t>b4e5c03587a546daad76fb8aee251fec</t>
  </si>
  <si>
    <t>b64be5cf057947d8bbc7e18ca1c01f06</t>
  </si>
  <si>
    <t>b791d77dcb974a6abccad416d7fac547</t>
  </si>
  <si>
    <t>b7c34485e065474681820e5545a7d131</t>
  </si>
  <si>
    <t>b81c655fe23341bf81f7e483734418dc</t>
  </si>
  <si>
    <t>b92f4a0f39624510acf363a449828dcb</t>
  </si>
  <si>
    <t>b9a5e69a3846425a9eedefa102b5d77e</t>
  </si>
  <si>
    <t>baac463f18d54311b92eb58b8685764c</t>
  </si>
  <si>
    <t>bb72ac8a777643759816d2aac03c550b</t>
  </si>
  <si>
    <t>bd9f348209b642c6bd4d6fe162d13fd9</t>
  </si>
  <si>
    <t>c0d9eb5e0b044e01bbdf863345710758</t>
  </si>
  <si>
    <t>c11c9fc9603645fcb821d6bab33cd5b3</t>
  </si>
  <si>
    <t>c2f9c878d6aa4ce3b77acac208373963</t>
  </si>
  <si>
    <t>c334693c0f4847a3975d5c1e7a8413ed</t>
  </si>
  <si>
    <t>c6e7e27571e8442289b45d62fcc63434</t>
  </si>
  <si>
    <t>c79c7f33c8174663b4c2bbe0c0e814f9</t>
  </si>
  <si>
    <t>ca3a968966b84083a77fb20f10de7f2e</t>
  </si>
  <si>
    <t>ca861a73691448e1a5cca62a3bc3e515</t>
  </si>
  <si>
    <t>cbbcf755b0874abdb444e72cef5c2eaa</t>
  </si>
  <si>
    <t>cc7ebf8a66f04511ba6b775d1515af6f</t>
  </si>
  <si>
    <t>cd6246f02f454baa95e3c9fe8463cc57</t>
  </si>
  <si>
    <t>cd7c194d044b47899423350bc2deb32f</t>
  </si>
  <si>
    <t>ce317f4c54d34ca897a4052d128d9041</t>
  </si>
  <si>
    <t>ce6df5c268674c8091efa3dab7db57d3</t>
  </si>
  <si>
    <t>d0ad8ced142f497792c1b20e95dac472</t>
  </si>
  <si>
    <t>d388bf6b20b1404397ef5b2152554c04</t>
  </si>
  <si>
    <t>d40c7727f9cc41daa594265bc508df49</t>
  </si>
  <si>
    <t>d40e8224e19546b4bdc5db16d52b8844</t>
  </si>
  <si>
    <t>db55d6a7c57e446da571c3c7434c3c11</t>
  </si>
  <si>
    <t>e077a1987b2d4781b29610f1cc580a44</t>
  </si>
  <si>
    <t>e0e9d8bf24204f2ea6fd6966e7a1ebc2</t>
  </si>
  <si>
    <t>e11a0e6523d7492890a49e65292f2a42</t>
  </si>
  <si>
    <t>e51b56237c734077a9ff471b1e33d599</t>
  </si>
  <si>
    <t>e7e45cd441ed4334b2b6a82ebb2edffb</t>
  </si>
  <si>
    <t>e95c9b5a4ba844c28a2b259892a6a7f2</t>
  </si>
  <si>
    <t>ee31768f32004a4493d8cd64d21611e4</t>
  </si>
  <si>
    <t>ee4f9e67d0b1409aa0b211e30a146c07</t>
  </si>
  <si>
    <t>f13418ac9abf4e8c869b0cde948321fb</t>
  </si>
  <si>
    <t>f181e59bcac9438fa0856a4cbc30ddcf</t>
  </si>
  <si>
    <t>f2062526b97e480084575b892e968f0c</t>
  </si>
  <si>
    <t>f2f40d805fc4464e855d6bed10221c9e</t>
  </si>
  <si>
    <t>f4be47fd6a68482e86f8b5b99786490a</t>
  </si>
  <si>
    <t>f626352260d4463e81de434160297f0f</t>
  </si>
  <si>
    <t>f7c5aa7614b34227adb7c1783ef89416</t>
  </si>
  <si>
    <t>fac5c72ae55d42c28c6d9d96d91db8bb</t>
  </si>
  <si>
    <t>fc4a7f2b9dee4739a01612762983fce5</t>
  </si>
  <si>
    <t>fd5560271ff846338ccc250ca1a2819a</t>
  </si>
  <si>
    <t>fe2e7b9dc9f94ba491f57f70b938f195</t>
  </si>
  <si>
    <t>08590fb5a17e4dd4b885e34b937489b6-privatenic</t>
  </si>
  <si>
    <t>0d00c539a6704ac8859710b50442aa19-privatenic</t>
  </si>
  <si>
    <t>0f7da58625f7483ca5424aae49f38422-privatenic</t>
  </si>
  <si>
    <t>11b05a3cf2b148f29ec06e6df876a655-privatenic</t>
  </si>
  <si>
    <t>151639b4a5054972b57aa0e12a24a29b-privatenic</t>
  </si>
  <si>
    <t>151c6d5ceaec4b43973c2e10c197ae09-privatenic</t>
  </si>
  <si>
    <t>161d7c4309eb4c899e85185b161ed888-privatenic</t>
  </si>
  <si>
    <t>19bacfa44ea8418d8ddbd5d797e5e189-privatenic</t>
  </si>
  <si>
    <t>1c44d283a0a145a2b2becd02a264f9b8-privatenic</t>
  </si>
  <si>
    <t>24af48aa3dd045318645fb8c85ed9ed3-privatenic</t>
  </si>
  <si>
    <t>2a59b1ebc76742aa94804804c4ca2cf3-privatenic</t>
  </si>
  <si>
    <t>2d21d4b19c834e8f9507d2b1d165d692-privatenic</t>
  </si>
  <si>
    <t>303f9de848e14fe6ba5dae211b1a11f5-privatenic</t>
  </si>
  <si>
    <t>30bc6659f33644dfb90107843b8a065d-privatenic</t>
  </si>
  <si>
    <t>408a5fd7d1844a5ba24d47bb3cf06465-privatenic</t>
  </si>
  <si>
    <t>447d4f1a31784fb2b5680bd36ab9cd87-privatenic</t>
  </si>
  <si>
    <t>47668fd1bb20419ea59444865ca71672-privatenic</t>
  </si>
  <si>
    <t>488571c6d9b446338bb35b539f1d9b78-privatenic</t>
  </si>
  <si>
    <t>48d41ea964944f8cbf6a7931ddbf64a5-privatenic</t>
  </si>
  <si>
    <t>49bc9cfac0c2462fb8388cf291c71cff-privatenic</t>
  </si>
  <si>
    <t>4b062dcd65a5478c95763c44649d8d84-privatenic</t>
  </si>
  <si>
    <t>4c976c8e10b94edc8399cc12b681f2fe-privatenic</t>
  </si>
  <si>
    <t>4d50139c1689489e90bf9e62626badbb-privatenic</t>
  </si>
  <si>
    <t>538d94413ad643eeb49956d2acb24214-privatenic</t>
  </si>
  <si>
    <t>53e7fa4103544e1185162f778069bff7-privatenic</t>
  </si>
  <si>
    <t>56caea8e6f8c4636b592ba6ed4152110-privatenic</t>
  </si>
  <si>
    <t>5fb87ec02895476cb1e82afc9ecf0e10-privatenic</t>
  </si>
  <si>
    <t>637143d0291f4396a3155e78cc633c69-privatenic</t>
  </si>
  <si>
    <t>661fe60e2bab44daa6bd009ebeb56e3a-privatenic</t>
  </si>
  <si>
    <t>691eb7742a2841fab1b771324f8c32f0-privatenic</t>
  </si>
  <si>
    <t>762f1c4e20974d558396ac56ad725d7f-privatenic</t>
  </si>
  <si>
    <t>79f679bf69664d84806880e97b65c373-privatenic</t>
  </si>
  <si>
    <t>7ba619befd19464fb201f54ba86e29d8-privatenic</t>
  </si>
  <si>
    <t>7e2473eb8cb54a32a20e25e0af37631c-privatenic</t>
  </si>
  <si>
    <t>7e4efc6cffd447c7a951422c655fd6fe-privatenic</t>
  </si>
  <si>
    <t>7f3e2fbec7224d0fa469f09d84e477a0-privatenic</t>
  </si>
  <si>
    <t>80e662c3e189465bb162d2e2979a2e72-privatenic</t>
  </si>
  <si>
    <t>8306517d0379407fbd76ca9e034aeb09-privatenic</t>
  </si>
  <si>
    <t>872736a89c0c4266bd820fb0d4dc0c89-privatenic</t>
  </si>
  <si>
    <t>894c4885ced94200abf329d815726e78-privatenic</t>
  </si>
  <si>
    <t>896db81734454892bdf801f4f68cbe37-privatenic</t>
  </si>
  <si>
    <t>8c15b6654a3a4b9fb0f8db7215e4f852-privatenic</t>
  </si>
  <si>
    <t>90ff9e87578b4e14bbf3b562a851b3a8-privatenic</t>
  </si>
  <si>
    <t>91b8c1a1382047d8a04012a7665ca614-privatenic</t>
  </si>
  <si>
    <t>92a36d1c42d44b52a40713d3b744f27d-privatenic</t>
  </si>
  <si>
    <t>94108cba5d2543af80ccf086e4ca0137-privatenic</t>
  </si>
  <si>
    <t>9505678f856d40d894fd2fd04560918d-privatenic</t>
  </si>
  <si>
    <t>98e87a89e185421eaa232c5f8fcae26d-privatenic</t>
  </si>
  <si>
    <t>9e7336dbee61421e967d0d66a9d943a2-privatenic</t>
  </si>
  <si>
    <t>a5181c0703c942378d168e6e8152384c-privatenic</t>
  </si>
  <si>
    <t>a58faaf63ffa4891899ff13b84e2d70f-privatenic</t>
  </si>
  <si>
    <t>a6d2db4fffc946c3976cadae237ed29f-privatenic</t>
  </si>
  <si>
    <t>a70143a0fcd84a3da6bb80d3144d79b2-privatenic</t>
  </si>
  <si>
    <t>aa9ab933bfa9419e828b0a33094e8f5a-privatenic</t>
  </si>
  <si>
    <t>ad8e46bf72594539aa5dc49132b813d0-privatenic</t>
  </si>
  <si>
    <t>ade699a819f5486f90fc911246ad6a5f-privatenic</t>
  </si>
  <si>
    <t>aee8219875f34838a52753740d6a2008-privatenic</t>
  </si>
  <si>
    <t>b055464739e846b18a1b362a36f2aa2f-privatenic</t>
  </si>
  <si>
    <t>b39fe24d64cb41aeb71c6bf58be59548-privatenic</t>
  </si>
  <si>
    <t>b64be5cf057947d8bbc7e18ca1c01f06-privatenic</t>
  </si>
  <si>
    <t>bb72ac8a777643759816d2aac03c550b-privatenic</t>
  </si>
  <si>
    <t>bd0322ba595a4a99a8d5da0f934264df-privatenic</t>
  </si>
  <si>
    <t>be85bbca5ff74b84925381c581fcf8e1-privatenic</t>
  </si>
  <si>
    <t>c006f2fafddc43e8a87e7a699b50b800-privatenic</t>
  </si>
  <si>
    <t>c007edfdf1f0446b8ad6a8baa71d786c-privatenic</t>
  </si>
  <si>
    <t>c0e16cb90cd44239aa8ea93f7103f392-privatenic</t>
  </si>
  <si>
    <t>c6662d1f696d4c3a8715c81bbf93a882-privatenic</t>
  </si>
  <si>
    <t>c849a21e35094086bdf8298c48e83e33-privatenic</t>
  </si>
  <si>
    <t>ce7c9202a81c4a3e913425ad2ee836ef-privatenic</t>
  </si>
  <si>
    <t>ceae66572f28445892851da8264e1fb5-privatenic</t>
  </si>
  <si>
    <t>cec688386a4a42b3b5c9f6b1387bd19d-privatenic</t>
  </si>
  <si>
    <t>d149a26fc0434731bdda9123ac3adc23-privatenic</t>
  </si>
  <si>
    <t>d39160be56db49d69955c7e0afbc0094-privatenic</t>
  </si>
  <si>
    <t>d40c7727f9cc41daa594265bc508df49-privatenic</t>
  </si>
  <si>
    <t>d4106f2589ea4a398425abe02bee9153-privatenic</t>
  </si>
  <si>
    <t>d571d92f1c9f4ff08af3ec83e28d1091-privatenic</t>
  </si>
  <si>
    <t>d59c5aa67c2f47f0969dedbd9a919bbe-privatenic</t>
  </si>
  <si>
    <t>d960d907b16947b0adbd13162c02c9b3-privatenic</t>
  </si>
  <si>
    <t>da319796fe00434f9c75ecb6b5cb4e2b-privatenic</t>
  </si>
  <si>
    <t>de8141b20c284d038b1a213a450c65de-privatenic</t>
  </si>
  <si>
    <t>e7e45cd441ed4334b2b6a82ebb2edffb-privatenic</t>
  </si>
  <si>
    <t>e99a6755c2764cfb9137c09eb68fe470-privatenic</t>
  </si>
  <si>
    <t>eb0297c555094d139b5a0b0c44191490-privatenic</t>
  </si>
  <si>
    <t>ef6e3a3ec1104b9283fee0c54a8de2de-privatenic</t>
  </si>
  <si>
    <t>f13418ac9abf4e8c869b0cde948321fb-privatenic</t>
  </si>
  <si>
    <t>f13af6601c8c4225855aebd2e05187e7-privatenic</t>
  </si>
  <si>
    <t>f4be47fd6a68482e86f8b5b99786490a-privatenic</t>
  </si>
  <si>
    <t>f6fed313d23f46fd816073b880acbd96-privatenic</t>
  </si>
  <si>
    <t>fc587ddfe6f7498f9b25d68056371bdc-privatenic</t>
  </si>
  <si>
    <t>fefdeeb7ecc2458786d4ca68d1d62283-privatenic</t>
  </si>
  <si>
    <t>vm-sigfo-eastus2-prod-001_osdisk_1_697a78732b2e4003803733ceca07b060</t>
  </si>
  <si>
    <t>asp-rgoperationseastus2prod001-8fe1</t>
  </si>
  <si>
    <t>asp-rgsiriuseastus2prod001-86ed</t>
  </si>
  <si>
    <t>asp-rgsiriuseastus2prod001</t>
  </si>
  <si>
    <t>asp-rgsiriuseastus2prod002</t>
  </si>
  <si>
    <t>asp-rgsiriuseastus2prod003</t>
  </si>
  <si>
    <t>asp-rgsiriuseastus2prod004</t>
  </si>
  <si>
    <t>asp-rgsiriuseastus2prod005</t>
  </si>
  <si>
    <t>asp-rgsiriuseastus2prod006</t>
  </si>
  <si>
    <t>asp-rgsiriuseastus2prod007</t>
  </si>
  <si>
    <t>asp-rgsiriuseastus2prod009</t>
  </si>
  <si>
    <t>sp-rgsiriuseastus2prod008</t>
  </si>
  <si>
    <t>vm-sn-ms-eastus2-prod-003_osdisk_1_2f08b004d31d40d6a5d76e5fe416a557</t>
  </si>
  <si>
    <t>vm-sn-ms-eastus2-prod-004_osdisk_1_461ce43b77624fe98edbb3c7a7348d5a</t>
  </si>
  <si>
    <t>vm-sn-ms-eastus2-prod-005_osdisk_1_6c67a83044324b48a8f1324f3d5cb7ed</t>
  </si>
  <si>
    <t>vm-sn-ms-eastus2-prod-006_osdisk_1_ad6417bc9e35461d89dfd1a864b69194</t>
  </si>
  <si>
    <t>webapp_ase-transitional-eastus2-prod-001</t>
  </si>
  <si>
    <t>webapp_ase-transitional-eastus2-prod-004</t>
  </si>
  <si>
    <t>webapp_ase-transitional-eastus2-prod-006</t>
  </si>
  <si>
    <t>webapp_ase-transitional-eastus2-prod-017</t>
  </si>
  <si>
    <t>webapp_ase-transitional-eastus2-prod-020</t>
  </si>
  <si>
    <t>webapp_ase-transitional-eastus2-prod-022</t>
  </si>
  <si>
    <t>webapp_ase-transitional-eastus2-prod-023</t>
  </si>
  <si>
    <t>webapp_ase-transitional-eastus2-prod-030</t>
  </si>
  <si>
    <t>webapp_ase-transitional-eastus2-prod-031</t>
  </si>
  <si>
    <t>webapp_ase-transitional-eastus2-prod-032</t>
  </si>
  <si>
    <t>67dde700fc41c61aa018b70f</t>
  </si>
  <si>
    <t>microsoft.containerinstance/containergroups</t>
  </si>
  <si>
    <t>Azure Container Instances should not be publicly exposed</t>
  </si>
  <si>
    <t>repositories-callejero-images-sha256:e29e656d6d934914f700405e558393c10b0feb0513447f1124b2db9fff3e019e</t>
  </si>
  <si>
    <t>repositories-camundawarwildfly-images-sha256:6803d7b4cb6d2e734c0319f84bee780db96c6cb9d59335c491b2ae6ff5df7aa7</t>
  </si>
  <si>
    <t>repositories-camundawarwildfly-images-sha256:a633b0ae46ab81dc3ea4d9a7cd674b77d668e23623be3fba1c05fd9b66499518</t>
  </si>
  <si>
    <t>repositories-ctoinventory-images-sha256:89d8f69232291e054cc1729719701360253c31f48b0942704e14b5b1024d5cf8</t>
  </si>
  <si>
    <t>repositories-errormanagement-images-sha256:06d8f89e03ee2f848f027296d4197efd5abe0286df5474505ca2abc559f22911</t>
  </si>
  <si>
    <t>repositories-location-images-sha256:ba9c3e013ffe040d9372e27c55b163f48482f647eb1f2a75d65674c634005d46</t>
  </si>
  <si>
    <t>repositories-messagesirius-images-sha256:ba7601de7f02bb6038858ad7978a0b454fff214a3a457ea6d728e567635dc0cd</t>
  </si>
  <si>
    <t>repositories-resourceavailability-images-sha256:e3d89fdc68fcba6ffa7f4af547c090998451c0ec61e55509921e6ffe5915c955</t>
  </si>
  <si>
    <t>repositories-tmf620-images-sha256:455fef751e2791525b04158d348ccf8b02891583f81c3f41e2461537e5ddd3b2</t>
  </si>
  <si>
    <t>repositories-tmf622-images-sha256:009fb6d991398aee89815039e71581afacffec2a8c5873151c1f29776e9bb322</t>
  </si>
  <si>
    <t>repositories-tmf629-images-sha256:b03999fc70e5784bca7b3a97e327acf8bb4f83b6766cb05d35d939f9fac2c5a5</t>
  </si>
  <si>
    <t>repositories-tmf639-images-sha256:ef78e0d15f5bd149e4ccc4fca27a3f34c47e76fefed4c2b1d007d878a21c4efd</t>
  </si>
  <si>
    <t>repositories-tmf640-images-sha256:4895fe6ee2ecfd0dc7776611de2aec4626de72c48c107c94d60be4741316ab80</t>
  </si>
  <si>
    <t>repositories-tmf641-images-sha256:d3461e59c12b815ca211cbe49ee4576bdbce464f588fa73430cb3efa11cc19b6</t>
  </si>
  <si>
    <t>repositories-tmf651-images-sha256:1b19ff5c3418ae7d529896de101718dfdc22831e410460230ba0e60aefd1a330</t>
  </si>
  <si>
    <t>ltrclone-a9f7c941f2e6</t>
  </si>
  <si>
    <t>ltrclone-b5c662f791d8</t>
  </si>
  <si>
    <t>ltrclone-b62aca328301</t>
  </si>
  <si>
    <t>ltrclone-ba8480a0f4d8</t>
  </si>
  <si>
    <t>ltrclone-cc1d8be649eb</t>
  </si>
  <si>
    <t>ltrclone-e0b6fdf9886c</t>
  </si>
  <si>
    <t>ltrclone-ee9cc9caead2</t>
  </si>
  <si>
    <t>apimtransitionalprod001-ai-transitional-eastus2-prod-001</t>
  </si>
  <si>
    <t>asp-rgtransitionaleastus2prod001</t>
  </si>
  <si>
    <t>asp-rgtransitionaleastus2prod002</t>
  </si>
  <si>
    <t>asp-rgtransitionaleastus2prod004</t>
  </si>
  <si>
    <t>asp-rgtransitionaleastus2prod005</t>
  </si>
  <si>
    <t>asp-rgtransitionaleastus2prod006</t>
  </si>
  <si>
    <t>asp-rgtransitionaleastus2prod007</t>
  </si>
  <si>
    <t>asp-rgtransitionaleastus2prod008</t>
  </si>
  <si>
    <t>asp-rgtransitionaleastus2prod009</t>
  </si>
  <si>
    <t>asp-rgtransitionaleastus2prod010</t>
  </si>
  <si>
    <t>asp-rgtransitionaleastus2prod011</t>
  </si>
  <si>
    <t>asp-rgtransitionaleastus2prod012</t>
  </si>
  <si>
    <t>asp-rgtransitionaleastus2prod013</t>
  </si>
  <si>
    <t>asp-rgtransitionaleastus2prod014</t>
  </si>
  <si>
    <t>asp-rgtransitionaleastus2prod015</t>
  </si>
  <si>
    <t>asp-rgtransitionaleastus2prod016</t>
  </si>
  <si>
    <t>asp-rgtransitionaleastus2prod017</t>
  </si>
  <si>
    <t>asp-rgtransitionaleastus2prod018</t>
  </si>
  <si>
    <t>asp-rgtransitionaleastus2prod019</t>
  </si>
  <si>
    <t>asp-rgtransitionaleastus2prod020</t>
  </si>
  <si>
    <t>asp-rgtransitionaleastus2prod021</t>
  </si>
  <si>
    <t>asp-rgtransitionaleastus2prod022</t>
  </si>
  <si>
    <t>asp-rgtransitionaleastus2prod023</t>
  </si>
  <si>
    <t>asp-rgtransitionaleastus2prod024</t>
  </si>
  <si>
    <t>asp-rgtransitionaleastus2prod025</t>
  </si>
  <si>
    <t>asp-rgtransitionaleastus2prod026</t>
  </si>
  <si>
    <t>asp-rgtransitionaleastus2prod027</t>
  </si>
  <si>
    <t>asp-rgtransitionaleastus2prod028</t>
  </si>
  <si>
    <t>asp-rgtransitionaleastus2prod029</t>
  </si>
  <si>
    <t>asp-rgtransitionaleastus2prod030</t>
  </si>
  <si>
    <t>asp-rgtransitionaleastus2prod031</t>
  </si>
  <si>
    <t>asp-rgtransitionaleastus2prod032</t>
  </si>
  <si>
    <t>asp-rgtransitionaleastus2prod033</t>
  </si>
  <si>
    <t>asp-rgtransitionaleastus2prod034</t>
  </si>
  <si>
    <t>asp-rgtransitionaleastus2prod035</t>
  </si>
  <si>
    <t>asp-rgtransitionaleastus2prod036</t>
  </si>
  <si>
    <t>6525ce0eb2ffbe0f70b7dbb5</t>
  </si>
  <si>
    <t>asp-rgdevopscentralusdr001-b4b5</t>
  </si>
  <si>
    <t>webapp_ase-sirius-eastus2-prod-001</t>
  </si>
  <si>
    <t>webapp_ase-sirius-eastus2-prod-003</t>
  </si>
  <si>
    <t>652094b44053c61ae4cd7c29</t>
  </si>
  <si>
    <t>Deploy an Azure API Management instance to multiple Azure regions for increased service availability</t>
  </si>
  <si>
    <t>65209b9f53cbe90d8c491bbb</t>
  </si>
  <si>
    <t>repositories-authtokenesri-images-sha256:9a850132019cbea9d15c249950cc2dca4cf74f846cb68cc3b5701652c23b0937</t>
  </si>
  <si>
    <t>repositories-blueplanet-indra-app-tmf642-uaa-images-sha256:b7fd654f6e391438119b1aaa40e3d1cc7f542acb184175bd4d250ac8024d469b</t>
  </si>
  <si>
    <t>repositories-blueplanet-indra-ms-api-concilia-bpi-images-sha256:375e7126a50a1a4ddb0039c5dc6ebce35c013d752b0492fb0d75a15eaeb1a7ba</t>
  </si>
  <si>
    <t>repositories-blueplanet-indra-ms-api-concilia-bpi-images-sha256:d86e899d2aa976d6f72cc8e66e574561ff278995656540eed378975e9513e7e8</t>
  </si>
  <si>
    <t>repositories-blueplanet-indra-ms-bss-process-automation-service-java-images-sha256:332883423719c034a1ffacbb990ab7d98f9f82413523045bd25afde5e232aeff</t>
  </si>
  <si>
    <t>repositories-blueplanet-indra-ms-gestion-vno-java-images-sha256:3d50d05e2a880913df83fb12865bc8cbfcf99041e8b45dd2b36624dbdc5c8654</t>
  </si>
  <si>
    <t>repositories-blueplanet-indra-ms-integration-cto-certification-java-images-sha256:8bcc22ecf4d955a069134104fb7c9f0885c9e7759378f794ecca5192e573ebfc</t>
  </si>
  <si>
    <t>repositories-blueplanet-indra-ms-integration-massive-resource-report-java-images-sha256:5662a564f77a47dff019e59e5239cc3f25e9a92244ddd0067fd73c3233a7b6e8</t>
  </si>
  <si>
    <t>repositories-blueplanet-indra-ms-integration-massive-resource-report-java-images-sha256:64b23cfe8c7fbfd37d498a590808a5ae9f37196911487f5290fa0f499dbfd242</t>
  </si>
  <si>
    <t>repositories-blueplanet-indra-ms-integration-massive-resource-report-java-images-sha256:97de92d38c9cef9b0cf12d42c3925955a88a771112c311d13e5be907729abf25</t>
  </si>
  <si>
    <t>repositories-blueplanet-indra-ms-integration-massive-resource-report-java-images-sha256:dca72ae664ebcc80410af3ef4cc18b8375376ab0a82605cb344317c50bda3005</t>
  </si>
  <si>
    <t>repositories-blueplanet-indra-ms-integration-massive-resource-report-java-images-sha256:f91a87076498907f680ebb6c76c7a80af43c2a8ecff3aa70e73ba4366148fb53</t>
  </si>
  <si>
    <t>repositories-blueplanet-indra-ms-service-uaa-kafkfa-clear-images-sha256:01c2ca95bf5255f15c66b5d6e38571a903dc3c79f33485baa3ff4203f3de6aa9</t>
  </si>
  <si>
    <t>repositories-integration-indra-ms-uaa-service-ticketinsert-images-sha256:c45cda9a6495439ab77917dde197caec53f42a0aa534b38a07715164b918b478</t>
  </si>
  <si>
    <t>repositories-integration-indra-service-tickettimer-images-sha256:3b7f69e13c7c0286086800ea8b0a50cdc1443c90e27ddee910dd7095f3ea3a66</t>
  </si>
  <si>
    <t>repositories-integration-indra-service-tickettimer-images-sha256:8d9339bcd4429b0f470256dae5eadee717278e37d48c72bc985f576272e97e24</t>
  </si>
  <si>
    <t>repositories-sapicertificacion-images-sha256:6379493b78994d0271f29bbed5b3428e2930769262c2de4e0ab3f4999298a164</t>
  </si>
  <si>
    <t>repositories-soltnokia-images-sha256:e0f0cca206591f2846ac77b1f46fe22eeb785706c067727e6faf1301056eb69c</t>
  </si>
  <si>
    <t>repositories-splaceid-images-sha256:e29b3298ac2fd30a6b7d2d1f3f422035228bba9e9f31237ab0d6b5b534166226</t>
  </si>
  <si>
    <t>repositories-tmf637-images-sha256:fc1b7701f806729856fc7df23f539cc0f600b43b8bdc76673e2f08f085aa9211</t>
  </si>
  <si>
    <t>repositories-vnonotifications-images-sha256:77a65cd5a4bd90c560e780edcca3aa354f08f290e72da15dedd51787609fcdf5</t>
  </si>
  <si>
    <t>apimdevopsprod-ai-apim-eastus2-prod-001</t>
  </si>
  <si>
    <t>asp-rgdevops-eastus2-prod-001</t>
  </si>
  <si>
    <t>asp-rgdevopseastus2prod001-bacd</t>
  </si>
  <si>
    <t>site-recovery-vault-centralus</t>
  </si>
  <si>
    <t>Resources Count</t>
  </si>
  <si>
    <t>microsoft.alertsmanagement/prometheusrulegroups</t>
  </si>
  <si>
    <t>funckpiseastus2prod001</t>
  </si>
  <si>
    <t>microsoft.alertsmanagement/smartdetectoralertrules</t>
  </si>
  <si>
    <t>microsoft.automation/automationaccounts</t>
  </si>
  <si>
    <t>microsoft.automation/automationaccounts/runbooks</t>
  </si>
  <si>
    <t>microsoft.cdn/profiles/afdendpoints</t>
  </si>
  <si>
    <t>microsoft.compute/capacityreservationgroups</t>
  </si>
  <si>
    <t>microsoft.compute/capacityreservationgroups/capacityreservations</t>
  </si>
  <si>
    <t>microsoft.compute/diskaccesses</t>
  </si>
  <si>
    <t>microsoft.compute/galleries</t>
  </si>
  <si>
    <t>microsoft.compute/galleries/images</t>
  </si>
  <si>
    <t>microsoft.compute/galleries/images/versions</t>
  </si>
  <si>
    <t>rg-gis-eastus2-prod-001-asr-1</t>
  </si>
  <si>
    <t>microsoft.compute/proximityplacementgroups</t>
  </si>
  <si>
    <t>azurebackuprg_eastus2_1</t>
  </si>
  <si>
    <t>microsoft.compute/restorepointcollections</t>
  </si>
  <si>
    <t>backups1qa</t>
  </si>
  <si>
    <t>recovery-services1prod</t>
  </si>
  <si>
    <t>microsoft.compute/snapshots</t>
  </si>
  <si>
    <t>microsoft.compute/sshpublickeys</t>
  </si>
  <si>
    <t>microsoft.compute/virtualmachines/extensions</t>
  </si>
  <si>
    <t>Microsoft.Consumption/reservationRecommendations</t>
  </si>
  <si>
    <t>microsoft.containerregistry/registries/replications</t>
  </si>
  <si>
    <t>microsoft.containerregistry/registries/webhooks</t>
  </si>
  <si>
    <t>microsoft.dashboard/grafana</t>
  </si>
  <si>
    <t>microsoft.databricks/accessconnectors</t>
  </si>
  <si>
    <t>microsoft.datadog/monitors</t>
  </si>
  <si>
    <t>microsoft.datafactory/factories</t>
  </si>
  <si>
    <t>microsoft.dataprotection/backupvaults</t>
  </si>
  <si>
    <t>rg-backups-prod-001</t>
  </si>
  <si>
    <t>rg-backups-qa-001</t>
  </si>
  <si>
    <t>microsoft.desktopvirtualization/applicationgroups</t>
  </si>
  <si>
    <t>microsoft.desktopvirtualization/hostpools</t>
  </si>
  <si>
    <t>microsoft.desktopvirtualization/hostpools/sessionhosts</t>
  </si>
  <si>
    <t>microsoft.desktopvirtualization/workspaces</t>
  </si>
  <si>
    <t>microsoft.devtestlab/schedules</t>
  </si>
  <si>
    <t>microsoft.eventgrid/systemtopics</t>
  </si>
  <si>
    <t>microsoft.insights/actiongroups</t>
  </si>
  <si>
    <t>azureapp-auto-alerts-067943-alex_hernandez_ext_onnetfibra_co</t>
  </si>
  <si>
    <t>azureapp-auto-alerts-259ae3-julian_piedrahita_onnetfibra_co</t>
  </si>
  <si>
    <t>azureapp-auto-alerts-28f74c-fredy_rueda_ext_onnetfibra_co</t>
  </si>
  <si>
    <t>azureapp-auto-alerts-614e80-alex_hernandez_ext_onnetfibra_co</t>
  </si>
  <si>
    <t>azureapp-auto-alerts-6204cc-fredy_rueda_ext_onnetfibra_co</t>
  </si>
  <si>
    <t>azureapp-auto-alerts-6a07a0-jairo_buitrago_ext_onnetfibra_co</t>
  </si>
  <si>
    <t>azureapp-auto-alerts-9da125-alex_hernandez_ext_onnetfibra_co</t>
  </si>
  <si>
    <t>azureapp-auto-alerts-f3fdfa-fredy_rueda_ext_onnetfibra_co</t>
  </si>
  <si>
    <t>microsoft.insights/activitylogalerts</t>
  </si>
  <si>
    <t>microsoft.insights/autoscalesettings</t>
  </si>
  <si>
    <t>microsoft.insights/components</t>
  </si>
  <si>
    <t>ma_defaultazuremonitorworkspace-eus2_eastus2_managed</t>
  </si>
  <si>
    <t>microsoft.insights/datacollectionendpoints</t>
  </si>
  <si>
    <t>defaultresourcegroup-eus</t>
  </si>
  <si>
    <t>microsoft.insights/datacollectionrules</t>
  </si>
  <si>
    <t>microsoft.insights/metricalerts</t>
  </si>
  <si>
    <t>microsoft.insights/scheduledqueryrules</t>
  </si>
  <si>
    <t>microsoft.insights/workbooks</t>
  </si>
  <si>
    <t>dashboards</t>
  </si>
  <si>
    <t>microsoft.kubernetesconfiguration/privatelinkscopes</t>
  </si>
  <si>
    <t>microsoft.loadtestservice/loadtests</t>
  </si>
  <si>
    <t>Microsoft.ManagedIdentity/userAssignedIdentities</t>
  </si>
  <si>
    <t>microsoft.managedidentity/userassignedidentities</t>
  </si>
  <si>
    <t>microsoft.monitor/accounts</t>
  </si>
  <si>
    <t>microsoft.network/bastionhosts</t>
  </si>
  <si>
    <t>microsoft.network/connections</t>
  </si>
  <si>
    <t>microsoft.network/localnetworkgateways</t>
  </si>
  <si>
    <t>microsoft.network/natgateways</t>
  </si>
  <si>
    <t>microsoft.network/networkintentpolicies</t>
  </si>
  <si>
    <t>microsoft.network/networkmanagers</t>
  </si>
  <si>
    <t>microsoft.network/networksecuritygroups</t>
  </si>
  <si>
    <t>networkwatcherrg</t>
  </si>
  <si>
    <t>microsoft.network/networkwatchers</t>
  </si>
  <si>
    <t>microsoft.network/privatednszones</t>
  </si>
  <si>
    <t>microsoft.network/privatednszones/virtualnetworklinks</t>
  </si>
  <si>
    <t>microsoft.network/routetables</t>
  </si>
  <si>
    <t>loganalyticsdefaultresources</t>
  </si>
  <si>
    <t>microsoft.operationalinsights/querypacks</t>
  </si>
  <si>
    <t>microsoft.operationalinsights/workspaces</t>
  </si>
  <si>
    <t>microsoft.operationsmanagement/solutions</t>
  </si>
  <si>
    <t>microsoft.recoveryservices/vaults/backupfabrics/protectioncontainers/protecteditems</t>
  </si>
  <si>
    <t>microsoft.recoveryservices/vaults/backuppolicies</t>
  </si>
  <si>
    <t>resource-graph-queries</t>
  </si>
  <si>
    <t>microsoft.resourcegraph/queries</t>
  </si>
  <si>
    <t>microsoft.servicebus/namespaces</t>
  </si>
  <si>
    <t>microsoft.sql/servers/databases</t>
  </si>
  <si>
    <t>microsoft.sqlvirtualmachine/sqlvirtualmachines</t>
  </si>
  <si>
    <t>microsoft.streamanalytics/streamingjobs</t>
  </si>
  <si>
    <t>microsoft.synapse/privatelinkhubs</t>
  </si>
  <si>
    <t>visualstudioonline-f3fada00b3cc40e48bd94b7542bb91e7</t>
  </si>
  <si>
    <t>microsoft.visualstudio/account</t>
  </si>
  <si>
    <t>visualstudioonline-f7f1786ecaa94733a80920237c924875</t>
  </si>
  <si>
    <t>microsoft.web/connections</t>
  </si>
  <si>
    <t>microsoft.web/customapis</t>
  </si>
  <si>
    <t>Size</t>
  </si>
  <si>
    <t>Disks</t>
  </si>
  <si>
    <t>Network Interface</t>
  </si>
  <si>
    <t>Network Security Groups</t>
  </si>
  <si>
    <t>App Services</t>
  </si>
  <si>
    <t>Virtual Machines</t>
  </si>
  <si>
    <t>App Service Plan</t>
  </si>
  <si>
    <t>Storage Accounts</t>
  </si>
  <si>
    <t>Private DNS</t>
  </si>
  <si>
    <t>Public IPs</t>
  </si>
  <si>
    <t>Load Balancers</t>
  </si>
  <si>
    <t>PostgreSQL Flexible</t>
  </si>
  <si>
    <t>Workspaces</t>
  </si>
  <si>
    <t>Support Tickets</t>
  </si>
  <si>
    <t>AppInsights</t>
  </si>
  <si>
    <t>AKS</t>
  </si>
  <si>
    <t>Runbooks</t>
  </si>
  <si>
    <t>Route Tables</t>
  </si>
  <si>
    <t>Peering</t>
  </si>
  <si>
    <t>Registries</t>
  </si>
  <si>
    <t>SQL DBs</t>
  </si>
  <si>
    <t>Recovery Vaults</t>
  </si>
  <si>
    <t>SQL Servers</t>
  </si>
  <si>
    <t>Event Hubs</t>
  </si>
  <si>
    <t>Key Vaults</t>
  </si>
  <si>
    <t>Containers</t>
  </si>
  <si>
    <t>NAT Gateway</t>
  </si>
  <si>
    <t>App Gateway</t>
  </si>
  <si>
    <t>SQL VMs</t>
  </si>
  <si>
    <t>Connections</t>
  </si>
  <si>
    <t>Bastion Hosts</t>
  </si>
  <si>
    <t>Service BUS</t>
  </si>
  <si>
    <t>VNET Gateways</t>
  </si>
  <si>
    <t>Stream Analytics Jobs</t>
  </si>
  <si>
    <t>AVD</t>
  </si>
  <si>
    <t>Outages</t>
  </si>
  <si>
    <t>AdvisorScore</t>
  </si>
  <si>
    <t>Reservation Advisor</t>
  </si>
  <si>
    <t>Subscriptions</t>
  </si>
  <si>
    <t>Sum of Resource U</t>
  </si>
  <si>
    <t>Etiquetas de fila</t>
  </si>
  <si>
    <t>Total</t>
  </si>
  <si>
    <t>FALSO</t>
  </si>
  <si>
    <t>VERDADERO</t>
  </si>
  <si>
    <t>Total general</t>
  </si>
  <si>
    <t>(Todas)</t>
  </si>
  <si>
    <t>Count of Impact</t>
  </si>
  <si>
    <t>Sum of Resources Count</t>
  </si>
  <si>
    <t>Count of Outage ID</t>
  </si>
  <si>
    <t>Count of Status</t>
  </si>
  <si>
    <t>Count of Policy</t>
  </si>
  <si>
    <t>Average of Latest Score (%)</t>
  </si>
  <si>
    <t>Count of Impacted Services</t>
  </si>
  <si>
    <t>Sum of Net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</si>
</sst>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2" x14ac:knownFonts="1">
    <font>
      <sz val="11"/>
      <name val="Calibri"/>
    </font>
    <font>
      <u/>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 fontId="0" fillId="0" borderId="0" xfId="0" applyNumberFormat="1" applyAlignment="1">
      <alignment horizontal="center"/>
    </xf>
    <xf numFmtId="1" fontId="1" fillId="0" borderId="0" xfId="0" applyNumberFormat="1" applyFont="1" applyAlignment="1">
      <alignment horizontal="center"/>
    </xf>
    <xf numFmtId="1" fontId="0" fillId="0" borderId="0" xfId="0" applyNumberFormat="1"/>
    <xf numFmtId="1" fontId="0" fillId="0" borderId="0" xfId="0" applyNumberFormat="1" applyAlignment="1">
      <alignment horizontal="left" wrapText="1"/>
    </xf>
    <xf numFmtId="4" fontId="0" fillId="0" borderId="0" xfId="0" applyNumberFormat="1" applyAlignment="1">
      <alignment horizontal="center"/>
    </xf>
    <xf numFmtId="1" fontId="0" fillId="0" borderId="0" xfId="0" applyNumberFormat="1" applyAlignment="1">
      <alignment horizontal="center" vertical="center"/>
    </xf>
    <xf numFmtId="0" fontId="0" fillId="0" borderId="0" xfId="0" applyAlignment="1">
      <alignment horizontal="left" wrapText="1"/>
    </xf>
    <xf numFmtId="1" fontId="0" fillId="0" borderId="0" xfId="0" applyNumberFormat="1" applyAlignment="1">
      <alignment horizontal="left" vertical="center" wrapText="1"/>
    </xf>
    <xf numFmtId="164" fontId="0" fillId="0" borderId="0" xfId="0" applyNumberFormat="1" applyAlignment="1">
      <alignment horizontal="center"/>
    </xf>
    <xf numFmtId="1" fontId="0" fillId="0" borderId="0" xfId="0" applyNumberFormat="1" applyAlignment="1">
      <alignment horizontal="center" wrapText="1"/>
    </xf>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154">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bgColor rgb="FFFFB6C1"/>
        </patternFill>
      </fill>
    </dxf>
    <dxf>
      <fill>
        <patternFill>
          <bgColor rgb="FFFFFF00"/>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ill>
        <patternFill>
          <bgColor rgb="FFFFFF00"/>
        </patternFill>
      </fill>
    </dxf>
    <dxf>
      <font>
        <color rgb="FF8B0000"/>
      </font>
      <fill>
        <patternFill>
          <bgColor rgb="FFFFB6C1"/>
        </patternFill>
      </fill>
    </dxf>
    <dxf>
      <font>
        <color rgb="FF8B0000"/>
      </font>
      <fill>
        <patternFill>
          <bgColor rgb="FFFFB6C1"/>
        </patternFill>
      </fill>
    </dxf>
    <dxf>
      <fill>
        <patternFill>
          <bgColor rgb="FFFFFF00"/>
        </patternFill>
      </fill>
    </dxf>
    <dxf>
      <font>
        <color rgb="FF8B0000"/>
      </font>
      <fill>
        <patternFill>
          <bgColor rgb="FFFFB6C1"/>
        </patternFill>
      </fill>
    </dxf>
    <dxf>
      <font>
        <color rgb="FF8B0000"/>
      </font>
      <fill>
        <patternFill>
          <bgColor rgb="FFFFB6C1"/>
        </patternFill>
      </fill>
    </dxf>
    <dxf>
      <fill>
        <patternFill>
          <bgColor rgb="FFFFFF00"/>
        </patternFill>
      </fill>
    </dxf>
    <dxf>
      <font>
        <color rgb="FF8B0000"/>
      </font>
      <fill>
        <patternFill>
          <bgColor rgb="FFFFB6C1"/>
        </patternFill>
      </fill>
    </dxf>
    <dxf>
      <fill>
        <patternFill>
          <bgColor rgb="FFFFFF00"/>
        </patternFill>
      </fill>
    </dxf>
    <dxf>
      <fill>
        <patternFill>
          <bgColor rgb="FFFFFF00"/>
        </patternFill>
      </fill>
    </dxf>
    <dxf>
      <font>
        <color rgb="FF8B0000"/>
      </font>
      <fill>
        <patternFill>
          <bgColor rgb="FFFFB6C1"/>
        </patternFill>
      </fill>
    </dxf>
    <dxf>
      <font>
        <color rgb="FF8B0000"/>
      </font>
      <fill>
        <patternFill>
          <bgColor rgb="FFFFB6C1"/>
        </patternFill>
      </fill>
    </dxf>
    <dxf>
      <font>
        <color rgb="FF8B0000"/>
      </font>
      <fill>
        <patternFill>
          <bgColor rgb="FFFFB6C1"/>
        </patternFill>
      </fill>
    </dxf>
    <dxf>
      <font>
        <color rgb="FF8B0000"/>
      </font>
      <fill>
        <patternFill>
          <bgColor rgb="FFFFB6C1"/>
        </patternFill>
      </fill>
    </dxf>
    <dxf>
      <fill>
        <patternFill>
          <bgColor rgb="FFFFFF00"/>
        </patternFill>
      </fill>
    </dxf>
    <dxf>
      <fill>
        <patternFill>
          <bgColor rgb="FFFFFF00"/>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bgColor rgb="FFFFB6C1"/>
        </patternFill>
      </fill>
    </dxf>
    <dxf>
      <fill>
        <patternFill>
          <bgColor rgb="FFFFFF00"/>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bgColor rgb="FFFFB6C1"/>
        </patternFill>
      </fill>
    </dxf>
    <dxf>
      <fill>
        <patternFill>
          <bgColor rgb="FFFFFF00"/>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5DEB3"/>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bgColor rgb="FFFFB6C1"/>
        </patternFill>
      </fill>
    </dxf>
    <dxf>
      <font>
        <color rgb="FF8B0000"/>
      </font>
      <fill>
        <patternFill>
          <bgColor rgb="FFFFB6C1"/>
        </patternFill>
      </fill>
    </dxf>
    <dxf>
      <font>
        <color rgb="FF8B0000"/>
      </font>
      <fill>
        <patternFill patternType="solid">
          <bgColor rgb="FFFFB6C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pivotCacheDefinition" Target="pivotCache/pivotCacheDefinition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pivotCacheDefinition" Target="pivotCache/pivotCacheDefinition3.xml"/><Relationship Id="rId58" Type="http://schemas.openxmlformats.org/officeDocument/2006/relationships/pivotCacheDefinition" Target="pivotCache/pivotCacheDefinition8.xml"/><Relationship Id="rId5" Type="http://schemas.openxmlformats.org/officeDocument/2006/relationships/worksheet" Target="worksheets/sheet5.xml"/><Relationship Id="rId61" Type="http://schemas.openxmlformats.org/officeDocument/2006/relationships/pivotCacheDefinition" Target="pivotCache/pivotCacheDefinition1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pivotCacheDefinition" Target="pivotCache/pivotCacheDefinition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pivotCacheDefinition" Target="pivotCache/pivotCacheDefinition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pivotCacheDefinition" Target="pivotCache/pivotCacheDefinition2.xml"/><Relationship Id="rId60" Type="http://schemas.openxmlformats.org/officeDocument/2006/relationships/pivotCacheDefinition" Target="pivotCache/pivotCacheDefinition1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[AzureResourceInventory_Report_2026-04-16_16_43.xlsx]Overview!P00</c:name>
    <c:fmtId val="0"/>
  </c:pivotSource>
  <c:chart>
    <c:title>
      <c:tx>
        <c:rich>
          <a:bodyPr/>
          <a:lstStyle/>
          <a:p>
            <a:pPr>
              <a:defRPr sz="1800" b="0"/>
            </a:pPr>
            <a:r>
              <a:rPr lang="es-MX"/>
              <a:t>Potential Net Savings (VM Reservation)</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Overview!$BB$5:$BB$6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Overview!$BA$7:$BA$10</c:f>
              <c:strCache>
                <c:ptCount val="3"/>
                <c:pt idx="0">
                  <c:v>Onnet-CentralHub</c:v>
                </c:pt>
                <c:pt idx="1">
                  <c:v>Onnet-Prod</c:v>
                </c:pt>
                <c:pt idx="2">
                  <c:v>Onnet-QA</c:v>
                </c:pt>
              </c:strCache>
            </c:strRef>
          </c:cat>
          <c:val>
            <c:numRef>
              <c:f>Overview!$BB$7:$BB$10</c:f>
              <c:numCache>
                <c:formatCode>\$#</c:formatCode>
                <c:ptCount val="3"/>
                <c:pt idx="0">
                  <c:v>237.82828899264888</c:v>
                </c:pt>
                <c:pt idx="1">
                  <c:v>4669.6934855790378</c:v>
                </c:pt>
                <c:pt idx="2">
                  <c:v>569.96504065664305</c:v>
                </c:pt>
              </c:numCache>
            </c:numRef>
          </c:val>
          <c:extLst>
            <c:ext xmlns:c16="http://schemas.microsoft.com/office/drawing/2014/chart" uri="{C3380CC4-5D6E-409C-BE32-E72D297353CC}">
              <c16:uniqueId val="{00000001-3CAE-4291-AD29-4453333C2972}"/>
            </c:ext>
          </c:extLst>
        </c:ser>
        <c:dLbls>
          <c:showLegendKey val="0"/>
          <c:showVal val="0"/>
          <c:showCatName val="0"/>
          <c:showSerName val="0"/>
          <c:showPercent val="1"/>
          <c:showBubbleSize val="0"/>
          <c:separator>
</c:separator>
        </c:dLbls>
        <c:gapWidth val="150"/>
        <c:shape val="box"/>
        <c:axId val="1"/>
        <c:axId val="2"/>
        <c:axId val="0"/>
      </c:bar3D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numFmt formatCode="\$#"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[AzureResourceInventory_Report_2026-04-16_16_43.xlsx]Overview!P0</c:name>
    <c:fmtId val="0"/>
  </c:pivotSource>
  <c:chart>
    <c:title>
      <c:tx>
        <c:rich>
          <a:bodyPr/>
          <a:lstStyle/>
          <a:p>
            <a:pPr>
              <a:defRPr sz="1800" b="0"/>
            </a:pPr>
            <a:r>
              <a:rPr lang="es-MX"/>
              <a:t>Outages (Last 6 Months)</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Overview!$BH$5:$BH$6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Overview!$BG$7:$BG$16</c:f>
              <c:strCache>
                <c:ptCount val="9"/>
                <c:pt idx="0">
                  <c:v>Microsoft Azure portal , Azure Frontdoor , CDN </c:v>
                </c:pt>
                <c:pt idx="1">
                  <c:v>Network Infrastructure</c:v>
                </c:pt>
                <c:pt idx="2">
                  <c:v>Virtual Machine Scale Sets</c:v>
                </c:pt>
                <c:pt idx="3">
                  <c:v>Microsoft Azure portal</c:v>
                </c:pt>
                <c:pt idx="4">
                  <c:v>Alerts &amp; Metrics , Azure Monitor </c:v>
                </c:pt>
                <c:pt idx="5">
                  <c:v>Azure Monitor</c:v>
                </c:pt>
                <c:pt idx="6">
                  <c:v>Azure Database for PostgreSQL flexible servers</c:v>
                </c:pt>
                <c:pt idx="7">
                  <c:v>Azure Arc enabled Kubernetes</c:v>
                </c:pt>
                <c:pt idx="8">
                  <c:v>Virtual Machines , Azure Databricks </c:v>
                </c:pt>
              </c:strCache>
            </c:strRef>
          </c:cat>
          <c:val>
            <c:numRef>
              <c:f>Overview!$BH$7:$BH$16</c:f>
              <c:numCache>
                <c:formatCode>General</c:formatCode>
                <c:ptCount val="9"/>
                <c:pt idx="0">
                  <c:v>1</c:v>
                </c:pt>
                <c:pt idx="1">
                  <c:v>4</c:v>
                </c:pt>
                <c:pt idx="2">
                  <c:v>1</c:v>
                </c:pt>
                <c:pt idx="3">
                  <c:v>11</c:v>
                </c:pt>
                <c:pt idx="4">
                  <c:v>1</c:v>
                </c:pt>
                <c:pt idx="5">
                  <c:v>4</c:v>
                </c:pt>
                <c:pt idx="6">
                  <c:v>2</c:v>
                </c:pt>
                <c:pt idx="7">
                  <c:v>1</c:v>
                </c:pt>
                <c:pt idx="8">
                  <c:v>1</c:v>
                </c:pt>
              </c:numCache>
            </c:numRef>
          </c:val>
          <c:extLst>
            <c:ext xmlns:c16="http://schemas.microsoft.com/office/drawing/2014/chart" uri="{C3380CC4-5D6E-409C-BE32-E72D297353CC}">
              <c16:uniqueId val="{00000001-C3D3-4250-A0C9-A45CB89EFD3A}"/>
            </c:ext>
          </c:extLst>
        </c:ser>
        <c:dLbls>
          <c:showLegendKey val="0"/>
          <c:showVal val="0"/>
          <c:showCatName val="0"/>
          <c:showSerName val="0"/>
          <c:showPercent val="1"/>
          <c:showBubbleSize val="0"/>
          <c:separator>
</c:separator>
        </c:dLbls>
        <c:gapWidth val="150"/>
        <c:shape val="box"/>
        <c:axId val="1"/>
        <c:axId val="2"/>
        <c:axId val="0"/>
      </c:bar3DChart>
      <c:catAx>
        <c:axId val="1"/>
        <c:scaling>
          <c:orientation val="minMax"/>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[AzureResourceInventory_Report_2026-04-16_16_43.xlsx]Overview!P1</c:name>
    <c:fmtId val="0"/>
  </c:pivotSource>
  <c:chart>
    <c:title>
      <c:tx>
        <c:rich>
          <a:bodyPr/>
          <a:lstStyle/>
          <a:p>
            <a:pPr>
              <a:defRPr sz="1800" b="0"/>
            </a:pPr>
            <a:r>
              <a:rPr lang="es-MX"/>
              <a:t>Advisor Score (%)</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Overview!$DL$6:$DL$7</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Overview!$DK$8:$DK$14</c:f>
              <c:strCache>
                <c:ptCount val="6"/>
                <c:pt idx="0">
                  <c:v>Security</c:v>
                </c:pt>
                <c:pt idx="1">
                  <c:v>Performance</c:v>
                </c:pt>
                <c:pt idx="2">
                  <c:v>OperationalExcellence</c:v>
                </c:pt>
                <c:pt idx="3">
                  <c:v>HighAvailability</c:v>
                </c:pt>
                <c:pt idx="4">
                  <c:v>Advisor</c:v>
                </c:pt>
                <c:pt idx="5">
                  <c:v>Cost</c:v>
                </c:pt>
              </c:strCache>
            </c:strRef>
          </c:cat>
          <c:val>
            <c:numRef>
              <c:f>Overview!$DL$8:$DL$14</c:f>
              <c:numCache>
                <c:formatCode>General</c:formatCode>
                <c:ptCount val="6"/>
                <c:pt idx="0">
                  <c:v>43.132222222222225</c:v>
                </c:pt>
                <c:pt idx="1">
                  <c:v>98.587365821295506</c:v>
                </c:pt>
                <c:pt idx="2">
                  <c:v>75.592148527571922</c:v>
                </c:pt>
                <c:pt idx="3">
                  <c:v>79.112993965950892</c:v>
                </c:pt>
                <c:pt idx="4">
                  <c:v>69.906132584679057</c:v>
                </c:pt>
                <c:pt idx="5">
                  <c:v>49.198464768624881</c:v>
                </c:pt>
              </c:numCache>
            </c:numRef>
          </c:val>
          <c:extLst>
            <c:ext xmlns:c16="http://schemas.microsoft.com/office/drawing/2014/chart" uri="{C3380CC4-5D6E-409C-BE32-E72D297353CC}">
              <c16:uniqueId val="{00000001-6F41-467A-A000-807A54BD8430}"/>
            </c:ext>
          </c:extLst>
        </c:ser>
        <c:dLbls>
          <c:showLegendKey val="0"/>
          <c:showVal val="0"/>
          <c:showCatName val="0"/>
          <c:showSerName val="0"/>
          <c:showPercent val="1"/>
          <c:showBubbleSize val="0"/>
          <c:separator>
</c:separator>
        </c:dLbls>
        <c:gapWidth val="150"/>
        <c:axId val="1"/>
        <c:axId val="2"/>
      </c:barChart>
      <c:catAx>
        <c:axId val="1"/>
        <c:scaling>
          <c:orientation val="minMax"/>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[AzureResourceInventory_Report_2026-04-16_16_43.xlsx]Overview!P2</c:name>
    <c:fmtId val="0"/>
  </c:pivotSource>
  <c:chart>
    <c:title>
      <c:tx>
        <c:rich>
          <a:bodyPr/>
          <a:lstStyle/>
          <a:p>
            <a:pPr>
              <a:defRPr sz="1800" b="0"/>
            </a:pPr>
            <a:r>
              <a:rPr lang="es-MX"/>
              <a:t>Policies by Category</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Overview!$BU$5:$BU$6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Overview!$BT$7:$BT$20</c:f>
              <c:strCache>
                <c:ptCount val="13"/>
                <c:pt idx="0">
                  <c:v>Storage</c:v>
                </c:pt>
                <c:pt idx="1">
                  <c:v>Compute</c:v>
                </c:pt>
                <c:pt idx="2">
                  <c:v>Security Center</c:v>
                </c:pt>
                <c:pt idx="3">
                  <c:v>Backup</c:v>
                </c:pt>
                <c:pt idx="4">
                  <c:v>App Service</c:v>
                </c:pt>
                <c:pt idx="5">
                  <c:v>Network</c:v>
                </c:pt>
                <c:pt idx="6">
                  <c:v>Key Vault</c:v>
                </c:pt>
                <c:pt idx="7">
                  <c:v>Monitoring</c:v>
                </c:pt>
                <c:pt idx="8">
                  <c:v>API Management</c:v>
                </c:pt>
                <c:pt idx="9">
                  <c:v>Kubernetes</c:v>
                </c:pt>
                <c:pt idx="10">
                  <c:v>SQL</c:v>
                </c:pt>
                <c:pt idx="11">
                  <c:v>Azure Databricks</c:v>
                </c:pt>
                <c:pt idx="12">
                  <c:v>Synapse</c:v>
                </c:pt>
              </c:strCache>
            </c:strRef>
          </c:cat>
          <c:val>
            <c:numRef>
              <c:f>Overview!$BU$7:$BU$20</c:f>
              <c:numCache>
                <c:formatCode>General</c:formatCode>
                <c:ptCount val="13"/>
                <c:pt idx="0">
                  <c:v>4</c:v>
                </c:pt>
                <c:pt idx="1">
                  <c:v>4</c:v>
                </c:pt>
                <c:pt idx="2">
                  <c:v>51</c:v>
                </c:pt>
                <c:pt idx="3">
                  <c:v>4</c:v>
                </c:pt>
                <c:pt idx="4">
                  <c:v>15</c:v>
                </c:pt>
                <c:pt idx="5">
                  <c:v>1</c:v>
                </c:pt>
                <c:pt idx="6">
                  <c:v>12</c:v>
                </c:pt>
                <c:pt idx="7">
                  <c:v>4</c:v>
                </c:pt>
                <c:pt idx="8">
                  <c:v>3</c:v>
                </c:pt>
                <c:pt idx="9">
                  <c:v>3</c:v>
                </c:pt>
                <c:pt idx="10">
                  <c:v>3</c:v>
                </c:pt>
                <c:pt idx="11">
                  <c:v>4</c:v>
                </c:pt>
                <c:pt idx="12">
                  <c:v>1</c:v>
                </c:pt>
              </c:numCache>
            </c:numRef>
          </c:val>
          <c:extLst>
            <c:ext xmlns:c16="http://schemas.microsoft.com/office/drawing/2014/chart" uri="{C3380CC4-5D6E-409C-BE32-E72D297353CC}">
              <c16:uniqueId val="{00000001-F06E-4422-A397-85FA49CC0929}"/>
            </c:ext>
          </c:extLst>
        </c:ser>
        <c:dLbls>
          <c:showLegendKey val="0"/>
          <c:showVal val="0"/>
          <c:showCatName val="0"/>
          <c:showSerName val="0"/>
          <c:showPercent val="1"/>
          <c:showBubbleSize val="0"/>
          <c:separator>
</c:separator>
        </c:dLbls>
        <c:gapWidth val="150"/>
        <c:shape val="box"/>
        <c:axId val="1"/>
        <c:axId val="2"/>
        <c:axId val="0"/>
      </c:bar3D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[AzureResourceInventory_Report_2026-04-16_16_43.xlsx]Overview!P3</c:name>
    <c:fmtId val="0"/>
  </c:pivotSource>
  <c:chart>
    <c:title>
      <c:tx>
        <c:rich>
          <a:bodyPr/>
          <a:lstStyle/>
          <a:p>
            <a:pPr>
              <a:defRPr sz="1800" b="0"/>
            </a:pPr>
            <a:r>
              <a:rPr lang="es-MX"/>
              <a:t>Support Tickets</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20"/>
      <c:rAngAx val="1"/>
    </c:view3D>
    <c:floor>
      <c:thickness val="0"/>
    </c:floor>
    <c:sideWall>
      <c:thickness val="0"/>
    </c:sideWall>
    <c:backWall>
      <c:thickness val="0"/>
    </c:backWall>
    <c:plotArea>
      <c:layout/>
      <c:pie3DChart>
        <c:varyColors val="1"/>
        <c:ser>
          <c:idx val="0"/>
          <c:order val="0"/>
          <c:tx>
            <c:strRef>
              <c:f>Overview!$CA$5:$CA$6</c:f>
              <c:strCache>
                <c:ptCount val="1"/>
                <c:pt idx="0">
                  <c:v>Total</c:v>
                </c:pt>
              </c:strCache>
            </c:strRef>
          </c:tx>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1"/>
            <c:extLst>
              <c:ext xmlns:c15="http://schemas.microsoft.com/office/drawing/2012/chart" uri="{CE6537A1-D6FC-4f65-9D91-7224C49458BB}"/>
            </c:extLst>
          </c:dLbls>
          <c:cat>
            <c:strRef>
              <c:f>Overview!$BZ$7:$BZ$8</c:f>
              <c:strCache>
                <c:ptCount val="1"/>
                <c:pt idx="0">
                  <c:v>Closed</c:v>
                </c:pt>
              </c:strCache>
            </c:strRef>
          </c:cat>
          <c:val>
            <c:numRef>
              <c:f>Overview!$CA$7:$CA$8</c:f>
              <c:numCache>
                <c:formatCode>General</c:formatCode>
                <c:ptCount val="1"/>
                <c:pt idx="0">
                  <c:v>16</c:v>
                </c:pt>
              </c:numCache>
            </c:numRef>
          </c:val>
          <c:extLst>
            <c:ext xmlns:c16="http://schemas.microsoft.com/office/drawing/2014/chart" uri="{C3380CC4-5D6E-409C-BE32-E72D297353CC}">
              <c16:uniqueId val="{00000001-1B29-483B-944D-AC73F9B17AA8}"/>
            </c:ext>
          </c:extLst>
        </c:ser>
        <c:dLbls>
          <c:showLegendKey val="0"/>
          <c:showVal val="0"/>
          <c:showCatName val="0"/>
          <c:showSerName val="0"/>
          <c:showPercent val="1"/>
          <c:showBubbleSize val="0"/>
          <c:separator>
</c:separator>
          <c:showLeaderLines val="1"/>
        </c:dLbls>
      </c:pie3DChart>
    </c:plotArea>
    <c:legend>
      <c:legendPos val="r"/>
      <c:overlay val="0"/>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[AzureResourceInventory_Report_2026-04-16_16_43.xlsx]Overview!P4</c:name>
    <c:fmtId val="0"/>
  </c:pivotSource>
  <c:chart>
    <c:title>
      <c:tx>
        <c:rich>
          <a:bodyPr/>
          <a:lstStyle/>
          <a:p>
            <a:pPr>
              <a:defRPr sz="1800" b="0"/>
            </a:pPr>
            <a:r>
              <a:rPr lang="es-MX"/>
              <a:t>Outages per Subscription</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Overview!$CG$5:$CG$6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Overview!$CF$7:$CF$11</c:f>
              <c:strCache>
                <c:ptCount val="4"/>
                <c:pt idx="0">
                  <c:v>Onnet-CentralHub</c:v>
                </c:pt>
                <c:pt idx="1">
                  <c:v>Onnet-Dev</c:v>
                </c:pt>
                <c:pt idx="2">
                  <c:v>Onnet-Prod</c:v>
                </c:pt>
                <c:pt idx="3">
                  <c:v>Onnet-QA</c:v>
                </c:pt>
              </c:strCache>
            </c:strRef>
          </c:cat>
          <c:val>
            <c:numRef>
              <c:f>Overview!$CG$7:$CG$11</c:f>
              <c:numCache>
                <c:formatCode>General</c:formatCode>
                <c:ptCount val="4"/>
                <c:pt idx="0">
                  <c:v>7</c:v>
                </c:pt>
                <c:pt idx="1">
                  <c:v>3</c:v>
                </c:pt>
                <c:pt idx="2">
                  <c:v>10</c:v>
                </c:pt>
                <c:pt idx="3">
                  <c:v>6</c:v>
                </c:pt>
              </c:numCache>
            </c:numRef>
          </c:val>
          <c:extLst>
            <c:ext xmlns:c16="http://schemas.microsoft.com/office/drawing/2014/chart" uri="{C3380CC4-5D6E-409C-BE32-E72D297353CC}">
              <c16:uniqueId val="{00000001-8BDC-4157-B361-7E04CB5433E9}"/>
            </c:ext>
          </c:extLst>
        </c:ser>
        <c:dLbls>
          <c:showLegendKey val="0"/>
          <c:showVal val="0"/>
          <c:showCatName val="0"/>
          <c:showSerName val="0"/>
          <c:showPercent val="1"/>
          <c:showBubbleSize val="0"/>
          <c:separator>
</c:separator>
        </c:dLbls>
        <c:gapWidth val="150"/>
        <c:shape val="box"/>
        <c:axId val="1"/>
        <c:axId val="2"/>
        <c:axId val="0"/>
      </c:bar3D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[AzureResourceInventory_Report_2026-04-16_16_43.xlsx]Overview!P5</c:name>
    <c:fmtId val="0"/>
  </c:pivotSource>
  <c:chart>
    <c:title>
      <c:tx>
        <c:rich>
          <a:bodyPr/>
          <a:lstStyle/>
          <a:p>
            <a:pPr>
              <a:defRPr sz="1800" b="0"/>
            </a:pPr>
            <a:r>
              <a:rPr lang="es-MX"/>
              <a:t>Virtual Machines by Serie</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Overview!$CM$7:$CM$8</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Overview!$CL$9:$CL$39</c:f>
              <c:strCache>
                <c:ptCount val="30"/>
                <c:pt idx="0">
                  <c:v>Standard_B2as_v2</c:v>
                </c:pt>
                <c:pt idx="1">
                  <c:v>Standard_B2ms</c:v>
                </c:pt>
                <c:pt idx="2">
                  <c:v>Standard_B2s</c:v>
                </c:pt>
                <c:pt idx="3">
                  <c:v>Standard_D4as_v4</c:v>
                </c:pt>
                <c:pt idx="4">
                  <c:v>Standard_B2als_v2</c:v>
                </c:pt>
                <c:pt idx="5">
                  <c:v>Standard_F2s_v2</c:v>
                </c:pt>
                <c:pt idx="6">
                  <c:v>Standard_F2s</c:v>
                </c:pt>
                <c:pt idx="7">
                  <c:v>Standard_B4ms</c:v>
                </c:pt>
                <c:pt idx="8">
                  <c:v>Standard_B8ms</c:v>
                </c:pt>
                <c:pt idx="9">
                  <c:v>Standard_D4d_v4</c:v>
                </c:pt>
                <c:pt idx="10">
                  <c:v>Standard_D32as_v6</c:v>
                </c:pt>
                <c:pt idx="11">
                  <c:v>Standard_D8as_v4</c:v>
                </c:pt>
                <c:pt idx="12">
                  <c:v>Standard_NV8as_v4</c:v>
                </c:pt>
                <c:pt idx="13">
                  <c:v>Standard_F8s_v2</c:v>
                </c:pt>
                <c:pt idx="14">
                  <c:v>Standard_DC4ds_v3</c:v>
                </c:pt>
                <c:pt idx="15">
                  <c:v>Standard_D2as_v4</c:v>
                </c:pt>
                <c:pt idx="16">
                  <c:v>Standard_D2a_v4</c:v>
                </c:pt>
                <c:pt idx="17">
                  <c:v>Standard_B16ms</c:v>
                </c:pt>
                <c:pt idx="18">
                  <c:v>Standard_D4_v4</c:v>
                </c:pt>
                <c:pt idx="19">
                  <c:v>Standard_D4as_v5</c:v>
                </c:pt>
                <c:pt idx="20">
                  <c:v>Standard_F32s_v2</c:v>
                </c:pt>
                <c:pt idx="21">
                  <c:v>Standard_B4as_v2</c:v>
                </c:pt>
                <c:pt idx="22">
                  <c:v>Standard_DS4_v2</c:v>
                </c:pt>
                <c:pt idx="23">
                  <c:v>Standard_DS5_v2</c:v>
                </c:pt>
                <c:pt idx="24">
                  <c:v>Standard_B8als_v2</c:v>
                </c:pt>
                <c:pt idx="25">
                  <c:v>Standard_D8s_v3</c:v>
                </c:pt>
                <c:pt idx="26">
                  <c:v>Standard_D8ads_v5</c:v>
                </c:pt>
                <c:pt idx="27">
                  <c:v>Standard_B8as_v2</c:v>
                </c:pt>
                <c:pt idx="28">
                  <c:v>Standard_E2as_v4</c:v>
                </c:pt>
                <c:pt idx="29">
                  <c:v>Standard_D8_v4</c:v>
                </c:pt>
              </c:strCache>
            </c:strRef>
          </c:cat>
          <c:val>
            <c:numRef>
              <c:f>Overview!$CM$9:$CM$39</c:f>
              <c:numCache>
                <c:formatCode>General</c:formatCode>
                <c:ptCount val="30"/>
                <c:pt idx="0">
                  <c:v>9</c:v>
                </c:pt>
                <c:pt idx="1">
                  <c:v>12</c:v>
                </c:pt>
                <c:pt idx="2">
                  <c:v>16</c:v>
                </c:pt>
                <c:pt idx="3">
                  <c:v>3</c:v>
                </c:pt>
                <c:pt idx="4">
                  <c:v>3</c:v>
                </c:pt>
                <c:pt idx="5">
                  <c:v>1</c:v>
                </c:pt>
                <c:pt idx="6">
                  <c:v>1</c:v>
                </c:pt>
                <c:pt idx="7">
                  <c:v>10</c:v>
                </c:pt>
                <c:pt idx="8">
                  <c:v>2</c:v>
                </c:pt>
                <c:pt idx="9">
                  <c:v>1</c:v>
                </c:pt>
                <c:pt idx="10">
                  <c:v>1</c:v>
                </c:pt>
                <c:pt idx="11">
                  <c:v>3</c:v>
                </c:pt>
                <c:pt idx="12">
                  <c:v>1</c:v>
                </c:pt>
                <c:pt idx="13">
                  <c:v>7</c:v>
                </c:pt>
                <c:pt idx="14">
                  <c:v>1</c:v>
                </c:pt>
                <c:pt idx="15">
                  <c:v>13</c:v>
                </c:pt>
                <c:pt idx="16">
                  <c:v>1</c:v>
                </c:pt>
                <c:pt idx="17">
                  <c:v>2</c:v>
                </c:pt>
                <c:pt idx="18">
                  <c:v>1</c:v>
                </c:pt>
                <c:pt idx="19">
                  <c:v>1</c:v>
                </c:pt>
                <c:pt idx="20">
                  <c:v>2</c:v>
                </c:pt>
                <c:pt idx="21">
                  <c:v>4</c:v>
                </c:pt>
                <c:pt idx="22">
                  <c:v>4</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01-6404-462D-8DC3-BD1C75D7674D}"/>
            </c:ext>
          </c:extLst>
        </c:ser>
        <c:dLbls>
          <c:showLegendKey val="0"/>
          <c:showVal val="0"/>
          <c:showCatName val="0"/>
          <c:showSerName val="0"/>
          <c:showPercent val="1"/>
          <c:showBubbleSize val="0"/>
          <c:separator>
</c:separator>
        </c:dLbls>
        <c:gapWidth val="150"/>
        <c:axId val="1"/>
        <c:axId val="2"/>
      </c:barChart>
      <c:catAx>
        <c:axId val="1"/>
        <c:scaling>
          <c:orientation val="minMax"/>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[AzureResourceInventory_Report_2026-04-16_16_43.xlsx]Overview!P6</c:name>
    <c:fmtId val="0"/>
  </c:pivotSource>
  <c:chart>
    <c:title>
      <c:tx>
        <c:rich>
          <a:bodyPr/>
          <a:lstStyle/>
          <a:p>
            <a:pPr>
              <a:defRPr sz="1800" b="0"/>
            </a:pPr>
            <a:r>
              <a:rPr lang="es-CO"/>
              <a:t>Resources by Location</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Overview!$CS$5:$CS$6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Overview!$CR$7:$CR$14</c:f>
              <c:strCache>
                <c:ptCount val="7"/>
                <c:pt idx="0">
                  <c:v>eastus2</c:v>
                </c:pt>
                <c:pt idx="1">
                  <c:v>global</c:v>
                </c:pt>
                <c:pt idx="2">
                  <c:v>centralus</c:v>
                </c:pt>
                <c:pt idx="3">
                  <c:v>westus</c:v>
                </c:pt>
                <c:pt idx="4">
                  <c:v>westus2</c:v>
                </c:pt>
                <c:pt idx="5">
                  <c:v>eastus</c:v>
                </c:pt>
                <c:pt idx="6">
                  <c:v>canadacentral</c:v>
                </c:pt>
              </c:strCache>
            </c:strRef>
          </c:cat>
          <c:val>
            <c:numRef>
              <c:f>Overview!$CS$7:$CS$14</c:f>
              <c:numCache>
                <c:formatCode>General</c:formatCode>
                <c:ptCount val="7"/>
                <c:pt idx="0">
                  <c:v>2862</c:v>
                </c:pt>
                <c:pt idx="1">
                  <c:v>345</c:v>
                </c:pt>
                <c:pt idx="2">
                  <c:v>94</c:v>
                </c:pt>
                <c:pt idx="3">
                  <c:v>5</c:v>
                </c:pt>
                <c:pt idx="4">
                  <c:v>3</c:v>
                </c:pt>
                <c:pt idx="5">
                  <c:v>32</c:v>
                </c:pt>
                <c:pt idx="6">
                  <c:v>2</c:v>
                </c:pt>
              </c:numCache>
            </c:numRef>
          </c:val>
          <c:extLst>
            <c:ext xmlns:c16="http://schemas.microsoft.com/office/drawing/2014/chart" uri="{C3380CC4-5D6E-409C-BE32-E72D297353CC}">
              <c16:uniqueId val="{00000001-5F72-4E3E-8A39-7E4A7EDD0A69}"/>
            </c:ext>
          </c:extLst>
        </c:ser>
        <c:dLbls>
          <c:showLegendKey val="0"/>
          <c:showVal val="0"/>
          <c:showCatName val="0"/>
          <c:showSerName val="0"/>
          <c:showPercent val="1"/>
          <c:showBubbleSize val="0"/>
          <c:separator>
</c:separator>
        </c:dLbls>
        <c:gapWidth val="150"/>
        <c:shape val="box"/>
        <c:axId val="1"/>
        <c:axId val="2"/>
        <c:axId val="0"/>
      </c:bar3D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[AzureResourceInventory_Report_2026-04-16_16_43.xlsx]Overview!P7</c:name>
    <c:fmtId val="0"/>
  </c:pivotSource>
  <c:chart>
    <c:title>
      <c:tx>
        <c:rich>
          <a:bodyPr/>
          <a:lstStyle/>
          <a:p>
            <a:pPr>
              <a:defRPr sz="1800" b="0"/>
            </a:pPr>
            <a:r>
              <a:rPr lang="es-CO"/>
              <a:t>VMs by OS</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20"/>
      <c:rAngAx val="1"/>
    </c:view3D>
    <c:floor>
      <c:thickness val="0"/>
    </c:floor>
    <c:sideWall>
      <c:thickness val="0"/>
    </c:sideWall>
    <c:backWall>
      <c:thickness val="0"/>
    </c:backWall>
    <c:plotArea>
      <c:layout/>
      <c:pie3DChart>
        <c:varyColors val="1"/>
        <c:ser>
          <c:idx val="0"/>
          <c:order val="0"/>
          <c:tx>
            <c:strRef>
              <c:f>Overview!$CZ$5:$CZ$6</c:f>
              <c:strCache>
                <c:ptCount val="1"/>
                <c:pt idx="0">
                  <c:v>Total</c:v>
                </c:pt>
              </c:strCache>
            </c:strRef>
          </c:tx>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1"/>
            <c:extLst>
              <c:ext xmlns:c15="http://schemas.microsoft.com/office/drawing/2012/chart" uri="{CE6537A1-D6FC-4f65-9D91-7224C49458BB}"/>
            </c:extLst>
          </c:dLbls>
          <c:cat>
            <c:strRef>
              <c:f>Overview!$CY$7:$CY$9</c:f>
              <c:strCache>
                <c:ptCount val="2"/>
                <c:pt idx="0">
                  <c:v>Windows</c:v>
                </c:pt>
                <c:pt idx="1">
                  <c:v>Linux</c:v>
                </c:pt>
              </c:strCache>
            </c:strRef>
          </c:cat>
          <c:val>
            <c:numRef>
              <c:f>Overview!$CZ$7:$CZ$9</c:f>
              <c:numCache>
                <c:formatCode>General</c:formatCode>
                <c:ptCount val="2"/>
                <c:pt idx="0">
                  <c:v>70</c:v>
                </c:pt>
                <c:pt idx="1">
                  <c:v>36</c:v>
                </c:pt>
              </c:numCache>
            </c:numRef>
          </c:val>
          <c:extLst>
            <c:ext xmlns:c16="http://schemas.microsoft.com/office/drawing/2014/chart" uri="{C3380CC4-5D6E-409C-BE32-E72D297353CC}">
              <c16:uniqueId val="{00000001-0C5E-4C2B-A71D-3A7B673E8B1A}"/>
            </c:ext>
          </c:extLst>
        </c:ser>
        <c:dLbls>
          <c:showLegendKey val="0"/>
          <c:showVal val="0"/>
          <c:showCatName val="0"/>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[AzureResourceInventory_Report_2026-04-16_16_43.xlsx]Overview!P8</c:name>
    <c:fmtId val="0"/>
  </c:pivotSource>
  <c:chart>
    <c:title>
      <c:tx>
        <c:rich>
          <a:bodyPr/>
          <a:lstStyle/>
          <a:p>
            <a:pPr>
              <a:defRPr sz="1800" b="0"/>
            </a:pPr>
            <a:r>
              <a:rPr lang="es-CO"/>
              <a:t>Advisor</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Overview!$DF$5:$DF$6</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0"/>
            <c:extLst>
              <c:ext xmlns:c15="http://schemas.microsoft.com/office/drawing/2012/chart" uri="{CE6537A1-D6FC-4f65-9D91-7224C49458BB}">
                <c15:showLeaderLines val="1"/>
              </c:ext>
            </c:extLst>
          </c:dLbls>
          <c:cat>
            <c:strRef>
              <c:f>Overview!$DE$7:$DE$9</c:f>
              <c:strCache>
                <c:ptCount val="2"/>
                <c:pt idx="0">
                  <c:v>High</c:v>
                </c:pt>
                <c:pt idx="1">
                  <c:v>Medium</c:v>
                </c:pt>
              </c:strCache>
            </c:strRef>
          </c:cat>
          <c:val>
            <c:numRef>
              <c:f>Overview!$DF$7:$DF$9</c:f>
              <c:numCache>
                <c:formatCode>General</c:formatCode>
                <c:ptCount val="2"/>
                <c:pt idx="0">
                  <c:v>1887</c:v>
                </c:pt>
                <c:pt idx="1">
                  <c:v>2478</c:v>
                </c:pt>
              </c:numCache>
            </c:numRef>
          </c:val>
          <c:extLst>
            <c:ext xmlns:c16="http://schemas.microsoft.com/office/drawing/2014/chart" uri="{C3380CC4-5D6E-409C-BE32-E72D297353CC}">
              <c16:uniqueId val="{00000001-C768-4AD5-B350-3E7A7AC553FF}"/>
            </c:ext>
          </c:extLst>
        </c:ser>
        <c:dLbls>
          <c:showLegendKey val="0"/>
          <c:showVal val="0"/>
          <c:showCatName val="0"/>
          <c:showSerName val="0"/>
          <c:showPercent val="1"/>
          <c:showBubbleSize val="0"/>
          <c:separator>
</c:separator>
        </c:dLbls>
        <c:gapWidth val="150"/>
        <c:shape val="box"/>
        <c:axId val="1"/>
        <c:axId val="2"/>
        <c:axId val="0"/>
      </c:bar3DChart>
      <c:catAx>
        <c:axId val="1"/>
        <c:scaling>
          <c:orientation val="minMax"/>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[AzureResourceInventory_Report_2026-04-16_16_43.xlsx]Overview!P9</c:name>
    <c:fmtId val="0"/>
  </c:pivotSource>
  <c:chart>
    <c:title>
      <c:tx>
        <c:rich>
          <a:bodyPr/>
          <a:lstStyle/>
          <a:p>
            <a:pPr>
              <a:defRPr sz="1800" b="0"/>
            </a:pPr>
            <a:r>
              <a:rPr lang="es-CO"/>
              <a:t>Boot Diagnostics</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20"/>
      <c:rAngAx val="1"/>
    </c:view3D>
    <c:floor>
      <c:thickness val="0"/>
    </c:floor>
    <c:sideWall>
      <c:thickness val="0"/>
    </c:sideWall>
    <c:backWall>
      <c:thickness val="0"/>
    </c:backWall>
    <c:plotArea>
      <c:layout/>
      <c:pie3DChart>
        <c:varyColors val="1"/>
        <c:ser>
          <c:idx val="0"/>
          <c:order val="0"/>
          <c:tx>
            <c:strRef>
              <c:f>Overview!$BN$5:$BN$6</c:f>
              <c:strCache>
                <c:ptCount val="1"/>
                <c:pt idx="0">
                  <c:v>Total</c:v>
                </c:pt>
              </c:strCache>
            </c:strRef>
          </c:tx>
          <c:dLbls>
            <c:spPr>
              <a:noFill/>
              <a:ln>
                <a:noFill/>
              </a:ln>
              <a:effectLst/>
            </c:spPr>
            <c:txPr>
              <a:bodyPr wrap="square" lIns="38100" tIns="19050" rIns="38100" bIns="19050" anchor="ctr">
                <a:spAutoFit/>
              </a:bodyPr>
              <a:lstStyle/>
              <a:p>
                <a:pPr>
                  <a:defRPr/>
                </a:pPr>
                <a:endParaRPr lang="es-MX"/>
              </a:p>
            </c:txPr>
            <c:showLegendKey val="0"/>
            <c:showVal val="0"/>
            <c:showCatName val="0"/>
            <c:showSerName val="0"/>
            <c:showPercent val="1"/>
            <c:showBubbleSize val="0"/>
            <c:showLeaderLines val="1"/>
            <c:extLst>
              <c:ext xmlns:c15="http://schemas.microsoft.com/office/drawing/2012/chart" uri="{CE6537A1-D6FC-4f65-9D91-7224C49458BB}"/>
            </c:extLst>
          </c:dLbls>
          <c:cat>
            <c:strRef>
              <c:f>Overview!$BM$7:$BM$9</c:f>
              <c:strCache>
                <c:ptCount val="2"/>
                <c:pt idx="0">
                  <c:v>FALSO</c:v>
                </c:pt>
                <c:pt idx="1">
                  <c:v>VERDADERO</c:v>
                </c:pt>
              </c:strCache>
            </c:strRef>
          </c:cat>
          <c:val>
            <c:numRef>
              <c:f>Overview!$BN$7:$BN$9</c:f>
              <c:numCache>
                <c:formatCode>General</c:formatCode>
                <c:ptCount val="2"/>
                <c:pt idx="0">
                  <c:v>59</c:v>
                </c:pt>
                <c:pt idx="1">
                  <c:v>47</c:v>
                </c:pt>
              </c:numCache>
            </c:numRef>
          </c:val>
          <c:extLst>
            <c:ext xmlns:c16="http://schemas.microsoft.com/office/drawing/2014/chart" uri="{C3380CC4-5D6E-409C-BE32-E72D297353CC}">
              <c16:uniqueId val="{00000001-1F69-43B9-BCD1-285057A1607F}"/>
            </c:ext>
          </c:extLst>
        </c:ser>
        <c:dLbls>
          <c:showLegendKey val="0"/>
          <c:showVal val="0"/>
          <c:showCatName val="0"/>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2</xdr:col>
      <xdr:colOff>19050</xdr:colOff>
      <xdr:row>4</xdr:row>
      <xdr:rowOff>171450</xdr:rowOff>
    </xdr:to>
    <xdr:sp macro="" textlink="">
      <xdr:nvSpPr>
        <xdr:cNvPr id="2" name="TP00">
          <a:extLst>
            <a:ext uri="{FF2B5EF4-FFF2-40B4-BE49-F238E27FC236}">
              <a16:creationId xmlns:a16="http://schemas.microsoft.com/office/drawing/2014/main" id="{00000000-0008-0000-0000-000002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600">
              <a:latin typeface="Calibri"/>
              <a:cs typeface="Calibri"/>
            </a:rPr>
            <a:t>Reported Resources</a:t>
          </a:r>
        </a:p>
      </xdr:txBody>
    </xdr:sp>
    <xdr:clientData/>
  </xdr:twoCellAnchor>
  <xdr:twoCellAnchor>
    <xdr:from>
      <xdr:col>52</xdr:col>
      <xdr:colOff>0</xdr:colOff>
      <xdr:row>0</xdr:row>
      <xdr:rowOff>95250</xdr:rowOff>
    </xdr:from>
    <xdr:to>
      <xdr:col>53</xdr:col>
      <xdr:colOff>581025</xdr:colOff>
      <xdr:row>1</xdr:row>
      <xdr:rowOff>142875</xdr:rowOff>
    </xdr:to>
    <xdr:sp macro="" textlink="">
      <xdr:nvSpPr>
        <xdr:cNvPr id="3" name="TP0">
          <a:extLst>
            <a:ext uri="{FF2B5EF4-FFF2-40B4-BE49-F238E27FC236}">
              <a16:creationId xmlns:a16="http://schemas.microsoft.com/office/drawing/2014/main" id="{00000000-0008-0000-0000-000003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Outages</a:t>
          </a:r>
        </a:p>
      </xdr:txBody>
    </xdr:sp>
    <xdr:clientData/>
  </xdr:twoCellAnchor>
  <xdr:twoCellAnchor>
    <xdr:from>
      <xdr:col>58</xdr:col>
      <xdr:colOff>0</xdr:colOff>
      <xdr:row>0</xdr:row>
      <xdr:rowOff>95250</xdr:rowOff>
    </xdr:from>
    <xdr:to>
      <xdr:col>59</xdr:col>
      <xdr:colOff>581025</xdr:colOff>
      <xdr:row>1</xdr:row>
      <xdr:rowOff>142875</xdr:rowOff>
    </xdr:to>
    <xdr:sp macro="" textlink="">
      <xdr:nvSpPr>
        <xdr:cNvPr id="4" name="TP1">
          <a:extLst>
            <a:ext uri="{FF2B5EF4-FFF2-40B4-BE49-F238E27FC236}">
              <a16:creationId xmlns:a16="http://schemas.microsoft.com/office/drawing/2014/main" id="{00000000-0008-0000-0000-000004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AdvisorScore</a:t>
          </a:r>
        </a:p>
      </xdr:txBody>
    </xdr:sp>
    <xdr:clientData/>
  </xdr:twoCellAnchor>
  <xdr:twoCellAnchor>
    <xdr:from>
      <xdr:col>64</xdr:col>
      <xdr:colOff>0</xdr:colOff>
      <xdr:row>0</xdr:row>
      <xdr:rowOff>95250</xdr:rowOff>
    </xdr:from>
    <xdr:to>
      <xdr:col>65</xdr:col>
      <xdr:colOff>581025</xdr:colOff>
      <xdr:row>1</xdr:row>
      <xdr:rowOff>142875</xdr:rowOff>
    </xdr:to>
    <xdr:sp macro="" textlink="">
      <xdr:nvSpPr>
        <xdr:cNvPr id="5" name="TP2">
          <a:extLst>
            <a:ext uri="{FF2B5EF4-FFF2-40B4-BE49-F238E27FC236}">
              <a16:creationId xmlns:a16="http://schemas.microsoft.com/office/drawing/2014/main" id="{00000000-0008-0000-0000-000005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Policy</a:t>
          </a:r>
        </a:p>
      </xdr:txBody>
    </xdr:sp>
    <xdr:clientData/>
  </xdr:twoCellAnchor>
  <xdr:twoCellAnchor>
    <xdr:from>
      <xdr:col>71</xdr:col>
      <xdr:colOff>0</xdr:colOff>
      <xdr:row>0</xdr:row>
      <xdr:rowOff>95250</xdr:rowOff>
    </xdr:from>
    <xdr:to>
      <xdr:col>72</xdr:col>
      <xdr:colOff>581025</xdr:colOff>
      <xdr:row>1</xdr:row>
      <xdr:rowOff>142875</xdr:rowOff>
    </xdr:to>
    <xdr:sp macro="" textlink="">
      <xdr:nvSpPr>
        <xdr:cNvPr id="6" name="TP3">
          <a:extLst>
            <a:ext uri="{FF2B5EF4-FFF2-40B4-BE49-F238E27FC236}">
              <a16:creationId xmlns:a16="http://schemas.microsoft.com/office/drawing/2014/main" id="{00000000-0008-0000-0000-000006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Support Tickets</a:t>
          </a:r>
        </a:p>
      </xdr:txBody>
    </xdr:sp>
    <xdr:clientData/>
  </xdr:twoCellAnchor>
  <xdr:twoCellAnchor>
    <xdr:from>
      <xdr:col>77</xdr:col>
      <xdr:colOff>0</xdr:colOff>
      <xdr:row>0</xdr:row>
      <xdr:rowOff>95250</xdr:rowOff>
    </xdr:from>
    <xdr:to>
      <xdr:col>78</xdr:col>
      <xdr:colOff>581025</xdr:colOff>
      <xdr:row>1</xdr:row>
      <xdr:rowOff>142875</xdr:rowOff>
    </xdr:to>
    <xdr:sp macro="" textlink="">
      <xdr:nvSpPr>
        <xdr:cNvPr id="7" name="TP4">
          <a:extLst>
            <a:ext uri="{FF2B5EF4-FFF2-40B4-BE49-F238E27FC236}">
              <a16:creationId xmlns:a16="http://schemas.microsoft.com/office/drawing/2014/main" id="{00000000-0008-0000-0000-000007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Outages</a:t>
          </a:r>
        </a:p>
      </xdr:txBody>
    </xdr:sp>
    <xdr:clientData/>
  </xdr:twoCellAnchor>
  <xdr:twoCellAnchor>
    <xdr:from>
      <xdr:col>83</xdr:col>
      <xdr:colOff>0</xdr:colOff>
      <xdr:row>0</xdr:row>
      <xdr:rowOff>95250</xdr:rowOff>
    </xdr:from>
    <xdr:to>
      <xdr:col>84</xdr:col>
      <xdr:colOff>581025</xdr:colOff>
      <xdr:row>1</xdr:row>
      <xdr:rowOff>142875</xdr:rowOff>
    </xdr:to>
    <xdr:sp macro="" textlink="">
      <xdr:nvSpPr>
        <xdr:cNvPr id="8" name="TP5">
          <a:extLst>
            <a:ext uri="{FF2B5EF4-FFF2-40B4-BE49-F238E27FC236}">
              <a16:creationId xmlns:a16="http://schemas.microsoft.com/office/drawing/2014/main" id="{00000000-0008-0000-0000-000008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Virtual Machines</a:t>
          </a:r>
        </a:p>
      </xdr:txBody>
    </xdr:sp>
    <xdr:clientData/>
  </xdr:twoCellAnchor>
  <xdr:twoCellAnchor>
    <xdr:from>
      <xdr:col>89</xdr:col>
      <xdr:colOff>0</xdr:colOff>
      <xdr:row>0</xdr:row>
      <xdr:rowOff>95250</xdr:rowOff>
    </xdr:from>
    <xdr:to>
      <xdr:col>90</xdr:col>
      <xdr:colOff>581025</xdr:colOff>
      <xdr:row>1</xdr:row>
      <xdr:rowOff>142875</xdr:rowOff>
    </xdr:to>
    <xdr:sp macro="" textlink="">
      <xdr:nvSpPr>
        <xdr:cNvPr id="9" name="TP6">
          <a:extLst>
            <a:ext uri="{FF2B5EF4-FFF2-40B4-BE49-F238E27FC236}">
              <a16:creationId xmlns:a16="http://schemas.microsoft.com/office/drawing/2014/main" id="{00000000-0008-0000-0000-000009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Resources by Location</a:t>
          </a:r>
        </a:p>
      </xdr:txBody>
    </xdr:sp>
    <xdr:clientData/>
  </xdr:twoCellAnchor>
  <xdr:twoCellAnchor>
    <xdr:from>
      <xdr:col>95</xdr:col>
      <xdr:colOff>0</xdr:colOff>
      <xdr:row>0</xdr:row>
      <xdr:rowOff>95250</xdr:rowOff>
    </xdr:from>
    <xdr:to>
      <xdr:col>96</xdr:col>
      <xdr:colOff>581025</xdr:colOff>
      <xdr:row>1</xdr:row>
      <xdr:rowOff>142875</xdr:rowOff>
    </xdr:to>
    <xdr:sp macro="" textlink="">
      <xdr:nvSpPr>
        <xdr:cNvPr id="10" name="TP7">
          <a:extLst>
            <a:ext uri="{FF2B5EF4-FFF2-40B4-BE49-F238E27FC236}">
              <a16:creationId xmlns:a16="http://schemas.microsoft.com/office/drawing/2014/main" id="{00000000-0008-0000-0000-00000A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Virtual Machines</a:t>
          </a:r>
        </a:p>
      </xdr:txBody>
    </xdr:sp>
    <xdr:clientData/>
  </xdr:twoCellAnchor>
  <xdr:twoCellAnchor>
    <xdr:from>
      <xdr:col>102</xdr:col>
      <xdr:colOff>0</xdr:colOff>
      <xdr:row>0</xdr:row>
      <xdr:rowOff>95250</xdr:rowOff>
    </xdr:from>
    <xdr:to>
      <xdr:col>103</xdr:col>
      <xdr:colOff>581025</xdr:colOff>
      <xdr:row>1</xdr:row>
      <xdr:rowOff>142875</xdr:rowOff>
    </xdr:to>
    <xdr:sp macro="" textlink="">
      <xdr:nvSpPr>
        <xdr:cNvPr id="11" name="TP8">
          <a:extLst>
            <a:ext uri="{FF2B5EF4-FFF2-40B4-BE49-F238E27FC236}">
              <a16:creationId xmlns:a16="http://schemas.microsoft.com/office/drawing/2014/main" id="{00000000-0008-0000-0000-00000B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Advisories</a:t>
          </a:r>
        </a:p>
      </xdr:txBody>
    </xdr:sp>
    <xdr:clientData/>
  </xdr:twoCellAnchor>
  <xdr:twoCellAnchor>
    <xdr:from>
      <xdr:col>108</xdr:col>
      <xdr:colOff>0</xdr:colOff>
      <xdr:row>0</xdr:row>
      <xdr:rowOff>95250</xdr:rowOff>
    </xdr:from>
    <xdr:to>
      <xdr:col>109</xdr:col>
      <xdr:colOff>581025</xdr:colOff>
      <xdr:row>1</xdr:row>
      <xdr:rowOff>142875</xdr:rowOff>
    </xdr:to>
    <xdr:sp macro="" textlink="">
      <xdr:nvSpPr>
        <xdr:cNvPr id="12" name="TP9">
          <a:extLst>
            <a:ext uri="{FF2B5EF4-FFF2-40B4-BE49-F238E27FC236}">
              <a16:creationId xmlns:a16="http://schemas.microsoft.com/office/drawing/2014/main" id="{00000000-0008-0000-0000-00000C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100">
              <a:latin typeface="Calibri"/>
              <a:cs typeface="Calibri"/>
            </a:rPr>
            <a:t>Virtual Machines</a:t>
          </a:r>
        </a:p>
      </xdr:txBody>
    </xdr:sp>
    <xdr:clientData/>
  </xdr:twoCellAnchor>
  <xdr:twoCellAnchor>
    <xdr:from>
      <xdr:col>2</xdr:col>
      <xdr:colOff>47625</xdr:colOff>
      <xdr:row>1</xdr:row>
      <xdr:rowOff>0</xdr:rowOff>
    </xdr:from>
    <xdr:to>
      <xdr:col>9</xdr:col>
      <xdr:colOff>19050</xdr:colOff>
      <xdr:row>13</xdr:row>
      <xdr:rowOff>0</xdr:rowOff>
    </xdr:to>
    <xdr:sp macro="" textlink="">
      <xdr:nvSpPr>
        <xdr:cNvPr id="13" name="ARI">
          <a:extLst>
            <a:ext uri="{FF2B5EF4-FFF2-40B4-BE49-F238E27FC236}">
              <a16:creationId xmlns:a16="http://schemas.microsoft.com/office/drawing/2014/main" id="{00000000-0008-0000-0000-00000D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400">
              <a:latin typeface="Segoe UI"/>
              <a:cs typeface="Segoe UI"/>
            </a:rPr>
            <a:t>Azure Resource Inventory 3.6.11
</a:t>
          </a:r>
          <a:r>
            <a:rPr sz="1100">
              <a:latin typeface="Segoe UI"/>
              <a:cs typeface="Segoe UI"/>
            </a:rPr>
            <a:t>https://github.com/microsoft/ARI
Report Date: </a:t>
          </a:r>
          <a:r>
            <a:rPr sz="1200">
              <a:latin typeface="Segoe UI"/>
              <a:cs typeface="Segoe UI"/>
            </a:rPr>
            <a:t>04/16/2026
</a:t>
          </a:r>
          <a:r>
            <a:rPr sz="1100">
              <a:latin typeface="Segoe UI"/>
              <a:cs typeface="Segoe UI"/>
            </a:rPr>
            <a:t>Data Gathering Time: </a:t>
          </a:r>
          <a:r>
            <a:rPr sz="1200">
              <a:latin typeface="Segoe UI"/>
              <a:cs typeface="Segoe UI"/>
            </a:rPr>
            <a:t>54 Seconds
</a:t>
          </a:r>
          <a:r>
            <a:rPr sz="1100">
              <a:latin typeface="Segoe UI"/>
              <a:cs typeface="Segoe UI"/>
            </a:rPr>
            <a:t>Data Processing Time: </a:t>
          </a:r>
          <a:r>
            <a:rPr sz="1200">
              <a:latin typeface="Segoe UI"/>
              <a:cs typeface="Segoe UI"/>
            </a:rPr>
            <a:t>1,57 Minutes
</a:t>
          </a:r>
          <a:r>
            <a:rPr sz="1100">
              <a:latin typeface="Segoe UI"/>
              <a:cs typeface="Segoe UI"/>
            </a:rPr>
            <a:t>Data Reporting Time: </a:t>
          </a:r>
          <a:r>
            <a:rPr sz="1200">
              <a:latin typeface="Segoe UI"/>
              <a:cs typeface="Segoe UI"/>
            </a:rPr>
            <a:t>2,39 Minutes
</a:t>
          </a:r>
          <a:r>
            <a:rPr sz="1100">
              <a:latin typeface="Segoe UI"/>
              <a:cs typeface="Segoe UI"/>
            </a:rPr>
            <a:t>User Session: </a:t>
          </a:r>
          <a:r>
            <a:rPr sz="1200">
              <a:latin typeface="Segoe UI"/>
              <a:cs typeface="Segoe UI"/>
            </a:rPr>
            <a:t>fredy.rueda@onnetfibra.co
</a:t>
          </a:r>
          <a:r>
            <a:rPr sz="1100">
              <a:latin typeface="Segoe UI"/>
              <a:cs typeface="Segoe UI"/>
            </a:rPr>
            <a:t>Environment: </a:t>
          </a:r>
          <a:r>
            <a:rPr sz="1200">
              <a:latin typeface="Segoe UI"/>
              <a:cs typeface="Segoe UI"/>
            </a:rPr>
            <a:t>PowerShell Desktop</a:t>
          </a:r>
        </a:p>
      </xdr:txBody>
    </xdr:sp>
    <xdr:clientData/>
  </xdr:twoCellAnchor>
  <xdr:twoCellAnchor>
    <xdr:from>
      <xdr:col>9</xdr:col>
      <xdr:colOff>47625</xdr:colOff>
      <xdr:row>21</xdr:row>
      <xdr:rowOff>47625</xdr:rowOff>
    </xdr:from>
    <xdr:to>
      <xdr:col>11</xdr:col>
      <xdr:colOff>9525</xdr:colOff>
      <xdr:row>27</xdr:row>
      <xdr:rowOff>0</xdr:rowOff>
    </xdr:to>
    <xdr:sp macro="" textlink="">
      <xdr:nvSpPr>
        <xdr:cNvPr id="14" name="RGs">
          <a:extLst>
            <a:ext uri="{FF2B5EF4-FFF2-40B4-BE49-F238E27FC236}">
              <a16:creationId xmlns:a16="http://schemas.microsoft.com/office/drawing/2014/main" id="{00000000-0008-0000-0000-00000E000000}"/>
            </a:ext>
          </a:extLst>
        </xdr:cNvPr>
        <xdr:cNvSpPr/>
      </xdr:nvSpPr>
      <xdr:spPr>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sz="1200">
              <a:latin typeface="Calibri"/>
              <a:cs typeface="Calibri"/>
            </a:rPr>
            <a:t>Total Resources
</a:t>
          </a:r>
          <a:r>
            <a:rPr sz="2200">
              <a:latin typeface="Calibri"/>
              <a:cs typeface="Calibri"/>
            </a:rPr>
            <a:t>2229</a:t>
          </a:r>
        </a:p>
      </xdr:txBody>
    </xdr:sp>
    <xdr:clientData/>
  </xdr:twoCellAnchor>
  <xdr:twoCellAnchor>
    <xdr:from>
      <xdr:col>9</xdr:col>
      <xdr:colOff>47625</xdr:colOff>
      <xdr:row>1</xdr:row>
      <xdr:rowOff>0</xdr:rowOff>
    </xdr:from>
    <xdr:to>
      <xdr:col>23</xdr:col>
      <xdr:colOff>561975</xdr:colOff>
      <xdr:row>21</xdr:row>
      <xdr:rowOff>0</xdr:rowOff>
    </xdr:to>
    <xdr:graphicFrame macro="">
      <xdr:nvGraphicFramePr>
        <xdr:cNvPr id="15" name="ChartP00">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13</xdr:row>
      <xdr:rowOff>47625</xdr:rowOff>
    </xdr:from>
    <xdr:to>
      <xdr:col>9</xdr:col>
      <xdr:colOff>19050</xdr:colOff>
      <xdr:row>27</xdr:row>
      <xdr:rowOff>0</xdr:rowOff>
    </xdr:to>
    <xdr:graphicFrame macro="">
      <xdr:nvGraphicFramePr>
        <xdr:cNvPr id="16" name="ChartP0">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27</xdr:row>
      <xdr:rowOff>47625</xdr:rowOff>
    </xdr:from>
    <xdr:to>
      <xdr:col>10</xdr:col>
      <xdr:colOff>600075</xdr:colOff>
      <xdr:row>60</xdr:row>
      <xdr:rowOff>0</xdr:rowOff>
    </xdr:to>
    <xdr:graphicFrame macro="">
      <xdr:nvGraphicFramePr>
        <xdr:cNvPr id="17" name="ChartP1">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47625</xdr:colOff>
      <xdr:row>21</xdr:row>
      <xdr:rowOff>47625</xdr:rowOff>
    </xdr:from>
    <xdr:to>
      <xdr:col>16</xdr:col>
      <xdr:colOff>0</xdr:colOff>
      <xdr:row>34</xdr:row>
      <xdr:rowOff>0</xdr:rowOff>
    </xdr:to>
    <xdr:graphicFrame macro="">
      <xdr:nvGraphicFramePr>
        <xdr:cNvPr id="18" name="ChartP2">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xdr:colOff>
      <xdr:row>34</xdr:row>
      <xdr:rowOff>47625</xdr:rowOff>
    </xdr:from>
    <xdr:to>
      <xdr:col>16</xdr:col>
      <xdr:colOff>0</xdr:colOff>
      <xdr:row>47</xdr:row>
      <xdr:rowOff>0</xdr:rowOff>
    </xdr:to>
    <xdr:graphicFrame macro="">
      <xdr:nvGraphicFramePr>
        <xdr:cNvPr id="19" name="ChartP3">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47625</xdr:colOff>
      <xdr:row>47</xdr:row>
      <xdr:rowOff>47625</xdr:rowOff>
    </xdr:from>
    <xdr:to>
      <xdr:col>16</xdr:col>
      <xdr:colOff>0</xdr:colOff>
      <xdr:row>60</xdr:row>
      <xdr:rowOff>0</xdr:rowOff>
    </xdr:to>
    <xdr:graphicFrame macro="">
      <xdr:nvGraphicFramePr>
        <xdr:cNvPr id="20" name="ChartP4">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47625</xdr:colOff>
      <xdr:row>21</xdr:row>
      <xdr:rowOff>47625</xdr:rowOff>
    </xdr:from>
    <xdr:to>
      <xdr:col>23</xdr:col>
      <xdr:colOff>561975</xdr:colOff>
      <xdr:row>60</xdr:row>
      <xdr:rowOff>0</xdr:rowOff>
    </xdr:to>
    <xdr:graphicFrame macro="">
      <xdr:nvGraphicFramePr>
        <xdr:cNvPr id="21" name="ChartP5">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0</xdr:colOff>
      <xdr:row>1</xdr:row>
      <xdr:rowOff>0</xdr:rowOff>
    </xdr:from>
    <xdr:to>
      <xdr:col>28</xdr:col>
      <xdr:colOff>561975</xdr:colOff>
      <xdr:row>21</xdr:row>
      <xdr:rowOff>0</xdr:rowOff>
    </xdr:to>
    <xdr:graphicFrame macro="">
      <xdr:nvGraphicFramePr>
        <xdr:cNvPr id="22" name="ChartP6">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0</xdr:colOff>
      <xdr:row>21</xdr:row>
      <xdr:rowOff>47625</xdr:rowOff>
    </xdr:from>
    <xdr:to>
      <xdr:col>28</xdr:col>
      <xdr:colOff>561975</xdr:colOff>
      <xdr:row>34</xdr:row>
      <xdr:rowOff>0</xdr:rowOff>
    </xdr:to>
    <xdr:graphicFrame macro="">
      <xdr:nvGraphicFramePr>
        <xdr:cNvPr id="23" name="ChartP7">
          <a:extLst>
            <a:ext uri="{FF2B5EF4-FFF2-40B4-BE49-F238E27FC236}">
              <a16:creationId xmlns:a16="http://schemas.microsoft.com/office/drawing/2014/main" id="{00000000-0008-0000-00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0</xdr:colOff>
      <xdr:row>34</xdr:row>
      <xdr:rowOff>47625</xdr:rowOff>
    </xdr:from>
    <xdr:to>
      <xdr:col>28</xdr:col>
      <xdr:colOff>561975</xdr:colOff>
      <xdr:row>47</xdr:row>
      <xdr:rowOff>0</xdr:rowOff>
    </xdr:to>
    <xdr:graphicFrame macro="">
      <xdr:nvGraphicFramePr>
        <xdr:cNvPr id="24" name="ChartP8">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0</xdr:colOff>
      <xdr:row>47</xdr:row>
      <xdr:rowOff>47625</xdr:rowOff>
    </xdr:from>
    <xdr:to>
      <xdr:col>28</xdr:col>
      <xdr:colOff>561975</xdr:colOff>
      <xdr:row>60</xdr:row>
      <xdr:rowOff>0</xdr:rowOff>
    </xdr:to>
    <xdr:graphicFrame macro="">
      <xdr:nvGraphicFramePr>
        <xdr:cNvPr id="25" name="ChartP9">
          <a:extLst>
            <a:ext uri="{FF2B5EF4-FFF2-40B4-BE49-F238E27FC236}">
              <a16:creationId xmlns:a16="http://schemas.microsoft.com/office/drawing/2014/main" id="{00000000-0008-0000-00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4930555" createdVersion="8" refreshedVersion="8" recordCount="53" xr:uid="{00000000-000A-0000-FFFF-FFFF01000000}">
  <cacheSource type="worksheet">
    <worksheetSource name="ReservRecTable_53"/>
  </cacheSource>
  <cacheFields count="14">
    <cacheField name="Subscription" numFmtId="1">
      <sharedItems count="3">
        <s v="Onnet-CentralHub"/>
        <s v="Onnet-Prod"/>
        <s v="Onnet-QA"/>
      </sharedItems>
    </cacheField>
    <cacheField name="Current SKU" numFmtId="1">
      <sharedItems/>
    </cacheField>
    <cacheField name="Location" numFmtId="1">
      <sharedItems/>
    </cacheField>
    <cacheField name="Resource Type" numFmtId="1">
      <sharedItems/>
    </cacheField>
    <cacheField name="Instance Flexibility Group" numFmtId="1">
      <sharedItems/>
    </cacheField>
    <cacheField name="Recommended Size" numFmtId="1">
      <sharedItems count="13">
        <s v="Standard_B2ats_v2"/>
        <s v="Standard_D2d_v5"/>
        <s v="Standard_B1ls"/>
        <s v="Standard_F2s_v2"/>
        <s v="Standard_B1ms"/>
        <s v="Standard_DC1ds_v3"/>
        <s v="Standard_D2d_v4"/>
        <s v="Standard_D2as_v5"/>
        <s v="Standard_D2as_v4"/>
        <s v="Standard_D2ds_v4"/>
        <s v="Standard_D2s_v3"/>
        <s v="Standard_DS1_v2"/>
        <s v="Standard_D2s_v5"/>
      </sharedItems>
    </cacheField>
    <cacheField name="Recommended Number of Reservations" numFmtId="1">
      <sharedItems containsSemiMixedTypes="0" containsString="0" containsNumber="1" containsInteger="1" minValue="1" maxValue="18"/>
    </cacheField>
    <cacheField name="Instance Flexibility Ratio" numFmtId="1">
      <sharedItems containsSemiMixedTypes="0" containsString="0" containsNumber="1" minValue="1" maxValue="32.020000000000003"/>
    </cacheField>
    <cacheField name="Quantity Normalized" numFmtId="1">
      <sharedItems containsSemiMixedTypes="0" containsString="0" containsNumber="1" minValue="1" maxValue="128"/>
    </cacheField>
    <cacheField name="Cost With No Reserved Instance" numFmtId="4">
      <sharedItems containsSemiMixedTypes="0" containsString="0" containsNumber="1" minValue="2.5143439882000003" maxValue="1784.2561136640002"/>
    </cacheField>
    <cacheField name="Cost With Reserved Instance" numFmtId="4">
      <sharedItems containsSemiMixedTypes="0" containsString="0" containsNumber="1" minValue="2.4562428628905111" maxValue="1243.6756341970411"/>
    </cacheField>
    <cacheField name="Net Savings" numFmtId="4">
      <sharedItems containsSemiMixedTypes="0" containsString="0" containsNumber="1" minValue="5.8101125309489188E-2" maxValue="1086.1392271736838"/>
    </cacheField>
    <cacheField name="Reservation Term" numFmtId="1">
      <sharedItems/>
    </cacheField>
    <cacheField name="Scope" numFmtId="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046293" createdVersion="8" refreshedVersion="8" recordCount="26" xr:uid="{00000000-000A-0000-FFFF-FFFF02000000}">
  <cacheSource type="worksheet">
    <worksheetSource name="OutageTab_26"/>
  </cacheSource>
  <cacheFields count="14">
    <cacheField name="Subscription" numFmtId="1">
      <sharedItems count="4">
        <s v="Onnet-CentralHub"/>
        <s v="Onnet-Dev"/>
        <s v="Onnet-Prod"/>
        <s v="Onnet-QA"/>
      </sharedItems>
    </cacheField>
    <cacheField name="Outage ID" numFmtId="1">
      <sharedItems/>
    </cacheField>
    <cacheField name="Event Type" numFmtId="1">
      <sharedItems/>
    </cacheField>
    <cacheField name="Status" numFmtId="1">
      <sharedItems/>
    </cacheField>
    <cacheField name="Event Level" numFmtId="1">
      <sharedItems/>
    </cacheField>
    <cacheField name="Title" numFmtId="1">
      <sharedItems/>
    </cacheField>
    <cacheField name="Impact Start Time" numFmtId="1">
      <sharedItems/>
    </cacheField>
    <cacheField name="Impact Mitigation Time" numFmtId="1">
      <sharedItems/>
    </cacheField>
    <cacheField name="Impacted Services" numFmtId="1">
      <sharedItems count="9">
        <s v="Microsoft Azure portal , Azure Frontdoor , CDN "/>
        <s v="Network Infrastructure"/>
        <s v="Virtual Machine Scale Sets"/>
        <s v="Microsoft Azure portal"/>
        <s v="Alerts &amp; Metrics , Azure Monitor "/>
        <s v="Azure Monitor"/>
        <s v="Azure Database for PostgreSQL flexible servers"/>
        <s v="Azure Arc enabled Kubernetes"/>
        <s v="Virtual Machines , Azure Databricks "/>
      </sharedItems>
    </cacheField>
    <cacheField name="What happened" numFmtId="1">
      <sharedItems longText="1"/>
    </cacheField>
    <cacheField name="What went wrong and why" numFmtId="1">
      <sharedItems longText="1"/>
    </cacheField>
    <cacheField name="How did we respond" numFmtId="1">
      <sharedItems longText="1"/>
    </cacheField>
    <cacheField name="How are we making incidents like this less likely or less impactful" numFmtId="1">
      <sharedItems/>
    </cacheField>
    <cacheField name="How can customers make incidents like this less impactful" numFmtId="1">
      <sharedItems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162039" createdVersion="8" refreshedVersion="8" recordCount="80" xr:uid="{00000000-000A-0000-FFFF-FFFF03000000}">
  <cacheSource type="worksheet">
    <worksheetSource name="AdvScTab_80"/>
  </cacheSource>
  <cacheFields count="9">
    <cacheField name="Subscription" numFmtId="1">
      <sharedItems count="4">
        <s v="Onnet-CentralHub"/>
        <s v="Onnet-Dev"/>
        <s v="Onnet-Prod"/>
        <s v="Onnet-QA"/>
      </sharedItems>
    </cacheField>
    <cacheField name="Category" numFmtId="1">
      <sharedItems count="6">
        <s v="Security"/>
        <s v="Performance"/>
        <s v="OperationalExcellence"/>
        <s v="HighAvailability"/>
        <s v="Advisor"/>
        <s v="Cost"/>
      </sharedItems>
    </cacheField>
    <cacheField name="Latest Score (%)" numFmtId="1">
      <sharedItems containsSemiMixedTypes="0" containsString="0" containsNumber="1" minValue="26.890032189271285" maxValue="100"/>
    </cacheField>
    <cacheField name="Latest Refresh Score" numFmtId="1">
      <sharedItems/>
    </cacheField>
    <cacheField name="Score Date" numFmtId="1">
      <sharedItems/>
    </cacheField>
    <cacheField name="Score" numFmtId="1">
      <sharedItems containsSemiMixedTypes="0" containsString="0" containsNumber="1" minValue="30.624058581551406" maxValue="100"/>
    </cacheField>
    <cacheField name="Impacted Resources" numFmtId="1">
      <sharedItems containsSemiMixedTypes="0" containsString="0" containsNumber="1" containsInteger="1" minValue="0" maxValue="2240"/>
    </cacheField>
    <cacheField name="Consumption Units" numFmtId="1">
      <sharedItems containsSemiMixedTypes="0" containsString="0" containsNumber="1" minValue="36" maxValue="305998.62556861859"/>
    </cacheField>
    <cacheField name="Potential Score Increase" numFmtId="1">
      <sharedItems containsSemiMixedTypes="0" containsString="0" containsNumber="1" minValue="0" maxValue="69.37594141844859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162039" createdVersion="8" refreshedVersion="8" recordCount="109" xr:uid="{00000000-000A-0000-FFFF-FFFF04000000}">
  <cacheSource type="worksheet">
    <worksheetSource name="AzurePolicy"/>
  </cacheSource>
  <cacheFields count="14">
    <cacheField name="Initiative" numFmtId="1">
      <sharedItems/>
    </cacheField>
    <cacheField name="Initiative Non Compliance Resources" numFmtId="1">
      <sharedItems containsSemiMixedTypes="0" containsString="0" containsNumber="1" containsInteger="1" minValue="52" maxValue="2023"/>
    </cacheField>
    <cacheField name="Initiative Non Compliance Policies" numFmtId="1">
      <sharedItems containsSemiMixedTypes="0" containsString="0" containsNumber="1" containsInteger="1" minValue="47" maxValue="81"/>
    </cacheField>
    <cacheField name="Policy" numFmtId="1">
      <sharedItems/>
    </cacheField>
    <cacheField name="Policy Type" numFmtId="1">
      <sharedItems count="1">
        <s v="BuiltIn"/>
      </sharedItems>
    </cacheField>
    <cacheField name="Effect" numFmtId="1">
      <sharedItems/>
    </cacheField>
    <cacheField name="Compliance Resources" numFmtId="1">
      <sharedItems containsSemiMixedTypes="0" containsString="0" containsNumber="1" containsInteger="1" minValue="0" maxValue="48"/>
    </cacheField>
    <cacheField name="Non Compliance Resources" numFmtId="1">
      <sharedItems containsSemiMixedTypes="0" containsString="0" containsNumber="1" containsInteger="1" minValue="0" maxValue="49"/>
    </cacheField>
    <cacheField name="Unknown Resources" numFmtId="1">
      <sharedItems containsSemiMixedTypes="0" containsString="0" containsNumber="1" containsInteger="1" minValue="0" maxValue="0"/>
    </cacheField>
    <cacheField name="Exempt Resources" numFmtId="1">
      <sharedItems containsSemiMixedTypes="0" containsString="0" containsNumber="1" containsInteger="1" minValue="0" maxValue="0"/>
    </cacheField>
    <cacheField name="Policy Mode" numFmtId="1">
      <sharedItems/>
    </cacheField>
    <cacheField name="Policy Version" numFmtId="1">
      <sharedItems containsMixedTypes="1" containsNumber="1" containsInteger="1" minValue="100" maxValue="310"/>
    </cacheField>
    <cacheField name="Policy Deprecated" numFmtId="1">
      <sharedItems containsNonDate="0" containsString="0" containsBlank="1"/>
    </cacheField>
    <cacheField name="Policy Category" numFmtId="1">
      <sharedItems count="13">
        <s v="Storage"/>
        <s v="Compute"/>
        <s v="Security Center"/>
        <s v="Backup"/>
        <s v="App Service"/>
        <s v="Network"/>
        <s v="Key Vault"/>
        <s v="Monitoring"/>
        <s v="API Management"/>
        <s v="Kubernetes"/>
        <s v="SQL"/>
        <s v="Azure Databricks"/>
        <s v="Synaps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277778" createdVersion="8" refreshedVersion="8" recordCount="16" xr:uid="{00000000-000A-0000-FFFF-FFFF05000000}">
  <cacheSource type="worksheet">
    <worksheetSource name="TicketsTable_16"/>
  </cacheSource>
  <cacheFields count="15">
    <cacheField name="Support Ticket" numFmtId="1">
      <sharedItems containsSemiMixedTypes="0" containsString="0" containsNumber="1" containsInteger="1" minValue="2411050040010750" maxValue="2602120040011089"/>
    </cacheField>
    <cacheField name="Title" numFmtId="1">
      <sharedItems/>
    </cacheField>
    <cacheField name="Support Plan" numFmtId="1">
      <sharedItems/>
    </cacheField>
    <cacheField name="Service" numFmtId="1">
      <sharedItems/>
    </cacheField>
    <cacheField name="Current Severity" numFmtId="1">
      <sharedItems count="1">
        <s v="Moderate"/>
      </sharedItems>
    </cacheField>
    <cacheField name="Status" numFmtId="1">
      <sharedItems count="1">
        <s v="Closed"/>
      </sharedItems>
    </cacheField>
    <cacheField name="Creation Date" numFmtId="1">
      <sharedItems/>
    </cacheField>
    <cacheField name="24/7 Response" numFmtId="1">
      <sharedItems/>
    </cacheField>
    <cacheField name="Ticket SLA (minutes)" numFmtId="1">
      <sharedItems containsSemiMixedTypes="0" containsString="0" containsNumber="1" containsInteger="1" minValue="60" maxValue="240"/>
    </cacheField>
    <cacheField name="Support Engineer" numFmtId="1">
      <sharedItems/>
    </cacheField>
    <cacheField name="Problem Start Date" numFmtId="1">
      <sharedItems/>
    </cacheField>
    <cacheField name="Last Modified Date" numFmtId="1">
      <sharedItems/>
    </cacheField>
    <cacheField name="Ticket Contact Name" numFmtId="1">
      <sharedItems/>
    </cacheField>
    <cacheField name="Ticket Contact Email" numFmtId="1">
      <sharedItems/>
    </cacheField>
    <cacheField name="Ticket Contact Country" numFmtId="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277778" createdVersion="8" refreshedVersion="8" recordCount="26" xr:uid="{00000000-000A-0000-FFFF-FFFF06000000}">
  <cacheSource type="worksheet">
    <worksheetSource name="OutageTab_26"/>
  </cacheSource>
  <cacheFields count="14">
    <cacheField name="Subscription" numFmtId="1">
      <sharedItems count="4">
        <s v="Onnet-CentralHub"/>
        <s v="Onnet-Dev"/>
        <s v="Onnet-Prod"/>
        <s v="Onnet-QA"/>
      </sharedItems>
    </cacheField>
    <cacheField name="Outage ID" numFmtId="1">
      <sharedItems/>
    </cacheField>
    <cacheField name="Event Type" numFmtId="1">
      <sharedItems/>
    </cacheField>
    <cacheField name="Status" numFmtId="1">
      <sharedItems/>
    </cacheField>
    <cacheField name="Event Level" numFmtId="1">
      <sharedItems count="2">
        <s v="Critical"/>
        <s v="Warning"/>
      </sharedItems>
    </cacheField>
    <cacheField name="Title" numFmtId="1">
      <sharedItems/>
    </cacheField>
    <cacheField name="Impact Start Time" numFmtId="1">
      <sharedItems/>
    </cacheField>
    <cacheField name="Impact Mitigation Time" numFmtId="1">
      <sharedItems/>
    </cacheField>
    <cacheField name="Impacted Services" numFmtId="1">
      <sharedItems/>
    </cacheField>
    <cacheField name="What happened" numFmtId="1">
      <sharedItems longText="1"/>
    </cacheField>
    <cacheField name="What went wrong and why" numFmtId="1">
      <sharedItems longText="1"/>
    </cacheField>
    <cacheField name="How did we respond" numFmtId="1">
      <sharedItems longText="1"/>
    </cacheField>
    <cacheField name="How are we making incidents like this less likely or less impactful" numFmtId="1">
      <sharedItems/>
    </cacheField>
    <cacheField name="How can customers make incidents like this less impactful" numFmtId="1">
      <sharedItems longText="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393516" createdVersion="8" refreshedVersion="8" recordCount="112" xr:uid="{00000000-000A-0000-FFFF-FFFF07000000}">
  <cacheSource type="worksheet">
    <worksheetSource name="VMTable_106"/>
  </cacheSource>
  <cacheFields count="50">
    <cacheField name="Subscription" numFmtId="1">
      <sharedItems/>
    </cacheField>
    <cacheField name="Resource Group" numFmtId="1">
      <sharedItems/>
    </cacheField>
    <cacheField name="VM Name" numFmtId="1">
      <sharedItems/>
    </cacheField>
    <cacheField name="VM Size" numFmtId="1">
      <sharedItems count="30">
        <s v="Standard_B2as_v2"/>
        <s v="Standard_B2ms"/>
        <s v="Standard_B2s"/>
        <s v="Standard_D4as_v4"/>
        <s v="Standard_B2als_v2"/>
        <s v="Standard_F2s_v2"/>
        <s v="Standard_F2s"/>
        <s v="Standard_B4ms"/>
        <s v="Standard_B8ms"/>
        <s v="Standard_D4d_v4"/>
        <s v="Standard_D32as_v6"/>
        <s v="Standard_D8as_v4"/>
        <s v="Standard_NV8as_v4"/>
        <s v="Standard_F8s_v2"/>
        <s v="Standard_DC4ds_v3"/>
        <s v="Standard_D2as_v4"/>
        <s v="Standard_D2a_v4"/>
        <s v="Standard_B16ms"/>
        <s v="Standard_D4_v4"/>
        <s v="Standard_D4as_v5"/>
        <s v="Standard_F32s_v2"/>
        <s v="Standard_B4as_v2"/>
        <s v="Standard_DS4_v2"/>
        <s v="Standard_DS5_v2"/>
        <s v="Standard_B8als_v2"/>
        <s v="Standard_D8s_v3"/>
        <s v="Standard_D8ads_v5"/>
        <s v="Standard_B8as_v2"/>
        <s v="Standard_E2as_v4"/>
        <s v="Standard_D8_v4"/>
      </sharedItems>
    </cacheField>
    <cacheField name="Remaining Quota (vCPUs)" numFmtId="1">
      <sharedItems containsSemiMixedTypes="0" containsString="0" containsNumber="1" containsInteger="1" minValue="24" maxValue="600"/>
    </cacheField>
    <cacheField name="vCPUs" numFmtId="1">
      <sharedItems containsSemiMixedTypes="0" containsString="0" containsNumber="1" containsInteger="1" minValue="2" maxValue="32"/>
    </cacheField>
    <cacheField name="vCPUs Per Core" numFmtId="1">
      <sharedItems containsSemiMixedTypes="0" containsString="0" containsNumber="1" containsInteger="1" minValue="1" maxValue="2"/>
    </cacheField>
    <cacheField name="RAM (GiB)" numFmtId="1">
      <sharedItems containsSemiMixedTypes="0" containsString="0" containsNumber="1" containsInteger="1" minValue="4" maxValue="128"/>
    </cacheField>
    <cacheField name="Max Remote Storage Disks" numFmtId="1">
      <sharedItems containsSemiMixedTypes="0" containsString="0" containsNumber="1" containsInteger="1" minValue="4" maxValue="64"/>
    </cacheField>
    <cacheField name="Uncached Disk IOPS Limit" numFmtId="1">
      <sharedItems containsSemiMixedTypes="0" containsString="0" containsNumber="1" containsInteger="1" minValue="1280" maxValue="57600"/>
    </cacheField>
    <cacheField name="Uncached Disk Throughput Limit (MB/s)" numFmtId="1">
      <sharedItems containsSemiMixedTypes="0" containsString="0" containsNumber="1" minValue="21.4580078125" maxValue="1373.291015625"/>
    </cacheField>
    <cacheField name="Max Network Interfaces" numFmtId="1">
      <sharedItems containsSemiMixedTypes="0" containsString="0" containsNumber="1" containsInteger="1" minValue="2" maxValue="8"/>
    </cacheField>
    <cacheField name="Retiring Feature" numFmtId="1">
      <sharedItems containsNonDate="0" containsString="0" containsBlank="1"/>
    </cacheField>
    <cacheField name="Retiring Date" numFmtId="1">
      <sharedItems containsNonDate="0" containsString="0" containsBlank="1"/>
    </cacheField>
    <cacheField name="Availability Zone" numFmtId="1">
      <sharedItems containsMixedTypes="1" containsNumber="1" containsInteger="1" minValue="1" maxValue="3"/>
    </cacheField>
    <cacheField name="Zones Available in the Region" numFmtId="1">
      <sharedItems/>
    </cacheField>
    <cacheField name="Capabilities" numFmtId="1">
      <sharedItems/>
    </cacheField>
    <cacheField name="Location" numFmtId="1">
      <sharedItems count="2">
        <s v="eastus2"/>
        <s v="centralus"/>
      </sharedItems>
    </cacheField>
    <cacheField name="OS Type" numFmtId="1">
      <sharedItems count="2">
        <s v="Windows"/>
        <s v="Linux"/>
      </sharedItems>
    </cacheField>
    <cacheField name="OS Name" numFmtId="1">
      <sharedItems containsBlank="1"/>
    </cacheField>
    <cacheField name="OS Version" numFmtId="1">
      <sharedItems containsBlank="1"/>
    </cacheField>
    <cacheField name="Automatic Update" numFmtId="1">
      <sharedItems/>
    </cacheField>
    <cacheField name="Image Reference" numFmtId="1">
      <sharedItems containsBlank="1"/>
    </cacheField>
    <cacheField name="Image Version" numFmtId="1">
      <sharedItems containsBlank="1"/>
    </cacheField>
    <cacheField name="Hybrid Benefit" numFmtId="1">
      <sharedItems/>
    </cacheField>
    <cacheField name="Admin Username" numFmtId="1">
      <sharedItems containsBlank="1"/>
    </cacheField>
    <cacheField name="Boot Diagnostics" numFmtId="1">
      <sharedItems/>
    </cacheField>
    <cacheField name="Performance Agent" numFmtId="1">
      <sharedItems/>
    </cacheField>
    <cacheField name="Azure Monitor" numFmtId="1">
      <sharedItems/>
    </cacheField>
    <cacheField name="OS Disk Storage Type" numFmtId="1">
      <sharedItems/>
    </cacheField>
    <cacheField name="OS Disk Size (GB)" numFmtId="1">
      <sharedItems containsString="0" containsBlank="1" containsNumber="1" containsInteger="1" minValue="4" maxValue="8192"/>
    </cacheField>
    <cacheField name="Data Disk Storage Type" numFmtId="1">
      <sharedItems/>
    </cacheField>
    <cacheField name="Data Disk Size (GB)" numFmtId="1">
      <sharedItems containsSemiMixedTypes="0" containsString="0" containsNumber="1" containsInteger="1" minValue="0" maxValue="8192"/>
    </cacheField>
    <cacheField name="VM generation" numFmtId="1">
      <sharedItems/>
    </cacheField>
    <cacheField name="Power State" numFmtId="1">
      <sharedItems count="2">
        <s v="VM running"/>
        <s v="VM deallocated"/>
      </sharedItems>
    </cacheField>
    <cacheField name="Availability Set" numFmtId="1">
      <sharedItems/>
    </cacheField>
    <cacheField name="Virtual Network" numFmtId="1">
      <sharedItems/>
    </cacheField>
    <cacheField name="Subnet" numFmtId="1">
      <sharedItems/>
    </cacheField>
    <cacheField name="DNS Servers" numFmtId="1">
      <sharedItems/>
    </cacheField>
    <cacheField name="NSG" numFmtId="1">
      <sharedItems/>
    </cacheField>
    <cacheField name="NIC Name" numFmtId="1">
      <sharedItems/>
    </cacheField>
    <cacheField name="NIC Type" numFmtId="1">
      <sharedItems/>
    </cacheField>
    <cacheField name="Accelerated Networking" numFmtId="1">
      <sharedItems/>
    </cacheField>
    <cacheField name="IP Forwarding" numFmtId="1">
      <sharedItems/>
    </cacheField>
    <cacheField name="Private IP Address" numFmtId="1">
      <sharedItems/>
    </cacheField>
    <cacheField name="Private IP Allocation" numFmtId="1">
      <sharedItems/>
    </cacheField>
    <cacheField name="Public IP" numFmtId="1">
      <sharedItems/>
    </cacheField>
    <cacheField name="Creation Time" numFmtId="1">
      <sharedItems/>
    </cacheField>
    <cacheField name="VM Extensions" numFmtId="1">
      <sharedItems longText="1"/>
    </cacheField>
    <cacheField name="Resource U"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509262" createdVersion="8" refreshedVersion="8" recordCount="778" xr:uid="{00000000-000A-0000-FFFF-FFFF08000000}">
  <cacheSource type="worksheet">
    <worksheetSource name="SubsTable_4"/>
  </cacheSource>
  <cacheFields count="5">
    <cacheField name="Subscription" numFmtId="1">
      <sharedItems containsBlank="1"/>
    </cacheField>
    <cacheField name="Resource Group" numFmtId="1">
      <sharedItems containsBlank="1"/>
    </cacheField>
    <cacheField name="Location" numFmtId="1">
      <sharedItems count="7">
        <s v="eastus2"/>
        <s v="global"/>
        <s v="centralus"/>
        <s v="westus"/>
        <s v="westus2"/>
        <s v="eastus"/>
        <s v="canadacentral"/>
      </sharedItems>
    </cacheField>
    <cacheField name="Resource Type" numFmtId="1">
      <sharedItems count="97">
        <s v="microsoft.alertsmanagement/prometheusrulegroups"/>
        <s v="microsoft.alertsmanagement/smartdetectoralertrules"/>
        <s v="microsoft.apimanagement/service"/>
        <s v="microsoft.automation/automationaccounts"/>
        <s v="microsoft.automation/automationaccounts/runbooks"/>
        <s v="microsoft.cdn/profiles"/>
        <s v="microsoft.cdn/profiles/afdendpoints"/>
        <s v="microsoft.compute/capacityreservationgroups"/>
        <s v="microsoft.compute/capacityreservationgroups/capacityreservations"/>
        <s v="microsoft.compute/diskaccesses"/>
        <s v="microsoft.compute/disks"/>
        <s v="microsoft.compute/galleries"/>
        <s v="microsoft.compute/galleries/images"/>
        <s v="microsoft.compute/galleries/images/versions"/>
        <s v="microsoft.compute/proximityplacementgroups"/>
        <s v="microsoft.compute/restorepointcollections"/>
        <s v="microsoft.compute/snapshots"/>
        <s v="microsoft.compute/sshpublickeys"/>
        <s v="microsoft.compute/virtualmachines"/>
        <s v="microsoft.compute/virtualmachines/extensions"/>
        <s v="microsoft.compute/virtualmachinescalesets"/>
        <s v="Microsoft.Consumption/reservationRecommendations"/>
        <s v="microsoft.containerinstance/containergroups"/>
        <s v="microsoft.containerregistry/registries"/>
        <s v="microsoft.containerregistry/registries/replications"/>
        <s v="microsoft.containerregistry/registries/webhooks"/>
        <s v="microsoft.containerservice/managedclusters"/>
        <s v="microsoft.dashboard/grafana"/>
        <s v="microsoft.databricks/accessconnectors"/>
        <s v="microsoft.databricks/workspaces"/>
        <s v="microsoft.datadog/monitors"/>
        <s v="microsoft.datafactory/factories"/>
        <s v="microsoft.dataprotection/backupvaults"/>
        <s v="microsoft.dbforpostgresql/flexibleservers"/>
        <s v="microsoft.desktopvirtualization/applicationgroups"/>
        <s v="microsoft.desktopvirtualization/hostpools"/>
        <s v="microsoft.desktopvirtualization/hostpools/sessionhosts"/>
        <s v="microsoft.desktopvirtualization/workspaces"/>
        <s v="microsoft.devtestlab/schedules"/>
        <s v="microsoft.documentdb/databaseaccounts"/>
        <s v="microsoft.eventgrid/systemtopics"/>
        <s v="microsoft.eventhub/namespaces"/>
        <s v="microsoft.insights/actiongroups"/>
        <s v="microsoft.insights/activitylogalerts"/>
        <s v="microsoft.insights/autoscalesettings"/>
        <s v="microsoft.insights/components"/>
        <s v="microsoft.insights/datacollectionendpoints"/>
        <s v="microsoft.insights/datacollectionrules"/>
        <s v="microsoft.insights/metricalerts"/>
        <s v="microsoft.insights/scheduledqueryrules"/>
        <s v="microsoft.insights/webtests"/>
        <s v="microsoft.insights/workbooks"/>
        <s v="microsoft.keyvault/vaults"/>
        <s v="microsoft.kubernetesconfiguration/privatelinkscopes"/>
        <s v="microsoft.loadtestservice/loadtests"/>
        <s v="Microsoft.ManagedIdentity/userAssignedIdentities"/>
        <s v="microsoft.monitor/accounts"/>
        <s v="microsoft.network/applicationgateways"/>
        <s v="microsoft.network/applicationgatewaywebapplicationfirewallpolicies"/>
        <s v="microsoft.network/bastionhosts"/>
        <s v="microsoft.network/connections"/>
        <s v="microsoft.network/frontdoorwebapplicationfirewallpolicies"/>
        <s v="microsoft.network/loadbalancers"/>
        <s v="microsoft.network/localnetworkgateways"/>
        <s v="microsoft.network/natgateways"/>
        <s v="microsoft.network/networkintentpolicies"/>
        <s v="microsoft.network/networkinterfaces"/>
        <s v="microsoft.network/networkmanagers"/>
        <s v="microsoft.network/networksecuritygroups"/>
        <s v="microsoft.network/networkwatchers"/>
        <s v="microsoft.network/privatednszones"/>
        <s v="microsoft.network/privatednszones/virtualnetworklinks"/>
        <s v="microsoft.network/privateendpoints"/>
        <s v="microsoft.network/publicipaddresses"/>
        <s v="microsoft.network/routetables"/>
        <s v="microsoft.network/virtualnetworkgateways"/>
        <s v="microsoft.network/virtualnetworks"/>
        <s v="microsoft.operationalinsights/querypacks"/>
        <s v="microsoft.operationalinsights/workspaces"/>
        <s v="microsoft.operationsmanagement/solutions"/>
        <s v="microsoft.recoveryservices/vaults"/>
        <s v="microsoft.recoveryservices/vaults/backupfabrics/protectioncontainers/protecteditems"/>
        <s v="microsoft.recoveryservices/vaults/backuppolicies"/>
        <s v="microsoft.resourcegraph/queries"/>
        <s v="microsoft.servicebus/namespaces"/>
        <s v="microsoft.sql/servers"/>
        <s v="microsoft.sql/servers/databases"/>
        <s v="microsoft.sqlvirtualmachine/sqlvirtualmachines"/>
        <s v="microsoft.storage/storageaccounts"/>
        <s v="microsoft.streamanalytics/streamingjobs"/>
        <s v="microsoft.synapse/privatelinkhubs"/>
        <s v="microsoft.synapse/workspaces"/>
        <s v="microsoft.visualstudio/account"/>
        <s v="microsoft.web/connections"/>
        <s v="microsoft.web/customapis"/>
        <s v="microsoft.web/serverfarms"/>
        <s v="microsoft.web/sites"/>
      </sharedItems>
    </cacheField>
    <cacheField name="Resources Count" numFmtId="1">
      <sharedItems containsSemiMixedTypes="0" containsString="0" containsNumber="1" containsInteger="1" minValue="1" maxValue="31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509262" createdVersion="8" refreshedVersion="8" recordCount="112" xr:uid="{00000000-000A-0000-FFFF-FFFF09000000}">
  <cacheSource type="worksheet">
    <worksheetSource name="VMTable_106"/>
  </cacheSource>
  <cacheFields count="50">
    <cacheField name="Subscription" numFmtId="1">
      <sharedItems/>
    </cacheField>
    <cacheField name="Resource Group" numFmtId="1">
      <sharedItems/>
    </cacheField>
    <cacheField name="VM Name" numFmtId="1">
      <sharedItems/>
    </cacheField>
    <cacheField name="VM Size" numFmtId="1">
      <sharedItems/>
    </cacheField>
    <cacheField name="Remaining Quota (vCPUs)" numFmtId="1">
      <sharedItems containsSemiMixedTypes="0" containsString="0" containsNumber="1" containsInteger="1" minValue="24" maxValue="600"/>
    </cacheField>
    <cacheField name="vCPUs" numFmtId="1">
      <sharedItems containsSemiMixedTypes="0" containsString="0" containsNumber="1" containsInteger="1" minValue="2" maxValue="32"/>
    </cacheField>
    <cacheField name="vCPUs Per Core" numFmtId="1">
      <sharedItems containsSemiMixedTypes="0" containsString="0" containsNumber="1" containsInteger="1" minValue="1" maxValue="2"/>
    </cacheField>
    <cacheField name="RAM (GiB)" numFmtId="1">
      <sharedItems containsSemiMixedTypes="0" containsString="0" containsNumber="1" containsInteger="1" minValue="4" maxValue="128"/>
    </cacheField>
    <cacheField name="Max Remote Storage Disks" numFmtId="1">
      <sharedItems containsSemiMixedTypes="0" containsString="0" containsNumber="1" containsInteger="1" minValue="4" maxValue="64"/>
    </cacheField>
    <cacheField name="Uncached Disk IOPS Limit" numFmtId="1">
      <sharedItems containsSemiMixedTypes="0" containsString="0" containsNumber="1" containsInteger="1" minValue="1280" maxValue="57600"/>
    </cacheField>
    <cacheField name="Uncached Disk Throughput Limit (MB/s)" numFmtId="1">
      <sharedItems containsSemiMixedTypes="0" containsString="0" containsNumber="1" minValue="21.4580078125" maxValue="1373.291015625"/>
    </cacheField>
    <cacheField name="Max Network Interfaces" numFmtId="1">
      <sharedItems containsSemiMixedTypes="0" containsString="0" containsNumber="1" containsInteger="1" minValue="2" maxValue="8"/>
    </cacheField>
    <cacheField name="Retiring Feature" numFmtId="1">
      <sharedItems containsNonDate="0" containsString="0" containsBlank="1"/>
    </cacheField>
    <cacheField name="Retiring Date" numFmtId="1">
      <sharedItems containsNonDate="0" containsString="0" containsBlank="1"/>
    </cacheField>
    <cacheField name="Availability Zone" numFmtId="1">
      <sharedItems containsMixedTypes="1" containsNumber="1" containsInteger="1" minValue="1" maxValue="3"/>
    </cacheField>
    <cacheField name="Zones Available in the Region" numFmtId="1">
      <sharedItems/>
    </cacheField>
    <cacheField name="Capabilities" numFmtId="1">
      <sharedItems/>
    </cacheField>
    <cacheField name="Location" numFmtId="1">
      <sharedItems count="2">
        <s v="eastus2"/>
        <s v="centralus"/>
      </sharedItems>
    </cacheField>
    <cacheField name="OS Type" numFmtId="1">
      <sharedItems count="2">
        <s v="Windows"/>
        <s v="Linux"/>
      </sharedItems>
    </cacheField>
    <cacheField name="OS Name" numFmtId="1">
      <sharedItems containsBlank="1"/>
    </cacheField>
    <cacheField name="OS Version" numFmtId="1">
      <sharedItems containsBlank="1"/>
    </cacheField>
    <cacheField name="Automatic Update" numFmtId="1">
      <sharedItems/>
    </cacheField>
    <cacheField name="Image Reference" numFmtId="1">
      <sharedItems containsBlank="1"/>
    </cacheField>
    <cacheField name="Image Version" numFmtId="1">
      <sharedItems containsBlank="1"/>
    </cacheField>
    <cacheField name="Hybrid Benefit" numFmtId="1">
      <sharedItems/>
    </cacheField>
    <cacheField name="Admin Username" numFmtId="1">
      <sharedItems containsBlank="1"/>
    </cacheField>
    <cacheField name="Boot Diagnostics" numFmtId="1">
      <sharedItems/>
    </cacheField>
    <cacheField name="Performance Agent" numFmtId="1">
      <sharedItems/>
    </cacheField>
    <cacheField name="Azure Monitor" numFmtId="1">
      <sharedItems/>
    </cacheField>
    <cacheField name="OS Disk Storage Type" numFmtId="1">
      <sharedItems/>
    </cacheField>
    <cacheField name="OS Disk Size (GB)" numFmtId="1">
      <sharedItems containsString="0" containsBlank="1" containsNumber="1" containsInteger="1" minValue="4" maxValue="8192"/>
    </cacheField>
    <cacheField name="Data Disk Storage Type" numFmtId="1">
      <sharedItems/>
    </cacheField>
    <cacheField name="Data Disk Size (GB)" numFmtId="1">
      <sharedItems containsSemiMixedTypes="0" containsString="0" containsNumber="1" containsInteger="1" minValue="0" maxValue="8192"/>
    </cacheField>
    <cacheField name="VM generation" numFmtId="1">
      <sharedItems/>
    </cacheField>
    <cacheField name="Power State" numFmtId="1">
      <sharedItems/>
    </cacheField>
    <cacheField name="Availability Set" numFmtId="1">
      <sharedItems/>
    </cacheField>
    <cacheField name="Virtual Network" numFmtId="1">
      <sharedItems/>
    </cacheField>
    <cacheField name="Subnet" numFmtId="1">
      <sharedItems/>
    </cacheField>
    <cacheField name="DNS Servers" numFmtId="1">
      <sharedItems/>
    </cacheField>
    <cacheField name="NSG" numFmtId="1">
      <sharedItems/>
    </cacheField>
    <cacheField name="NIC Name" numFmtId="1">
      <sharedItems/>
    </cacheField>
    <cacheField name="NIC Type" numFmtId="1">
      <sharedItems/>
    </cacheField>
    <cacheField name="Accelerated Networking" numFmtId="1">
      <sharedItems/>
    </cacheField>
    <cacheField name="IP Forwarding" numFmtId="1">
      <sharedItems/>
    </cacheField>
    <cacheField name="Private IP Address" numFmtId="1">
      <sharedItems/>
    </cacheField>
    <cacheField name="Private IP Allocation" numFmtId="1">
      <sharedItems/>
    </cacheField>
    <cacheField name="Public IP" numFmtId="1">
      <sharedItems/>
    </cacheField>
    <cacheField name="Creation Time" numFmtId="1">
      <sharedItems/>
    </cacheField>
    <cacheField name="VM Extensions" numFmtId="1">
      <sharedItems longText="1"/>
    </cacheField>
    <cacheField name="Resource U"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856478" createdVersion="8" refreshedVersion="8" recordCount="4365" xr:uid="{00000000-000A-0000-FFFF-FFFF0A000000}">
  <cacheSource type="worksheet">
    <worksheetSource name="AzureAdvisory"/>
  </cacheSource>
  <cacheFields count="16">
    <cacheField name="Subscription" numFmtId="0">
      <sharedItems/>
    </cacheField>
    <cacheField name="Resource Group" numFmtId="0">
      <sharedItems containsBlank="1"/>
    </cacheField>
    <cacheField name="Resource Type" numFmtId="0">
      <sharedItems/>
    </cacheField>
    <cacheField name="Name" numFmtId="0">
      <sharedItems/>
    </cacheField>
    <cacheField name="Detailed Type" numFmtId="0">
      <sharedItems/>
    </cacheField>
    <cacheField name="Detailed Name" numFmtId="0">
      <sharedItems/>
    </cacheField>
    <cacheField name="Category" numFmtId="0">
      <sharedItems count="5">
        <s v="Cost"/>
        <s v="Security"/>
        <s v="HighAvailability"/>
        <s v="OperationalExcellence"/>
        <s v="Performance"/>
      </sharedItems>
    </cacheField>
    <cacheField name="Impact" numFmtId="0">
      <sharedItems count="2">
        <s v="High"/>
        <s v="Medium"/>
      </sharedItems>
    </cacheField>
    <cacheField name="Description" numFmtId="0">
      <sharedItems/>
    </cacheField>
    <cacheField name="SKU" numFmtId="0">
      <sharedItems containsBlank="1"/>
    </cacheField>
    <cacheField name="Term" numFmtId="0">
      <sharedItems containsBlank="1"/>
    </cacheField>
    <cacheField name="Look-back Period" numFmtId="0">
      <sharedItems containsString="0" containsBlank="1" containsNumber="1" containsInteger="1" minValue="7" maxValue="60"/>
    </cacheField>
    <cacheField name="Quantity" numFmtId="0">
      <sharedItems containsString="0" containsBlank="1" containsNumber="1" containsInteger="1" minValue="1" maxValue="54"/>
    </cacheField>
    <cacheField name="Savings Currency" numFmtId="0">
      <sharedItems/>
    </cacheField>
    <cacheField name="Annual Savings" numFmtId="4">
      <sharedItems containsSemiMixedTypes="0" containsString="0" containsNumber="1" containsInteger="1" minValue="0" maxValue="208504"/>
    </cacheField>
    <cacheField name="Savings Region" numFmtId="0">
      <sharedItems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stillo, Mario" refreshedDate="46131.814015972224" createdVersion="8" refreshedVersion="8" recordCount="112" xr:uid="{00000000-000A-0000-FFFF-FFFF0B000000}">
  <cacheSource type="worksheet">
    <worksheetSource name="VMTable_106"/>
  </cacheSource>
  <cacheFields count="50">
    <cacheField name="Subscription" numFmtId="1">
      <sharedItems/>
    </cacheField>
    <cacheField name="Resource Group" numFmtId="1">
      <sharedItems/>
    </cacheField>
    <cacheField name="VM Name" numFmtId="1">
      <sharedItems/>
    </cacheField>
    <cacheField name="VM Size" numFmtId="1">
      <sharedItems/>
    </cacheField>
    <cacheField name="Remaining Quota (vCPUs)" numFmtId="1">
      <sharedItems containsSemiMixedTypes="0" containsString="0" containsNumber="1" containsInteger="1" minValue="24" maxValue="600"/>
    </cacheField>
    <cacheField name="vCPUs" numFmtId="1">
      <sharedItems containsSemiMixedTypes="0" containsString="0" containsNumber="1" containsInteger="1" minValue="2" maxValue="32"/>
    </cacheField>
    <cacheField name="vCPUs Per Core" numFmtId="1">
      <sharedItems containsSemiMixedTypes="0" containsString="0" containsNumber="1" containsInteger="1" minValue="1" maxValue="2"/>
    </cacheField>
    <cacheField name="RAM (GiB)" numFmtId="1">
      <sharedItems containsSemiMixedTypes="0" containsString="0" containsNumber="1" containsInteger="1" minValue="4" maxValue="128"/>
    </cacheField>
    <cacheField name="Max Remote Storage Disks" numFmtId="1">
      <sharedItems containsSemiMixedTypes="0" containsString="0" containsNumber="1" containsInteger="1" minValue="4" maxValue="64"/>
    </cacheField>
    <cacheField name="Uncached Disk IOPS Limit" numFmtId="1">
      <sharedItems containsSemiMixedTypes="0" containsString="0" containsNumber="1" containsInteger="1" minValue="1280" maxValue="57600"/>
    </cacheField>
    <cacheField name="Uncached Disk Throughput Limit (MB/s)" numFmtId="1">
      <sharedItems containsSemiMixedTypes="0" containsString="0" containsNumber="1" minValue="21.4580078125" maxValue="1373.291015625"/>
    </cacheField>
    <cacheField name="Max Network Interfaces" numFmtId="1">
      <sharedItems containsSemiMixedTypes="0" containsString="0" containsNumber="1" containsInteger="1" minValue="2" maxValue="8"/>
    </cacheField>
    <cacheField name="Retiring Feature" numFmtId="1">
      <sharedItems containsNonDate="0" containsString="0" containsBlank="1"/>
    </cacheField>
    <cacheField name="Retiring Date" numFmtId="1">
      <sharedItems containsNonDate="0" containsString="0" containsBlank="1"/>
    </cacheField>
    <cacheField name="Availability Zone" numFmtId="1">
      <sharedItems containsMixedTypes="1" containsNumber="1" containsInteger="1" minValue="1" maxValue="3"/>
    </cacheField>
    <cacheField name="Zones Available in the Region" numFmtId="1">
      <sharedItems/>
    </cacheField>
    <cacheField name="Capabilities" numFmtId="1">
      <sharedItems/>
    </cacheField>
    <cacheField name="Location" numFmtId="1">
      <sharedItems count="2">
        <s v="eastus2"/>
        <s v="centralus"/>
      </sharedItems>
    </cacheField>
    <cacheField name="OS Type" numFmtId="1">
      <sharedItems/>
    </cacheField>
    <cacheField name="OS Name" numFmtId="1">
      <sharedItems containsBlank="1"/>
    </cacheField>
    <cacheField name="OS Version" numFmtId="1">
      <sharedItems containsBlank="1"/>
    </cacheField>
    <cacheField name="Automatic Update" numFmtId="1">
      <sharedItems/>
    </cacheField>
    <cacheField name="Image Reference" numFmtId="1">
      <sharedItems containsBlank="1"/>
    </cacheField>
    <cacheField name="Image Version" numFmtId="1">
      <sharedItems containsBlank="1"/>
    </cacheField>
    <cacheField name="Hybrid Benefit" numFmtId="1">
      <sharedItems/>
    </cacheField>
    <cacheField name="Admin Username" numFmtId="1">
      <sharedItems containsBlank="1"/>
    </cacheField>
    <cacheField name="Boot Diagnostics" numFmtId="1">
      <sharedItems count="2">
        <b v="0"/>
        <b v="1"/>
      </sharedItems>
    </cacheField>
    <cacheField name="Performance Agent" numFmtId="1">
      <sharedItems/>
    </cacheField>
    <cacheField name="Azure Monitor" numFmtId="1">
      <sharedItems/>
    </cacheField>
    <cacheField name="OS Disk Storage Type" numFmtId="1">
      <sharedItems/>
    </cacheField>
    <cacheField name="OS Disk Size (GB)" numFmtId="1">
      <sharedItems containsString="0" containsBlank="1" containsNumber="1" containsInteger="1" minValue="4" maxValue="8192"/>
    </cacheField>
    <cacheField name="Data Disk Storage Type" numFmtId="1">
      <sharedItems/>
    </cacheField>
    <cacheField name="Data Disk Size (GB)" numFmtId="1">
      <sharedItems containsSemiMixedTypes="0" containsString="0" containsNumber="1" containsInteger="1" minValue="0" maxValue="8192"/>
    </cacheField>
    <cacheField name="VM generation" numFmtId="1">
      <sharedItems/>
    </cacheField>
    <cacheField name="Power State" numFmtId="1">
      <sharedItems/>
    </cacheField>
    <cacheField name="Availability Set" numFmtId="1">
      <sharedItems/>
    </cacheField>
    <cacheField name="Virtual Network" numFmtId="1">
      <sharedItems/>
    </cacheField>
    <cacheField name="Subnet" numFmtId="1">
      <sharedItems/>
    </cacheField>
    <cacheField name="DNS Servers" numFmtId="1">
      <sharedItems/>
    </cacheField>
    <cacheField name="NSG" numFmtId="1">
      <sharedItems/>
    </cacheField>
    <cacheField name="NIC Name" numFmtId="1">
      <sharedItems/>
    </cacheField>
    <cacheField name="NIC Type" numFmtId="1">
      <sharedItems/>
    </cacheField>
    <cacheField name="Accelerated Networking" numFmtId="1">
      <sharedItems/>
    </cacheField>
    <cacheField name="IP Forwarding" numFmtId="1">
      <sharedItems/>
    </cacheField>
    <cacheField name="Private IP Address" numFmtId="1">
      <sharedItems/>
    </cacheField>
    <cacheField name="Private IP Allocation" numFmtId="1">
      <sharedItems/>
    </cacheField>
    <cacheField name="Public IP" numFmtId="1">
      <sharedItems/>
    </cacheField>
    <cacheField name="Creation Time" numFmtId="1">
      <sharedItems/>
    </cacheField>
    <cacheField name="VM Extensions" numFmtId="1">
      <sharedItems longText="1"/>
    </cacheField>
    <cacheField name="Resource U"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s v="Standard_B2als_v2"/>
    <s v="centralus"/>
    <s v="virtualmachines"/>
    <s v="Basv2 Series"/>
    <x v="0"/>
    <n v="1"/>
    <n v="4"/>
    <n v="4"/>
    <n v="2.5143439882000003"/>
    <n v="2.4562428628905111"/>
    <n v="5.8101125309489188E-2"/>
    <s v="P3Y"/>
    <s v="Single"/>
  </r>
  <r>
    <x v="0"/>
    <s v="Standard_D4as_v4"/>
    <s v="eastus2"/>
    <s v="virtualmachines"/>
    <s v="Dasv4 Series"/>
    <x v="1"/>
    <n v="1"/>
    <n v="2"/>
    <n v="2"/>
    <n v="22.635229327999998"/>
    <n v="21.748955471221407"/>
    <n v="0.88627385677859039"/>
    <s v="P3Y"/>
    <s v="Single"/>
  </r>
  <r>
    <x v="0"/>
    <s v="Standard_B2as_v2"/>
    <s v="eastus2"/>
    <s v="virtualmachines"/>
    <s v="Basv2 Series"/>
    <x v="0"/>
    <n v="1"/>
    <n v="8"/>
    <n v="8"/>
    <n v="16.268101265999999"/>
    <n v="11.705428206639269"/>
    <n v="4.5626730593607299"/>
    <s v="P1Y"/>
    <s v="Single"/>
  </r>
  <r>
    <x v="0"/>
    <s v="Standard_B2s"/>
    <s v="eastus2"/>
    <s v="virtualmachines"/>
    <s v="BS Series"/>
    <x v="2"/>
    <n v="2"/>
    <n v="8"/>
    <n v="16"/>
    <n v="25.4366300752"/>
    <n v="20.507199938213699"/>
    <n v="4.9294301369863014"/>
    <s v="P1Y"/>
    <s v="Single"/>
  </r>
  <r>
    <x v="0"/>
    <s v="Standard_F2s_v2"/>
    <s v="eastus2"/>
    <s v="virtualmachines"/>
    <s v="FSv2 Series"/>
    <x v="3"/>
    <n v="1"/>
    <n v="1"/>
    <n v="1"/>
    <n v="12.182399999999999"/>
    <n v="7.25"/>
    <n v="4.9323999999999995"/>
    <s v="P1Y"/>
    <s v="Single"/>
  </r>
  <r>
    <x v="0"/>
    <s v="Standard_B2as_v2"/>
    <s v="eastus2"/>
    <s v="virtualmachines"/>
    <s v="Basv2 Series"/>
    <x v="0"/>
    <n v="1"/>
    <n v="8"/>
    <n v="8"/>
    <n v="16.268101265999999"/>
    <n v="9.4063659253673961"/>
    <n v="6.8617353406326025"/>
    <s v="P3Y"/>
    <s v="Single"/>
  </r>
  <r>
    <x v="0"/>
    <s v="Standard_B2ms"/>
    <s v="eastus2"/>
    <s v="virtualmachines"/>
    <s v="BS Series High Memory"/>
    <x v="4"/>
    <n v="2"/>
    <n v="4"/>
    <n v="8"/>
    <n v="27.0180062624"/>
    <n v="17.784356291258447"/>
    <n v="9.2336499711415527"/>
    <s v="P1Y"/>
    <s v="Single"/>
  </r>
  <r>
    <x v="0"/>
    <s v="Standard_DC4ds_v3"/>
    <s v="eastus2"/>
    <s v="virtualmachines"/>
    <s v="DCdsv3 Series Linux"/>
    <x v="5"/>
    <n v="1"/>
    <n v="4"/>
    <n v="4"/>
    <n v="91.584000000000003"/>
    <n v="78.934356164383559"/>
    <n v="12.649643835616445"/>
    <s v="P1Y"/>
    <s v="Single"/>
  </r>
  <r>
    <x v="0"/>
    <s v="Standard_D4d_v4"/>
    <s v="eastus2"/>
    <s v="virtualmachines"/>
    <s v="Ddv4 Series"/>
    <x v="6"/>
    <n v="1"/>
    <n v="2"/>
    <n v="2"/>
    <n v="32.544000000000004"/>
    <n v="19.333333333333332"/>
    <n v="13.210666666666672"/>
    <s v="P1Y"/>
    <s v="Single"/>
  </r>
  <r>
    <x v="0"/>
    <s v="Standard_F8s_v2"/>
    <s v="eastus2"/>
    <s v="virtualmachines"/>
    <s v="FSv2 Series"/>
    <x v="3"/>
    <n v="1"/>
    <n v="4"/>
    <n v="4"/>
    <n v="48.672000000000004"/>
    <n v="29"/>
    <n v="19.672000000000004"/>
    <s v="P1Y"/>
    <s v="Single"/>
  </r>
  <r>
    <x v="0"/>
    <s v="Standard_B8ms"/>
    <s v="eastus2"/>
    <s v="virtualmachines"/>
    <s v="BS Series High Memory"/>
    <x v="4"/>
    <n v="1"/>
    <n v="16.100000000000001"/>
    <n v="16.100000000000001"/>
    <n v="69.83237242450933"/>
    <n v="50.118958760885846"/>
    <n v="19.713413663623484"/>
    <s v="P1Y"/>
    <s v="Single"/>
  </r>
  <r>
    <x v="0"/>
    <s v="Standard_D4d_v4"/>
    <s v="eastus2"/>
    <s v="virtualmachines"/>
    <s v="Ddv4 Series"/>
    <x v="6"/>
    <n v="1"/>
    <n v="2"/>
    <n v="2"/>
    <n v="32.544000000000004"/>
    <n v="12.441643856447687"/>
    <n v="20.102356143552317"/>
    <s v="P3Y"/>
    <s v="Single"/>
  </r>
  <r>
    <x v="0"/>
    <s v="Standard_D8as_v4"/>
    <s v="eastus2"/>
    <s v="virtualmachines"/>
    <s v="Dasv4 Series"/>
    <x v="1"/>
    <n v="1"/>
    <n v="4"/>
    <n v="4"/>
    <n v="108.288"/>
    <n v="86.163232876712328"/>
    <n v="22.124767123287668"/>
    <s v="P1Y"/>
    <s v="Single"/>
  </r>
  <r>
    <x v="0"/>
    <s v="Standard_DC4ds_v3"/>
    <s v="eastus2"/>
    <s v="virtualmachines"/>
    <s v="DCdsv3 Series Linux"/>
    <x v="5"/>
    <n v="1"/>
    <n v="4"/>
    <n v="4"/>
    <n v="91.584000000000003"/>
    <n v="65.783370742092458"/>
    <n v="25.800629257907545"/>
    <s v="P3Y"/>
    <s v="Single"/>
  </r>
  <r>
    <x v="0"/>
    <s v="Standard_D8as_v4"/>
    <s v="eastus2"/>
    <s v="virtualmachines"/>
    <s v="Dasv4 Series"/>
    <x v="1"/>
    <n v="1"/>
    <n v="4"/>
    <n v="4"/>
    <n v="108.288"/>
    <n v="74.33628223844282"/>
    <n v="33.951717761557177"/>
    <s v="P3Y"/>
    <s v="Single"/>
  </r>
  <r>
    <x v="0"/>
    <s v="Standard_B4ms"/>
    <s v="eastus2"/>
    <s v="virtualmachines"/>
    <s v="BS Series High Memory"/>
    <x v="4"/>
    <n v="4"/>
    <n v="8"/>
    <n v="32"/>
    <n v="95.616"/>
    <n v="56.477168949771688"/>
    <n v="39.138831050228312"/>
    <s v="P1Y"/>
    <s v="Single"/>
  </r>
  <r>
    <x v="1"/>
    <s v="Standard_B2s"/>
    <s v="eastus2"/>
    <s v="virtualmachines"/>
    <s v="BS Series"/>
    <x v="2"/>
    <n v="1"/>
    <n v="8"/>
    <n v="8"/>
    <n v="5.9903999999999993"/>
    <n v="3.5256849315068495"/>
    <n v="2.4647150684931498"/>
    <s v="P1Y"/>
    <s v="Single"/>
  </r>
  <r>
    <x v="1"/>
    <s v="Standard_B2als_v2"/>
    <s v="eastus2"/>
    <s v="virtualmachines"/>
    <s v="Basv2 Series"/>
    <x v="0"/>
    <n v="2"/>
    <n v="4"/>
    <n v="8"/>
    <n v="13.478400000000001"/>
    <n v="8.7263744292237462"/>
    <n v="4.7520255707762544"/>
    <s v="P1Y"/>
    <s v="Single"/>
  </r>
  <r>
    <x v="1"/>
    <s v="Standard_B2als_v2"/>
    <s v="eastus2"/>
    <s v="virtualmachines"/>
    <s v="Basv2 Series"/>
    <x v="0"/>
    <n v="2"/>
    <n v="4"/>
    <n v="8"/>
    <n v="13.478400000000001"/>
    <n v="6.4383521897810221"/>
    <n v="7.0400478102189785"/>
    <s v="P3Y"/>
    <s v="Single"/>
  </r>
  <r>
    <x v="1"/>
    <s v="Standard_B2ms"/>
    <s v="eastus2"/>
    <s v="virtualmachines"/>
    <s v="BS Series High Memory"/>
    <x v="4"/>
    <n v="2"/>
    <n v="4"/>
    <n v="8"/>
    <n v="26.265599999999999"/>
    <n v="16.439844748858448"/>
    <n v="9.8257552511415511"/>
    <s v="P1Y"/>
    <s v="Single"/>
  </r>
  <r>
    <x v="1"/>
    <s v="Standard_D4as_v5"/>
    <s v="eastus2"/>
    <s v="virtualmachines"/>
    <s v="Dasv5 Series"/>
    <x v="7"/>
    <n v="1"/>
    <n v="2"/>
    <n v="2"/>
    <n v="24.767999999999997"/>
    <n v="14.715182648401827"/>
    <n v="10.05281735159817"/>
    <s v="P1Y"/>
    <s v="Single"/>
  </r>
  <r>
    <x v="1"/>
    <s v="Standard_D8ads_v5"/>
    <s v="eastus2"/>
    <s v="virtualmachines"/>
    <s v="Dadsv5 Series"/>
    <x v="8"/>
    <n v="1"/>
    <n v="4"/>
    <n v="4"/>
    <n v="58.048692671999973"/>
    <n v="47.595125514345497"/>
    <n v="10.453567157654476"/>
    <s v="P3Y"/>
    <s v="Single"/>
  </r>
  <r>
    <x v="1"/>
    <s v="Standard_D2ds_v4"/>
    <s v="eastus2"/>
    <s v="virtualmachines"/>
    <s v="Ddsv4 Series"/>
    <x v="9"/>
    <n v="2"/>
    <n v="1"/>
    <n v="2"/>
    <n v="32.542118775999995"/>
    <n v="19.333333333333332"/>
    <n v="13.208785442666663"/>
    <s v="P1Y"/>
    <s v="Single"/>
  </r>
  <r>
    <x v="1"/>
    <s v="Standard_D4as_v5"/>
    <s v="eastus2"/>
    <s v="virtualmachines"/>
    <s v="Dasv5 Series"/>
    <x v="7"/>
    <n v="1"/>
    <n v="2"/>
    <n v="2"/>
    <n v="24.767999999999997"/>
    <n v="9.4704227493917283"/>
    <n v="15.297577250608269"/>
    <s v="P3Y"/>
    <s v="Single"/>
  </r>
  <r>
    <x v="1"/>
    <s v="Standard_B8als_v2"/>
    <s v="eastus2"/>
    <s v="virtualmachines"/>
    <s v="Basv2 Series"/>
    <x v="0"/>
    <n v="1"/>
    <n v="28.3"/>
    <n v="28.3"/>
    <n v="43.631999999999998"/>
    <n v="27.400808219178085"/>
    <n v="16.231191780821913"/>
    <s v="P1Y"/>
    <s v="Single"/>
  </r>
  <r>
    <x v="1"/>
    <s v="Standard_B8as_v2"/>
    <s v="eastus2"/>
    <s v="virtualmachines"/>
    <s v="Basv2 Series"/>
    <x v="0"/>
    <n v="1"/>
    <n v="32.020000000000003"/>
    <n v="32.020000000000003"/>
    <n v="48.672000000000004"/>
    <n v="30.347155251141551"/>
    <n v="18.324844748858453"/>
    <s v="P1Y"/>
    <s v="Single"/>
  </r>
  <r>
    <x v="1"/>
    <s v="Standard_D2ds_v4"/>
    <s v="eastus2"/>
    <s v="virtualmachines"/>
    <s v="Ddsv4 Series"/>
    <x v="9"/>
    <n v="2"/>
    <n v="1"/>
    <n v="2"/>
    <n v="32.542118775999995"/>
    <n v="12.436131386861314"/>
    <n v="20.105987389138683"/>
    <s v="P3Y"/>
    <s v="Single"/>
  </r>
  <r>
    <x v="1"/>
    <s v="Standard_D4s_v3"/>
    <s v="eastus2"/>
    <s v="virtualmachines"/>
    <s v="DSv3 Series"/>
    <x v="10"/>
    <n v="2"/>
    <n v="2"/>
    <n v="4"/>
    <n v="55.283214336"/>
    <n v="33.204337899543383"/>
    <n v="22.078876436456618"/>
    <s v="P1Y"/>
    <s v="Single"/>
  </r>
  <r>
    <x v="1"/>
    <s v="Standard_B2as_v2"/>
    <s v="eastus2"/>
    <s v="virtualmachines"/>
    <s v="Basv2 Series"/>
    <x v="0"/>
    <n v="5"/>
    <n v="8"/>
    <n v="40"/>
    <n v="60.766594908800002"/>
    <n v="37.954501519196342"/>
    <n v="22.81209338960366"/>
    <s v="P1Y"/>
    <s v="Single"/>
  </r>
  <r>
    <x v="1"/>
    <s v="Standard_B8als_v2"/>
    <s v="eastus2"/>
    <s v="virtualmachines"/>
    <s v="Basv2 Series"/>
    <x v="0"/>
    <n v="1"/>
    <n v="28.3"/>
    <n v="28.3"/>
    <n v="43.631999999999998"/>
    <n v="19.276681569343065"/>
    <n v="24.355318430656933"/>
    <s v="P3Y"/>
    <s v="Single"/>
  </r>
  <r>
    <x v="1"/>
    <s v="Standard_DS4_v2"/>
    <s v="eastus2"/>
    <s v="virtualmachines"/>
    <s v="DSv2 Series"/>
    <x v="11"/>
    <n v="2"/>
    <n v="8"/>
    <n v="16"/>
    <n v="186.55345126800006"/>
    <n v="161.1388405592694"/>
    <n v="25.414610708730663"/>
    <s v="P1Y"/>
    <s v="Single"/>
  </r>
  <r>
    <x v="1"/>
    <s v="Standard_B8as_v2"/>
    <s v="eastus2"/>
    <s v="virtualmachines"/>
    <s v="Basv2 Series"/>
    <x v="0"/>
    <n v="1"/>
    <n v="32.020000000000003"/>
    <n v="32.020000000000003"/>
    <n v="48.672000000000004"/>
    <n v="21.167458637469586"/>
    <n v="27.504541362530418"/>
    <s v="P3Y"/>
    <s v="Single"/>
  </r>
  <r>
    <x v="1"/>
    <s v="Standard_D2as_v4"/>
    <s v="eastus2"/>
    <s v="virtualmachines"/>
    <s v="Dasv4 Series"/>
    <x v="1"/>
    <n v="5"/>
    <n v="1"/>
    <n v="5"/>
    <n v="122.08036879999996"/>
    <n v="94.448383015890414"/>
    <n v="27.631985784109546"/>
    <s v="P1Y"/>
    <s v="Single"/>
  </r>
  <r>
    <x v="1"/>
    <s v="Standard_D4s_v3"/>
    <s v="eastus2"/>
    <s v="virtualmachines"/>
    <s v="DSv3 Series"/>
    <x v="10"/>
    <n v="2"/>
    <n v="2"/>
    <n v="4"/>
    <n v="55.283214336"/>
    <n v="21.355307177615572"/>
    <n v="33.927907158384428"/>
    <s v="P3Y"/>
    <s v="Single"/>
  </r>
  <r>
    <x v="1"/>
    <s v="Standard_B2as_v2"/>
    <s v="eastus2"/>
    <s v="virtualmachines"/>
    <s v="Basv2 Series"/>
    <x v="0"/>
    <n v="5"/>
    <n v="8"/>
    <n v="40"/>
    <n v="60.766594908800002"/>
    <n v="26.459190112836982"/>
    <n v="34.307404795963024"/>
    <s v="P3Y"/>
    <s v="Single"/>
  </r>
  <r>
    <x v="1"/>
    <s v="Standard_B4as_v2"/>
    <s v="eastus2"/>
    <s v="virtualmachines"/>
    <s v="Basv2 Series"/>
    <x v="0"/>
    <n v="4"/>
    <n v="15.96"/>
    <n v="63.84"/>
    <n v="97.344000000000008"/>
    <n v="60.66120547945205"/>
    <n v="36.682794520547958"/>
    <s v="P1Y"/>
    <s v="Single"/>
  </r>
  <r>
    <x v="1"/>
    <s v="Standard_B4ms"/>
    <s v="eastus2"/>
    <s v="virtualmachines"/>
    <s v="BS Series High Memory"/>
    <x v="4"/>
    <n v="4"/>
    <n v="8"/>
    <n v="32"/>
    <n v="95.596655522000006"/>
    <n v="56.477168949771688"/>
    <n v="39.119486572228318"/>
    <s v="P1Y"/>
    <s v="Single"/>
  </r>
  <r>
    <x v="1"/>
    <s v="Standard_DS5_v2"/>
    <s v="eastus2"/>
    <s v="virtualmachines"/>
    <s v="DSv2 Series"/>
    <x v="11"/>
    <n v="1"/>
    <n v="16"/>
    <n v="16"/>
    <n v="123.23259439999998"/>
    <n v="81.360521299269422"/>
    <n v="41.87207310073056"/>
    <s v="P1Y"/>
    <s v="Single"/>
  </r>
  <r>
    <x v="1"/>
    <s v="Standard_D2as_v4"/>
    <s v="eastus2"/>
    <s v="virtualmachines"/>
    <s v="Dasv4 Series"/>
    <x v="1"/>
    <n v="5"/>
    <n v="1"/>
    <n v="5"/>
    <n v="122.08036879999996"/>
    <n v="79.664694718053511"/>
    <n v="42.415674081946449"/>
    <s v="P3Y"/>
    <s v="Single"/>
  </r>
  <r>
    <x v="1"/>
    <s v="Standard_D8as_v4"/>
    <s v="eastus2"/>
    <s v="virtualmachines"/>
    <s v="Dasv4 Series"/>
    <x v="1"/>
    <n v="2"/>
    <n v="4"/>
    <n v="8"/>
    <n v="163.57148070400001"/>
    <n v="119.32833928942466"/>
    <n v="44.243141414575348"/>
    <s v="P1Y"/>
    <s v="Single"/>
  </r>
  <r>
    <x v="1"/>
    <s v="Standard_B4as_v2"/>
    <s v="eastus2"/>
    <s v="virtualmachines"/>
    <s v="Basv2 Series"/>
    <x v="0"/>
    <n v="4"/>
    <n v="15.96"/>
    <n v="63.84"/>
    <n v="97.344000000000008"/>
    <n v="42.334917274939173"/>
    <n v="55.009082725060836"/>
    <s v="P3Y"/>
    <s v="Single"/>
  </r>
  <r>
    <x v="1"/>
    <s v="Standard_D8as_v4"/>
    <s v="eastus2"/>
    <s v="virtualmachines"/>
    <s v="Dasv4 Series"/>
    <x v="1"/>
    <n v="2"/>
    <n v="4"/>
    <n v="8"/>
    <n v="163.57148070400001"/>
    <n v="95.674438012885645"/>
    <n v="67.897042691114365"/>
    <s v="P3Y"/>
    <s v="Single"/>
  </r>
  <r>
    <x v="1"/>
    <s v="Standard_D4ds_v4"/>
    <s v="eastus2"/>
    <s v="virtualmachines"/>
    <s v="Ddsv4 Series"/>
    <x v="9"/>
    <n v="7"/>
    <n v="2"/>
    <n v="14"/>
    <n v="227.77413796799993"/>
    <n v="135.33333333333331"/>
    <n v="92.44080463466662"/>
    <s v="P1Y"/>
    <s v="Single"/>
  </r>
  <r>
    <x v="1"/>
    <s v="Standard_F32s_v2"/>
    <s v="eastus2"/>
    <s v="virtualmachines"/>
    <s v="FSv2 Series"/>
    <x v="3"/>
    <n v="2"/>
    <n v="16"/>
    <n v="32"/>
    <n v="749.952"/>
    <n v="655.86978995433788"/>
    <n v="94.082210045662123"/>
    <s v="P1Y"/>
    <s v="Single"/>
  </r>
  <r>
    <x v="1"/>
    <s v="Standard_D4ds_v4"/>
    <s v="eastus2"/>
    <s v="virtualmachines"/>
    <s v="Ddsv4 Series"/>
    <x v="9"/>
    <n v="7"/>
    <n v="2"/>
    <n v="14"/>
    <n v="227.77413796799993"/>
    <n v="87.091506995133813"/>
    <n v="140.68263097286612"/>
    <s v="P3Y"/>
    <s v="Single"/>
  </r>
  <r>
    <x v="1"/>
    <s v="Standard_D4as_v4"/>
    <s v="eastus2"/>
    <s v="virtualmachines"/>
    <s v="Dasv4 Series"/>
    <x v="1"/>
    <n v="18"/>
    <n v="2"/>
    <n v="36"/>
    <n v="550.62416902400014"/>
    <n v="351.53003265841096"/>
    <n v="199.09413636558918"/>
    <s v="P1Y"/>
    <s v="Single"/>
  </r>
  <r>
    <x v="1"/>
    <s v="Standard_D4as_v4"/>
    <s v="eastus2"/>
    <s v="virtualmachines"/>
    <s v="Dasv4 Series"/>
    <x v="1"/>
    <n v="18"/>
    <n v="2"/>
    <n v="36"/>
    <n v="550.62416902400014"/>
    <n v="245.08747691398537"/>
    <n v="305.53669211001477"/>
    <s v="P3Y"/>
    <s v="Single"/>
  </r>
  <r>
    <x v="1"/>
    <s v="Standard_D64s_v5"/>
    <s v="eastus2"/>
    <s v="virtualmachines"/>
    <s v="Dsv5 Series"/>
    <x v="12"/>
    <n v="3"/>
    <n v="32"/>
    <n v="96"/>
    <n v="1329.3568419839999"/>
    <n v="790.66551321687678"/>
    <n v="538.69132876712308"/>
    <s v="P1Y"/>
    <s v="Single"/>
  </r>
  <r>
    <x v="1"/>
    <s v="Standard_D64s_v3"/>
    <s v="eastus2"/>
    <s v="virtualmachines"/>
    <s v="DSv3 Series"/>
    <x v="10"/>
    <n v="4"/>
    <n v="32"/>
    <n v="128"/>
    <n v="1784.2561136640002"/>
    <n v="1077.3740691053883"/>
    <n v="706.88204455861182"/>
    <s v="P1Y"/>
    <s v="Single"/>
  </r>
  <r>
    <x v="1"/>
    <s v="Standard_D64s_v5"/>
    <s v="eastus2"/>
    <s v="virtualmachines"/>
    <s v="Dsv5 Series"/>
    <x v="12"/>
    <n v="3"/>
    <n v="32"/>
    <n v="96"/>
    <n v="1329.3568419839999"/>
    <n v="496.24177902779564"/>
    <n v="833.11506295620416"/>
    <s v="P3Y"/>
    <s v="Single"/>
  </r>
  <r>
    <x v="1"/>
    <s v="Standard_D64s_v3"/>
    <s v="eastus2"/>
    <s v="virtualmachines"/>
    <s v="DSv3 Series"/>
    <x v="10"/>
    <n v="4"/>
    <n v="32"/>
    <n v="128"/>
    <n v="1784.2561136640002"/>
    <n v="698.11688649031635"/>
    <n v="1086.1392271736838"/>
    <s v="P3Y"/>
    <s v="Single"/>
  </r>
  <r>
    <x v="2"/>
    <s v="Standard_D32s_v3"/>
    <s v="eastus2"/>
    <s v="virtualmachines"/>
    <s v="DSv3 Series"/>
    <x v="10"/>
    <n v="6"/>
    <n v="16"/>
    <n v="96"/>
    <n v="1347.3796992000002"/>
    <n v="1243.6756341970411"/>
    <n v="103.70406500295917"/>
    <s v="P1Y"/>
    <s v="Single"/>
  </r>
  <r>
    <x v="2"/>
    <s v="Standard_D32s_v3"/>
    <s v="eastus2"/>
    <s v="virtualmachines"/>
    <s v="DSv3 Series"/>
    <x v="10"/>
    <n v="8"/>
    <n v="16"/>
    <n v="128"/>
    <n v="1347.3796992000002"/>
    <n v="881.11872354631635"/>
    <n v="466.26097565368389"/>
    <s v="P3Y"/>
    <s v="Sing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s v="YKYN-BWZ"/>
    <s v="ServiceIssue"/>
    <s v="Resolved"/>
    <s v="Critical"/>
    <s v="PIR - Azure Front Door - Connectivity issues across multiple regions"/>
    <s v="2025-10-29 16:04"/>
    <s v="2025-10-30 00:05"/>
    <x v="0"/>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0"/>
    <s v="_SVS-5_G"/>
    <s v="ServiceIssue"/>
    <s v="Resolved"/>
    <s v="Warning"/>
    <s v="Post Incident Review (PIR) – Power event impacted multiple services – West US"/>
    <s v="2026-02-07 08:07"/>
    <s v="2026-02-08 04:24"/>
    <x v="1"/>
    <s v="Between 07:58 UTC on 07 February 2026 and 04:24 UTC on 08 February 2026, impacted customers experienced intermittent service unavailability, timeouts and/or higher than normal latency for services in the West US region. The event began following a power interruption affecting one of the datacenters within the region, after which impact manifested as infrastructure availability loss and service disruptions across multiple dependent workloads in the region."/>
    <s v="Under normal operating conditions, Azure datacenter infrastructure is designed to tolerate utility power disturbances through redundant electrical systems and automated failover to on-site generators. During this incident, although utility power was still active, an electrical failure in an onsite transformer resulted in the loss of utility power to the datacenter. Although generators started as designed, a cascading failure within a control system prevented the automated transfer of load from utility power to generator power. As a result, Uninterruptible Power Supply (UPS) batteries carried the load for several minutes – until they were fully depleted, leading to customer impact from this power loss as early as 07:58 UTC."/>
    <s v="07:54 UTC on 07 February 2026 – Initial electrical failure in an onsite transformer, although various UPS batteries carried the load for several minutes."/>
    <s v="The control system and dependent components have been inspected, reconfigured, and validated to support transfer-to-generator events more reliably. (Completed)"/>
    <s v="Since Availability Zones are not available in the West US region, customers should consider a multi-region geodiversity strategy for mission-critical workloads: https://learn.microsoft.com/azure/well-architected/design-guides/regions-availability-zones#deployment-approach-4-multi-region-deployments and https://learn.microsoft.com/azure/well-architected/design-guides/disaster-recovery"/>
  </r>
  <r>
    <x v="0"/>
    <s v="FNJ8-VQZ"/>
    <s v="ServiceIssue"/>
    <s v="Resolved"/>
    <s v="Warning"/>
    <s v="PIR – VM, Managed identities, dependent services – Service mgmt. issues in multiple regions"/>
    <s v="2026-02-02 18:29"/>
    <s v="2026-02-03 06:05"/>
    <x v="2"/>
    <s v="Between 18:03 UTC on 02 February 2026 and approximately 00:30 UTC on 03 February 2026, a platform issue caused some customers to experience degraded performance and control plane failures, for multiple Azure services across multiple regions. Impacted services included: "/>
    <s v="On 02 February 2026, a remediation workflow executed based on a resource policy, intended to disable anonymous access on Microsoft-managed storage accounts. The purpose of this policy is to reduce unintended exposure by ensuring that anonymous access is not enabled unless explicitly required."/>
    <s v="18:03 UTC on 02 February 2026 – Customer impact began, triggered by the periodic remediation workflow starting."/>
    <s v="We are strengthening traffic controls and throttling so that unexpected load spikes or retry storms are contained early, and cannot overwhelm the managed identity service or impact other customers. (Estimated completion: February 2026)"/>
    <s v="There was nothing that customers could have done to avoid or minimize impact from this specific service incident. "/>
  </r>
  <r>
    <x v="0"/>
    <s v="7V7F-DBG"/>
    <s v="ServiceIssue"/>
    <s v="Resolved"/>
    <s v="Warning"/>
    <s v="Post Incident Review (PIR) - Azure Portal - Issues creating support requests"/>
    <s v="2025-11-17 17:45"/>
    <s v="2025-11-17 21:35"/>
    <x v="3"/>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0"/>
    <s v="JS9J-NBG"/>
    <s v="ServiceIssue"/>
    <s v="Resolved"/>
    <s v="Warning"/>
    <s v=" Post Incident Review (PIR) - Azure Monitor - Intermittent failures in Central US"/>
    <s v="2025-10-27 19:48"/>
    <s v="2025-10-29 19:00"/>
    <x v="4"/>
    <s v="Between 19:36 UTC on 27 October 2025 and 19:01 UTC on 29 October 2025, a platform issue impacted the Azure Monitor service in the Central US region. Customers may have experienced intermittent failures when accessing or viewing Virtual Machine (VM) metrics such as CPU, disk, and memory utilization. This also affected automated operations like auto-scaling when using the service. This was caused due to missing telemetry for VMs across the single Central US region but did not impact service operations or the functioning of VM resources."/>
    <s v="A high load from an automated data backfill job caused throttling on the storage accounts responsible for handling telemetry data in the Central US region. This throttling prevented metrics data from being properly collected and displayed. The situation was exacerbated by a time sync issue on the agents responsible for metrics collection, which resulted in a longer time to overall recovery."/>
    <s v="19:36 UTC on 27 October 2025 – Customer impact started."/>
    <s v="We have scaled out our backend storage account in Central US to handle an increased load and prevent throttling. (Completed) "/>
    <s v="There was no action customers could have taken to avoid or minimize impact from this specific service incident."/>
  </r>
  <r>
    <x v="0"/>
    <s v="6NCK-9QZ"/>
    <s v="ServiceIssue"/>
    <s v="Resolved"/>
    <s v="Warning"/>
    <s v="PIR - Network connectivity - Disruptions in West US"/>
    <s v="2025-10-21 12:09"/>
    <s v="2025-10-21 15:43"/>
    <x v="1"/>
    <s v="Between 12:00 UTC and 14:25 UTC on 21 October 2025, a power delivery failure occurred in a rack at a single datacenter within the West US region. During this time, impacted customers may have experienced network disruptions when accessing or managing workloads hosted on affected Azure services. The failure caused a loss of network connectivity and service inaccessibility, particularly impacting storage clusters and dependent services. Some dependent services showed high CPU usage and retried traffic backlogs until recovery actions were completed."/>
    <s v="Datacenter racks are designed with dual power supplies, connected to separate sources to ensure redundancy and high availability. This setup allows continued operation even if one source fails. The Rack Power Distribution Unit (RPDU) connects to these two sources (primary and backup) and distributes power within the rack. During this incident, the RPDU malfunctioned, blocking power from both sources. The failure caused cable damage, disrupting power delivery to the rack and making storage clusters and dependent services inaccessible."/>
    <s v="Our engineering teams took immediate action to restore service. We replaced the faulty RPDU and repaired the damaged cabling. We restored power to the affected rack and brought devices online in a controlled sequence. We then monitored recovery signals including CPU usage, partition loads, and VM health to ensure stability. Finally, we coordinated across our storage, compute, and datacenter operations teams to validate repairs before declaring mitigation complete. All impacted services fully recovered, and telemetry confirmed normal operation across affected workloads in the West US region."/>
    <s v="We have replaced the faulty Rack Power Distribution Unit (RPDU) and its cabling. (Completed)"/>
    <s v="For mission-critical workloads, customers should consider a multi-region geodiversity strategy to avoid impact from incidents like this one that impacted a single region: https://learn.microsoft.com/azure/well-architected/design-guides/regions-availability-zones#deployment-approach-4-multi-region-deployments and https://learn.microsoft.com/azure/well-architected/design-guides/disaster-recovery"/>
  </r>
  <r>
    <x v="0"/>
    <s v="QKNQ-PB8"/>
    <s v="ServiceIssue"/>
    <s v="Resolved"/>
    <s v="Warning"/>
    <s v="Post Incident Review (PIR) – Azure Portal and other management portals – Access issues in multiple regions"/>
    <s v="2025-10-09 19:43"/>
    <s v="2025-10-09 23:59"/>
    <x v="3"/>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r>
    <x v="1"/>
    <s v="YKYN-BWZ"/>
    <s v="ServiceIssue"/>
    <s v="Resolved"/>
    <s v="Critical"/>
    <s v="PIR - Azure Front Door - Connectivity issues across multiple regions"/>
    <s v="2025-10-29 16:04"/>
    <s v="2025-10-30 00:05"/>
    <x v="3"/>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1"/>
    <s v="7V7F-DBG"/>
    <s v="ServiceIssue"/>
    <s v="Resolved"/>
    <s v="Warning"/>
    <s v="Post Incident Review (PIR) - Azure Portal - Issues creating support requests"/>
    <s v="2025-11-17 17:45"/>
    <s v="2025-11-17 21:35"/>
    <x v="3"/>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1"/>
    <s v="QKNQ-PB8"/>
    <s v="ServiceIssue"/>
    <s v="Resolved"/>
    <s v="Warning"/>
    <s v="Post Incident Review (PIR) – Azure Portal and other management portals – Access issues in multiple regions"/>
    <s v="2025-10-09 19:43"/>
    <s v="2025-10-09 23:59"/>
    <x v="3"/>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r>
    <x v="2"/>
    <s v="YKYN-BWZ"/>
    <s v="ServiceIssue"/>
    <s v="Resolved"/>
    <s v="Critical"/>
    <s v="PIR - Azure Front Door - Connectivity issues across multiple regions"/>
    <s v="2025-10-29 16:04"/>
    <s v="2025-10-30 00:05"/>
    <x v="3"/>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2"/>
    <s v="8GBP-XG0"/>
    <s v="ServiceIssue"/>
    <s v="Resolved"/>
    <s v="Warning"/>
    <s v="PIR – Azure Monitor Action Groups – Email notification delays"/>
    <s v="2026-03-16 11:35"/>
    <s v="2026-03-16 18:10"/>
    <x v="5"/>
    <s v="Between 11:35 UTC on 16 March 2026 and 07:30 UTC on 19 March 2026, customers using Azure Monitor Action Groups may have experienced delays in alert email notification delivery. Some customers reported delays of up to 8 hours, with isolated cases of longer delays due to backlogs in our email processing service and downstream email providers."/>
    <s v="This incident was not related to a service deployment or configuration change."/>
    <s v="11:35 UTC on 16 March 2026 – Customer impact began, email notification delivery started experiencing delays."/>
    <s v="We have already deployed a fully automated end-to-end solution to detect and rate limit/throttle excessive and abnormal traffic patterns, preventing concentrated traffic from impacting shared notification infrastructure. (Completed)"/>
    <s v="Consider configuring multiple notification types in your Action Groups. During this incident, primarily only the email delivery pipeline was affected. Adding SMS, voice call, webhook, (etc.) notifications for critical alerts provides a resilient fallback via a separate pipeline. For improved resiliency, consider deploying region‑specific Action Groups instead of pointing all alerts to a single 'Global' Action Group. This configuration provides regional isolation, zone redundancy, and reduced blast radius during service disruptions or traffic surges. See: https://learn.microsoft.com/azure/azure-monitor/alerts/action-groups"/>
  </r>
  <r>
    <x v="2"/>
    <s v="TGRC-K58"/>
    <s v="ServiceIssue"/>
    <s v="Resolved"/>
    <s v="Warning"/>
    <s v="PIR - Azure Database for PostgreSQL flexible servers service management operation errors in East US"/>
    <s v="2026-02-26 22:39"/>
    <s v="2026-02-27 00:07"/>
    <x v="6"/>
    <s v="Between 22:39 and 23:59 UTC on 26 February 2026, impacted customers using Azure Database for PostgreSQL Flexible Server in the East US region may have experienced failures and error notifications when performing service management operations—particularly get, put, and patch operations. Existing PostgreSQL Flexible Server instances remained available and continued to serve application traffic throughout the incident."/>
    <s v="Azure Database for PostgreSQL Flexible Server relies on a metadata database to store and manage resource information such as server configuration, state, and lifecycle operations. This metadata store is required for service management operations (for example, creating servers, retrieving resource details, and updating configurations). To help ensure resiliency, the metadata database is configured with geo-redundancy using a failover group. As part of ongoing improvements, the service recently transitioned the metadata store to use a new authentication model."/>
    <s v="22:39 UTC on 26 February 2026 - Customer impact began. Customers in East US began experiencing failures in service management operations for Azure Database for PostgreSQL Flexible Server."/>
    <s v="We have removed the stale metadata failover group from East US, ensuring the service uses only the intended and correctly configured failover group for metadata access. (Completed)"/>
    <s v="Azure Database for PostgreSQL Flexible Server supports disaster recovery capabilities, including geo‑redundant backups, geo‑restore, and cross‑region read replicas. In the event of a regional incident, customers can restore services in a paired region or promote a read replica to resume operations. Learn more at: https://learn.microsoft.com/azure/reliability/reliability-azure-database-postgresql#cross-region-disaster-recovery-and-business-continuity"/>
  </r>
  <r>
    <x v="2"/>
    <s v="VKJQ-3FG"/>
    <s v="ServiceIssue"/>
    <s v="Resolved"/>
    <s v="Warning"/>
    <s v="PIR - Azure Metric Monitors - Intermittent failures in Central US and East US"/>
    <s v="2026-02-17 03:18"/>
    <s v="2026-02-17 08:20"/>
    <x v="5"/>
    <s v="Between 03:00 UTC and 07:20 UTC on 17 February 2026, a platform issue resulted in an impact to the Azure Monitor service in the Central US and East US region. Impacted customers may have experienced missed or incorrect monitor alerts, affecting the accuracy and timeliness of their Metric alerts. "/>
    <s v="Monitors fire based on health evaluations when metrics transition from a healthy to an unhealthy state. During this incident, inaccurate health evaluations led to incorrect monitor behavior as a downstream impact, reducing the reliability of monitoring signals."/>
    <s v="03:00 UTC on 17 February 2026 – Customers may have begun experiencing ingestion issues."/>
    <s v="We are implementing proactive scale out capacity on under-scaled clusters, to handle load more effectively and to help prevent resource exhaustion. (Estimated completion: April 2026)"/>
    <s v="There was no action customers could have taken to avoid or minimize impact from this specific service incident."/>
  </r>
  <r>
    <x v="2"/>
    <s v="_SVS-5_G"/>
    <s v="ServiceIssue"/>
    <s v="Resolved"/>
    <s v="Warning"/>
    <s v="Post Incident Review (PIR) – Power event impacted multiple services – West US"/>
    <s v="2026-02-07 08:07"/>
    <s v="2026-02-08 04:24"/>
    <x v="1"/>
    <s v="Between 07:58 UTC on 07 February 2026 and 04:24 UTC on 08 February 2026, impacted customers experienced intermittent service unavailability, timeouts and/or higher than normal latency for services in the West US region. The event began following a power interruption affecting one of the datacenters within the region, after which impact manifested as infrastructure availability loss and service disruptions across multiple dependent workloads in the region."/>
    <s v="Under normal operating conditions, Azure datacenter infrastructure is designed to tolerate utility power disturbances through redundant electrical systems and automated failover to on-site generators. During this incident, although utility power was still active, an electrical failure in an onsite transformer resulted in the loss of utility power to the datacenter. Although generators started as designed, a cascading failure within a control system prevented the automated transfer of load from utility power to generator power. As a result, Uninterruptible Power Supply (UPS) batteries carried the load for several minutes – until they were fully depleted, leading to customer impact from this power loss as early as 07:58 UTC."/>
    <s v="07:54 UTC on 07 February 2026 – Initial electrical failure in an onsite transformer, although various UPS batteries carried the load for several minutes."/>
    <s v="The control system and dependent components have been inspected, reconfigured, and validated to support transfer-to-generator events more reliably. (Completed)"/>
    <s v="Since Availability Zones are not available in the West US region, customers should consider a multi-region geodiversity strategy for mission-critical workloads: https://learn.microsoft.com/azure/well-architected/design-guides/regions-availability-zones#deployment-approach-4-multi-region-deployments and https://learn.microsoft.com/azure/well-architected/design-guides/disaster-recovery"/>
  </r>
  <r>
    <x v="2"/>
    <s v="XKML-B_G"/>
    <s v="ServiceIssue"/>
    <s v="Resolved"/>
    <s v="Warning"/>
    <s v="PIR - Azure Kubernetes Service - Failures on specific Ubuntu VHD images"/>
    <s v="2026-01-22 08:51"/>
    <s v="2026-01-30 18:09"/>
    <x v="7"/>
    <s v="Between 01:24 UTC on 22 January 2026 and 05:00 UTC on 31 January 2026, a platform issue resulted in impact to the Azure Kubernetes Service (AKS). Impacted customers experienced failures when attempting to start, scale, or update their AKS clusters - specifically when using AKS Virtual Hard Disk (VHD) image versions v0.20251019 and v0.20251029 for Ubuntu. Azure Linux and Windows images were not impacted. Symptoms typically appeared as repeated Virtual Machine Scale Set (VMSS) extension failures, such as exit status 178 during node provisioning. Note that nodes already running in the cluster were not affected, nodes were only affected during provisioning. Customers who had not yet been impacted, but were at risk of upcoming password expiration on the image, were proactively notified in advance and provided with manual mitigation steps."/>
    <s v="The issue occurred because AKS clusters were using a specific node image version that utilized a password expiration feature built into the image. The password expired 90 days after VHD creation due to the policy. When clusters tried to perform node operations - such as scaling, starting, or updating - those operations failed, because new or updated nodes could not complete their setup due to the expired password. Note that existing workloads were unaffected until such an operation was attempted."/>
    <s v="01:24 UTC on 22 January 2026 – Customer impact began when AKS control plane operations started failing."/>
    <s v="A permanent fix has been developed and fully deployed across all regions to remove the password expiration policy from AKS node images, preventing similar failures in the future. (Completed)"/>
    <s v="Consider enabling node image auto-upgrade on all node pools: https://learn.microsoft.com/azure/aks/auto-upgrade-node-os-image"/>
  </r>
  <r>
    <x v="2"/>
    <s v="7V7F-DBG"/>
    <s v="ServiceIssue"/>
    <s v="Resolved"/>
    <s v="Warning"/>
    <s v="Post Incident Review (PIR) - Azure Portal - Issues creating support requests"/>
    <s v="2025-11-17 17:45"/>
    <s v="2025-11-17 21:35"/>
    <x v="3"/>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2"/>
    <s v="7V_J-TVZ"/>
    <s v="ServiceIssue"/>
    <s v="Resolved"/>
    <s v="Warning"/>
    <s v="Post Incident Review (PIR) – Azure Databricks &amp;amp; Virtual Machine Operations – Zonal Mapping Loss Causing Allocation Failures and Cluster Degradation"/>
    <s v="2025-11-04 23:42"/>
    <s v="2025-11-05 02:02"/>
    <x v="8"/>
    <s v="Between 23:42 UTC on 4 November 2025 and 00:52 UTC on 5 November 2025, services in the East US 2 region experienced a platform issue impacting Azure Databricks cluster operations and Virtual Machine service management tasks. Customers may have encountered allocation failures, reduced cluster success rates, and errors during VM operations such as create, delete, update, scaling, start, and stop, resulting in degraded service availability."/>
    <s v="The incident was triggered by missing availability zone mappings, which resulted in resource allocation failures. This issue directly impacted Virtual Machine operations such as create, scale, and start, particularly when a zone was specified in the request. Although sufficient capacity existed within the infrastructure, it could not be utilized effectively due to the absence of correct cluster-to-zone mapping. The issue began after a routine service upgrade caused a large number of system processes to restart simultaneously. Following the restart, these processes temporarily lacked the critical zone information required for proper resource placement and allocation. As a result, zonal deployments could not proceed, leading to a significant increase in allocation failures."/>
    <s v="23:42 UTC on 4 November 2025 - Customer impact began."/>
    <s v="We recommend that customers require multi-factor verification for all of your users, see: https://learn.microsoft.com/azure/security/fundamentals/identity-management-best-practices#enforce-multifactor-verification-for-users."/>
    <s v="You can rate this PIR and provide any feedback using our quick 3-question survey: https://aka.ms/AzPIR/7V_J-TVZ"/>
  </r>
  <r>
    <x v="2"/>
    <s v="6NCK-9QZ"/>
    <s v="ServiceIssue"/>
    <s v="Resolved"/>
    <s v="Warning"/>
    <s v="PIR - Network connectivity - Disruptions in West US"/>
    <s v="2025-10-21 12:09"/>
    <s v="2025-10-21 15:43"/>
    <x v="1"/>
    <s v="Between 12:00 UTC and 14:25 UTC on 21 October 2025, a power delivery failure occurred in a rack at a single datacenter within the West US region. During this time, impacted customers may have experienced network disruptions when accessing or managing workloads hosted on affected Azure services. The failure caused a loss of network connectivity and service inaccessibility, particularly impacting storage clusters and dependent services. Some dependent services showed high CPU usage and retried traffic backlogs until recovery actions were completed."/>
    <s v="Datacenter racks are designed with dual power supplies, connected to separate sources to ensure redundancy and high availability. This setup allows continued operation even if one source fails. The Rack Power Distribution Unit (RPDU) connects to these two sources (primary and backup) and distributes power within the rack. During this incident, the RPDU malfunctioned, blocking power from both sources. The failure caused cable damage, disrupting power delivery to the rack and making storage clusters and dependent services inaccessible."/>
    <s v="Our engineering teams took immediate action to restore service. We replaced the faulty RPDU and repaired the damaged cabling. We restored power to the affected rack and brought devices online in a controlled sequence. We then monitored recovery signals including CPU usage, partition loads, and VM health to ensure stability. Finally, we coordinated across our storage, compute, and datacenter operations teams to validate repairs before declaring mitigation complete. All impacted services fully recovered, and telemetry confirmed normal operation across affected workloads in the West US region."/>
    <s v="We have replaced the faulty Rack Power Distribution Unit (RPDU) and its cabling. (Completed)"/>
    <s v="For mission-critical workloads, customers should consider a multi-region geodiversity strategy to avoid impact from incidents like this one that impacted a single region: https://learn.microsoft.com/azure/well-architected/design-guides/regions-availability-zones#deployment-approach-4-multi-region-deployments and https://learn.microsoft.com/azure/well-architected/design-guides/disaster-recovery"/>
  </r>
  <r>
    <x v="2"/>
    <s v="QKNQ-PB8"/>
    <s v="ServiceIssue"/>
    <s v="Resolved"/>
    <s v="Warning"/>
    <s v="Post Incident Review (PIR) – Azure Portal and other management portals – Access issues in multiple regions"/>
    <s v="2025-10-09 19:43"/>
    <s v="2025-10-09 23:59"/>
    <x v="3"/>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r>
    <x v="3"/>
    <s v="YKYN-BWZ"/>
    <s v="ServiceIssue"/>
    <s v="Resolved"/>
    <s v="Critical"/>
    <s v="PIR - Azure Front Door - Connectivity issues across multiple regions"/>
    <s v="2025-10-29 16:04"/>
    <s v="2025-10-30 00:05"/>
    <x v="3"/>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3"/>
    <s v="8GBP-XG0"/>
    <s v="ServiceIssue"/>
    <s v="Resolved"/>
    <s v="Warning"/>
    <s v="PIR – Azure Monitor Action Groups – Email notification delays"/>
    <s v="2026-03-16 11:35"/>
    <s v="2026-03-16 18:10"/>
    <x v="5"/>
    <s v="Between 11:35 UTC on 16 March 2026 and 07:30 UTC on 19 March 2026, customers using Azure Monitor Action Groups may have experienced delays in alert email notification delivery. Some customers reported delays of up to 8 hours, with isolated cases of longer delays due to backlogs in our email processing service and downstream email providers."/>
    <s v="This incident was not related to a service deployment or configuration change."/>
    <s v="11:35 UTC on 16 March 2026 – Customer impact began, email notification delivery started experiencing delays."/>
    <s v="We have already deployed a fully automated end-to-end solution to detect and rate limit/throttle excessive and abnormal traffic patterns, preventing concentrated traffic from impacting shared notification infrastructure. (Completed)"/>
    <s v="Consider configuring multiple notification types in your Action Groups. During this incident, primarily only the email delivery pipeline was affected. Adding SMS, voice call, webhook, (etc.) notifications for critical alerts provides a resilient fallback via a separate pipeline. For improved resiliency, consider deploying region‑specific Action Groups instead of pointing all alerts to a single 'Global' Action Group. This configuration provides regional isolation, zone redundancy, and reduced blast radius during service disruptions or traffic surges. See: https://learn.microsoft.com/azure/azure-monitor/alerts/action-groups"/>
  </r>
  <r>
    <x v="3"/>
    <s v="TGRC-K58"/>
    <s v="ServiceIssue"/>
    <s v="Resolved"/>
    <s v="Warning"/>
    <s v="PIR - Azure Database for PostgreSQL flexible servers service management operation errors in East US"/>
    <s v="2026-02-26 22:39"/>
    <s v="2026-02-27 00:07"/>
    <x v="6"/>
    <s v="Between 22:39 and 23:59 UTC on 26 February 2026, impacted customers using Azure Database for PostgreSQL Flexible Server in the East US region may have experienced failures and error notifications when performing service management operations—particularly get, put, and patch operations. Existing PostgreSQL Flexible Server instances remained available and continued to serve application traffic throughout the incident."/>
    <s v="Azure Database for PostgreSQL Flexible Server relies on a metadata database to store and manage resource information such as server configuration, state, and lifecycle operations. This metadata store is required for service management operations (for example, creating servers, retrieving resource details, and updating configurations). To help ensure resiliency, the metadata database is configured with geo-redundancy using a failover group. As part of ongoing improvements, the service recently transitioned the metadata store to use a new authentication model."/>
    <s v="22:39 UTC on 26 February 2026 - Customer impact began. Customers in East US began experiencing failures in service management operations for Azure Database for PostgreSQL Flexible Server."/>
    <s v="We have removed the stale metadata failover group from East US, ensuring the service uses only the intended and correctly configured failover group for metadata access. (Completed)"/>
    <s v="Azure Database for PostgreSQL Flexible Server supports disaster recovery capabilities, including geo‑redundant backups, geo‑restore, and cross‑region read replicas. In the event of a regional incident, customers can restore services in a paired region or promote a read replica to resume operations. Learn more at: https://learn.microsoft.com/azure/reliability/reliability-azure-database-postgresql#cross-region-disaster-recovery-and-business-continuity"/>
  </r>
  <r>
    <x v="3"/>
    <s v="VKJQ-3FG"/>
    <s v="ServiceIssue"/>
    <s v="Resolved"/>
    <s v="Warning"/>
    <s v="PIR - Azure Metric Monitors - Intermittent failures in Central US and East US"/>
    <s v="2026-02-17 03:18"/>
    <s v="2026-02-17 08:20"/>
    <x v="5"/>
    <s v="Between 03:00 UTC and 07:20 UTC on 17 February 2026, a platform issue resulted in an impact to the Azure Monitor service in the Central US and East US region. Impacted customers may have experienced missed or incorrect monitor alerts, affecting the accuracy and timeliness of their Metric alerts. "/>
    <s v="Monitors fire based on health evaluations when metrics transition from a healthy to an unhealthy state. During this incident, inaccurate health evaluations led to incorrect monitor behavior as a downstream impact, reducing the reliability of monitoring signals."/>
    <s v="03:00 UTC on 17 February 2026 – Customers may have begun experiencing ingestion issues."/>
    <s v="We are implementing proactive scale out capacity on under-scaled clusters, to handle load more effectively and to help prevent resource exhaustion. (Estimated completion: April 2026)"/>
    <s v="There was no action customers could have taken to avoid or minimize impact from this specific service incident."/>
  </r>
  <r>
    <x v="3"/>
    <s v="7V7F-DBG"/>
    <s v="ServiceIssue"/>
    <s v="Resolved"/>
    <s v="Warning"/>
    <s v="Post Incident Review (PIR) - Azure Portal - Issues creating support requests"/>
    <s v="2025-11-17 17:45"/>
    <s v="2025-11-17 21:35"/>
    <x v="3"/>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3"/>
    <s v="QKNQ-PB8"/>
    <s v="ServiceIssue"/>
    <s v="Resolved"/>
    <s v="Warning"/>
    <s v="Post Incident Review (PIR) – Azure Portal and other management portals – Access issues in multiple regions"/>
    <s v="2025-10-09 19:43"/>
    <s v="2025-10-09 23:59"/>
    <x v="3"/>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n v="42.089999999999996"/>
    <s v="2026-04-16"/>
    <s v="2026-04-01"/>
    <n v="42.089999999999996"/>
    <n v="1"/>
    <n v="1088"/>
    <n v="57.910000000000004"/>
  </r>
  <r>
    <x v="0"/>
    <x v="0"/>
    <n v="42.089999999999996"/>
    <s v="2026-04-16"/>
    <s v="2026-03-01"/>
    <n v="41.349999999999994"/>
    <n v="1"/>
    <n v="1152"/>
    <n v="58.650000000000006"/>
  </r>
  <r>
    <x v="0"/>
    <x v="0"/>
    <n v="42.089999999999996"/>
    <s v="2026-04-16"/>
    <s v="2026-02-01"/>
    <n v="41.81"/>
    <n v="1"/>
    <n v="1096"/>
    <n v="58.19"/>
  </r>
  <r>
    <x v="0"/>
    <x v="1"/>
    <n v="98.80952380952381"/>
    <s v="2026-04-16"/>
    <s v="2026-04-01"/>
    <n v="98.809523809523796"/>
    <n v="2"/>
    <n v="92"/>
    <n v="1.1904761904761905"/>
  </r>
  <r>
    <x v="0"/>
    <x v="1"/>
    <n v="98.80952380952381"/>
    <s v="2026-04-16"/>
    <s v="2026-03-01"/>
    <n v="100"/>
    <n v="0"/>
    <n v="95"/>
    <n v="0"/>
  </r>
  <r>
    <x v="0"/>
    <x v="1"/>
    <n v="98.80952380952381"/>
    <s v="2026-04-16"/>
    <s v="2026-02-01"/>
    <n v="100"/>
    <n v="0"/>
    <n v="93"/>
    <n v="0"/>
  </r>
  <r>
    <x v="0"/>
    <x v="1"/>
    <n v="98.80952380952381"/>
    <s v="2026-04-16"/>
    <s v="2026-01-01"/>
    <n v="100"/>
    <n v="0"/>
    <n v="96"/>
    <n v="0"/>
  </r>
  <r>
    <x v="0"/>
    <x v="2"/>
    <n v="95.548014077425847"/>
    <s v="2026-04-16"/>
    <s v="2026-04-01"/>
    <n v="95.397184514831579"/>
    <n v="50"/>
    <n v="113"/>
    <n v="4.6028154851684269"/>
  </r>
  <r>
    <x v="0"/>
    <x v="2"/>
    <n v="95.548014077425847"/>
    <s v="2026-04-16"/>
    <s v="2026-03-01"/>
    <n v="96.300366300366306"/>
    <n v="41"/>
    <n v="116"/>
    <n v="3.6996336996336994"/>
  </r>
  <r>
    <x v="0"/>
    <x v="2"/>
    <n v="95.548014077425847"/>
    <s v="2026-04-16"/>
    <s v="2026-02-01"/>
    <n v="96.392830470500385"/>
    <n v="39"/>
    <n v="114"/>
    <n v="3.6071695294996267"/>
  </r>
  <r>
    <x v="0"/>
    <x v="2"/>
    <n v="95.548014077425847"/>
    <s v="2026-04-16"/>
    <s v="2026-01-01"/>
    <n v="88.456782574429624"/>
    <n v="66"/>
    <n v="113"/>
    <n v="11.543217425570367"/>
  </r>
  <r>
    <x v="0"/>
    <x v="3"/>
    <n v="63.325869619458139"/>
    <s v="2026-04-16"/>
    <s v="2026-04-01"/>
    <n v="61.870280249680341"/>
    <n v="92"/>
    <n v="295"/>
    <n v="38.129719750319659"/>
  </r>
  <r>
    <x v="0"/>
    <x v="3"/>
    <n v="63.325869619458139"/>
    <s v="2026-04-16"/>
    <s v="2026-03-01"/>
    <n v="73.690142624757982"/>
    <n v="76"/>
    <n v="300"/>
    <n v="26.309857375242032"/>
  </r>
  <r>
    <x v="0"/>
    <x v="3"/>
    <n v="63.325869619458139"/>
    <s v="2026-04-16"/>
    <s v="2026-02-01"/>
    <n v="73.1748768488428"/>
    <n v="76"/>
    <n v="292"/>
    <n v="26.825123151157214"/>
  </r>
  <r>
    <x v="0"/>
    <x v="3"/>
    <n v="63.325869619458139"/>
    <s v="2026-04-16"/>
    <s v="2026-01-01"/>
    <n v="70.233332123909577"/>
    <n v="61"/>
    <n v="293"/>
    <n v="29.766667876090416"/>
  </r>
  <r>
    <x v="0"/>
    <x v="4"/>
    <n v="74.996352398642117"/>
    <s v="2026-04-15"/>
    <s v="2026-04-01"/>
    <n v="69.474959466329452"/>
    <n v="179"/>
    <n v="357"/>
    <n v="0"/>
  </r>
  <r>
    <x v="0"/>
    <x v="4"/>
    <n v="74.996352398642117"/>
    <s v="2026-04-15"/>
    <s v="2026-03-01"/>
    <n v="67.03582234795681"/>
    <n v="154"/>
    <n v="363"/>
    <n v="0"/>
  </r>
  <r>
    <x v="0"/>
    <x v="4"/>
    <n v="74.996352398642117"/>
    <s v="2026-04-15"/>
    <s v="2026-02-01"/>
    <n v="72.33925828359385"/>
    <n v="142"/>
    <n v="357"/>
    <n v="0"/>
  </r>
  <r>
    <x v="0"/>
    <x v="5"/>
    <n v="75.208354486802747"/>
    <s v="2026-04-15"/>
    <s v="2026-04-01"/>
    <n v="59.34138411197052"/>
    <n v="17"/>
    <n v="5530.7894196206444"/>
    <n v="40.65861588802948"/>
  </r>
  <r>
    <x v="0"/>
    <x v="5"/>
    <n v="75.208354486802747"/>
    <s v="2026-04-15"/>
    <s v="2026-03-01"/>
    <n v="45.437212581308295"/>
    <n v="18"/>
    <n v="15137.302324822136"/>
    <n v="54.562787418691705"/>
  </r>
  <r>
    <x v="0"/>
    <x v="5"/>
    <n v="75.208354486802747"/>
    <s v="2026-04-15"/>
    <s v="2026-02-01"/>
    <n v="61.328921191109941"/>
    <n v="13"/>
    <n v="12001.588791014641"/>
    <n v="38.671078808890059"/>
  </r>
  <r>
    <x v="0"/>
    <x v="5"/>
    <n v="75.208354486802747"/>
    <s v="2026-04-15"/>
    <s v="2026-01-01"/>
    <n v="52.141703536968286"/>
    <n v="17"/>
    <n v="5704.0024647941473"/>
    <n v="47.858296463031714"/>
  </r>
  <r>
    <x v="1"/>
    <x v="0"/>
    <n v="41.510000000000005"/>
    <s v="2025-08-30"/>
    <s v="2025-08-01"/>
    <n v="41.510000000000005"/>
    <n v="1"/>
    <n v="1257"/>
    <n v="58.489999999999995"/>
  </r>
  <r>
    <x v="1"/>
    <x v="0"/>
    <n v="41.510000000000005"/>
    <s v="2025-08-30"/>
    <s v="2025-05-01"/>
    <n v="41.510000000000005"/>
    <n v="1"/>
    <n v="1257"/>
    <n v="58.489999999999995"/>
  </r>
  <r>
    <x v="1"/>
    <x v="1"/>
    <n v="100"/>
    <s v="2026-04-16"/>
    <s v="2026-04-01"/>
    <n v="97.821969696969703"/>
    <n v="2"/>
    <n v="96"/>
    <n v="2.1780303030303032"/>
  </r>
  <r>
    <x v="1"/>
    <x v="1"/>
    <n v="100"/>
    <s v="2026-04-16"/>
    <s v="2026-03-01"/>
    <n v="98.862547892720315"/>
    <n v="1"/>
    <n v="95"/>
    <n v="1.1374521072796935"/>
  </r>
  <r>
    <x v="1"/>
    <x v="1"/>
    <n v="100"/>
    <s v="2026-04-16"/>
    <s v="2026-02-01"/>
    <n v="97.815040650406502"/>
    <n v="2"/>
    <n v="91"/>
    <n v="2.184959349593496"/>
  </r>
  <r>
    <x v="1"/>
    <x v="1"/>
    <n v="100"/>
    <s v="2026-04-16"/>
    <s v="2026-01-01"/>
    <n v="100"/>
    <n v="0"/>
    <n v="91"/>
    <n v="0"/>
  </r>
  <r>
    <x v="1"/>
    <x v="2"/>
    <n v="96.354166666666671"/>
    <s v="2026-04-16"/>
    <s v="2026-04-01"/>
    <n v="60.028594771241835"/>
    <n v="6"/>
    <n v="38"/>
    <n v="39.971405228758172"/>
  </r>
  <r>
    <x v="1"/>
    <x v="2"/>
    <n v="96.354166666666671"/>
    <s v="2026-04-16"/>
    <s v="2026-03-01"/>
    <n v="65.538194444444443"/>
    <n v="6"/>
    <n v="36"/>
    <n v="34.461805555555557"/>
  </r>
  <r>
    <x v="1"/>
    <x v="2"/>
    <n v="96.354166666666671"/>
    <s v="2026-04-16"/>
    <s v="2026-02-01"/>
    <n v="91.367102396514156"/>
    <n v="8"/>
    <n v="38"/>
    <n v="8.6328976034858389"/>
  </r>
  <r>
    <x v="1"/>
    <x v="2"/>
    <n v="96.354166666666671"/>
    <s v="2026-04-16"/>
    <s v="2026-01-01"/>
    <n v="92.087542087542076"/>
    <n v="9"/>
    <n v="37"/>
    <n v="7.9124579124579126"/>
  </r>
  <r>
    <x v="1"/>
    <x v="3"/>
    <n v="82.393254242556708"/>
    <s v="2026-04-16"/>
    <s v="2026-04-01"/>
    <n v="81.836899731288597"/>
    <n v="42"/>
    <n v="208"/>
    <n v="18.163100268711414"/>
  </r>
  <r>
    <x v="1"/>
    <x v="3"/>
    <n v="82.393254242556708"/>
    <s v="2026-04-16"/>
    <s v="2026-03-01"/>
    <n v="83.471272023918516"/>
    <n v="36"/>
    <n v="205"/>
    <n v="16.528727976081484"/>
  </r>
  <r>
    <x v="1"/>
    <x v="3"/>
    <n v="82.393254242556708"/>
    <s v="2026-04-16"/>
    <s v="2026-02-01"/>
    <n v="84.677721693868264"/>
    <n v="39"/>
    <n v="203"/>
    <n v="15.322278306131736"/>
  </r>
  <r>
    <x v="1"/>
    <x v="3"/>
    <n v="82.393254242556708"/>
    <s v="2026-04-16"/>
    <s v="2026-01-01"/>
    <n v="81.566979736250147"/>
    <n v="42"/>
    <n v="200"/>
    <n v="18.433020263749842"/>
  </r>
  <r>
    <x v="1"/>
    <x v="5"/>
    <n v="26.890032189271285"/>
    <s v="2026-04-15"/>
    <s v="2026-04-01"/>
    <n v="30.624058581551406"/>
    <n v="158"/>
    <n v="2161.1112128735604"/>
    <n v="69.375941418448591"/>
  </r>
  <r>
    <x v="1"/>
    <x v="5"/>
    <n v="26.890032189271285"/>
    <s v="2026-04-15"/>
    <s v="2026-03-01"/>
    <n v="35.314409501280643"/>
    <n v="155"/>
    <n v="12475.568927931086"/>
    <n v="64.685590498719364"/>
  </r>
  <r>
    <x v="1"/>
    <x v="5"/>
    <n v="26.890032189271285"/>
    <s v="2026-04-15"/>
    <s v="2026-02-01"/>
    <n v="44.592132584401909"/>
    <n v="131"/>
    <n v="9425.2024464738333"/>
    <n v="55.407867415598091"/>
  </r>
  <r>
    <x v="1"/>
    <x v="5"/>
    <n v="26.890032189271285"/>
    <s v="2026-04-15"/>
    <s v="2026-01-01"/>
    <n v="40.210758060332942"/>
    <n v="133"/>
    <n v="3692.8850460983012"/>
    <n v="59.789241939667058"/>
  </r>
  <r>
    <x v="2"/>
    <x v="0"/>
    <n v="52.910000000000004"/>
    <s v="2026-04-16"/>
    <s v="2026-04-01"/>
    <n v="53.12"/>
    <n v="1"/>
    <n v="4571"/>
    <n v="46.88"/>
  </r>
  <r>
    <x v="2"/>
    <x v="0"/>
    <n v="52.910000000000004"/>
    <s v="2026-04-16"/>
    <s v="2026-03-01"/>
    <n v="52.72"/>
    <n v="1"/>
    <n v="4613"/>
    <n v="47.28"/>
  </r>
  <r>
    <x v="2"/>
    <x v="1"/>
    <n v="96.986102133160969"/>
    <s v="2026-04-16"/>
    <s v="2026-04-01"/>
    <n v="97.194258016405669"/>
    <n v="5"/>
    <n v="679"/>
    <n v="2.8057419835943325"/>
  </r>
  <r>
    <x v="2"/>
    <x v="1"/>
    <n v="96.986102133160969"/>
    <s v="2026-04-16"/>
    <s v="2026-03-01"/>
    <n v="97.194398070858838"/>
    <n v="5"/>
    <n v="690"/>
    <n v="2.8056019291411611"/>
  </r>
  <r>
    <x v="2"/>
    <x v="1"/>
    <n v="96.986102133160969"/>
    <s v="2026-04-16"/>
    <s v="2026-02-01"/>
    <n v="97.174052665382149"/>
    <n v="5"/>
    <n v="431"/>
    <n v="2.825947334617855"/>
  </r>
  <r>
    <x v="2"/>
    <x v="1"/>
    <n v="96.986102133160969"/>
    <s v="2026-04-16"/>
    <s v="2026-01-01"/>
    <n v="96.638225255972699"/>
    <n v="4"/>
    <n v="382"/>
    <n v="3.3617747440273038"/>
  </r>
  <r>
    <x v="2"/>
    <x v="2"/>
    <n v="45.510118872187846"/>
    <s v="2026-04-16"/>
    <s v="2026-04-01"/>
    <n v="58.850574712643677"/>
    <n v="55"/>
    <n v="247"/>
    <n v="41.149425287356323"/>
  </r>
  <r>
    <x v="2"/>
    <x v="2"/>
    <n v="45.510118872187846"/>
    <s v="2026-04-16"/>
    <s v="2026-03-01"/>
    <n v="59.447809408439333"/>
    <n v="56"/>
    <n v="266"/>
    <n v="40.552190591560674"/>
  </r>
  <r>
    <x v="2"/>
    <x v="2"/>
    <n v="45.510118872187846"/>
    <s v="2026-04-16"/>
    <s v="2026-02-01"/>
    <n v="59.367735936773599"/>
    <n v="54"/>
    <n v="251"/>
    <n v="40.632264063226408"/>
  </r>
  <r>
    <x v="2"/>
    <x v="2"/>
    <n v="45.510118872187846"/>
    <s v="2026-04-16"/>
    <s v="2026-01-01"/>
    <n v="48.797354497354497"/>
    <n v="85"/>
    <n v="262"/>
    <n v="51.202645502645503"/>
  </r>
  <r>
    <x v="2"/>
    <x v="3"/>
    <n v="86.506834132284112"/>
    <s v="2026-04-16"/>
    <s v="2026-04-01"/>
    <n v="83.911856063753788"/>
    <n v="243"/>
    <n v="1089"/>
    <n v="16.088143936246201"/>
  </r>
  <r>
    <x v="2"/>
    <x v="3"/>
    <n v="86.506834132284112"/>
    <s v="2026-04-16"/>
    <s v="2026-03-01"/>
    <n v="85.638497092955205"/>
    <n v="233"/>
    <n v="1105"/>
    <n v="14.361502907044802"/>
  </r>
  <r>
    <x v="2"/>
    <x v="3"/>
    <n v="86.506834132284112"/>
    <s v="2026-04-16"/>
    <s v="2026-02-01"/>
    <n v="85.137944750658164"/>
    <n v="200"/>
    <n v="844"/>
    <n v="14.862055249341847"/>
  </r>
  <r>
    <x v="2"/>
    <x v="3"/>
    <n v="86.506834132284112"/>
    <s v="2026-04-16"/>
    <s v="2026-01-01"/>
    <n v="81.912572732417999"/>
    <n v="228"/>
    <n v="790"/>
    <n v="18.087427267582001"/>
  </r>
  <r>
    <x v="2"/>
    <x v="4"/>
    <n v="64.154725344124515"/>
    <s v="2026-04-15"/>
    <s v="2026-04-01"/>
    <n v="61.093499890327301"/>
    <n v="2240"/>
    <n v="1210"/>
    <n v="0"/>
  </r>
  <r>
    <x v="2"/>
    <x v="4"/>
    <n v="64.154725344124515"/>
    <s v="2026-04-15"/>
    <s v="2026-03-01"/>
    <n v="62.26603005446313"/>
    <n v="1839"/>
    <n v="1238"/>
    <n v="0"/>
  </r>
  <r>
    <x v="2"/>
    <x v="5"/>
    <n v="38.860571582989664"/>
    <s v="2026-04-15"/>
    <s v="2026-04-01"/>
    <n v="36.74215527458032"/>
    <n v="968"/>
    <n v="118905.28843325817"/>
    <n v="63.257844725419687"/>
  </r>
  <r>
    <x v="2"/>
    <x v="5"/>
    <n v="38.860571582989664"/>
    <s v="2026-04-15"/>
    <s v="2026-03-01"/>
    <n v="39.297737877262705"/>
    <n v="772"/>
    <n v="305998.62556861859"/>
    <n v="60.702262122737295"/>
  </r>
  <r>
    <x v="2"/>
    <x v="5"/>
    <n v="38.860571582989664"/>
    <s v="2026-04-15"/>
    <s v="2026-02-01"/>
    <n v="66.242278956311679"/>
    <n v="755"/>
    <n v="237392.24432732791"/>
    <n v="33.757721043688314"/>
  </r>
  <r>
    <x v="2"/>
    <x v="5"/>
    <n v="38.860571582989664"/>
    <s v="2026-04-15"/>
    <s v="2026-01-01"/>
    <n v="65.915898457070583"/>
    <n v="298"/>
    <n v="131801.06917133997"/>
    <n v="34.08410154292941"/>
  </r>
  <r>
    <x v="3"/>
    <x v="0"/>
    <n v="36.54"/>
    <s v="2026-04-16"/>
    <s v="2026-04-01"/>
    <n v="37.14"/>
    <n v="1"/>
    <n v="2453"/>
    <n v="62.86"/>
  </r>
  <r>
    <x v="3"/>
    <x v="0"/>
    <n v="36.54"/>
    <s v="2026-04-16"/>
    <s v="2026-03-01"/>
    <n v="39.97"/>
    <n v="1"/>
    <n v="2522"/>
    <n v="60.03"/>
  </r>
  <r>
    <x v="3"/>
    <x v="1"/>
    <n v="98.553837342497147"/>
    <s v="2026-04-16"/>
    <s v="2026-04-01"/>
    <n v="97.376237623762378"/>
    <n v="5"/>
    <n v="232"/>
    <n v="2.6237623762376239"/>
  </r>
  <r>
    <x v="3"/>
    <x v="1"/>
    <n v="98.553837342497147"/>
    <s v="2026-04-16"/>
    <s v="2026-03-01"/>
    <n v="99.95682210708118"/>
    <n v="1"/>
    <n v="226"/>
    <n v="4.3177892918825567E-2"/>
  </r>
  <r>
    <x v="3"/>
    <x v="1"/>
    <n v="98.553837342497147"/>
    <s v="2026-04-16"/>
    <s v="2026-02-01"/>
    <n v="99.26192553810354"/>
    <n v="2"/>
    <n v="225"/>
    <n v="0.73807446189645143"/>
  </r>
  <r>
    <x v="3"/>
    <x v="1"/>
    <n v="98.553837342497147"/>
    <s v="2026-04-16"/>
    <s v="2026-01-01"/>
    <n v="97.873488773747837"/>
    <n v="3"/>
    <n v="227"/>
    <n v="2.126511226252159"/>
  </r>
  <r>
    <x v="3"/>
    <x v="2"/>
    <n v="64.956294494007395"/>
    <s v="2026-04-16"/>
    <s v="2026-04-01"/>
    <n v="54.106334841628957"/>
    <n v="30"/>
    <n v="142"/>
    <n v="45.893665158371043"/>
  </r>
  <r>
    <x v="3"/>
    <x v="2"/>
    <n v="64.956294494007395"/>
    <s v="2026-04-16"/>
    <s v="2026-03-01"/>
    <n v="63.844579508806753"/>
    <n v="18"/>
    <n v="145"/>
    <n v="36.155420491193254"/>
  </r>
  <r>
    <x v="3"/>
    <x v="2"/>
    <n v="64.956294494007395"/>
    <s v="2026-04-16"/>
    <s v="2026-02-01"/>
    <n v="93.844579508806746"/>
    <n v="18"/>
    <n v="145"/>
    <n v="6.1554204911932526"/>
  </r>
  <r>
    <x v="3"/>
    <x v="2"/>
    <n v="64.956294494007395"/>
    <s v="2026-04-16"/>
    <s v="2026-01-01"/>
    <n v="56.73163418290855"/>
    <n v="46"/>
    <n v="144"/>
    <n v="43.26836581709145"/>
  </r>
  <r>
    <x v="3"/>
    <x v="3"/>
    <n v="84.226017869504631"/>
    <s v="2026-04-16"/>
    <s v="2026-04-01"/>
    <n v="82.052033910380175"/>
    <n v="131"/>
    <n v="468"/>
    <n v="17.947966089619833"/>
  </r>
  <r>
    <x v="3"/>
    <x v="3"/>
    <n v="84.226017869504631"/>
    <s v="2026-04-16"/>
    <s v="2026-03-01"/>
    <n v="82.431930406385916"/>
    <n v="148"/>
    <n v="472"/>
    <n v="17.568069593614087"/>
  </r>
  <r>
    <x v="3"/>
    <x v="3"/>
    <n v="84.226017869504631"/>
    <s v="2026-04-16"/>
    <s v="2026-02-01"/>
    <n v="83.968272026811277"/>
    <n v="134"/>
    <n v="471"/>
    <n v="16.031727973188723"/>
  </r>
  <r>
    <x v="3"/>
    <x v="3"/>
    <n v="84.226017869504631"/>
    <s v="2026-04-16"/>
    <s v="2026-01-01"/>
    <n v="81.159337228588583"/>
    <n v="150"/>
    <n v="464"/>
    <n v="18.840662771411427"/>
  </r>
  <r>
    <x v="3"/>
    <x v="4"/>
    <n v="68.022210104289002"/>
    <s v="2026-04-15"/>
    <s v="2026-04-01"/>
    <n v="60.388186473460905"/>
    <n v="1281"/>
    <n v="528"/>
    <n v="0"/>
  </r>
  <r>
    <x v="3"/>
    <x v="4"/>
    <n v="68.022210104289002"/>
    <s v="2026-04-15"/>
    <s v="2026-03-01"/>
    <n v="63.630575616345475"/>
    <n v="978"/>
    <n v="532"/>
    <n v="0"/>
  </r>
  <r>
    <x v="3"/>
    <x v="5"/>
    <n v="55.834900815435873"/>
    <s v="2026-04-15"/>
    <s v="2026-04-01"/>
    <n v="45.827256232496964"/>
    <n v="557"/>
    <n v="14445.145828293656"/>
    <n v="54.172743767503029"/>
  </r>
  <r>
    <x v="3"/>
    <x v="5"/>
    <n v="55.834900815435873"/>
    <s v="2026-04-15"/>
    <s v="2026-03-01"/>
    <n v="47.790060837899503"/>
    <n v="405"/>
    <n v="30837.170678634451"/>
    <n v="52.209939162100497"/>
  </r>
  <r>
    <x v="3"/>
    <x v="5"/>
    <n v="55.834900815435873"/>
    <s v="2026-04-15"/>
    <s v="2026-02-01"/>
    <n v="49.439846243694937"/>
    <n v="356"/>
    <n v="29078.655480656304"/>
    <n v="50.560153756305063"/>
  </r>
  <r>
    <x v="3"/>
    <x v="5"/>
    <n v="55.834900815435873"/>
    <s v="2026-04-15"/>
    <s v="2026-01-01"/>
    <n v="54.509728748237997"/>
    <n v="391"/>
    <n v="12319.492373747893"/>
    <n v="45.49027125176200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Microsoft cloud security benchmark"/>
    <n v="52"/>
    <n v="47"/>
    <s v="Storage accounts should use private link (excluding storage accounts created by Databricks)"/>
    <x v="0"/>
    <s v="auditifnotexists"/>
    <n v="2"/>
    <n v="4"/>
    <n v="0"/>
    <n v="0"/>
    <s v="Indexed"/>
    <n v="100"/>
    <m/>
    <x v="0"/>
  </r>
  <r>
    <s v="Microsoft cloud security benchmark"/>
    <n v="52"/>
    <n v="47"/>
    <s v="Virtual machines should be migrated to new Azure Resource Manager resources"/>
    <x v="0"/>
    <s v="audit"/>
    <n v="33"/>
    <n v="0"/>
    <n v="0"/>
    <n v="0"/>
    <s v="All"/>
    <n v="100"/>
    <m/>
    <x v="1"/>
  </r>
  <r>
    <s v="Microsoft cloud security benchmark"/>
    <n v="52"/>
    <n v="47"/>
    <s v="[Preview]: vTPM should be enabled on supported virtual machines"/>
    <x v="0"/>
    <s v="audit"/>
    <n v="32"/>
    <n v="1"/>
    <n v="0"/>
    <n v="0"/>
    <s v="Indexed"/>
    <s v="2.0.0-preview"/>
    <m/>
    <x v="2"/>
  </r>
  <r>
    <s v="Microsoft cloud security benchmark"/>
    <n v="52"/>
    <n v="47"/>
    <s v="Management ports should be closed on your virtual machines"/>
    <x v="0"/>
    <s v="auditifnotexists"/>
    <n v="33"/>
    <n v="0"/>
    <n v="0"/>
    <n v="0"/>
    <s v="All"/>
    <n v="300"/>
    <m/>
    <x v="2"/>
  </r>
  <r>
    <s v="Microsoft cloud security benchmark"/>
    <n v="52"/>
    <n v="47"/>
    <s v="Azure Backup should be enabled for Virtual Machines"/>
    <x v="0"/>
    <s v="auditifnotexists"/>
    <n v="5"/>
    <n v="28"/>
    <n v="0"/>
    <n v="0"/>
    <s v="Indexed"/>
    <n v="300"/>
    <m/>
    <x v="3"/>
  </r>
  <r>
    <s v="Microsoft cloud security benchmark"/>
    <n v="52"/>
    <n v="47"/>
    <s v="[Preview]: Linux virtual machines should use only signed and trusted boot components"/>
    <x v="0"/>
    <s v="auditifnotexists"/>
    <n v="0"/>
    <n v="10"/>
    <n v="0"/>
    <n v="0"/>
    <s v="All"/>
    <s v="1.0.0-preview"/>
    <m/>
    <x v="2"/>
  </r>
  <r>
    <s v="Microsoft cloud security benchmark"/>
    <n v="52"/>
    <n v="47"/>
    <s v="Function apps should not have CORS configured to allow every resource to access your apps"/>
    <x v="0"/>
    <s v="auditifnotexists"/>
    <n v="2"/>
    <n v="0"/>
    <n v="0"/>
    <n v="0"/>
    <s v="Indexed"/>
    <n v="210"/>
    <m/>
    <x v="4"/>
  </r>
  <r>
    <s v="Microsoft cloud security benchmark"/>
    <n v="52"/>
    <n v="47"/>
    <s v="There should be more than one owner assigned to your subscription"/>
    <x v="0"/>
    <s v="auditifnotexists"/>
    <n v="1"/>
    <n v="0"/>
    <n v="0"/>
    <n v="0"/>
    <s v="All"/>
    <n v="300"/>
    <m/>
    <x v="2"/>
  </r>
  <r>
    <s v="Microsoft cloud security benchmark"/>
    <n v="52"/>
    <n v="47"/>
    <s v="Blocked accounts with owner permissions on Azure resources should be removed"/>
    <x v="0"/>
    <s v="auditifnotexists"/>
    <n v="1"/>
    <n v="0"/>
    <n v="0"/>
    <n v="0"/>
    <s v="All"/>
    <n v="100"/>
    <m/>
    <x v="2"/>
  </r>
  <r>
    <s v="Microsoft cloud security benchmark"/>
    <n v="52"/>
    <n v="47"/>
    <s v="Azure Defender for Key Vault should be enabled"/>
    <x v="0"/>
    <s v="auditifnotexists"/>
    <n v="1"/>
    <n v="0"/>
    <n v="0"/>
    <n v="0"/>
    <s v="All"/>
    <n v="103"/>
    <m/>
    <x v="2"/>
  </r>
  <r>
    <s v="Microsoft cloud security benchmark"/>
    <n v="52"/>
    <n v="47"/>
    <s v="Microsoft Defender for Containers should be enabled"/>
    <x v="0"/>
    <s v="auditifnotexists"/>
    <n v="1"/>
    <n v="0"/>
    <n v="0"/>
    <n v="0"/>
    <s v="All"/>
    <n v="100"/>
    <m/>
    <x v="2"/>
  </r>
  <r>
    <s v="Microsoft cloud security benchmark"/>
    <n v="52"/>
    <n v="47"/>
    <s v="Email notification to subscription owner for high severity alerts should be enabled"/>
    <x v="0"/>
    <s v="auditifnotexists"/>
    <n v="1"/>
    <n v="0"/>
    <n v="0"/>
    <n v="0"/>
    <s v="All"/>
    <n v="210"/>
    <m/>
    <x v="2"/>
  </r>
  <r>
    <s v="Microsoft cloud security benchmark"/>
    <n v="52"/>
    <n v="47"/>
    <s v="Azure Defender for open-source relational databases should be enabled"/>
    <x v="0"/>
    <s v="auditifnotexists"/>
    <n v="1"/>
    <n v="0"/>
    <n v="0"/>
    <n v="0"/>
    <s v="All"/>
    <n v="100"/>
    <m/>
    <x v="2"/>
  </r>
  <r>
    <s v="Microsoft cloud security benchmark"/>
    <n v="52"/>
    <n v="47"/>
    <s v="Microsoft Defender CSPM should be enabled"/>
    <x v="0"/>
    <s v="auditifnotexists"/>
    <n v="1"/>
    <n v="0"/>
    <n v="0"/>
    <n v="0"/>
    <s v="All"/>
    <n v="100"/>
    <m/>
    <x v="2"/>
  </r>
  <r>
    <s v="Microsoft cloud security benchmark"/>
    <n v="52"/>
    <n v="47"/>
    <s v="VPN gateways should use only Azure Active Directory (Azure AD) authentication for point-to-site users"/>
    <x v="0"/>
    <s v="audit"/>
    <n v="0"/>
    <n v="1"/>
    <n v="0"/>
    <n v="0"/>
    <s v="Indexed"/>
    <n v="100"/>
    <m/>
    <x v="5"/>
  </r>
  <r>
    <s v="Microsoft cloud security benchmark"/>
    <n v="52"/>
    <n v="47"/>
    <s v="[Preview]: Guest Attestation extension should be installed on supported Windows virtual machines"/>
    <x v="0"/>
    <s v="auditifnotexists"/>
    <n v="0"/>
    <n v="7"/>
    <n v="0"/>
    <n v="0"/>
    <s v="Indexed"/>
    <s v="4.0.0-preview"/>
    <m/>
    <x v="2"/>
  </r>
  <r>
    <s v="Microsoft cloud security benchmark"/>
    <n v="52"/>
    <n v="47"/>
    <s v="Key vaults should have deletion protection enabled"/>
    <x v="0"/>
    <s v="audit"/>
    <n v="0"/>
    <n v="1"/>
    <n v="0"/>
    <n v="0"/>
    <s v="Indexed"/>
    <n v="210"/>
    <m/>
    <x v="6"/>
  </r>
  <r>
    <s v="Microsoft cloud security benchmark"/>
    <n v="52"/>
    <n v="47"/>
    <s v="Key vaults should have soft delete enabled"/>
    <x v="0"/>
    <s v="audit"/>
    <n v="1"/>
    <n v="0"/>
    <n v="0"/>
    <n v="0"/>
    <s v="Indexed"/>
    <n v="310"/>
    <m/>
    <x v="6"/>
  </r>
  <r>
    <s v="Microsoft cloud security benchmark"/>
    <n v="52"/>
    <n v="47"/>
    <s v="Azure Key Vault should use RBAC permission model"/>
    <x v="0"/>
    <s v="audit"/>
    <n v="1"/>
    <n v="0"/>
    <n v="0"/>
    <n v="0"/>
    <s v="Indexed"/>
    <n v="101"/>
    <m/>
    <x v="6"/>
  </r>
  <r>
    <s v="Microsoft cloud security benchmark"/>
    <n v="52"/>
    <n v="47"/>
    <s v="Function apps should have remote debugging turned off"/>
    <x v="0"/>
    <s v="auditifnotexists"/>
    <n v="2"/>
    <n v="0"/>
    <n v="0"/>
    <n v="0"/>
    <s v="Indexed"/>
    <n v="210"/>
    <m/>
    <x v="4"/>
  </r>
  <r>
    <s v="Microsoft cloud security benchmark"/>
    <n v="52"/>
    <n v="47"/>
    <s v="Function apps should use managed identity"/>
    <x v="0"/>
    <s v="auditifnotexists"/>
    <n v="1"/>
    <n v="1"/>
    <n v="0"/>
    <n v="0"/>
    <s v="Indexed"/>
    <n v="310"/>
    <m/>
    <x v="4"/>
  </r>
  <r>
    <s v="Microsoft cloud security benchmark"/>
    <n v="52"/>
    <n v="47"/>
    <s v="[Preview]: Network traffic data collection agent should be installed on Linux virtual machines"/>
    <x v="0"/>
    <s v="auditifnotexists"/>
    <n v="0"/>
    <n v="2"/>
    <n v="0"/>
    <n v="0"/>
    <s v="Indexed"/>
    <s v="1.0.2-preview"/>
    <m/>
    <x v="7"/>
  </r>
  <r>
    <s v="Microsoft cloud security benchmark"/>
    <n v="781"/>
    <n v="81"/>
    <s v="Virtual machines should be migrated to new Azure Resource Manager resources"/>
    <x v="0"/>
    <s v="audit"/>
    <n v="4"/>
    <n v="0"/>
    <n v="0"/>
    <n v="0"/>
    <s v="All"/>
    <n v="100"/>
    <m/>
    <x v="1"/>
  </r>
  <r>
    <s v="Microsoft cloud security benchmark"/>
    <n v="781"/>
    <n v="81"/>
    <s v="[Preview]: vTPM should be enabled on supported virtual machines"/>
    <x v="0"/>
    <s v="audit"/>
    <n v="4"/>
    <n v="0"/>
    <n v="0"/>
    <n v="0"/>
    <s v="Indexed"/>
    <s v="2.0.0-preview"/>
    <m/>
    <x v="2"/>
  </r>
  <r>
    <s v="Microsoft cloud security benchmark"/>
    <n v="781"/>
    <n v="81"/>
    <s v="Management ports should be closed on your virtual machines"/>
    <x v="0"/>
    <s v="auditifnotexists"/>
    <n v="0"/>
    <n v="4"/>
    <n v="0"/>
    <n v="0"/>
    <s v="All"/>
    <n v="300"/>
    <m/>
    <x v="2"/>
  </r>
  <r>
    <s v="Microsoft cloud security benchmark"/>
    <n v="781"/>
    <n v="81"/>
    <s v="[Preview]: Linux virtual machines should use only signed and trusted boot components"/>
    <x v="0"/>
    <s v="auditifnotexists"/>
    <n v="0"/>
    <n v="3"/>
    <n v="0"/>
    <n v="0"/>
    <s v="All"/>
    <s v="1.0.0-preview"/>
    <m/>
    <x v="2"/>
  </r>
  <r>
    <s v="Microsoft cloud security benchmark"/>
    <n v="781"/>
    <n v="81"/>
    <s v="[Preview]: Network traffic data collection agent should be installed on Linux virtual machines"/>
    <x v="0"/>
    <s v="auditifnotexists"/>
    <n v="0"/>
    <n v="2"/>
    <n v="0"/>
    <n v="0"/>
    <s v="Indexed"/>
    <s v="1.0.2-preview"/>
    <m/>
    <x v="7"/>
  </r>
  <r>
    <s v="Microsoft cloud security benchmark"/>
    <n v="781"/>
    <n v="81"/>
    <s v="Azure Backup should be enabled for Virtual Machines"/>
    <x v="0"/>
    <s v="auditifnotexists"/>
    <n v="0"/>
    <n v="4"/>
    <n v="0"/>
    <n v="0"/>
    <s v="Indexed"/>
    <n v="300"/>
    <m/>
    <x v="3"/>
  </r>
  <r>
    <s v="Microsoft cloud security benchmark"/>
    <n v="781"/>
    <n v="81"/>
    <s v="Azure API Management platform version should be stv2"/>
    <x v="0"/>
    <s v="audit"/>
    <n v="3"/>
    <n v="0"/>
    <n v="0"/>
    <n v="0"/>
    <s v="Indexed"/>
    <n v="100"/>
    <m/>
    <x v="8"/>
  </r>
  <r>
    <s v="Microsoft cloud security benchmark"/>
    <n v="781"/>
    <n v="81"/>
    <s v="Function apps should have remote debugging turned off"/>
    <x v="0"/>
    <s v="auditifnotexists"/>
    <n v="2"/>
    <n v="0"/>
    <n v="0"/>
    <n v="0"/>
    <s v="Indexed"/>
    <n v="210"/>
    <m/>
    <x v="4"/>
  </r>
  <r>
    <s v="Microsoft cloud security benchmark"/>
    <n v="781"/>
    <n v="81"/>
    <s v="Function apps should not have CORS configured to allow every resource to access your apps"/>
    <x v="0"/>
    <s v="auditifnotexists"/>
    <n v="2"/>
    <n v="0"/>
    <n v="0"/>
    <n v="0"/>
    <s v="Indexed"/>
    <n v="210"/>
    <m/>
    <x v="4"/>
  </r>
  <r>
    <s v="Microsoft cloud security benchmark"/>
    <n v="781"/>
    <n v="81"/>
    <s v="Function apps should use managed identity"/>
    <x v="0"/>
    <s v="auditifnotexists"/>
    <n v="1"/>
    <n v="1"/>
    <n v="0"/>
    <n v="0"/>
    <s v="Indexed"/>
    <n v="310"/>
    <m/>
    <x v="4"/>
  </r>
  <r>
    <s v="Microsoft cloud security benchmark"/>
    <n v="781"/>
    <n v="81"/>
    <s v="Authorized IP ranges should be defined on Kubernetes Services"/>
    <x v="0"/>
    <s v="audit"/>
    <n v="2"/>
    <n v="1"/>
    <n v="0"/>
    <n v="0"/>
    <s v="All"/>
    <n v="201"/>
    <m/>
    <x v="2"/>
  </r>
  <r>
    <s v="Microsoft cloud security benchmark"/>
    <n v="781"/>
    <n v="81"/>
    <s v="Azure Policy Add-on for Kubernetes service (AKS) should be installed and enabled on your clusters"/>
    <x v="0"/>
    <s v="audit"/>
    <n v="1"/>
    <n v="2"/>
    <n v="0"/>
    <n v="0"/>
    <s v="Indexed"/>
    <n v="102"/>
    <m/>
    <x v="9"/>
  </r>
  <r>
    <s v="Microsoft cloud security benchmark"/>
    <n v="781"/>
    <n v="81"/>
    <s v="Azure running container images should have vulnerabilities resolved (powered by Microsoft Defender Vulnerability Management)"/>
    <x v="0"/>
    <s v="auditifnotexists"/>
    <n v="0"/>
    <n v="3"/>
    <n v="0"/>
    <n v="0"/>
    <s v="Indexed"/>
    <n v="101"/>
    <m/>
    <x v="2"/>
  </r>
  <r>
    <s v="Microsoft cloud security benchmark"/>
    <n v="781"/>
    <n v="81"/>
    <s v="App Service apps should have Client Certificates (Incoming client certificates) enabled"/>
    <x v="0"/>
    <s v="auditifnotexists"/>
    <n v="0"/>
    <n v="3"/>
    <n v="0"/>
    <n v="0"/>
    <s v="Indexed"/>
    <n v="100"/>
    <m/>
    <x v="4"/>
  </r>
  <r>
    <s v="Microsoft cloud security benchmark"/>
    <n v="781"/>
    <n v="81"/>
    <s v="Key vaults should have deletion protection enabled"/>
    <x v="0"/>
    <s v="audit"/>
    <n v="0"/>
    <n v="1"/>
    <n v="0"/>
    <n v="0"/>
    <s v="Indexed"/>
    <n v="210"/>
    <m/>
    <x v="6"/>
  </r>
  <r>
    <s v="Microsoft cloud security benchmark"/>
    <n v="781"/>
    <n v="81"/>
    <s v="Storage accounts should use private link (excluding storage accounts created by Databricks)"/>
    <x v="0"/>
    <s v="auditifnotexists"/>
    <n v="3"/>
    <n v="5"/>
    <n v="0"/>
    <n v="0"/>
    <s v="Indexed"/>
    <n v="100"/>
    <m/>
    <x v="0"/>
  </r>
  <r>
    <s v="Microsoft cloud security benchmark"/>
    <n v="781"/>
    <n v="81"/>
    <s v="There should be more than one owner assigned to your subscription"/>
    <x v="0"/>
    <s v="auditifnotexists"/>
    <n v="0"/>
    <n v="1"/>
    <n v="0"/>
    <n v="0"/>
    <s v="All"/>
    <n v="300"/>
    <m/>
    <x v="2"/>
  </r>
  <r>
    <s v="Microsoft cloud security benchmark"/>
    <n v="781"/>
    <n v="81"/>
    <s v="Blocked accounts with owner permissions on Azure resources should be removed"/>
    <x v="0"/>
    <s v="auditifnotexists"/>
    <n v="0"/>
    <n v="1"/>
    <n v="0"/>
    <n v="0"/>
    <s v="All"/>
    <n v="100"/>
    <m/>
    <x v="2"/>
  </r>
  <r>
    <s v="Microsoft cloud security benchmark"/>
    <n v="781"/>
    <n v="81"/>
    <s v="Azure Defender for Key Vault should be enabled"/>
    <x v="0"/>
    <s v="auditifnotexists"/>
    <n v="0"/>
    <n v="1"/>
    <n v="0"/>
    <n v="0"/>
    <s v="All"/>
    <n v="103"/>
    <m/>
    <x v="2"/>
  </r>
  <r>
    <s v="Microsoft cloud security benchmark"/>
    <n v="781"/>
    <n v="81"/>
    <s v="Microsoft Defender for Containers should be enabled"/>
    <x v="0"/>
    <s v="auditifnotexists"/>
    <n v="0"/>
    <n v="1"/>
    <n v="0"/>
    <n v="0"/>
    <s v="All"/>
    <n v="100"/>
    <m/>
    <x v="2"/>
  </r>
  <r>
    <s v="Microsoft cloud security benchmark"/>
    <n v="781"/>
    <n v="81"/>
    <s v="Email notification to subscription owner for high severity alerts should be enabled"/>
    <x v="0"/>
    <s v="auditifnotexists"/>
    <n v="1"/>
    <n v="0"/>
    <n v="0"/>
    <n v="0"/>
    <s v="All"/>
    <n v="210"/>
    <m/>
    <x v="2"/>
  </r>
  <r>
    <s v="Microsoft cloud security benchmark"/>
    <n v="781"/>
    <n v="81"/>
    <s v="Azure Defender for open-source relational databases should be enabled"/>
    <x v="0"/>
    <s v="auditifnotexists"/>
    <n v="0"/>
    <n v="1"/>
    <n v="0"/>
    <n v="0"/>
    <s v="All"/>
    <n v="100"/>
    <m/>
    <x v="2"/>
  </r>
  <r>
    <s v="Microsoft cloud security benchmark"/>
    <n v="781"/>
    <n v="81"/>
    <s v="Microsoft Defender CSPM should be enabled"/>
    <x v="0"/>
    <s v="auditifnotexists"/>
    <n v="0"/>
    <n v="1"/>
    <n v="0"/>
    <n v="0"/>
    <s v="All"/>
    <n v="100"/>
    <m/>
    <x v="2"/>
  </r>
  <r>
    <s v="Microsoft cloud security benchmark"/>
    <n v="781"/>
    <n v="81"/>
    <s v="Azure registry container images should have vulnerabilities resolved (powered by Microsoft Defender Vulnerability Management)"/>
    <x v="0"/>
    <s v="auditifnotexists"/>
    <n v="0"/>
    <n v="2"/>
    <n v="0"/>
    <n v="0"/>
    <s v="Indexed"/>
    <n v="101"/>
    <m/>
    <x v="2"/>
  </r>
  <r>
    <s v="Microsoft cloud security benchmark"/>
    <n v="781"/>
    <n v="81"/>
    <s v="Key vaults should have soft delete enabled"/>
    <x v="0"/>
    <s v="audit"/>
    <n v="1"/>
    <n v="0"/>
    <n v="0"/>
    <n v="0"/>
    <s v="Indexed"/>
    <n v="310"/>
    <m/>
    <x v="6"/>
  </r>
  <r>
    <s v="Microsoft cloud security benchmark"/>
    <n v="781"/>
    <n v="81"/>
    <s v="Azure Key Vault should use RBAC permission model"/>
    <x v="0"/>
    <s v="audit"/>
    <n v="0"/>
    <n v="1"/>
    <n v="0"/>
    <n v="0"/>
    <s v="Indexed"/>
    <n v="101"/>
    <m/>
    <x v="6"/>
  </r>
  <r>
    <s v="Microsoft cloud security benchmark"/>
    <n v="2023"/>
    <n v="78"/>
    <s v="Storage accounts should use private link (excluding storage accounts created by Databricks)"/>
    <x v="0"/>
    <s v="auditifnotexists"/>
    <n v="9"/>
    <n v="22"/>
    <n v="0"/>
    <n v="0"/>
    <s v="Indexed"/>
    <n v="100"/>
    <m/>
    <x v="0"/>
  </r>
  <r>
    <s v="Microsoft cloud security benchmark"/>
    <n v="2023"/>
    <n v="78"/>
    <s v="Microsoft Defender CSPM should be enabled"/>
    <x v="0"/>
    <s v="auditifnotexists"/>
    <n v="1"/>
    <n v="0"/>
    <n v="0"/>
    <n v="0"/>
    <s v="All"/>
    <n v="100"/>
    <m/>
    <x v="2"/>
  </r>
  <r>
    <s v="Microsoft cloud security benchmark"/>
    <n v="2023"/>
    <n v="78"/>
    <s v="There should be more than one owner assigned to your subscription"/>
    <x v="0"/>
    <s v="auditifnotexists"/>
    <n v="1"/>
    <n v="0"/>
    <n v="0"/>
    <n v="0"/>
    <s v="All"/>
    <n v="300"/>
    <m/>
    <x v="2"/>
  </r>
  <r>
    <s v="Microsoft cloud security benchmark"/>
    <n v="2023"/>
    <n v="78"/>
    <s v="Blocked accounts with owner permissions on Azure resources should be removed"/>
    <x v="0"/>
    <s v="auditifnotexists"/>
    <n v="0"/>
    <n v="1"/>
    <n v="0"/>
    <n v="0"/>
    <s v="All"/>
    <n v="100"/>
    <m/>
    <x v="2"/>
  </r>
  <r>
    <s v="Microsoft cloud security benchmark"/>
    <n v="2023"/>
    <n v="78"/>
    <s v="Azure Defender for Key Vault should be enabled"/>
    <x v="0"/>
    <s v="auditifnotexists"/>
    <n v="1"/>
    <n v="0"/>
    <n v="0"/>
    <n v="0"/>
    <s v="All"/>
    <n v="103"/>
    <m/>
    <x v="2"/>
  </r>
  <r>
    <s v="Microsoft cloud security benchmark"/>
    <n v="2023"/>
    <n v="78"/>
    <s v="Microsoft Defender for Containers should be enabled"/>
    <x v="0"/>
    <s v="auditifnotexists"/>
    <n v="1"/>
    <n v="0"/>
    <n v="0"/>
    <n v="0"/>
    <s v="All"/>
    <n v="100"/>
    <m/>
    <x v="2"/>
  </r>
  <r>
    <s v="Microsoft cloud security benchmark"/>
    <n v="2023"/>
    <n v="78"/>
    <s v="Email notification to subscription owner for high severity alerts should be enabled"/>
    <x v="0"/>
    <s v="auditifnotexists"/>
    <n v="1"/>
    <n v="0"/>
    <n v="0"/>
    <n v="0"/>
    <s v="All"/>
    <n v="210"/>
    <m/>
    <x v="2"/>
  </r>
  <r>
    <s v="Microsoft cloud security benchmark"/>
    <n v="2023"/>
    <n v="78"/>
    <s v="Azure Defender for open-source relational databases should be enabled"/>
    <x v="0"/>
    <s v="auditifnotexists"/>
    <n v="1"/>
    <n v="0"/>
    <n v="0"/>
    <n v="0"/>
    <s v="All"/>
    <n v="100"/>
    <m/>
    <x v="2"/>
  </r>
  <r>
    <s v="Microsoft cloud security benchmark"/>
    <n v="2023"/>
    <n v="78"/>
    <s v="Transparent Data Encryption on SQL databases should be enabled"/>
    <x v="0"/>
    <s v="auditifnotexists"/>
    <n v="7"/>
    <n v="0"/>
    <n v="0"/>
    <n v="0"/>
    <s v="Indexed"/>
    <n v="200"/>
    <m/>
    <x v="10"/>
  </r>
  <r>
    <s v="Microsoft cloud security benchmark"/>
    <n v="2023"/>
    <n v="78"/>
    <s v="Public network access on Azure SQL Database should be disabled"/>
    <x v="0"/>
    <s v="audit"/>
    <n v="1"/>
    <n v="5"/>
    <n v="0"/>
    <n v="0"/>
    <s v="Indexed"/>
    <n v="110"/>
    <m/>
    <x v="10"/>
  </r>
  <r>
    <s v="Microsoft cloud security benchmark"/>
    <n v="2023"/>
    <n v="78"/>
    <s v="An Azure Active Directory administrator should be provisioned for SQL servers"/>
    <x v="0"/>
    <s v="auditifnotexists"/>
    <n v="1"/>
    <n v="5"/>
    <n v="0"/>
    <n v="0"/>
    <s v="Indexed"/>
    <n v="100"/>
    <m/>
    <x v="10"/>
  </r>
  <r>
    <s v="Microsoft cloud security benchmark"/>
    <n v="2023"/>
    <n v="78"/>
    <s v="App Service apps should have Client Certificates (Incoming client certificates) enabled"/>
    <x v="0"/>
    <s v="auditifnotexists"/>
    <n v="0"/>
    <n v="49"/>
    <n v="0"/>
    <n v="0"/>
    <s v="Indexed"/>
    <n v="100"/>
    <m/>
    <x v="4"/>
  </r>
  <r>
    <s v="Microsoft cloud security benchmark"/>
    <n v="2023"/>
    <n v="78"/>
    <s v="Virtual machines should be migrated to new Azure Resource Manager resources"/>
    <x v="0"/>
    <s v="audit"/>
    <n v="48"/>
    <n v="0"/>
    <n v="0"/>
    <n v="0"/>
    <s v="All"/>
    <n v="100"/>
    <m/>
    <x v="1"/>
  </r>
  <r>
    <s v="Microsoft cloud security benchmark"/>
    <n v="2023"/>
    <n v="78"/>
    <s v="[Preview]: vTPM should be enabled on supported virtual machines"/>
    <x v="0"/>
    <s v="audit"/>
    <n v="48"/>
    <n v="0"/>
    <n v="0"/>
    <n v="0"/>
    <s v="Indexed"/>
    <s v="2.0.0-preview"/>
    <m/>
    <x v="2"/>
  </r>
  <r>
    <s v="Microsoft cloud security benchmark"/>
    <n v="2023"/>
    <n v="78"/>
    <s v="Management ports should be closed on your virtual machines"/>
    <x v="0"/>
    <s v="auditifnotexists"/>
    <n v="45"/>
    <n v="3"/>
    <n v="0"/>
    <n v="0"/>
    <s v="All"/>
    <n v="300"/>
    <m/>
    <x v="2"/>
  </r>
  <r>
    <s v="Microsoft cloud security benchmark"/>
    <n v="2023"/>
    <n v="78"/>
    <s v="Azure Backup should be enabled for Virtual Machines"/>
    <x v="0"/>
    <s v="auditifnotexists"/>
    <n v="23"/>
    <n v="22"/>
    <n v="0"/>
    <n v="0"/>
    <s v="Indexed"/>
    <n v="300"/>
    <m/>
    <x v="3"/>
  </r>
  <r>
    <s v="Microsoft cloud security benchmark"/>
    <n v="2023"/>
    <n v="78"/>
    <s v="Function apps should use managed identity"/>
    <x v="0"/>
    <s v="auditifnotexists"/>
    <n v="4"/>
    <n v="3"/>
    <n v="0"/>
    <n v="0"/>
    <s v="Indexed"/>
    <n v="310"/>
    <m/>
    <x v="4"/>
  </r>
  <r>
    <s v="Microsoft cloud security benchmark"/>
    <n v="2023"/>
    <n v="78"/>
    <s v="Function apps should not have CORS configured to allow every resource to access your apps"/>
    <x v="0"/>
    <s v="auditifnotexists"/>
    <n v="7"/>
    <n v="0"/>
    <n v="0"/>
    <n v="0"/>
    <s v="Indexed"/>
    <n v="210"/>
    <m/>
    <x v="4"/>
  </r>
  <r>
    <s v="Microsoft cloud security benchmark"/>
    <n v="2023"/>
    <n v="78"/>
    <s v="Function apps should have remote debugging turned off"/>
    <x v="0"/>
    <s v="auditifnotexists"/>
    <n v="7"/>
    <n v="0"/>
    <n v="0"/>
    <n v="0"/>
    <s v="Indexed"/>
    <n v="210"/>
    <m/>
    <x v="4"/>
  </r>
  <r>
    <s v="Microsoft cloud security benchmark"/>
    <n v="2023"/>
    <n v="78"/>
    <s v="Azure API Management platform version should be stv2"/>
    <x v="0"/>
    <s v="audit"/>
    <n v="5"/>
    <n v="0"/>
    <n v="0"/>
    <n v="0"/>
    <s v="Indexed"/>
    <n v="100"/>
    <m/>
    <x v="8"/>
  </r>
  <r>
    <s v="Microsoft cloud security benchmark"/>
    <n v="2023"/>
    <n v="78"/>
    <s v="Azure registry container images should have vulnerabilities resolved (powered by Microsoft Defender Vulnerability Management)"/>
    <x v="0"/>
    <s v="auditifnotexists"/>
    <n v="0"/>
    <n v="3"/>
    <n v="0"/>
    <n v="0"/>
    <s v="Indexed"/>
    <n v="101"/>
    <m/>
    <x v="2"/>
  </r>
  <r>
    <s v="Microsoft cloud security benchmark"/>
    <n v="2023"/>
    <n v="78"/>
    <s v="Azure Databricks Workspaces should disable public network access"/>
    <x v="0"/>
    <s v="audit"/>
    <n v="0"/>
    <n v="2"/>
    <n v="0"/>
    <n v="0"/>
    <s v="Indexed"/>
    <n v="101"/>
    <m/>
    <x v="11"/>
  </r>
  <r>
    <s v="Microsoft cloud security benchmark"/>
    <n v="2023"/>
    <n v="78"/>
    <s v="Resource logs in Azure Databricks Workspaces should be enabled"/>
    <x v="0"/>
    <s v="auditifnotexists"/>
    <n v="0"/>
    <n v="2"/>
    <n v="0"/>
    <n v="0"/>
    <s v="Indexed"/>
    <n v="101"/>
    <m/>
    <x v="11"/>
  </r>
  <r>
    <s v="Microsoft cloud security benchmark"/>
    <n v="2023"/>
    <n v="78"/>
    <s v="[Preview]: Linux virtual machines should use only signed and trusted boot components"/>
    <x v="0"/>
    <s v="auditifnotexists"/>
    <n v="0"/>
    <n v="13"/>
    <n v="0"/>
    <n v="0"/>
    <s v="All"/>
    <s v="1.0.0-preview"/>
    <m/>
    <x v="2"/>
  </r>
  <r>
    <s v="Microsoft cloud security benchmark"/>
    <n v="2023"/>
    <n v="78"/>
    <s v="[Preview]: Network traffic data collection agent should be installed on Linux virtual machines"/>
    <x v="0"/>
    <s v="auditifnotexists"/>
    <n v="0"/>
    <n v="1"/>
    <n v="0"/>
    <n v="0"/>
    <s v="Indexed"/>
    <s v="1.0.2-preview"/>
    <m/>
    <x v="7"/>
  </r>
  <r>
    <s v="Microsoft cloud security benchmark"/>
    <n v="2023"/>
    <n v="78"/>
    <s v="Authorized IP ranges should be defined on Kubernetes Services"/>
    <x v="0"/>
    <s v="audit"/>
    <n v="3"/>
    <n v="2"/>
    <n v="0"/>
    <n v="0"/>
    <s v="All"/>
    <n v="201"/>
    <m/>
    <x v="2"/>
  </r>
  <r>
    <s v="Microsoft cloud security benchmark"/>
    <n v="2023"/>
    <n v="78"/>
    <s v="Azure Policy Add-on for Kubernetes service (AKS) should be installed and enabled on your clusters"/>
    <x v="0"/>
    <s v="audit"/>
    <n v="1"/>
    <n v="4"/>
    <n v="0"/>
    <n v="0"/>
    <s v="Indexed"/>
    <n v="102"/>
    <m/>
    <x v="9"/>
  </r>
  <r>
    <s v="Microsoft cloud security benchmark"/>
    <n v="2023"/>
    <n v="78"/>
    <s v="Azure running container images should have vulnerabilities resolved (powered by Microsoft Defender Vulnerability Management)"/>
    <x v="0"/>
    <s v="auditifnotexists"/>
    <n v="0"/>
    <n v="5"/>
    <n v="0"/>
    <n v="0"/>
    <s v="Indexed"/>
    <n v="101"/>
    <m/>
    <x v="2"/>
  </r>
  <r>
    <s v="Microsoft cloud security benchmark"/>
    <n v="2023"/>
    <n v="78"/>
    <s v="Synapse Workspaces should use only Microsoft Entra identities for authentication during workspace creation"/>
    <x v="0"/>
    <s v="audit"/>
    <n v="0"/>
    <n v="1"/>
    <n v="0"/>
    <n v="0"/>
    <s v="Indexed"/>
    <n v="120"/>
    <m/>
    <x v="12"/>
  </r>
  <r>
    <s v="Microsoft cloud security benchmark"/>
    <n v="2023"/>
    <n v="78"/>
    <s v="Key vaults should have deletion protection enabled"/>
    <x v="0"/>
    <s v="audit"/>
    <n v="0"/>
    <n v="1"/>
    <n v="0"/>
    <n v="0"/>
    <s v="Indexed"/>
    <n v="210"/>
    <m/>
    <x v="6"/>
  </r>
  <r>
    <s v="Microsoft cloud security benchmark"/>
    <n v="2023"/>
    <n v="78"/>
    <s v="Key vaults should have soft delete enabled"/>
    <x v="0"/>
    <s v="audit"/>
    <n v="1"/>
    <n v="0"/>
    <n v="0"/>
    <n v="0"/>
    <s v="Indexed"/>
    <n v="310"/>
    <m/>
    <x v="6"/>
  </r>
  <r>
    <s v="Microsoft cloud security benchmark"/>
    <n v="2023"/>
    <n v="78"/>
    <s v="Azure Key Vault should use RBAC permission model"/>
    <x v="0"/>
    <s v="audit"/>
    <n v="0"/>
    <n v="1"/>
    <n v="0"/>
    <n v="0"/>
    <s v="Indexed"/>
    <n v="101"/>
    <m/>
    <x v="6"/>
  </r>
  <r>
    <s v="Microsoft cloud security benchmark"/>
    <n v="1313"/>
    <n v="78"/>
    <s v="Authorized IP ranges should be defined on Kubernetes Services"/>
    <x v="0"/>
    <s v="audit"/>
    <n v="2"/>
    <n v="3"/>
    <n v="0"/>
    <n v="0"/>
    <s v="All"/>
    <n v="201"/>
    <m/>
    <x v="2"/>
  </r>
  <r>
    <s v="Microsoft cloud security benchmark"/>
    <n v="1313"/>
    <n v="78"/>
    <s v="Azure Policy Add-on for Kubernetes service (AKS) should be installed and enabled on your clusters"/>
    <x v="0"/>
    <s v="audit"/>
    <n v="0"/>
    <n v="5"/>
    <n v="0"/>
    <n v="0"/>
    <s v="Indexed"/>
    <n v="102"/>
    <m/>
    <x v="9"/>
  </r>
  <r>
    <s v="Microsoft cloud security benchmark"/>
    <n v="1313"/>
    <n v="78"/>
    <s v="Azure running container images should have vulnerabilities resolved (powered by Microsoft Defender Vulnerability Management)"/>
    <x v="0"/>
    <s v="auditifnotexists"/>
    <n v="1"/>
    <n v="4"/>
    <n v="0"/>
    <n v="0"/>
    <s v="Indexed"/>
    <n v="101"/>
    <m/>
    <x v="2"/>
  </r>
  <r>
    <s v="Microsoft cloud security benchmark"/>
    <n v="1313"/>
    <n v="78"/>
    <s v="Storage accounts should use private link (excluding storage accounts created by Databricks)"/>
    <x v="0"/>
    <s v="auditifnotexists"/>
    <n v="3"/>
    <n v="11"/>
    <n v="0"/>
    <n v="0"/>
    <s v="Indexed"/>
    <n v="100"/>
    <m/>
    <x v="0"/>
  </r>
  <r>
    <s v="Microsoft cloud security benchmark"/>
    <n v="1313"/>
    <n v="78"/>
    <s v="App Service apps should have Client Certificates (Incoming client certificates) enabled"/>
    <x v="0"/>
    <s v="auditifnotexists"/>
    <n v="0"/>
    <n v="45"/>
    <n v="0"/>
    <n v="0"/>
    <s v="Indexed"/>
    <n v="100"/>
    <m/>
    <x v="4"/>
  </r>
  <r>
    <s v="Microsoft cloud security benchmark"/>
    <n v="1313"/>
    <n v="78"/>
    <s v="Function apps should use managed identity"/>
    <x v="0"/>
    <s v="auditifnotexists"/>
    <n v="2"/>
    <n v="1"/>
    <n v="0"/>
    <n v="0"/>
    <s v="Indexed"/>
    <n v="310"/>
    <m/>
    <x v="4"/>
  </r>
  <r>
    <s v="Microsoft cloud security benchmark"/>
    <n v="1313"/>
    <n v="78"/>
    <s v="Function apps should not have CORS configured to allow every resource to access your apps"/>
    <x v="0"/>
    <s v="auditifnotexists"/>
    <n v="3"/>
    <n v="0"/>
    <n v="0"/>
    <n v="0"/>
    <s v="Indexed"/>
    <n v="210"/>
    <m/>
    <x v="4"/>
  </r>
  <r>
    <s v="Microsoft cloud security benchmark"/>
    <n v="1313"/>
    <n v="78"/>
    <s v="Function apps should have remote debugging turned off"/>
    <x v="0"/>
    <s v="auditifnotexists"/>
    <n v="3"/>
    <n v="0"/>
    <n v="0"/>
    <n v="0"/>
    <s v="Indexed"/>
    <n v="210"/>
    <m/>
    <x v="4"/>
  </r>
  <r>
    <s v="Microsoft cloud security benchmark"/>
    <n v="1313"/>
    <n v="78"/>
    <s v="Virtual machines should be migrated to new Azure Resource Manager resources"/>
    <x v="0"/>
    <s v="audit"/>
    <n v="19"/>
    <n v="0"/>
    <n v="0"/>
    <n v="0"/>
    <s v="All"/>
    <n v="100"/>
    <m/>
    <x v="1"/>
  </r>
  <r>
    <s v="Microsoft cloud security benchmark"/>
    <n v="1313"/>
    <n v="78"/>
    <s v="[Preview]: vTPM should be enabled on supported virtual machines"/>
    <x v="0"/>
    <s v="audit"/>
    <n v="19"/>
    <n v="0"/>
    <n v="0"/>
    <n v="0"/>
    <s v="Indexed"/>
    <s v="2.0.0-preview"/>
    <m/>
    <x v="2"/>
  </r>
  <r>
    <s v="Microsoft cloud security benchmark"/>
    <n v="1313"/>
    <n v="78"/>
    <s v="Management ports should be closed on your virtual machines"/>
    <x v="0"/>
    <s v="auditifnotexists"/>
    <n v="19"/>
    <n v="0"/>
    <n v="0"/>
    <n v="0"/>
    <s v="All"/>
    <n v="300"/>
    <m/>
    <x v="2"/>
  </r>
  <r>
    <s v="Microsoft cloud security benchmark"/>
    <n v="1313"/>
    <n v="78"/>
    <s v="[Preview]: Linux virtual machines should use only signed and trusted boot components"/>
    <x v="0"/>
    <s v="auditifnotexists"/>
    <n v="0"/>
    <n v="8"/>
    <n v="0"/>
    <n v="0"/>
    <s v="All"/>
    <s v="1.0.0-preview"/>
    <m/>
    <x v="2"/>
  </r>
  <r>
    <s v="Microsoft cloud security benchmark"/>
    <n v="1313"/>
    <n v="78"/>
    <s v="Azure Backup should be enabled for Virtual Machines"/>
    <x v="0"/>
    <s v="auditifnotexists"/>
    <n v="11"/>
    <n v="8"/>
    <n v="0"/>
    <n v="0"/>
    <s v="Indexed"/>
    <n v="300"/>
    <m/>
    <x v="3"/>
  </r>
  <r>
    <s v="Microsoft cloud security benchmark"/>
    <n v="1313"/>
    <n v="78"/>
    <s v="Azure API Management platform version should be stv2"/>
    <x v="0"/>
    <s v="audit"/>
    <n v="3"/>
    <n v="0"/>
    <n v="0"/>
    <n v="0"/>
    <s v="Indexed"/>
    <n v="100"/>
    <m/>
    <x v="8"/>
  </r>
  <r>
    <s v="Microsoft cloud security benchmark"/>
    <n v="1313"/>
    <n v="78"/>
    <s v="Key vaults should have deletion protection enabled"/>
    <x v="0"/>
    <s v="audit"/>
    <n v="0"/>
    <n v="1"/>
    <n v="0"/>
    <n v="0"/>
    <s v="Indexed"/>
    <n v="210"/>
    <m/>
    <x v="6"/>
  </r>
  <r>
    <s v="Microsoft cloud security benchmark"/>
    <n v="1313"/>
    <n v="78"/>
    <s v="Key vaults should have soft delete enabled"/>
    <x v="0"/>
    <s v="audit"/>
    <n v="1"/>
    <n v="0"/>
    <n v="0"/>
    <n v="0"/>
    <s v="Indexed"/>
    <n v="310"/>
    <m/>
    <x v="6"/>
  </r>
  <r>
    <s v="Microsoft cloud security benchmark"/>
    <n v="1313"/>
    <n v="78"/>
    <s v="Azure Key Vault should use RBAC permission model"/>
    <x v="0"/>
    <s v="audit"/>
    <n v="0"/>
    <n v="1"/>
    <n v="0"/>
    <n v="0"/>
    <s v="Indexed"/>
    <n v="101"/>
    <m/>
    <x v="6"/>
  </r>
  <r>
    <s v="Microsoft cloud security benchmark"/>
    <n v="1313"/>
    <n v="78"/>
    <s v="[Preview]: Network traffic data collection agent should be installed on Linux virtual machines"/>
    <x v="0"/>
    <s v="auditifnotexists"/>
    <n v="0"/>
    <n v="1"/>
    <n v="0"/>
    <n v="0"/>
    <s v="Indexed"/>
    <s v="1.0.2-preview"/>
    <m/>
    <x v="7"/>
  </r>
  <r>
    <s v="Microsoft cloud security benchmark"/>
    <n v="1313"/>
    <n v="78"/>
    <s v="Azure registry container images should have vulnerabilities resolved (powered by Microsoft Defender Vulnerability Management)"/>
    <x v="0"/>
    <s v="auditifnotexists"/>
    <n v="0"/>
    <n v="3"/>
    <n v="0"/>
    <n v="0"/>
    <s v="Indexed"/>
    <n v="101"/>
    <m/>
    <x v="2"/>
  </r>
  <r>
    <s v="Microsoft cloud security benchmark"/>
    <n v="1313"/>
    <n v="78"/>
    <s v="There should be more than one owner assigned to your subscription"/>
    <x v="0"/>
    <s v="auditifnotexists"/>
    <n v="1"/>
    <n v="0"/>
    <n v="0"/>
    <n v="0"/>
    <s v="All"/>
    <n v="300"/>
    <m/>
    <x v="2"/>
  </r>
  <r>
    <s v="Microsoft cloud security benchmark"/>
    <n v="1313"/>
    <n v="78"/>
    <s v="Blocked accounts with owner permissions on Azure resources should be removed"/>
    <x v="0"/>
    <s v="auditifnotexists"/>
    <n v="0"/>
    <n v="1"/>
    <n v="0"/>
    <n v="0"/>
    <s v="All"/>
    <n v="100"/>
    <m/>
    <x v="2"/>
  </r>
  <r>
    <s v="Microsoft cloud security benchmark"/>
    <n v="1313"/>
    <n v="78"/>
    <s v="Azure Defender for Key Vault should be enabled"/>
    <x v="0"/>
    <s v="auditifnotexists"/>
    <n v="0"/>
    <n v="1"/>
    <n v="0"/>
    <n v="0"/>
    <s v="All"/>
    <n v="103"/>
    <m/>
    <x v="2"/>
  </r>
  <r>
    <s v="Microsoft cloud security benchmark"/>
    <n v="1313"/>
    <n v="78"/>
    <s v="Email notification to subscription owner for high severity alerts should be enabled"/>
    <x v="0"/>
    <s v="auditifnotexists"/>
    <n v="1"/>
    <n v="0"/>
    <n v="0"/>
    <n v="0"/>
    <s v="All"/>
    <n v="210"/>
    <m/>
    <x v="2"/>
  </r>
  <r>
    <s v="Microsoft cloud security benchmark"/>
    <n v="1313"/>
    <n v="78"/>
    <s v="Microsoft Defender for Containers should be enabled"/>
    <x v="0"/>
    <s v="auditifnotexists"/>
    <n v="0"/>
    <n v="1"/>
    <n v="0"/>
    <n v="0"/>
    <s v="All"/>
    <n v="100"/>
    <m/>
    <x v="2"/>
  </r>
  <r>
    <s v="Microsoft cloud security benchmark"/>
    <n v="1313"/>
    <n v="78"/>
    <s v="Azure Defender for open-source relational databases should be enabled"/>
    <x v="0"/>
    <s v="auditifnotexists"/>
    <n v="0"/>
    <n v="1"/>
    <n v="0"/>
    <n v="0"/>
    <s v="All"/>
    <n v="100"/>
    <m/>
    <x v="2"/>
  </r>
  <r>
    <s v="Microsoft cloud security benchmark"/>
    <n v="1313"/>
    <n v="78"/>
    <s v="Microsoft Defender CSPM should be enabled"/>
    <x v="0"/>
    <s v="auditifnotexists"/>
    <n v="1"/>
    <n v="0"/>
    <n v="0"/>
    <n v="0"/>
    <s v="All"/>
    <n v="100"/>
    <m/>
    <x v="2"/>
  </r>
  <r>
    <s v="Microsoft cloud security benchmark"/>
    <n v="1313"/>
    <n v="78"/>
    <s v="[Preview]: Guest Attestation extension should be installed on supported Windows virtual machines"/>
    <x v="0"/>
    <s v="auditifnotexists"/>
    <n v="0"/>
    <n v="2"/>
    <n v="0"/>
    <n v="0"/>
    <s v="Indexed"/>
    <s v="4.0.0-preview"/>
    <m/>
    <x v="2"/>
  </r>
  <r>
    <s v="Microsoft cloud security benchmark"/>
    <n v="1313"/>
    <n v="78"/>
    <s v="Azure Databricks Workspaces should disable public network access"/>
    <x v="0"/>
    <s v="audit"/>
    <n v="0"/>
    <n v="2"/>
    <n v="0"/>
    <n v="0"/>
    <s v="Indexed"/>
    <n v="101"/>
    <m/>
    <x v="11"/>
  </r>
  <r>
    <s v="Microsoft cloud security benchmark"/>
    <n v="1313"/>
    <n v="78"/>
    <s v="Resource logs in Azure Databricks Workspaces should be enabled"/>
    <x v="0"/>
    <s v="auditifnotexists"/>
    <n v="1"/>
    <n v="1"/>
    <n v="0"/>
    <n v="0"/>
    <s v="Indexed"/>
    <n v="101"/>
    <m/>
    <x v="1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2510290040008018"/>
    <s v="Error al consumir servicios por Front Door"/>
    <s v="Standard"/>
    <s v="Front Door Standard and Premium"/>
    <x v="0"/>
    <x v="0"/>
    <s v="2025-10-29 17:44"/>
    <b v="0"/>
    <n v="60"/>
    <s v="dineshtadi@microsoft.com"/>
    <s v="2025-10-29 15:45"/>
    <s v="2025-11-06 07:30"/>
    <s v="Danny Oswaldo Maldonado Viasus"/>
    <s v="danny.maldonado@onnetfibra.co"/>
    <s v="COL"/>
  </r>
  <r>
    <n v="2511250040010650"/>
    <s v="Error en el cluster"/>
    <s v="Standard"/>
    <s v="Kubernetes Service (AKS)"/>
    <x v="0"/>
    <x v="0"/>
    <s v="2025-11-25 21:14"/>
    <b v="0"/>
    <n v="240"/>
    <s v="v-mveerababu@microsoft.com"/>
    <s v="2025-11-25 21:10"/>
    <s v="2025-11-28 17:00"/>
    <s v="Jeferson David Bettin Torres"/>
    <s v="jdbettin@indracompany.com"/>
    <s v="COL"/>
  </r>
  <r>
    <n v="2511210040003847"/>
    <s v="Arrojo error al realizar el upgrade"/>
    <s v="Standard"/>
    <s v="Azure Database for PostgreSQL flexible server"/>
    <x v="0"/>
    <x v="0"/>
    <s v="2025-11-21 14:16"/>
    <b v="0"/>
    <n v="240"/>
    <s v="v-henelluri@microsoft.com"/>
    <s v="2025-11-20 21:42"/>
    <s v="2025-12-02 14:55"/>
    <s v="Jeferson David Bettin Torres"/>
    <s v="jdbettin@indracompany.com"/>
    <s v="COL"/>
  </r>
  <r>
    <n v="2602060040010237"/>
    <s v="estado fallido azure databricks"/>
    <s v="Standard"/>
    <s v="Databricks"/>
    <x v="0"/>
    <x v="0"/>
    <s v="2026-02-06 21:54"/>
    <b v="0"/>
    <n v="240"/>
    <s v="v-akokkirala@microsoft.com"/>
    <s v="2026-02-06 20:40"/>
    <s v="2026-02-17 21:08"/>
    <s v="Fredy Andres Rueda"/>
    <s v="fredy.rueda@onnetfibra.co"/>
    <s v="COL"/>
  </r>
  <r>
    <n v="2602120040011089"/>
    <s v="UnknownHostException problem resol dns in someTime moments https://qa-sirius-apim.onnetcolombia.com/sirius/token UnknownHostException"/>
    <s v="Standard"/>
    <s v="API Management Service"/>
    <x v="0"/>
    <x v="0"/>
    <s v="2026-02-12 22:08"/>
    <b v="0"/>
    <n v="240"/>
    <s v="v-lelluru@microsoft.com"/>
    <s v="2026-02-12 22:02"/>
    <s v="2026-02-19 20:55"/>
    <s v="Estiven Landazury Salazar"/>
    <s v="elandazury@indracompany.com"/>
    <s v="COL"/>
  </r>
  <r>
    <n v="2505130040009123"/>
    <s v="Unavailable Service"/>
    <s v="Standard"/>
    <s v="Azure Database for PostgreSQL flexible server"/>
    <x v="0"/>
    <x v="0"/>
    <s v="2025-05-13 16:05"/>
    <b v="0"/>
    <n v="60"/>
    <s v="v-roshinikj@microsoft.com"/>
    <s v="2025-05-13 12:00"/>
    <s v="2025-06-05 19:41"/>
    <s v="Danny Oswaldo Maldonado Viasus"/>
    <s v="danny.maldonado@onnetfibra.co"/>
    <s v="COL"/>
  </r>
  <r>
    <n v="2505230040001391"/>
    <s v="Can't connect, service unavailable"/>
    <s v="Standard"/>
    <s v="Azure Database for PostgreSQL flexible server"/>
    <x v="0"/>
    <x v="0"/>
    <s v="2025-05-23 03:04"/>
    <b v="0"/>
    <n v="60"/>
    <s v="v-mcharan@microsoft.com"/>
    <s v="2025-05-23 02:56"/>
    <s v="2025-05-31 00:31"/>
    <s v="Danny Oswaldo Maldonado Viasus"/>
    <s v="danny.maldonado@onnetfibra.co"/>
    <s v="COL"/>
  </r>
  <r>
    <n v="2510230040005798"/>
    <s v="Databricks deployment is failing with an error."/>
    <s v="Standard"/>
    <s v="Databricks"/>
    <x v="0"/>
    <x v="0"/>
    <s v="2025-10-23 14:55"/>
    <b v="0"/>
    <n v="240"/>
    <s v="v-sreenidhic@microsoft.com"/>
    <s v="2025-10-23 14:41"/>
    <s v="2025-11-08 01:37"/>
    <s v="Jeferson David Bettin Torres"/>
    <s v="jdbettin@indracompany.com"/>
    <s v="COL"/>
  </r>
  <r>
    <n v="2511140040006158"/>
    <s v="limitación de disponibilidad de CPU"/>
    <s v="Standard"/>
    <s v="Databricks"/>
    <x v="0"/>
    <x v="0"/>
    <s v="2025-11-14 16:40"/>
    <b v="0"/>
    <n v="240"/>
    <s v="v-kkoganti@microsoft.com"/>
    <s v="2025-11-14 16:36"/>
    <s v="2025-11-27 06:44"/>
    <s v="Jeferson David Bettin Torres"/>
    <s v="jdbettin@indracompany.com"/>
    <s v="COL"/>
  </r>
  <r>
    <n v="2411050040010750"/>
    <s v="Azure Databricks"/>
    <s v="Standard"/>
    <s v="Databricks"/>
    <x v="0"/>
    <x v="0"/>
    <s v="2024-11-05 16:21"/>
    <b v="0"/>
    <n v="240"/>
    <s v="v-kkoganti@microsoft.com"/>
    <s v="2024-10-15 05:00"/>
    <s v="2024-11-14 00:32"/>
    <s v="Jairo Antonio Buitrago Villalobos"/>
    <s v="jabuitragov@indracompany.com"/>
    <s v="COL"/>
  </r>
  <r>
    <n v="2601210040010537"/>
    <s v="Error de aprovisionamiento: AKS queda atascado en estado ‘Creando’ y falla por tiempo de espera"/>
    <s v="Standard"/>
    <s v="Kubernetes Service (AKS)"/>
    <x v="0"/>
    <x v="0"/>
    <s v="2026-01-21 19:58"/>
    <b v="0"/>
    <n v="240"/>
    <s v="v-rahulragh@microsoft.com"/>
    <s v="2026-01-21 19:55"/>
    <s v="2026-01-27 18:16"/>
    <s v="Fredy Andres Rueda"/>
    <s v="fredy.rueda@onnetfibra.co"/>
    <s v="COL"/>
  </r>
  <r>
    <n v="2512050040010347"/>
    <s v="error con el customdomain"/>
    <s v="Standard"/>
    <s v="API Management Service"/>
    <x v="0"/>
    <x v="0"/>
    <s v="2025-12-05 22:42"/>
    <b v="0"/>
    <n v="240"/>
    <s v="v-adakhil@microsoft.com"/>
    <s v="2025-12-05 21:30"/>
    <s v="2026-01-03 09:39"/>
    <s v="Jeferson David Bettin Torres"/>
    <s v="jdbettin@indracompany.com"/>
    <s v="COL"/>
  </r>
  <r>
    <n v="2510270040006058"/>
    <s v="conexión"/>
    <s v="Standard"/>
    <s v="API Management Service"/>
    <x v="0"/>
    <x v="0"/>
    <s v="2025-10-27 15:25"/>
    <b v="0"/>
    <n v="240"/>
    <s v="v-stephenca@microsoft.com"/>
    <s v="2025-10-27 15:00"/>
    <s v="2025-11-10 14:17"/>
    <s v="Fredy Andres Rueda"/>
    <s v="fredy.rueda@onnetfibra.co"/>
    <s v="COL"/>
  </r>
  <r>
    <n v="2601050040004227"/>
    <s v="Descargar Backup"/>
    <s v="Standard"/>
    <s v="Cosmos DB"/>
    <x v="0"/>
    <x v="0"/>
    <s v="2026-01-05 14:44"/>
    <b v="0"/>
    <n v="240"/>
    <s v="v-vborkar@microsoft.com"/>
    <s v="2026-01-05 14:40"/>
    <s v="2026-01-24 01:09"/>
    <s v="Jeferson David Bettin Torres"/>
    <s v="jdbettin@indracompany.com"/>
    <s v="COL"/>
  </r>
  <r>
    <n v="2507020040000336"/>
    <s v="Can't connect to Cosmos DB for Mongo"/>
    <s v="Standard"/>
    <s v="Cosmos DB"/>
    <x v="0"/>
    <x v="0"/>
    <s v="2025-07-02 01:26"/>
    <b v="0"/>
    <n v="60"/>
    <s v="v-amaranathg@microsoft.com"/>
    <s v="2025-07-01 22:00"/>
    <s v="2025-07-02 08:09"/>
    <s v="Danny Oswaldo Maldonado Viasus"/>
    <s v="danny.maldonado@onnetfibra.co"/>
    <s v="COL"/>
  </r>
  <r>
    <n v="2507010040012983"/>
    <s v="Can't connect to the azure cosmos Mongo db"/>
    <s v="Standard"/>
    <s v="Cosmos DB"/>
    <x v="0"/>
    <x v="0"/>
    <s v="2025-07-01 22:15"/>
    <b v="0"/>
    <n v="60"/>
    <s v="v-saikumarma@microsoft.com"/>
    <s v="2025-07-01 22:00"/>
    <s v="2025-08-30 08:22"/>
    <s v="Danny Oswaldo Maldonado Viasus"/>
    <s v="danny.maldonado@onnetfibra.co"/>
    <s v="COL"/>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s v="YKYN-BWZ"/>
    <s v="ServiceIssue"/>
    <s v="Resolved"/>
    <x v="0"/>
    <s v="PIR - Azure Front Door - Connectivity issues across multiple regions"/>
    <s v="2025-10-29 16:04"/>
    <s v="2025-10-30 00:05"/>
    <s v="Microsoft Azure portal , Azure Frontdoor , CDN "/>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0"/>
    <s v="_SVS-5_G"/>
    <s v="ServiceIssue"/>
    <s v="Resolved"/>
    <x v="1"/>
    <s v="Post Incident Review (PIR) – Power event impacted multiple services – West US"/>
    <s v="2026-02-07 08:07"/>
    <s v="2026-02-08 04:24"/>
    <s v="Network Infrastructure"/>
    <s v="Between 07:58 UTC on 07 February 2026 and 04:24 UTC on 08 February 2026, impacted customers experienced intermittent service unavailability, timeouts and/or higher than normal latency for services in the West US region. The event began following a power interruption affecting one of the datacenters within the region, after which impact manifested as infrastructure availability loss and service disruptions across multiple dependent workloads in the region."/>
    <s v="Under normal operating conditions, Azure datacenter infrastructure is designed to tolerate utility power disturbances through redundant electrical systems and automated failover to on-site generators. During this incident, although utility power was still active, an electrical failure in an onsite transformer resulted in the loss of utility power to the datacenter. Although generators started as designed, a cascading failure within a control system prevented the automated transfer of load from utility power to generator power. As a result, Uninterruptible Power Supply (UPS) batteries carried the load for several minutes – until they were fully depleted, leading to customer impact from this power loss as early as 07:58 UTC."/>
    <s v="07:54 UTC on 07 February 2026 – Initial electrical failure in an onsite transformer, although various UPS batteries carried the load for several minutes."/>
    <s v="The control system and dependent components have been inspected, reconfigured, and validated to support transfer-to-generator events more reliably. (Completed)"/>
    <s v="Since Availability Zones are not available in the West US region, customers should consider a multi-region geodiversity strategy for mission-critical workloads: https://learn.microsoft.com/azure/well-architected/design-guides/regions-availability-zones#deployment-approach-4-multi-region-deployments and https://learn.microsoft.com/azure/well-architected/design-guides/disaster-recovery"/>
  </r>
  <r>
    <x v="0"/>
    <s v="FNJ8-VQZ"/>
    <s v="ServiceIssue"/>
    <s v="Resolved"/>
    <x v="1"/>
    <s v="PIR – VM, Managed identities, dependent services – Service mgmt. issues in multiple regions"/>
    <s v="2026-02-02 18:29"/>
    <s v="2026-02-03 06:05"/>
    <s v="Virtual Machine Scale Sets"/>
    <s v="Between 18:03 UTC on 02 February 2026 and approximately 00:30 UTC on 03 February 2026, a platform issue caused some customers to experience degraded performance and control plane failures, for multiple Azure services across multiple regions. Impacted services included: "/>
    <s v="On 02 February 2026, a remediation workflow executed based on a resource policy, intended to disable anonymous access on Microsoft-managed storage accounts. The purpose of this policy is to reduce unintended exposure by ensuring that anonymous access is not enabled unless explicitly required."/>
    <s v="18:03 UTC on 02 February 2026 – Customer impact began, triggered by the periodic remediation workflow starting."/>
    <s v="We are strengthening traffic controls and throttling so that unexpected load spikes or retry storms are contained early, and cannot overwhelm the managed identity service or impact other customers. (Estimated completion: February 2026)"/>
    <s v="There was nothing that customers could have done to avoid or minimize impact from this specific service incident. "/>
  </r>
  <r>
    <x v="0"/>
    <s v="7V7F-DBG"/>
    <s v="ServiceIssue"/>
    <s v="Resolved"/>
    <x v="1"/>
    <s v="Post Incident Review (PIR) - Azure Portal - Issues creating support requests"/>
    <s v="2025-11-17 17:45"/>
    <s v="2025-11-17 21:35"/>
    <s v="Microsoft Azure portal"/>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0"/>
    <s v="JS9J-NBG"/>
    <s v="ServiceIssue"/>
    <s v="Resolved"/>
    <x v="1"/>
    <s v=" Post Incident Review (PIR) - Azure Monitor - Intermittent failures in Central US"/>
    <s v="2025-10-27 19:48"/>
    <s v="2025-10-29 19:00"/>
    <s v="Alerts &amp; Metrics , Azure Monitor "/>
    <s v="Between 19:36 UTC on 27 October 2025 and 19:01 UTC on 29 October 2025, a platform issue impacted the Azure Monitor service in the Central US region. Customers may have experienced intermittent failures when accessing or viewing Virtual Machine (VM) metrics such as CPU, disk, and memory utilization. This also affected automated operations like auto-scaling when using the service. This was caused due to missing telemetry for VMs across the single Central US region but did not impact service operations or the functioning of VM resources."/>
    <s v="A high load from an automated data backfill job caused throttling on the storage accounts responsible for handling telemetry data in the Central US region. This throttling prevented metrics data from being properly collected and displayed. The situation was exacerbated by a time sync issue on the agents responsible for metrics collection, which resulted in a longer time to overall recovery."/>
    <s v="19:36 UTC on 27 October 2025 – Customer impact started."/>
    <s v="We have scaled out our backend storage account in Central US to handle an increased load and prevent throttling. (Completed) "/>
    <s v="There was no action customers could have taken to avoid or minimize impact from this specific service incident."/>
  </r>
  <r>
    <x v="0"/>
    <s v="6NCK-9QZ"/>
    <s v="ServiceIssue"/>
    <s v="Resolved"/>
    <x v="1"/>
    <s v="PIR - Network connectivity - Disruptions in West US"/>
    <s v="2025-10-21 12:09"/>
    <s v="2025-10-21 15:43"/>
    <s v="Network Infrastructure"/>
    <s v="Between 12:00 UTC and 14:25 UTC on 21 October 2025, a power delivery failure occurred in a rack at a single datacenter within the West US region. During this time, impacted customers may have experienced network disruptions when accessing or managing workloads hosted on affected Azure services. The failure caused a loss of network connectivity and service inaccessibility, particularly impacting storage clusters and dependent services. Some dependent services showed high CPU usage and retried traffic backlogs until recovery actions were completed."/>
    <s v="Datacenter racks are designed with dual power supplies, connected to separate sources to ensure redundancy and high availability. This setup allows continued operation even if one source fails. The Rack Power Distribution Unit (RPDU) connects to these two sources (primary and backup) and distributes power within the rack. During this incident, the RPDU malfunctioned, blocking power from both sources. The failure caused cable damage, disrupting power delivery to the rack and making storage clusters and dependent services inaccessible."/>
    <s v="Our engineering teams took immediate action to restore service. We replaced the faulty RPDU and repaired the damaged cabling. We restored power to the affected rack and brought devices online in a controlled sequence. We then monitored recovery signals including CPU usage, partition loads, and VM health to ensure stability. Finally, we coordinated across our storage, compute, and datacenter operations teams to validate repairs before declaring mitigation complete. All impacted services fully recovered, and telemetry confirmed normal operation across affected workloads in the West US region."/>
    <s v="We have replaced the faulty Rack Power Distribution Unit (RPDU) and its cabling. (Completed)"/>
    <s v="For mission-critical workloads, customers should consider a multi-region geodiversity strategy to avoid impact from incidents like this one that impacted a single region: https://learn.microsoft.com/azure/well-architected/design-guides/regions-availability-zones#deployment-approach-4-multi-region-deployments and https://learn.microsoft.com/azure/well-architected/design-guides/disaster-recovery"/>
  </r>
  <r>
    <x v="0"/>
    <s v="QKNQ-PB8"/>
    <s v="ServiceIssue"/>
    <s v="Resolved"/>
    <x v="1"/>
    <s v="Post Incident Review (PIR) – Azure Portal and other management portals – Access issues in multiple regions"/>
    <s v="2025-10-09 19:43"/>
    <s v="2025-10-09 23:59"/>
    <s v="Microsoft Azure portal"/>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r>
    <x v="1"/>
    <s v="YKYN-BWZ"/>
    <s v="ServiceIssue"/>
    <s v="Resolved"/>
    <x v="0"/>
    <s v="PIR - Azure Front Door - Connectivity issues across multiple regions"/>
    <s v="2025-10-29 16:04"/>
    <s v="2025-10-30 00:05"/>
    <s v="Microsoft Azure portal"/>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1"/>
    <s v="7V7F-DBG"/>
    <s v="ServiceIssue"/>
    <s v="Resolved"/>
    <x v="1"/>
    <s v="Post Incident Review (PIR) - Azure Portal - Issues creating support requests"/>
    <s v="2025-11-17 17:45"/>
    <s v="2025-11-17 21:35"/>
    <s v="Microsoft Azure portal"/>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1"/>
    <s v="QKNQ-PB8"/>
    <s v="ServiceIssue"/>
    <s v="Resolved"/>
    <x v="1"/>
    <s v="Post Incident Review (PIR) – Azure Portal and other management portals – Access issues in multiple regions"/>
    <s v="2025-10-09 19:43"/>
    <s v="2025-10-09 23:59"/>
    <s v="Microsoft Azure portal"/>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r>
    <x v="2"/>
    <s v="YKYN-BWZ"/>
    <s v="ServiceIssue"/>
    <s v="Resolved"/>
    <x v="0"/>
    <s v="PIR - Azure Front Door - Connectivity issues across multiple regions"/>
    <s v="2025-10-29 16:04"/>
    <s v="2025-10-30 00:05"/>
    <s v="Microsoft Azure portal"/>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2"/>
    <s v="8GBP-XG0"/>
    <s v="ServiceIssue"/>
    <s v="Resolved"/>
    <x v="1"/>
    <s v="PIR – Azure Monitor Action Groups – Email notification delays"/>
    <s v="2026-03-16 11:35"/>
    <s v="2026-03-16 18:10"/>
    <s v="Azure Monitor"/>
    <s v="Between 11:35 UTC on 16 March 2026 and 07:30 UTC on 19 March 2026, customers using Azure Monitor Action Groups may have experienced delays in alert email notification delivery. Some customers reported delays of up to 8 hours, with isolated cases of longer delays due to backlogs in our email processing service and downstream email providers."/>
    <s v="This incident was not related to a service deployment or configuration change."/>
    <s v="11:35 UTC on 16 March 2026 – Customer impact began, email notification delivery started experiencing delays."/>
    <s v="We have already deployed a fully automated end-to-end solution to detect and rate limit/throttle excessive and abnormal traffic patterns, preventing concentrated traffic from impacting shared notification infrastructure. (Completed)"/>
    <s v="Consider configuring multiple notification types in your Action Groups. During this incident, primarily only the email delivery pipeline was affected. Adding SMS, voice call, webhook, (etc.) notifications for critical alerts provides a resilient fallback via a separate pipeline. For improved resiliency, consider deploying region‑specific Action Groups instead of pointing all alerts to a single 'Global' Action Group. This configuration provides regional isolation, zone redundancy, and reduced blast radius during service disruptions or traffic surges. See: https://learn.microsoft.com/azure/azure-monitor/alerts/action-groups"/>
  </r>
  <r>
    <x v="2"/>
    <s v="TGRC-K58"/>
    <s v="ServiceIssue"/>
    <s v="Resolved"/>
    <x v="1"/>
    <s v="PIR - Azure Database for PostgreSQL flexible servers service management operation errors in East US"/>
    <s v="2026-02-26 22:39"/>
    <s v="2026-02-27 00:07"/>
    <s v="Azure Database for PostgreSQL flexible servers"/>
    <s v="Between 22:39 and 23:59 UTC on 26 February 2026, impacted customers using Azure Database for PostgreSQL Flexible Server in the East US region may have experienced failures and error notifications when performing service management operations—particularly get, put, and patch operations. Existing PostgreSQL Flexible Server instances remained available and continued to serve application traffic throughout the incident."/>
    <s v="Azure Database for PostgreSQL Flexible Server relies on a metadata database to store and manage resource information such as server configuration, state, and lifecycle operations. This metadata store is required for service management operations (for example, creating servers, retrieving resource details, and updating configurations). To help ensure resiliency, the metadata database is configured with geo-redundancy using a failover group. As part of ongoing improvements, the service recently transitioned the metadata store to use a new authentication model."/>
    <s v="22:39 UTC on 26 February 2026 - Customer impact began. Customers in East US began experiencing failures in service management operations for Azure Database for PostgreSQL Flexible Server."/>
    <s v="We have removed the stale metadata failover group from East US, ensuring the service uses only the intended and correctly configured failover group for metadata access. (Completed)"/>
    <s v="Azure Database for PostgreSQL Flexible Server supports disaster recovery capabilities, including geo‑redundant backups, geo‑restore, and cross‑region read replicas. In the event of a regional incident, customers can restore services in a paired region or promote a read replica to resume operations. Learn more at: https://learn.microsoft.com/azure/reliability/reliability-azure-database-postgresql#cross-region-disaster-recovery-and-business-continuity"/>
  </r>
  <r>
    <x v="2"/>
    <s v="VKJQ-3FG"/>
    <s v="ServiceIssue"/>
    <s v="Resolved"/>
    <x v="1"/>
    <s v="PIR - Azure Metric Monitors - Intermittent failures in Central US and East US"/>
    <s v="2026-02-17 03:18"/>
    <s v="2026-02-17 08:20"/>
    <s v="Azure Monitor"/>
    <s v="Between 03:00 UTC and 07:20 UTC on 17 February 2026, a platform issue resulted in an impact to the Azure Monitor service in the Central US and East US region. Impacted customers may have experienced missed or incorrect monitor alerts, affecting the accuracy and timeliness of their Metric alerts. "/>
    <s v="Monitors fire based on health evaluations when metrics transition from a healthy to an unhealthy state. During this incident, inaccurate health evaluations led to incorrect monitor behavior as a downstream impact, reducing the reliability of monitoring signals."/>
    <s v="03:00 UTC on 17 February 2026 – Customers may have begun experiencing ingestion issues."/>
    <s v="We are implementing proactive scale out capacity on under-scaled clusters, to handle load more effectively and to help prevent resource exhaustion. (Estimated completion: April 2026)"/>
    <s v="There was no action customers could have taken to avoid or minimize impact from this specific service incident."/>
  </r>
  <r>
    <x v="2"/>
    <s v="_SVS-5_G"/>
    <s v="ServiceIssue"/>
    <s v="Resolved"/>
    <x v="1"/>
    <s v="Post Incident Review (PIR) – Power event impacted multiple services – West US"/>
    <s v="2026-02-07 08:07"/>
    <s v="2026-02-08 04:24"/>
    <s v="Network Infrastructure"/>
    <s v="Between 07:58 UTC on 07 February 2026 and 04:24 UTC on 08 February 2026, impacted customers experienced intermittent service unavailability, timeouts and/or higher than normal latency for services in the West US region. The event began following a power interruption affecting one of the datacenters within the region, after which impact manifested as infrastructure availability loss and service disruptions across multiple dependent workloads in the region."/>
    <s v="Under normal operating conditions, Azure datacenter infrastructure is designed to tolerate utility power disturbances through redundant electrical systems and automated failover to on-site generators. During this incident, although utility power was still active, an electrical failure in an onsite transformer resulted in the loss of utility power to the datacenter. Although generators started as designed, a cascading failure within a control system prevented the automated transfer of load from utility power to generator power. As a result, Uninterruptible Power Supply (UPS) batteries carried the load for several minutes – until they were fully depleted, leading to customer impact from this power loss as early as 07:58 UTC."/>
    <s v="07:54 UTC on 07 February 2026 – Initial electrical failure in an onsite transformer, although various UPS batteries carried the load for several minutes."/>
    <s v="The control system and dependent components have been inspected, reconfigured, and validated to support transfer-to-generator events more reliably. (Completed)"/>
    <s v="Since Availability Zones are not available in the West US region, customers should consider a multi-region geodiversity strategy for mission-critical workloads: https://learn.microsoft.com/azure/well-architected/design-guides/regions-availability-zones#deployment-approach-4-multi-region-deployments and https://learn.microsoft.com/azure/well-architected/design-guides/disaster-recovery"/>
  </r>
  <r>
    <x v="2"/>
    <s v="XKML-B_G"/>
    <s v="ServiceIssue"/>
    <s v="Resolved"/>
    <x v="1"/>
    <s v="PIR - Azure Kubernetes Service - Failures on specific Ubuntu VHD images"/>
    <s v="2026-01-22 08:51"/>
    <s v="2026-01-30 18:09"/>
    <s v="Azure Arc enabled Kubernetes"/>
    <s v="Between 01:24 UTC on 22 January 2026 and 05:00 UTC on 31 January 2026, a platform issue resulted in impact to the Azure Kubernetes Service (AKS). Impacted customers experienced failures when attempting to start, scale, or update their AKS clusters - specifically when using AKS Virtual Hard Disk (VHD) image versions v0.20251019 and v0.20251029 for Ubuntu. Azure Linux and Windows images were not impacted. Symptoms typically appeared as repeated Virtual Machine Scale Set (VMSS) extension failures, such as exit status 178 during node provisioning. Note that nodes already running in the cluster were not affected, nodes were only affected during provisioning. Customers who had not yet been impacted, but were at risk of upcoming password expiration on the image, were proactively notified in advance and provided with manual mitigation steps."/>
    <s v="The issue occurred because AKS clusters were using a specific node image version that utilized a password expiration feature built into the image. The password expired 90 days after VHD creation due to the policy. When clusters tried to perform node operations - such as scaling, starting, or updating - those operations failed, because new or updated nodes could not complete their setup due to the expired password. Note that existing workloads were unaffected until such an operation was attempted."/>
    <s v="01:24 UTC on 22 January 2026 – Customer impact began when AKS control plane operations started failing."/>
    <s v="A permanent fix has been developed and fully deployed across all regions to remove the password expiration policy from AKS node images, preventing similar failures in the future. (Completed)"/>
    <s v="Consider enabling node image auto-upgrade on all node pools: https://learn.microsoft.com/azure/aks/auto-upgrade-node-os-image"/>
  </r>
  <r>
    <x v="2"/>
    <s v="7V7F-DBG"/>
    <s v="ServiceIssue"/>
    <s v="Resolved"/>
    <x v="1"/>
    <s v="Post Incident Review (PIR) - Azure Portal - Issues creating support requests"/>
    <s v="2025-11-17 17:45"/>
    <s v="2025-11-17 21:35"/>
    <s v="Microsoft Azure portal"/>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2"/>
    <s v="7V_J-TVZ"/>
    <s v="ServiceIssue"/>
    <s v="Resolved"/>
    <x v="1"/>
    <s v="Post Incident Review (PIR) – Azure Databricks &amp;amp; Virtual Machine Operations – Zonal Mapping Loss Causing Allocation Failures and Cluster Degradation"/>
    <s v="2025-11-04 23:42"/>
    <s v="2025-11-05 02:02"/>
    <s v="Virtual Machines , Azure Databricks "/>
    <s v="Between 23:42 UTC on 4 November 2025 and 00:52 UTC on 5 November 2025, services in the East US 2 region experienced a platform issue impacting Azure Databricks cluster operations and Virtual Machine service management tasks. Customers may have encountered allocation failures, reduced cluster success rates, and errors during VM operations such as create, delete, update, scaling, start, and stop, resulting in degraded service availability."/>
    <s v="The incident was triggered by missing availability zone mappings, which resulted in resource allocation failures. This issue directly impacted Virtual Machine operations such as create, scale, and start, particularly when a zone was specified in the request. Although sufficient capacity existed within the infrastructure, it could not be utilized effectively due to the absence of correct cluster-to-zone mapping. The issue began after a routine service upgrade caused a large number of system processes to restart simultaneously. Following the restart, these processes temporarily lacked the critical zone information required for proper resource placement and allocation. As a result, zonal deployments could not proceed, leading to a significant increase in allocation failures."/>
    <s v="23:42 UTC on 4 November 2025 - Customer impact began."/>
    <s v="We recommend that customers require multi-factor verification for all of your users, see: https://learn.microsoft.com/azure/security/fundamentals/identity-management-best-practices#enforce-multifactor-verification-for-users."/>
    <s v="You can rate this PIR and provide any feedback using our quick 3-question survey: https://aka.ms/AzPIR/7V_J-TVZ"/>
  </r>
  <r>
    <x v="2"/>
    <s v="6NCK-9QZ"/>
    <s v="ServiceIssue"/>
    <s v="Resolved"/>
    <x v="1"/>
    <s v="PIR - Network connectivity - Disruptions in West US"/>
    <s v="2025-10-21 12:09"/>
    <s v="2025-10-21 15:43"/>
    <s v="Network Infrastructure"/>
    <s v="Between 12:00 UTC and 14:25 UTC on 21 October 2025, a power delivery failure occurred in a rack at a single datacenter within the West US region. During this time, impacted customers may have experienced network disruptions when accessing or managing workloads hosted on affected Azure services. The failure caused a loss of network connectivity and service inaccessibility, particularly impacting storage clusters and dependent services. Some dependent services showed high CPU usage and retried traffic backlogs until recovery actions were completed."/>
    <s v="Datacenter racks are designed with dual power supplies, connected to separate sources to ensure redundancy and high availability. This setup allows continued operation even if one source fails. The Rack Power Distribution Unit (RPDU) connects to these two sources (primary and backup) and distributes power within the rack. During this incident, the RPDU malfunctioned, blocking power from both sources. The failure caused cable damage, disrupting power delivery to the rack and making storage clusters and dependent services inaccessible."/>
    <s v="Our engineering teams took immediate action to restore service. We replaced the faulty RPDU and repaired the damaged cabling. We restored power to the affected rack and brought devices online in a controlled sequence. We then monitored recovery signals including CPU usage, partition loads, and VM health to ensure stability. Finally, we coordinated across our storage, compute, and datacenter operations teams to validate repairs before declaring mitigation complete. All impacted services fully recovered, and telemetry confirmed normal operation across affected workloads in the West US region."/>
    <s v="We have replaced the faulty Rack Power Distribution Unit (RPDU) and its cabling. (Completed)"/>
    <s v="For mission-critical workloads, customers should consider a multi-region geodiversity strategy to avoid impact from incidents like this one that impacted a single region: https://learn.microsoft.com/azure/well-architected/design-guides/regions-availability-zones#deployment-approach-4-multi-region-deployments and https://learn.microsoft.com/azure/well-architected/design-guides/disaster-recovery"/>
  </r>
  <r>
    <x v="2"/>
    <s v="QKNQ-PB8"/>
    <s v="ServiceIssue"/>
    <s v="Resolved"/>
    <x v="1"/>
    <s v="Post Incident Review (PIR) – Azure Portal and other management portals – Access issues in multiple regions"/>
    <s v="2025-10-09 19:43"/>
    <s v="2025-10-09 23:59"/>
    <s v="Microsoft Azure portal"/>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r>
    <x v="3"/>
    <s v="YKYN-BWZ"/>
    <s v="ServiceIssue"/>
    <s v="Resolved"/>
    <x v="0"/>
    <s v="PIR - Azure Front Door - Connectivity issues across multiple regions"/>
    <s v="2025-10-29 16:04"/>
    <s v="2025-10-30 00:05"/>
    <s v="Microsoft Azure portal"/>
    <s v="Between 15:41 UTC on 29 October and 00:05 UTC on 30 October 2025, customers and Microsoft services leveraging Azure Front Door (AFD) and Azure Content Delivery Network (CDN) experienced connection timeout errors and Domain Name System (DNS) resolution issues. From 18:30 UTC on 29 October 2025, as the system recovered gradually, some customers started to see availability improve – albeit with increased latency – until the system fully stabilized by 00:05 UTC on 30 October 2025."/>
    <s v="Azure Front Door (AFD) and Azure Content Delivery Network (CDN) route traffic using globally distributed edge sites supporting customers as well as Microsoft services including various management portals. The AFD control plane generates customer configuration metadata that the data plane consumes for all customer-initiated operations including purge and Web Application Firewall (WAF) on the AFD platform. Since customer applications hosted on AFD and CDN can be accessed by their end users from anywhere in the world, these changes are deployed globally across all its edge sites to provide a consistent user experience."/>
    <s v="The issue started at 15:41 UTC and was detected by monitoring at 15:48 UTC, prompting our investigation. By 15:43 UTC the configuration protection system activated in response to widespread data plane issues, and automatically blocked all new and in-flight configuration changes from being deployed worldwide."/>
    <s v="To prevent issues like this, and improve deployment safety..."/>
    <s v="Understand best practices for building a resilient global HTTP ingress layer, to maintain availability during regional or network disruptions: https://learn.microsoft.com/azure/architecture/guide/networking/global-web-applications/mission-critical-global-http-ingress"/>
  </r>
  <r>
    <x v="3"/>
    <s v="8GBP-XG0"/>
    <s v="ServiceIssue"/>
    <s v="Resolved"/>
    <x v="1"/>
    <s v="PIR – Azure Monitor Action Groups – Email notification delays"/>
    <s v="2026-03-16 11:35"/>
    <s v="2026-03-16 18:10"/>
    <s v="Azure Monitor"/>
    <s v="Between 11:35 UTC on 16 March 2026 and 07:30 UTC on 19 March 2026, customers using Azure Monitor Action Groups may have experienced delays in alert email notification delivery. Some customers reported delays of up to 8 hours, with isolated cases of longer delays due to backlogs in our email processing service and downstream email providers."/>
    <s v="This incident was not related to a service deployment or configuration change."/>
    <s v="11:35 UTC on 16 March 2026 – Customer impact began, email notification delivery started experiencing delays."/>
    <s v="We have already deployed a fully automated end-to-end solution to detect and rate limit/throttle excessive and abnormal traffic patterns, preventing concentrated traffic from impacting shared notification infrastructure. (Completed)"/>
    <s v="Consider configuring multiple notification types in your Action Groups. During this incident, primarily only the email delivery pipeline was affected. Adding SMS, voice call, webhook, (etc.) notifications for critical alerts provides a resilient fallback via a separate pipeline. For improved resiliency, consider deploying region‑specific Action Groups instead of pointing all alerts to a single 'Global' Action Group. This configuration provides regional isolation, zone redundancy, and reduced blast radius during service disruptions or traffic surges. See: https://learn.microsoft.com/azure/azure-monitor/alerts/action-groups"/>
  </r>
  <r>
    <x v="3"/>
    <s v="TGRC-K58"/>
    <s v="ServiceIssue"/>
    <s v="Resolved"/>
    <x v="1"/>
    <s v="PIR - Azure Database for PostgreSQL flexible servers service management operation errors in East US"/>
    <s v="2026-02-26 22:39"/>
    <s v="2026-02-27 00:07"/>
    <s v="Azure Database for PostgreSQL flexible servers"/>
    <s v="Between 22:39 and 23:59 UTC on 26 February 2026, impacted customers using Azure Database for PostgreSQL Flexible Server in the East US region may have experienced failures and error notifications when performing service management operations—particularly get, put, and patch operations. Existing PostgreSQL Flexible Server instances remained available and continued to serve application traffic throughout the incident."/>
    <s v="Azure Database for PostgreSQL Flexible Server relies on a metadata database to store and manage resource information such as server configuration, state, and lifecycle operations. This metadata store is required for service management operations (for example, creating servers, retrieving resource details, and updating configurations). To help ensure resiliency, the metadata database is configured with geo-redundancy using a failover group. As part of ongoing improvements, the service recently transitioned the metadata store to use a new authentication model."/>
    <s v="22:39 UTC on 26 February 2026 - Customer impact began. Customers in East US began experiencing failures in service management operations for Azure Database for PostgreSQL Flexible Server."/>
    <s v="We have removed the stale metadata failover group from East US, ensuring the service uses only the intended and correctly configured failover group for metadata access. (Completed)"/>
    <s v="Azure Database for PostgreSQL Flexible Server supports disaster recovery capabilities, including geo‑redundant backups, geo‑restore, and cross‑region read replicas. In the event of a regional incident, customers can restore services in a paired region or promote a read replica to resume operations. Learn more at: https://learn.microsoft.com/azure/reliability/reliability-azure-database-postgresql#cross-region-disaster-recovery-and-business-continuity"/>
  </r>
  <r>
    <x v="3"/>
    <s v="VKJQ-3FG"/>
    <s v="ServiceIssue"/>
    <s v="Resolved"/>
    <x v="1"/>
    <s v="PIR - Azure Metric Monitors - Intermittent failures in Central US and East US"/>
    <s v="2026-02-17 03:18"/>
    <s v="2026-02-17 08:20"/>
    <s v="Azure Monitor"/>
    <s v="Between 03:00 UTC and 07:20 UTC on 17 February 2026, a platform issue resulted in an impact to the Azure Monitor service in the Central US and East US region. Impacted customers may have experienced missed or incorrect monitor alerts, affecting the accuracy and timeliness of their Metric alerts. "/>
    <s v="Monitors fire based on health evaluations when metrics transition from a healthy to an unhealthy state. During this incident, inaccurate health evaluations led to incorrect monitor behavior as a downstream impact, reducing the reliability of monitoring signals."/>
    <s v="03:00 UTC on 17 February 2026 – Customers may have begun experiencing ingestion issues."/>
    <s v="We are implementing proactive scale out capacity on under-scaled clusters, to handle load more effectively and to help prevent resource exhaustion. (Estimated completion: April 2026)"/>
    <s v="There was no action customers could have taken to avoid or minimize impact from this specific service incident."/>
  </r>
  <r>
    <x v="3"/>
    <s v="7V7F-DBG"/>
    <s v="ServiceIssue"/>
    <s v="Resolved"/>
    <x v="1"/>
    <s v="Post Incident Review (PIR) - Azure Portal - Issues creating support requests"/>
    <s v="2025-11-17 17:45"/>
    <s v="2025-11-17 21:35"/>
    <s v="Microsoft Azure portal"/>
    <s v="Between 03:25 UTC on 16 November 2025 and 21:35 UTC on 17 November 2025, customers using the Azure Portal experienced issues creating new support requests. The error occurred in the support case creation blade, preventing the normal workflow. Alternative methods such as CLI and PowerShell remained unaffected, and our incident communications during the incident included a workaround so that customers could still create new support cases if needed."/>
    <s v="A platform issue impacted the support case creation experience within the Azure Portal. Customers encountered an error page when attempting to create cases through the portal interface. The problem was triggered by a regression introduced during a recent client deployment. A bug in the 'nudge' component (an instructional module designed to guide users towards a recommended action) caused the solution blade to fail, leading to the error page and blocking the case creation workflow. The issue was first detected by our monitoring telemetry and customer reports on 17 November 2025, after which we rolled back to the previous stable version."/>
    <s v="07:44 UTC on 14 November 2025 – Deployment regression introduced."/>
    <s v="We have rolled back the faulty deployment, and validated the safeguards that are in place. (Completed)"/>
    <s v="There was nothing customers could have done to avoid or minimize impact from this specific service incident."/>
  </r>
  <r>
    <x v="3"/>
    <s v="QKNQ-PB8"/>
    <s v="ServiceIssue"/>
    <s v="Resolved"/>
    <x v="1"/>
    <s v="Post Incident Review (PIR) – Azure Portal and other management portals – Access issues in multiple regions"/>
    <s v="2025-10-09 19:43"/>
    <s v="2025-10-09 23:59"/>
    <s v="Microsoft Azure portal"/>
    <s v="Between 19:43 UTC and 23:59 UTC on 09 October 2025, customers may have experienced availability issues and failures when loading content for the Azure Portal as well as other management portals across Microsoft. Over the course of the incident, approximately 45% of customers using the management portals experienced some form of impact – with failure rates reaching their peak at approximately 20:54 UTC, after which time customers generally experienced availability improving when attempting to load content. Note that service management via programmatic methods (such as PowerShell or the REST API) and the availability of resources were not impacted."/>
    <s v="Various Microsoft management portals utilize backend services to host content for different portal extensions. Azure Front Door (AFD) and Content Delivery Network (CDN) services are used to accelerate delivery of application content. An earlier incident occurred (Tracking ID: QNBQ-5W8) impacting the availability of management portals primarily from Africa and Europe, with lesser impact to Asia Pacific and the Middle East. We invoked our Business Continuity Disaster Recovery (BCDR) protocol and updated our network filters to allow traffic to bypass AFD so that customer traffic could reach backend services hosting content. "/>
    <s v="11:59 UTC on 09 October 2025 – We performed operations to allow management portal traffic to bypass AFD."/>
    <s v="We have audited our architecture for the traffic routing of our management portals. (Completed)"/>
    <s v="As an alternative for when management portals are inaccessible, customers can consider using programmatic methods to manage resources – including the REST API (https://learn.microsoft.com/rest/api/azure) and PowerShell (https://learn.microsoft.com/powershell/azure/?view=azps-14.4.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Onnet-CentralHub"/>
    <s v="rg_centralhub_eastus2_001"/>
    <s v="vm-files-eastus2-centalhub-001"/>
    <x v="0"/>
    <n v="346"/>
    <n v="2"/>
    <n v="2"/>
    <n v="8"/>
    <n v="4"/>
    <n v="3750"/>
    <n v="81.0625"/>
    <n v="2"/>
    <m/>
    <m/>
    <n v="1"/>
    <s v="2 1 3"/>
    <s v="UltraSSDAvailable"/>
    <x v="0"/>
    <x v="0"/>
    <s v="Windows Server 2022 Datacenter Azure Edition"/>
    <s v="10.0.20348.4648"/>
    <b v="1"/>
    <s v="MicrosoftWindowsServer"/>
    <s v="20348.2527.240607"/>
    <s v="None"/>
    <s v="adminonnet"/>
    <b v="0"/>
    <b v="0"/>
    <b v="0"/>
    <s v="Premium_LRS"/>
    <m/>
    <s v="None"/>
    <n v="0"/>
    <s v="V2"/>
    <x v="0"/>
    <b v="0"/>
    <s v="vnet_centralhub_eastus2_001"/>
    <s v="svnet_centralhub_eastus2_001"/>
    <s v="Default (Azure-provided)"/>
    <s v="vm-files-eastus2-centalhub-001-nsg"/>
    <s v="vm-files-eastus2-centalhub-001760_z1"/>
    <s v="Standard"/>
    <b v="1"/>
    <s v="False"/>
    <s v="172.16.0.25"/>
    <s v="Static"/>
    <s v=""/>
    <s v="2024-06-19 15:14"/>
    <s v="Microsoft.Azure.AzureDefenderForServers"/>
    <n v="1"/>
  </r>
  <r>
    <s v="Onnet-CentralHub"/>
    <s v="rg_centralhub_eastus2_001"/>
    <s v="vm-ad-eastus2-centralhub-001"/>
    <x v="1"/>
    <n v="284"/>
    <n v="2"/>
    <n v="1"/>
    <n v="8"/>
    <n v="4"/>
    <n v="1920"/>
    <n v="21.4580078125"/>
    <n v="3"/>
    <m/>
    <m/>
    <s v=""/>
    <s v="3 1 2"/>
    <s v="UltraSSDAvailable"/>
    <x v="0"/>
    <x v="0"/>
    <s v="Windows Server 2019 Datacenter"/>
    <s v="10.0.17763.5458"/>
    <b v="1"/>
    <s v="MicrosoftWindowsServer"/>
    <s v="17763.3165.220706"/>
    <s v="None"/>
    <s v="adminonnet"/>
    <b v="0"/>
    <b v="0"/>
    <b v="1"/>
    <s v="Standard_LRS"/>
    <m/>
    <s v="None"/>
    <n v="0"/>
    <s v="V2"/>
    <x v="0"/>
    <b v="0"/>
    <s v="vnet_centralhub_eastus2_001"/>
    <s v="svnet_centralhub_eastus2_001"/>
    <s v="Default (Azure-provided)"/>
    <s v="vm-ad-eastus2-centralhub-001-nsg"/>
    <s v="vm-ad-eastus2-cen637"/>
    <s v="Standard"/>
    <b v="1"/>
    <s v="False"/>
    <s v="172.16.0.5"/>
    <s v="Static"/>
    <s v=""/>
    <s v="2022-08-03 19:31"/>
    <s v="Microsoft.Azure.NetworkWatcher,  Microsoft.Azure.ChangeTrackingAndInventory,  Microsoft.Azure.AzureDefenderForServers,  Microsoft.EnterpriseCloud.Monitoring,  Microsoft.GuestConfiguration,  Microsoft.Azure.RecoveryServices.SiteRecovery,  Microsoft.Azure.Monitor,  Microsoft.Sentinel.AzureMonitorAgentExtensions"/>
    <n v="1"/>
  </r>
  <r>
    <s v="Onnet-CentralHub"/>
    <s v="rg_centralhub_eastus2_001"/>
    <s v="vm-bp-mdso-jumpbox-eastus2-003"/>
    <x v="2"/>
    <n v="284"/>
    <n v="2"/>
    <n v="1"/>
    <n v="4"/>
    <n v="4"/>
    <n v="1280"/>
    <n v="21.4580078125"/>
    <n v="3"/>
    <m/>
    <m/>
    <s v=""/>
    <s v="3 1 2"/>
    <s v="UltraSSDAvailable"/>
    <x v="0"/>
    <x v="0"/>
    <s v="Windows Server 2019 Datacenter"/>
    <s v="10.0.17763.8644"/>
    <b v="1"/>
    <s v="MicrosoftWindowsServer"/>
    <s v="17763.3287.220806"/>
    <s v="None"/>
    <s v="azureadmin"/>
    <b v="1"/>
    <b v="0"/>
    <b v="1"/>
    <s v="Standard_LRS"/>
    <m/>
    <s v="None"/>
    <n v="0"/>
    <s v="V2"/>
    <x v="0"/>
    <b v="0"/>
    <s v="vnet_centralhub_eastus2_001"/>
    <s v="svnet_centralhub_eastus2_001"/>
    <s v="Default (Azure-provided)"/>
    <s v="vm-bp-mdso-jumpbox-eastus2-003-nsg"/>
    <s v="vm-bp-mdso-jumpbo236"/>
    <s v="Standard"/>
    <b v="1"/>
    <s v="True"/>
    <s v="172.16.0.9"/>
    <s v="Dynamic"/>
    <s v=""/>
    <s v="2022-08-31 03:06"/>
    <s v="Microsoft.Azure.NetworkWatcher,  Microsoft.Azure.AzureDefenderForServers,  Microsoft.Compute,  Microsoft.EnterpriseCloud.Monitoring"/>
    <n v="1"/>
  </r>
  <r>
    <s v="Onnet-CentralHub"/>
    <s v="rg_centralhub_eastus2_001"/>
    <s v="vm-gisdsk-eastus2-centralhub-001"/>
    <x v="3"/>
    <n v="163"/>
    <n v="4"/>
    <n v="2"/>
    <n v="16"/>
    <n v="8"/>
    <n v="6400"/>
    <n v="91.552734375"/>
    <n v="2"/>
    <m/>
    <m/>
    <s v=""/>
    <s v="2 1 3"/>
    <s v="UltraSSDAvailable"/>
    <x v="0"/>
    <x v="0"/>
    <s v="Windows Server 2019 Datacenter"/>
    <s v="10.0.17763.8511"/>
    <b v="1"/>
    <s v="MicrosoftWindowsServer"/>
    <s v="17763.4252.230404"/>
    <s v="None"/>
    <s v="gisdskuser"/>
    <b v="1"/>
    <b v="0"/>
    <b v="1"/>
    <s v="StandardSSD_LRS"/>
    <n v="64"/>
    <s v="StandardSSD_LRS"/>
    <n v="64"/>
    <s v="V2"/>
    <x v="0"/>
    <b v="0"/>
    <s v="vnet_centralhub_eastus2_001"/>
    <s v="svnet_centralhub_eastus2_001"/>
    <s v="Default (Azure-provided)"/>
    <s v="vm-gisdsk-eastus2-centralhub-001-nsg"/>
    <s v="vm-gisdsk-eastus2-centralhub-001245"/>
    <s v="Standard"/>
    <b v="1"/>
    <s v="False"/>
    <s v="172.16.0.7"/>
    <s v="Static"/>
    <s v=""/>
    <s v="2023-04-17 14:58"/>
    <s v="Microsoft.Azure.AzureDefenderForServers,  Microsoft.EnterpriseCloud.Monitoring"/>
    <n v="1"/>
  </r>
  <r>
    <s v="Onnet-CentralHub"/>
    <s v="rg_rpa_centralhub_001"/>
    <s v="vm-jobserver-centrahub-001"/>
    <x v="1"/>
    <n v="284"/>
    <n v="2"/>
    <n v="1"/>
    <n v="8"/>
    <n v="4"/>
    <n v="1920"/>
    <n v="21.4580078125"/>
    <n v="3"/>
    <m/>
    <m/>
    <s v=""/>
    <s v="3 1 2"/>
    <s v="UltraSSDAvailable"/>
    <x v="0"/>
    <x v="1"/>
    <s v="ubuntu"/>
    <s v="22.04"/>
    <b v="0"/>
    <s v="dcassociatesgroupinc"/>
    <s v="2.0.2"/>
    <s v="None"/>
    <s v="azureuser"/>
    <b v="1"/>
    <b v="0"/>
    <b v="0"/>
    <s v="StandardSSD_LRS"/>
    <n v="64"/>
    <s v="None"/>
    <n v="0"/>
    <s v="V2"/>
    <x v="0"/>
    <b v="0"/>
    <s v="vnet_centralhub_eastus2_001"/>
    <s v="svnet_centralhub_eastus2_001"/>
    <s v="Default (Azure-provided)"/>
    <s v="vm-jobserver-centrahub-001-nsg"/>
    <s v="vm-jobserver-centrahub-001905"/>
    <s v="Standard"/>
    <b v="1"/>
    <s v="False"/>
    <s v="172.16.0.59"/>
    <s v="Dynamic"/>
    <s v=""/>
    <s v="2026-02-12 14:25"/>
    <s v="Microsoft.Azure.AzureDefenderForServers"/>
    <n v="1"/>
  </r>
  <r>
    <s v="Onnet-CentralHub"/>
    <s v="rg_centralhub_centralus_001"/>
    <s v="vm-ad-eastus2-centralhub-004"/>
    <x v="4"/>
    <n v="348"/>
    <n v="2"/>
    <n v="2"/>
    <n v="4"/>
    <n v="4"/>
    <n v="3750"/>
    <n v="81.0625"/>
    <n v="2"/>
    <m/>
    <m/>
    <s v=""/>
    <s v="3 1 2"/>
    <s v="UltraSSDAvailable"/>
    <x v="1"/>
    <x v="0"/>
    <s v="Windows Server 2019 Datacenter"/>
    <s v="10.0.17763.8644"/>
    <b v="1"/>
    <s v="MicrosoftWindowsServer"/>
    <s v="17763.5458.240206"/>
    <s v="None"/>
    <s v="adminonnet"/>
    <b v="1"/>
    <b v="0"/>
    <b v="0"/>
    <s v="Standard_LRS"/>
    <n v="64"/>
    <s v="None"/>
    <n v="0"/>
    <s v="V2"/>
    <x v="0"/>
    <b v="0"/>
    <s v="vnet_centralhub_centralus_001"/>
    <s v="svnet_centralhub_centralus_001"/>
    <s v="Default (Azure-provided)"/>
    <s v="vm-ad-eastus2-centralhub-004-nsg"/>
    <s v="vm-ad-eastus2-centralhub-004525"/>
    <s v="Standard"/>
    <b v="1"/>
    <s v="False"/>
    <s v="172.16.5.4"/>
    <s v="Dynamic"/>
    <s v=""/>
    <s v="2024-02-28 19:05"/>
    <s v="Microsoft.Azure.AzureDefenderForServers"/>
    <n v="1"/>
  </r>
  <r>
    <s v="Onnet-CentralHub"/>
    <s v="rg_centralhub_eastus2_001"/>
    <s v="VBA-6ee72aae-8b4d-47bf-b958-1aa1ed6aa0ab"/>
    <x v="5"/>
    <n v="340"/>
    <n v="2"/>
    <n v="2"/>
    <n v="4"/>
    <n v="4"/>
    <n v="3200"/>
    <n v="45.7763671875"/>
    <n v="2"/>
    <m/>
    <m/>
    <s v=""/>
    <s v="1 3 2"/>
    <s v="UltraSSDAvailable"/>
    <x v="0"/>
    <x v="1"/>
    <s v="ubuntu"/>
    <s v="22.04"/>
    <b v="0"/>
    <s v="Canonical"/>
    <s v="22.04.202506200"/>
    <s v="None"/>
    <s v="user4a300a56b69a756731f66a1f671"/>
    <b v="0"/>
    <b v="0"/>
    <b v="0"/>
    <s v="Premium_LRS"/>
    <n v="64"/>
    <s v="None"/>
    <n v="0"/>
    <s v="V1"/>
    <x v="0"/>
    <b v="0"/>
    <s v="vnet_centralhub_eastus2_001"/>
    <s v="svnet_centralhub_eastus2_001"/>
    <s v="Default (Azure-provided)"/>
    <s v="vm-veeam-centralhub-002-nsg"/>
    <s v="VBA-6ee72aae-8b4d-47bf-b958-1aa1ed6aa0ab-nic"/>
    <s v="Standard"/>
    <b v="1"/>
    <s v="False"/>
    <s v="172.16.0.10"/>
    <s v="Dynamic"/>
    <s v=""/>
    <s v="2025-07-03 05:06"/>
    <s v="Microsoft.Azure.AzureDefenderForServers,  Microsoft.Azure.Extensions"/>
    <n v="1"/>
  </r>
  <r>
    <s v="Onnet-CentralHub"/>
    <s v="rg_centralhub_eastus2_001"/>
    <s v="fw-fortinet-eastus2-centralhub-001"/>
    <x v="6"/>
    <n v="348"/>
    <n v="2"/>
    <n v="1"/>
    <n v="4"/>
    <n v="8"/>
    <n v="6400"/>
    <n v="91.552734375"/>
    <n v="2"/>
    <m/>
    <m/>
    <s v=""/>
    <s v="3 1 2"/>
    <s v="UltraSSDAvailable"/>
    <x v="0"/>
    <x v="1"/>
    <s v="FortiOS"/>
    <s v="v7.2.10"/>
    <b v="0"/>
    <s v="fortinet"/>
    <s v="7.2.4"/>
    <s v="None"/>
    <s v="fwonnetaz"/>
    <b v="1"/>
    <b v="0"/>
    <b v="0"/>
    <s v="Premium_LRS"/>
    <n v="30"/>
    <s v="Premium_LRS"/>
    <n v="30"/>
    <s v="V1"/>
    <x v="0"/>
    <b v="0"/>
    <s v="vnet_centralhub_eastus2_001"/>
    <s v="svnet_centralhub_eastus2_003"/>
    <s v="Default (Azure-provided)"/>
    <s v="fwfortinet-xmx2damk7ycfc-NSG"/>
    <s v="fw-fortinet-eastus2-centralhub-001-Nic1"/>
    <s v="Standard"/>
    <b v="1"/>
    <s v="True"/>
    <s v="172.16.3.4"/>
    <s v="Static"/>
    <s v="fwfortinet-FGT-PIP"/>
    <s v="2023-03-28 13:42"/>
    <s v="Microsoft.Azure.NetworkWatcher"/>
    <n v="1"/>
  </r>
  <r>
    <s v="Onnet-CentralHub"/>
    <s v="rg_centralhub_eastus2_001"/>
    <s v="fw-fortinet-eastus2-centralhub-001"/>
    <x v="6"/>
    <n v="348"/>
    <n v="2"/>
    <n v="1"/>
    <n v="4"/>
    <n v="8"/>
    <n v="6400"/>
    <n v="91.552734375"/>
    <n v="2"/>
    <m/>
    <m/>
    <s v=""/>
    <s v="3 1 2"/>
    <s v="UltraSSDAvailable"/>
    <x v="0"/>
    <x v="1"/>
    <s v="FortiOS"/>
    <s v="v7.2.10"/>
    <b v="0"/>
    <s v="fortinet"/>
    <s v="7.2.4"/>
    <s v="None"/>
    <s v="fwonnetaz"/>
    <b v="1"/>
    <b v="0"/>
    <b v="0"/>
    <s v="Premium_LRS"/>
    <n v="30"/>
    <s v="Premium_LRS"/>
    <n v="30"/>
    <s v="V1"/>
    <x v="0"/>
    <b v="0"/>
    <s v="vnet_centralhub_eastus2_001"/>
    <s v="svnet_centralhub_eastus2_004"/>
    <s v="Default (Azure-provided)"/>
    <s v="fwfortinet-xmx2damk7ycfc-NSG"/>
    <s v="fw-fortinet-eastus2-centralhub-001-Nic2"/>
    <s v="Standard"/>
    <b v="1"/>
    <s v="True"/>
    <s v="172.16.3.68"/>
    <s v="Static"/>
    <s v=""/>
    <s v="2023-03-28 13:42"/>
    <s v="Microsoft.Azure.NetworkWatcher"/>
    <n v="0"/>
  </r>
  <r>
    <s v="Onnet-CentralHub"/>
    <s v="rg_centralhub_eastus2_001"/>
    <s v="hp-vdk-0"/>
    <x v="7"/>
    <n v="284"/>
    <n v="4"/>
    <n v="1"/>
    <n v="16"/>
    <n v="8"/>
    <n v="2880"/>
    <n v="33.37890625"/>
    <n v="4"/>
    <m/>
    <m/>
    <s v=""/>
    <s v="3 1 2"/>
    <s v="UltraSSDAvailable"/>
    <x v="0"/>
    <x v="0"/>
    <s v="Windows 10 Enterprise for Virtual Desktops"/>
    <s v="10.0.19045.7058"/>
    <b v="1"/>
    <s v="MicrosoftWindowsDesktop"/>
    <s v="19042.2604.230207"/>
    <s v="Windows client with multi-tenant hosting"/>
    <s v="adminonnet"/>
    <b v="1"/>
    <b v="0"/>
    <b v="1"/>
    <s v="StandardSSD_LRS"/>
    <n v="30"/>
    <s v="None"/>
    <n v="0"/>
    <s v="V2"/>
    <x v="0"/>
    <b v="0"/>
    <s v="vnet_centralhub_eastus2_001"/>
    <s v="svnet_centralhub_eastus2_001"/>
    <s v="Default (Azure-provided)"/>
    <s v="None"/>
    <s v="hp-vdk-0-nic"/>
    <s v="Standard"/>
    <b v="1"/>
    <s v="False"/>
    <s v="172.16.0.39"/>
    <s v="Dynamic"/>
    <s v=""/>
    <s v="2023-02-16 22:25"/>
    <s v="Microsoft.Azure.AzureDefenderForServers,  Microsoft.Powershell,  Microsoft.EnterpriseCloud.Monitoring,  Microsoft.Compute"/>
    <n v="1"/>
  </r>
  <r>
    <s v="Onnet-CentralHub"/>
    <s v="rg_centralhub_eastus2_001"/>
    <s v="hp-vdk-1"/>
    <x v="7"/>
    <n v="284"/>
    <n v="4"/>
    <n v="1"/>
    <n v="16"/>
    <n v="8"/>
    <n v="2880"/>
    <n v="33.37890625"/>
    <n v="4"/>
    <m/>
    <m/>
    <s v=""/>
    <s v="3 1 2"/>
    <s v="UltraSSDAvailable"/>
    <x v="0"/>
    <x v="0"/>
    <s v="Windows 10 Enterprise for Virtual Desktops"/>
    <s v="10.0.19045.6937"/>
    <b v="1"/>
    <s v="MicrosoftWindowsDesktop"/>
    <s v="19042.2604.230207"/>
    <s v="Windows client with multi-tenant hosting"/>
    <s v="adminonnet"/>
    <b v="1"/>
    <b v="0"/>
    <b v="1"/>
    <s v="StandardSSD_LRS"/>
    <n v="30"/>
    <s v="None"/>
    <n v="0"/>
    <s v="V2"/>
    <x v="0"/>
    <b v="0"/>
    <s v="vnet_centralhub_eastus2_001"/>
    <s v="svnet_centralhub_eastus2_001"/>
    <s v="Default (Azure-provided)"/>
    <s v="None"/>
    <s v="hp-vdk-1-nic"/>
    <s v="Standard"/>
    <b v="1"/>
    <s v="False"/>
    <s v="172.16.0.38"/>
    <s v="Dynamic"/>
    <s v=""/>
    <s v="2023-02-16 22:25"/>
    <s v="Microsoft.Azure.AzureDefenderForServers,  Microsoft.Powershell,  Microsoft.EnterpriseCloud.Monitoring,  Microsoft.Compute"/>
    <n v="1"/>
  </r>
  <r>
    <s v="Onnet-CentralHub"/>
    <s v="rg_centralhub_eastus2_001"/>
    <s v="hp-vdk-2"/>
    <x v="7"/>
    <n v="284"/>
    <n v="4"/>
    <n v="1"/>
    <n v="16"/>
    <n v="8"/>
    <n v="2880"/>
    <n v="33.37890625"/>
    <n v="4"/>
    <m/>
    <m/>
    <s v=""/>
    <s v="3 1 2"/>
    <s v="UltraSSDAvailable"/>
    <x v="0"/>
    <x v="0"/>
    <s v="Windows 10 Enterprise for Virtual Desktops"/>
    <s v="10.0.19045.7184"/>
    <b v="1"/>
    <s v="MicrosoftWindowsDesktop"/>
    <s v="19042.2604.230207"/>
    <s v="Windows client with multi-tenant hosting"/>
    <s v="adminonnet"/>
    <b v="1"/>
    <b v="0"/>
    <b v="1"/>
    <s v="Standard_LRS"/>
    <n v="30"/>
    <s v="None"/>
    <n v="0"/>
    <s v="V2"/>
    <x v="0"/>
    <b v="0"/>
    <s v="vnet_centralhub_eastus2_001"/>
    <s v="svnet_centralhub_eastus2_001"/>
    <s v="Default (Azure-provided)"/>
    <s v="None"/>
    <s v="hp-vdk-2-nic"/>
    <s v="Standard"/>
    <b v="1"/>
    <s v="False"/>
    <s v="172.16.0.41"/>
    <s v="Dynamic"/>
    <s v=""/>
    <s v="2023-02-17 18:50"/>
    <s v="Microsoft.Azure.AzureDefenderForServers,  Microsoft.Powershell,  Microsoft.EnterpriseCloud.Monitoring,  Microsoft.Compute"/>
    <n v="1"/>
  </r>
  <r>
    <s v="Onnet-CentralHub"/>
    <s v="rg_centralhub_eastus2_001"/>
    <s v="hp-vdk-3"/>
    <x v="7"/>
    <n v="284"/>
    <n v="4"/>
    <n v="1"/>
    <n v="16"/>
    <n v="8"/>
    <n v="2880"/>
    <n v="33.37890625"/>
    <n v="4"/>
    <m/>
    <m/>
    <s v=""/>
    <s v="3 1 2"/>
    <s v="UltraSSDAvailable"/>
    <x v="0"/>
    <x v="0"/>
    <s v="Windows 10 Enterprise for Virtual Desktops"/>
    <s v="10.0.19045.7184"/>
    <b v="1"/>
    <s v="MicrosoftWindowsDesktop"/>
    <s v="19042.2604.230207"/>
    <s v="Windows client with multi-tenant hosting"/>
    <s v="adminonnet"/>
    <b v="1"/>
    <b v="0"/>
    <b v="1"/>
    <s v="Standard_LRS"/>
    <n v="30"/>
    <s v="None"/>
    <n v="0"/>
    <s v="V2"/>
    <x v="0"/>
    <b v="0"/>
    <s v="vnet_centralhub_eastus2_001"/>
    <s v="svnet_centralhub_eastus2_001"/>
    <s v="Default (Azure-provided)"/>
    <s v="None"/>
    <s v="hp-vdk-3-nic"/>
    <s v="Standard"/>
    <b v="1"/>
    <s v="False"/>
    <s v="172.16.0.40"/>
    <s v="Dynamic"/>
    <s v=""/>
    <s v="2023-02-17 18:50"/>
    <s v="Microsoft.Azure.AzureDefenderForServers,  Microsoft.Powershell,  Microsoft.EnterpriseCloud.Monitoring,  Microsoft.Compute"/>
    <n v="1"/>
  </r>
  <r>
    <s v="Onnet-CentralHub"/>
    <s v="rg_centralhub_eastus2_001"/>
    <s v="vm-ad-eastus2-centralhub-002"/>
    <x v="1"/>
    <n v="284"/>
    <n v="2"/>
    <n v="1"/>
    <n v="8"/>
    <n v="4"/>
    <n v="1920"/>
    <n v="21.4580078125"/>
    <n v="3"/>
    <m/>
    <m/>
    <n v="1"/>
    <s v="3 1 2"/>
    <s v="UltraSSDAvailable"/>
    <x v="0"/>
    <x v="0"/>
    <s v="Windows Server 2019 Datacenter"/>
    <s v="10.0.17763.8644"/>
    <b v="1"/>
    <s v="MicrosoftWindowsServer"/>
    <s v="17763.3532.221008"/>
    <s v="None"/>
    <s v="adminonnet"/>
    <b v="1"/>
    <b v="0"/>
    <b v="1"/>
    <s v="Standard_LRS"/>
    <n v="30"/>
    <s v="None"/>
    <n v="0"/>
    <s v="V2"/>
    <x v="0"/>
    <b v="0"/>
    <s v="vnet_centralhub_eastus2_001"/>
    <s v="svnet_centralhub_eastus2_001"/>
    <s v="Default (Azure-provided)"/>
    <s v="vm-ad-eastus2-centralhub-002-nsg"/>
    <s v="vm-ad-eastus2-cen228_z1"/>
    <s v="Standard"/>
    <b v="1"/>
    <s v="False"/>
    <s v="172.16.0.17"/>
    <s v="Static"/>
    <s v=""/>
    <s v="2022-10-13 11:39"/>
    <s v="Microsoft.Azure.AzureDefenderForServers,  Microsoft.EnterpriseCloud.Monitoring,  Microsoft.Azure.RecoveryServices.SiteRecovery,  Microsoft.Compute,  Microsoft.Azure.Monitor,  Microsoft.Sentinel.AzureMonitorAgentExtensions"/>
    <n v="1"/>
  </r>
  <r>
    <s v="Onnet-CentralHub"/>
    <s v="rg_centralhub_eastus2_001"/>
    <s v="vm-ad-eastus2-centralhub-003"/>
    <x v="0"/>
    <n v="346"/>
    <n v="2"/>
    <n v="2"/>
    <n v="8"/>
    <n v="4"/>
    <n v="3750"/>
    <n v="81.0625"/>
    <n v="2"/>
    <m/>
    <m/>
    <s v=""/>
    <s v="2 1 3"/>
    <s v="UltraSSDAvailable"/>
    <x v="0"/>
    <x v="0"/>
    <s v="Windows Server 2019 Datacenter"/>
    <s v="10.0.17763.6414"/>
    <b v="1"/>
    <s v="MicrosoftWindowsServer"/>
    <s v="17763.4737.230802"/>
    <s v="None"/>
    <s v="adminonnet"/>
    <b v="1"/>
    <b v="0"/>
    <b v="1"/>
    <s v="Premium_LRS"/>
    <n v="30"/>
    <s v="None"/>
    <n v="0"/>
    <s v="V2"/>
    <x v="0"/>
    <b v="0"/>
    <s v="vnet_centralhub_eastus2_001"/>
    <s v="svnet_centralhub_eastus2_001"/>
    <s v="Default (Azure-provided)"/>
    <s v="None"/>
    <s v="vm-ad-eastus2-centralhub-003649"/>
    <s v="Standard"/>
    <b v="1"/>
    <s v="False"/>
    <s v="172.16.0.24"/>
    <s v="Dynamic"/>
    <s v=""/>
    <s v="2023-08-24 14:31"/>
    <s v="Microsoft.Azure.AzureDefenderForServers,  Microsoft.EnterpriseCloud.Monitoring"/>
    <n v="1"/>
  </r>
  <r>
    <s v="Onnet-CentralHub"/>
    <s v="rg_centralhub_eastus2_001"/>
    <s v="vm-assestment-eastus2-centralhub-001"/>
    <x v="7"/>
    <n v="284"/>
    <n v="4"/>
    <n v="1"/>
    <n v="16"/>
    <n v="8"/>
    <n v="2880"/>
    <n v="33.37890625"/>
    <n v="4"/>
    <m/>
    <m/>
    <n v="1"/>
    <s v="3 1 2"/>
    <s v="UltraSSDAvailable"/>
    <x v="0"/>
    <x v="0"/>
    <s v="WindowsServer"/>
    <s v="2022-datacenter-azure-edition"/>
    <b v="1"/>
    <s v="MicrosoftWindowsServer"/>
    <s v="20348.2461.240510"/>
    <s v="None"/>
    <s v="adminonnet"/>
    <b v="0"/>
    <b v="0"/>
    <b v="0"/>
    <s v="Standard_LRS"/>
    <n v="30"/>
    <s v="None"/>
    <n v="0"/>
    <s v="V2"/>
    <x v="1"/>
    <b v="0"/>
    <s v="vnet_centralhub_eastus2_001"/>
    <s v="svnet_centralhub_eastus2_001"/>
    <s v="Default (Azure-provided)"/>
    <s v="vm-assestment-eastus2-centralhub-001-nsg"/>
    <s v="vm-assestment-eastus2-centralhub-001865_z1"/>
    <s v="Standard"/>
    <b v="1"/>
    <s v="False"/>
    <s v="172.16.0.30"/>
    <s v="Dynamic"/>
    <s v=""/>
    <s v="2024-06-06 19:05"/>
    <s v="Microsoft.Azure.AzureDefenderForServers"/>
    <n v="1"/>
  </r>
  <r>
    <s v="Onnet-CentralHub"/>
    <s v="rg_centralhub_eastus2_001"/>
    <s v="vm-bp-jumpbox-eastus2-centralhub-001"/>
    <x v="2"/>
    <n v="284"/>
    <n v="2"/>
    <n v="1"/>
    <n v="4"/>
    <n v="4"/>
    <n v="1280"/>
    <n v="21.4580078125"/>
    <n v="3"/>
    <m/>
    <m/>
    <s v=""/>
    <s v="3 1 2"/>
    <s v="UltraSSDAvailable"/>
    <x v="0"/>
    <x v="1"/>
    <s v="redhat"/>
    <s v="7.9"/>
    <b v="0"/>
    <s v="RedHat"/>
    <s v="7.9.2023010601"/>
    <s v="None"/>
    <s v="azureuser"/>
    <b v="1"/>
    <b v="0"/>
    <b v="1"/>
    <s v="StandardSSD_LRS"/>
    <n v="30"/>
    <s v="None"/>
    <n v="0"/>
    <s v="V2"/>
    <x v="0"/>
    <b v="0"/>
    <s v="vnet_centralhub_eastus2_001"/>
    <s v="svnet_centralhub_eastus2_001"/>
    <s v="Default (Azure-provided)"/>
    <s v="vmbpjumpboxeastus2centralhub001nsg491"/>
    <s v="vm-bp-jumpbox-eastus2-centralhub-001850"/>
    <s v="Standard"/>
    <b v="1"/>
    <s v="False"/>
    <s v="172.16.0.20"/>
    <s v="Static"/>
    <s v=""/>
    <s v="2023-03-01 23:32"/>
    <s v="Microsoft.Azure.NetworkWatcher,  Microsoft.Azure.AzureDefenderForServers,  Microsoft.OSTCExtensions,  Microsoft.EnterpriseCloud.Monitoring"/>
    <n v="1"/>
  </r>
  <r>
    <s v="Onnet-CentralHub"/>
    <s v="rg_centralhub_eastus2_001"/>
    <s v="vm-bp-jumpbox-eastus2-centralhub-002"/>
    <x v="8"/>
    <n v="284"/>
    <n v="8"/>
    <n v="1"/>
    <n v="32"/>
    <n v="16"/>
    <n v="4320"/>
    <n v="47.68359375"/>
    <n v="4"/>
    <m/>
    <m/>
    <s v=""/>
    <s v="3 1 2"/>
    <s v="UltraSSDAvailable"/>
    <x v="0"/>
    <x v="1"/>
    <s v="ubuntu"/>
    <s v="22.04"/>
    <b v="0"/>
    <s v="Canonical"/>
    <s v="22.04.202407160"/>
    <s v="None"/>
    <s v="azureuser"/>
    <b v="1"/>
    <b v="0"/>
    <b v="0"/>
    <s v="StandardSSD_LRS"/>
    <n v="30"/>
    <s v="None"/>
    <n v="0"/>
    <s v="V2"/>
    <x v="0"/>
    <b v="0"/>
    <s v="vnet_centralhub_eastus2_001"/>
    <s v="svnet_centralhub_eastus2_001"/>
    <s v="Default (Azure-provided)"/>
    <s v="vm-bp-jumpbox-eastus2-centralhub-002-nsg"/>
    <s v="vm-bp-jumpbox-eastus2-centralhub-002429"/>
    <s v="Standard"/>
    <b v="1"/>
    <s v="False"/>
    <s v="172.16.0.31"/>
    <s v="Dynamic"/>
    <s v=""/>
    <s v="2024-07-19 14:26"/>
    <s v="Microsoft.Azure.AzureDefenderForServers"/>
    <n v="1"/>
  </r>
  <r>
    <s v="Onnet-CentralHub"/>
    <s v="rg_centralhub_eastus2_001"/>
    <s v="vm-bp-lic-eastus2-001"/>
    <x v="9"/>
    <n v="346"/>
    <n v="4"/>
    <n v="2"/>
    <n v="16"/>
    <n v="8"/>
    <n v="6400"/>
    <n v="91.552734375"/>
    <n v="2"/>
    <m/>
    <m/>
    <s v=""/>
    <s v=""/>
    <s v=""/>
    <x v="0"/>
    <x v="1"/>
    <s v="redhat"/>
    <s v="7.9"/>
    <b v="0"/>
    <s v="RedHat"/>
    <s v="7.9.2022032201"/>
    <s v="None"/>
    <s v="azureuser"/>
    <b v="1"/>
    <b v="0"/>
    <b v="1"/>
    <s v="Standard_LRS"/>
    <n v="30"/>
    <s v="None"/>
    <n v="0"/>
    <s v="V1"/>
    <x v="0"/>
    <b v="0"/>
    <s v="vnet_centralhub_eastus2_001"/>
    <s v="svnet_centralhub_eastus2_001"/>
    <s v="Default (Azure-provided)"/>
    <s v="vm-bp-lic-eastus2-001-nsg"/>
    <s v="vm-bp-lic-eastus2442"/>
    <s v="Standard"/>
    <b v="1"/>
    <s v="False"/>
    <s v="172.16.0.8"/>
    <s v="Dynamic"/>
    <s v=""/>
    <s v="2022-08-31 01:24"/>
    <s v="Microsoft.Azure.AzureDefenderForServers,  Microsoft.EnterpriseCloud.Monitoring"/>
    <n v="1"/>
  </r>
  <r>
    <s v="Onnet-CentralHub"/>
    <s v="rg_centralhub_eastus2_001"/>
    <s v="vm-bp-uaa-eastus2-dev-002"/>
    <x v="10"/>
    <n v="318"/>
    <n v="32"/>
    <n v="2"/>
    <n v="128"/>
    <n v="32"/>
    <n v="57600"/>
    <n v="1373.291015625"/>
    <n v="8"/>
    <m/>
    <m/>
    <s v=""/>
    <s v="3 1 2"/>
    <s v="UltraSSDAvailable"/>
    <x v="0"/>
    <x v="1"/>
    <s v="RHEL"/>
    <s v="810-gen2"/>
    <b v="0"/>
    <s v="RedHat"/>
    <s v="8.10.2025052607"/>
    <s v="None"/>
    <s v="azureuser"/>
    <b v="1"/>
    <b v="0"/>
    <b v="0"/>
    <s v="Premium_LRS"/>
    <n v="8192"/>
    <s v="Premium_LRS"/>
    <n v="8192"/>
    <s v="V2"/>
    <x v="1"/>
    <b v="0"/>
    <s v="vnet_centralhub_eastus2_001"/>
    <s v="svnet_centralhub_eastus2_005"/>
    <s v="Default (Azure-provided)"/>
    <s v="vm-bp-uaa-eastus2-dev-002-nsg"/>
    <s v="vm-bp-uaa-eastus2-dev-00218"/>
    <s v="Standard"/>
    <b v="1"/>
    <s v="False"/>
    <s v="172.16.4.5"/>
    <s v="Dynamic"/>
    <s v=""/>
    <s v="2025-12-01 22:30"/>
    <s v="Microsoft.Azure.AzureDefenderForServers"/>
    <n v="1"/>
  </r>
  <r>
    <s v="Onnet-CentralHub"/>
    <s v="rg_centralhub_eastus2_001"/>
    <s v="vm-devops-agentpool-eastus2-centralhub-001"/>
    <x v="2"/>
    <n v="284"/>
    <n v="2"/>
    <n v="1"/>
    <n v="4"/>
    <n v="4"/>
    <n v="1280"/>
    <n v="21.4580078125"/>
    <n v="3"/>
    <m/>
    <m/>
    <s v=""/>
    <s v="3 1 2"/>
    <s v="UltraSSDAvailable"/>
    <x v="0"/>
    <x v="1"/>
    <s v="ubuntu"/>
    <s v="20.04"/>
    <b v="0"/>
    <s v="Canonical"/>
    <s v="20.04.202210180"/>
    <s v="None"/>
    <s v="azureuser"/>
    <b v="1"/>
    <b v="0"/>
    <b v="1"/>
    <s v="Standard_LRS"/>
    <n v="8192"/>
    <s v="None"/>
    <n v="0"/>
    <s v="V2"/>
    <x v="0"/>
    <b v="0"/>
    <s v="vnet_centralhub_eastus2_001"/>
    <s v="svnet_centralhub_eastus2_001"/>
    <s v="Default (Azure-provided)"/>
    <s v="vm-devops-agentpool-eastus2-centralhub-001-nsg"/>
    <s v="vm-devops-agentpo88"/>
    <s v="Standard"/>
    <b v="1"/>
    <s v="False"/>
    <s v="172.16.0.19"/>
    <s v="Static"/>
    <s v=""/>
    <s v="2022-10-31 18:40"/>
    <s v="Microsoft.Azure.AzureDefenderForServers,  Microsoft.EnterpriseCloud.Monitoring,  Microsoft.OSTCExtensions"/>
    <n v="1"/>
  </r>
  <r>
    <s v="Onnet-CentralHub"/>
    <s v="rg_centralhub_eastus2_001"/>
    <s v="vm-devops-api-eastus2-dev-001"/>
    <x v="2"/>
    <n v="284"/>
    <n v="2"/>
    <n v="1"/>
    <n v="4"/>
    <n v="4"/>
    <n v="1280"/>
    <n v="21.4580078125"/>
    <n v="3"/>
    <m/>
    <m/>
    <s v=""/>
    <s v="3 1 2"/>
    <s v="UltraSSDAvailable"/>
    <x v="0"/>
    <x v="0"/>
    <s v="Windows Server 2019 Datacenter"/>
    <s v="10.0.17763.8644"/>
    <b v="1"/>
    <s v="MicrosoftWindowsServer"/>
    <s v="17763.3406.220909"/>
    <s v="None"/>
    <s v="azureuser"/>
    <b v="0"/>
    <b v="0"/>
    <b v="1"/>
    <s v="Standard_LRS"/>
    <n v="8192"/>
    <s v="None"/>
    <n v="0"/>
    <s v="V2"/>
    <x v="0"/>
    <b v="0"/>
    <s v="vnet_centralhub_eastus2_001"/>
    <s v="svnet_centralhub_eastus2_001"/>
    <s v="Default (Azure-provided)"/>
    <s v="vm-devops-api-eastus2-dev-001-nsg"/>
    <s v="vm-devops-api-eas290"/>
    <s v="Standard"/>
    <b v="1"/>
    <s v="False"/>
    <s v="172.16.0.13"/>
    <s v="Dynamic"/>
    <s v=""/>
    <s v="2022-09-20 17:59"/>
    <s v="Microsoft.Azure.AzureDefenderForServers,  Microsoft.EnterpriseCloud.Monitoring,  Microsoft.Compute"/>
    <n v="1"/>
  </r>
  <r>
    <s v="Onnet-CentralHub"/>
    <s v="rg_centralhub_eastus2_001"/>
    <s v="vm-devops-api-eastus2-dev-002"/>
    <x v="1"/>
    <n v="284"/>
    <n v="2"/>
    <n v="1"/>
    <n v="8"/>
    <n v="4"/>
    <n v="1920"/>
    <n v="21.4580078125"/>
    <n v="3"/>
    <m/>
    <m/>
    <s v=""/>
    <s v="3 1 2"/>
    <s v="UltraSSDAvailable"/>
    <x v="0"/>
    <x v="0"/>
    <s v="Windows Server 2019 Datacenter"/>
    <s v="10.0.17763.8644"/>
    <b v="1"/>
    <m/>
    <m/>
    <s v="None"/>
    <m/>
    <b v="0"/>
    <b v="0"/>
    <b v="1"/>
    <s v="StandardSSD_LRS"/>
    <n v="8192"/>
    <s v="None"/>
    <n v="0"/>
    <s v="V2"/>
    <x v="0"/>
    <b v="0"/>
    <s v="vnet_centralhub_eastus2_001"/>
    <s v="svnet_centralhub_eastus2_001"/>
    <s v="Default (Azure-provided)"/>
    <s v="vm-devops-api-eastus2-dev-002-nsg"/>
    <s v="vm-devops-api-eas753"/>
    <s v="Standard"/>
    <b v="1"/>
    <s v="False"/>
    <s v="172.16.0.18"/>
    <s v="Dynamic"/>
    <s v=""/>
    <s v="2022-10-20 00:21"/>
    <s v="Microsoft.Azure.NetworkWatcher,  Microsoft.Azure.AzureDefenderForServers,  Microsoft.EnterpriseCloud.Monitoring,  Microsoft.Compute"/>
    <n v="1"/>
  </r>
  <r>
    <s v="Onnet-CentralHub"/>
    <s v="rg_centralhub_eastus2_001"/>
    <s v="vm-gis-jumpbox-eastus2-dev-001"/>
    <x v="2"/>
    <n v="284"/>
    <n v="2"/>
    <n v="1"/>
    <n v="4"/>
    <n v="4"/>
    <n v="1280"/>
    <n v="21.4580078125"/>
    <n v="3"/>
    <m/>
    <m/>
    <s v=""/>
    <s v="3 1 2"/>
    <s v="UltraSSDAvailable"/>
    <x v="0"/>
    <x v="0"/>
    <s v="Windows Server 2019 Datacenter"/>
    <s v="10.0.17763.8644"/>
    <b v="1"/>
    <s v="MicrosoftWindowsServer"/>
    <s v="17763.3770.221211"/>
    <s v="None"/>
    <s v="azureadmin"/>
    <b v="1"/>
    <b v="0"/>
    <b v="1"/>
    <s v="StandardSSD_LRS"/>
    <n v="8192"/>
    <s v="None"/>
    <n v="0"/>
    <s v="V2"/>
    <x v="0"/>
    <b v="0"/>
    <s v="vnet_centralhub_eastus2_001"/>
    <s v="svnet_centralhub_eastus2_001"/>
    <s v="Default (Azure-provided)"/>
    <s v="vm-gis-jumpbox-eastus2-dev-001-nsg"/>
    <s v="vm-gis-jumpbox-eastus2-dev-00155"/>
    <s v="Standard"/>
    <b v="1"/>
    <s v="False"/>
    <s v="172.16.0.14"/>
    <s v="Dynamic"/>
    <s v=""/>
    <s v="2022-12-14 06:40"/>
    <s v="Microsoft.Azure.AzureDefenderForServers,  Microsoft.EnterpriseCloud.Monitoring"/>
    <n v="1"/>
  </r>
  <r>
    <s v="Onnet-CentralHub"/>
    <s v="rg_centralhub_eastus2_001"/>
    <s v="vm-gis-lic-eastus2-001"/>
    <x v="2"/>
    <n v="284"/>
    <n v="2"/>
    <n v="1"/>
    <n v="4"/>
    <n v="4"/>
    <n v="1280"/>
    <n v="21.4580078125"/>
    <n v="3"/>
    <m/>
    <m/>
    <s v=""/>
    <s v="3 1 2"/>
    <s v="UltraSSDAvailable"/>
    <x v="0"/>
    <x v="0"/>
    <s v="Windows Server 2022 Datacenter"/>
    <s v="10.0.20348.5020"/>
    <b v="1"/>
    <s v="MicrosoftWindowsServer"/>
    <s v="20348.3207.250210"/>
    <s v="None"/>
    <s v="lic-user-admin"/>
    <b v="0"/>
    <b v="0"/>
    <b v="0"/>
    <s v="Standard_LRS"/>
    <n v="8192"/>
    <s v="None"/>
    <n v="0"/>
    <s v="V1"/>
    <x v="0"/>
    <b v="0"/>
    <s v="vnet_centralhub_eastus2_001"/>
    <s v="svnet_centralhub_eastus2_001"/>
    <s v="Default (Azure-provided)"/>
    <s v="None"/>
    <s v="nic-vm-gis-lic-eastus2-001"/>
    <s v="Standard"/>
    <b v="1"/>
    <s v="False"/>
    <s v="172.16.0.48"/>
    <s v="Dynamic"/>
    <s v=""/>
    <s v="2025-03-06 13:41"/>
    <s v="Microsoft.Azure.AzureDefenderForServers"/>
    <n v="1"/>
  </r>
  <r>
    <s v="Onnet-CentralHub"/>
    <s v="rg_centralhub_eastus2_001"/>
    <s v="vm-gisdsk-eastus2-centralhub-002"/>
    <x v="11"/>
    <n v="163"/>
    <n v="8"/>
    <n v="2"/>
    <n v="32"/>
    <n v="16"/>
    <n v="12800"/>
    <n v="183.10546875"/>
    <n v="4"/>
    <m/>
    <m/>
    <s v=""/>
    <s v="2 1 3"/>
    <s v="UltraSSDAvailable"/>
    <x v="0"/>
    <x v="0"/>
    <s v="Windows Server 2019 Datacenter"/>
    <s v="10.0.17763.6414"/>
    <b v="1"/>
    <m/>
    <m/>
    <s v="None"/>
    <m/>
    <b v="1"/>
    <b v="0"/>
    <b v="0"/>
    <s v="StandardSSD_LRS"/>
    <n v="8192"/>
    <s v="None"/>
    <n v="0"/>
    <s v="V2"/>
    <x v="0"/>
    <b v="0"/>
    <s v="vnet_centralhub_eastus2_001"/>
    <s v="svnet_centralhub_eastus2_001"/>
    <s v="Default (Azure-provided)"/>
    <s v="vm-gisdsk-eastus2-centralhub-002-nsg"/>
    <s v="vm-gisdsk-eastus2-centralhub-002524"/>
    <s v="Standard"/>
    <b v="1"/>
    <s v="False"/>
    <s v="172.16.0.43"/>
    <s v="Dynamic"/>
    <s v=""/>
    <s v="2025-01-21 00:25"/>
    <s v="Microsoft.Azure.AzureDefenderForServers"/>
    <n v="1"/>
  </r>
  <r>
    <s v="Onnet-CentralHub"/>
    <s v="rg_centralhub_eastus2_001"/>
    <s v="vm-gisdsk-eastus2-centralhub-003"/>
    <x v="12"/>
    <n v="24"/>
    <n v="8"/>
    <n v="2"/>
    <n v="28"/>
    <n v="16"/>
    <n v="12800"/>
    <n v="183.10546875"/>
    <n v="4"/>
    <m/>
    <m/>
    <s v=""/>
    <s v="3 2"/>
    <s v="UltraSSDAvailable"/>
    <x v="0"/>
    <x v="0"/>
    <s v="Windows Server 2022 Datacenter"/>
    <s v="10.0.20348.5020"/>
    <b v="1"/>
    <s v="MicrosoftWindowsServer"/>
    <s v="20348.3207.250210"/>
    <s v="None"/>
    <s v="gisdsk-user"/>
    <b v="0"/>
    <b v="0"/>
    <b v="0"/>
    <s v="Standard_LRS"/>
    <n v="8192"/>
    <s v="None"/>
    <n v="0"/>
    <s v="V1"/>
    <x v="0"/>
    <b v="0"/>
    <s v="vnet_centralhub_eastus2_001"/>
    <s v="svnet_centralhub_eastus2_001"/>
    <s v="Default (Azure-provided)"/>
    <s v="None"/>
    <s v="nic-vm-gisdsk-eastus2-centralhub-003"/>
    <s v="Standard"/>
    <b v="1"/>
    <s v="False"/>
    <s v="172.16.0.49"/>
    <s v="Dynamic"/>
    <s v=""/>
    <s v="2025-03-06 15:29"/>
    <s v="Microsoft.Azure.AzureDefenderForServers"/>
    <n v="1"/>
  </r>
  <r>
    <s v="Onnet-CentralHub"/>
    <s v="rg_centralhub_eastus2_001"/>
    <s v="vm-hardening-eastus2-001"/>
    <x v="2"/>
    <n v="284"/>
    <n v="2"/>
    <n v="1"/>
    <n v="4"/>
    <n v="4"/>
    <n v="1280"/>
    <n v="21.4580078125"/>
    <n v="3"/>
    <m/>
    <m/>
    <s v=""/>
    <s v="3 1 2"/>
    <s v="UltraSSDAvailable"/>
    <x v="0"/>
    <x v="0"/>
    <s v="WindowsServer"/>
    <s v="2019-datacenter-gensecond"/>
    <b v="1"/>
    <s v="MicrosoftWindowsServer"/>
    <s v="17763.3406.220909"/>
    <s v="None"/>
    <s v="azureuser"/>
    <b v="1"/>
    <b v="0"/>
    <b v="1"/>
    <s v="Standard_LRS"/>
    <n v="8192"/>
    <s v="None"/>
    <n v="0"/>
    <s v="V2"/>
    <x v="1"/>
    <b v="0"/>
    <s v="vnet_centralhub_eastus2_001"/>
    <s v="svnet_centralhub_eastus2_001"/>
    <s v="Default (Azure-provided)"/>
    <s v="vm-hardening-eastus2-001-nsg"/>
    <s v="vm-hardening-east887"/>
    <s v="Standard"/>
    <b v="1"/>
    <s v="False"/>
    <s v="172.16.0.12"/>
    <s v="Dynamic"/>
    <s v=""/>
    <s v="2022-09-19 22:25"/>
    <s v="Microsoft.Azure.AzureDefenderForServers,  Microsoft.EnterpriseCloud.Monitoring"/>
    <n v="1"/>
  </r>
  <r>
    <s v="Onnet-CentralHub"/>
    <s v="rg_centralhub_eastus2_001"/>
    <s v="vm-jumbox-bss-api-eastus2-dev-001"/>
    <x v="2"/>
    <n v="284"/>
    <n v="2"/>
    <n v="1"/>
    <n v="4"/>
    <n v="4"/>
    <n v="1280"/>
    <n v="21.4580078125"/>
    <n v="3"/>
    <m/>
    <m/>
    <s v=""/>
    <s v="3 1 2"/>
    <s v="UltraSSDAvailable"/>
    <x v="0"/>
    <x v="0"/>
    <s v="WindowsServer"/>
    <s v="2019-datacenter-gensecond"/>
    <b v="1"/>
    <s v="MicrosoftWindowsServer"/>
    <s v="17763.6293.240905"/>
    <s v="None"/>
    <s v="azureuser"/>
    <b v="1"/>
    <b v="0"/>
    <b v="0"/>
    <s v="StandardSSD_LRS"/>
    <n v="8192"/>
    <s v="None"/>
    <n v="0"/>
    <s v="V2"/>
    <x v="1"/>
    <b v="0"/>
    <s v="vnet_centralhub_eastus2_001"/>
    <s v="svnet_centralhub_eastus2_001"/>
    <s v="Default (Azure-provided)"/>
    <s v="vm-jumbox-bss-api-eastus2-dev-001-nsg"/>
    <s v="vm-jumbox-bss-api-eastus2-dev-001143"/>
    <s v="Standard"/>
    <b v="1"/>
    <s v="False"/>
    <s v="172.16.0.34"/>
    <s v="Dynamic"/>
    <s v=""/>
    <s v="2024-09-27 21:06"/>
    <s v="Microsoft.Azure.AzureDefenderForServers"/>
    <n v="1"/>
  </r>
  <r>
    <s v="Onnet-CentralHub"/>
    <s v="rg_centralhub_eastus2_001"/>
    <s v="vm-jumpbox-eastus2-centralhub-001"/>
    <x v="8"/>
    <n v="284"/>
    <n v="8"/>
    <n v="1"/>
    <n v="32"/>
    <n v="16"/>
    <n v="4320"/>
    <n v="47.68359375"/>
    <n v="4"/>
    <m/>
    <m/>
    <s v=""/>
    <s v="3 1 2"/>
    <s v="UltraSSDAvailable"/>
    <x v="0"/>
    <x v="0"/>
    <s v="Windows Server 2019 Datacenter"/>
    <s v="10.0.17763.8146"/>
    <b v="1"/>
    <s v="MicrosoftWindowsServer"/>
    <s v="17763.3165.220706"/>
    <s v="None"/>
    <s v="adminonnet"/>
    <b v="0"/>
    <b v="0"/>
    <b v="1"/>
    <s v="Standard_LRS"/>
    <n v="8192"/>
    <s v="None"/>
    <n v="0"/>
    <s v="V2"/>
    <x v="0"/>
    <b v="0"/>
    <s v="vnet_centralhub_eastus2_001"/>
    <s v="svnet_centralhub_eastus2_001"/>
    <s v="Default (Azure-provided)"/>
    <s v="vm-jumpbox-eastus2-centralhub-001-nsg"/>
    <s v="vm-jumpbox-eastus91"/>
    <s v="Standard"/>
    <b v="1"/>
    <s v="False"/>
    <s v="172.16.0.4"/>
    <s v="Dynamic"/>
    <s v=""/>
    <s v="2022-08-08 19:57"/>
    <s v="Microsoft.Azure.AzureDefenderForServers,  Microsoft.Azure.NetworkWatcher,  Microsoft.EnterpriseCloud.Monitoring,  Microsoft.Compute"/>
    <n v="1"/>
  </r>
  <r>
    <s v="Onnet-CentralHub"/>
    <s v="rg_centralhub_eastus2_001"/>
    <s v="vm-monitor-eastus2-prod-001"/>
    <x v="13"/>
    <n v="340"/>
    <n v="8"/>
    <n v="2"/>
    <n v="16"/>
    <n v="16"/>
    <n v="12800"/>
    <n v="183.10546875"/>
    <n v="4"/>
    <m/>
    <m/>
    <n v="1"/>
    <s v="1 3 2"/>
    <s v="UltraSSDAvailable"/>
    <x v="0"/>
    <x v="1"/>
    <s v="ubuntu"/>
    <s v="24.04"/>
    <b v="0"/>
    <s v="Canonical"/>
    <s v="24.04.202411030"/>
    <s v="None"/>
    <s v="adminonnet"/>
    <b v="1"/>
    <b v="0"/>
    <b v="0"/>
    <s v="Standard_LRS"/>
    <n v="8192"/>
    <s v="3 Disks found."/>
    <n v="20"/>
    <s v="V2"/>
    <x v="0"/>
    <b v="0"/>
    <s v="vnet_centralhub_eastus2_001"/>
    <s v="svnet_centralhub_eastus2_001"/>
    <s v="Default (Azure-provided)"/>
    <s v="vmmonitoreastus2prod001nsg190"/>
    <s v="vm-monitor-eastus2-prod-001809"/>
    <s v="Standard"/>
    <b v="1"/>
    <s v="False"/>
    <s v="172.16.0.33"/>
    <s v="Dynamic"/>
    <s v=""/>
    <s v="2024-11-13 21:03"/>
    <s v="Microsoft.Azure.AzureDefenderForServers,  Microsoft.OSTCExtensions"/>
    <n v="1"/>
  </r>
  <r>
    <s v="Onnet-CentralHub"/>
    <s v="rg_centralhub_eastus2_001"/>
    <s v="vm-sn-jumpbox-eastus2-dev-001"/>
    <x v="2"/>
    <n v="284"/>
    <n v="2"/>
    <n v="1"/>
    <n v="4"/>
    <n v="4"/>
    <n v="1280"/>
    <n v="21.4580078125"/>
    <n v="3"/>
    <m/>
    <m/>
    <s v=""/>
    <s v="3 1 2"/>
    <s v="UltraSSDAvailable"/>
    <x v="0"/>
    <x v="0"/>
    <s v="Windows Server 2019 Datacenter"/>
    <s v="10.0.17763.3287"/>
    <b v="0"/>
    <s v="MicrosoftWindowsServer"/>
    <s v="17763.3287.220806"/>
    <s v="None"/>
    <s v="useradmin"/>
    <b v="1"/>
    <b v="0"/>
    <b v="1"/>
    <s v="Standard_LRS"/>
    <n v="4"/>
    <s v="Premium_LRS"/>
    <n v="4"/>
    <s v="V2"/>
    <x v="0"/>
    <b v="0"/>
    <s v="vnet_centralhub_eastus2_001"/>
    <s v="svnet_centralhub_eastus2_001"/>
    <s v="Default (Azure-provided)"/>
    <s v="vm-sn-jumpbox-eastus2-dev-001-nsg"/>
    <s v="vm-sn-jumpbox-eas876"/>
    <s v="Standard"/>
    <b v="1"/>
    <s v="False"/>
    <s v="172.16.0.11"/>
    <s v="Dynamic"/>
    <s v=""/>
    <s v="2022-09-02 01:00"/>
    <s v="Microsoft.Azure.AzureDefenderForServers,  Microsoft.EnterpriseCloud.Monitoring"/>
    <n v="1"/>
  </r>
  <r>
    <s v="Onnet-CentralHub"/>
    <s v="rg_centralhub_eastus2_001"/>
    <s v="vm-veeam-centralhub-001"/>
    <x v="14"/>
    <n v="346"/>
    <n v="4"/>
    <n v="1"/>
    <n v="32"/>
    <n v="16"/>
    <n v="6400"/>
    <n v="96"/>
    <n v="4"/>
    <m/>
    <m/>
    <n v="1"/>
    <s v="1 2"/>
    <s v="UltraSSDAvailable"/>
    <x v="0"/>
    <x v="0"/>
    <s v="Windows Server 2022 Datacenter Azure Edition"/>
    <s v="10.0.20348.5020"/>
    <b v="1"/>
    <s v="MicrosoftWindowsServer"/>
    <s v="20348.3207.250210"/>
    <s v="None"/>
    <s v="adminonnet"/>
    <b v="1"/>
    <b v="0"/>
    <b v="0"/>
    <s v="Standard_LRS"/>
    <n v="4"/>
    <s v="2 Disks found."/>
    <n v="200"/>
    <s v="V2"/>
    <x v="0"/>
    <b v="0"/>
    <s v="vnet_centralhub_eastus2_001"/>
    <s v="svnet_centralhub_eastus2_001"/>
    <s v="Default (Azure-provided)"/>
    <s v="vm-veeam-centralhub-001-nsg"/>
    <s v="vm-veeam-centralhub-001791"/>
    <s v="Standard"/>
    <b v="1"/>
    <s v="False"/>
    <s v="172.16.0.45"/>
    <s v="Dynamic"/>
    <s v=""/>
    <s v="2025-02-26 22:34"/>
    <s v="Microsoft.Azure.AzureDefenderForServers,  Microsoft.Azure.AzureDefenderForSQL,  Microsoft.SqlServer.Management"/>
    <n v="1"/>
  </r>
  <r>
    <s v="Onnet-CentralHub"/>
    <s v="rg_centralhub_eastus2_001"/>
    <s v="vm-veeam-eastus2-centralhub-002"/>
    <x v="2"/>
    <n v="284"/>
    <n v="2"/>
    <n v="1"/>
    <n v="4"/>
    <n v="4"/>
    <n v="1280"/>
    <n v="21.4580078125"/>
    <n v="3"/>
    <m/>
    <m/>
    <s v=""/>
    <s v="3 1 2"/>
    <s v="UltraSSDAvailable"/>
    <x v="0"/>
    <x v="1"/>
    <s v="0001-com-ubuntu-server-jammy"/>
    <s v="22_04-lts"/>
    <b v="0"/>
    <s v="Canonical"/>
    <s v="22.04.202503240"/>
    <s v="None"/>
    <s v="adminonnet"/>
    <b v="0"/>
    <b v="0"/>
    <b v="0"/>
    <s v="Premium_LRS"/>
    <n v="32"/>
    <s v="Premium_LRS"/>
    <n v="32"/>
    <s v="V1"/>
    <x v="1"/>
    <b v="0"/>
    <s v="vnet_centralhub_eastus2_001"/>
    <s v="svnet_centralhub_eastus2_001"/>
    <s v="Default (Azure-provided)"/>
    <s v="vm-veeam-centralhub-001-nsg"/>
    <s v="vm-veeam-eastus2-centralhub-002-nicfa698711800c2df86e624f15b4"/>
    <s v="Standard"/>
    <b v="1"/>
    <s v="False"/>
    <s v="172.16.0.46"/>
    <s v="Dynamic"/>
    <s v=""/>
    <s v="2025-03-26 21:22"/>
    <s v="Microsoft.Azure.AzureDefenderForServers"/>
    <n v="1"/>
  </r>
  <r>
    <s v="Onnet-Dev"/>
    <s v="rg-bluep-eastus2-dev-001"/>
    <s v="vm-bp-install-dev-001"/>
    <x v="2"/>
    <n v="342"/>
    <n v="2"/>
    <n v="1"/>
    <n v="4"/>
    <n v="4"/>
    <n v="1280"/>
    <n v="21.4580078125"/>
    <n v="3"/>
    <m/>
    <m/>
    <s v=""/>
    <s v="3 1 2"/>
    <s v="UltraSSDAvailable"/>
    <x v="0"/>
    <x v="1"/>
    <s v="RHEL"/>
    <s v="7-LVM"/>
    <b v="0"/>
    <s v="RedHat"/>
    <s v="7.9.2022032203"/>
    <s v="None"/>
    <s v="azureuser"/>
    <b v="0"/>
    <b v="0"/>
    <b v="0"/>
    <s v="Standard_LRS"/>
    <n v="1024"/>
    <s v="Standard_LRS"/>
    <n v="1024"/>
    <s v="V1"/>
    <x v="1"/>
    <b v="0"/>
    <s v="vnet-onnet-eastus2-dev-001"/>
    <s v="snet-bp-bpi-eastus2-dev-002"/>
    <s v="Default (Azure-provided)"/>
    <s v="None"/>
    <s v="nic-install-dev-001"/>
    <s v="Standard"/>
    <b v="1"/>
    <s v="False"/>
    <s v="10.30.1.9"/>
    <s v="Static"/>
    <s v=""/>
    <s v="2023-01-11 21:24"/>
    <s v="Microsoft.Azure.AzureDefenderForServers"/>
    <n v="1"/>
  </r>
  <r>
    <s v="Onnet-Dev"/>
    <s v="rg-bluep-eastus2-dev-001"/>
    <s v="vm-bp-uaakafka-eastus2-dev-001"/>
    <x v="7"/>
    <n v="342"/>
    <n v="4"/>
    <n v="1"/>
    <n v="16"/>
    <n v="8"/>
    <n v="2880"/>
    <n v="33.37890625"/>
    <n v="4"/>
    <m/>
    <m/>
    <s v=""/>
    <s v="3 1 2"/>
    <s v="UltraSSDAvailable"/>
    <x v="0"/>
    <x v="1"/>
    <s v="RHEL"/>
    <s v="7-LVM"/>
    <b v="0"/>
    <s v="RedHat"/>
    <s v="7.9.2023032012"/>
    <s v="None"/>
    <s v="azureuser"/>
    <b v="0"/>
    <b v="0"/>
    <b v="0"/>
    <s v="StandardSSD_LRS"/>
    <n v="1024"/>
    <s v="None"/>
    <n v="0"/>
    <s v="V1"/>
    <x v="1"/>
    <b v="0"/>
    <s v="vnet-onnet-eastus2-dev-001"/>
    <s v="snet-bp-uaa-eastus2-dev-004"/>
    <s v="Default (Azure-provided)"/>
    <s v="None"/>
    <s v="nic-uaakafka-eastus2-dev-001"/>
    <s v="Standard"/>
    <b v="1"/>
    <s v="False"/>
    <s v="10.30.3.10"/>
    <s v="Static"/>
    <s v=""/>
    <s v="2023-03-23 23:24"/>
    <s v="Microsoft.Azure.AzureDefenderForServers"/>
    <n v="1"/>
  </r>
  <r>
    <s v="Onnet-Dev"/>
    <s v="rg-sn-eastus2-dev-001"/>
    <s v="vm-ms-eastus2-dev-002"/>
    <x v="0"/>
    <n v="348"/>
    <n v="2"/>
    <n v="2"/>
    <n v="8"/>
    <n v="4"/>
    <n v="3750"/>
    <n v="81.0625"/>
    <n v="2"/>
    <m/>
    <m/>
    <s v=""/>
    <s v="2 1 3"/>
    <s v="UltraSSDAvailable"/>
    <x v="0"/>
    <x v="0"/>
    <m/>
    <m/>
    <b v="0"/>
    <m/>
    <m/>
    <s v="None"/>
    <m/>
    <b v="1"/>
    <b v="0"/>
    <b v="0"/>
    <s v="Standard_LRS"/>
    <n v="32"/>
    <s v="Standard_LRS"/>
    <n v="32"/>
    <s v="V1"/>
    <x v="1"/>
    <b v="0"/>
    <s v="vnet-onnet-eastus2-dev-001"/>
    <s v="snet-sn-ms-eastus2-dev-001"/>
    <s v="Default (Azure-provided)"/>
    <s v="vm-ms-eastus2-dev-002-nsg"/>
    <s v="vm-ms-eastus2-dev231"/>
    <s v="Standard"/>
    <b v="1"/>
    <s v="False"/>
    <s v="10.30.7.6"/>
    <s v="Static"/>
    <s v=""/>
    <s v="2022-09-30 20:02"/>
    <s v="Microsoft.Azure.AzureDefenderForServers,  Microsoft.Azure.Monitor,  Microsoft.Azure.NetworkWatcher,  Microsoft.Compute"/>
    <n v="1"/>
  </r>
  <r>
    <s v="Onnet-Dev"/>
    <s v="rg-sn-eastus2-dev-001"/>
    <s v="vm-sn-ms-eastus2-dev-001"/>
    <x v="2"/>
    <n v="342"/>
    <n v="2"/>
    <n v="1"/>
    <n v="4"/>
    <n v="4"/>
    <n v="1280"/>
    <n v="21.4580078125"/>
    <n v="3"/>
    <m/>
    <m/>
    <s v=""/>
    <s v="3 1 2"/>
    <s v="UltraSSDAvailable"/>
    <x v="0"/>
    <x v="1"/>
    <s v="0001-com-ubuntu-server-jammy"/>
    <s v="22_04-lts-gen2"/>
    <b v="0"/>
    <s v="Canonical"/>
    <s v="22.04.202409130"/>
    <s v="None"/>
    <s v="azureuser"/>
    <b v="0"/>
    <b v="0"/>
    <b v="0"/>
    <s v="Premium_LRS"/>
    <n v="32"/>
    <s v="None"/>
    <n v="0"/>
    <s v="V2"/>
    <x v="1"/>
    <b v="0"/>
    <s v="vnet-onnet-eastus2-dev-001"/>
    <s v="snet-sn-ms-eastus2-dev-001"/>
    <s v="Default (Azure-provided)"/>
    <s v="None"/>
    <s v="vm-sn-ms-eastus2-dev-001-nic"/>
    <s v="Standard"/>
    <b v="1"/>
    <s v="False"/>
    <s v="10.30.7.4"/>
    <s v="Dynamic"/>
    <s v=""/>
    <s v="2024-09-19 16:31"/>
    <s v=""/>
    <n v="1"/>
  </r>
  <r>
    <s v="Onnet-QA"/>
    <s v="rg-bluep-eastus2-qa-001"/>
    <s v="vm-bp-syslog-eastus2-qa-001"/>
    <x v="15"/>
    <n v="121"/>
    <n v="2"/>
    <n v="2"/>
    <n v="8"/>
    <n v="4"/>
    <n v="3200"/>
    <n v="45.7763671875"/>
    <n v="2"/>
    <m/>
    <m/>
    <s v=""/>
    <s v="2 1 3"/>
    <s v="UltraSSDAvailable"/>
    <x v="0"/>
    <x v="1"/>
    <s v="0001-com-ubuntu-server-focal"/>
    <s v="20_04-lts-gen2"/>
    <b v="0"/>
    <s v="Canonical"/>
    <s v="20.04.202301130"/>
    <s v="None"/>
    <s v="azureuser"/>
    <b v="1"/>
    <b v="0"/>
    <b v="1"/>
    <s v="Standard_LRS"/>
    <n v="32"/>
    <s v="None"/>
    <n v="0"/>
    <s v="V2"/>
    <x v="1"/>
    <b v="0"/>
    <s v="vnet-onnet-eastus2-qa-001"/>
    <s v="snet-bp-bpi-eastus2-qa-003"/>
    <s v="Default (Azure-provided)"/>
    <s v="vm-bp-syslog-eastus2-qa-001-nsg"/>
    <s v="vm-bp-syslog-eastus2-qa-001103"/>
    <s v="Standard"/>
    <b v="1"/>
    <s v="False"/>
    <s v="10.20.2.4"/>
    <s v="Dynamic"/>
    <s v=""/>
    <s v="2023-01-25 23:09"/>
    <s v="Microsoft.Azure.AzureDefenderForServers,  Microsoft.OSTCExtensions,  Microsoft.EnterpriseCloud.Monitoring"/>
    <n v="1"/>
  </r>
  <r>
    <s v="Onnet-QA"/>
    <s v="rg-gis-eastus2-qa-001"/>
    <s v="vm-gis-was-eastus2-qa-001"/>
    <x v="16"/>
    <n v="348"/>
    <n v="2"/>
    <n v="2"/>
    <n v="8"/>
    <n v="4"/>
    <n v="3200"/>
    <n v="45.7763671875"/>
    <n v="2"/>
    <m/>
    <m/>
    <s v=""/>
    <s v=""/>
    <s v=""/>
    <x v="0"/>
    <x v="0"/>
    <s v="WindowsServer"/>
    <s v="2019-Datacenter"/>
    <b v="1"/>
    <s v="MicrosoftWindowsServer"/>
    <s v="17763.4131.230311"/>
    <s v="None"/>
    <s v="gisadminuser"/>
    <b v="0"/>
    <b v="0"/>
    <b v="1"/>
    <s v="StandardSSD_LRS"/>
    <n v="32"/>
    <s v="None"/>
    <n v="0"/>
    <s v="V1"/>
    <x v="1"/>
    <b v="0"/>
    <s v="vnet-onnet-eastus2-qa-001"/>
    <s v="snet-gis-server-eastus2-qa-006"/>
    <s v="Default (Azure-provided)"/>
    <s v="None"/>
    <s v="nic-was-eastus2-qa-001"/>
    <s v="Standard"/>
    <b v="1"/>
    <s v="False"/>
    <s v="10.20.2.134"/>
    <s v="Static"/>
    <s v=""/>
    <s v="2023-04-03 16:55"/>
    <s v="Microsoft.Azure.AzureDefenderForServers,  Microsoft.EnterpriseCloud.Monitoring"/>
    <n v="1"/>
  </r>
  <r>
    <s v="Onnet-QA"/>
    <s v="rg-bluep-eastus2-qa-001"/>
    <s v="vm-bp-uaakafka-eastus2-qa-001"/>
    <x v="1"/>
    <n v="304"/>
    <n v="2"/>
    <n v="1"/>
    <n v="8"/>
    <n v="4"/>
    <n v="1920"/>
    <n v="21.4580078125"/>
    <n v="3"/>
    <m/>
    <m/>
    <s v=""/>
    <s v="3 1 2"/>
    <s v="UltraSSDAvailable"/>
    <x v="0"/>
    <x v="1"/>
    <s v="RHEL"/>
    <s v="7-LVM"/>
    <b v="0"/>
    <s v="RedHat"/>
    <s v="7.9.2023032012"/>
    <s v="None"/>
    <s v="azureuser"/>
    <b v="0"/>
    <b v="0"/>
    <b v="0"/>
    <s v="StandardSSD_LRS"/>
    <n v="32"/>
    <s v="None"/>
    <n v="0"/>
    <s v="V1"/>
    <x v="1"/>
    <b v="0"/>
    <s v="vnet-onnet-eastus2-qa-001"/>
    <s v="snet-bp-uaa-eastus2-qa-005"/>
    <s v="Default (Azure-provided)"/>
    <s v="None"/>
    <s v="nic-uaakafka-eastus2-qa-001"/>
    <s v="Standard"/>
    <b v="1"/>
    <s v="False"/>
    <s v="10.20.2.69"/>
    <s v="Static"/>
    <s v=""/>
    <s v="2023-07-24 23:19"/>
    <s v="Microsoft.Azure.AzureDefenderForServers"/>
    <n v="1"/>
  </r>
  <r>
    <s v="Onnet-QA"/>
    <s v="rg-bluep-eastus2-qa-001"/>
    <s v="vm-bpetl-eastus2-qa-002"/>
    <x v="2"/>
    <n v="304"/>
    <n v="2"/>
    <n v="1"/>
    <n v="4"/>
    <n v="4"/>
    <n v="1280"/>
    <n v="21.4580078125"/>
    <n v="3"/>
    <m/>
    <m/>
    <s v=""/>
    <s v="3 1 2"/>
    <s v="UltraSSDAvailable"/>
    <x v="0"/>
    <x v="1"/>
    <s v="0001-com-ubuntu-server-jammy"/>
    <s v="22_04-lts-gen2"/>
    <b v="0"/>
    <s v="Canonical"/>
    <s v="22.04.202408010"/>
    <s v="None"/>
    <s v="azureuser"/>
    <b v="1"/>
    <b v="0"/>
    <b v="0"/>
    <s v="StandardSSD_LRS"/>
    <n v="180"/>
    <s v="StandardSSD_LRS"/>
    <n v="180"/>
    <s v="V2"/>
    <x v="1"/>
    <b v="0"/>
    <s v="vnet-onnet-eastus2-qa-001"/>
    <s v="snet-bp-mdso-eastus2-qa-004"/>
    <s v="Default (Azure-provided)"/>
    <s v="None"/>
    <s v="vm-bpetl-eastus2-qa-00266"/>
    <s v="Standard"/>
    <b v="1"/>
    <s v="False"/>
    <s v="10.20.2.37"/>
    <s v="Dynamic"/>
    <s v=""/>
    <s v="2024-08-08 19:49"/>
    <s v="Microsoft.Azure.AzureDefenderForServers,  Microsoft.OSTCExtensions"/>
    <n v="1"/>
  </r>
  <r>
    <s v="Onnet-QA"/>
    <s v="rg-gis-eastus2-qa-001"/>
    <s v="vm-gis-aes-eastus2-qa-001"/>
    <x v="17"/>
    <n v="304"/>
    <n v="16"/>
    <n v="1"/>
    <n v="64"/>
    <n v="32"/>
    <n v="4320"/>
    <n v="47.68359375"/>
    <n v="8"/>
    <m/>
    <m/>
    <s v=""/>
    <s v="3 1 2"/>
    <s v="UltraSSDAvailable"/>
    <x v="0"/>
    <x v="0"/>
    <m/>
    <m/>
    <b v="0"/>
    <m/>
    <m/>
    <s v="Azure Hybrid Benefit for Windows"/>
    <m/>
    <b v="1"/>
    <b v="0"/>
    <b v="0"/>
    <s v="StandardSSD_LRS"/>
    <n v="180"/>
    <s v="None"/>
    <n v="0"/>
    <s v="V1"/>
    <x v="1"/>
    <b v="0"/>
    <s v="vnet-onnet-eastus2-qa-001"/>
    <s v="snet-gis-server-eastus2-qa-006"/>
    <s v="Default (Azure-provided)"/>
    <s v="None"/>
    <s v="nic-aes-eastus2-qa-001"/>
    <s v="Standard"/>
    <b v="1"/>
    <s v="False"/>
    <s v="10.20.2.135"/>
    <s v="Static"/>
    <s v=""/>
    <s v="2024-02-20 14:29"/>
    <s v="Microsoft.Azure.AzureDefenderForServers"/>
    <n v="1"/>
  </r>
  <r>
    <s v="Onnet-QA"/>
    <s v="rg-gis-eastus2-qa-001"/>
    <s v="vm-gis-aes-eastus2-qa-komodo-001"/>
    <x v="17"/>
    <n v="304"/>
    <n v="16"/>
    <n v="1"/>
    <n v="64"/>
    <n v="32"/>
    <n v="4320"/>
    <n v="47.68359375"/>
    <n v="8"/>
    <m/>
    <m/>
    <s v=""/>
    <s v="3 1 2"/>
    <s v="UltraSSDAvailable"/>
    <x v="0"/>
    <x v="0"/>
    <s v="Windows Server 2019 Datacenter"/>
    <s v="10.0.17763.8644"/>
    <b v="1"/>
    <s v="MicrosoftWindowsServer"/>
    <s v="17763.7558.250705"/>
    <s v="None"/>
    <s v="gisadminuser"/>
    <b v="1"/>
    <b v="0"/>
    <b v="0"/>
    <s v="Premium_LRS"/>
    <n v="180"/>
    <s v="None"/>
    <n v="0"/>
    <s v="V2"/>
    <x v="0"/>
    <b v="0"/>
    <s v="vnet-onnet-eastus2-qa-001"/>
    <s v="snet-gis-server-eastus2-qa-006"/>
    <s v="Default (Azure-provided)"/>
    <s v="None"/>
    <s v="vm-gis-aes-eastus2-qa-komodo-00121"/>
    <s v="Standard"/>
    <b v="1"/>
    <s v="False"/>
    <s v="10.20.2.149"/>
    <s v="Dynamic"/>
    <s v=""/>
    <s v="2025-07-29 13:59"/>
    <s v=""/>
    <n v="1"/>
  </r>
  <r>
    <s v="Onnet-QA"/>
    <s v="rg-gis-eastus2-qa-001"/>
    <s v="vm-gis-apo-eastus2-qa-001"/>
    <x v="0"/>
    <n v="348"/>
    <n v="2"/>
    <n v="2"/>
    <n v="8"/>
    <n v="4"/>
    <n v="3750"/>
    <n v="81.0625"/>
    <n v="2"/>
    <m/>
    <m/>
    <s v=""/>
    <s v="2 1 3"/>
    <s v="UltraSSDAvailable"/>
    <x v="0"/>
    <x v="0"/>
    <s v="WindowsServer"/>
    <s v="2019-Datacenter"/>
    <b v="1"/>
    <s v="MicrosoftWindowsServer"/>
    <s v="17763.4131.230311"/>
    <s v="None"/>
    <s v="gisadminuser"/>
    <b v="0"/>
    <b v="0"/>
    <b v="1"/>
    <s v="StandardSSD_LRS"/>
    <n v="180"/>
    <s v="None"/>
    <n v="0"/>
    <s v="V1"/>
    <x v="1"/>
    <b v="0"/>
    <s v="vnet-onnet-eastus2-qa-001"/>
    <s v="snet-gis-server-eastus2-qa-006"/>
    <s v="Default (Azure-provided)"/>
    <s v="None"/>
    <s v="nic-apo-eastus2-qa-001"/>
    <s v="Standard"/>
    <b v="1"/>
    <s v="False"/>
    <s v="10.20.2.136"/>
    <s v="Static"/>
    <s v=""/>
    <s v="2023-04-03 17:43"/>
    <s v="Microsoft.Azure.AzureDefenderForServers,  Microsoft.EnterpriseCloud.Monitoring"/>
    <n v="1"/>
  </r>
  <r>
    <s v="Onnet-QA"/>
    <s v="rg-gis-eastus2-qa-001"/>
    <s v="vm-gis-apo-eastus2-qa-komodo-001"/>
    <x v="15"/>
    <n v="121"/>
    <n v="2"/>
    <n v="2"/>
    <n v="8"/>
    <n v="4"/>
    <n v="3200"/>
    <n v="45.7763671875"/>
    <n v="2"/>
    <m/>
    <m/>
    <s v=""/>
    <s v="2 1 3"/>
    <s v="UltraSSDAvailable"/>
    <x v="0"/>
    <x v="0"/>
    <s v="Windows Server 2019 Datacenter"/>
    <s v="10.0.17763.8644"/>
    <b v="1"/>
    <s v="MicrosoftWindowsServer"/>
    <s v="17763.7558.250705"/>
    <s v="None"/>
    <s v="gisadminuser"/>
    <b v="1"/>
    <b v="0"/>
    <b v="0"/>
    <s v="Premium_LRS"/>
    <n v="180"/>
    <s v="None"/>
    <n v="0"/>
    <s v="V2"/>
    <x v="0"/>
    <b v="0"/>
    <s v="vnet-onnet-eastus2-qa-001"/>
    <s v="snet-gis-server-eastus2-qa-006"/>
    <s v="Default (Azure-provided)"/>
    <s v="None"/>
    <s v="vm-gis-apo-eastus2-qa-komodo-001899"/>
    <s v="Standard"/>
    <b v="1"/>
    <s v="False"/>
    <s v="10.20.2.150"/>
    <s v="Dynamic"/>
    <s v=""/>
    <s v="2025-07-29 14:55"/>
    <s v=""/>
    <n v="1"/>
  </r>
  <r>
    <s v="Onnet-QA"/>
    <s v="rg-gis-eastus2-qa-001"/>
    <s v="vm-gis-nss-eastus2-qa-002"/>
    <x v="15"/>
    <n v="121"/>
    <n v="2"/>
    <n v="2"/>
    <n v="8"/>
    <n v="4"/>
    <n v="3200"/>
    <n v="45.7763671875"/>
    <n v="2"/>
    <m/>
    <m/>
    <s v=""/>
    <s v="2 1 3"/>
    <s v="UltraSSDAvailable"/>
    <x v="0"/>
    <x v="0"/>
    <s v="WindowsServer"/>
    <s v="2019-Datacenter"/>
    <b v="1"/>
    <s v="MicrosoftWindowsServer"/>
    <s v="17763.4737.230802"/>
    <s v="None"/>
    <s v="gisadminuser"/>
    <b v="0"/>
    <b v="0"/>
    <b v="1"/>
    <s v="StandardSSD_LRS"/>
    <n v="180"/>
    <s v="None"/>
    <n v="0"/>
    <s v="V1"/>
    <x v="1"/>
    <b v="0"/>
    <s v="vnet-onnet-eastus2-qa-001"/>
    <s v="snet-gis-server-eastus2-qa-006"/>
    <s v="Default (Azure-provided)"/>
    <s v="None"/>
    <s v="nic-nss-nss-eastus2-qa-002"/>
    <s v="Standard"/>
    <b v="1"/>
    <s v="False"/>
    <s v="10.20.2.137"/>
    <s v="Static"/>
    <s v=""/>
    <s v="2023-08-23 17:11"/>
    <s v="Microsoft.Azure.AzureDefenderForServers,  Microsoft.EnterpriseCloud.Monitoring,  Microsoft.Compute"/>
    <n v="1"/>
  </r>
  <r>
    <s v="Onnet-QA"/>
    <s v="rg-gis-eastus2-qa-001"/>
    <s v="vm-gis-nss-eastus2-qa-005"/>
    <x v="15"/>
    <n v="121"/>
    <n v="2"/>
    <n v="2"/>
    <n v="8"/>
    <n v="4"/>
    <n v="3200"/>
    <n v="45.7763671875"/>
    <n v="2"/>
    <m/>
    <m/>
    <s v=""/>
    <s v="2 1 3"/>
    <s v="UltraSSDAvailable"/>
    <x v="0"/>
    <x v="0"/>
    <m/>
    <m/>
    <b v="1"/>
    <m/>
    <m/>
    <s v="None"/>
    <m/>
    <b v="0"/>
    <b v="0"/>
    <b v="1"/>
    <s v="Premium_LRS"/>
    <n v="180"/>
    <s v="None"/>
    <n v="0"/>
    <s v="V1"/>
    <x v="1"/>
    <b v="0"/>
    <s v="vnet-onnet-eastus2-qa-001"/>
    <s v="snet-gis-server-eastus2-qa-006"/>
    <s v="Default (Azure-provided)"/>
    <s v="None"/>
    <s v="vm-gis-nss-eastus2-qa-005109"/>
    <s v="Standard"/>
    <b v="1"/>
    <s v="False"/>
    <s v="10.20.2.133"/>
    <s v="Static"/>
    <s v=""/>
    <s v="2023-08-23 21:39"/>
    <s v="Microsoft.Azure.AzureDefenderForServers,  Microsoft.EnterpriseCloud.Monitoring,  Microsoft.Compute"/>
    <n v="1"/>
  </r>
  <r>
    <s v="Onnet-QA"/>
    <s v="rg-gis-eastus2-qa-001"/>
    <s v="vm-gis-nss-eastus2-qa-k-005"/>
    <x v="15"/>
    <n v="121"/>
    <n v="2"/>
    <n v="2"/>
    <n v="8"/>
    <n v="4"/>
    <n v="3200"/>
    <n v="45.7763671875"/>
    <n v="2"/>
    <m/>
    <m/>
    <s v=""/>
    <s v="2 1 3"/>
    <s v="UltraSSDAvailable"/>
    <x v="0"/>
    <x v="0"/>
    <s v="Windows Server 2019 Datacenter"/>
    <s v="10.0.17763.8644"/>
    <b v="1"/>
    <m/>
    <m/>
    <s v="None"/>
    <m/>
    <b v="1"/>
    <b v="0"/>
    <b v="0"/>
    <s v="Premium_LRS"/>
    <n v="180"/>
    <s v="None"/>
    <n v="0"/>
    <s v="V1"/>
    <x v="0"/>
    <b v="0"/>
    <s v="vnet-onnet-eastus2-qa-001"/>
    <s v="snet-gis-server-eastus2-qa-006"/>
    <s v="Default (Azure-provided)"/>
    <s v="None"/>
    <s v="vm-gis-nss-eastus2-qa-k-005275"/>
    <s v="Standard"/>
    <b v="1"/>
    <s v="False"/>
    <s v="10.20.2.152"/>
    <s v="Dynamic"/>
    <s v=""/>
    <s v="2025-08-13 20:49"/>
    <s v="Microsoft.Azure.NetworkWatcher"/>
    <n v="1"/>
  </r>
  <r>
    <s v="Onnet-QA"/>
    <s v="rg-gis-eastus2-qa-001"/>
    <s v="vm-gis-nss-eastus2-qa-komodo-005"/>
    <x v="15"/>
    <n v="121"/>
    <n v="2"/>
    <n v="2"/>
    <n v="8"/>
    <n v="4"/>
    <n v="3200"/>
    <n v="45.7763671875"/>
    <n v="2"/>
    <m/>
    <m/>
    <s v=""/>
    <s v="2 1 3"/>
    <s v="UltraSSDAvailable"/>
    <x v="0"/>
    <x v="0"/>
    <s v="Windows Server 2019 Datacenter"/>
    <s v="10.0.17763.8644"/>
    <b v="1"/>
    <s v="MicrosoftWindowsServer"/>
    <s v="17763.7558.250705"/>
    <s v="None"/>
    <s v="gisadminuser"/>
    <b v="1"/>
    <b v="0"/>
    <b v="0"/>
    <s v="Premium_LRS"/>
    <n v="180"/>
    <s v="None"/>
    <n v="0"/>
    <s v="V2"/>
    <x v="0"/>
    <b v="0"/>
    <s v="vnet-onnet-eastus2-qa-001"/>
    <s v="snet-gis-server-eastus2-qa-006"/>
    <s v="Default (Azure-provided)"/>
    <s v="None"/>
    <s v="vm-gis-nss-eastus2-qa-komodo-005985"/>
    <s v="Standard"/>
    <b v="1"/>
    <s v="False"/>
    <s v="10.20.2.148"/>
    <s v="Dynamic"/>
    <s v=""/>
    <s v="2025-07-29 13:50"/>
    <s v=""/>
    <n v="1"/>
  </r>
  <r>
    <s v="Onnet-QA"/>
    <s v="rg-gis-eastus2-qa-001"/>
    <s v="vm-gis-was-eastus2-qa-komodo-001"/>
    <x v="15"/>
    <n v="121"/>
    <n v="2"/>
    <n v="2"/>
    <n v="8"/>
    <n v="4"/>
    <n v="3200"/>
    <n v="45.7763671875"/>
    <n v="2"/>
    <m/>
    <m/>
    <s v=""/>
    <s v="2 1 3"/>
    <s v="UltraSSDAvailable"/>
    <x v="0"/>
    <x v="0"/>
    <s v="Windows Server 2019 Datacenter"/>
    <s v="10.0.17763.8644"/>
    <b v="1"/>
    <s v="MicrosoftWindowsServer"/>
    <s v="17763.7558.250705"/>
    <s v="None"/>
    <s v="gisadminuser"/>
    <b v="1"/>
    <b v="0"/>
    <b v="0"/>
    <s v="Premium_LRS"/>
    <n v="180"/>
    <s v="None"/>
    <n v="0"/>
    <s v="V2"/>
    <x v="0"/>
    <b v="0"/>
    <s v="vnet-onnet-eastus2-qa-001"/>
    <s v="snet-gis-server-eastus2-qa-006"/>
    <s v="Default (Azure-provided)"/>
    <s v="None"/>
    <s v="vm-gis-was-eastus2-qa-komodo-001713"/>
    <s v="Standard"/>
    <b v="1"/>
    <s v="False"/>
    <s v="10.20.2.151"/>
    <s v="Dynamic"/>
    <s v=""/>
    <s v="2025-07-29 14:57"/>
    <s v=""/>
    <n v="1"/>
  </r>
  <r>
    <s v="Onnet-QA"/>
    <s v="rg-sn-eastus2-qa-001"/>
    <s v="vm-sn-ms-eastus2-qa-001"/>
    <x v="18"/>
    <n v="346"/>
    <n v="4"/>
    <n v="2"/>
    <n v="16"/>
    <n v="8"/>
    <n v="6400"/>
    <n v="91.552734375"/>
    <n v="2"/>
    <m/>
    <m/>
    <s v=""/>
    <s v=""/>
    <s v=""/>
    <x v="0"/>
    <x v="0"/>
    <s v="WindowsServer"/>
    <s v="2019-Datacenter"/>
    <b v="1"/>
    <s v="MicrosoftWindowsServer"/>
    <s v="17763.3650.221105"/>
    <s v="None"/>
    <s v="azureuser"/>
    <b v="0"/>
    <b v="0"/>
    <b v="1"/>
    <s v="Standard_LRS"/>
    <n v="180"/>
    <s v="2 Disks found."/>
    <n v="32"/>
    <s v="V1"/>
    <x v="1"/>
    <b v="0"/>
    <s v="vnet-onnet-eastus2-qa-001"/>
    <s v="snet-sn-ms-eastus2-qa-009"/>
    <s v="Default (Azure-provided)"/>
    <s v="None"/>
    <s v="nic-ms-eastus2-qa-001"/>
    <s v="Standard"/>
    <b v="1"/>
    <s v="False"/>
    <s v="10.20.2.102"/>
    <s v="Static"/>
    <s v=""/>
    <s v="2022-11-15 18:39"/>
    <s v="Microsoft.Azure.AzureDefenderForServers,  Microsoft.EnterpriseCloud.Monitoring,  Microsoft.Azure.NetworkWatcher,  Microsoft.Azure.Monitor"/>
    <n v="1"/>
  </r>
  <r>
    <s v="Onnet-QA"/>
    <s v="rg-sn-eastus2-qa-001"/>
    <s v="vm-sn-ms-eastus2-qa-002"/>
    <x v="1"/>
    <n v="304"/>
    <n v="2"/>
    <n v="1"/>
    <n v="8"/>
    <n v="4"/>
    <n v="1920"/>
    <n v="21.4580078125"/>
    <n v="3"/>
    <m/>
    <m/>
    <s v=""/>
    <s v="3 1 2"/>
    <s v="UltraSSDAvailable"/>
    <x v="0"/>
    <x v="1"/>
    <s v="ubuntu"/>
    <s v="22.04"/>
    <b v="0"/>
    <s v="Canonical"/>
    <s v="22.04.202409130"/>
    <s v="None"/>
    <s v="azureuser"/>
    <b v="0"/>
    <b v="0"/>
    <b v="0"/>
    <s v="StandardSSD_LRS"/>
    <n v="180"/>
    <s v="None"/>
    <n v="0"/>
    <s v="V2"/>
    <x v="0"/>
    <b v="0"/>
    <s v="vnet-onnet-eastus2-qa-001"/>
    <s v="snet-sn-ms-eastus2-qa-009"/>
    <s v="Default (Azure-provided)"/>
    <s v="None"/>
    <s v="vm-sn-ms-eastus2-qa-002-nic"/>
    <s v="Standard"/>
    <b v="1"/>
    <s v="False"/>
    <s v="10.20.2.100"/>
    <s v="Dynamic"/>
    <s v=""/>
    <s v="2024-09-19 17:12"/>
    <s v="Microsoft.Azure.AzureDefenderForServers"/>
    <n v="1"/>
  </r>
  <r>
    <s v="Onnet-QA"/>
    <s v="rg-sn-eastus2-qa-001"/>
    <s v="vm-sn-ms-eastus2-qa-003"/>
    <x v="1"/>
    <n v="304"/>
    <n v="2"/>
    <n v="1"/>
    <n v="8"/>
    <n v="4"/>
    <n v="1920"/>
    <n v="21.4580078125"/>
    <n v="3"/>
    <m/>
    <m/>
    <s v=""/>
    <s v="3 1 2"/>
    <s v="UltraSSDAvailable"/>
    <x v="0"/>
    <x v="1"/>
    <s v="ubuntu"/>
    <s v="22.04"/>
    <b v="0"/>
    <s v="Canonical"/>
    <s v="22.04.202409130"/>
    <s v="None"/>
    <s v="azureuser"/>
    <b v="0"/>
    <b v="0"/>
    <b v="0"/>
    <s v="StandardSSD_LRS"/>
    <n v="180"/>
    <s v="None"/>
    <n v="0"/>
    <s v="V2"/>
    <x v="0"/>
    <b v="0"/>
    <s v="vnet-onnet-eastus2-qa-001"/>
    <s v="snet-sn-ms-eastus2-qa-009"/>
    <s v="Default (Azure-provided)"/>
    <s v="None"/>
    <s v="vm-sn-ms-eastus2-qa-003-nic"/>
    <s v="Standard"/>
    <b v="1"/>
    <s v="False"/>
    <s v="10.20.2.101"/>
    <s v="Dynamic"/>
    <s v=""/>
    <s v="2024-09-19 17:16"/>
    <s v="Microsoft.Azure.AzureDefenderForServers"/>
    <n v="1"/>
  </r>
  <r>
    <s v="Onnet-QA"/>
    <s v="rg-sn-eastus2-qa-001"/>
    <s v="vm-sn-ms-eastus2-qa-004"/>
    <x v="1"/>
    <n v="304"/>
    <n v="2"/>
    <n v="1"/>
    <n v="8"/>
    <n v="4"/>
    <n v="1920"/>
    <n v="21.4580078125"/>
    <n v="3"/>
    <m/>
    <m/>
    <s v=""/>
    <s v="3 1 2"/>
    <s v="UltraSSDAvailable"/>
    <x v="0"/>
    <x v="1"/>
    <s v="ubuntu"/>
    <s v="22.04"/>
    <b v="0"/>
    <s v="Canonical"/>
    <s v="22.04.202409130"/>
    <s v="None"/>
    <s v="azureuser"/>
    <b v="0"/>
    <b v="0"/>
    <b v="0"/>
    <s v="StandardSSD_LRS"/>
    <n v="180"/>
    <s v="None"/>
    <n v="0"/>
    <s v="V2"/>
    <x v="0"/>
    <b v="0"/>
    <s v="vnet-onnet-eastus2-qa-001"/>
    <s v="snet-sn-ms-eastus2-qa-009"/>
    <s v="Default (Azure-provided)"/>
    <s v="None"/>
    <s v="vm-sn-ms-eastus2-qa-004-nic"/>
    <s v="Standard"/>
    <b v="1"/>
    <s v="False"/>
    <s v="10.20.2.103"/>
    <s v="Dynamic"/>
    <s v=""/>
    <s v="2024-09-19 17:20"/>
    <s v="Microsoft.Azure.AzureDefenderForServers"/>
    <n v="1"/>
  </r>
  <r>
    <s v="Onnet-QA"/>
    <s v="rg-sn-eastus2-qa-001"/>
    <s v="vm-sn-ms-eastus2-qa-005"/>
    <x v="1"/>
    <n v="304"/>
    <n v="2"/>
    <n v="1"/>
    <n v="8"/>
    <n v="4"/>
    <n v="1920"/>
    <n v="21.4580078125"/>
    <n v="3"/>
    <m/>
    <m/>
    <s v=""/>
    <s v="3 1 2"/>
    <s v="UltraSSDAvailable"/>
    <x v="0"/>
    <x v="1"/>
    <s v="ubuntu"/>
    <s v="22.04"/>
    <b v="0"/>
    <s v="Canonical"/>
    <s v="22.04.202409130"/>
    <s v="None"/>
    <s v="azureuser"/>
    <b v="0"/>
    <b v="0"/>
    <b v="0"/>
    <s v="StandardSSD_LRS"/>
    <n v="180"/>
    <s v="None"/>
    <n v="0"/>
    <s v="V2"/>
    <x v="0"/>
    <b v="0"/>
    <s v="vnet-onnet-eastus2-qa-001"/>
    <s v="snet-sn-ms-eastus2-qa-009"/>
    <s v="Default (Azure-provided)"/>
    <s v="None"/>
    <s v="vm-sn-ms-eastus2-qa-005-nic"/>
    <s v="Standard"/>
    <b v="1"/>
    <s v="False"/>
    <s v="10.20.2.104"/>
    <s v="Dynamic"/>
    <s v=""/>
    <s v="2024-09-19 17:24"/>
    <s v="Microsoft.Azure.AzureDefenderForServers"/>
    <n v="1"/>
  </r>
  <r>
    <s v="Onnet-QA"/>
    <s v="sntest-server-domain_group"/>
    <s v="sn-test-server-domain"/>
    <x v="2"/>
    <n v="304"/>
    <n v="2"/>
    <n v="1"/>
    <n v="4"/>
    <n v="4"/>
    <n v="1280"/>
    <n v="21.4580078125"/>
    <n v="3"/>
    <m/>
    <m/>
    <n v="1"/>
    <s v="3 1 2"/>
    <s v="UltraSSDAvailable"/>
    <x v="0"/>
    <x v="1"/>
    <s v="0001-com-ubuntu-server-jammy"/>
    <s v="22_04-lts-gen2"/>
    <b v="0"/>
    <s v="Canonical"/>
    <s v="22.04.202409130"/>
    <s v="None"/>
    <s v="azureuser"/>
    <b v="0"/>
    <b v="0"/>
    <b v="0"/>
    <s v="Standard_LRS"/>
    <n v="180"/>
    <s v="None"/>
    <n v="0"/>
    <s v="V2"/>
    <x v="1"/>
    <b v="0"/>
    <s v="vnet-onnet-eastus2-qa-001"/>
    <s v="snet-sn-ms-eastus2-qa-009"/>
    <s v="Default (Azure-provided)"/>
    <s v="None"/>
    <s v="sn-test-server-domain982_z1"/>
    <s v="Standard"/>
    <b v="1"/>
    <s v="False"/>
    <s v="10.20.2.105"/>
    <s v="Dynamic"/>
    <s v=""/>
    <s v="2024-09-23 21:17"/>
    <s v=""/>
    <n v="1"/>
  </r>
  <r>
    <s v="Onnet-Prod"/>
    <s v="mc_rg-integrations-eastus2-prod-001_aks-integrations-eastus2-prod-002_eastus2"/>
    <s v="aks-timer-84908109-vms2"/>
    <x v="19"/>
    <n v="346"/>
    <n v="4"/>
    <n v="2"/>
    <n v="16"/>
    <n v="8"/>
    <n v="6400"/>
    <n v="137.3291015625"/>
    <n v="2"/>
    <m/>
    <m/>
    <s v=""/>
    <s v="2 3 1"/>
    <s v="UltraSSDAvailable"/>
    <x v="0"/>
    <x v="1"/>
    <s v="ubuntu"/>
    <s v="22.04"/>
    <b v="0"/>
    <m/>
    <s v="202510.29.0"/>
    <s v="None"/>
    <s v="azureuser"/>
    <b v="0"/>
    <b v="0"/>
    <b v="0"/>
    <s v="Premium_LRS"/>
    <n v="180"/>
    <s v="8 Disks found."/>
    <n v="1"/>
    <s v="V2"/>
    <x v="0"/>
    <b v="0"/>
    <s v="vnet-onnet-eastus2-prod-001"/>
    <s v="snet-aks-integrations-prod-001"/>
    <s v="Default (Azure-provided)"/>
    <s v="aks-agentpool-12857252-nsg"/>
    <s v="aks-timer-84908109-vmsnic-2-6b5162bb"/>
    <s v="Standard"/>
    <b v="1"/>
    <s v="False"/>
    <s v="10.10.3.13"/>
    <s v="Dynamic"/>
    <s v=""/>
    <s v="2025-12-08 02:37"/>
    <s v="Microsoft.Azure.AzureDefenderForServers,  Microsoft.AKS,  Microsoft.AKS,  Microsoft.Azure.Extensions"/>
    <n v="1"/>
  </r>
  <r>
    <s v="Onnet-Prod"/>
    <s v="rg-bluep-eastus2-prod-001"/>
    <s v="vm-bp-syslog-eastus2-prod-001"/>
    <x v="15"/>
    <n v="75"/>
    <n v="2"/>
    <n v="2"/>
    <n v="8"/>
    <n v="4"/>
    <n v="3200"/>
    <n v="45.7763671875"/>
    <n v="2"/>
    <m/>
    <m/>
    <s v=""/>
    <s v="2 1 3"/>
    <s v="UltraSSDAvailable"/>
    <x v="0"/>
    <x v="1"/>
    <s v="ubuntu"/>
    <s v="20.04"/>
    <b v="0"/>
    <s v="Canonical"/>
    <s v="20.04.202307240"/>
    <s v="None"/>
    <s v="azureuser"/>
    <b v="1"/>
    <b v="0"/>
    <b v="1"/>
    <s v="Standard_LRS"/>
    <n v="180"/>
    <s v="None"/>
    <n v="0"/>
    <s v="V2"/>
    <x v="0"/>
    <b v="0"/>
    <s v="vnet-onnet-eastus2-prod-001"/>
    <s v="snet-bp-bpimdso-eastus2-prod-001"/>
    <s v="Default (Azure-provided)"/>
    <s v="None"/>
    <s v="vm-bp-syslog-eastus2-prod-001892"/>
    <s v="Standard"/>
    <b v="1"/>
    <s v="False"/>
    <s v="10.10.7.4"/>
    <s v="Dynamic"/>
    <s v=""/>
    <s v="2023-08-31 19:57"/>
    <s v="Microsoft.Azure.AzureDefenderForServers,  Microsoft.OSTCExtensions,  Microsoft.EnterpriseCloud.Monitoring"/>
    <n v="1"/>
  </r>
  <r>
    <s v="Onnet-Prod"/>
    <s v="rg-gis-eastus2-prod-001"/>
    <s v="vm-gis-apo-eastus2-prod-001"/>
    <x v="3"/>
    <n v="75"/>
    <n v="4"/>
    <n v="2"/>
    <n v="16"/>
    <n v="8"/>
    <n v="6400"/>
    <n v="91.552734375"/>
    <n v="2"/>
    <m/>
    <m/>
    <s v=""/>
    <s v="2 1 3"/>
    <s v="UltraSSDAvailable"/>
    <x v="0"/>
    <x v="0"/>
    <s v="Windows Server 2019 Datacenter"/>
    <s v="10.0.17763.4499"/>
    <b v="1"/>
    <s v="MicrosoftWindowsServer"/>
    <s v="17763.4252.230404"/>
    <s v="None"/>
    <s v="gisprodadmin"/>
    <b v="0"/>
    <b v="0"/>
    <b v="1"/>
    <s v="Premium_LRS"/>
    <n v="16"/>
    <s v="StandardSSD_LRS"/>
    <n v="16"/>
    <s v="V1"/>
    <x v="0"/>
    <b v="0"/>
    <s v="vnet-onnet-eastus2-prod-001"/>
    <s v="snet-gis-server-eastus2-prod-006"/>
    <s v="Default (Azure-provided)"/>
    <s v="None"/>
    <s v="nic-apo-eastus2-prod-001"/>
    <s v="Standard"/>
    <b v="1"/>
    <s v="False"/>
    <s v="10.10.7.135"/>
    <s v="Static"/>
    <s v=""/>
    <s v="2023-05-09 00:25"/>
    <s v="Microsoft.Azure.AzureDefenderForServers,  Microsoft.EnterpriseCloud.Monitoring,  Microsoft.Azure.RecoveryServices.SiteRecovery,  Microsoft.Azure.Monitor"/>
    <n v="1"/>
  </r>
  <r>
    <s v="Onnet-Prod"/>
    <s v="rg-gis-eastus2-prod-001"/>
    <s v="vm-gis-apo-eastus2-prod-005"/>
    <x v="0"/>
    <n v="304"/>
    <n v="2"/>
    <n v="2"/>
    <n v="8"/>
    <n v="4"/>
    <n v="3750"/>
    <n v="81.0625"/>
    <n v="2"/>
    <m/>
    <m/>
    <s v=""/>
    <s v="2 1 3"/>
    <s v="UltraSSDAvailable"/>
    <x v="0"/>
    <x v="0"/>
    <s v="Windows Server 2022 Datacenter"/>
    <s v="10.0.20348.5020"/>
    <b v="1"/>
    <s v="MicrosoftWindowsServer"/>
    <s v="20348.3091.250112"/>
    <s v="None"/>
    <s v="gisprodadmin"/>
    <b v="0"/>
    <b v="0"/>
    <b v="0"/>
    <s v="Premium_LRS"/>
    <n v="16"/>
    <s v="None"/>
    <n v="0"/>
    <s v="V1"/>
    <x v="0"/>
    <b v="0"/>
    <s v="vnet-onnet-eastus2-prod-001"/>
    <s v="snet-gis-server-eastus2-prod-001"/>
    <s v="Default (Azure-provided)"/>
    <s v="None"/>
    <s v="nic-apo-eastus2-prod-005"/>
    <s v="Standard"/>
    <b v="1"/>
    <s v="False"/>
    <s v="10.10.1.134"/>
    <s v="Dynamic"/>
    <s v=""/>
    <s v="2025-02-07 20:40"/>
    <s v="Microsoft.Azure.AzureDefenderForServers"/>
    <n v="1"/>
  </r>
  <r>
    <s v="Onnet-Prod"/>
    <s v="rg-gis-eastus2-prod-001"/>
    <s v="vm-gis-aes-eastus2-prod-002"/>
    <x v="20"/>
    <n v="238"/>
    <n v="32"/>
    <n v="2"/>
    <n v="64"/>
    <n v="32"/>
    <n v="51200"/>
    <n v="732.421875"/>
    <n v="8"/>
    <m/>
    <m/>
    <s v=""/>
    <s v="1 3 2"/>
    <s v="UltraSSDAvailable"/>
    <x v="0"/>
    <x v="0"/>
    <s v="Windows Server 2019 Datacenter"/>
    <s v="10.0.17763.8644"/>
    <b v="1"/>
    <s v="MicrosoftWindowsServer"/>
    <s v="17763.4252.230404"/>
    <s v="None"/>
    <s v="gisprodadmin"/>
    <b v="0"/>
    <b v="0"/>
    <b v="1"/>
    <s v="Premium_LRS"/>
    <n v="16"/>
    <s v="None"/>
    <n v="0"/>
    <s v="V1"/>
    <x v="0"/>
    <b v="0"/>
    <s v="vnet-onnet-eastus2-prod-001"/>
    <s v="snet-gis-server-eastus2-prod-006"/>
    <s v="Default (Azure-provided)"/>
    <s v="None"/>
    <s v="nic-aes-eastus2-prod-002"/>
    <s v="Standard"/>
    <b v="1"/>
    <s v="False"/>
    <s v="10.10.7.140"/>
    <s v="Static"/>
    <s v=""/>
    <s v="2023-05-08 22:39"/>
    <s v="Microsoft.Azure.NetworkWatcher,  Microsoft.Azure.AzureDefenderForServers,  Microsoft.EnterpriseCloud.Monitoring,  Microsoft.Azure.RecoveryServices.SiteRecovery,  Microsoft.Azure.Monitor"/>
    <n v="1"/>
  </r>
  <r>
    <s v="Onnet-Prod"/>
    <s v="rg-gis-eastus2-prod-001"/>
    <s v="vm-gis-aes-eastus2-prod-004"/>
    <x v="21"/>
    <n v="304"/>
    <n v="4"/>
    <n v="2"/>
    <n v="16"/>
    <n v="8"/>
    <n v="6400"/>
    <n v="138.283203125"/>
    <n v="3"/>
    <m/>
    <m/>
    <s v=""/>
    <s v="2 1 3"/>
    <s v="UltraSSDAvailable"/>
    <x v="0"/>
    <x v="0"/>
    <s v="Windows Server 2022 Datacenter"/>
    <s v="10.0.20348.5020"/>
    <b v="1"/>
    <s v="MicrosoftWindowsServer"/>
    <s v="20348.3091.250112"/>
    <s v="None"/>
    <s v="gisprodadmin"/>
    <b v="0"/>
    <b v="0"/>
    <b v="0"/>
    <s v="Premium_LRS"/>
    <n v="16"/>
    <s v="None"/>
    <n v="0"/>
    <s v="V1"/>
    <x v="0"/>
    <b v="0"/>
    <s v="vnet-onnet-eastus2-prod-001"/>
    <s v="snet-gis-server-eastus2-prod-001"/>
    <s v="Default (Azure-provided)"/>
    <s v="None"/>
    <s v="nic-aes-eastus2-prod-004"/>
    <s v="Standard"/>
    <b v="1"/>
    <s v="False"/>
    <s v="10.10.1.133"/>
    <s v="Dynamic"/>
    <s v=""/>
    <s v="2025-02-07 20:32"/>
    <s v="Microsoft.Azure.AzureDefenderForServers"/>
    <n v="1"/>
  </r>
  <r>
    <s v="Onnet-Prod"/>
    <s v="rg-gis-eastus2-prod-001"/>
    <s v="vm-gis-apo-eastus2-prod-006"/>
    <x v="4"/>
    <n v="304"/>
    <n v="2"/>
    <n v="2"/>
    <n v="4"/>
    <n v="4"/>
    <n v="3750"/>
    <n v="81.0625"/>
    <n v="2"/>
    <m/>
    <m/>
    <s v=""/>
    <s v="2 1 3"/>
    <s v="UltraSSDAvailable"/>
    <x v="0"/>
    <x v="0"/>
    <s v="Windows Server 2022 Datacenter"/>
    <s v="10.0.20348.3328"/>
    <b v="0"/>
    <s v="MicrosoftWindowsServer"/>
    <s v="20348.3328.250306"/>
    <s v="None"/>
    <s v="gisprodadmin"/>
    <b v="0"/>
    <b v="0"/>
    <b v="0"/>
    <s v="Premium_LRS"/>
    <n v="16"/>
    <s v="None"/>
    <n v="0"/>
    <s v="V1"/>
    <x v="0"/>
    <b v="0"/>
    <s v="vnet-onnet-eastus2-prod-001"/>
    <s v="snet-gis-server-eastus2-prod-002"/>
    <s v="Default (Azure-provided)"/>
    <s v="None"/>
    <s v="nic-apo-eastus2-prod-006"/>
    <s v="Standard"/>
    <b v="1"/>
    <s v="False"/>
    <s v="10.10.1.166"/>
    <s v="Dynamic"/>
    <s v=""/>
    <s v="2025-03-31 16:18"/>
    <s v="Microsoft.Azure.AzureDefenderForServers"/>
    <n v="1"/>
  </r>
  <r>
    <s v="Onnet-Prod"/>
    <s v="rg-gis-eastus2-prod-001"/>
    <s v="vm-gis-apo-eastus2-prod-007"/>
    <x v="4"/>
    <n v="304"/>
    <n v="2"/>
    <n v="2"/>
    <n v="4"/>
    <n v="4"/>
    <n v="3750"/>
    <n v="81.0625"/>
    <n v="2"/>
    <m/>
    <m/>
    <s v=""/>
    <s v="2 1 3"/>
    <s v="UltraSSDAvailable"/>
    <x v="0"/>
    <x v="0"/>
    <s v="Windows Server 2022 Datacenter"/>
    <s v="10.0.20348.3328"/>
    <b v="0"/>
    <s v="MicrosoftWindowsServer"/>
    <s v="20348.3328.250306"/>
    <s v="None"/>
    <s v="gisprodadmin"/>
    <b v="0"/>
    <b v="0"/>
    <b v="0"/>
    <s v="Premium_LRS"/>
    <n v="16"/>
    <s v="None"/>
    <n v="0"/>
    <s v="V1"/>
    <x v="0"/>
    <b v="0"/>
    <s v="vnet-onnet-eastus2-prod-001"/>
    <s v="snet-gis-server-eastus2-prod-002"/>
    <s v="Default (Azure-provided)"/>
    <s v="None"/>
    <s v="nic-apo-eastus2-prod-007"/>
    <s v="Standard"/>
    <b v="1"/>
    <s v="False"/>
    <s v="10.10.1.167"/>
    <s v="Dynamic"/>
    <s v=""/>
    <s v="2025-03-31 16:18"/>
    <s v="Microsoft.Azure.AzureDefenderForServers"/>
    <n v="1"/>
  </r>
  <r>
    <s v="Onnet-Prod"/>
    <s v="rg-gis-eastus2-prod-001"/>
    <s v="vm-gis-ds-eastus2-prod-007"/>
    <x v="0"/>
    <n v="304"/>
    <n v="2"/>
    <n v="2"/>
    <n v="8"/>
    <n v="4"/>
    <n v="3750"/>
    <n v="81.0625"/>
    <n v="2"/>
    <m/>
    <m/>
    <s v=""/>
    <s v="2 1 3"/>
    <s v="UltraSSDAvailable"/>
    <x v="0"/>
    <x v="0"/>
    <s v="Windows Server 2022 Datacenter"/>
    <s v="10.0.20348.5020"/>
    <b v="1"/>
    <s v="MicrosoftWindowsServer"/>
    <s v="20348.3207.250210"/>
    <s v="None"/>
    <s v="gisprodadmin"/>
    <b v="0"/>
    <b v="0"/>
    <b v="0"/>
    <s v="Premium_LRS"/>
    <n v="128"/>
    <s v="Premium_LRS"/>
    <n v="128"/>
    <s v="V1"/>
    <x v="0"/>
    <b v="0"/>
    <s v="vnet-onnet-eastus2-prod-001"/>
    <s v="snet-gis-server-eastus2-prod-002"/>
    <s v="Default (Azure-provided)"/>
    <s v="None"/>
    <s v="nic-ds-eastus2-prod-007"/>
    <s v="Standard"/>
    <b v="1"/>
    <s v="False"/>
    <s v="10.10.1.168"/>
    <s v="Dynamic"/>
    <s v=""/>
    <s v="2025-02-21 22:30"/>
    <s v="Microsoft.Azure.AzureDefenderForServers"/>
    <n v="1"/>
  </r>
  <r>
    <s v="Onnet-Prod"/>
    <s v="rg-gis-eastus2-prod-001"/>
    <s v="vm-gis-fs-eastus2-prod-004"/>
    <x v="1"/>
    <n v="324"/>
    <n v="2"/>
    <n v="1"/>
    <n v="8"/>
    <n v="4"/>
    <n v="1920"/>
    <n v="21.4580078125"/>
    <n v="3"/>
    <m/>
    <m/>
    <s v=""/>
    <s v="3 1 2"/>
    <s v="UltraSSDAvailable"/>
    <x v="0"/>
    <x v="0"/>
    <s v="Windows Server 2022 Datacenter"/>
    <s v="10.0.20348.3328"/>
    <b v="0"/>
    <s v="MicrosoftWindowsServer"/>
    <s v="20348.3328.250306"/>
    <s v="None"/>
    <s v="gisprodadmin"/>
    <b v="0"/>
    <b v="0"/>
    <b v="0"/>
    <s v="Premium_LRS"/>
    <n v="128"/>
    <s v="Premium_LRS"/>
    <n v="128"/>
    <s v="V1"/>
    <x v="0"/>
    <b v="0"/>
    <s v="vnet-onnet-eastus2-prod-001"/>
    <s v="snet-gis-server-eastus2-prod-001"/>
    <s v="Default (Azure-provided)"/>
    <s v="None"/>
    <s v="nic-fs-eastus2-prod-004"/>
    <s v="Standard"/>
    <b v="1"/>
    <s v="False"/>
    <s v="10.10.1.138"/>
    <s v="Dynamic"/>
    <s v=""/>
    <s v="2025-03-17 15:10"/>
    <s v="Microsoft.Azure.AzureDefenderForServers"/>
    <n v="1"/>
  </r>
  <r>
    <s v="Onnet-Prod"/>
    <s v="rg-gis-eastus2-prod-001"/>
    <s v="vm-gis-fs-eastus2-prod-006"/>
    <x v="1"/>
    <n v="324"/>
    <n v="2"/>
    <n v="1"/>
    <n v="8"/>
    <n v="4"/>
    <n v="1920"/>
    <n v="21.4580078125"/>
    <n v="3"/>
    <m/>
    <m/>
    <s v=""/>
    <s v="3 1 2"/>
    <s v="UltraSSDAvailable"/>
    <x v="0"/>
    <x v="0"/>
    <s v="Windows Server 2022 Datacenter"/>
    <s v="10.0.20348.3328"/>
    <b v="0"/>
    <s v="MicrosoftWindowsServer"/>
    <s v="20348.3328.250306"/>
    <s v="None"/>
    <s v="gisprodadmin"/>
    <b v="0"/>
    <b v="0"/>
    <b v="0"/>
    <s v="Premium_LRS"/>
    <n v="128"/>
    <s v="Premium_LRS"/>
    <n v="128"/>
    <s v="V1"/>
    <x v="0"/>
    <b v="0"/>
    <s v="vnet-onnet-eastus2-prod-001"/>
    <s v="snet-gis-server-eastus2-prod-002"/>
    <s v="Default (Azure-provided)"/>
    <s v="None"/>
    <s v="nic-fs-eastus2-prod-006"/>
    <s v="Standard"/>
    <b v="1"/>
    <s v="False"/>
    <s v="10.10.1.170"/>
    <s v="Dynamic"/>
    <s v=""/>
    <s v="2025-03-14 19:43"/>
    <s v="Microsoft.Azure.AzureDefenderForServers"/>
    <n v="1"/>
  </r>
  <r>
    <s v="Onnet-Prod"/>
    <s v="rg-gis-eastus2-prod-001"/>
    <s v="vm-gis-nss-eastus2-prod-001"/>
    <x v="11"/>
    <n v="75"/>
    <n v="8"/>
    <n v="2"/>
    <n v="32"/>
    <n v="16"/>
    <n v="12800"/>
    <n v="183.10546875"/>
    <n v="4"/>
    <m/>
    <m/>
    <s v=""/>
    <s v="2 1 3"/>
    <s v="UltraSSDAvailable"/>
    <x v="0"/>
    <x v="0"/>
    <s v="Windows Server 2019 Datacenter"/>
    <s v="10.0.17763.8644"/>
    <b v="1"/>
    <s v="MicrosoftWindowsServer"/>
    <s v="17763.4252.230404"/>
    <s v="None"/>
    <s v="gisprodadmin"/>
    <b v="1"/>
    <b v="0"/>
    <b v="1"/>
    <s v="Premium_LRS"/>
    <n v="128"/>
    <s v="None"/>
    <n v="0"/>
    <s v="V1"/>
    <x v="0"/>
    <b v="0"/>
    <s v="vnet-onnet-eastus2-prod-001"/>
    <s v="snet-gis-server-eastus2-prod-006"/>
    <s v="Default (Azure-provided)"/>
    <s v="None"/>
    <s v="nic-nss-eastus2-prod-001"/>
    <s v="Standard"/>
    <b v="1"/>
    <s v="False"/>
    <s v="10.10.7.141"/>
    <s v="Static"/>
    <s v=""/>
    <s v="2023-05-08 20:27"/>
    <s v="Microsoft.Azure.AzureDefenderForServers,  Microsoft.Compute,  Microsoft.Azure.Diagnostics,  Microsoft.EnterpriseCloud.Monitoring,  Microsoft.Azure.RecoveryServices.SiteRecovery,  Microsoft.Azure.Monitor"/>
    <n v="1"/>
  </r>
  <r>
    <s v="Onnet-Prod"/>
    <s v="rg-gis-eastus2-prod-001"/>
    <s v="vm-gis-was-eastus2-prod-001"/>
    <x v="15"/>
    <n v="75"/>
    <n v="2"/>
    <n v="2"/>
    <n v="8"/>
    <n v="4"/>
    <n v="3200"/>
    <n v="45.7763671875"/>
    <n v="2"/>
    <m/>
    <m/>
    <s v=""/>
    <s v="2 1 3"/>
    <s v="UltraSSDAvailable"/>
    <x v="0"/>
    <x v="0"/>
    <s v="Windows Server 2019 Datacenter"/>
    <s v="10.0.17763.4499"/>
    <b v="1"/>
    <s v="MicrosoftWindowsServer"/>
    <s v="17763.4252.230404"/>
    <s v="None"/>
    <s v="gisprodadmin"/>
    <b v="0"/>
    <b v="0"/>
    <b v="1"/>
    <s v="Premium_LRS"/>
    <n v="128"/>
    <s v="None"/>
    <n v="0"/>
    <s v="V1"/>
    <x v="0"/>
    <b v="0"/>
    <s v="vnet-onnet-eastus2-prod-001"/>
    <s v="snet-gis-server-eastus2-prod-006"/>
    <s v="Default (Azure-provided)"/>
    <s v="None"/>
    <s v="nic-was-eastus2-prod-001"/>
    <s v="Standard"/>
    <b v="1"/>
    <s v="False"/>
    <s v="10.10.7.137"/>
    <s v="Static"/>
    <s v=""/>
    <s v="2023-05-08 21:42"/>
    <s v="Microsoft.Azure.NetworkWatcher,  Microsoft.Azure.AzureDefenderForServers,  Microsoft.EnterpriseCloud.Monitoring,  Microsoft.Azure.RecoveryServices.SiteRecovery,  Microsoft.Azure.Monitor"/>
    <n v="1"/>
  </r>
  <r>
    <s v="Onnet-Prod"/>
    <s v="rg-gis-eastus2-prod-001"/>
    <s v="vm-gis-was-eastus2-prod-002"/>
    <x v="15"/>
    <n v="75"/>
    <n v="2"/>
    <n v="2"/>
    <n v="8"/>
    <n v="4"/>
    <n v="3200"/>
    <n v="45.7763671875"/>
    <n v="2"/>
    <m/>
    <m/>
    <s v=""/>
    <s v="2 1 3"/>
    <s v="UltraSSDAvailable"/>
    <x v="0"/>
    <x v="0"/>
    <s v="Windows Server 2019 Datacenter"/>
    <s v="10.0.17763.8511"/>
    <b v="1"/>
    <s v="MicrosoftWindowsServer"/>
    <s v="17763.4252.230404"/>
    <s v="None"/>
    <s v="gisprodadmin"/>
    <b v="0"/>
    <b v="0"/>
    <b v="1"/>
    <s v="Premium_LRS"/>
    <n v="16"/>
    <s v="StandardSSD_LRS"/>
    <n v="16"/>
    <s v="V1"/>
    <x v="0"/>
    <b v="0"/>
    <s v="vnet-onnet-eastus2-prod-001"/>
    <s v="snet-gis-server-eastus2-prod-006"/>
    <s v="Default (Azure-provided)"/>
    <s v="None"/>
    <s v="nic-was-eastus2-prod-002"/>
    <s v="Standard"/>
    <b v="1"/>
    <s v="False"/>
    <s v="10.10.7.138"/>
    <s v="Static"/>
    <s v=""/>
    <s v="2023-05-08 22:07"/>
    <s v="Microsoft.Azure.AzureDefenderForServers,  Microsoft.EnterpriseCloud.Monitoring,  Microsoft.Azure.RecoveryServices.SiteRecovery,  Microsoft.Azure.Monitor"/>
    <n v="1"/>
  </r>
  <r>
    <s v="Onnet-Prod"/>
    <s v="rg-nomo-eastus2-prod-002"/>
    <s v="205eebdf9e9a4024af05446a013a6bb8"/>
    <x v="22"/>
    <n v="302"/>
    <n v="8"/>
    <n v="1"/>
    <n v="28"/>
    <n v="32"/>
    <n v="25600"/>
    <n v="366.2109375"/>
    <n v="8"/>
    <m/>
    <m/>
    <n v="2"/>
    <s v=""/>
    <s v=""/>
    <x v="0"/>
    <x v="1"/>
    <s v="ubuntu"/>
    <s v="22.04"/>
    <b v="0"/>
    <s v="AzureDatabricks"/>
    <s v="20260304.1442.1"/>
    <s v="None"/>
    <s v="ubuntu"/>
    <b v="0"/>
    <b v="0"/>
    <b v="0"/>
    <s v="Premium_LRS"/>
    <n v="16"/>
    <s v="2 Disks found."/>
    <n v="256"/>
    <s v="V1"/>
    <x v="0"/>
    <b v="0"/>
    <s v="vnet-onnet-eastus2-prod-001"/>
    <s v="snet-nomopublic-eastus2-prod-001"/>
    <s v="Default (Azure-provided)"/>
    <s v="None"/>
    <s v="205eebdf9e9a4024af05446a013a6bb8-publicNIC"/>
    <s v="Standard"/>
    <b v="1"/>
    <s v="False"/>
    <s v="10.40.2.71"/>
    <s v="Dynamic"/>
    <s v="205eebdf9e9a4024af05446a013a6bb8-publicIP"/>
    <s v="2026-04-16 20:58"/>
    <s v=""/>
    <n v="1"/>
  </r>
  <r>
    <s v="Onnet-Prod"/>
    <s v="rg-nomo-eastus2-prod-002"/>
    <s v="205eebdf9e9a4024af05446a013a6bb8"/>
    <x v="22"/>
    <n v="302"/>
    <n v="8"/>
    <n v="1"/>
    <n v="28"/>
    <n v="32"/>
    <n v="25600"/>
    <n v="366.2109375"/>
    <n v="8"/>
    <m/>
    <m/>
    <n v="2"/>
    <s v=""/>
    <s v=""/>
    <x v="0"/>
    <x v="1"/>
    <s v="ubuntu"/>
    <s v="22.04"/>
    <b v="0"/>
    <s v="AzureDatabricks"/>
    <s v="20260304.1442.1"/>
    <s v="None"/>
    <s v="ubuntu"/>
    <b v="0"/>
    <b v="0"/>
    <b v="0"/>
    <s v="Premium_LRS"/>
    <n v="16"/>
    <s v="2 Disks found."/>
    <n v="256"/>
    <s v="V1"/>
    <x v="0"/>
    <b v="0"/>
    <s v="vnet-onnet-eastus2-prod-001"/>
    <s v="snet-nomoprivate-eastus2-prod-001"/>
    <s v="Default (Azure-provided)"/>
    <s v="None"/>
    <s v="205eebdf9e9a4024af05446a013a6bb8-privateNIC"/>
    <s v="Standard"/>
    <b v="1"/>
    <s v="False"/>
    <s v="10.40.2.89"/>
    <s v="Dynamic"/>
    <s v=""/>
    <s v="2026-04-16 20:58"/>
    <s v=""/>
    <n v="0"/>
  </r>
  <r>
    <s v="Onnet-Prod"/>
    <s v="rg-nomo-eastus2-prod-002"/>
    <s v="451ae730db1346febc40074d8f824a51"/>
    <x v="23"/>
    <n v="302"/>
    <n v="16"/>
    <n v="1"/>
    <n v="56"/>
    <n v="64"/>
    <n v="51200"/>
    <n v="732.421875"/>
    <n v="8"/>
    <m/>
    <m/>
    <n v="2"/>
    <s v=""/>
    <s v=""/>
    <x v="0"/>
    <x v="1"/>
    <s v="ubuntu"/>
    <s v="22.04"/>
    <b v="0"/>
    <s v="AzureDatabricks"/>
    <s v="20260304.1442.1"/>
    <s v="None"/>
    <s v="ubuntu"/>
    <b v="0"/>
    <b v="0"/>
    <b v="0"/>
    <s v="Premium_LRS"/>
    <n v="16"/>
    <s v="2 Disks found."/>
    <n v="256"/>
    <s v="V1"/>
    <x v="0"/>
    <b v="0"/>
    <s v="vnet-onnet-eastus2-prod-001"/>
    <s v="snet-nomopublic-eastus2-prod-001"/>
    <s v="Default (Azure-provided)"/>
    <s v="None"/>
    <s v="451ae730db1346febc40074d8f824a51-publicNIC"/>
    <s v="Standard"/>
    <b v="1"/>
    <s v="False"/>
    <s v="10.40.2.68"/>
    <s v="Dynamic"/>
    <s v="451ae730db1346febc40074d8f824a51-publicIP"/>
    <s v="2026-04-16 20:11"/>
    <s v=""/>
    <n v="1"/>
  </r>
  <r>
    <s v="Onnet-Prod"/>
    <s v="rg-nomo-eastus2-prod-002"/>
    <s v="451ae730db1346febc40074d8f824a51"/>
    <x v="23"/>
    <n v="302"/>
    <n v="16"/>
    <n v="1"/>
    <n v="56"/>
    <n v="64"/>
    <n v="51200"/>
    <n v="732.421875"/>
    <n v="8"/>
    <m/>
    <m/>
    <n v="2"/>
    <s v=""/>
    <s v=""/>
    <x v="0"/>
    <x v="1"/>
    <s v="ubuntu"/>
    <s v="22.04"/>
    <b v="0"/>
    <s v="AzureDatabricks"/>
    <s v="20260304.1442.1"/>
    <s v="None"/>
    <s v="ubuntu"/>
    <b v="0"/>
    <b v="0"/>
    <b v="0"/>
    <s v="Premium_LRS"/>
    <n v="16"/>
    <s v="2 Disks found."/>
    <n v="256"/>
    <s v="V1"/>
    <x v="0"/>
    <b v="0"/>
    <s v="vnet-onnet-eastus2-prod-001"/>
    <s v="snet-nomoprivate-eastus2-prod-001"/>
    <s v="Default (Azure-provided)"/>
    <s v="None"/>
    <s v="451ae730db1346febc40074d8f824a51-privateNIC"/>
    <s v="Standard"/>
    <b v="1"/>
    <s v="False"/>
    <s v="10.40.2.85"/>
    <s v="Dynamic"/>
    <s v=""/>
    <s v="2026-04-16 20:11"/>
    <s v=""/>
    <n v="0"/>
  </r>
  <r>
    <s v="Onnet-Prod"/>
    <s v="rg-nomo-eastus2-prod-002"/>
    <s v="654be515e6204bc389e882420c92d404"/>
    <x v="22"/>
    <n v="302"/>
    <n v="8"/>
    <n v="1"/>
    <n v="28"/>
    <n v="32"/>
    <n v="25600"/>
    <n v="366.2109375"/>
    <n v="8"/>
    <m/>
    <m/>
    <n v="2"/>
    <s v=""/>
    <s v=""/>
    <x v="0"/>
    <x v="1"/>
    <s v="ubuntu"/>
    <s v="22.04"/>
    <b v="0"/>
    <s v="AzureDatabricks"/>
    <s v="20260304.1442.1"/>
    <s v="None"/>
    <s v="ubuntu"/>
    <b v="0"/>
    <b v="0"/>
    <b v="0"/>
    <s v="Premium_LRS"/>
    <n v="16"/>
    <s v="2 Disks found."/>
    <n v="256"/>
    <s v="V1"/>
    <x v="0"/>
    <b v="0"/>
    <s v="vnet-onnet-eastus2-prod-001"/>
    <s v="snet-nomopublic-eastus2-prod-001"/>
    <s v="Default (Azure-provided)"/>
    <s v="None"/>
    <s v="654be515e6204bc389e882420c92d404-publicNIC"/>
    <s v="Standard"/>
    <b v="1"/>
    <s v="False"/>
    <s v="10.40.2.70"/>
    <s v="Dynamic"/>
    <s v="654be515e6204bc389e882420c92d404-publicIP"/>
    <s v="2026-04-16 20:58"/>
    <s v=""/>
    <n v="1"/>
  </r>
  <r>
    <s v="Onnet-Prod"/>
    <s v="rg-nomo-eastus2-prod-002"/>
    <s v="654be515e6204bc389e882420c92d404"/>
    <x v="22"/>
    <n v="302"/>
    <n v="8"/>
    <n v="1"/>
    <n v="28"/>
    <n v="32"/>
    <n v="25600"/>
    <n v="366.2109375"/>
    <n v="8"/>
    <m/>
    <m/>
    <n v="2"/>
    <s v=""/>
    <s v=""/>
    <x v="0"/>
    <x v="1"/>
    <s v="ubuntu"/>
    <s v="22.04"/>
    <b v="0"/>
    <s v="AzureDatabricks"/>
    <s v="20260304.1442.1"/>
    <s v="None"/>
    <s v="ubuntu"/>
    <b v="0"/>
    <b v="0"/>
    <b v="0"/>
    <s v="Premium_LRS"/>
    <n v="16"/>
    <s v="2 Disks found."/>
    <n v="256"/>
    <s v="V1"/>
    <x v="0"/>
    <b v="0"/>
    <s v="vnet-onnet-eastus2-prod-001"/>
    <s v="snet-nomoprivate-eastus2-prod-001"/>
    <s v="Default (Azure-provided)"/>
    <s v="None"/>
    <s v="654be515e6204bc389e882420c92d404-privateNIC"/>
    <s v="Standard"/>
    <b v="1"/>
    <s v="False"/>
    <s v="10.40.2.88"/>
    <s v="Dynamic"/>
    <s v=""/>
    <s v="2026-04-16 20:58"/>
    <s v=""/>
    <n v="0"/>
  </r>
  <r>
    <s v="Onnet-Prod"/>
    <s v="rg-nomo-eastus2-prod-002"/>
    <s v="fcdb2d3c95924faabff77d98a02ef8bc"/>
    <x v="22"/>
    <n v="302"/>
    <n v="8"/>
    <n v="1"/>
    <n v="28"/>
    <n v="32"/>
    <n v="25600"/>
    <n v="366.2109375"/>
    <n v="8"/>
    <m/>
    <m/>
    <n v="2"/>
    <s v=""/>
    <s v=""/>
    <x v="0"/>
    <x v="1"/>
    <s v="ubuntu"/>
    <s v="22.04"/>
    <b v="0"/>
    <s v="AzureDatabricks"/>
    <s v="20260304.1442.1"/>
    <s v="None"/>
    <s v="ubuntu"/>
    <b v="0"/>
    <b v="0"/>
    <b v="0"/>
    <s v="Premium_LRS"/>
    <n v="16"/>
    <s v="2 Disks found."/>
    <n v="256"/>
    <s v="V1"/>
    <x v="0"/>
    <b v="0"/>
    <s v="vnet-onnet-eastus2-prod-001"/>
    <s v="snet-nomopublic-eastus2-prod-001"/>
    <s v="Default (Azure-provided)"/>
    <s v="None"/>
    <s v="fcdb2d3c95924faabff77d98a02ef8bc-publicNIC"/>
    <s v="Standard"/>
    <b v="1"/>
    <s v="False"/>
    <s v="10.40.2.77"/>
    <s v="Dynamic"/>
    <s v="fcdb2d3c95924faabff77d98a02ef8bc-publicIP"/>
    <s v="2026-04-16 21:03"/>
    <s v=""/>
    <n v="1"/>
  </r>
  <r>
    <s v="Onnet-Prod"/>
    <s v="rg-nomo-eastus2-prod-002"/>
    <s v="fcdb2d3c95924faabff77d98a02ef8bc"/>
    <x v="22"/>
    <n v="302"/>
    <n v="8"/>
    <n v="1"/>
    <n v="28"/>
    <n v="32"/>
    <n v="25600"/>
    <n v="366.2109375"/>
    <n v="8"/>
    <m/>
    <m/>
    <n v="2"/>
    <s v=""/>
    <s v=""/>
    <x v="0"/>
    <x v="1"/>
    <s v="ubuntu"/>
    <s v="22.04"/>
    <b v="0"/>
    <s v="AzureDatabricks"/>
    <s v="20260304.1442.1"/>
    <s v="None"/>
    <s v="ubuntu"/>
    <b v="0"/>
    <b v="0"/>
    <b v="0"/>
    <s v="Premium_LRS"/>
    <n v="16"/>
    <s v="2 Disks found."/>
    <n v="256"/>
    <s v="V1"/>
    <x v="0"/>
    <b v="0"/>
    <s v="vnet-onnet-eastus2-prod-001"/>
    <s v="snet-nomoprivate-eastus2-prod-001"/>
    <s v="Default (Azure-provided)"/>
    <s v="None"/>
    <s v="fcdb2d3c95924faabff77d98a02ef8bc-privateNIC"/>
    <s v="Standard"/>
    <b v="1"/>
    <s v="False"/>
    <s v="10.40.2.90"/>
    <s v="Dynamic"/>
    <s v=""/>
    <s v="2026-04-16 21:03"/>
    <s v=""/>
    <n v="0"/>
  </r>
  <r>
    <s v="Onnet-Prod"/>
    <s v="rg-sn-eastus2-prod-001"/>
    <s v="vm-sn-ms-eastus2-prod-001"/>
    <x v="24"/>
    <n v="304"/>
    <n v="8"/>
    <n v="2"/>
    <n v="16"/>
    <n v="16"/>
    <n v="12800"/>
    <n v="276.5654296875"/>
    <n v="4"/>
    <m/>
    <m/>
    <s v=""/>
    <s v="2 1 3"/>
    <s v="UltraSSDAvailable"/>
    <x v="0"/>
    <x v="0"/>
    <s v="Windows Server 2019 Datacenter"/>
    <s v="10.0.17763.4737"/>
    <b v="1"/>
    <s v="MicrosoftWindowsServer"/>
    <s v="17763.4645.230707"/>
    <s v="None"/>
    <s v="azureuser"/>
    <b v="0"/>
    <b v="0"/>
    <b v="1"/>
    <s v="Standard_LRS"/>
    <n v="16"/>
    <s v="2 Disks found."/>
    <n v="32"/>
    <s v="V1"/>
    <x v="0"/>
    <b v="0"/>
    <s v="vnet-onnet-eastus2-prod-001"/>
    <s v="snet-sn-ms-eastus2-prod-002"/>
    <s v="Default (Azure-provided)"/>
    <s v="None"/>
    <s v="nic-ms-eastus2-prod-001"/>
    <s v="Standard"/>
    <b v="1"/>
    <s v="False"/>
    <s v="10.10.1.68"/>
    <s v="Static"/>
    <s v=""/>
    <s v="2023-08-02 20:16"/>
    <s v="Microsoft.Azure.NetworkWatcher,  Microsoft.Azure.AzureDefenderForServers,  Microsoft.EnterpriseCloud.Monitoring"/>
    <n v="1"/>
  </r>
  <r>
    <s v="Onnet-Prod"/>
    <s v="rg-sn-eastus2-prod-001"/>
    <s v="vm-sn-ms-eastus2-prod-003"/>
    <x v="7"/>
    <n v="324"/>
    <n v="4"/>
    <n v="1"/>
    <n v="16"/>
    <n v="8"/>
    <n v="2880"/>
    <n v="33.37890625"/>
    <n v="4"/>
    <m/>
    <m/>
    <s v=""/>
    <s v="3 1 2"/>
    <s v="UltraSSDAvailable"/>
    <x v="0"/>
    <x v="1"/>
    <s v="ubuntu"/>
    <s v="22.04"/>
    <b v="0"/>
    <s v="Canonical"/>
    <s v="22.04.202409130"/>
    <s v="None"/>
    <s v="azureuser"/>
    <b v="0"/>
    <b v="0"/>
    <b v="0"/>
    <s v="StandardSSD_LRS"/>
    <n v="16"/>
    <s v="None"/>
    <n v="0"/>
    <s v="V2"/>
    <x v="0"/>
    <b v="0"/>
    <s v="vnet-onnet-eastus2-prod-001"/>
    <s v="snet-sn-ms-eastus2-prod-002"/>
    <s v="Default (Azure-provided)"/>
    <s v="None"/>
    <s v="vm-sn-ms-eastus2-prod-003-nic"/>
    <s v="Standard"/>
    <b v="1"/>
    <s v="False"/>
    <s v="10.10.1.71"/>
    <s v="Dynamic"/>
    <s v=""/>
    <s v="2024-09-25 22:57"/>
    <s v="Microsoft.Azure.AzureDefenderForServers"/>
    <n v="1"/>
  </r>
  <r>
    <s v="Onnet-Prod"/>
    <s v="rg-sn-eastus2-prod-001"/>
    <s v="vm-sn-ms-eastus2-prod-004"/>
    <x v="7"/>
    <n v="324"/>
    <n v="4"/>
    <n v="1"/>
    <n v="16"/>
    <n v="8"/>
    <n v="2880"/>
    <n v="33.37890625"/>
    <n v="4"/>
    <m/>
    <m/>
    <s v=""/>
    <s v="3 1 2"/>
    <s v="UltraSSDAvailable"/>
    <x v="0"/>
    <x v="1"/>
    <s v="ubuntu"/>
    <s v="22.04"/>
    <b v="0"/>
    <s v="Canonical"/>
    <s v="22.04.202409130"/>
    <s v="None"/>
    <s v="azureuser"/>
    <b v="0"/>
    <b v="0"/>
    <b v="0"/>
    <s v="StandardSSD_LRS"/>
    <n v="16"/>
    <s v="None"/>
    <n v="0"/>
    <s v="V2"/>
    <x v="0"/>
    <b v="0"/>
    <s v="vnet-onnet-eastus2-prod-001"/>
    <s v="snet-sn-ms-eastus2-prod-002"/>
    <s v="Default (Azure-provided)"/>
    <s v="None"/>
    <s v="vm-sn-ms-eastus2-prod-004-nic"/>
    <s v="Standard"/>
    <b v="1"/>
    <s v="False"/>
    <s v="10.10.1.72"/>
    <s v="Dynamic"/>
    <s v=""/>
    <s v="2024-09-25 23:01"/>
    <s v="Microsoft.Azure.AzureDefenderForServers"/>
    <n v="1"/>
  </r>
  <r>
    <s v="Onnet-Prod"/>
    <s v="rg-sn-eastus2-prod-001"/>
    <s v="vm-sn-ms-eastus2-prod-005"/>
    <x v="7"/>
    <n v="324"/>
    <n v="4"/>
    <n v="1"/>
    <n v="16"/>
    <n v="8"/>
    <n v="2880"/>
    <n v="33.37890625"/>
    <n v="4"/>
    <m/>
    <m/>
    <s v=""/>
    <s v="3 1 2"/>
    <s v="UltraSSDAvailable"/>
    <x v="0"/>
    <x v="1"/>
    <s v="ubuntu"/>
    <s v="22.04"/>
    <b v="0"/>
    <s v="Canonical"/>
    <s v="22.04.202409130"/>
    <s v="None"/>
    <s v="azureuser"/>
    <b v="0"/>
    <b v="0"/>
    <b v="0"/>
    <s v="StandardSSD_LRS"/>
    <n v="16"/>
    <s v="None"/>
    <n v="0"/>
    <s v="V2"/>
    <x v="0"/>
    <b v="0"/>
    <s v="vnet-onnet-eastus2-prod-001"/>
    <s v="snet-sn-ms-eastus2-prod-002"/>
    <s v="Default (Azure-provided)"/>
    <s v="None"/>
    <s v="vm-sn-ms-eastus2-prod-005-nic"/>
    <s v="Standard"/>
    <b v="1"/>
    <s v="False"/>
    <s v="10.10.1.73"/>
    <s v="Dynamic"/>
    <s v=""/>
    <s v="2024-09-25 23:05"/>
    <s v="Microsoft.Azure.NetworkWatcher,  Microsoft.Azure.AzureDefenderForServers"/>
    <n v="1"/>
  </r>
  <r>
    <s v="Onnet-Prod"/>
    <s v="rg-sn-eastus2-prod-001"/>
    <s v="vm-sn-ms-eastus2-prod-006"/>
    <x v="7"/>
    <n v="324"/>
    <n v="4"/>
    <n v="1"/>
    <n v="16"/>
    <n v="8"/>
    <n v="2880"/>
    <n v="33.37890625"/>
    <n v="4"/>
    <m/>
    <m/>
    <s v=""/>
    <s v="3 1 2"/>
    <s v="UltraSSDAvailable"/>
    <x v="0"/>
    <x v="1"/>
    <s v="ubuntu"/>
    <s v="22.04"/>
    <b v="0"/>
    <s v="Canonical"/>
    <s v="22.04.202409130"/>
    <s v="None"/>
    <s v="azureuser"/>
    <b v="0"/>
    <b v="0"/>
    <b v="0"/>
    <s v="StandardSSD_LRS"/>
    <n v="16"/>
    <s v="None"/>
    <n v="0"/>
    <s v="V2"/>
    <x v="0"/>
    <b v="0"/>
    <s v="vnet-onnet-eastus2-prod-001"/>
    <s v="snet-sn-ms-eastus2-prod-002"/>
    <s v="Default (Azure-provided)"/>
    <s v="None"/>
    <s v="vm-sn-ms-eastus2-prod-006-nic"/>
    <s v="Standard"/>
    <b v="1"/>
    <s v="False"/>
    <s v="10.10.1.74"/>
    <s v="Dynamic"/>
    <s v=""/>
    <s v="2024-09-25 23:08"/>
    <s v="Microsoft.Azure.Automation.HybridWorker,  Microsoft.Azure.AzureDefenderForServers"/>
    <n v="1"/>
  </r>
  <r>
    <s v="Onnet-Prod"/>
    <s v="rg-bireports-prod-001"/>
    <s v="vm-reportbi-eastus2-prod-001"/>
    <x v="25"/>
    <n v="600"/>
    <n v="8"/>
    <n v="2"/>
    <n v="32"/>
    <n v="16"/>
    <n v="12800"/>
    <n v="183.10546875"/>
    <n v="4"/>
    <m/>
    <m/>
    <n v="3"/>
    <s v="3 1 2"/>
    <s v="UltraSSDAvailable"/>
    <x v="0"/>
    <x v="0"/>
    <s v="Windows Server 2019 Datacenter"/>
    <s v="10.0.17763.8644"/>
    <b v="0"/>
    <m/>
    <m/>
    <s v="None"/>
    <m/>
    <b v="1"/>
    <b v="0"/>
    <b v="1"/>
    <s v="Premium_LRS"/>
    <n v="1000"/>
    <s v="Standard_LRS"/>
    <n v="1000"/>
    <s v="V2"/>
    <x v="0"/>
    <b v="0"/>
    <s v="vnet-onnet-eastus2-prod-001"/>
    <s v="snet-pbi-server-eastus2-prod-007"/>
    <s v="Default (Azure-provided)"/>
    <s v="vm-reportbi-eastus2-prod-001-nsg"/>
    <s v="vm-reportbi-eastu804_z3"/>
    <s v="Standard"/>
    <b v="1"/>
    <s v="False"/>
    <s v="10.10.6.4"/>
    <s v="Dynamic"/>
    <s v=""/>
    <s v="2022-09-05 19:18"/>
    <s v="Microsoft.Azure.AzureDefenderForServers,  Microsoft.EnterpriseCloud.Monitoring,  Microsoft.Azure.Monitor"/>
    <n v="1"/>
  </r>
  <r>
    <s v="Onnet-Prod"/>
    <s v="rg-bireports-prod-002"/>
    <s v="vm-bi-eastus2-prod-001"/>
    <x v="15"/>
    <n v="75"/>
    <n v="2"/>
    <n v="2"/>
    <n v="8"/>
    <n v="4"/>
    <n v="3200"/>
    <n v="45.7763671875"/>
    <n v="2"/>
    <m/>
    <m/>
    <s v=""/>
    <s v="2 1 3"/>
    <s v="UltraSSDAvailable"/>
    <x v="0"/>
    <x v="0"/>
    <s v="Windows Server 2019 Datacenter"/>
    <s v="10.0.17763.8511"/>
    <b v="1"/>
    <s v="MicrosoftWindowsServer"/>
    <s v="17763.4737.230802"/>
    <s v="None"/>
    <s v="pbiadminuser"/>
    <b v="0"/>
    <b v="0"/>
    <b v="1"/>
    <s v="StandardSSD_LRS"/>
    <n v="1000"/>
    <s v="None"/>
    <n v="0"/>
    <s v="V1"/>
    <x v="0"/>
    <b v="0"/>
    <s v="vnet-onnet-eastus2-prod-001"/>
    <s v="snet-pbi-server-eastus2-prod-007"/>
    <s v="Default (Azure-provided)"/>
    <s v="None"/>
    <s v="nic-bi-eastus2-prod-001"/>
    <s v="Standard"/>
    <b v="1"/>
    <s v="False"/>
    <s v="10.10.6.10"/>
    <s v="Static"/>
    <s v=""/>
    <s v="2023-08-24 21:56"/>
    <s v="Microsoft.Azure.AzureDefenderForServers,  Microsoft.EnterpriseCloud.Monitoring"/>
    <n v="1"/>
  </r>
  <r>
    <s v="Onnet-Prod"/>
    <s v="rg-bireports-prod-002"/>
    <s v="vm-bi-eastus2-prod-002"/>
    <x v="15"/>
    <n v="75"/>
    <n v="2"/>
    <n v="2"/>
    <n v="8"/>
    <n v="4"/>
    <n v="3200"/>
    <n v="45.7763671875"/>
    <n v="2"/>
    <m/>
    <m/>
    <s v=""/>
    <s v="2 1 3"/>
    <s v="UltraSSDAvailable"/>
    <x v="0"/>
    <x v="0"/>
    <s v="Windows Server 2019 Datacenter"/>
    <s v="10.0.17763.4737"/>
    <b v="1"/>
    <s v="MicrosoftWindowsServer"/>
    <s v="17763.4737.230802"/>
    <s v="None"/>
    <s v="pbiadminuser"/>
    <b v="0"/>
    <b v="0"/>
    <b v="1"/>
    <s v="StandardSSD_LRS"/>
    <n v="1000"/>
    <s v="None"/>
    <n v="0"/>
    <s v="V1"/>
    <x v="0"/>
    <b v="0"/>
    <s v="vnet-onnet-eastus2-prod-001"/>
    <s v="snet-pbi-server-eastus2-prod-007"/>
    <s v="Default (Azure-provided)"/>
    <s v="None"/>
    <s v="nic-bi-eastus2-prod-002"/>
    <s v="Standard"/>
    <b v="1"/>
    <s v="False"/>
    <s v="10.10.6.11"/>
    <s v="Static"/>
    <s v=""/>
    <s v="2023-08-24 22:19"/>
    <s v="Microsoft.Azure.AzureDefenderForServers,  Microsoft.EnterpriseCloud.Monitoring"/>
    <n v="1"/>
  </r>
  <r>
    <s v="Onnet-Prod"/>
    <s v="rg-bluep-eastus2-prod-001"/>
    <s v="rescate-syslog-borrar"/>
    <x v="1"/>
    <n v="324"/>
    <n v="2"/>
    <n v="1"/>
    <n v="8"/>
    <n v="4"/>
    <n v="1920"/>
    <n v="21.4580078125"/>
    <n v="3"/>
    <m/>
    <m/>
    <s v=""/>
    <s v="3 1 2"/>
    <s v="UltraSSDAvailable"/>
    <x v="0"/>
    <x v="1"/>
    <s v="ubuntu-24_04-lts"/>
    <s v="ubuntu-pro"/>
    <b v="0"/>
    <s v="Canonical"/>
    <s v="24.04.202602150"/>
    <s v="None"/>
    <s v="azureuser"/>
    <b v="1"/>
    <b v="0"/>
    <b v="0"/>
    <s v="Premium_LRS"/>
    <n v="1000"/>
    <s v="None"/>
    <n v="0"/>
    <s v="V2"/>
    <x v="1"/>
    <b v="0"/>
    <s v="vnet-onnet-eastus2-prod-002"/>
    <s v="snet-be-k8-eastus2-prod-002"/>
    <s v="Default (Azure-provided)"/>
    <s v="None"/>
    <s v="rescate-syslog-borrar720"/>
    <s v="Standard"/>
    <b v="1"/>
    <s v="False"/>
    <s v="10.50.1.75"/>
    <s v="Dynamic"/>
    <s v=""/>
    <s v="2026-03-24 15:38"/>
    <s v="Microsoft.Azure.AzureDefenderForServers"/>
    <n v="1"/>
  </r>
  <r>
    <s v="Onnet-Prod"/>
    <s v="rg-bluep-eastus2-prod-001"/>
    <s v="vm-bp-uaakafka-eastus2-prod-001"/>
    <x v="11"/>
    <n v="75"/>
    <n v="8"/>
    <n v="2"/>
    <n v="32"/>
    <n v="16"/>
    <n v="12800"/>
    <n v="183.10546875"/>
    <n v="4"/>
    <m/>
    <m/>
    <s v=""/>
    <s v="2 1 3"/>
    <s v="UltraSSDAvailable"/>
    <x v="0"/>
    <x v="1"/>
    <s v="redhat"/>
    <s v="7.9"/>
    <b v="0"/>
    <s v="RedHat"/>
    <s v="7.9.2023032012"/>
    <s v="None"/>
    <s v="azureuser"/>
    <b v="0"/>
    <b v="0"/>
    <b v="0"/>
    <s v="Premium_LRS"/>
    <n v="1000"/>
    <s v="None"/>
    <n v="0"/>
    <s v="V1"/>
    <x v="0"/>
    <b v="0"/>
    <s v="vnet-onnet-eastus2-prod-001"/>
    <s v="snet-bp-uaa-eastus2-prod-002"/>
    <s v="Default (Azure-provided)"/>
    <s v="None"/>
    <s v="nic-uaakafka-eastus2-prod-001"/>
    <s v="Standard"/>
    <b v="1"/>
    <s v="False"/>
    <s v="10.10.7.36"/>
    <s v="Static"/>
    <s v=""/>
    <s v="2023-08-24 01:19"/>
    <s v="Microsoft.Azure.AzureDefenderForServers"/>
    <n v="1"/>
  </r>
  <r>
    <s v="Onnet-Prod"/>
    <s v="rg-bluep-eastus2-prod-001"/>
    <s v="vm-bpetl-eastus2-prod-001"/>
    <x v="2"/>
    <n v="324"/>
    <n v="2"/>
    <n v="1"/>
    <n v="4"/>
    <n v="4"/>
    <n v="1280"/>
    <n v="21.4580078125"/>
    <n v="3"/>
    <m/>
    <m/>
    <s v=""/>
    <s v="3 1 2"/>
    <s v="UltraSSDAvailable"/>
    <x v="0"/>
    <x v="1"/>
    <s v="ubuntu"/>
    <s v="22.04"/>
    <b v="0"/>
    <s v="Canonical"/>
    <s v="22.04.202408010"/>
    <s v="None"/>
    <s v="azureuser"/>
    <b v="1"/>
    <b v="0"/>
    <b v="0"/>
    <s v="StandardSSD_LRS"/>
    <n v="128"/>
    <s v="StandardSSD_LRS"/>
    <n v="128"/>
    <s v="V2"/>
    <x v="0"/>
    <b v="0"/>
    <s v="vnet-onnet-eastus2-prod-001"/>
    <s v="snet-bp-bpimdso-eastus2-prod-001"/>
    <s v="Default (Azure-provided)"/>
    <s v="None"/>
    <s v="vm-bpetl-eastus2-prod-001842"/>
    <s v="Standard"/>
    <b v="1"/>
    <s v="False"/>
    <s v="10.10.7.6"/>
    <s v="Dynamic"/>
    <s v=""/>
    <s v="2024-08-09 21:31"/>
    <s v="Microsoft.Azure.AzureDefenderForServers"/>
    <n v="1"/>
  </r>
  <r>
    <s v="Onnet-Prod"/>
    <s v="rg-gis-eastus2-prod-001"/>
    <s v="vm-arcgis-eastus2-prod-001"/>
    <x v="26"/>
    <n v="342"/>
    <n v="8"/>
    <n v="2"/>
    <n v="32"/>
    <n v="16"/>
    <n v="12800"/>
    <n v="190.734375"/>
    <n v="4"/>
    <m/>
    <m/>
    <s v=""/>
    <s v="2 3 1"/>
    <s v="UltraSSDAvailable"/>
    <x v="0"/>
    <x v="0"/>
    <s v="Windows Server 2019 Datacenter"/>
    <s v="10.0.17763.6414"/>
    <b v="1"/>
    <s v="MicrosoftWindowsServer"/>
    <s v="17763.3887.230107"/>
    <s v="None"/>
    <s v="adminonnet"/>
    <b v="1"/>
    <b v="0"/>
    <b v="1"/>
    <s v="StandardSSD_LRS"/>
    <n v="1024"/>
    <s v="StandardSSD_LRS"/>
    <n v="1024"/>
    <s v="V2"/>
    <x v="0"/>
    <b v="0"/>
    <s v="vnet-onnet-eastus2-prod-001"/>
    <s v="snet-gis-server-eastus2-prod-006"/>
    <s v="Default (Azure-provided)"/>
    <s v="vm-arcgis-eastus2-prod-001-nsg"/>
    <s v="vm-arcgis-eastus2-prod-001777"/>
    <s v="Standard"/>
    <b v="1"/>
    <s v="False"/>
    <s v="10.10.7.132"/>
    <s v="Dynamic"/>
    <s v=""/>
    <s v="2023-01-13 12:39"/>
    <s v="Microsoft.Azure.AzureDefenderForServers,  Microsoft.Azure.AzureDefenderForSQL,  Microsoft.EnterpriseCloud.Monitoring,  Microsoft.Azure.RecoveryServices.SiteRecovery,  Microsoft.SqlServer.Management"/>
    <n v="1"/>
  </r>
  <r>
    <s v="Onnet-Prod"/>
    <s v="rg-gis-eastus2-prod-001"/>
    <s v="vm-arcgis-eastus2-prod-002"/>
    <x v="2"/>
    <n v="324"/>
    <n v="2"/>
    <n v="1"/>
    <n v="4"/>
    <n v="4"/>
    <n v="1280"/>
    <n v="21.4580078125"/>
    <n v="3"/>
    <m/>
    <m/>
    <s v=""/>
    <s v="3 1 2"/>
    <s v="UltraSSDAvailable"/>
    <x v="0"/>
    <x v="0"/>
    <s v="WindowsServer"/>
    <s v="2019-datacenter-gensecond"/>
    <b v="1"/>
    <s v="MicrosoftWindowsServer"/>
    <s v="17763.4131.230311"/>
    <s v="None"/>
    <s v="adminonnet"/>
    <b v="1"/>
    <b v="0"/>
    <b v="1"/>
    <s v="Standard_LRS"/>
    <n v="1024"/>
    <s v="None"/>
    <n v="0"/>
    <s v="V2"/>
    <x v="1"/>
    <b v="0"/>
    <s v="vnet-onnet-eastus2-prod-001"/>
    <s v="snet-gis-server-eastus2-prod-006"/>
    <s v="Default (Azure-provided)"/>
    <s v="vm-arcgis-eastus2-prod-002-nsg"/>
    <s v="vm-arcgis-eastus2-prod-002279"/>
    <s v="Standard"/>
    <b v="1"/>
    <s v="False"/>
    <s v="10.10.7.134"/>
    <s v="Static"/>
    <s v=""/>
    <s v="2023-03-16 20:29"/>
    <s v="Microsoft.Azure.AzureDefenderForServers,  Microsoft.Compute,  Microsoft.EnterpriseCloud.Monitoring,  Microsoft.Azure.RecoveryServices.SiteRecovery,  Microsoft.Azure.Monitor"/>
    <n v="1"/>
  </r>
  <r>
    <s v="Onnet-Prod"/>
    <s v="rg-gis-eastus2-prod-001"/>
    <s v="vm-gis-aes-eastus2-prod-003"/>
    <x v="20"/>
    <n v="238"/>
    <n v="32"/>
    <n v="2"/>
    <n v="64"/>
    <n v="32"/>
    <n v="51200"/>
    <n v="732.421875"/>
    <n v="8"/>
    <m/>
    <m/>
    <s v=""/>
    <s v="1 3 2"/>
    <s v="UltraSSDAvailable"/>
    <x v="0"/>
    <x v="0"/>
    <s v="Windows Server 2019 Datacenter"/>
    <s v="10.0.17763.8644"/>
    <b v="1"/>
    <s v="MicrosoftWindowsServer"/>
    <s v="17763.5329.231230"/>
    <s v="None"/>
    <s v="gisprodadmin"/>
    <b v="1"/>
    <b v="0"/>
    <b v="1"/>
    <s v="Premium_LRS"/>
    <n v="1024"/>
    <s v="None"/>
    <n v="0"/>
    <s v="V2"/>
    <x v="0"/>
    <b v="0"/>
    <s v="vnet-onnet-eastus2-prod-001"/>
    <s v="snet-gis-server-eastus2-prod-006"/>
    <s v="Default (Azure-provided)"/>
    <s v="None"/>
    <s v="vm-gis-aes-eastus2-prod-003679"/>
    <s v="Standard"/>
    <b v="1"/>
    <s v="False"/>
    <s v="10.10.7.148"/>
    <s v="Dynamic"/>
    <s v=""/>
    <s v="2024-01-12 21:05"/>
    <s v="Microsoft.Azure.AzureDefenderForServers,  Microsoft.EnterpriseCloud.Monitoring,  Microsoft.Azure.RecoveryServices.SiteRecovery,  Microsoft.Compute"/>
    <n v="1"/>
  </r>
  <r>
    <s v="Onnet-Prod"/>
    <s v="rg-gis-eastus2-prod-001"/>
    <s v="vm-gis-aes-eastus2-prod-005"/>
    <x v="27"/>
    <n v="304"/>
    <n v="8"/>
    <n v="2"/>
    <n v="32"/>
    <n v="16"/>
    <n v="12800"/>
    <n v="276.5654296875"/>
    <n v="4"/>
    <m/>
    <m/>
    <s v=""/>
    <s v="2 1 3"/>
    <s v="UltraSSDAvailable"/>
    <x v="0"/>
    <x v="0"/>
    <s v="Windows Server 2022 Datacenter"/>
    <s v="10.0.20348.4893"/>
    <b v="1"/>
    <s v="MicrosoftWindowsServer"/>
    <s v="20348.3091.250112"/>
    <s v="None"/>
    <s v="gisprodadmin"/>
    <b v="0"/>
    <b v="0"/>
    <b v="0"/>
    <s v="Premium_LRS"/>
    <n v="1024"/>
    <s v="None"/>
    <n v="0"/>
    <s v="V1"/>
    <x v="0"/>
    <b v="0"/>
    <s v="vnet-onnet-eastus2-prod-001"/>
    <s v="snet-gis-server-eastus2-prod-001"/>
    <s v="Default (Azure-provided)"/>
    <s v="None"/>
    <s v="nic-aes-eastus2-prod-005"/>
    <s v="Standard"/>
    <b v="1"/>
    <s v="False"/>
    <s v="10.10.1.132"/>
    <s v="Dynamic"/>
    <s v=""/>
    <s v="2025-02-07 20:32"/>
    <s v="Microsoft.Azure.AzureDefenderForServers"/>
    <n v="1"/>
  </r>
  <r>
    <s v="Onnet-Prod"/>
    <s v="rg-gis-eastus2-prod-001"/>
    <s v="vm-gis-aes-eastus2-prod-006"/>
    <x v="0"/>
    <n v="304"/>
    <n v="2"/>
    <n v="2"/>
    <n v="8"/>
    <n v="4"/>
    <n v="3750"/>
    <n v="81.0625"/>
    <n v="2"/>
    <m/>
    <m/>
    <s v=""/>
    <s v="2 1 3"/>
    <s v="UltraSSDAvailable"/>
    <x v="0"/>
    <x v="0"/>
    <s v="Windows Server 2022 Datacenter"/>
    <s v="10.0.20348.4893"/>
    <b v="1"/>
    <s v="MicrosoftWindowsServer"/>
    <s v="20348.3207.250210"/>
    <s v="None"/>
    <s v="gisprodadmin"/>
    <b v="0"/>
    <b v="0"/>
    <b v="0"/>
    <s v="Premium_LRS"/>
    <n v="1024"/>
    <s v="None"/>
    <n v="0"/>
    <s v="V1"/>
    <x v="0"/>
    <b v="0"/>
    <s v="vnet-onnet-eastus2-prod-001"/>
    <s v="snet-gis-server-eastus2-prod-002"/>
    <s v="Default (Azure-provided)"/>
    <s v="None"/>
    <s v="nic-aes-eastus2-prod-006"/>
    <s v="Standard"/>
    <b v="1"/>
    <s v="False"/>
    <s v="10.10.1.165"/>
    <s v="Dynamic"/>
    <s v=""/>
    <s v="2025-02-21 13:31"/>
    <s v="Microsoft.Azure.AzureDefenderForServers"/>
    <n v="1"/>
  </r>
  <r>
    <s v="Onnet-Prod"/>
    <s v="rg-gis-eastus2-prod-001"/>
    <s v="vm-gis-aes-eastus2-prod-007"/>
    <x v="0"/>
    <n v="304"/>
    <n v="2"/>
    <n v="2"/>
    <n v="8"/>
    <n v="4"/>
    <n v="3750"/>
    <n v="81.0625"/>
    <n v="2"/>
    <m/>
    <m/>
    <s v=""/>
    <s v="2 1 3"/>
    <s v="UltraSSDAvailable"/>
    <x v="0"/>
    <x v="0"/>
    <s v="Windows Server 2022 Datacenter"/>
    <s v="10.0.20348.5020"/>
    <b v="1"/>
    <s v="MicrosoftWindowsServer"/>
    <s v="20348.3207.250210"/>
    <s v="None"/>
    <s v="gisprodadmin"/>
    <b v="0"/>
    <b v="0"/>
    <b v="0"/>
    <s v="Premium_LRS"/>
    <n v="1024"/>
    <s v="None"/>
    <n v="0"/>
    <s v="V1"/>
    <x v="0"/>
    <b v="0"/>
    <s v="vnet-onnet-eastus2-prod-001"/>
    <s v="snet-gis-server-eastus2-prod-002"/>
    <s v="Default (Azure-provided)"/>
    <s v="None"/>
    <s v="nic-aes-eastus2-prod-007"/>
    <s v="Standard"/>
    <b v="1"/>
    <s v="False"/>
    <s v="10.10.1.164"/>
    <s v="Dynamic"/>
    <s v=""/>
    <s v="2025-02-21 13:31"/>
    <s v="Microsoft.Azure.AzureDefenderForServers"/>
    <n v="1"/>
  </r>
  <r>
    <s v="Onnet-Prod"/>
    <s v="rg-gis-eastus2-prod-001"/>
    <s v="vm-gis-aes-eastus2-prod-008"/>
    <x v="13"/>
    <n v="238"/>
    <n v="8"/>
    <n v="2"/>
    <n v="16"/>
    <n v="16"/>
    <n v="12800"/>
    <n v="183.10546875"/>
    <n v="4"/>
    <m/>
    <m/>
    <n v="1"/>
    <s v="1 3 2"/>
    <s v="UltraSSDAvailable"/>
    <x v="0"/>
    <x v="0"/>
    <m/>
    <m/>
    <b v="1"/>
    <m/>
    <m/>
    <s v="None"/>
    <m/>
    <b v="1"/>
    <b v="0"/>
    <b v="0"/>
    <s v="Premium_LRS"/>
    <n v="1024"/>
    <s v="None"/>
    <n v="0"/>
    <s v="V1"/>
    <x v="1"/>
    <b v="0"/>
    <s v="vnet-onnet-eastus2-prod-001"/>
    <s v="snet-gis-server-eastus2-prod-006"/>
    <s v="VNET: ( 8.8.8.8)"/>
    <s v="None"/>
    <s v="vm-gis-aes-eastus2-prod-008112_z1"/>
    <s v="Standard"/>
    <b v="1"/>
    <s v="False"/>
    <s v="10.10.7.139"/>
    <s v="Dynamic"/>
    <s v=""/>
    <s v="2025-12-01 21:15"/>
    <s v="Microsoft.Azure.AzureDefenderForServers,  Microsoft.Compute"/>
    <n v="1"/>
  </r>
  <r>
    <s v="Onnet-Prod"/>
    <s v="rg-gis-eastus2-prod-001"/>
    <s v="vm-gis-aes-eastus2-prod-009"/>
    <x v="13"/>
    <n v="238"/>
    <n v="8"/>
    <n v="2"/>
    <n v="16"/>
    <n v="16"/>
    <n v="12800"/>
    <n v="183.10546875"/>
    <n v="4"/>
    <m/>
    <m/>
    <n v="1"/>
    <s v="1 3 2"/>
    <s v="UltraSSDAvailable"/>
    <x v="0"/>
    <x v="0"/>
    <m/>
    <m/>
    <b v="1"/>
    <m/>
    <m/>
    <s v="None"/>
    <m/>
    <b v="1"/>
    <b v="0"/>
    <b v="0"/>
    <s v="Premium_LRS"/>
    <n v="1024"/>
    <s v="None"/>
    <n v="0"/>
    <s v="V2"/>
    <x v="1"/>
    <b v="0"/>
    <s v="vnet-onnet-eastus2-prod-001"/>
    <s v="snet-gis-server-eastus2-prod-006"/>
    <s v="VNET: ( 8.8.8.8)"/>
    <s v="None"/>
    <s v="vm-gis-aes-eastus2-prod-009984_z1"/>
    <s v="Standard"/>
    <b v="1"/>
    <s v="False"/>
    <s v="10.10.7.152"/>
    <s v="Dynamic"/>
    <s v=""/>
    <s v="2025-12-01 21:25"/>
    <s v="Microsoft.Azure.AzureDefenderForServers,  Microsoft.Compute"/>
    <n v="1"/>
  </r>
  <r>
    <s v="Onnet-Prod"/>
    <s v="rg-gis-eastus2-prod-001"/>
    <s v="vm-gis-apo-eastus2-prod-002"/>
    <x v="3"/>
    <n v="75"/>
    <n v="4"/>
    <n v="2"/>
    <n v="16"/>
    <n v="8"/>
    <n v="6400"/>
    <n v="91.552734375"/>
    <n v="2"/>
    <m/>
    <m/>
    <s v=""/>
    <s v="2 1 3"/>
    <s v="UltraSSDAvailable"/>
    <x v="0"/>
    <x v="0"/>
    <s v="Windows Server 2019 Datacenter"/>
    <s v="10.0.17763.4499"/>
    <b v="1"/>
    <s v="MicrosoftWindowsServer"/>
    <s v="17763.4252.230404"/>
    <s v="None"/>
    <s v="gisprodadmin"/>
    <b v="0"/>
    <b v="0"/>
    <b v="1"/>
    <s v="Premium_LRS"/>
    <n v="1024"/>
    <s v="None"/>
    <n v="0"/>
    <s v="V1"/>
    <x v="0"/>
    <b v="0"/>
    <s v="vnet-onnet-eastus2-prod-001"/>
    <s v="snet-gis-server-eastus2-prod-006"/>
    <s v="Default (Azure-provided)"/>
    <s v="None"/>
    <s v="nic-apo-eastus2-prod-002"/>
    <s v="Standard"/>
    <b v="1"/>
    <s v="False"/>
    <s v="10.10.7.136"/>
    <s v="Static"/>
    <s v=""/>
    <s v="2023-05-09 00:44"/>
    <s v="Microsoft.Azure.AzureDefenderForServers,  Microsoft.EnterpriseCloud.Monitoring,  Microsoft.Azure.Monitor"/>
    <n v="1"/>
  </r>
  <r>
    <s v="Onnet-Prod"/>
    <s v="rg-gis-eastus2-prod-001"/>
    <s v="vm-gis-apo-eastus2-prod-004"/>
    <x v="21"/>
    <n v="304"/>
    <n v="4"/>
    <n v="2"/>
    <n v="16"/>
    <n v="8"/>
    <n v="6400"/>
    <n v="138.283203125"/>
    <n v="3"/>
    <m/>
    <m/>
    <s v=""/>
    <s v="2 1 3"/>
    <s v="UltraSSDAvailable"/>
    <x v="0"/>
    <x v="0"/>
    <s v="Windows Server 2022 Datacenter"/>
    <s v="10.0.20348.5020"/>
    <b v="1"/>
    <s v="MicrosoftWindowsServer"/>
    <s v="20348.3091.250112"/>
    <s v="None"/>
    <s v="gisprodadmin"/>
    <b v="0"/>
    <b v="0"/>
    <b v="0"/>
    <s v="Premium_LRS"/>
    <n v="1024"/>
    <s v="None"/>
    <n v="0"/>
    <s v="V1"/>
    <x v="0"/>
    <b v="0"/>
    <s v="vnet-onnet-eastus2-prod-001"/>
    <s v="snet-gis-server-eastus2-prod-001"/>
    <s v="Default (Azure-provided)"/>
    <s v="None"/>
    <s v="nic-apo-eastus2-prod-004"/>
    <s v="Standard"/>
    <b v="1"/>
    <s v="False"/>
    <s v="10.10.1.135"/>
    <s v="Dynamic"/>
    <s v=""/>
    <s v="2025-02-07 20:40"/>
    <s v="Microsoft.Azure.AzureDefenderForServers"/>
    <n v="1"/>
  </r>
  <r>
    <s v="Onnet-Prod"/>
    <s v="rg-gis-eastus2-prod-001"/>
    <s v="vm-gis-apo-eastus2-prod-008"/>
    <x v="13"/>
    <n v="238"/>
    <n v="8"/>
    <n v="2"/>
    <n v="16"/>
    <n v="16"/>
    <n v="12800"/>
    <n v="183.10546875"/>
    <n v="4"/>
    <m/>
    <m/>
    <n v="1"/>
    <s v="1 3 2"/>
    <s v="UltraSSDAvailable"/>
    <x v="0"/>
    <x v="0"/>
    <m/>
    <m/>
    <b v="1"/>
    <m/>
    <m/>
    <s v="None"/>
    <m/>
    <b v="1"/>
    <b v="0"/>
    <b v="0"/>
    <s v="Premium_LRS"/>
    <n v="1024"/>
    <s v="None"/>
    <n v="0"/>
    <s v="V1"/>
    <x v="1"/>
    <b v="0"/>
    <s v="vnet-onnet-eastus2-prod-001"/>
    <s v="snet-gis-server-eastus2-prod-006"/>
    <s v="VNET: ( 8.8.8.8)"/>
    <s v="None"/>
    <s v="vm-gis-apo-eastus2-prod-008478_z1"/>
    <s v="Standard"/>
    <b v="1"/>
    <s v="False"/>
    <s v="10.10.7.147"/>
    <s v="Dynamic"/>
    <s v=""/>
    <s v="2025-12-01 21:17"/>
    <s v="Microsoft.Azure.AzureDefenderForServers,  Microsoft.Compute"/>
    <n v="1"/>
  </r>
  <r>
    <s v="Onnet-Prod"/>
    <s v="rg-gis-eastus2-prod-001"/>
    <s v="vm-gis-apo-eastus2-prod-009"/>
    <x v="13"/>
    <n v="238"/>
    <n v="8"/>
    <n v="2"/>
    <n v="16"/>
    <n v="16"/>
    <n v="12800"/>
    <n v="183.10546875"/>
    <n v="4"/>
    <m/>
    <m/>
    <n v="1"/>
    <s v="1 3 2"/>
    <s v="UltraSSDAvailable"/>
    <x v="0"/>
    <x v="0"/>
    <m/>
    <m/>
    <b v="1"/>
    <m/>
    <m/>
    <s v="None"/>
    <m/>
    <b v="1"/>
    <b v="0"/>
    <b v="0"/>
    <s v="Premium_LRS"/>
    <n v="1024"/>
    <s v="None"/>
    <n v="0"/>
    <s v="V1"/>
    <x v="1"/>
    <b v="0"/>
    <s v="vnet-onnet-eastus2-prod-001"/>
    <s v="snet-gis-server-eastus2-prod-006"/>
    <s v="VNET: ( 8.8.8.8)"/>
    <s v="None"/>
    <s v="vm-gis-apo-eastus2-prod-00938_z1"/>
    <s v="Standard"/>
    <b v="1"/>
    <s v="False"/>
    <s v="10.10.7.149"/>
    <s v="Dynamic"/>
    <s v=""/>
    <s v="2025-12-01 21:19"/>
    <s v="Microsoft.Azure.AzureDefenderForServers,  Microsoft.Compute"/>
    <n v="1"/>
  </r>
  <r>
    <s v="Onnet-Prod"/>
    <s v="rg-gis-eastus2-prod-001"/>
    <s v="vm-gis-ds-eastus2-prod-004"/>
    <x v="0"/>
    <n v="304"/>
    <n v="2"/>
    <n v="2"/>
    <n v="8"/>
    <n v="4"/>
    <n v="3750"/>
    <n v="81.0625"/>
    <n v="2"/>
    <m/>
    <m/>
    <s v=""/>
    <s v="2 1 3"/>
    <s v="UltraSSDAvailable"/>
    <x v="0"/>
    <x v="0"/>
    <s v="Windows Server 2022 Datacenter"/>
    <s v="10.0.20348.5020"/>
    <b v="1"/>
    <s v="MicrosoftWindowsServer"/>
    <s v="20348.3091.250112"/>
    <s v="None"/>
    <s v="gisprodadmin"/>
    <b v="0"/>
    <b v="0"/>
    <b v="0"/>
    <s v="Premium_LRS"/>
    <n v="128"/>
    <s v="Premium_LRS"/>
    <n v="128"/>
    <s v="V1"/>
    <x v="0"/>
    <b v="0"/>
    <s v="vnet-onnet-eastus2-prod-001"/>
    <s v="snet-gis-server-eastus2-prod-001"/>
    <s v="Default (Azure-provided)"/>
    <s v="None"/>
    <s v="nic-ds-eastus2-prod-004"/>
    <s v="Standard"/>
    <b v="1"/>
    <s v="False"/>
    <s v="10.10.1.136"/>
    <s v="Dynamic"/>
    <s v=""/>
    <s v="2025-02-07 20:40"/>
    <s v="Microsoft.Azure.AzureDefenderForServers"/>
    <n v="1"/>
  </r>
  <r>
    <s v="Onnet-Prod"/>
    <s v="rg-gis-eastus2-prod-001"/>
    <s v="vm-gis-ds-eastus2-prod-005"/>
    <x v="21"/>
    <n v="304"/>
    <n v="4"/>
    <n v="2"/>
    <n v="16"/>
    <n v="8"/>
    <n v="6400"/>
    <n v="138.283203125"/>
    <n v="3"/>
    <m/>
    <m/>
    <s v=""/>
    <s v="2 1 3"/>
    <s v="UltraSSDAvailable"/>
    <x v="0"/>
    <x v="0"/>
    <s v="Windows Server 2022 Datacenter"/>
    <s v="10.0.20348.5020"/>
    <b v="1"/>
    <s v="MicrosoftWindowsServer"/>
    <s v="20348.3091.250112"/>
    <s v="None"/>
    <s v="gisprodadmin"/>
    <b v="0"/>
    <b v="0"/>
    <b v="0"/>
    <s v="Premium_LRS"/>
    <n v="128"/>
    <s v="Premium_LRS"/>
    <n v="128"/>
    <s v="V1"/>
    <x v="0"/>
    <b v="0"/>
    <s v="vnet-onnet-eastus2-prod-001"/>
    <s v="snet-gis-server-eastus2-prod-001"/>
    <s v="Default (Azure-provided)"/>
    <s v="None"/>
    <s v="nic-ds-eastus2-prod-005"/>
    <s v="Standard"/>
    <b v="1"/>
    <s v="False"/>
    <s v="10.10.1.137"/>
    <s v="Dynamic"/>
    <s v=""/>
    <s v="2025-02-07 20:40"/>
    <s v="Microsoft.Azure.AzureDefenderForServers"/>
    <n v="1"/>
  </r>
  <r>
    <s v="Onnet-Prod"/>
    <s v="rg-gis-eastus2-prod-001"/>
    <s v="vm-gis-ds-eastus2-prod-006"/>
    <x v="21"/>
    <n v="304"/>
    <n v="4"/>
    <n v="2"/>
    <n v="16"/>
    <n v="8"/>
    <n v="6400"/>
    <n v="138.283203125"/>
    <n v="3"/>
    <m/>
    <m/>
    <s v=""/>
    <s v="2 1 3"/>
    <s v="UltraSSDAvailable"/>
    <x v="0"/>
    <x v="0"/>
    <s v="Windows Server 2022 Datacenter"/>
    <s v="10.0.20348.5020"/>
    <b v="1"/>
    <s v="MicrosoftWindowsServer"/>
    <s v="20348.3207.250210"/>
    <s v="None"/>
    <s v="gisprodadmin"/>
    <b v="0"/>
    <b v="0"/>
    <b v="0"/>
    <s v="Premium_LRS"/>
    <n v="128"/>
    <s v="Premium_LRS"/>
    <n v="128"/>
    <s v="V1"/>
    <x v="0"/>
    <b v="0"/>
    <s v="vnet-onnet-eastus2-prod-001"/>
    <s v="snet-gis-server-eastus2-prod-002"/>
    <s v="Default (Azure-provided)"/>
    <s v="None"/>
    <s v="nic-ds-eastus2-prod-006"/>
    <s v="Standard"/>
    <b v="1"/>
    <s v="False"/>
    <s v="10.10.1.169"/>
    <s v="Dynamic"/>
    <s v=""/>
    <s v="2025-02-21 22:30"/>
    <s v="Microsoft.Azure.AzureDefenderForServers"/>
    <n v="1"/>
  </r>
  <r>
    <s v="Onnet-Prod"/>
    <s v="rg-gis-eastus2-prod-001"/>
    <s v="vm-gis-nss-eastus2-prod-002"/>
    <x v="15"/>
    <n v="75"/>
    <n v="2"/>
    <n v="2"/>
    <n v="8"/>
    <n v="4"/>
    <n v="3200"/>
    <n v="45.7763671875"/>
    <n v="2"/>
    <m/>
    <m/>
    <s v=""/>
    <s v="2 1 3"/>
    <s v="UltraSSDAvailable"/>
    <x v="0"/>
    <x v="0"/>
    <s v="WindowsServer"/>
    <s v="2019-Datacenter"/>
    <b v="1"/>
    <s v="MicrosoftWindowsServer"/>
    <s v="17763.4252.230404"/>
    <s v="None"/>
    <s v="gisprodadmin"/>
    <b v="0"/>
    <b v="0"/>
    <b v="1"/>
    <s v="Premium_LRS"/>
    <n v="128"/>
    <s v="None"/>
    <n v="0"/>
    <s v="V1"/>
    <x v="1"/>
    <b v="0"/>
    <s v="vnet-onnet-eastus2-prod-001"/>
    <s v="snet-gis-server-eastus2-prod-006"/>
    <s v="Default (Azure-provided)"/>
    <s v="None"/>
    <s v="nic-nss-eastus2-prod-002"/>
    <s v="Standard"/>
    <b v="1"/>
    <s v="False"/>
    <s v="10.10.7.142"/>
    <s v="Static"/>
    <s v=""/>
    <s v="2023-05-08 21:06"/>
    <s v="Microsoft.Azure.AzureDefenderForServers,  Microsoft.EnterpriseCloud.Monitoring,  Microsoft.Azure.Monitor"/>
    <n v="1"/>
  </r>
  <r>
    <s v="Onnet-Prod"/>
    <s v="rg-gis-eastus2-prod-001"/>
    <s v="vm-gis-was-eastus2-prod-003"/>
    <x v="13"/>
    <n v="238"/>
    <n v="8"/>
    <n v="2"/>
    <n v="16"/>
    <n v="16"/>
    <n v="12800"/>
    <n v="183.10546875"/>
    <n v="4"/>
    <m/>
    <m/>
    <n v="1"/>
    <s v="1 3 2"/>
    <s v="UltraSSDAvailable"/>
    <x v="0"/>
    <x v="0"/>
    <m/>
    <m/>
    <b v="1"/>
    <m/>
    <m/>
    <s v="None"/>
    <m/>
    <b v="1"/>
    <b v="0"/>
    <b v="0"/>
    <s v="Premium_LRS"/>
    <n v="128"/>
    <s v="None"/>
    <n v="0"/>
    <s v="V1"/>
    <x v="1"/>
    <b v="0"/>
    <s v="vnet-onnet-eastus2-prod-001"/>
    <s v="snet-gis-server-eastus2-prod-006"/>
    <s v="VNET: ( 8.8.8.8)"/>
    <s v="None"/>
    <s v="vm-gis-was-eastus2-prod-003667_z1"/>
    <s v="Standard"/>
    <b v="1"/>
    <s v="False"/>
    <s v="10.10.7.150"/>
    <s v="Dynamic"/>
    <s v=""/>
    <s v="2025-12-01 21:28"/>
    <s v="Microsoft.Azure.AzureDefenderForServers,  Microsoft.Compute"/>
    <n v="1"/>
  </r>
  <r>
    <s v="Onnet-Prod"/>
    <s v="rg-gis-eastus2-prod-001"/>
    <s v="vm-gis-was-eastus2-prod-004"/>
    <x v="13"/>
    <n v="238"/>
    <n v="8"/>
    <n v="2"/>
    <n v="16"/>
    <n v="16"/>
    <n v="12800"/>
    <n v="183.10546875"/>
    <n v="4"/>
    <m/>
    <m/>
    <n v="1"/>
    <s v="1 3 2"/>
    <s v="UltraSSDAvailable"/>
    <x v="0"/>
    <x v="0"/>
    <m/>
    <m/>
    <b v="1"/>
    <m/>
    <m/>
    <s v="None"/>
    <m/>
    <b v="1"/>
    <b v="0"/>
    <b v="0"/>
    <s v="Premium_LRS"/>
    <n v="128"/>
    <s v="None"/>
    <n v="0"/>
    <s v="V1"/>
    <x v="1"/>
    <b v="0"/>
    <s v="vnet-onnet-eastus2-prod-001"/>
    <s v="snet-gis-server-eastus2-prod-006"/>
    <s v="VNET: ( 8.8.8.8)"/>
    <s v="None"/>
    <s v="vm-gis-was-eastus2-prod-004822_z1"/>
    <s v="Standard"/>
    <b v="1"/>
    <s v="False"/>
    <s v="10.10.7.151"/>
    <s v="Dynamic"/>
    <s v=""/>
    <s v="2025-12-01 21:23"/>
    <s v="Microsoft.Azure.AzureDefenderForServers,  Microsoft.Compute"/>
    <n v="1"/>
  </r>
  <r>
    <s v="Onnet-Prod"/>
    <s v="rg-nomo-eastus2-prod-002"/>
    <s v="5ce6cec50d5b4416a8d60a963311e6ec"/>
    <x v="22"/>
    <n v="302"/>
    <n v="8"/>
    <n v="1"/>
    <n v="28"/>
    <n v="32"/>
    <n v="25600"/>
    <n v="366.2109375"/>
    <n v="8"/>
    <m/>
    <m/>
    <n v="2"/>
    <s v=""/>
    <s v=""/>
    <x v="0"/>
    <x v="1"/>
    <s v="ubuntu"/>
    <s v="22.04"/>
    <b v="0"/>
    <s v="AzureDatabricks"/>
    <s v="20260304.1442.1"/>
    <s v="None"/>
    <s v="ubuntu"/>
    <b v="0"/>
    <b v="0"/>
    <b v="0"/>
    <s v="Premium_LRS"/>
    <n v="128"/>
    <s v="2 Disks found."/>
    <n v="256"/>
    <s v="V1"/>
    <x v="0"/>
    <b v="0"/>
    <s v="vnet-onnet-eastus2-prod-001"/>
    <s v="snet-nomopublic-eastus2-prod-001"/>
    <s v="Default (Azure-provided)"/>
    <s v="None"/>
    <s v="5ce6cec50d5b4416a8d60a963311e6ec-publicNIC"/>
    <s v="Standard"/>
    <b v="1"/>
    <s v="False"/>
    <s v="10.40.2.78"/>
    <s v="Dynamic"/>
    <s v="5ce6cec50d5b4416a8d60a963311e6ec-publicIP"/>
    <s v="2026-04-16 21:03"/>
    <s v=""/>
    <n v="1"/>
  </r>
  <r>
    <s v="Onnet-Prod"/>
    <s v="rg-nomo-eastus2-prod-002"/>
    <s v="5ce6cec50d5b4416a8d60a963311e6ec"/>
    <x v="22"/>
    <n v="302"/>
    <n v="8"/>
    <n v="1"/>
    <n v="28"/>
    <n v="32"/>
    <n v="25600"/>
    <n v="366.2109375"/>
    <n v="8"/>
    <m/>
    <m/>
    <n v="2"/>
    <s v=""/>
    <s v=""/>
    <x v="0"/>
    <x v="1"/>
    <s v="ubuntu"/>
    <s v="22.04"/>
    <b v="0"/>
    <s v="AzureDatabricks"/>
    <s v="20260304.1442.1"/>
    <s v="None"/>
    <s v="ubuntu"/>
    <b v="0"/>
    <b v="0"/>
    <b v="0"/>
    <s v="Premium_LRS"/>
    <n v="128"/>
    <s v="2 Disks found."/>
    <n v="256"/>
    <s v="V1"/>
    <x v="0"/>
    <b v="0"/>
    <s v="vnet-onnet-eastus2-prod-001"/>
    <s v="snet-nomoprivate-eastus2-prod-001"/>
    <s v="Default (Azure-provided)"/>
    <s v="None"/>
    <s v="5ce6cec50d5b4416a8d60a963311e6ec-privateNIC"/>
    <s v="Standard"/>
    <b v="1"/>
    <s v="False"/>
    <s v="10.40.2.91"/>
    <s v="Dynamic"/>
    <s v=""/>
    <s v="2026-04-16 21:03"/>
    <s v=""/>
    <n v="0"/>
  </r>
  <r>
    <s v="Onnet-Prod"/>
    <s v="rg-operations-eastus2-prod-001"/>
    <s v="vm-sigfo-eastus2-prod-001"/>
    <x v="28"/>
    <n v="173"/>
    <n v="2"/>
    <n v="2"/>
    <n v="16"/>
    <n v="4"/>
    <n v="3200"/>
    <n v="45.7763671875"/>
    <n v="2"/>
    <m/>
    <m/>
    <s v=""/>
    <s v="2 1 3"/>
    <s v="UltraSSDAvailable"/>
    <x v="0"/>
    <x v="1"/>
    <s v="UbuntuServer"/>
    <s v="18_04-lts-gen2"/>
    <b v="0"/>
    <s v="Canonical"/>
    <s v="18.04.202302100"/>
    <s v="None"/>
    <s v="adminonnet"/>
    <b v="1"/>
    <b v="0"/>
    <b v="1"/>
    <s v="StandardSSD_LRS"/>
    <n v="512"/>
    <s v="StandardSSD_LRS"/>
    <n v="512"/>
    <s v="V2"/>
    <x v="1"/>
    <b v="0"/>
    <s v="vnet-onnet-eastus2-prod-001"/>
    <s v="snet-op-eastus2-prod-001"/>
    <s v="Default (Azure-provided)"/>
    <s v="vm-sigfo-eastus2-prod-001-nsg"/>
    <s v="vm-sigfo-eastus2-prod-001527"/>
    <s v="Standard"/>
    <b v="1"/>
    <s v="False"/>
    <s v="10.10.7.100"/>
    <s v="Static"/>
    <s v=""/>
    <s v="2023-02-14 19:38"/>
    <s v="Microsoft.Azure.AzureDefenderForServers,  Microsoft.EnterpriseCloud.Monitoring,  Microsoft.OSTCExtensions"/>
    <n v="1"/>
  </r>
  <r>
    <s v="Onnet-Prod"/>
    <s v="rg-sn-eastus2-prod-001"/>
    <s v="vm-sn-ms-eastus2-prod-002"/>
    <x v="29"/>
    <n v="342"/>
    <n v="8"/>
    <n v="2"/>
    <n v="32"/>
    <n v="16"/>
    <n v="12800"/>
    <n v="183.10546875"/>
    <n v="4"/>
    <m/>
    <m/>
    <s v=""/>
    <s v=""/>
    <s v=""/>
    <x v="0"/>
    <x v="0"/>
    <s v="WindowsServer"/>
    <s v="2019-Datacenter"/>
    <b v="1"/>
    <s v="MicrosoftWindowsServer"/>
    <s v="17763.4645.230707"/>
    <s v="None"/>
    <s v="azureuser"/>
    <b v="0"/>
    <b v="0"/>
    <b v="1"/>
    <s v="Standard_LRS"/>
    <n v="512"/>
    <s v="2 Disks found."/>
    <n v="32"/>
    <s v="V1"/>
    <x v="1"/>
    <b v="0"/>
    <s v="vnet-onnet-eastus2-prod-001"/>
    <s v="snet-sn-ms-eastus2-prod-002"/>
    <s v="Default (Azure-provided)"/>
    <s v="None"/>
    <s v="nic-ms-eastus2-prod-002"/>
    <s v="Standard"/>
    <b v="1"/>
    <s v="False"/>
    <s v="10.10.1.69"/>
    <s v="Static"/>
    <s v=""/>
    <s v="2023-08-02 20:16"/>
    <s v="Microsoft.Azure.AzureDefenderForServers,  Microsoft.EnterpriseCloud.Monitoring"/>
    <n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
  <r>
    <s v="Onnet-Prod"/>
    <s v="rg-integrations-eastus2-prod-001"/>
    <x v="0"/>
    <x v="0"/>
    <n v="6"/>
  </r>
  <r>
    <s v="Onnet-QA"/>
    <s v="rg-transitional-eastus2-qa-001"/>
    <x v="0"/>
    <x v="0"/>
    <n v="7"/>
  </r>
  <r>
    <s v="Onnet-Prod"/>
    <s v="funckpiseastus2prod001"/>
    <x v="1"/>
    <x v="1"/>
    <n v="1"/>
  </r>
  <r>
    <s v="Onnet-CentralHub"/>
    <s v="rg_centralhub_eastus2_001"/>
    <x v="1"/>
    <x v="1"/>
    <n v="1"/>
  </r>
  <r>
    <s v="Onnet-Dev"/>
    <s v="rg_devops_eastus2_dev_001"/>
    <x v="1"/>
    <x v="1"/>
    <n v="3"/>
  </r>
  <r>
    <s v="Onnet-Prod"/>
    <s v="rg_devops_eastus2_prod_001"/>
    <x v="1"/>
    <x v="1"/>
    <n v="1"/>
  </r>
  <r>
    <s v="Onnet-QA"/>
    <s v="rg_devops_eastus2_qa_001"/>
    <x v="1"/>
    <x v="1"/>
    <n v="2"/>
  </r>
  <r>
    <s v="Onnet-Prod"/>
    <s v="rg-bireports-prod-001"/>
    <x v="1"/>
    <x v="1"/>
    <n v="1"/>
  </r>
  <r>
    <s v="Onnet-Prod"/>
    <s v="rg-bireports-prod-002"/>
    <x v="1"/>
    <x v="1"/>
    <n v="1"/>
  </r>
  <r>
    <s v="Onnet-Prod"/>
    <s v="rg-bluep-eastus2-prod-001"/>
    <x v="1"/>
    <x v="1"/>
    <n v="1"/>
  </r>
  <r>
    <s v="Onnet-QA"/>
    <s v="rg-bluep-eastus2-qa-001"/>
    <x v="1"/>
    <x v="1"/>
    <n v="1"/>
  </r>
  <r>
    <s v="Onnet-Prod"/>
    <s v="rg-gis-eastus2-prod-001"/>
    <x v="1"/>
    <x v="1"/>
    <n v="2"/>
  </r>
  <r>
    <s v="Onnet-Prod"/>
    <s v="rg-nomo-eastus2-prod-001"/>
    <x v="1"/>
    <x v="1"/>
    <n v="1"/>
  </r>
  <r>
    <s v="Onnet-QA"/>
    <s v="rg-nomo-eastus2-qa-001"/>
    <x v="1"/>
    <x v="1"/>
    <n v="1"/>
  </r>
  <r>
    <s v="Onnet-Prod"/>
    <s v="rg-operations-eastus2-prod-001"/>
    <x v="1"/>
    <x v="1"/>
    <n v="1"/>
  </r>
  <r>
    <s v="Onnet-Prod"/>
    <s v="rg-transitional-eastus2-prod-001"/>
    <x v="1"/>
    <x v="1"/>
    <n v="1"/>
  </r>
  <r>
    <s v="Onnet-Prod"/>
    <s v="rg_devops_centralus_dr_001"/>
    <x v="2"/>
    <x v="2"/>
    <n v="2"/>
  </r>
  <r>
    <s v="Onnet-Dev"/>
    <s v="rg_devops_eastus2_dev_001"/>
    <x v="0"/>
    <x v="2"/>
    <n v="3"/>
  </r>
  <r>
    <s v="Onnet-Prod"/>
    <s v="rg_devops_eastus2_prod_001"/>
    <x v="0"/>
    <x v="2"/>
    <n v="2"/>
  </r>
  <r>
    <s v="Onnet-QA"/>
    <s v="rg_devops_eastus2_qa_001"/>
    <x v="0"/>
    <x v="2"/>
    <n v="2"/>
  </r>
  <r>
    <s v="Onnet-Prod"/>
    <s v="rg-transitional-eastus2-prod-001"/>
    <x v="0"/>
    <x v="2"/>
    <n v="1"/>
  </r>
  <r>
    <s v="Onnet-QA"/>
    <s v="rg-transitional-eastus2-qa-001"/>
    <x v="0"/>
    <x v="2"/>
    <n v="1"/>
  </r>
  <r>
    <s v="Onnet-Prod"/>
    <s v="rg_devops_centralus_dr_001"/>
    <x v="2"/>
    <x v="3"/>
    <n v="2"/>
  </r>
  <r>
    <s v="Onnet-Prod"/>
    <s v="site-recovery-vault-rg"/>
    <x v="2"/>
    <x v="3"/>
    <n v="1"/>
  </r>
  <r>
    <s v="Onnet-CentralHub"/>
    <s v="rg_centralhub_eastus2_001"/>
    <x v="0"/>
    <x v="3"/>
    <n v="1"/>
  </r>
  <r>
    <s v="Onnet-Dev"/>
    <s v="rg_devops_eastus2_dev_001"/>
    <x v="0"/>
    <x v="3"/>
    <n v="3"/>
  </r>
  <r>
    <s v="Onnet-Prod"/>
    <s v="rg_devops_eastus2_prod_001"/>
    <x v="0"/>
    <x v="3"/>
    <n v="1"/>
  </r>
  <r>
    <s v="Onnet-QA"/>
    <s v="rg_devops_eastus2_qa_001"/>
    <x v="0"/>
    <x v="3"/>
    <n v="1"/>
  </r>
  <r>
    <s v="Onnet-QA"/>
    <s v="rg-bluep-eastus2-qa-001"/>
    <x v="0"/>
    <x v="3"/>
    <n v="1"/>
  </r>
  <r>
    <s v="Onnet-CentralHub"/>
    <s v="site-recovery-vault-rg"/>
    <x v="3"/>
    <x v="3"/>
    <n v="1"/>
  </r>
  <r>
    <s v="Onnet-Prod"/>
    <s v="rg_devops_centralus_dr_001"/>
    <x v="2"/>
    <x v="4"/>
    <n v="4"/>
  </r>
  <r>
    <s v="Onnet-CentralHub"/>
    <s v="rg_centralhub_eastus2_001"/>
    <x v="0"/>
    <x v="4"/>
    <n v="4"/>
  </r>
  <r>
    <s v="Onnet-Dev"/>
    <s v="rg_devops_eastus2_dev_001"/>
    <x v="0"/>
    <x v="4"/>
    <n v="14"/>
  </r>
  <r>
    <s v="Onnet-Prod"/>
    <s v="rg_devops_eastus2_prod_001"/>
    <x v="0"/>
    <x v="4"/>
    <n v="10"/>
  </r>
  <r>
    <s v="Onnet-QA"/>
    <s v="rg_devops_eastus2_qa_001"/>
    <x v="0"/>
    <x v="4"/>
    <n v="17"/>
  </r>
  <r>
    <s v="Onnet-QA"/>
    <s v="rg-bluep-eastus2-qa-001"/>
    <x v="0"/>
    <x v="4"/>
    <n v="4"/>
  </r>
  <r>
    <s v="Onnet-CentralHub"/>
    <s v="rg_centralhub_eastus2_001"/>
    <x v="1"/>
    <x v="5"/>
    <n v="1"/>
  </r>
  <r>
    <s v="Onnet-CentralHub"/>
    <s v="rg_centralhub_eastus2_001"/>
    <x v="1"/>
    <x v="6"/>
    <n v="2"/>
  </r>
  <r>
    <s v="Onnet-CentralHub"/>
    <s v="rg_centralhub_eastus2_001"/>
    <x v="0"/>
    <x v="7"/>
    <n v="1"/>
  </r>
  <r>
    <s v="Onnet-CentralHub"/>
    <s v="rg_centralhub_eastus2_001"/>
    <x v="0"/>
    <x v="8"/>
    <n v="1"/>
  </r>
  <r>
    <s v="Onnet-CentralHub"/>
    <s v="rg_centralhub_eastus2_001"/>
    <x v="0"/>
    <x v="9"/>
    <n v="2"/>
  </r>
  <r>
    <s v="Onnet-CentralHub"/>
    <s v="rg_centralhub_centralus_001"/>
    <x v="2"/>
    <x v="10"/>
    <n v="1"/>
  </r>
  <r>
    <s v="Onnet-Dev"/>
    <s v="mc_aks-bpi-mdso-k8-eastus2-dev-001_group_aks-bpi-mdso-k8-eastus2-dev-001_eastus2"/>
    <x v="0"/>
    <x v="10"/>
    <n v="39"/>
  </r>
  <r>
    <s v="Onnet-Dev"/>
    <s v="mc_rg-bluep-eastus2-dev-001_aks-uaa-k8-eastus2-dev-001_eastus2"/>
    <x v="0"/>
    <x v="10"/>
    <n v="27"/>
  </r>
  <r>
    <s v="Onnet-Prod"/>
    <s v="mc_rg-bluep-eastus2-prod-001_aks-bpi-mdso-k8-eastus2-prod-001_eastus2"/>
    <x v="0"/>
    <x v="10"/>
    <n v="94"/>
  </r>
  <r>
    <s v="Onnet-Prod"/>
    <s v="mc_rg-bluep-eastus2-prod-001_aks-bpi-mdso-k8-eastus2-prod-002_eastus2"/>
    <x v="0"/>
    <x v="10"/>
    <n v="80"/>
  </r>
  <r>
    <s v="Onnet-Prod"/>
    <s v="mc_rg-bluep-eastus2-prod-001_aks-uaa-k8-eastus2-prod-001_eastus2"/>
    <x v="0"/>
    <x v="10"/>
    <n v="314"/>
  </r>
  <r>
    <s v="Onnet-QA"/>
    <s v="mc_rg-bluep-eastus2-qa-001_aks-bpi-mdso-k8-eastus2-qa-001_eastus2"/>
    <x v="0"/>
    <x v="10"/>
    <n v="94"/>
  </r>
  <r>
    <s v="Onnet-QA"/>
    <s v="mc_rg-bluep-eastus2-qa-001_aks-bpi-mdso-k8-eastus2-qa-002_eastus2"/>
    <x v="0"/>
    <x v="10"/>
    <n v="78"/>
  </r>
  <r>
    <s v="Onnet-QA"/>
    <s v="mc_rg-bluep-eastus2-qa-001_aks-uaa-k8-eastus2-qa-001_eastus2"/>
    <x v="0"/>
    <x v="10"/>
    <n v="27"/>
  </r>
  <r>
    <s v="Onnet-Prod"/>
    <s v="mc_rg-integrations-eastus2-prod-001_aks-integrations-eastus2-prod-002_eastus2"/>
    <x v="0"/>
    <x v="10"/>
    <n v="71"/>
  </r>
  <r>
    <s v="Onnet-QA"/>
    <s v="mc_rg-integrations-eastus2-qa-001_aks-integrations-eastus2-qa-001_eastus2"/>
    <x v="0"/>
    <x v="10"/>
    <n v="41"/>
  </r>
  <r>
    <s v="Onnet-CentralHub"/>
    <s v="rg_centralhub_eastus2_001"/>
    <x v="0"/>
    <x v="10"/>
    <n v="43"/>
  </r>
  <r>
    <s v="Onnet-CentralHub"/>
    <s v="rg_rpa_centralhub_001"/>
    <x v="0"/>
    <x v="10"/>
    <n v="1"/>
  </r>
  <r>
    <s v="Onnet-Prod"/>
    <s v="rg-bireports-prod-001"/>
    <x v="0"/>
    <x v="10"/>
    <n v="4"/>
  </r>
  <r>
    <s v="Onnet-Dev"/>
    <s v="rg-bluep-eastus2-dev-001"/>
    <x v="0"/>
    <x v="10"/>
    <n v="5"/>
  </r>
  <r>
    <s v="Onnet-Prod"/>
    <s v="rg-bluep-eastus2-prod-001"/>
    <x v="0"/>
    <x v="10"/>
    <n v="5"/>
  </r>
  <r>
    <s v="Onnet-QA"/>
    <s v="rg-bluep-eastus2-qa-001"/>
    <x v="0"/>
    <x v="10"/>
    <n v="9"/>
  </r>
  <r>
    <s v="Onnet-Prod"/>
    <s v="rg-gis-eastus2-prod-001"/>
    <x v="0"/>
    <x v="10"/>
    <n v="38"/>
  </r>
  <r>
    <s v="Onnet-QA"/>
    <s v="rg-gis-eastus2-qa-001"/>
    <x v="0"/>
    <x v="10"/>
    <n v="6"/>
  </r>
  <r>
    <s v="Onnet-Prod"/>
    <s v="rg-nomo-eastus2-prod-002"/>
    <x v="0"/>
    <x v="10"/>
    <n v="10"/>
  </r>
  <r>
    <s v="Onnet-Prod"/>
    <s v="rg-operations-eastus2-prod-001"/>
    <x v="0"/>
    <x v="10"/>
    <n v="2"/>
  </r>
  <r>
    <s v="Onnet-Dev"/>
    <s v="rg-sn-eastus2-dev-001"/>
    <x v="0"/>
    <x v="10"/>
    <n v="3"/>
  </r>
  <r>
    <s v="Onnet-Prod"/>
    <s v="rg-sn-eastus2-prod-001"/>
    <x v="0"/>
    <x v="10"/>
    <n v="10"/>
  </r>
  <r>
    <s v="Onnet-QA"/>
    <s v="rg-sn-eastus2-qa-001"/>
    <x v="0"/>
    <x v="10"/>
    <n v="7"/>
  </r>
  <r>
    <s v="Onnet-QA"/>
    <s v="rg-snapshots-qa"/>
    <x v="0"/>
    <x v="10"/>
    <n v="5"/>
  </r>
  <r>
    <s v="Onnet-QA"/>
    <s v="sntest-server-domain_group"/>
    <x v="0"/>
    <x v="10"/>
    <n v="1"/>
  </r>
  <r>
    <s v="Onnet-Prod"/>
    <s v="rg-gis-centralus-dr-001"/>
    <x v="2"/>
    <x v="11"/>
    <n v="1"/>
  </r>
  <r>
    <s v="Onnet-Prod"/>
    <s v="rg-gis-eastus2-prod-001"/>
    <x v="2"/>
    <x v="11"/>
    <n v="1"/>
  </r>
  <r>
    <s v="Onnet-Prod"/>
    <s v="rg-gis-centralus-dr-001"/>
    <x v="2"/>
    <x v="12"/>
    <n v="2"/>
  </r>
  <r>
    <s v="Onnet-Prod"/>
    <s v="rg-gis-eastus2-prod-001"/>
    <x v="2"/>
    <x v="12"/>
    <n v="1"/>
  </r>
  <r>
    <s v="Onnet-Prod"/>
    <s v="rg-gis-centralus-dr-001"/>
    <x v="2"/>
    <x v="13"/>
    <n v="2"/>
  </r>
  <r>
    <s v="Onnet-Prod"/>
    <s v="rg-gis-eastus2-prod-001-asr-1"/>
    <x v="2"/>
    <x v="14"/>
    <n v="1"/>
  </r>
  <r>
    <s v="Onnet-CentralHub"/>
    <s v="azurebackuprg_eastus2_1"/>
    <x v="0"/>
    <x v="15"/>
    <n v="5"/>
  </r>
  <r>
    <s v="Onnet-QA"/>
    <s v="backups1qa"/>
    <x v="0"/>
    <x v="15"/>
    <n v="14"/>
  </r>
  <r>
    <s v="Onnet-Prod"/>
    <s v="recovery-services1prod"/>
    <x v="0"/>
    <x v="15"/>
    <n v="26"/>
  </r>
  <r>
    <s v="Onnet-CentralHub"/>
    <s v="rg_centralhub_centralus_001"/>
    <x v="2"/>
    <x v="16"/>
    <n v="1"/>
  </r>
  <r>
    <s v="Onnet-Prod"/>
    <s v="mc_rg-integrations-eastus2-prod-001_aks-integrations-eastus2-prod-002_eastus2"/>
    <x v="0"/>
    <x v="16"/>
    <n v="1"/>
  </r>
  <r>
    <s v="Onnet-CentralHub"/>
    <s v="rg_centralhub_eastus2_001"/>
    <x v="0"/>
    <x v="16"/>
    <n v="15"/>
  </r>
  <r>
    <s v="Onnet-Prod"/>
    <s v="rg-bireports-prod-001"/>
    <x v="0"/>
    <x v="16"/>
    <n v="3"/>
  </r>
  <r>
    <s v="Onnet-Prod"/>
    <s v="rg-bluep-eastus2-prod-001"/>
    <x v="0"/>
    <x v="16"/>
    <n v="12"/>
  </r>
  <r>
    <s v="Onnet-Prod"/>
    <s v="rg-gis-eastus2-prod-001"/>
    <x v="0"/>
    <x v="16"/>
    <n v="29"/>
  </r>
  <r>
    <s v="Onnet-Prod"/>
    <s v="rg-sn-eastus2-prod-001"/>
    <x v="0"/>
    <x v="16"/>
    <n v="5"/>
  </r>
  <r>
    <s v="Onnet-Prod"/>
    <s v="rg-bluep-centralus-dr-001"/>
    <x v="2"/>
    <x v="17"/>
    <n v="1"/>
  </r>
  <r>
    <s v="Onnet-CentralHub"/>
    <s v="rg_centralhub_eastus2_001"/>
    <x v="0"/>
    <x v="17"/>
    <n v="6"/>
  </r>
  <r>
    <s v="Onnet-Prod"/>
    <s v="rg-bluep-eastus2-prod-001"/>
    <x v="0"/>
    <x v="17"/>
    <n v="3"/>
  </r>
  <r>
    <s v="Onnet-QA"/>
    <s v="rg-bluep-eastus2-qa-001"/>
    <x v="0"/>
    <x v="17"/>
    <n v="2"/>
  </r>
  <r>
    <s v="Onnet-Dev"/>
    <s v="rg-common-eastus2-dev-001"/>
    <x v="0"/>
    <x v="17"/>
    <n v="1"/>
  </r>
  <r>
    <s v="Onnet-QA"/>
    <s v="rg-common-eastus2-qa-001"/>
    <x v="0"/>
    <x v="17"/>
    <n v="1"/>
  </r>
  <r>
    <s v="Onnet-CentralHub"/>
    <s v="rg_centralhub_centralus_001"/>
    <x v="2"/>
    <x v="18"/>
    <n v="1"/>
  </r>
  <r>
    <s v="Onnet-Prod"/>
    <s v="mc_rg-integrations-eastus2-prod-001_aks-integrations-eastus2-prod-002_eastus2"/>
    <x v="0"/>
    <x v="18"/>
    <n v="1"/>
  </r>
  <r>
    <s v="Onnet-CentralHub"/>
    <s v="rg_centralhub_eastus2_001"/>
    <x v="0"/>
    <x v="18"/>
    <n v="31"/>
  </r>
  <r>
    <s v="Onnet-CentralHub"/>
    <s v="rg_rpa_centralhub_001"/>
    <x v="0"/>
    <x v="18"/>
    <n v="1"/>
  </r>
  <r>
    <s v="Onnet-Prod"/>
    <s v="rg-bireports-prod-001"/>
    <x v="0"/>
    <x v="18"/>
    <n v="1"/>
  </r>
  <r>
    <s v="Onnet-Prod"/>
    <s v="rg-bireports-prod-002"/>
    <x v="0"/>
    <x v="18"/>
    <n v="2"/>
  </r>
  <r>
    <s v="Onnet-Dev"/>
    <s v="rg-bluep-eastus2-dev-001"/>
    <x v="0"/>
    <x v="18"/>
    <n v="2"/>
  </r>
  <r>
    <s v="Onnet-Prod"/>
    <s v="rg-bluep-eastus2-prod-001"/>
    <x v="0"/>
    <x v="18"/>
    <n v="4"/>
  </r>
  <r>
    <s v="Onnet-QA"/>
    <s v="rg-bluep-eastus2-qa-001"/>
    <x v="0"/>
    <x v="18"/>
    <n v="3"/>
  </r>
  <r>
    <s v="Onnet-Prod"/>
    <s v="rg-gis-eastus2-prod-001"/>
    <x v="0"/>
    <x v="18"/>
    <n v="30"/>
  </r>
  <r>
    <s v="Onnet-QA"/>
    <s v="rg-gis-eastus2-qa-001"/>
    <x v="0"/>
    <x v="18"/>
    <n v="10"/>
  </r>
  <r>
    <s v="Onnet-Prod"/>
    <s v="rg-nomo-eastus2-prod-002"/>
    <x v="0"/>
    <x v="18"/>
    <n v="5"/>
  </r>
  <r>
    <s v="Onnet-Prod"/>
    <s v="rg-operations-eastus2-prod-001"/>
    <x v="0"/>
    <x v="18"/>
    <n v="1"/>
  </r>
  <r>
    <s v="Onnet-Dev"/>
    <s v="rg-sn-eastus2-dev-001"/>
    <x v="0"/>
    <x v="18"/>
    <n v="2"/>
  </r>
  <r>
    <s v="Onnet-Prod"/>
    <s v="rg-sn-eastus2-prod-001"/>
    <x v="0"/>
    <x v="18"/>
    <n v="6"/>
  </r>
  <r>
    <s v="Onnet-QA"/>
    <s v="rg-sn-eastus2-qa-001"/>
    <x v="0"/>
    <x v="18"/>
    <n v="5"/>
  </r>
  <r>
    <s v="Onnet-QA"/>
    <s v="sntest-server-domain_group"/>
    <x v="0"/>
    <x v="18"/>
    <n v="1"/>
  </r>
  <r>
    <s v="Onnet-CentralHub"/>
    <s v="rg_centralhub_centralus_001"/>
    <x v="2"/>
    <x v="19"/>
    <n v="1"/>
  </r>
  <r>
    <s v="Onnet-Prod"/>
    <s v="mc_rg-integrations-eastus2-prod-001_aks-integrations-eastus2-prod-002_eastus2"/>
    <x v="0"/>
    <x v="19"/>
    <n v="4"/>
  </r>
  <r>
    <s v="Onnet-CentralHub"/>
    <s v="rg_centralhub_eastus2_001"/>
    <x v="0"/>
    <x v="19"/>
    <n v="81"/>
  </r>
  <r>
    <s v="Onnet-CentralHub"/>
    <s v="rg_rpa_centralhub_001"/>
    <x v="0"/>
    <x v="19"/>
    <n v="1"/>
  </r>
  <r>
    <s v="Onnet-Prod"/>
    <s v="rg-bireports-prod-001"/>
    <x v="0"/>
    <x v="19"/>
    <n v="3"/>
  </r>
  <r>
    <s v="Onnet-Prod"/>
    <s v="rg-bireports-prod-002"/>
    <x v="0"/>
    <x v="19"/>
    <n v="4"/>
  </r>
  <r>
    <s v="Onnet-Dev"/>
    <s v="rg-bluep-eastus2-dev-001"/>
    <x v="0"/>
    <x v="19"/>
    <n v="2"/>
  </r>
  <r>
    <s v="Onnet-Prod"/>
    <s v="rg-bluep-eastus2-prod-001"/>
    <x v="0"/>
    <x v="19"/>
    <n v="6"/>
  </r>
  <r>
    <s v="Onnet-QA"/>
    <s v="rg-bluep-eastus2-qa-001"/>
    <x v="0"/>
    <x v="19"/>
    <n v="6"/>
  </r>
  <r>
    <s v="Onnet-Prod"/>
    <s v="rg-gis-eastus2-prod-001"/>
    <x v="0"/>
    <x v="19"/>
    <n v="70"/>
  </r>
  <r>
    <s v="Onnet-QA"/>
    <s v="rg-gis-eastus2-qa-001"/>
    <x v="0"/>
    <x v="19"/>
    <n v="12"/>
  </r>
  <r>
    <s v="Onnet-Prod"/>
    <s v="rg-operations-eastus2-prod-001"/>
    <x v="0"/>
    <x v="19"/>
    <n v="3"/>
  </r>
  <r>
    <s v="Onnet-Dev"/>
    <s v="rg-sn-eastus2-dev-001"/>
    <x v="0"/>
    <x v="19"/>
    <n v="4"/>
  </r>
  <r>
    <s v="Onnet-Prod"/>
    <s v="rg-sn-eastus2-prod-001"/>
    <x v="0"/>
    <x v="19"/>
    <n v="11"/>
  </r>
  <r>
    <s v="Onnet-QA"/>
    <s v="rg-sn-eastus2-qa-001"/>
    <x v="0"/>
    <x v="19"/>
    <n v="8"/>
  </r>
  <r>
    <s v="Onnet-Dev"/>
    <s v="mc_aks-bpi-mdso-k8-eastus2-dev-001_group_aks-bpi-mdso-k8-eastus2-dev-001_eastus2"/>
    <x v="0"/>
    <x v="20"/>
    <n v="3"/>
  </r>
  <r>
    <s v="Onnet-Dev"/>
    <s v="mc_rg-be-eastus2-dev-001_aks-be-k8-eastus2-dev-002_eastus2"/>
    <x v="0"/>
    <x v="20"/>
    <n v="1"/>
  </r>
  <r>
    <s v="Onnet-Prod"/>
    <s v="mc_rg-be-eastus2-prod-001_aks-be-k8-eastus2-prod-001_eastus2"/>
    <x v="0"/>
    <x v="20"/>
    <n v="1"/>
  </r>
  <r>
    <s v="Onnet-QA"/>
    <s v="mc_rg-be-eastus2-qa-001_aks-be-k8-eastus2-qa-001_eastus2"/>
    <x v="0"/>
    <x v="20"/>
    <n v="1"/>
  </r>
  <r>
    <s v="Onnet-Dev"/>
    <s v="mc_rg-bluep-eastus2-dev-001_aks-uaa-k8-eastus2-dev-001_eastus2"/>
    <x v="0"/>
    <x v="20"/>
    <n v="1"/>
  </r>
  <r>
    <s v="Onnet-Prod"/>
    <s v="mc_rg-bluep-eastus2-prod-001_aks-bpi-mdso-k8-eastus2-prod-001_eastus2"/>
    <x v="0"/>
    <x v="20"/>
    <n v="1"/>
  </r>
  <r>
    <s v="Onnet-Prod"/>
    <s v="mc_rg-bluep-eastus2-prod-001_aks-bpi-mdso-k8-eastus2-prod-002_eastus2"/>
    <x v="0"/>
    <x v="20"/>
    <n v="3"/>
  </r>
  <r>
    <s v="Onnet-Prod"/>
    <s v="mc_rg-bluep-eastus2-prod-001_aks-uaa-k8-eastus2-prod-001_eastus2"/>
    <x v="0"/>
    <x v="20"/>
    <n v="1"/>
  </r>
  <r>
    <s v="Onnet-QA"/>
    <s v="mc_rg-bluep-eastus2-qa-001_aks-bpi-mdso-k8-eastus2-qa-001_eastus2"/>
    <x v="0"/>
    <x v="20"/>
    <n v="1"/>
  </r>
  <r>
    <s v="Onnet-QA"/>
    <s v="mc_rg-bluep-eastus2-qa-001_aks-bpi-mdso-k8-eastus2-qa-002_eastus2"/>
    <x v="0"/>
    <x v="20"/>
    <n v="1"/>
  </r>
  <r>
    <s v="Onnet-QA"/>
    <s v="mc_rg-bluep-eastus2-qa-001_aks-uaa-k8-eastus2-qa-001_eastus2"/>
    <x v="0"/>
    <x v="20"/>
    <n v="1"/>
  </r>
  <r>
    <s v="Onnet-Prod"/>
    <s v="mc_rg-integrations-eastus2-prod-001_aks-integrations-eastus2-prod-002_eastus2"/>
    <x v="0"/>
    <x v="20"/>
    <n v="2"/>
  </r>
  <r>
    <s v="Onnet-QA"/>
    <s v="mc_rg-integrations-eastus2-qa-001_aks-integrations-eastus2-qa-001_eastus2"/>
    <x v="0"/>
    <x v="20"/>
    <n v="2"/>
  </r>
  <r>
    <m/>
    <m/>
    <x v="2"/>
    <x v="21"/>
    <n v="1"/>
  </r>
  <r>
    <m/>
    <m/>
    <x v="0"/>
    <x v="21"/>
    <n v="52"/>
  </r>
  <r>
    <s v="Onnet-Prod"/>
    <s v="rg_devops_eastus2_prod_001"/>
    <x v="0"/>
    <x v="22"/>
    <n v="1"/>
  </r>
  <r>
    <s v="Onnet-Prod"/>
    <s v="rg-transitional-eastus2-prod-001"/>
    <x v="0"/>
    <x v="22"/>
    <n v="2"/>
  </r>
  <r>
    <s v="Onnet-Dev"/>
    <s v="rg_devops_eastus2_dev_001"/>
    <x v="0"/>
    <x v="23"/>
    <n v="1"/>
  </r>
  <r>
    <s v="Onnet-Prod"/>
    <s v="rg_devops_eastus2_prod_001"/>
    <x v="0"/>
    <x v="23"/>
    <n v="1"/>
  </r>
  <r>
    <s v="Onnet-QA"/>
    <s v="rg_devops_eastus2_qa_001"/>
    <x v="0"/>
    <x v="23"/>
    <n v="1"/>
  </r>
  <r>
    <s v="Onnet-Dev"/>
    <s v="rg-be-eastus2-dev-001"/>
    <x v="0"/>
    <x v="23"/>
    <n v="1"/>
  </r>
  <r>
    <s v="Onnet-Prod"/>
    <s v="rg-be-eastus2-prod-001"/>
    <x v="0"/>
    <x v="23"/>
    <n v="1"/>
  </r>
  <r>
    <s v="Onnet-QA"/>
    <s v="rg-be-eastus2-qa-001"/>
    <x v="0"/>
    <x v="23"/>
    <n v="1"/>
  </r>
  <r>
    <s v="Onnet-Prod"/>
    <s v="rg-transitional-eastus2-prod-001"/>
    <x v="0"/>
    <x v="23"/>
    <n v="1"/>
  </r>
  <r>
    <s v="Onnet-QA"/>
    <s v="rg-transitional-eastus2-qa-001"/>
    <x v="0"/>
    <x v="23"/>
    <n v="1"/>
  </r>
  <r>
    <s v="Onnet-Prod"/>
    <s v="rg_devops_eastus2_prod_001"/>
    <x v="2"/>
    <x v="24"/>
    <n v="1"/>
  </r>
  <r>
    <s v="Onnet-Prod"/>
    <s v="rg-be-eastus2-prod-001"/>
    <x v="2"/>
    <x v="24"/>
    <n v="1"/>
  </r>
  <r>
    <s v="Onnet-Prod"/>
    <s v="rg_devops_eastus2_prod_001"/>
    <x v="0"/>
    <x v="24"/>
    <n v="1"/>
  </r>
  <r>
    <s v="Onnet-Prod"/>
    <s v="rg-be-eastus2-prod-001"/>
    <x v="0"/>
    <x v="24"/>
    <n v="1"/>
  </r>
  <r>
    <s v="Onnet-Dev"/>
    <s v="rg_devops_eastus2_dev_001"/>
    <x v="0"/>
    <x v="25"/>
    <n v="2"/>
  </r>
  <r>
    <s v="Onnet-Prod"/>
    <s v="rg_devops_eastus2_prod_001"/>
    <x v="0"/>
    <x v="25"/>
    <n v="11"/>
  </r>
  <r>
    <s v="Onnet-QA"/>
    <s v="rg_devops_eastus2_qa_001"/>
    <x v="0"/>
    <x v="25"/>
    <n v="2"/>
  </r>
  <r>
    <s v="Onnet-Prod"/>
    <s v="rg-transitional-eastus2-prod-001"/>
    <x v="0"/>
    <x v="25"/>
    <n v="1"/>
  </r>
  <r>
    <s v="Onnet-QA"/>
    <s v="rg-transitional-eastus2-qa-001"/>
    <x v="0"/>
    <x v="25"/>
    <n v="10"/>
  </r>
  <r>
    <s v="Onnet-Dev"/>
    <s v="rg-be-eastus2-dev-001"/>
    <x v="0"/>
    <x v="26"/>
    <n v="1"/>
  </r>
  <r>
    <s v="Onnet-Prod"/>
    <s v="rg-be-eastus2-prod-001"/>
    <x v="0"/>
    <x v="26"/>
    <n v="1"/>
  </r>
  <r>
    <s v="Onnet-QA"/>
    <s v="rg-be-eastus2-qa-001"/>
    <x v="0"/>
    <x v="26"/>
    <n v="1"/>
  </r>
  <r>
    <s v="Onnet-Dev"/>
    <s v="rg-bluep-eastus2-dev-001"/>
    <x v="0"/>
    <x v="26"/>
    <n v="2"/>
  </r>
  <r>
    <s v="Onnet-Prod"/>
    <s v="rg-bluep-eastus2-prod-001"/>
    <x v="0"/>
    <x v="26"/>
    <n v="3"/>
  </r>
  <r>
    <s v="Onnet-QA"/>
    <s v="rg-bluep-eastus2-qa-001"/>
    <x v="0"/>
    <x v="26"/>
    <n v="3"/>
  </r>
  <r>
    <s v="Onnet-Prod"/>
    <s v="rg-integrations-eastus2-prod-001"/>
    <x v="0"/>
    <x v="26"/>
    <n v="1"/>
  </r>
  <r>
    <s v="Onnet-QA"/>
    <s v="rg-integrations-eastus2-qa-001"/>
    <x v="0"/>
    <x v="26"/>
    <n v="1"/>
  </r>
  <r>
    <s v="Onnet-Prod"/>
    <s v="defaultresourcegroup-eus2"/>
    <x v="0"/>
    <x v="27"/>
    <n v="1"/>
  </r>
  <r>
    <s v="Onnet-Prod"/>
    <s v="rg-bireports-prod-002"/>
    <x v="0"/>
    <x v="28"/>
    <n v="1"/>
  </r>
  <r>
    <s v="Onnet-Prod"/>
    <s v="rg-nomo-eastus2-prod-002"/>
    <x v="0"/>
    <x v="28"/>
    <n v="1"/>
  </r>
  <r>
    <s v="Onnet-QA"/>
    <s v="rg-nomom-eastus2-qa-001"/>
    <x v="0"/>
    <x v="28"/>
    <n v="1"/>
  </r>
  <r>
    <s v="Onnet-Prod"/>
    <s v="rg-bireports-prod-002"/>
    <x v="0"/>
    <x v="29"/>
    <n v="1"/>
  </r>
  <r>
    <s v="Onnet-QA"/>
    <s v="rg-bireports-qa-001"/>
    <x v="0"/>
    <x v="29"/>
    <n v="1"/>
  </r>
  <r>
    <s v="Onnet-Prod"/>
    <s v="rg-nomo-eastus2-prod-001"/>
    <x v="0"/>
    <x v="29"/>
    <n v="1"/>
  </r>
  <r>
    <s v="Onnet-QA"/>
    <s v="rg-nomo-eastus2-qa-001"/>
    <x v="0"/>
    <x v="29"/>
    <n v="1"/>
  </r>
  <r>
    <s v="Onnet-Prod"/>
    <s v="rg-transitional-eastus2-prod-001"/>
    <x v="4"/>
    <x v="30"/>
    <n v="1"/>
  </r>
  <r>
    <s v="Onnet-Prod"/>
    <s v="rg-bireports-prod-001"/>
    <x v="5"/>
    <x v="31"/>
    <n v="1"/>
  </r>
  <r>
    <s v="Onnet-QA"/>
    <s v="rg-bireports-qa-001"/>
    <x v="5"/>
    <x v="31"/>
    <n v="1"/>
  </r>
  <r>
    <s v="Onnet-QA"/>
    <s v="rg-bluep-eastus2-qa-001"/>
    <x v="5"/>
    <x v="31"/>
    <n v="1"/>
  </r>
  <r>
    <s v="Onnet-Prod"/>
    <s v="rg-bireports-prod-002"/>
    <x v="0"/>
    <x v="31"/>
    <n v="1"/>
  </r>
  <r>
    <s v="Onnet-Prod"/>
    <s v="rg-bluep-eastus2-prod-001"/>
    <x v="0"/>
    <x v="31"/>
    <n v="1"/>
  </r>
  <r>
    <s v="Onnet-QA"/>
    <s v="rg-nomo-eastus2-qa-001"/>
    <x v="0"/>
    <x v="31"/>
    <n v="1"/>
  </r>
  <r>
    <s v="Onnet-Prod"/>
    <s v="rg-gis-centralus-dr-001"/>
    <x v="2"/>
    <x v="32"/>
    <n v="1"/>
  </r>
  <r>
    <s v="Onnet-Prod"/>
    <s v="rg-backups-prod-001"/>
    <x v="0"/>
    <x v="32"/>
    <n v="2"/>
  </r>
  <r>
    <s v="Onnet-QA"/>
    <s v="rg-backups-qa-001"/>
    <x v="0"/>
    <x v="32"/>
    <n v="1"/>
  </r>
  <r>
    <s v="Onnet-Prod"/>
    <s v="rg-be-centralus-dr-001"/>
    <x v="2"/>
    <x v="33"/>
    <n v="2"/>
  </r>
  <r>
    <s v="Onnet-Prod"/>
    <s v="rg-gis-eastus2-prod-001"/>
    <x v="2"/>
    <x v="33"/>
    <n v="1"/>
  </r>
  <r>
    <s v="Onnet-Prod"/>
    <s v="rg-bireports-prod-001"/>
    <x v="5"/>
    <x v="33"/>
    <n v="1"/>
  </r>
  <r>
    <s v="Onnet-CentralHub"/>
    <s v="rg_centralhub_eastus2_001"/>
    <x v="0"/>
    <x v="33"/>
    <n v="1"/>
  </r>
  <r>
    <s v="Onnet-Dev"/>
    <s v="rg-be-eastus2-dev-001"/>
    <x v="0"/>
    <x v="33"/>
    <n v="1"/>
  </r>
  <r>
    <s v="Onnet-Prod"/>
    <s v="rg-be-eastus2-prod-001"/>
    <x v="0"/>
    <x v="33"/>
    <n v="2"/>
  </r>
  <r>
    <s v="Onnet-QA"/>
    <s v="rg-be-eastus2-qa-001"/>
    <x v="0"/>
    <x v="33"/>
    <n v="1"/>
  </r>
  <r>
    <s v="Onnet-Prod"/>
    <s v="rg-bluep-eastus2-prod-001"/>
    <x v="0"/>
    <x v="33"/>
    <n v="3"/>
  </r>
  <r>
    <s v="Onnet-QA"/>
    <s v="rg-bluep-eastus2-qa-001"/>
    <x v="0"/>
    <x v="33"/>
    <n v="2"/>
  </r>
  <r>
    <s v="Onnet-Prod"/>
    <s v="rg-gis-eastus2-prod-001"/>
    <x v="0"/>
    <x v="33"/>
    <n v="2"/>
  </r>
  <r>
    <s v="Onnet-QA"/>
    <s v="rg-gis-eastus2-qa-001"/>
    <x v="0"/>
    <x v="33"/>
    <n v="1"/>
  </r>
  <r>
    <s v="Onnet-Prod"/>
    <s v="rg-nomo-eastus2-prod-001"/>
    <x v="0"/>
    <x v="33"/>
    <n v="1"/>
  </r>
  <r>
    <s v="Onnet-QA"/>
    <s v="rg-nomo-eastus2-qa-001"/>
    <x v="0"/>
    <x v="33"/>
    <n v="1"/>
  </r>
  <r>
    <s v="Onnet-Prod"/>
    <s v="rg-sirius-eastus2-prod-001"/>
    <x v="0"/>
    <x v="33"/>
    <n v="1"/>
  </r>
  <r>
    <s v="Onnet-Prod"/>
    <s v="rg-transitional-eastus2-prod-001"/>
    <x v="0"/>
    <x v="33"/>
    <n v="1"/>
  </r>
  <r>
    <s v="Onnet-QA"/>
    <s v="rg-transitional-eastus2-qa-001"/>
    <x v="0"/>
    <x v="33"/>
    <n v="1"/>
  </r>
  <r>
    <s v="Onnet-CentralHub"/>
    <s v="rg_centralhub_eastus2_001"/>
    <x v="0"/>
    <x v="34"/>
    <n v="1"/>
  </r>
  <r>
    <s v="Onnet-CentralHub"/>
    <s v="rg_centralhub_eastus2_001"/>
    <x v="0"/>
    <x v="35"/>
    <n v="1"/>
  </r>
  <r>
    <s v="Onnet-CentralHub"/>
    <s v="rg_centralhub_eastus2_001"/>
    <x v="0"/>
    <x v="36"/>
    <n v="4"/>
  </r>
  <r>
    <s v="Onnet-CentralHub"/>
    <s v="rg_centralhub_eastus2_001"/>
    <x v="0"/>
    <x v="37"/>
    <n v="1"/>
  </r>
  <r>
    <s v="Onnet-CentralHub"/>
    <s v="rg_centralhub_centralus_001"/>
    <x v="2"/>
    <x v="38"/>
    <n v="1"/>
  </r>
  <r>
    <s v="Onnet-CentralHub"/>
    <s v="rg_centralhub_eastus2_001"/>
    <x v="0"/>
    <x v="38"/>
    <n v="10"/>
  </r>
  <r>
    <s v="Onnet-Prod"/>
    <s v="rg-bireports-prod-001"/>
    <x v="0"/>
    <x v="38"/>
    <n v="1"/>
  </r>
  <r>
    <s v="Onnet-Prod"/>
    <s v="rg-gis-eastus2-prod-001"/>
    <x v="0"/>
    <x v="38"/>
    <n v="1"/>
  </r>
  <r>
    <s v="Onnet-Prod"/>
    <s v="rg-operations-eastus2-prod-001"/>
    <x v="0"/>
    <x v="38"/>
    <n v="1"/>
  </r>
  <r>
    <s v="Onnet-Dev"/>
    <s v="rg-be-eastus2-dev-001"/>
    <x v="0"/>
    <x v="39"/>
    <n v="1"/>
  </r>
  <r>
    <s v="Onnet-Prod"/>
    <s v="rg-be-eastus2-prod-001"/>
    <x v="0"/>
    <x v="39"/>
    <n v="1"/>
  </r>
  <r>
    <s v="Onnet-QA"/>
    <s v="rg-be-eastus2-qa-001"/>
    <x v="0"/>
    <x v="39"/>
    <n v="1"/>
  </r>
  <r>
    <s v="Onnet-Prod"/>
    <s v="rg-bireports-prod-002"/>
    <x v="0"/>
    <x v="40"/>
    <n v="1"/>
  </r>
  <r>
    <s v="Onnet-Prod"/>
    <s v="rg-be-centralus-dr-001"/>
    <x v="2"/>
    <x v="41"/>
    <n v="1"/>
  </r>
  <r>
    <s v="Onnet-Dev"/>
    <s v="rg_devops_eastus2_dev_001"/>
    <x v="0"/>
    <x v="41"/>
    <n v="1"/>
  </r>
  <r>
    <s v="Onnet-Dev"/>
    <s v="rg-be-eastus2-dev-001"/>
    <x v="0"/>
    <x v="41"/>
    <n v="1"/>
  </r>
  <r>
    <s v="Onnet-Prod"/>
    <s v="rg-be-eastus2-prod-001"/>
    <x v="0"/>
    <x v="41"/>
    <n v="1"/>
  </r>
  <r>
    <s v="Onnet-QA"/>
    <s v="rg-be-eastus2-qa-001"/>
    <x v="0"/>
    <x v="41"/>
    <n v="1"/>
  </r>
  <r>
    <s v="Onnet-Prod"/>
    <s v="rg-be-eastus2-prod-001"/>
    <x v="5"/>
    <x v="42"/>
    <n v="1"/>
  </r>
  <r>
    <s v="Onnet-Prod"/>
    <s v="rg-gis-eastus2-prod-001"/>
    <x v="0"/>
    <x v="42"/>
    <n v="2"/>
  </r>
  <r>
    <s v="Onnet-Prod"/>
    <s v="rg-transitional-eastus2-prod-001"/>
    <x v="0"/>
    <x v="42"/>
    <n v="2"/>
  </r>
  <r>
    <s v="Onnet-CentralHub"/>
    <s v="azureapp-auto-alerts-067943-alex_hernandez_ext_onnetfibra_co"/>
    <x v="1"/>
    <x v="42"/>
    <n v="1"/>
  </r>
  <r>
    <s v="Onnet-Dev"/>
    <s v="azureapp-auto-alerts-067943-alex_hernandez_ext_onnetfibra_co"/>
    <x v="1"/>
    <x v="42"/>
    <n v="1"/>
  </r>
  <r>
    <s v="Onnet-QA"/>
    <s v="azureapp-auto-alerts-067943-alex_hernandez_ext_onnetfibra_co"/>
    <x v="1"/>
    <x v="42"/>
    <n v="1"/>
  </r>
  <r>
    <s v="Onnet-Prod"/>
    <s v="azureapp-auto-alerts-067943-alex_hernandez_ext_onnetfibra_co"/>
    <x v="1"/>
    <x v="42"/>
    <n v="1"/>
  </r>
  <r>
    <s v="Onnet-Dev"/>
    <s v="azureapp-auto-alerts-259ae3-julian_piedrahita_onnetfibra_co"/>
    <x v="1"/>
    <x v="42"/>
    <n v="1"/>
  </r>
  <r>
    <s v="Onnet-QA"/>
    <s v="azureapp-auto-alerts-259ae3-julian_piedrahita_onnetfibra_co"/>
    <x v="1"/>
    <x v="42"/>
    <n v="1"/>
  </r>
  <r>
    <s v="Onnet-Prod"/>
    <s v="azureapp-auto-alerts-259ae3-julian_piedrahita_onnetfibra_co"/>
    <x v="1"/>
    <x v="42"/>
    <n v="1"/>
  </r>
  <r>
    <s v="Onnet-CentralHub"/>
    <s v="azureapp-auto-alerts-28f74c-fredy_rueda_ext_onnetfibra_co"/>
    <x v="1"/>
    <x v="42"/>
    <n v="1"/>
  </r>
  <r>
    <s v="Onnet-Dev"/>
    <s v="azureapp-auto-alerts-28f74c-fredy_rueda_ext_onnetfibra_co"/>
    <x v="1"/>
    <x v="42"/>
    <n v="1"/>
  </r>
  <r>
    <s v="Onnet-QA"/>
    <s v="azureapp-auto-alerts-28f74c-fredy_rueda_ext_onnetfibra_co"/>
    <x v="1"/>
    <x v="42"/>
    <n v="1"/>
  </r>
  <r>
    <s v="Onnet-Prod"/>
    <s v="azureapp-auto-alerts-28f74c-fredy_rueda_ext_onnetfibra_co"/>
    <x v="1"/>
    <x v="42"/>
    <n v="1"/>
  </r>
  <r>
    <s v="Onnet-CentralHub"/>
    <s v="azureapp-auto-alerts-614e80-alex_hernandez_ext_onnetfibra_co"/>
    <x v="1"/>
    <x v="42"/>
    <n v="1"/>
  </r>
  <r>
    <s v="Onnet-Dev"/>
    <s v="azureapp-auto-alerts-614e80-alex_hernandez_ext_onnetfibra_co"/>
    <x v="1"/>
    <x v="42"/>
    <n v="1"/>
  </r>
  <r>
    <s v="Onnet-QA"/>
    <s v="azureapp-auto-alerts-614e80-alex_hernandez_ext_onnetfibra_co"/>
    <x v="1"/>
    <x v="42"/>
    <n v="1"/>
  </r>
  <r>
    <s v="Onnet-Prod"/>
    <s v="azureapp-auto-alerts-614e80-alex_hernandez_ext_onnetfibra_co"/>
    <x v="1"/>
    <x v="42"/>
    <n v="1"/>
  </r>
  <r>
    <s v="Onnet-CentralHub"/>
    <s v="azureapp-auto-alerts-6204cc-fredy_rueda_ext_onnetfibra_co"/>
    <x v="1"/>
    <x v="42"/>
    <n v="1"/>
  </r>
  <r>
    <s v="Onnet-Dev"/>
    <s v="azureapp-auto-alerts-6204cc-fredy_rueda_ext_onnetfibra_co"/>
    <x v="1"/>
    <x v="42"/>
    <n v="1"/>
  </r>
  <r>
    <s v="Onnet-QA"/>
    <s v="azureapp-auto-alerts-6204cc-fredy_rueda_ext_onnetfibra_co"/>
    <x v="1"/>
    <x v="42"/>
    <n v="1"/>
  </r>
  <r>
    <s v="Onnet-Prod"/>
    <s v="azureapp-auto-alerts-6204cc-fredy_rueda_ext_onnetfibra_co"/>
    <x v="1"/>
    <x v="42"/>
    <n v="1"/>
  </r>
  <r>
    <s v="Onnet-CentralHub"/>
    <s v="azureapp-auto-alerts-6a07a0-jairo_buitrago_ext_onnetfibra_co"/>
    <x v="1"/>
    <x v="42"/>
    <n v="1"/>
  </r>
  <r>
    <s v="Onnet-Dev"/>
    <s v="azureapp-auto-alerts-6a07a0-jairo_buitrago_ext_onnetfibra_co"/>
    <x v="1"/>
    <x v="42"/>
    <n v="1"/>
  </r>
  <r>
    <s v="Onnet-QA"/>
    <s v="azureapp-auto-alerts-6a07a0-jairo_buitrago_ext_onnetfibra_co"/>
    <x v="1"/>
    <x v="42"/>
    <n v="1"/>
  </r>
  <r>
    <s v="Onnet-Prod"/>
    <s v="azureapp-auto-alerts-6a07a0-jairo_buitrago_ext_onnetfibra_co"/>
    <x v="1"/>
    <x v="42"/>
    <n v="1"/>
  </r>
  <r>
    <s v="Onnet-CentralHub"/>
    <s v="azureapp-auto-alerts-94848e-eduardo_monroy_ext_onnetfibra_co"/>
    <x v="1"/>
    <x v="42"/>
    <n v="1"/>
  </r>
  <r>
    <s v="Onnet-Dev"/>
    <s v="azureapp-auto-alerts-94848e-eduardo_monroy_ext_onnetfibra_co"/>
    <x v="1"/>
    <x v="42"/>
    <n v="1"/>
  </r>
  <r>
    <s v="Onnet-QA"/>
    <s v="azureapp-auto-alerts-94848e-eduardo_monroy_ext_onnetfibra_co"/>
    <x v="1"/>
    <x v="42"/>
    <n v="1"/>
  </r>
  <r>
    <s v="Onnet-Prod"/>
    <s v="azureapp-auto-alerts-94848e-eduardo_monroy_ext_onnetfibra_co"/>
    <x v="1"/>
    <x v="42"/>
    <n v="1"/>
  </r>
  <r>
    <s v="Onnet-CentralHub"/>
    <s v="azureapp-auto-alerts-9da125-alex_hernandez_ext_onnetfibra_co"/>
    <x v="1"/>
    <x v="42"/>
    <n v="1"/>
  </r>
  <r>
    <s v="Onnet-Dev"/>
    <s v="azureapp-auto-alerts-9da125-alex_hernandez_ext_onnetfibra_co"/>
    <x v="1"/>
    <x v="42"/>
    <n v="1"/>
  </r>
  <r>
    <s v="Onnet-QA"/>
    <s v="azureapp-auto-alerts-9da125-alex_hernandez_ext_onnetfibra_co"/>
    <x v="1"/>
    <x v="42"/>
    <n v="1"/>
  </r>
  <r>
    <s v="Onnet-Prod"/>
    <s v="azureapp-auto-alerts-9da125-alex_hernandez_ext_onnetfibra_co"/>
    <x v="1"/>
    <x v="42"/>
    <n v="1"/>
  </r>
  <r>
    <s v="Onnet-CentralHub"/>
    <s v="azureapp-auto-alerts-f3fdfa-fredy_rueda_ext_onnetfibra_co"/>
    <x v="1"/>
    <x v="42"/>
    <n v="1"/>
  </r>
  <r>
    <s v="Onnet-Dev"/>
    <s v="azureapp-auto-alerts-f3fdfa-fredy_rueda_ext_onnetfibra_co"/>
    <x v="1"/>
    <x v="42"/>
    <n v="1"/>
  </r>
  <r>
    <s v="Onnet-QA"/>
    <s v="azureapp-auto-alerts-f3fdfa-fredy_rueda_ext_onnetfibra_co"/>
    <x v="1"/>
    <x v="42"/>
    <n v="1"/>
  </r>
  <r>
    <s v="Onnet-Prod"/>
    <s v="azureapp-auto-alerts-f3fdfa-fredy_rueda_ext_onnetfibra_co"/>
    <x v="1"/>
    <x v="42"/>
    <n v="1"/>
  </r>
  <r>
    <s v="Onnet-CentralHub"/>
    <s v="rg_centralhub_eastus2_001"/>
    <x v="1"/>
    <x v="42"/>
    <n v="2"/>
  </r>
  <r>
    <s v="Onnet-Dev"/>
    <s v="rg_devops_eastus2_dev_001"/>
    <x v="1"/>
    <x v="42"/>
    <n v="1"/>
  </r>
  <r>
    <s v="Onnet-Prod"/>
    <s v="rg_devops_eastus2_prod_001"/>
    <x v="1"/>
    <x v="42"/>
    <n v="2"/>
  </r>
  <r>
    <s v="Onnet-QA"/>
    <s v="rg_devops_eastus2_qa_001"/>
    <x v="1"/>
    <x v="42"/>
    <n v="3"/>
  </r>
  <r>
    <s v="Onnet-Prod"/>
    <s v="rg-be-eastus2-prod-001"/>
    <x v="1"/>
    <x v="42"/>
    <n v="1"/>
  </r>
  <r>
    <s v="Onnet-Prod"/>
    <s v="rg-bireports-prod-001"/>
    <x v="1"/>
    <x v="42"/>
    <n v="2"/>
  </r>
  <r>
    <s v="Onnet-Prod"/>
    <s v="rg-bireports-prod-002"/>
    <x v="1"/>
    <x v="42"/>
    <n v="2"/>
  </r>
  <r>
    <s v="Onnet-Prod"/>
    <s v="rg-bluep-centralus-dr-001"/>
    <x v="1"/>
    <x v="42"/>
    <n v="1"/>
  </r>
  <r>
    <s v="Onnet-Dev"/>
    <s v="rg-bluep-eastus2-dev-001"/>
    <x v="1"/>
    <x v="42"/>
    <n v="1"/>
  </r>
  <r>
    <s v="Onnet-Prod"/>
    <s v="rg-gis-eastus2-prod-001"/>
    <x v="1"/>
    <x v="42"/>
    <n v="2"/>
  </r>
  <r>
    <s v="Onnet-CentralHub"/>
    <s v="azureapp-auto-alerts-067943-alex_hernandez_ext_onnetfibra_co"/>
    <x v="1"/>
    <x v="43"/>
    <n v="1"/>
  </r>
  <r>
    <s v="Onnet-Dev"/>
    <s v="azureapp-auto-alerts-067943-alex_hernandez_ext_onnetfibra_co"/>
    <x v="1"/>
    <x v="43"/>
    <n v="1"/>
  </r>
  <r>
    <s v="Onnet-QA"/>
    <s v="azureapp-auto-alerts-067943-alex_hernandez_ext_onnetfibra_co"/>
    <x v="1"/>
    <x v="43"/>
    <n v="1"/>
  </r>
  <r>
    <s v="Onnet-Prod"/>
    <s v="azureapp-auto-alerts-067943-alex_hernandez_ext_onnetfibra_co"/>
    <x v="1"/>
    <x v="43"/>
    <n v="1"/>
  </r>
  <r>
    <s v="Onnet-Dev"/>
    <s v="azureapp-auto-alerts-259ae3-julian_piedrahita_onnetfibra_co"/>
    <x v="1"/>
    <x v="43"/>
    <n v="1"/>
  </r>
  <r>
    <s v="Onnet-QA"/>
    <s v="azureapp-auto-alerts-259ae3-julian_piedrahita_onnetfibra_co"/>
    <x v="1"/>
    <x v="43"/>
    <n v="1"/>
  </r>
  <r>
    <s v="Onnet-Prod"/>
    <s v="azureapp-auto-alerts-259ae3-julian_piedrahita_onnetfibra_co"/>
    <x v="1"/>
    <x v="43"/>
    <n v="1"/>
  </r>
  <r>
    <s v="Onnet-CentralHub"/>
    <s v="azureapp-auto-alerts-28f74c-fredy_rueda_ext_onnetfibra_co"/>
    <x v="1"/>
    <x v="43"/>
    <n v="1"/>
  </r>
  <r>
    <s v="Onnet-Dev"/>
    <s v="azureapp-auto-alerts-28f74c-fredy_rueda_ext_onnetfibra_co"/>
    <x v="1"/>
    <x v="43"/>
    <n v="1"/>
  </r>
  <r>
    <s v="Onnet-QA"/>
    <s v="azureapp-auto-alerts-28f74c-fredy_rueda_ext_onnetfibra_co"/>
    <x v="1"/>
    <x v="43"/>
    <n v="1"/>
  </r>
  <r>
    <s v="Onnet-Prod"/>
    <s v="azureapp-auto-alerts-28f74c-fredy_rueda_ext_onnetfibra_co"/>
    <x v="1"/>
    <x v="43"/>
    <n v="1"/>
  </r>
  <r>
    <s v="Onnet-CentralHub"/>
    <s v="azureapp-auto-alerts-614e80-alex_hernandez_ext_onnetfibra_co"/>
    <x v="1"/>
    <x v="43"/>
    <n v="1"/>
  </r>
  <r>
    <s v="Onnet-Dev"/>
    <s v="azureapp-auto-alerts-614e80-alex_hernandez_ext_onnetfibra_co"/>
    <x v="1"/>
    <x v="43"/>
    <n v="1"/>
  </r>
  <r>
    <s v="Onnet-QA"/>
    <s v="azureapp-auto-alerts-614e80-alex_hernandez_ext_onnetfibra_co"/>
    <x v="1"/>
    <x v="43"/>
    <n v="1"/>
  </r>
  <r>
    <s v="Onnet-Prod"/>
    <s v="azureapp-auto-alerts-614e80-alex_hernandez_ext_onnetfibra_co"/>
    <x v="1"/>
    <x v="43"/>
    <n v="1"/>
  </r>
  <r>
    <s v="Onnet-CentralHub"/>
    <s v="azureapp-auto-alerts-6204cc-fredy_rueda_ext_onnetfibra_co"/>
    <x v="1"/>
    <x v="43"/>
    <n v="1"/>
  </r>
  <r>
    <s v="Onnet-Dev"/>
    <s v="azureapp-auto-alerts-6204cc-fredy_rueda_ext_onnetfibra_co"/>
    <x v="1"/>
    <x v="43"/>
    <n v="1"/>
  </r>
  <r>
    <s v="Onnet-QA"/>
    <s v="azureapp-auto-alerts-6204cc-fredy_rueda_ext_onnetfibra_co"/>
    <x v="1"/>
    <x v="43"/>
    <n v="1"/>
  </r>
  <r>
    <s v="Onnet-Prod"/>
    <s v="azureapp-auto-alerts-6204cc-fredy_rueda_ext_onnetfibra_co"/>
    <x v="1"/>
    <x v="43"/>
    <n v="1"/>
  </r>
  <r>
    <s v="Onnet-CentralHub"/>
    <s v="azureapp-auto-alerts-6a07a0-jairo_buitrago_ext_onnetfibra_co"/>
    <x v="1"/>
    <x v="43"/>
    <n v="1"/>
  </r>
  <r>
    <s v="Onnet-Dev"/>
    <s v="azureapp-auto-alerts-6a07a0-jairo_buitrago_ext_onnetfibra_co"/>
    <x v="1"/>
    <x v="43"/>
    <n v="1"/>
  </r>
  <r>
    <s v="Onnet-QA"/>
    <s v="azureapp-auto-alerts-6a07a0-jairo_buitrago_ext_onnetfibra_co"/>
    <x v="1"/>
    <x v="43"/>
    <n v="1"/>
  </r>
  <r>
    <s v="Onnet-Prod"/>
    <s v="azureapp-auto-alerts-6a07a0-jairo_buitrago_ext_onnetfibra_co"/>
    <x v="1"/>
    <x v="43"/>
    <n v="1"/>
  </r>
  <r>
    <s v="Onnet-CentralHub"/>
    <s v="azureapp-auto-alerts-94848e-eduardo_monroy_ext_onnetfibra_co"/>
    <x v="1"/>
    <x v="43"/>
    <n v="1"/>
  </r>
  <r>
    <s v="Onnet-Dev"/>
    <s v="azureapp-auto-alerts-94848e-eduardo_monroy_ext_onnetfibra_co"/>
    <x v="1"/>
    <x v="43"/>
    <n v="1"/>
  </r>
  <r>
    <s v="Onnet-QA"/>
    <s v="azureapp-auto-alerts-94848e-eduardo_monroy_ext_onnetfibra_co"/>
    <x v="1"/>
    <x v="43"/>
    <n v="1"/>
  </r>
  <r>
    <s v="Onnet-Prod"/>
    <s v="azureapp-auto-alerts-94848e-eduardo_monroy_ext_onnetfibra_co"/>
    <x v="1"/>
    <x v="43"/>
    <n v="1"/>
  </r>
  <r>
    <s v="Onnet-CentralHub"/>
    <s v="azureapp-auto-alerts-9da125-alex_hernandez_ext_onnetfibra_co"/>
    <x v="1"/>
    <x v="43"/>
    <n v="1"/>
  </r>
  <r>
    <s v="Onnet-Dev"/>
    <s v="azureapp-auto-alerts-9da125-alex_hernandez_ext_onnetfibra_co"/>
    <x v="1"/>
    <x v="43"/>
    <n v="1"/>
  </r>
  <r>
    <s v="Onnet-QA"/>
    <s v="azureapp-auto-alerts-9da125-alex_hernandez_ext_onnetfibra_co"/>
    <x v="1"/>
    <x v="43"/>
    <n v="1"/>
  </r>
  <r>
    <s v="Onnet-Prod"/>
    <s v="azureapp-auto-alerts-9da125-alex_hernandez_ext_onnetfibra_co"/>
    <x v="1"/>
    <x v="43"/>
    <n v="1"/>
  </r>
  <r>
    <s v="Onnet-CentralHub"/>
    <s v="azureapp-auto-alerts-f3fdfa-fredy_rueda_ext_onnetfibra_co"/>
    <x v="1"/>
    <x v="43"/>
    <n v="1"/>
  </r>
  <r>
    <s v="Onnet-Dev"/>
    <s v="azureapp-auto-alerts-f3fdfa-fredy_rueda_ext_onnetfibra_co"/>
    <x v="1"/>
    <x v="43"/>
    <n v="1"/>
  </r>
  <r>
    <s v="Onnet-QA"/>
    <s v="azureapp-auto-alerts-f3fdfa-fredy_rueda_ext_onnetfibra_co"/>
    <x v="1"/>
    <x v="43"/>
    <n v="1"/>
  </r>
  <r>
    <s v="Onnet-Prod"/>
    <s v="azureapp-auto-alerts-f3fdfa-fredy_rueda_ext_onnetfibra_co"/>
    <x v="1"/>
    <x v="43"/>
    <n v="1"/>
  </r>
  <r>
    <s v="Onnet-QA"/>
    <s v="rg_devops_eastus2_qa_001"/>
    <x v="1"/>
    <x v="43"/>
    <n v="1"/>
  </r>
  <r>
    <s v="Onnet-Prod"/>
    <s v="rg_devops_eastus2_prod_001"/>
    <x v="0"/>
    <x v="44"/>
    <n v="2"/>
  </r>
  <r>
    <s v="Onnet-Prod"/>
    <s v="rg-gis-eastus2-prod-001"/>
    <x v="5"/>
    <x v="45"/>
    <n v="1"/>
  </r>
  <r>
    <s v="Onnet-CentralHub"/>
    <s v="rg_centralhub_eastus2_001"/>
    <x v="0"/>
    <x v="45"/>
    <n v="1"/>
  </r>
  <r>
    <s v="Onnet-Dev"/>
    <s v="rg_devops_eastus2_dev_001"/>
    <x v="0"/>
    <x v="45"/>
    <n v="2"/>
  </r>
  <r>
    <s v="Onnet-Prod"/>
    <s v="rg_devops_eastus2_prod_001"/>
    <x v="0"/>
    <x v="45"/>
    <n v="1"/>
  </r>
  <r>
    <s v="Onnet-QA"/>
    <s v="rg_devops_eastus2_qa_001"/>
    <x v="0"/>
    <x v="45"/>
    <n v="2"/>
  </r>
  <r>
    <s v="Onnet-Prod"/>
    <s v="rg-bireports-prod-002"/>
    <x v="0"/>
    <x v="45"/>
    <n v="1"/>
  </r>
  <r>
    <s v="Onnet-Prod"/>
    <s v="rg-bluep-eastus2-prod-001"/>
    <x v="0"/>
    <x v="45"/>
    <n v="1"/>
  </r>
  <r>
    <s v="Onnet-QA"/>
    <s v="rg-bluep-eastus2-qa-001"/>
    <x v="0"/>
    <x v="45"/>
    <n v="1"/>
  </r>
  <r>
    <s v="Onnet-Prod"/>
    <s v="rg-gis-eastus2-prod-001"/>
    <x v="0"/>
    <x v="45"/>
    <n v="1"/>
  </r>
  <r>
    <s v="Onnet-Prod"/>
    <s v="rg-nomo-eastus2-prod-001"/>
    <x v="0"/>
    <x v="45"/>
    <n v="1"/>
  </r>
  <r>
    <s v="Onnet-QA"/>
    <s v="rg-nomo-eastus2-qa-001"/>
    <x v="0"/>
    <x v="45"/>
    <n v="1"/>
  </r>
  <r>
    <s v="Onnet-Prod"/>
    <s v="rg-operations-eastus2-prod-001"/>
    <x v="0"/>
    <x v="45"/>
    <n v="1"/>
  </r>
  <r>
    <s v="Onnet-Prod"/>
    <s v="rg-transitional-eastus2-prod-001"/>
    <x v="0"/>
    <x v="45"/>
    <n v="1"/>
  </r>
  <r>
    <s v="Onnet-QA"/>
    <s v="ma_defaultazuremonitorworkspace-eus2_eastus2_managed"/>
    <x v="0"/>
    <x v="46"/>
    <n v="1"/>
  </r>
  <r>
    <s v="Onnet-Prod"/>
    <s v="ma_defaultazuremonitorworkspace-eus2_eastus2_managed"/>
    <x v="0"/>
    <x v="46"/>
    <n v="1"/>
  </r>
  <r>
    <s v="Onnet-CentralHub"/>
    <s v="rg_centralhub_eastus2_001"/>
    <x v="0"/>
    <x v="46"/>
    <n v="1"/>
  </r>
  <r>
    <s v="Onnet-Prod"/>
    <s v="rg-integrations-eastus2-prod-001"/>
    <x v="0"/>
    <x v="46"/>
    <n v="1"/>
  </r>
  <r>
    <s v="Onnet-QA"/>
    <s v="rg-transitional-eastus2-qa-001"/>
    <x v="0"/>
    <x v="46"/>
    <n v="2"/>
  </r>
  <r>
    <s v="Onnet-Dev"/>
    <s v="defaultresourcegroup-eus"/>
    <x v="5"/>
    <x v="47"/>
    <n v="1"/>
  </r>
  <r>
    <s v="Onnet-CentralHub"/>
    <s v="fim-datacollectionrules"/>
    <x v="0"/>
    <x v="47"/>
    <n v="1"/>
  </r>
  <r>
    <s v="Onnet-QA"/>
    <s v="ma_defaultazuremonitorworkspace-eus2_eastus2_managed"/>
    <x v="0"/>
    <x v="47"/>
    <n v="1"/>
  </r>
  <r>
    <s v="Onnet-Prod"/>
    <s v="ma_defaultazuremonitorworkspace-eus2_eastus2_managed"/>
    <x v="0"/>
    <x v="47"/>
    <n v="1"/>
  </r>
  <r>
    <s v="Onnet-CentralHub"/>
    <s v="rg_centralhub_eastus2_001"/>
    <x v="0"/>
    <x v="47"/>
    <n v="5"/>
  </r>
  <r>
    <s v="Onnet-Prod"/>
    <s v="rg-integrations-eastus2-prod-001"/>
    <x v="0"/>
    <x v="47"/>
    <n v="2"/>
  </r>
  <r>
    <s v="Onnet-QA"/>
    <s v="rg-security-eastus2-qa-001"/>
    <x v="0"/>
    <x v="47"/>
    <n v="1"/>
  </r>
  <r>
    <s v="Onnet-Prod"/>
    <s v="rg-transitional-eastus2-prod-001"/>
    <x v="0"/>
    <x v="47"/>
    <n v="1"/>
  </r>
  <r>
    <s v="Onnet-QA"/>
    <s v="rg-transitional-eastus2-qa-001"/>
    <x v="0"/>
    <x v="47"/>
    <n v="2"/>
  </r>
  <r>
    <s v="Onnet-Dev"/>
    <s v="rg_devops_eastus2_dev_001"/>
    <x v="1"/>
    <x v="48"/>
    <n v="1"/>
  </r>
  <r>
    <s v="Onnet-Prod"/>
    <s v="rg_devops_eastus2_prod_001"/>
    <x v="1"/>
    <x v="48"/>
    <n v="2"/>
  </r>
  <r>
    <s v="Onnet-QA"/>
    <s v="rg_devops_eastus2_qa_001"/>
    <x v="1"/>
    <x v="48"/>
    <n v="1"/>
  </r>
  <r>
    <s v="Onnet-Prod"/>
    <s v="rg-be-eastus2-prod-001"/>
    <x v="1"/>
    <x v="48"/>
    <n v="10"/>
  </r>
  <r>
    <s v="Onnet-Prod"/>
    <s v="rg-bireports-prod-001"/>
    <x v="1"/>
    <x v="48"/>
    <n v="3"/>
  </r>
  <r>
    <s v="Onnet-Prod"/>
    <s v="rg-bireports-prod-002"/>
    <x v="1"/>
    <x v="48"/>
    <n v="7"/>
  </r>
  <r>
    <s v="Onnet-Dev"/>
    <s v="rg-bluep-eastus2-dev-001"/>
    <x v="1"/>
    <x v="48"/>
    <n v="2"/>
  </r>
  <r>
    <s v="Onnet-Prod"/>
    <s v="rg-bluep-eastus2-prod-001"/>
    <x v="1"/>
    <x v="48"/>
    <n v="1"/>
  </r>
  <r>
    <s v="Onnet-QA"/>
    <s v="rg-bluep-eastus2-qa-001"/>
    <x v="1"/>
    <x v="48"/>
    <n v="2"/>
  </r>
  <r>
    <s v="Onnet-Prod"/>
    <s v="rg-gis-eastus2-prod-001"/>
    <x v="1"/>
    <x v="48"/>
    <n v="26"/>
  </r>
  <r>
    <s v="Onnet-Prod"/>
    <s v="rg-nomo-eastus2-prod-001"/>
    <x v="1"/>
    <x v="48"/>
    <n v="1"/>
  </r>
  <r>
    <s v="Onnet-Prod"/>
    <s v="rg-transitional-eastus2-prod-001"/>
    <x v="1"/>
    <x v="48"/>
    <n v="2"/>
  </r>
  <r>
    <s v="Onnet-QA"/>
    <s v="rg-transitional-eastus2-qa-001"/>
    <x v="1"/>
    <x v="48"/>
    <n v="4"/>
  </r>
  <r>
    <s v="Onnet-Prod"/>
    <s v="rg-gis-eastus2-prod-001"/>
    <x v="5"/>
    <x v="49"/>
    <n v="3"/>
  </r>
  <r>
    <s v="Onnet-CentralHub"/>
    <s v="rg_centralhub_eastus2_001"/>
    <x v="0"/>
    <x v="49"/>
    <n v="3"/>
  </r>
  <r>
    <s v="Onnet-Prod"/>
    <s v="rg-bireports-prod-002"/>
    <x v="0"/>
    <x v="49"/>
    <n v="3"/>
  </r>
  <r>
    <s v="Onnet-Dev"/>
    <s v="rg_devops_eastus2_dev_001"/>
    <x v="0"/>
    <x v="50"/>
    <n v="1"/>
  </r>
  <r>
    <s v="Onnet-Prod"/>
    <s v="rg_devops_eastus2_prod_001"/>
    <x v="0"/>
    <x v="50"/>
    <n v="1"/>
  </r>
  <r>
    <s v="Onnet-QA"/>
    <s v="rg_devops_eastus2_qa_001"/>
    <x v="0"/>
    <x v="50"/>
    <n v="2"/>
  </r>
  <r>
    <s v="Onnet-Prod"/>
    <s v="rg-transitional-eastus2-prod-001"/>
    <x v="0"/>
    <x v="50"/>
    <n v="1"/>
  </r>
  <r>
    <s v="Onnet-QA"/>
    <s v="azureapp-auto-alerts-259ae3-julian_piedrahita_onnetfibra_co"/>
    <x v="5"/>
    <x v="51"/>
    <n v="1"/>
  </r>
  <r>
    <s v="Onnet-QA"/>
    <s v="azureapp-auto-alerts-6204cc-fredy_rueda_ext_onnetfibra_co"/>
    <x v="5"/>
    <x v="51"/>
    <n v="1"/>
  </r>
  <r>
    <s v="Onnet-CentralHub"/>
    <s v="dashboards"/>
    <x v="5"/>
    <x v="51"/>
    <n v="1"/>
  </r>
  <r>
    <s v="Onnet-CentralHub"/>
    <s v="rg_centralhub_eastus2_001"/>
    <x v="5"/>
    <x v="51"/>
    <n v="1"/>
  </r>
  <r>
    <s v="Onnet-Prod"/>
    <s v="rg-gis-eastus2-prod-001"/>
    <x v="5"/>
    <x v="51"/>
    <n v="2"/>
  </r>
  <r>
    <s v="Onnet-QA"/>
    <s v="rg-gis-eastus2-qa-001"/>
    <x v="5"/>
    <x v="51"/>
    <n v="3"/>
  </r>
  <r>
    <s v="Onnet-Prod"/>
    <s v="rg-nomo-eastus2-prod-001"/>
    <x v="5"/>
    <x v="51"/>
    <n v="2"/>
  </r>
  <r>
    <s v="Onnet-CentralHub"/>
    <s v="rg_centralhub_eastus2_001"/>
    <x v="0"/>
    <x v="51"/>
    <n v="1"/>
  </r>
  <r>
    <s v="Onnet-QA"/>
    <s v="rg-security-eastus2-qa-001"/>
    <x v="0"/>
    <x v="51"/>
    <n v="6"/>
  </r>
  <r>
    <s v="Onnet-CentralHub"/>
    <s v="rg_centralhub_eastus2_001"/>
    <x v="5"/>
    <x v="52"/>
    <n v="1"/>
  </r>
  <r>
    <s v="Onnet-Dev"/>
    <s v="rg-common-eastus2-dev-001"/>
    <x v="0"/>
    <x v="52"/>
    <n v="1"/>
  </r>
  <r>
    <s v="Onnet-Prod"/>
    <s v="rg-common-eastus2-prod-001"/>
    <x v="0"/>
    <x v="52"/>
    <n v="1"/>
  </r>
  <r>
    <s v="Onnet-QA"/>
    <s v="rg-common-eastus2-qa-001"/>
    <x v="0"/>
    <x v="52"/>
    <n v="1"/>
  </r>
  <r>
    <s v="Onnet-QA"/>
    <s v="mc_rg-be-eastus2-qa-001_aks-be-k8-eastus2-qa-001_eastus2"/>
    <x v="0"/>
    <x v="53"/>
    <n v="1"/>
  </r>
  <r>
    <s v="Onnet-Prod"/>
    <s v="mc_rg-bluep-eastus2-prod-001_aks-bpi-mdso-k8-eastus2-prod-002_eastus2"/>
    <x v="0"/>
    <x v="53"/>
    <n v="1"/>
  </r>
  <r>
    <s v="Onnet-Dev"/>
    <s v="rg_devops_eastus2_dev_001"/>
    <x v="0"/>
    <x v="54"/>
    <n v="1"/>
  </r>
  <r>
    <s v="Onnet-QA"/>
    <s v="rg_devops_eastus2_qa_001"/>
    <x v="0"/>
    <x v="54"/>
    <n v="1"/>
  </r>
  <r>
    <m/>
    <m/>
    <x v="2"/>
    <x v="55"/>
    <n v="2"/>
  </r>
  <r>
    <s v="Onnet-Prod"/>
    <s v="rg-bluep-centralus-dr-001"/>
    <x v="2"/>
    <x v="55"/>
    <n v="1"/>
  </r>
  <r>
    <s v="Onnet-Prod"/>
    <s v="rg-gis-centralus-dr-001"/>
    <x v="2"/>
    <x v="55"/>
    <n v="1"/>
  </r>
  <r>
    <m/>
    <m/>
    <x v="0"/>
    <x v="55"/>
    <n v="42"/>
  </r>
  <r>
    <s v="Onnet-Prod"/>
    <s v="databricks-rg-adbworkspaceprod001-itolunyqkjh7w"/>
    <x v="0"/>
    <x v="55"/>
    <n v="1"/>
  </r>
  <r>
    <s v="Onnet-QA"/>
    <s v="databricks-rg-adbworkspaceqa004-cu5rn7pfgeabe"/>
    <x v="0"/>
    <x v="55"/>
    <n v="1"/>
  </r>
  <r>
    <s v="Onnet-Dev"/>
    <s v="mc_aks-bpi-mdso-k8-eastus2-dev-001_group_aks-bpi-mdso-k8-eastus2-dev-001_eastus2"/>
    <x v="0"/>
    <x v="55"/>
    <n v="2"/>
  </r>
  <r>
    <s v="Onnet-Dev"/>
    <s v="mc_rg-be-eastus2-dev-001_aks-be-k8-eastus2-dev-002_eastus2"/>
    <x v="0"/>
    <x v="55"/>
    <n v="2"/>
  </r>
  <r>
    <s v="Onnet-Prod"/>
    <s v="mc_rg-be-eastus2-prod-001_aks-be-k8-eastus2-prod-001_eastus2"/>
    <x v="0"/>
    <x v="55"/>
    <n v="2"/>
  </r>
  <r>
    <s v="Onnet-QA"/>
    <s v="mc_rg-be-eastus2-qa-001_aks-be-k8-eastus2-qa-001_eastus2"/>
    <x v="0"/>
    <x v="55"/>
    <n v="4"/>
  </r>
  <r>
    <s v="Onnet-Dev"/>
    <s v="mc_rg-bluep-eastus2-dev-001_aks-uaa-k8-eastus2-dev-001_eastus2"/>
    <x v="0"/>
    <x v="55"/>
    <n v="1"/>
  </r>
  <r>
    <s v="Onnet-Prod"/>
    <s v="mc_rg-bluep-eastus2-prod-001_aks-bpi-mdso-k8-eastus2-prod-001_eastus2"/>
    <x v="0"/>
    <x v="55"/>
    <n v="1"/>
  </r>
  <r>
    <s v="Onnet-Prod"/>
    <s v="mc_rg-bluep-eastus2-prod-001_aks-bpi-mdso-k8-eastus2-prod-002_eastus2"/>
    <x v="0"/>
    <x v="55"/>
    <n v="4"/>
  </r>
  <r>
    <s v="Onnet-Prod"/>
    <s v="mc_rg-bluep-eastus2-prod-001_aks-uaa-k8-eastus2-prod-001_eastus2"/>
    <x v="0"/>
    <x v="55"/>
    <n v="1"/>
  </r>
  <r>
    <s v="Onnet-QA"/>
    <s v="mc_rg-bluep-eastus2-qa-001_aks-bpi-mdso-k8-eastus2-qa-001_eastus2"/>
    <x v="0"/>
    <x v="55"/>
    <n v="1"/>
  </r>
  <r>
    <s v="Onnet-QA"/>
    <s v="mc_rg-bluep-eastus2-qa-001_aks-bpi-mdso-k8-eastus2-qa-002_eastus2"/>
    <x v="0"/>
    <x v="55"/>
    <n v="1"/>
  </r>
  <r>
    <s v="Onnet-QA"/>
    <s v="mc_rg-bluep-eastus2-qa-001_aks-uaa-k8-eastus2-qa-001_eastus2"/>
    <x v="0"/>
    <x v="55"/>
    <n v="1"/>
  </r>
  <r>
    <s v="Onnet-Prod"/>
    <s v="mc_rg-integrations-eastus2-prod-001_aks-integrations-eastus2-prod-002_eastus2"/>
    <x v="0"/>
    <x v="55"/>
    <n v="2"/>
  </r>
  <r>
    <s v="Onnet-QA"/>
    <s v="mc_rg-integrations-eastus2-qa-001_aks-integrations-eastus2-qa-001_eastus2"/>
    <x v="0"/>
    <x v="55"/>
    <n v="3"/>
  </r>
  <r>
    <s v="Onnet-CentralHub"/>
    <s v="rg_centralhub_eastus2_001"/>
    <x v="0"/>
    <x v="55"/>
    <n v="3"/>
  </r>
  <r>
    <s v="Onnet-Prod"/>
    <s v="rg_devops_eastus2_prod_001"/>
    <x v="0"/>
    <x v="55"/>
    <n v="1"/>
  </r>
  <r>
    <s v="Onnet-QA"/>
    <s v="rg_devops_eastus2_qa_001"/>
    <x v="0"/>
    <x v="55"/>
    <n v="1"/>
  </r>
  <r>
    <s v="Onnet-Dev"/>
    <s v="rg-bluep-eastus2-dev-001"/>
    <x v="0"/>
    <x v="55"/>
    <n v="2"/>
  </r>
  <r>
    <s v="Onnet-Prod"/>
    <s v="rg-bluep-eastus2-prod-001"/>
    <x v="0"/>
    <x v="55"/>
    <n v="1"/>
  </r>
  <r>
    <s v="Onnet-QA"/>
    <s v="rg-bluep-eastus2-qa-001"/>
    <x v="0"/>
    <x v="55"/>
    <n v="2"/>
  </r>
  <r>
    <s v="Onnet-Dev"/>
    <s v="rg-common-eastus2-dev-001"/>
    <x v="0"/>
    <x v="55"/>
    <n v="1"/>
  </r>
  <r>
    <s v="Onnet-Prod"/>
    <s v="rg-integrations-eastus2-prod-001"/>
    <x v="0"/>
    <x v="55"/>
    <n v="1"/>
  </r>
  <r>
    <s v="Onnet-QA"/>
    <s v="rg-integrations-eastus2-qa-001"/>
    <x v="0"/>
    <x v="55"/>
    <n v="1"/>
  </r>
  <r>
    <s v="Onnet-Prod"/>
    <s v="rg-nomo-eastus2-prod-002"/>
    <x v="0"/>
    <x v="55"/>
    <n v="1"/>
  </r>
  <r>
    <s v="Onnet-QA"/>
    <s v="rg-nomom-eastus2-qa-001"/>
    <x v="0"/>
    <x v="55"/>
    <n v="1"/>
  </r>
  <r>
    <s v="Onnet-Prod"/>
    <s v="defaultresourcegroup-eus2"/>
    <x v="0"/>
    <x v="56"/>
    <n v="1"/>
  </r>
  <r>
    <s v="Onnet-QA"/>
    <s v="rg-transitional-eastus2-qa-001"/>
    <x v="0"/>
    <x v="56"/>
    <n v="1"/>
  </r>
  <r>
    <s v="Onnet-CentralHub"/>
    <s v="rg_centralhub_eastus2_001"/>
    <x v="0"/>
    <x v="57"/>
    <n v="2"/>
  </r>
  <r>
    <s v="Onnet-CentralHub"/>
    <s v="rg_centralhub_centralus_001"/>
    <x v="2"/>
    <x v="58"/>
    <n v="1"/>
  </r>
  <r>
    <s v="Onnet-CentralHub"/>
    <s v="rg_centralhub_eastus2_001"/>
    <x v="0"/>
    <x v="58"/>
    <n v="2"/>
  </r>
  <r>
    <s v="Onnet-CentralHub"/>
    <s v="rg_centralhub_eastus2_001"/>
    <x v="0"/>
    <x v="59"/>
    <n v="1"/>
  </r>
  <r>
    <s v="Onnet-CentralHub"/>
    <s v="rg_centralhub_eastus2_001"/>
    <x v="0"/>
    <x v="60"/>
    <n v="2"/>
  </r>
  <r>
    <s v="Onnet-CentralHub"/>
    <s v="rg_centralhub_eastus2_001"/>
    <x v="1"/>
    <x v="61"/>
    <n v="3"/>
  </r>
  <r>
    <s v="Onnet-Dev"/>
    <s v="mc_aks-bpi-mdso-k8-eastus2-dev-001_group_aks-bpi-mdso-k8-eastus2-dev-001_eastus2"/>
    <x v="0"/>
    <x v="62"/>
    <n v="2"/>
  </r>
  <r>
    <s v="Onnet-Dev"/>
    <s v="mc_rg-be-eastus2-dev-001_aks-be-k8-eastus2-dev-002_eastus2"/>
    <x v="0"/>
    <x v="62"/>
    <n v="2"/>
  </r>
  <r>
    <s v="Onnet-Prod"/>
    <s v="mc_rg-be-eastus2-prod-001_aks-be-k8-eastus2-prod-001_eastus2"/>
    <x v="0"/>
    <x v="62"/>
    <n v="2"/>
  </r>
  <r>
    <s v="Onnet-QA"/>
    <s v="mc_rg-be-eastus2-qa-001_aks-be-k8-eastus2-qa-001_eastus2"/>
    <x v="0"/>
    <x v="62"/>
    <n v="2"/>
  </r>
  <r>
    <s v="Onnet-Dev"/>
    <s v="mc_rg-bluep-eastus2-dev-001_aks-uaa-k8-eastus2-dev-001_eastus2"/>
    <x v="0"/>
    <x v="62"/>
    <n v="2"/>
  </r>
  <r>
    <s v="Onnet-Prod"/>
    <s v="mc_rg-bluep-eastus2-prod-001_aks-bpi-mdso-k8-eastus2-prod-001_eastus2"/>
    <x v="0"/>
    <x v="62"/>
    <n v="2"/>
  </r>
  <r>
    <s v="Onnet-Prod"/>
    <s v="mc_rg-bluep-eastus2-prod-001_aks-bpi-mdso-k8-eastus2-prod-002_eastus2"/>
    <x v="0"/>
    <x v="62"/>
    <n v="2"/>
  </r>
  <r>
    <s v="Onnet-Prod"/>
    <s v="mc_rg-bluep-eastus2-prod-001_aks-uaa-k8-eastus2-prod-001_eastus2"/>
    <x v="0"/>
    <x v="62"/>
    <n v="2"/>
  </r>
  <r>
    <s v="Onnet-QA"/>
    <s v="mc_rg-bluep-eastus2-qa-001_aks-bpi-mdso-k8-eastus2-qa-001_eastus2"/>
    <x v="0"/>
    <x v="62"/>
    <n v="2"/>
  </r>
  <r>
    <s v="Onnet-QA"/>
    <s v="mc_rg-bluep-eastus2-qa-001_aks-bpi-mdso-k8-eastus2-qa-002_eastus2"/>
    <x v="0"/>
    <x v="62"/>
    <n v="2"/>
  </r>
  <r>
    <s v="Onnet-QA"/>
    <s v="mc_rg-bluep-eastus2-qa-001_aks-uaa-k8-eastus2-qa-001_eastus2"/>
    <x v="0"/>
    <x v="62"/>
    <n v="2"/>
  </r>
  <r>
    <s v="Onnet-Prod"/>
    <s v="mc_rg-integrations-eastus2-prod-001_aks-integrations-eastus2-prod-002_eastus2"/>
    <x v="0"/>
    <x v="62"/>
    <n v="2"/>
  </r>
  <r>
    <s v="Onnet-QA"/>
    <s v="mc_rg-integrations-eastus2-qa-001_aks-integrations-eastus2-qa-001_eastus2"/>
    <x v="0"/>
    <x v="62"/>
    <n v="2"/>
  </r>
  <r>
    <s v="Onnet-CentralHub"/>
    <s v="rg_centralhub_eastus2_001"/>
    <x v="0"/>
    <x v="63"/>
    <n v="2"/>
  </r>
  <r>
    <s v="Onnet-Dev"/>
    <s v="rg-networking-eastus2-dev-001"/>
    <x v="0"/>
    <x v="64"/>
    <n v="1"/>
  </r>
  <r>
    <s v="Onnet-Prod"/>
    <s v="rg-networking-eastus2-prod-001"/>
    <x v="0"/>
    <x v="64"/>
    <n v="1"/>
  </r>
  <r>
    <s v="Onnet-QA"/>
    <s v="rg-networking-eastus2-qa-001"/>
    <x v="0"/>
    <x v="64"/>
    <n v="1"/>
  </r>
  <r>
    <s v="Onnet-QA"/>
    <s v="rg-networking-eastus2-qa-001"/>
    <x v="0"/>
    <x v="65"/>
    <n v="2"/>
  </r>
  <r>
    <s v="Onnet-Prod"/>
    <s v="rg-networking-eastus2-qa-001"/>
    <x v="0"/>
    <x v="65"/>
    <n v="4"/>
  </r>
  <r>
    <s v="Onnet-CentralHub"/>
    <s v="rg_centralhub_centralus_001"/>
    <x v="2"/>
    <x v="66"/>
    <n v="1"/>
  </r>
  <r>
    <s v="Onnet-Prod"/>
    <s v="rg-be-centralus-dr-001"/>
    <x v="2"/>
    <x v="66"/>
    <n v="2"/>
  </r>
  <r>
    <s v="Onnet-Prod"/>
    <s v="rg-be-eastus2-prod-001"/>
    <x v="2"/>
    <x v="66"/>
    <n v="1"/>
  </r>
  <r>
    <s v="Onnet-Prod"/>
    <s v="rg-bluep-centralus-dr-001"/>
    <x v="2"/>
    <x v="66"/>
    <n v="12"/>
  </r>
  <r>
    <s v="Onnet-Prod"/>
    <s v="rg-gis-centralus-dr-001"/>
    <x v="2"/>
    <x v="66"/>
    <n v="1"/>
  </r>
  <r>
    <s v="Onnet-Prod"/>
    <s v="rg-networking-centralus-dr-001"/>
    <x v="2"/>
    <x v="66"/>
    <n v="1"/>
  </r>
  <r>
    <s v="Onnet-Dev"/>
    <s v="mc_rg-be-eastus2-dev-001_aks-be-k8-eastus2-dev-002_eastus2"/>
    <x v="0"/>
    <x v="66"/>
    <n v="1"/>
  </r>
  <r>
    <s v="Onnet-Prod"/>
    <s v="mc_rg-be-eastus2-prod-001_aks-be-k8-eastus2-prod-001_eastus2"/>
    <x v="0"/>
    <x v="66"/>
    <n v="1"/>
  </r>
  <r>
    <s v="Onnet-QA"/>
    <s v="mc_rg-be-eastus2-qa-001_aks-be-k8-eastus2-qa-001_eastus2"/>
    <x v="0"/>
    <x v="66"/>
    <n v="1"/>
  </r>
  <r>
    <s v="Onnet-Prod"/>
    <s v="mc_rg-bluep-eastus2-prod-001_aks-bpi-mdso-k8-eastus2-prod-002_eastus2"/>
    <x v="0"/>
    <x v="66"/>
    <n v="1"/>
  </r>
  <r>
    <s v="Onnet-Prod"/>
    <s v="mc_rg-integrations-eastus2-prod-001_aks-integrations-eastus2-prod-002_eastus2"/>
    <x v="0"/>
    <x v="66"/>
    <n v="2"/>
  </r>
  <r>
    <s v="Onnet-QA"/>
    <s v="mc_rg-integrations-eastus2-qa-001_aks-integrations-eastus2-qa-001_eastus2"/>
    <x v="0"/>
    <x v="66"/>
    <n v="1"/>
  </r>
  <r>
    <s v="Onnet-CentralHub"/>
    <s v="rg_centralhub_centralus_001"/>
    <x v="0"/>
    <x v="66"/>
    <n v="1"/>
  </r>
  <r>
    <s v="Onnet-CentralHub"/>
    <s v="rg_centralhub_eastus2_001"/>
    <x v="0"/>
    <x v="66"/>
    <n v="54"/>
  </r>
  <r>
    <s v="Onnet-CentralHub"/>
    <s v="rg_centralhub_eastus2_003"/>
    <x v="0"/>
    <x v="66"/>
    <n v="2"/>
  </r>
  <r>
    <s v="Onnet-Dev"/>
    <s v="rg_devops_eastus2_dev_001"/>
    <x v="0"/>
    <x v="66"/>
    <n v="2"/>
  </r>
  <r>
    <s v="Onnet-Prod"/>
    <s v="rg_devops_eastus2_prod_001"/>
    <x v="0"/>
    <x v="66"/>
    <n v="6"/>
  </r>
  <r>
    <s v="Onnet-QA"/>
    <s v="rg_devops_eastus2_qa_001"/>
    <x v="0"/>
    <x v="66"/>
    <n v="5"/>
  </r>
  <r>
    <s v="Onnet-CentralHub"/>
    <s v="rg_rpa_centralhub_001"/>
    <x v="0"/>
    <x v="66"/>
    <n v="1"/>
  </r>
  <r>
    <s v="Onnet-Dev"/>
    <s v="rg-be-eastus2-dev-001"/>
    <x v="0"/>
    <x v="66"/>
    <n v="5"/>
  </r>
  <r>
    <s v="Onnet-Prod"/>
    <s v="rg-be-eastus2-prod-001"/>
    <x v="0"/>
    <x v="66"/>
    <n v="6"/>
  </r>
  <r>
    <s v="Onnet-QA"/>
    <s v="rg-be-eastus2-qa-001"/>
    <x v="0"/>
    <x v="66"/>
    <n v="4"/>
  </r>
  <r>
    <s v="Onnet-Prod"/>
    <s v="rg-bireports-prod-001"/>
    <x v="0"/>
    <x v="66"/>
    <n v="7"/>
  </r>
  <r>
    <s v="Onnet-Prod"/>
    <s v="rg-bireports-prod-002"/>
    <x v="0"/>
    <x v="66"/>
    <n v="6"/>
  </r>
  <r>
    <s v="Onnet-QA"/>
    <s v="rg-bireports-qa-001"/>
    <x v="0"/>
    <x v="66"/>
    <n v="1"/>
  </r>
  <r>
    <s v="Onnet-Dev"/>
    <s v="rg-bluep-eastus2-dev-001"/>
    <x v="0"/>
    <x v="66"/>
    <n v="5"/>
  </r>
  <r>
    <s v="Onnet-Prod"/>
    <s v="rg-bluep-eastus2-prod-001"/>
    <x v="0"/>
    <x v="66"/>
    <n v="13"/>
  </r>
  <r>
    <s v="Onnet-QA"/>
    <s v="rg-bluep-eastus2-qa-001"/>
    <x v="0"/>
    <x v="66"/>
    <n v="18"/>
  </r>
  <r>
    <s v="Onnet-Prod"/>
    <s v="rg-files-eastus2-prod-001"/>
    <x v="0"/>
    <x v="66"/>
    <n v="2"/>
  </r>
  <r>
    <s v="Onnet-Prod"/>
    <s v="rg-gis-eastus2-prod-001"/>
    <x v="0"/>
    <x v="66"/>
    <n v="37"/>
  </r>
  <r>
    <s v="Onnet-QA"/>
    <s v="rg-gis-eastus2-qa-001"/>
    <x v="0"/>
    <x v="66"/>
    <n v="17"/>
  </r>
  <r>
    <s v="Onnet-Dev"/>
    <s v="rg-networking-eastus2-dev-001"/>
    <x v="0"/>
    <x v="66"/>
    <n v="1"/>
  </r>
  <r>
    <s v="Onnet-Prod"/>
    <s v="rg-networking-eastus2-prod-001"/>
    <x v="0"/>
    <x v="66"/>
    <n v="2"/>
  </r>
  <r>
    <s v="Onnet-Prod"/>
    <s v="rg-networking-eastus2-qa-001"/>
    <x v="0"/>
    <x v="66"/>
    <n v="1"/>
  </r>
  <r>
    <s v="Onnet-Prod"/>
    <s v="rg-nomo-eastus2-prod-001"/>
    <x v="0"/>
    <x v="66"/>
    <n v="1"/>
  </r>
  <r>
    <s v="Onnet-Prod"/>
    <s v="rg-nomo-eastus2-prod-002"/>
    <x v="0"/>
    <x v="66"/>
    <n v="10"/>
  </r>
  <r>
    <s v="Onnet-QA"/>
    <s v="rg-nomo-eastus2-qa-001"/>
    <x v="0"/>
    <x v="66"/>
    <n v="1"/>
  </r>
  <r>
    <s v="Onnet-Prod"/>
    <s v="rg-operations-eastus2-prod-001"/>
    <x v="0"/>
    <x v="66"/>
    <n v="3"/>
  </r>
  <r>
    <s v="Onnet-Dev"/>
    <s v="rg-sn-eastus2-dev-001"/>
    <x v="0"/>
    <x v="66"/>
    <n v="2"/>
  </r>
  <r>
    <s v="Onnet-Prod"/>
    <s v="rg-sn-eastus2-prod-001"/>
    <x v="0"/>
    <x v="66"/>
    <n v="7"/>
  </r>
  <r>
    <s v="Onnet-QA"/>
    <s v="rg-sn-eastus2-qa-001"/>
    <x v="0"/>
    <x v="66"/>
    <n v="5"/>
  </r>
  <r>
    <s v="Onnet-QA"/>
    <s v="rg-snapshots-qa"/>
    <x v="0"/>
    <x v="66"/>
    <n v="4"/>
  </r>
  <r>
    <s v="Onnet-Prod"/>
    <s v="rg-transitional-eastus2-prod-001"/>
    <x v="0"/>
    <x v="66"/>
    <n v="2"/>
  </r>
  <r>
    <s v="Onnet-QA"/>
    <s v="rg-transitional-eastus2-qa-001"/>
    <x v="0"/>
    <x v="66"/>
    <n v="4"/>
  </r>
  <r>
    <s v="Onnet-QA"/>
    <s v="sntest-server-domain_group"/>
    <x v="0"/>
    <x v="66"/>
    <n v="1"/>
  </r>
  <r>
    <s v="Onnet-CentralHub"/>
    <s v="rg_centralhub_eastus2_001"/>
    <x v="0"/>
    <x v="67"/>
    <n v="1"/>
  </r>
  <r>
    <s v="Onnet-CentralHub"/>
    <s v="rg_centralhub_centralus_001"/>
    <x v="2"/>
    <x v="68"/>
    <n v="2"/>
  </r>
  <r>
    <s v="Onnet-Prod"/>
    <s v="rg_devops_centralus_dr_001"/>
    <x v="2"/>
    <x v="68"/>
    <n v="1"/>
  </r>
  <r>
    <s v="Onnet-Prod"/>
    <s v="rg-networking-centralus-dr-001"/>
    <x v="2"/>
    <x v="68"/>
    <n v="6"/>
  </r>
  <r>
    <s v="Onnet-Prod"/>
    <s v="rg-networking-centralus-prod-001"/>
    <x v="2"/>
    <x v="68"/>
    <n v="3"/>
  </r>
  <r>
    <s v="Onnet-Dev"/>
    <s v="mc_aks-bpi-mdso-k8-eastus2-dev-001_group_aks-bpi-mdso-k8-eastus2-dev-001_eastus2"/>
    <x v="0"/>
    <x v="68"/>
    <n v="1"/>
  </r>
  <r>
    <s v="Onnet-Dev"/>
    <s v="mc_rg-be-eastus2-dev-001_aks-be-k8-eastus2-dev-002_eastus2"/>
    <x v="0"/>
    <x v="68"/>
    <n v="3"/>
  </r>
  <r>
    <s v="Onnet-Prod"/>
    <s v="mc_rg-be-eastus2-prod-001_aks-be-k8-eastus2-prod-001_eastus2"/>
    <x v="0"/>
    <x v="68"/>
    <n v="1"/>
  </r>
  <r>
    <s v="Onnet-QA"/>
    <s v="mc_rg-be-eastus2-qa-001_aks-be-k8-eastus2-qa-001_eastus2"/>
    <x v="0"/>
    <x v="68"/>
    <n v="3"/>
  </r>
  <r>
    <s v="Onnet-Dev"/>
    <s v="mc_rg-bluep-eastus2-dev-001_aks-uaa-k8-eastus2-dev-001_eastus2"/>
    <x v="0"/>
    <x v="68"/>
    <n v="1"/>
  </r>
  <r>
    <s v="Onnet-Prod"/>
    <s v="mc_rg-bluep-eastus2-prod-001_aks-bpi-mdso-k8-eastus2-prod-001_eastus2"/>
    <x v="0"/>
    <x v="68"/>
    <n v="1"/>
  </r>
  <r>
    <s v="Onnet-Prod"/>
    <s v="mc_rg-bluep-eastus2-prod-001_aks-bpi-mdso-k8-eastus2-prod-002_eastus2"/>
    <x v="0"/>
    <x v="68"/>
    <n v="1"/>
  </r>
  <r>
    <s v="Onnet-Prod"/>
    <s v="mc_rg-bluep-eastus2-prod-001_aks-uaa-k8-eastus2-prod-001_eastus2"/>
    <x v="0"/>
    <x v="68"/>
    <n v="1"/>
  </r>
  <r>
    <s v="Onnet-QA"/>
    <s v="mc_rg-bluep-eastus2-qa-001_aks-bpi-mdso-k8-eastus2-qa-001_eastus2"/>
    <x v="0"/>
    <x v="68"/>
    <n v="1"/>
  </r>
  <r>
    <s v="Onnet-QA"/>
    <s v="mc_rg-bluep-eastus2-qa-001_aks-bpi-mdso-k8-eastus2-qa-002_eastus2"/>
    <x v="0"/>
    <x v="68"/>
    <n v="1"/>
  </r>
  <r>
    <s v="Onnet-QA"/>
    <s v="mc_rg-bluep-eastus2-qa-001_aks-uaa-k8-eastus2-qa-001_eastus2"/>
    <x v="0"/>
    <x v="68"/>
    <n v="3"/>
  </r>
  <r>
    <s v="Onnet-Prod"/>
    <s v="mc_rg-integrations-eastus2-prod-001_aks-integrations-eastus2-prod-002_eastus2"/>
    <x v="0"/>
    <x v="68"/>
    <n v="1"/>
  </r>
  <r>
    <s v="Onnet-QA"/>
    <s v="mc_rg-integrations-eastus2-qa-001_aks-integrations-eastus2-qa-001_eastus2"/>
    <x v="0"/>
    <x v="68"/>
    <n v="3"/>
  </r>
  <r>
    <s v="Onnet-CentralHub"/>
    <s v="rg_centralhub_centralus_001"/>
    <x v="0"/>
    <x v="68"/>
    <n v="1"/>
  </r>
  <r>
    <s v="Onnet-CentralHub"/>
    <s v="rg_centralhub_eastus2_001"/>
    <x v="0"/>
    <x v="68"/>
    <n v="40"/>
  </r>
  <r>
    <s v="Onnet-Dev"/>
    <s v="rg_devops_eastus2_dev_001"/>
    <x v="0"/>
    <x v="68"/>
    <n v="5"/>
  </r>
  <r>
    <s v="Onnet-Prod"/>
    <s v="rg_devops_eastus2_prod_001"/>
    <x v="0"/>
    <x v="68"/>
    <n v="2"/>
  </r>
  <r>
    <s v="Onnet-CentralHub"/>
    <s v="rg_rpa_centralhub_001"/>
    <x v="0"/>
    <x v="68"/>
    <n v="1"/>
  </r>
  <r>
    <s v="Onnet-Prod"/>
    <s v="rg-bireports-prod-001"/>
    <x v="0"/>
    <x v="68"/>
    <n v="2"/>
  </r>
  <r>
    <s v="Onnet-Prod"/>
    <s v="rg-bireports-prod-002"/>
    <x v="0"/>
    <x v="68"/>
    <n v="1"/>
  </r>
  <r>
    <s v="Onnet-QA"/>
    <s v="rg-bireports-qa-001"/>
    <x v="0"/>
    <x v="68"/>
    <n v="1"/>
  </r>
  <r>
    <s v="Onnet-Dev"/>
    <s v="rg-bluep-eastus2-dev-001"/>
    <x v="0"/>
    <x v="68"/>
    <n v="7"/>
  </r>
  <r>
    <s v="Onnet-QA"/>
    <s v="rg-bluep-eastus2-qa-001"/>
    <x v="0"/>
    <x v="68"/>
    <n v="3"/>
  </r>
  <r>
    <s v="Onnet-QA"/>
    <s v="rg-common-eastus2-qa-001"/>
    <x v="0"/>
    <x v="68"/>
    <n v="1"/>
  </r>
  <r>
    <s v="Onnet-Prod"/>
    <s v="rg-files-eastus2-prod-001"/>
    <x v="0"/>
    <x v="68"/>
    <n v="2"/>
  </r>
  <r>
    <s v="Onnet-Dev"/>
    <s v="rg-gis-eastus2-dev-001"/>
    <x v="0"/>
    <x v="68"/>
    <n v="1"/>
  </r>
  <r>
    <s v="Onnet-Prod"/>
    <s v="rg-gis-eastus2-prod-001"/>
    <x v="0"/>
    <x v="68"/>
    <n v="3"/>
  </r>
  <r>
    <s v="Onnet-Prod"/>
    <s v="rg-integrations-eastus2-prod-001"/>
    <x v="0"/>
    <x v="68"/>
    <n v="1"/>
  </r>
  <r>
    <s v="Onnet-Dev"/>
    <s v="rg-networking-eastus2-dev-001"/>
    <x v="0"/>
    <x v="68"/>
    <n v="8"/>
  </r>
  <r>
    <s v="Onnet-Prod"/>
    <s v="rg-networking-eastus2-prod-001"/>
    <x v="0"/>
    <x v="68"/>
    <n v="1"/>
  </r>
  <r>
    <s v="Onnet-QA"/>
    <s v="rg-networking-eastus2-qa-001"/>
    <x v="0"/>
    <x v="68"/>
    <n v="12"/>
  </r>
  <r>
    <s v="Onnet-Prod"/>
    <s v="rg-networking-eastus2-qa-001"/>
    <x v="0"/>
    <x v="68"/>
    <n v="3"/>
  </r>
  <r>
    <s v="Onnet-Prod"/>
    <s v="rg-nomo-eastus2-prod-001"/>
    <x v="0"/>
    <x v="68"/>
    <n v="1"/>
  </r>
  <r>
    <s v="Onnet-QA"/>
    <s v="rg-nomo-eastus2-qa-001"/>
    <x v="0"/>
    <x v="68"/>
    <n v="1"/>
  </r>
  <r>
    <s v="Onnet-Prod"/>
    <s v="rg-operations-eastus2-prod-001"/>
    <x v="0"/>
    <x v="68"/>
    <n v="1"/>
  </r>
  <r>
    <s v="Onnet-Dev"/>
    <s v="rg-sn-eastus2-dev-001"/>
    <x v="0"/>
    <x v="68"/>
    <n v="1"/>
  </r>
  <r>
    <s v="Onnet-CentralHub"/>
    <s v="rg-snapshots-central"/>
    <x v="0"/>
    <x v="68"/>
    <n v="1"/>
  </r>
  <r>
    <s v="Onnet-QA"/>
    <s v="rg-snapshots-qa"/>
    <x v="0"/>
    <x v="68"/>
    <n v="3"/>
  </r>
  <r>
    <s v="Onnet-Prod"/>
    <s v="rg-transitional-eastus2-prod-001"/>
    <x v="0"/>
    <x v="68"/>
    <n v="2"/>
  </r>
  <r>
    <s v="Onnet-QA"/>
    <s v="rg-transitional-eastus2-qa-001"/>
    <x v="0"/>
    <x v="68"/>
    <n v="3"/>
  </r>
  <r>
    <s v="Onnet-CentralHub"/>
    <s v="test-apim-dr_group"/>
    <x v="0"/>
    <x v="68"/>
    <n v="1"/>
  </r>
  <r>
    <s v="Onnet-CentralHub"/>
    <s v="networkwatcherrg"/>
    <x v="2"/>
    <x v="69"/>
    <n v="1"/>
  </r>
  <r>
    <s v="Onnet-Prod"/>
    <s v="networkwatcherrg"/>
    <x v="2"/>
    <x v="69"/>
    <n v="1"/>
  </r>
  <r>
    <s v="Onnet-Dev"/>
    <s v="networkwatcherrg"/>
    <x v="5"/>
    <x v="69"/>
    <n v="1"/>
  </r>
  <r>
    <s v="Onnet-QA"/>
    <s v="networkwatcherrg"/>
    <x v="5"/>
    <x v="69"/>
    <n v="1"/>
  </r>
  <r>
    <s v="Onnet-CentralHub"/>
    <s v="networkwatcherrg"/>
    <x v="0"/>
    <x v="69"/>
    <n v="1"/>
  </r>
  <r>
    <s v="Onnet-Dev"/>
    <s v="networkwatcherrg"/>
    <x v="0"/>
    <x v="69"/>
    <n v="1"/>
  </r>
  <r>
    <s v="Onnet-QA"/>
    <s v="networkwatcherrg"/>
    <x v="0"/>
    <x v="69"/>
    <n v="1"/>
  </r>
  <r>
    <s v="Onnet-Prod"/>
    <s v="networkwatcherrg"/>
    <x v="0"/>
    <x v="69"/>
    <n v="1"/>
  </r>
  <r>
    <s v="Onnet-CentralHub"/>
    <s v="networkwatcherrg"/>
    <x v="3"/>
    <x v="69"/>
    <n v="1"/>
  </r>
  <r>
    <s v="Onnet-Prod"/>
    <s v="networkwatcherrg"/>
    <x v="3"/>
    <x v="69"/>
    <n v="1"/>
  </r>
  <r>
    <s v="Onnet-CentralHub"/>
    <s v="networkwatcherrg"/>
    <x v="4"/>
    <x v="69"/>
    <n v="1"/>
  </r>
  <r>
    <s v="Onnet-Dev"/>
    <s v="cloud-shell-storage-southcentralus"/>
    <x v="1"/>
    <x v="70"/>
    <n v="3"/>
  </r>
  <r>
    <s v="Onnet-Dev"/>
    <s v="mc_aks-bpi-mdso-k8-eastus2-dev-001_group_aks-bpi-mdso-k8-eastus2-dev-001_eastus2"/>
    <x v="1"/>
    <x v="70"/>
    <n v="1"/>
  </r>
  <r>
    <s v="Onnet-Dev"/>
    <s v="mc_rg-be-eastus2-dev-001_aks-be-k8-eastus2-dev-002_eastus2"/>
    <x v="1"/>
    <x v="70"/>
    <n v="1"/>
  </r>
  <r>
    <s v="Onnet-Prod"/>
    <s v="mc_rg-be-eastus2-prod-001_aks-be-k8-eastus2-prod-001_eastus2"/>
    <x v="1"/>
    <x v="70"/>
    <n v="1"/>
  </r>
  <r>
    <s v="Onnet-QA"/>
    <s v="mc_rg-be-eastus2-qa-001_aks-be-k8-eastus2-qa-001_eastus2"/>
    <x v="1"/>
    <x v="70"/>
    <n v="1"/>
  </r>
  <r>
    <s v="Onnet-Prod"/>
    <s v="mc_rg-bluep-eastus2-prod-001_aks-bpi-mdso-k8-eastus2-prod-002_eastus2"/>
    <x v="1"/>
    <x v="70"/>
    <n v="1"/>
  </r>
  <r>
    <s v="Onnet-QA"/>
    <s v="mc_rg-integrations-eastus2-qa-001_aks-integrations-eastus2-qa-001_eastus2"/>
    <x v="1"/>
    <x v="70"/>
    <n v="1"/>
  </r>
  <r>
    <s v="Onnet-CentralHub"/>
    <s v="rg_centralhub_eastus2_001"/>
    <x v="1"/>
    <x v="70"/>
    <n v="7"/>
  </r>
  <r>
    <s v="Onnet-Dev"/>
    <s v="rg_devops_eastus2_dev_001"/>
    <x v="1"/>
    <x v="70"/>
    <n v="2"/>
  </r>
  <r>
    <s v="Onnet-Prod"/>
    <s v="rg_devops_eastus2_prod_001"/>
    <x v="1"/>
    <x v="70"/>
    <n v="1"/>
  </r>
  <r>
    <s v="Onnet-Prod"/>
    <s v="rg-be-eastus2-prod-001"/>
    <x v="1"/>
    <x v="70"/>
    <n v="3"/>
  </r>
  <r>
    <s v="Onnet-Prod"/>
    <s v="rg-bluep-eastus2-prod-001"/>
    <x v="1"/>
    <x v="70"/>
    <n v="1"/>
  </r>
  <r>
    <s v="Onnet-QA"/>
    <s v="rg-bluep-eastus2-qa-001"/>
    <x v="1"/>
    <x v="70"/>
    <n v="1"/>
  </r>
  <r>
    <s v="Onnet-Dev"/>
    <s v="rg-common-eastus2-dev-001"/>
    <x v="1"/>
    <x v="70"/>
    <n v="1"/>
  </r>
  <r>
    <s v="Onnet-Prod"/>
    <s v="rg-integrations-eastus2-prod-001"/>
    <x v="1"/>
    <x v="70"/>
    <n v="2"/>
  </r>
  <r>
    <s v="Onnet-QA"/>
    <s v="rg-integrations-eastus2-qa-001"/>
    <x v="1"/>
    <x v="70"/>
    <n v="1"/>
  </r>
  <r>
    <s v="Onnet-Prod"/>
    <s v="rg-networking-centralus-dr-001"/>
    <x v="1"/>
    <x v="70"/>
    <n v="5"/>
  </r>
  <r>
    <s v="Onnet-Dev"/>
    <s v="rg-networking-eastus2-dev-001"/>
    <x v="1"/>
    <x v="70"/>
    <n v="6"/>
  </r>
  <r>
    <s v="Onnet-Prod"/>
    <s v="rg-networking-eastus2-prod-001"/>
    <x v="1"/>
    <x v="70"/>
    <n v="2"/>
  </r>
  <r>
    <s v="Onnet-QA"/>
    <s v="rg-networking-eastus2-qa-001"/>
    <x v="1"/>
    <x v="70"/>
    <n v="7"/>
  </r>
  <r>
    <s v="Onnet-Prod"/>
    <s v="rg-networking-eastus2-qa-001"/>
    <x v="1"/>
    <x v="70"/>
    <n v="8"/>
  </r>
  <r>
    <s v="Onnet-QA"/>
    <s v="rg-transitional-eastus2-qa-001"/>
    <x v="1"/>
    <x v="70"/>
    <n v="1"/>
  </r>
  <r>
    <s v="Onnet-Dev"/>
    <s v="cloud-shell-storage-southcentralus"/>
    <x v="1"/>
    <x v="71"/>
    <n v="3"/>
  </r>
  <r>
    <s v="Onnet-Dev"/>
    <s v="mc_aks-bpi-mdso-k8-eastus2-dev-001_group_aks-bpi-mdso-k8-eastus2-dev-001_eastus2"/>
    <x v="1"/>
    <x v="71"/>
    <n v="2"/>
  </r>
  <r>
    <s v="Onnet-Dev"/>
    <s v="mc_rg-be-eastus2-dev-001_aks-be-k8-eastus2-dev-002_eastus2"/>
    <x v="1"/>
    <x v="71"/>
    <n v="2"/>
  </r>
  <r>
    <s v="Onnet-Prod"/>
    <s v="mc_rg-be-eastus2-prod-001_aks-be-k8-eastus2-prod-001_eastus2"/>
    <x v="1"/>
    <x v="71"/>
    <n v="4"/>
  </r>
  <r>
    <s v="Onnet-QA"/>
    <s v="mc_rg-be-eastus2-qa-001_aks-be-k8-eastus2-qa-001_eastus2"/>
    <x v="1"/>
    <x v="71"/>
    <n v="2"/>
  </r>
  <r>
    <s v="Onnet-Prod"/>
    <s v="mc_rg-bluep-eastus2-prod-001_aks-bpi-mdso-k8-eastus2-prod-002_eastus2"/>
    <x v="1"/>
    <x v="71"/>
    <n v="2"/>
  </r>
  <r>
    <s v="Onnet-QA"/>
    <s v="mc_rg-integrations-eastus2-qa-001_aks-integrations-eastus2-qa-001_eastus2"/>
    <x v="1"/>
    <x v="71"/>
    <n v="2"/>
  </r>
  <r>
    <s v="Onnet-CentralHub"/>
    <s v="rg_centralhub_eastus2_001"/>
    <x v="1"/>
    <x v="71"/>
    <n v="14"/>
  </r>
  <r>
    <s v="Onnet-Dev"/>
    <s v="rg_devops_eastus2_dev_001"/>
    <x v="1"/>
    <x v="71"/>
    <n v="13"/>
  </r>
  <r>
    <s v="Onnet-Prod"/>
    <s v="rg-be-eastus2-prod-001"/>
    <x v="1"/>
    <x v="71"/>
    <n v="3"/>
  </r>
  <r>
    <s v="Onnet-Dev"/>
    <s v="rg-common-eastus2-dev-001"/>
    <x v="1"/>
    <x v="71"/>
    <n v="3"/>
  </r>
  <r>
    <s v="Onnet-Prod"/>
    <s v="rg-integrations-eastus2-prod-001"/>
    <x v="1"/>
    <x v="71"/>
    <n v="5"/>
  </r>
  <r>
    <s v="Onnet-QA"/>
    <s v="rg-integrations-eastus2-qa-001"/>
    <x v="1"/>
    <x v="71"/>
    <n v="3"/>
  </r>
  <r>
    <s v="Onnet-Prod"/>
    <s v="rg-networking-centralus-dr-001"/>
    <x v="1"/>
    <x v="71"/>
    <n v="7"/>
  </r>
  <r>
    <s v="Onnet-Dev"/>
    <s v="rg-networking-eastus2-dev-001"/>
    <x v="1"/>
    <x v="71"/>
    <n v="19"/>
  </r>
  <r>
    <s v="Onnet-Prod"/>
    <s v="rg-networking-eastus2-prod-001"/>
    <x v="1"/>
    <x v="71"/>
    <n v="3"/>
  </r>
  <r>
    <s v="Onnet-QA"/>
    <s v="rg-networking-eastus2-qa-001"/>
    <x v="1"/>
    <x v="71"/>
    <n v="16"/>
  </r>
  <r>
    <s v="Onnet-Prod"/>
    <s v="rg-networking-eastus2-qa-001"/>
    <x v="1"/>
    <x v="71"/>
    <n v="9"/>
  </r>
  <r>
    <s v="Onnet-QA"/>
    <s v="rg-transitional-eastus2-qa-001"/>
    <x v="1"/>
    <x v="71"/>
    <n v="1"/>
  </r>
  <r>
    <s v="Onnet-Prod"/>
    <s v="rg-be-centralus-dr-001"/>
    <x v="2"/>
    <x v="72"/>
    <n v="1"/>
  </r>
  <r>
    <s v="Onnet-Prod"/>
    <s v="rg-be-eastus2-prod-001"/>
    <x v="2"/>
    <x v="72"/>
    <n v="1"/>
  </r>
  <r>
    <s v="Onnet-Dev"/>
    <s v="mc_rg-be-eastus2-dev-001_aks-be-k8-eastus2-dev-002_eastus2"/>
    <x v="0"/>
    <x v="72"/>
    <n v="1"/>
  </r>
  <r>
    <s v="Onnet-Prod"/>
    <s v="mc_rg-be-eastus2-prod-001_aks-be-k8-eastus2-prod-001_eastus2"/>
    <x v="0"/>
    <x v="72"/>
    <n v="1"/>
  </r>
  <r>
    <s v="Onnet-QA"/>
    <s v="mc_rg-be-eastus2-qa-001_aks-be-k8-eastus2-qa-001_eastus2"/>
    <x v="0"/>
    <x v="72"/>
    <n v="1"/>
  </r>
  <r>
    <s v="Onnet-Prod"/>
    <s v="mc_rg-bluep-eastus2-prod-001_aks-bpi-mdso-k8-eastus2-prod-002_eastus2"/>
    <x v="0"/>
    <x v="72"/>
    <n v="1"/>
  </r>
  <r>
    <s v="Onnet-Prod"/>
    <s v="mc_rg-integrations-eastus2-prod-001_aks-integrations-eastus2-prod-002_eastus2"/>
    <x v="0"/>
    <x v="72"/>
    <n v="1"/>
  </r>
  <r>
    <s v="Onnet-QA"/>
    <s v="mc_rg-integrations-eastus2-qa-001_aks-integrations-eastus2-qa-001_eastus2"/>
    <x v="0"/>
    <x v="72"/>
    <n v="1"/>
  </r>
  <r>
    <s v="Onnet-CentralHub"/>
    <s v="rg_centralhub_eastus2_001"/>
    <x v="0"/>
    <x v="72"/>
    <n v="16"/>
  </r>
  <r>
    <s v="Onnet-CentralHub"/>
    <s v="rg_centralhub_eastus2_003"/>
    <x v="0"/>
    <x v="72"/>
    <n v="2"/>
  </r>
  <r>
    <s v="Onnet-Dev"/>
    <s v="rg_devops_eastus2_dev_001"/>
    <x v="0"/>
    <x v="72"/>
    <n v="2"/>
  </r>
  <r>
    <s v="Onnet-Prod"/>
    <s v="rg_devops_eastus2_prod_001"/>
    <x v="0"/>
    <x v="72"/>
    <n v="6"/>
  </r>
  <r>
    <s v="Onnet-QA"/>
    <s v="rg_devops_eastus2_qa_001"/>
    <x v="0"/>
    <x v="72"/>
    <n v="5"/>
  </r>
  <r>
    <s v="Onnet-Dev"/>
    <s v="rg-be-eastus2-dev-001"/>
    <x v="0"/>
    <x v="72"/>
    <n v="5"/>
  </r>
  <r>
    <s v="Onnet-Prod"/>
    <s v="rg-be-eastus2-prod-001"/>
    <x v="0"/>
    <x v="72"/>
    <n v="6"/>
  </r>
  <r>
    <s v="Onnet-QA"/>
    <s v="rg-be-eastus2-qa-001"/>
    <x v="0"/>
    <x v="72"/>
    <n v="4"/>
  </r>
  <r>
    <s v="Onnet-Prod"/>
    <s v="rg-bireports-prod-001"/>
    <x v="0"/>
    <x v="72"/>
    <n v="6"/>
  </r>
  <r>
    <s v="Onnet-Prod"/>
    <s v="rg-bireports-prod-002"/>
    <x v="0"/>
    <x v="72"/>
    <n v="4"/>
  </r>
  <r>
    <s v="Onnet-QA"/>
    <s v="rg-bireports-qa-001"/>
    <x v="0"/>
    <x v="72"/>
    <n v="1"/>
  </r>
  <r>
    <s v="Onnet-Dev"/>
    <s v="rg-bluep-eastus2-dev-001"/>
    <x v="0"/>
    <x v="72"/>
    <n v="2"/>
  </r>
  <r>
    <s v="Onnet-Prod"/>
    <s v="rg-bluep-eastus2-prod-001"/>
    <x v="0"/>
    <x v="72"/>
    <n v="9"/>
  </r>
  <r>
    <s v="Onnet-QA"/>
    <s v="rg-bluep-eastus2-qa-001"/>
    <x v="0"/>
    <x v="72"/>
    <n v="6"/>
  </r>
  <r>
    <s v="Onnet-Prod"/>
    <s v="rg-files-eastus2-prod-001"/>
    <x v="0"/>
    <x v="72"/>
    <n v="1"/>
  </r>
  <r>
    <s v="Onnet-Prod"/>
    <s v="rg-gis-eastus2-prod-001"/>
    <x v="0"/>
    <x v="72"/>
    <n v="6"/>
  </r>
  <r>
    <s v="Onnet-QA"/>
    <s v="rg-gis-eastus2-qa-001"/>
    <x v="0"/>
    <x v="72"/>
    <n v="1"/>
  </r>
  <r>
    <s v="Onnet-Dev"/>
    <s v="rg-networking-eastus2-dev-001"/>
    <x v="0"/>
    <x v="72"/>
    <n v="1"/>
  </r>
  <r>
    <s v="Onnet-Prod"/>
    <s v="rg-networking-eastus2-prod-001"/>
    <x v="0"/>
    <x v="72"/>
    <n v="2"/>
  </r>
  <r>
    <s v="Onnet-Prod"/>
    <s v="rg-networking-eastus2-qa-001"/>
    <x v="0"/>
    <x v="72"/>
    <n v="1"/>
  </r>
  <r>
    <s v="Onnet-Prod"/>
    <s v="rg-nomo-eastus2-prod-001"/>
    <x v="0"/>
    <x v="72"/>
    <n v="1"/>
  </r>
  <r>
    <s v="Onnet-QA"/>
    <s v="rg-nomo-eastus2-qa-001"/>
    <x v="0"/>
    <x v="72"/>
    <n v="1"/>
  </r>
  <r>
    <s v="Onnet-Prod"/>
    <s v="rg-operations-eastus2-prod-001"/>
    <x v="0"/>
    <x v="72"/>
    <n v="1"/>
  </r>
  <r>
    <s v="Onnet-Prod"/>
    <s v="rg-sn-eastus2-prod-001"/>
    <x v="0"/>
    <x v="72"/>
    <n v="1"/>
  </r>
  <r>
    <s v="Onnet-Prod"/>
    <s v="rg-transitional-eastus2-prod-001"/>
    <x v="0"/>
    <x v="72"/>
    <n v="2"/>
  </r>
  <r>
    <s v="Onnet-QA"/>
    <s v="rg-transitional-eastus2-qa-001"/>
    <x v="0"/>
    <x v="72"/>
    <n v="4"/>
  </r>
  <r>
    <s v="Onnet-CentralHub"/>
    <s v="rg_centralhub_centralus_001"/>
    <x v="2"/>
    <x v="73"/>
    <n v="2"/>
  </r>
  <r>
    <s v="Onnet-Dev"/>
    <s v="mc_aks-bpi-mdso-k8-eastus2-dev-001_group_aks-bpi-mdso-k8-eastus2-dev-001_eastus2"/>
    <x v="0"/>
    <x v="73"/>
    <n v="1"/>
  </r>
  <r>
    <s v="Onnet-Dev"/>
    <s v="mc_rg-be-eastus2-dev-001_aks-be-k8-eastus2-dev-002_eastus2"/>
    <x v="0"/>
    <x v="73"/>
    <n v="1"/>
  </r>
  <r>
    <s v="Onnet-Prod"/>
    <s v="mc_rg-be-eastus2-prod-001_aks-be-k8-eastus2-prod-001_eastus2"/>
    <x v="0"/>
    <x v="73"/>
    <n v="1"/>
  </r>
  <r>
    <s v="Onnet-QA"/>
    <s v="mc_rg-be-eastus2-qa-001_aks-be-k8-eastus2-qa-001_eastus2"/>
    <x v="0"/>
    <x v="73"/>
    <n v="1"/>
  </r>
  <r>
    <s v="Onnet-Dev"/>
    <s v="mc_rg-bluep-eastus2-dev-001_aks-uaa-k8-eastus2-dev-001_eastus2"/>
    <x v="0"/>
    <x v="73"/>
    <n v="1"/>
  </r>
  <r>
    <s v="Onnet-Prod"/>
    <s v="mc_rg-bluep-eastus2-prod-001_aks-bpi-mdso-k8-eastus2-prod-001_eastus2"/>
    <x v="0"/>
    <x v="73"/>
    <n v="1"/>
  </r>
  <r>
    <s v="Onnet-Prod"/>
    <s v="mc_rg-bluep-eastus2-prod-001_aks-bpi-mdso-k8-eastus2-prod-002_eastus2"/>
    <x v="0"/>
    <x v="73"/>
    <n v="1"/>
  </r>
  <r>
    <s v="Onnet-Prod"/>
    <s v="mc_rg-bluep-eastus2-prod-001_aks-uaa-k8-eastus2-prod-001_eastus2"/>
    <x v="0"/>
    <x v="73"/>
    <n v="1"/>
  </r>
  <r>
    <s v="Onnet-QA"/>
    <s v="mc_rg-bluep-eastus2-qa-001_aks-bpi-mdso-k8-eastus2-qa-001_eastus2"/>
    <x v="0"/>
    <x v="73"/>
    <n v="1"/>
  </r>
  <r>
    <s v="Onnet-QA"/>
    <s v="mc_rg-bluep-eastus2-qa-001_aks-bpi-mdso-k8-eastus2-qa-002_eastus2"/>
    <x v="0"/>
    <x v="73"/>
    <n v="1"/>
  </r>
  <r>
    <s v="Onnet-QA"/>
    <s v="mc_rg-bluep-eastus2-qa-001_aks-uaa-k8-eastus2-qa-001_eastus2"/>
    <x v="0"/>
    <x v="73"/>
    <n v="1"/>
  </r>
  <r>
    <s v="Onnet-Prod"/>
    <s v="mc_rg-integrations-eastus2-prod-001_aks-integrations-eastus2-prod-002_eastus2"/>
    <x v="0"/>
    <x v="73"/>
    <n v="2"/>
  </r>
  <r>
    <s v="Onnet-QA"/>
    <s v="mc_rg-integrations-eastus2-qa-001_aks-integrations-eastus2-qa-001_eastus2"/>
    <x v="0"/>
    <x v="73"/>
    <n v="2"/>
  </r>
  <r>
    <s v="Onnet-CentralHub"/>
    <s v="rg_centralhub_eastus2_001"/>
    <x v="0"/>
    <x v="73"/>
    <n v="5"/>
  </r>
  <r>
    <s v="Onnet-Dev"/>
    <s v="rg_devops_eastus2_dev_001"/>
    <x v="0"/>
    <x v="73"/>
    <n v="1"/>
  </r>
  <r>
    <s v="Onnet-Dev"/>
    <s v="rg-networking-eastus2-dev-001"/>
    <x v="0"/>
    <x v="73"/>
    <n v="1"/>
  </r>
  <r>
    <s v="Onnet-Prod"/>
    <s v="rg-networking-eastus2-prod-001"/>
    <x v="0"/>
    <x v="73"/>
    <n v="1"/>
  </r>
  <r>
    <s v="Onnet-QA"/>
    <s v="rg-networking-eastus2-qa-001"/>
    <x v="0"/>
    <x v="73"/>
    <n v="1"/>
  </r>
  <r>
    <s v="Onnet-Prod"/>
    <s v="rg-nomo-eastus2-prod-002"/>
    <x v="0"/>
    <x v="73"/>
    <n v="5"/>
  </r>
  <r>
    <s v="Onnet-Prod"/>
    <s v="rg-networking-centralus-dr-001"/>
    <x v="2"/>
    <x v="74"/>
    <n v="1"/>
  </r>
  <r>
    <s v="Onnet-CentralHub"/>
    <s v="rg_centralhub_eastus2_001"/>
    <x v="0"/>
    <x v="74"/>
    <n v="1"/>
  </r>
  <r>
    <s v="Onnet-Prod"/>
    <s v="rg-files-eastus2-prod-001"/>
    <x v="0"/>
    <x v="74"/>
    <n v="1"/>
  </r>
  <r>
    <s v="Onnet-Prod"/>
    <s v="rg-gis-eastus2-prod-001"/>
    <x v="0"/>
    <x v="74"/>
    <n v="1"/>
  </r>
  <r>
    <s v="Onnet-Dev"/>
    <s v="rg-networking-eastus2-dev-001"/>
    <x v="0"/>
    <x v="74"/>
    <n v="1"/>
  </r>
  <r>
    <s v="Onnet-Prod"/>
    <s v="rg-networking-eastus2-prod-001"/>
    <x v="0"/>
    <x v="74"/>
    <n v="1"/>
  </r>
  <r>
    <s v="Onnet-QA"/>
    <s v="rg-networking-eastus2-qa-001"/>
    <x v="0"/>
    <x v="74"/>
    <n v="2"/>
  </r>
  <r>
    <s v="Onnet-Prod"/>
    <s v="rg-operations-eastus2-prod-001"/>
    <x v="0"/>
    <x v="74"/>
    <n v="1"/>
  </r>
  <r>
    <s v="Onnet-QA"/>
    <s v="rg-transitional-eastus2-qa-001"/>
    <x v="0"/>
    <x v="74"/>
    <n v="1"/>
  </r>
  <r>
    <s v="Onnet-CentralHub"/>
    <s v="rg_centralhub_eastus2_001"/>
    <x v="0"/>
    <x v="75"/>
    <n v="1"/>
  </r>
  <r>
    <s v="Onnet-CentralHub"/>
    <s v="rg_centralhub_centralus_001"/>
    <x v="2"/>
    <x v="76"/>
    <n v="1"/>
  </r>
  <r>
    <s v="Onnet-CentralHub"/>
    <s v="rg_centralhub_eastus2_001-asr-2"/>
    <x v="2"/>
    <x v="76"/>
    <n v="1"/>
  </r>
  <r>
    <s v="Onnet-Prod"/>
    <s v="rg-networking-centralus-dr-001"/>
    <x v="2"/>
    <x v="76"/>
    <n v="2"/>
  </r>
  <r>
    <s v="Onnet-CentralHub"/>
    <s v="rg_centralhub_eastus2_001"/>
    <x v="0"/>
    <x v="76"/>
    <n v="1"/>
  </r>
  <r>
    <s v="Onnet-Dev"/>
    <s v="rg-networking-eastus2-dev-001"/>
    <x v="0"/>
    <x v="76"/>
    <n v="1"/>
  </r>
  <r>
    <s v="Onnet-Prod"/>
    <s v="rg-networking-eastus2-prod-001"/>
    <x v="0"/>
    <x v="76"/>
    <n v="1"/>
  </r>
  <r>
    <s v="Onnet-QA"/>
    <s v="rg-networking-eastus2-qa-001"/>
    <x v="0"/>
    <x v="76"/>
    <n v="1"/>
  </r>
  <r>
    <s v="Onnet-Prod"/>
    <s v="rg-networking-eastus2-qa-001"/>
    <x v="0"/>
    <x v="76"/>
    <n v="1"/>
  </r>
  <r>
    <s v="Onnet-CentralHub"/>
    <s v="rg-snapshots-central"/>
    <x v="0"/>
    <x v="76"/>
    <n v="1"/>
  </r>
  <r>
    <s v="Onnet-QA"/>
    <s v="rg-snapshots-qa"/>
    <x v="0"/>
    <x v="76"/>
    <n v="1"/>
  </r>
  <r>
    <s v="Onnet-QA"/>
    <s v="rg-transitional-eastus2-qa-001"/>
    <x v="0"/>
    <x v="76"/>
    <n v="1"/>
  </r>
  <r>
    <s v="Onnet-CentralHub"/>
    <s v="rg_centralhub_eastus2_001-asr-1"/>
    <x v="3"/>
    <x v="76"/>
    <n v="1"/>
  </r>
  <r>
    <s v="Onnet-Prod"/>
    <s v="rg-gis-eastus2-prod-001-asr"/>
    <x v="3"/>
    <x v="76"/>
    <n v="1"/>
  </r>
  <r>
    <s v="Onnet-CentralHub"/>
    <s v="rg_centralhub_eastus2_001-asr"/>
    <x v="4"/>
    <x v="76"/>
    <n v="1"/>
  </r>
  <r>
    <s v="Onnet-CentralHub"/>
    <s v="loganalyticsdefaultresources"/>
    <x v="0"/>
    <x v="77"/>
    <n v="1"/>
  </r>
  <r>
    <s v="Onnet-Prod"/>
    <s v="loganalyticsdefaultresources"/>
    <x v="0"/>
    <x v="77"/>
    <n v="1"/>
  </r>
  <r>
    <s v="Onnet-Prod"/>
    <s v="defaultresourcegroup-cus"/>
    <x v="2"/>
    <x v="78"/>
    <n v="1"/>
  </r>
  <r>
    <s v="Onnet-Dev"/>
    <s v="defaultresourcegroup-eus2"/>
    <x v="0"/>
    <x v="78"/>
    <n v="1"/>
  </r>
  <r>
    <s v="Onnet-QA"/>
    <s v="defaultresourcegroup-eus2"/>
    <x v="0"/>
    <x v="78"/>
    <n v="1"/>
  </r>
  <r>
    <s v="Onnet-Prod"/>
    <s v="defaultresourcegroup-eus2"/>
    <x v="0"/>
    <x v="78"/>
    <n v="1"/>
  </r>
  <r>
    <s v="Onnet-CentralHub"/>
    <s v="fim-datacollectionrules"/>
    <x v="0"/>
    <x v="78"/>
    <n v="1"/>
  </r>
  <r>
    <s v="Onnet-CentralHub"/>
    <s v="rg_centralhub_eastus2_001"/>
    <x v="0"/>
    <x v="78"/>
    <n v="3"/>
  </r>
  <r>
    <s v="Onnet-Prod"/>
    <s v="rg_devops_eastus2_prod_001"/>
    <x v="0"/>
    <x v="78"/>
    <n v="1"/>
  </r>
  <r>
    <s v="Onnet-QA"/>
    <s v="rg_devops_eastus2_qa_001"/>
    <x v="0"/>
    <x v="78"/>
    <n v="1"/>
  </r>
  <r>
    <s v="Onnet-Prod"/>
    <s v="rg-bireports-prod-002"/>
    <x v="0"/>
    <x v="78"/>
    <n v="1"/>
  </r>
  <r>
    <s v="Onnet-Prod"/>
    <s v="rg-gis-eastus2-prod-001"/>
    <x v="0"/>
    <x v="78"/>
    <n v="2"/>
  </r>
  <r>
    <s v="Onnet-Prod"/>
    <s v="rg-nomo-eastus2-prod-001"/>
    <x v="0"/>
    <x v="78"/>
    <n v="1"/>
  </r>
  <r>
    <s v="Onnet-QA"/>
    <s v="rg-nomo-eastus2-qa-001"/>
    <x v="0"/>
    <x v="78"/>
    <n v="1"/>
  </r>
  <r>
    <s v="Onnet-QA"/>
    <s v="rg-security-eastus2-qa-001"/>
    <x v="0"/>
    <x v="78"/>
    <n v="1"/>
  </r>
  <r>
    <s v="Onnet-Prod"/>
    <s v="rg-transitional-eastus2-prod-001"/>
    <x v="0"/>
    <x v="78"/>
    <n v="3"/>
  </r>
  <r>
    <s v="Onnet-Dev"/>
    <s v="defaultresourcegroup-eus2"/>
    <x v="0"/>
    <x v="79"/>
    <n v="2"/>
  </r>
  <r>
    <s v="Onnet-QA"/>
    <s v="defaultresourcegroup-eus2"/>
    <x v="0"/>
    <x v="79"/>
    <n v="1"/>
  </r>
  <r>
    <s v="Onnet-CentralHub"/>
    <s v="rg_centralhub_eastus2_001"/>
    <x v="0"/>
    <x v="79"/>
    <n v="5"/>
  </r>
  <r>
    <s v="Onnet-QA"/>
    <s v="rg-security-eastus2-qa-001"/>
    <x v="0"/>
    <x v="79"/>
    <n v="1"/>
  </r>
  <r>
    <s v="Onnet-Prod"/>
    <s v="rg-transitional-eastus2-prod-001"/>
    <x v="0"/>
    <x v="79"/>
    <n v="2"/>
  </r>
  <r>
    <s v="Onnet-Prod"/>
    <s v="site-recovery-vault-rg"/>
    <x v="2"/>
    <x v="80"/>
    <n v="1"/>
  </r>
  <r>
    <s v="Onnet-QA"/>
    <s v="azureapp-auto-alerts-94848e-eduardo_monroy_ext_onnetfibra_co"/>
    <x v="0"/>
    <x v="80"/>
    <n v="1"/>
  </r>
  <r>
    <s v="Onnet-CentralHub"/>
    <s v="rg_centralhub_eastus2_001"/>
    <x v="0"/>
    <x v="80"/>
    <n v="1"/>
  </r>
  <r>
    <s v="Onnet-Prod"/>
    <s v="rg_devops_eastus2_prod_001"/>
    <x v="0"/>
    <x v="80"/>
    <n v="1"/>
  </r>
  <r>
    <s v="Onnet-QA"/>
    <s v="rg_devops_eastus2_qa_001"/>
    <x v="0"/>
    <x v="80"/>
    <n v="1"/>
  </r>
  <r>
    <s v="Onnet-Prod"/>
    <s v="rg-files-eastus2-prod-001"/>
    <x v="0"/>
    <x v="80"/>
    <n v="1"/>
  </r>
  <r>
    <s v="Onnet-Prod"/>
    <s v="rg-gis-eastus2-prod-001"/>
    <x v="0"/>
    <x v="80"/>
    <n v="1"/>
  </r>
  <r>
    <s v="Onnet-Prod"/>
    <s v="site-recovery-vault-rg"/>
    <x v="2"/>
    <x v="81"/>
    <n v="1"/>
  </r>
  <r>
    <s v="Onnet-QA"/>
    <s v="azureapp-auto-alerts-94848e-eduardo_monroy_ext_onnetfibra_co"/>
    <x v="0"/>
    <x v="81"/>
    <n v="2"/>
  </r>
  <r>
    <s v="Onnet-CentralHub"/>
    <s v="rg_centralhub_eastus2_001"/>
    <x v="0"/>
    <x v="81"/>
    <n v="5"/>
  </r>
  <r>
    <s v="Onnet-Prod"/>
    <s v="rg_devops_eastus2_prod_001"/>
    <x v="0"/>
    <x v="81"/>
    <n v="27"/>
  </r>
  <r>
    <s v="Onnet-QA"/>
    <s v="rg_devops_eastus2_qa_001"/>
    <x v="0"/>
    <x v="81"/>
    <n v="14"/>
  </r>
  <r>
    <s v="Onnet-Prod"/>
    <s v="rg-gis-eastus2-prod-001"/>
    <x v="0"/>
    <x v="81"/>
    <n v="7"/>
  </r>
  <r>
    <s v="Onnet-Prod"/>
    <s v="site-recovery-vault-rg"/>
    <x v="2"/>
    <x v="82"/>
    <n v="4"/>
  </r>
  <r>
    <s v="Onnet-QA"/>
    <s v="azureapp-auto-alerts-94848e-eduardo_monroy_ext_onnetfibra_co"/>
    <x v="0"/>
    <x v="82"/>
    <n v="4"/>
  </r>
  <r>
    <s v="Onnet-CentralHub"/>
    <s v="rg_centralhub_eastus2_001"/>
    <x v="0"/>
    <x v="82"/>
    <n v="4"/>
  </r>
  <r>
    <s v="Onnet-Prod"/>
    <s v="rg_devops_eastus2_prod_001"/>
    <x v="0"/>
    <x v="82"/>
    <n v="5"/>
  </r>
  <r>
    <s v="Onnet-QA"/>
    <s v="rg_devops_eastus2_qa_001"/>
    <x v="0"/>
    <x v="82"/>
    <n v="5"/>
  </r>
  <r>
    <s v="Onnet-Prod"/>
    <s v="rg-files-eastus2-prod-001"/>
    <x v="0"/>
    <x v="82"/>
    <n v="4"/>
  </r>
  <r>
    <s v="Onnet-Prod"/>
    <s v="rg-gis-eastus2-prod-001"/>
    <x v="0"/>
    <x v="82"/>
    <n v="6"/>
  </r>
  <r>
    <s v="Onnet-CentralHub"/>
    <s v="resource-graph-queries"/>
    <x v="1"/>
    <x v="83"/>
    <n v="1"/>
  </r>
  <r>
    <s v="Onnet-Dev"/>
    <s v="rg_devops_eastus2_dev_001"/>
    <x v="0"/>
    <x v="84"/>
    <n v="1"/>
  </r>
  <r>
    <s v="Onnet-Prod"/>
    <s v="rg-bireports-prod-001"/>
    <x v="0"/>
    <x v="85"/>
    <n v="2"/>
  </r>
  <r>
    <s v="Onnet-Prod"/>
    <s v="rg-gis-eastus2-prod-001"/>
    <x v="0"/>
    <x v="85"/>
    <n v="2"/>
  </r>
  <r>
    <s v="Onnet-Prod"/>
    <s v="rg-operations-eastus2-prod-001"/>
    <x v="0"/>
    <x v="85"/>
    <n v="1"/>
  </r>
  <r>
    <s v="Onnet-Prod"/>
    <s v="synapseworkspace-managedrg-6e649f99-54eb-4760-b5c1-ee77f892d112"/>
    <x v="0"/>
    <x v="85"/>
    <n v="1"/>
  </r>
  <r>
    <s v="Onnet-Prod"/>
    <s v="rg-bireports-prod-001"/>
    <x v="0"/>
    <x v="86"/>
    <n v="5"/>
  </r>
  <r>
    <s v="Onnet-Prod"/>
    <s v="rg-gis-eastus2-prod-001"/>
    <x v="0"/>
    <x v="86"/>
    <n v="5"/>
  </r>
  <r>
    <s v="Onnet-Prod"/>
    <s v="rg-operations-eastus2-prod-001"/>
    <x v="0"/>
    <x v="86"/>
    <n v="2"/>
  </r>
  <r>
    <s v="Onnet-Prod"/>
    <s v="synapseworkspace-managedrg-6e649f99-54eb-4760-b5c1-ee77f892d112"/>
    <x v="0"/>
    <x v="86"/>
    <n v="1"/>
  </r>
  <r>
    <s v="Onnet-CentralHub"/>
    <s v="rg_centralhub_eastus2_001"/>
    <x v="0"/>
    <x v="87"/>
    <n v="1"/>
  </r>
  <r>
    <s v="Onnet-Prod"/>
    <s v="rg-gis-eastus2-prod-001"/>
    <x v="0"/>
    <x v="87"/>
    <n v="1"/>
  </r>
  <r>
    <s v="Onnet-Prod"/>
    <s v="rg-bluep-centralus-dr-001"/>
    <x v="2"/>
    <x v="88"/>
    <n v="1"/>
  </r>
  <r>
    <s v="Onnet-Dev"/>
    <s v="rg_devops_eastus2_dev_001"/>
    <x v="5"/>
    <x v="88"/>
    <n v="2"/>
  </r>
  <r>
    <s v="Onnet-QA"/>
    <s v="rg-be-eastus2-qa-001"/>
    <x v="5"/>
    <x v="88"/>
    <n v="1"/>
  </r>
  <r>
    <s v="Onnet-Prod"/>
    <s v="rg-bireports-prod-001"/>
    <x v="5"/>
    <x v="88"/>
    <n v="2"/>
  </r>
  <r>
    <s v="Onnet-Prod"/>
    <s v="azureapp-auto-alerts-94848e-eduardo_monroy_ext_onnetfibra_co"/>
    <x v="0"/>
    <x v="88"/>
    <n v="1"/>
  </r>
  <r>
    <s v="Onnet-Prod"/>
    <s v="databricks-rg-adbworkspaceprod001-itolunyqkjh7w"/>
    <x v="0"/>
    <x v="88"/>
    <n v="1"/>
  </r>
  <r>
    <s v="Onnet-QA"/>
    <s v="databricks-rg-adbworkspaceqa004-cu5rn7pfgeabe"/>
    <x v="0"/>
    <x v="88"/>
    <n v="1"/>
  </r>
  <r>
    <s v="Onnet-Dev"/>
    <s v="mc_rg-be-eastus2-dev-001_aks-be-k8-eastus2-dev-002_eastus2"/>
    <x v="0"/>
    <x v="88"/>
    <n v="1"/>
  </r>
  <r>
    <s v="Onnet-Prod"/>
    <s v="mc_rg-be-eastus2-prod-001_aks-be-k8-eastus2-prod-001_eastus2"/>
    <x v="0"/>
    <x v="88"/>
    <n v="1"/>
  </r>
  <r>
    <s v="Onnet-QA"/>
    <s v="mc_rg-be-eastus2-qa-001_aks-be-k8-eastus2-qa-001_eastus2"/>
    <x v="0"/>
    <x v="88"/>
    <n v="1"/>
  </r>
  <r>
    <s v="Onnet-CentralHub"/>
    <s v="rg_centralhub_eastus2_001"/>
    <x v="0"/>
    <x v="88"/>
    <n v="5"/>
  </r>
  <r>
    <s v="Onnet-Dev"/>
    <s v="rg_devops_eastus2_dev_001"/>
    <x v="0"/>
    <x v="88"/>
    <n v="4"/>
  </r>
  <r>
    <s v="Onnet-Prod"/>
    <s v="rg_devops_eastus2_prod_001"/>
    <x v="0"/>
    <x v="88"/>
    <n v="2"/>
  </r>
  <r>
    <s v="Onnet-QA"/>
    <s v="rg_devops_eastus2_qa_001"/>
    <x v="0"/>
    <x v="88"/>
    <n v="1"/>
  </r>
  <r>
    <s v="Onnet-Dev"/>
    <s v="rg-be-eastus2-dev-001"/>
    <x v="0"/>
    <x v="88"/>
    <n v="1"/>
  </r>
  <r>
    <s v="Onnet-Prod"/>
    <s v="rg-be-eastus2-prod-001"/>
    <x v="0"/>
    <x v="88"/>
    <n v="1"/>
  </r>
  <r>
    <s v="Onnet-QA"/>
    <s v="rg-be-eastus2-qa-001"/>
    <x v="0"/>
    <x v="88"/>
    <n v="1"/>
  </r>
  <r>
    <s v="Onnet-Prod"/>
    <s v="rg-bireports-prod-001"/>
    <x v="0"/>
    <x v="88"/>
    <n v="6"/>
  </r>
  <r>
    <s v="Onnet-Prod"/>
    <s v="rg-bireports-prod-002"/>
    <x v="0"/>
    <x v="88"/>
    <n v="4"/>
  </r>
  <r>
    <s v="Onnet-QA"/>
    <s v="rg-bireports-qa-001"/>
    <x v="0"/>
    <x v="88"/>
    <n v="2"/>
  </r>
  <r>
    <s v="Onnet-Prod"/>
    <s v="rg-bluep-eastus2-prod-001"/>
    <x v="0"/>
    <x v="88"/>
    <n v="4"/>
  </r>
  <r>
    <s v="Onnet-QA"/>
    <s v="rg-bluep-eastus2-qa-001"/>
    <x v="0"/>
    <x v="88"/>
    <n v="5"/>
  </r>
  <r>
    <s v="Onnet-Prod"/>
    <s v="rg-files-eastus2-prod-001"/>
    <x v="0"/>
    <x v="88"/>
    <n v="1"/>
  </r>
  <r>
    <s v="Onnet-Prod"/>
    <s v="rg-gis-eastus2-prod-001"/>
    <x v="0"/>
    <x v="88"/>
    <n v="4"/>
  </r>
  <r>
    <s v="Onnet-QA"/>
    <s v="rg-gis-eastus2-qa-001"/>
    <x v="0"/>
    <x v="88"/>
    <n v="1"/>
  </r>
  <r>
    <s v="Onnet-Prod"/>
    <s v="rg-nomo-eastus2-prod-001"/>
    <x v="0"/>
    <x v="88"/>
    <n v="1"/>
  </r>
  <r>
    <s v="Onnet-Prod"/>
    <s v="rg-nomo-eastus2-prod-002"/>
    <x v="0"/>
    <x v="88"/>
    <n v="1"/>
  </r>
  <r>
    <s v="Onnet-QA"/>
    <s v="rg-nomo-eastus2-qa-001"/>
    <x v="0"/>
    <x v="88"/>
    <n v="2"/>
  </r>
  <r>
    <s v="Onnet-QA"/>
    <s v="rg-nomom-eastus2-qa-001"/>
    <x v="0"/>
    <x v="88"/>
    <n v="1"/>
  </r>
  <r>
    <s v="Onnet-Prod"/>
    <s v="rg-operations-eastus2-prod-001"/>
    <x v="0"/>
    <x v="88"/>
    <n v="1"/>
  </r>
  <r>
    <s v="Onnet-Prod"/>
    <s v="rg-sn-eastus2-prod-001"/>
    <x v="0"/>
    <x v="88"/>
    <n v="1"/>
  </r>
  <r>
    <s v="Onnet-CentralHub"/>
    <s v="site-recovery-vault-rg"/>
    <x v="0"/>
    <x v="88"/>
    <n v="1"/>
  </r>
  <r>
    <s v="Onnet-Prod"/>
    <s v="site-recovery-vault-rg"/>
    <x v="0"/>
    <x v="88"/>
    <n v="1"/>
  </r>
  <r>
    <s v="Onnet-Dev"/>
    <s v="rg_devops_eastus2_dev_001"/>
    <x v="0"/>
    <x v="89"/>
    <n v="1"/>
  </r>
  <r>
    <s v="Onnet-CentralHub"/>
    <s v="rg_centralhub_eastus2_001"/>
    <x v="0"/>
    <x v="90"/>
    <n v="1"/>
  </r>
  <r>
    <s v="Onnet-Prod"/>
    <s v="rg-bireports-prod-002"/>
    <x v="0"/>
    <x v="91"/>
    <n v="1"/>
  </r>
  <r>
    <s v="Onnet-CentralHub"/>
    <s v="visualstudioonline-f3fada00b3cc40e48bd94b7542bb91e7"/>
    <x v="2"/>
    <x v="92"/>
    <n v="1"/>
  </r>
  <r>
    <s v="Onnet-Dev"/>
    <s v="visualstudioonline-f7f1786ecaa94733a80920237c924875"/>
    <x v="2"/>
    <x v="92"/>
    <n v="1"/>
  </r>
  <r>
    <s v="Onnet-Prod"/>
    <s v="rg-bluep-centralus-dr-001"/>
    <x v="2"/>
    <x v="93"/>
    <n v="2"/>
  </r>
  <r>
    <s v="Onnet-CentralHub"/>
    <s v="rg_centralhub_eastus2_001"/>
    <x v="0"/>
    <x v="93"/>
    <n v="17"/>
  </r>
  <r>
    <s v="Onnet-Dev"/>
    <s v="rg_devops_eastus2_dev_001"/>
    <x v="0"/>
    <x v="93"/>
    <n v="1"/>
  </r>
  <r>
    <s v="Onnet-QA"/>
    <s v="rg_devops_eastus2_qa_001"/>
    <x v="0"/>
    <x v="93"/>
    <n v="1"/>
  </r>
  <r>
    <s v="Onnet-Prod"/>
    <s v="rg-bireports-prod-001"/>
    <x v="0"/>
    <x v="93"/>
    <n v="2"/>
  </r>
  <r>
    <s v="Onnet-CentralHub"/>
    <s v="rg_centralhub_centralus_001"/>
    <x v="2"/>
    <x v="94"/>
    <n v="1"/>
  </r>
  <r>
    <s v="Onnet-CentralHub"/>
    <s v="rg_centralhub_eastus2_001"/>
    <x v="0"/>
    <x v="94"/>
    <n v="1"/>
  </r>
  <r>
    <s v="Onnet-Prod"/>
    <s v="rg-sirius-eastus2-prod-001"/>
    <x v="6"/>
    <x v="95"/>
    <n v="1"/>
  </r>
  <r>
    <s v="Onnet-Prod"/>
    <s v="rg_devops_centralus_dr_001"/>
    <x v="2"/>
    <x v="95"/>
    <n v="1"/>
  </r>
  <r>
    <s v="Onnet-CentralHub"/>
    <s v="rg-bireports-dr-001"/>
    <x v="2"/>
    <x v="95"/>
    <n v="1"/>
  </r>
  <r>
    <s v="Onnet-Dev"/>
    <s v="rg_devops_eastus2_dev_001"/>
    <x v="5"/>
    <x v="95"/>
    <n v="1"/>
  </r>
  <r>
    <s v="Onnet-Prod"/>
    <s v="rg-bireports-prod-001"/>
    <x v="5"/>
    <x v="95"/>
    <n v="1"/>
  </r>
  <r>
    <s v="Onnet-CentralHub"/>
    <s v="rg_centralhub_eastus2_001"/>
    <x v="0"/>
    <x v="95"/>
    <n v="1"/>
  </r>
  <r>
    <s v="Onnet-Dev"/>
    <s v="rg_devops_eastus2_dev_001"/>
    <x v="0"/>
    <x v="95"/>
    <n v="2"/>
  </r>
  <r>
    <s v="Onnet-Prod"/>
    <s v="rg_devops_eastus2_prod_001"/>
    <x v="0"/>
    <x v="95"/>
    <n v="2"/>
  </r>
  <r>
    <s v="Onnet-QA"/>
    <s v="rg_devops_eastus2_qa_001"/>
    <x v="0"/>
    <x v="95"/>
    <n v="2"/>
  </r>
  <r>
    <s v="Onnet-Prod"/>
    <s v="rg-bireports-prod-001"/>
    <x v="0"/>
    <x v="95"/>
    <n v="2"/>
  </r>
  <r>
    <s v="Onnet-Prod"/>
    <s v="rg-bireports-prod-002"/>
    <x v="0"/>
    <x v="95"/>
    <n v="2"/>
  </r>
  <r>
    <s v="Onnet-QA"/>
    <s v="rg-bireports-qa-001"/>
    <x v="0"/>
    <x v="95"/>
    <n v="1"/>
  </r>
  <r>
    <s v="Onnet-Prod"/>
    <s v="rg-gis-eastus2-prod-001"/>
    <x v="0"/>
    <x v="95"/>
    <n v="1"/>
  </r>
  <r>
    <s v="Onnet-QA"/>
    <s v="rg-nomo-eastus2-qa-001"/>
    <x v="0"/>
    <x v="95"/>
    <n v="1"/>
  </r>
  <r>
    <s v="Onnet-Prod"/>
    <s v="rg-operations-eastus2-prod-001"/>
    <x v="0"/>
    <x v="95"/>
    <n v="1"/>
  </r>
  <r>
    <s v="Onnet-Prod"/>
    <s v="rg-sirius-eastus2-prod-001"/>
    <x v="0"/>
    <x v="95"/>
    <n v="9"/>
  </r>
  <r>
    <s v="Onnet-QA"/>
    <s v="rg-sirius-eastus2-qa-001"/>
    <x v="0"/>
    <x v="95"/>
    <n v="1"/>
  </r>
  <r>
    <s v="Onnet-Prod"/>
    <s v="rg-transitional-eastus2-prod-001"/>
    <x v="0"/>
    <x v="95"/>
    <n v="35"/>
  </r>
  <r>
    <s v="Onnet-QA"/>
    <s v="rg-transitional-eastus2-qa-001"/>
    <x v="0"/>
    <x v="95"/>
    <n v="27"/>
  </r>
  <r>
    <s v="Onnet-Prod"/>
    <s v="rg-sirius-eastus2-prod-001"/>
    <x v="6"/>
    <x v="96"/>
    <n v="1"/>
  </r>
  <r>
    <s v="Onnet-Prod"/>
    <s v="rg_devops_centralus_dr_001"/>
    <x v="2"/>
    <x v="96"/>
    <n v="1"/>
  </r>
  <r>
    <s v="Onnet-CentralHub"/>
    <s v="rg-bireports-dr-001"/>
    <x v="2"/>
    <x v="96"/>
    <n v="1"/>
  </r>
  <r>
    <s v="Onnet-Dev"/>
    <s v="rg_devops_eastus2_dev_001"/>
    <x v="5"/>
    <x v="96"/>
    <n v="1"/>
  </r>
  <r>
    <s v="Onnet-QA"/>
    <s v="ase-sirius-eastus2-qa-003_group"/>
    <x v="0"/>
    <x v="96"/>
    <n v="1"/>
  </r>
  <r>
    <s v="Onnet-CentralHub"/>
    <s v="rg_centralhub_eastus2_001"/>
    <x v="0"/>
    <x v="96"/>
    <n v="1"/>
  </r>
  <r>
    <s v="Onnet-Dev"/>
    <s v="rg_devops_eastus2_dev_001"/>
    <x v="0"/>
    <x v="96"/>
    <n v="4"/>
  </r>
  <r>
    <s v="Onnet-Prod"/>
    <s v="rg_devops_eastus2_prod_001"/>
    <x v="0"/>
    <x v="96"/>
    <n v="5"/>
  </r>
  <r>
    <s v="Onnet-QA"/>
    <s v="rg_devops_eastus2_qa_001"/>
    <x v="0"/>
    <x v="96"/>
    <n v="6"/>
  </r>
  <r>
    <s v="Onnet-Prod"/>
    <s v="rg-bireports-prod-001"/>
    <x v="0"/>
    <x v="96"/>
    <n v="1"/>
  </r>
  <r>
    <s v="Onnet-Prod"/>
    <s v="rg-bireports-prod-002"/>
    <x v="0"/>
    <x v="96"/>
    <n v="2"/>
  </r>
  <r>
    <s v="Onnet-QA"/>
    <s v="rg-bireports-qa-001"/>
    <x v="0"/>
    <x v="96"/>
    <n v="1"/>
  </r>
  <r>
    <s v="Onnet-Prod"/>
    <s v="rg-gis-eastus2-prod-001"/>
    <x v="0"/>
    <x v="96"/>
    <n v="1"/>
  </r>
  <r>
    <s v="Onnet-QA"/>
    <s v="rg-nomo-eastus2-qa-001"/>
    <x v="0"/>
    <x v="96"/>
    <n v="1"/>
  </r>
  <r>
    <s v="Onnet-Prod"/>
    <s v="rg-operations-eastus2-prod-001"/>
    <x v="0"/>
    <x v="96"/>
    <n v="1"/>
  </r>
  <r>
    <s v="Onnet-Prod"/>
    <s v="rg-sirius-eastus2-prod-001"/>
    <x v="0"/>
    <x v="96"/>
    <n v="9"/>
  </r>
  <r>
    <s v="Onnet-QA"/>
    <s v="rg-sirius-eastus2-qa-001"/>
    <x v="0"/>
    <x v="96"/>
    <n v="4"/>
  </r>
  <r>
    <s v="Onnet-Prod"/>
    <s v="rg-transitional-eastus2-prod-001"/>
    <x v="0"/>
    <x v="96"/>
    <n v="35"/>
  </r>
  <r>
    <s v="Onnet-QA"/>
    <s v="rg-transitional-eastus2-qa-001"/>
    <x v="0"/>
    <x v="96"/>
    <n v="3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Onnet-CentralHub"/>
    <s v="rg_centralhub_eastus2_001"/>
    <s v="vm-files-eastus2-centalhub-001"/>
    <s v="Standard_B2as_v2"/>
    <n v="346"/>
    <n v="2"/>
    <n v="2"/>
    <n v="8"/>
    <n v="4"/>
    <n v="3750"/>
    <n v="81.0625"/>
    <n v="2"/>
    <m/>
    <m/>
    <n v="1"/>
    <s v="2 1 3"/>
    <s v="UltraSSDAvailable"/>
    <x v="0"/>
    <x v="0"/>
    <s v="Windows Server 2022 Datacenter Azure Edition"/>
    <s v="10.0.20348.4648"/>
    <b v="1"/>
    <s v="MicrosoftWindowsServer"/>
    <s v="20348.2527.240607"/>
    <s v="None"/>
    <s v="adminonnet"/>
    <b v="0"/>
    <b v="0"/>
    <b v="0"/>
    <s v="Premium_LRS"/>
    <m/>
    <s v="None"/>
    <n v="0"/>
    <s v="V2"/>
    <s v="VM running"/>
    <b v="0"/>
    <s v="vnet_centralhub_eastus2_001"/>
    <s v="svnet_centralhub_eastus2_001"/>
    <s v="Default (Azure-provided)"/>
    <s v="vm-files-eastus2-centalhub-001-nsg"/>
    <s v="vm-files-eastus2-centalhub-001760_z1"/>
    <s v="Standard"/>
    <b v="1"/>
    <s v="False"/>
    <s v="172.16.0.25"/>
    <s v="Static"/>
    <s v=""/>
    <s v="2024-06-19 15:14"/>
    <s v="Microsoft.Azure.AzureDefenderForServers"/>
    <n v="1"/>
  </r>
  <r>
    <s v="Onnet-CentralHub"/>
    <s v="rg_centralhub_eastus2_001"/>
    <s v="vm-ad-eastus2-centralhub-001"/>
    <s v="Standard_B2ms"/>
    <n v="284"/>
    <n v="2"/>
    <n v="1"/>
    <n v="8"/>
    <n v="4"/>
    <n v="1920"/>
    <n v="21.4580078125"/>
    <n v="3"/>
    <m/>
    <m/>
    <s v=""/>
    <s v="3 1 2"/>
    <s v="UltraSSDAvailable"/>
    <x v="0"/>
    <x v="0"/>
    <s v="Windows Server 2019 Datacenter"/>
    <s v="10.0.17763.5458"/>
    <b v="1"/>
    <s v="MicrosoftWindowsServer"/>
    <s v="17763.3165.220706"/>
    <s v="None"/>
    <s v="adminonnet"/>
    <b v="0"/>
    <b v="0"/>
    <b v="1"/>
    <s v="Standard_LRS"/>
    <m/>
    <s v="None"/>
    <n v="0"/>
    <s v="V2"/>
    <s v="VM running"/>
    <b v="0"/>
    <s v="vnet_centralhub_eastus2_001"/>
    <s v="svnet_centralhub_eastus2_001"/>
    <s v="Default (Azure-provided)"/>
    <s v="vm-ad-eastus2-centralhub-001-nsg"/>
    <s v="vm-ad-eastus2-cen637"/>
    <s v="Standard"/>
    <b v="1"/>
    <s v="False"/>
    <s v="172.16.0.5"/>
    <s v="Static"/>
    <s v=""/>
    <s v="2022-08-03 19:31"/>
    <s v="Microsoft.Azure.NetworkWatcher,  Microsoft.Azure.ChangeTrackingAndInventory,  Microsoft.Azure.AzureDefenderForServers,  Microsoft.EnterpriseCloud.Monitoring,  Microsoft.GuestConfiguration,  Microsoft.Azure.RecoveryServices.SiteRecovery,  Microsoft.Azure.Monitor,  Microsoft.Sentinel.AzureMonitorAgentExtensions"/>
    <n v="1"/>
  </r>
  <r>
    <s v="Onnet-CentralHub"/>
    <s v="rg_centralhub_eastus2_001"/>
    <s v="vm-bp-mdso-jumpbox-eastus2-003"/>
    <s v="Standard_B2s"/>
    <n v="284"/>
    <n v="2"/>
    <n v="1"/>
    <n v="4"/>
    <n v="4"/>
    <n v="1280"/>
    <n v="21.4580078125"/>
    <n v="3"/>
    <m/>
    <m/>
    <s v=""/>
    <s v="3 1 2"/>
    <s v="UltraSSDAvailable"/>
    <x v="0"/>
    <x v="0"/>
    <s v="Windows Server 2019 Datacenter"/>
    <s v="10.0.17763.8644"/>
    <b v="1"/>
    <s v="MicrosoftWindowsServer"/>
    <s v="17763.3287.220806"/>
    <s v="None"/>
    <s v="azureadmin"/>
    <b v="1"/>
    <b v="0"/>
    <b v="1"/>
    <s v="Standard_LRS"/>
    <m/>
    <s v="None"/>
    <n v="0"/>
    <s v="V2"/>
    <s v="VM running"/>
    <b v="0"/>
    <s v="vnet_centralhub_eastus2_001"/>
    <s v="svnet_centralhub_eastus2_001"/>
    <s v="Default (Azure-provided)"/>
    <s v="vm-bp-mdso-jumpbox-eastus2-003-nsg"/>
    <s v="vm-bp-mdso-jumpbo236"/>
    <s v="Standard"/>
    <b v="1"/>
    <s v="True"/>
    <s v="172.16.0.9"/>
    <s v="Dynamic"/>
    <s v=""/>
    <s v="2022-08-31 03:06"/>
    <s v="Microsoft.Azure.NetworkWatcher,  Microsoft.Azure.AzureDefenderForServers,  Microsoft.Compute,  Microsoft.EnterpriseCloud.Monitoring"/>
    <n v="1"/>
  </r>
  <r>
    <s v="Onnet-CentralHub"/>
    <s v="rg_centralhub_eastus2_001"/>
    <s v="vm-gisdsk-eastus2-centralhub-001"/>
    <s v="Standard_D4as_v4"/>
    <n v="163"/>
    <n v="4"/>
    <n v="2"/>
    <n v="16"/>
    <n v="8"/>
    <n v="6400"/>
    <n v="91.552734375"/>
    <n v="2"/>
    <m/>
    <m/>
    <s v=""/>
    <s v="2 1 3"/>
    <s v="UltraSSDAvailable"/>
    <x v="0"/>
    <x v="0"/>
    <s v="Windows Server 2019 Datacenter"/>
    <s v="10.0.17763.8511"/>
    <b v="1"/>
    <s v="MicrosoftWindowsServer"/>
    <s v="17763.4252.230404"/>
    <s v="None"/>
    <s v="gisdskuser"/>
    <b v="1"/>
    <b v="0"/>
    <b v="1"/>
    <s v="StandardSSD_LRS"/>
    <n v="64"/>
    <s v="StandardSSD_LRS"/>
    <n v="64"/>
    <s v="V2"/>
    <s v="VM running"/>
    <b v="0"/>
    <s v="vnet_centralhub_eastus2_001"/>
    <s v="svnet_centralhub_eastus2_001"/>
    <s v="Default (Azure-provided)"/>
    <s v="vm-gisdsk-eastus2-centralhub-001-nsg"/>
    <s v="vm-gisdsk-eastus2-centralhub-001245"/>
    <s v="Standard"/>
    <b v="1"/>
    <s v="False"/>
    <s v="172.16.0.7"/>
    <s v="Static"/>
    <s v=""/>
    <s v="2023-04-17 14:58"/>
    <s v="Microsoft.Azure.AzureDefenderForServers,  Microsoft.EnterpriseCloud.Monitoring"/>
    <n v="1"/>
  </r>
  <r>
    <s v="Onnet-CentralHub"/>
    <s v="rg_rpa_centralhub_001"/>
    <s v="vm-jobserver-centrahub-001"/>
    <s v="Standard_B2ms"/>
    <n v="284"/>
    <n v="2"/>
    <n v="1"/>
    <n v="8"/>
    <n v="4"/>
    <n v="1920"/>
    <n v="21.4580078125"/>
    <n v="3"/>
    <m/>
    <m/>
    <s v=""/>
    <s v="3 1 2"/>
    <s v="UltraSSDAvailable"/>
    <x v="0"/>
    <x v="1"/>
    <s v="ubuntu"/>
    <s v="22.04"/>
    <b v="0"/>
    <s v="dcassociatesgroupinc"/>
    <s v="2.0.2"/>
    <s v="None"/>
    <s v="azureuser"/>
    <b v="1"/>
    <b v="0"/>
    <b v="0"/>
    <s v="StandardSSD_LRS"/>
    <n v="64"/>
    <s v="None"/>
    <n v="0"/>
    <s v="V2"/>
    <s v="VM running"/>
    <b v="0"/>
    <s v="vnet_centralhub_eastus2_001"/>
    <s v="svnet_centralhub_eastus2_001"/>
    <s v="Default (Azure-provided)"/>
    <s v="vm-jobserver-centrahub-001-nsg"/>
    <s v="vm-jobserver-centrahub-001905"/>
    <s v="Standard"/>
    <b v="1"/>
    <s v="False"/>
    <s v="172.16.0.59"/>
    <s v="Dynamic"/>
    <s v=""/>
    <s v="2026-02-12 14:25"/>
    <s v="Microsoft.Azure.AzureDefenderForServers"/>
    <n v="1"/>
  </r>
  <r>
    <s v="Onnet-CentralHub"/>
    <s v="rg_centralhub_centralus_001"/>
    <s v="vm-ad-eastus2-centralhub-004"/>
    <s v="Standard_B2als_v2"/>
    <n v="348"/>
    <n v="2"/>
    <n v="2"/>
    <n v="4"/>
    <n v="4"/>
    <n v="3750"/>
    <n v="81.0625"/>
    <n v="2"/>
    <m/>
    <m/>
    <s v=""/>
    <s v="3 1 2"/>
    <s v="UltraSSDAvailable"/>
    <x v="1"/>
    <x v="0"/>
    <s v="Windows Server 2019 Datacenter"/>
    <s v="10.0.17763.8644"/>
    <b v="1"/>
    <s v="MicrosoftWindowsServer"/>
    <s v="17763.5458.240206"/>
    <s v="None"/>
    <s v="adminonnet"/>
    <b v="1"/>
    <b v="0"/>
    <b v="0"/>
    <s v="Standard_LRS"/>
    <n v="64"/>
    <s v="None"/>
    <n v="0"/>
    <s v="V2"/>
    <s v="VM running"/>
    <b v="0"/>
    <s v="vnet_centralhub_centralus_001"/>
    <s v="svnet_centralhub_centralus_001"/>
    <s v="Default (Azure-provided)"/>
    <s v="vm-ad-eastus2-centralhub-004-nsg"/>
    <s v="vm-ad-eastus2-centralhub-004525"/>
    <s v="Standard"/>
    <b v="1"/>
    <s v="False"/>
    <s v="172.16.5.4"/>
    <s v="Dynamic"/>
    <s v=""/>
    <s v="2024-02-28 19:05"/>
    <s v="Microsoft.Azure.AzureDefenderForServers"/>
    <n v="1"/>
  </r>
  <r>
    <s v="Onnet-CentralHub"/>
    <s v="rg_centralhub_eastus2_001"/>
    <s v="VBA-6ee72aae-8b4d-47bf-b958-1aa1ed6aa0ab"/>
    <s v="Standard_F2s_v2"/>
    <n v="340"/>
    <n v="2"/>
    <n v="2"/>
    <n v="4"/>
    <n v="4"/>
    <n v="3200"/>
    <n v="45.7763671875"/>
    <n v="2"/>
    <m/>
    <m/>
    <s v=""/>
    <s v="1 3 2"/>
    <s v="UltraSSDAvailable"/>
    <x v="0"/>
    <x v="1"/>
    <s v="ubuntu"/>
    <s v="22.04"/>
    <b v="0"/>
    <s v="Canonical"/>
    <s v="22.04.202506200"/>
    <s v="None"/>
    <s v="user4a300a56b69a756731f66a1f671"/>
    <b v="0"/>
    <b v="0"/>
    <b v="0"/>
    <s v="Premium_LRS"/>
    <n v="64"/>
    <s v="None"/>
    <n v="0"/>
    <s v="V1"/>
    <s v="VM running"/>
    <b v="0"/>
    <s v="vnet_centralhub_eastus2_001"/>
    <s v="svnet_centralhub_eastus2_001"/>
    <s v="Default (Azure-provided)"/>
    <s v="vm-veeam-centralhub-002-nsg"/>
    <s v="VBA-6ee72aae-8b4d-47bf-b958-1aa1ed6aa0ab-nic"/>
    <s v="Standard"/>
    <b v="1"/>
    <s v="False"/>
    <s v="172.16.0.10"/>
    <s v="Dynamic"/>
    <s v=""/>
    <s v="2025-07-03 05:06"/>
    <s v="Microsoft.Azure.AzureDefenderForServers,  Microsoft.Azure.Extensions"/>
    <n v="1"/>
  </r>
  <r>
    <s v="Onnet-CentralHub"/>
    <s v="rg_centralhub_eastus2_001"/>
    <s v="fw-fortinet-eastus2-centralhub-001"/>
    <s v="Standard_F2s"/>
    <n v="348"/>
    <n v="2"/>
    <n v="1"/>
    <n v="4"/>
    <n v="8"/>
    <n v="6400"/>
    <n v="91.552734375"/>
    <n v="2"/>
    <m/>
    <m/>
    <s v=""/>
    <s v="3 1 2"/>
    <s v="UltraSSDAvailable"/>
    <x v="0"/>
    <x v="1"/>
    <s v="FortiOS"/>
    <s v="v7.2.10"/>
    <b v="0"/>
    <s v="fortinet"/>
    <s v="7.2.4"/>
    <s v="None"/>
    <s v="fwonnetaz"/>
    <b v="1"/>
    <b v="0"/>
    <b v="0"/>
    <s v="Premium_LRS"/>
    <n v="30"/>
    <s v="Premium_LRS"/>
    <n v="30"/>
    <s v="V1"/>
    <s v="VM running"/>
    <b v="0"/>
    <s v="vnet_centralhub_eastus2_001"/>
    <s v="svnet_centralhub_eastus2_003"/>
    <s v="Default (Azure-provided)"/>
    <s v="fwfortinet-xmx2damk7ycfc-NSG"/>
    <s v="fw-fortinet-eastus2-centralhub-001-Nic1"/>
    <s v="Standard"/>
    <b v="1"/>
    <s v="True"/>
    <s v="172.16.3.4"/>
    <s v="Static"/>
    <s v="fwfortinet-FGT-PIP"/>
    <s v="2023-03-28 13:42"/>
    <s v="Microsoft.Azure.NetworkWatcher"/>
    <n v="1"/>
  </r>
  <r>
    <s v="Onnet-CentralHub"/>
    <s v="rg_centralhub_eastus2_001"/>
    <s v="fw-fortinet-eastus2-centralhub-001"/>
    <s v="Standard_F2s"/>
    <n v="348"/>
    <n v="2"/>
    <n v="1"/>
    <n v="4"/>
    <n v="8"/>
    <n v="6400"/>
    <n v="91.552734375"/>
    <n v="2"/>
    <m/>
    <m/>
    <s v=""/>
    <s v="3 1 2"/>
    <s v="UltraSSDAvailable"/>
    <x v="0"/>
    <x v="1"/>
    <s v="FortiOS"/>
    <s v="v7.2.10"/>
    <b v="0"/>
    <s v="fortinet"/>
    <s v="7.2.4"/>
    <s v="None"/>
    <s v="fwonnetaz"/>
    <b v="1"/>
    <b v="0"/>
    <b v="0"/>
    <s v="Premium_LRS"/>
    <n v="30"/>
    <s v="Premium_LRS"/>
    <n v="30"/>
    <s v="V1"/>
    <s v="VM running"/>
    <b v="0"/>
    <s v="vnet_centralhub_eastus2_001"/>
    <s v="svnet_centralhub_eastus2_004"/>
    <s v="Default (Azure-provided)"/>
    <s v="fwfortinet-xmx2damk7ycfc-NSG"/>
    <s v="fw-fortinet-eastus2-centralhub-001-Nic2"/>
    <s v="Standard"/>
    <b v="1"/>
    <s v="True"/>
    <s v="172.16.3.68"/>
    <s v="Static"/>
    <s v=""/>
    <s v="2023-03-28 13:42"/>
    <s v="Microsoft.Azure.NetworkWatcher"/>
    <n v="0"/>
  </r>
  <r>
    <s v="Onnet-CentralHub"/>
    <s v="rg_centralhub_eastus2_001"/>
    <s v="hp-vdk-0"/>
    <s v="Standard_B4ms"/>
    <n v="284"/>
    <n v="4"/>
    <n v="1"/>
    <n v="16"/>
    <n v="8"/>
    <n v="2880"/>
    <n v="33.37890625"/>
    <n v="4"/>
    <m/>
    <m/>
    <s v=""/>
    <s v="3 1 2"/>
    <s v="UltraSSDAvailable"/>
    <x v="0"/>
    <x v="0"/>
    <s v="Windows 10 Enterprise for Virtual Desktops"/>
    <s v="10.0.19045.7058"/>
    <b v="1"/>
    <s v="MicrosoftWindowsDesktop"/>
    <s v="19042.2604.230207"/>
    <s v="Windows client with multi-tenant hosting"/>
    <s v="adminonnet"/>
    <b v="1"/>
    <b v="0"/>
    <b v="1"/>
    <s v="StandardSSD_LRS"/>
    <n v="30"/>
    <s v="None"/>
    <n v="0"/>
    <s v="V2"/>
    <s v="VM running"/>
    <b v="0"/>
    <s v="vnet_centralhub_eastus2_001"/>
    <s v="svnet_centralhub_eastus2_001"/>
    <s v="Default (Azure-provided)"/>
    <s v="None"/>
    <s v="hp-vdk-0-nic"/>
    <s v="Standard"/>
    <b v="1"/>
    <s v="False"/>
    <s v="172.16.0.39"/>
    <s v="Dynamic"/>
    <s v=""/>
    <s v="2023-02-16 22:25"/>
    <s v="Microsoft.Azure.AzureDefenderForServers,  Microsoft.Powershell,  Microsoft.EnterpriseCloud.Monitoring,  Microsoft.Compute"/>
    <n v="1"/>
  </r>
  <r>
    <s v="Onnet-CentralHub"/>
    <s v="rg_centralhub_eastus2_001"/>
    <s v="hp-vdk-1"/>
    <s v="Standard_B4ms"/>
    <n v="284"/>
    <n v="4"/>
    <n v="1"/>
    <n v="16"/>
    <n v="8"/>
    <n v="2880"/>
    <n v="33.37890625"/>
    <n v="4"/>
    <m/>
    <m/>
    <s v=""/>
    <s v="3 1 2"/>
    <s v="UltraSSDAvailable"/>
    <x v="0"/>
    <x v="0"/>
    <s v="Windows 10 Enterprise for Virtual Desktops"/>
    <s v="10.0.19045.6937"/>
    <b v="1"/>
    <s v="MicrosoftWindowsDesktop"/>
    <s v="19042.2604.230207"/>
    <s v="Windows client with multi-tenant hosting"/>
    <s v="adminonnet"/>
    <b v="1"/>
    <b v="0"/>
    <b v="1"/>
    <s v="StandardSSD_LRS"/>
    <n v="30"/>
    <s v="None"/>
    <n v="0"/>
    <s v="V2"/>
    <s v="VM running"/>
    <b v="0"/>
    <s v="vnet_centralhub_eastus2_001"/>
    <s v="svnet_centralhub_eastus2_001"/>
    <s v="Default (Azure-provided)"/>
    <s v="None"/>
    <s v="hp-vdk-1-nic"/>
    <s v="Standard"/>
    <b v="1"/>
    <s v="False"/>
    <s v="172.16.0.38"/>
    <s v="Dynamic"/>
    <s v=""/>
    <s v="2023-02-16 22:25"/>
    <s v="Microsoft.Azure.AzureDefenderForServers,  Microsoft.Powershell,  Microsoft.EnterpriseCloud.Monitoring,  Microsoft.Compute"/>
    <n v="1"/>
  </r>
  <r>
    <s v="Onnet-CentralHub"/>
    <s v="rg_centralhub_eastus2_001"/>
    <s v="hp-vdk-2"/>
    <s v="Standard_B4ms"/>
    <n v="284"/>
    <n v="4"/>
    <n v="1"/>
    <n v="16"/>
    <n v="8"/>
    <n v="2880"/>
    <n v="33.37890625"/>
    <n v="4"/>
    <m/>
    <m/>
    <s v=""/>
    <s v="3 1 2"/>
    <s v="UltraSSDAvailable"/>
    <x v="0"/>
    <x v="0"/>
    <s v="Windows 10 Enterprise for Virtual Desktops"/>
    <s v="10.0.19045.7184"/>
    <b v="1"/>
    <s v="MicrosoftWindowsDesktop"/>
    <s v="19042.2604.230207"/>
    <s v="Windows client with multi-tenant hosting"/>
    <s v="adminonnet"/>
    <b v="1"/>
    <b v="0"/>
    <b v="1"/>
    <s v="Standard_LRS"/>
    <n v="30"/>
    <s v="None"/>
    <n v="0"/>
    <s v="V2"/>
    <s v="VM running"/>
    <b v="0"/>
    <s v="vnet_centralhub_eastus2_001"/>
    <s v="svnet_centralhub_eastus2_001"/>
    <s v="Default (Azure-provided)"/>
    <s v="None"/>
    <s v="hp-vdk-2-nic"/>
    <s v="Standard"/>
    <b v="1"/>
    <s v="False"/>
    <s v="172.16.0.41"/>
    <s v="Dynamic"/>
    <s v=""/>
    <s v="2023-02-17 18:50"/>
    <s v="Microsoft.Azure.AzureDefenderForServers,  Microsoft.Powershell,  Microsoft.EnterpriseCloud.Monitoring,  Microsoft.Compute"/>
    <n v="1"/>
  </r>
  <r>
    <s v="Onnet-CentralHub"/>
    <s v="rg_centralhub_eastus2_001"/>
    <s v="hp-vdk-3"/>
    <s v="Standard_B4ms"/>
    <n v="284"/>
    <n v="4"/>
    <n v="1"/>
    <n v="16"/>
    <n v="8"/>
    <n v="2880"/>
    <n v="33.37890625"/>
    <n v="4"/>
    <m/>
    <m/>
    <s v=""/>
    <s v="3 1 2"/>
    <s v="UltraSSDAvailable"/>
    <x v="0"/>
    <x v="0"/>
    <s v="Windows 10 Enterprise for Virtual Desktops"/>
    <s v="10.0.19045.7184"/>
    <b v="1"/>
    <s v="MicrosoftWindowsDesktop"/>
    <s v="19042.2604.230207"/>
    <s v="Windows client with multi-tenant hosting"/>
    <s v="adminonnet"/>
    <b v="1"/>
    <b v="0"/>
    <b v="1"/>
    <s v="Standard_LRS"/>
    <n v="30"/>
    <s v="None"/>
    <n v="0"/>
    <s v="V2"/>
    <s v="VM running"/>
    <b v="0"/>
    <s v="vnet_centralhub_eastus2_001"/>
    <s v="svnet_centralhub_eastus2_001"/>
    <s v="Default (Azure-provided)"/>
    <s v="None"/>
    <s v="hp-vdk-3-nic"/>
    <s v="Standard"/>
    <b v="1"/>
    <s v="False"/>
    <s v="172.16.0.40"/>
    <s v="Dynamic"/>
    <s v=""/>
    <s v="2023-02-17 18:50"/>
    <s v="Microsoft.Azure.AzureDefenderForServers,  Microsoft.Powershell,  Microsoft.EnterpriseCloud.Monitoring,  Microsoft.Compute"/>
    <n v="1"/>
  </r>
  <r>
    <s v="Onnet-CentralHub"/>
    <s v="rg_centralhub_eastus2_001"/>
    <s v="vm-ad-eastus2-centralhub-002"/>
    <s v="Standard_B2ms"/>
    <n v="284"/>
    <n v="2"/>
    <n v="1"/>
    <n v="8"/>
    <n v="4"/>
    <n v="1920"/>
    <n v="21.4580078125"/>
    <n v="3"/>
    <m/>
    <m/>
    <n v="1"/>
    <s v="3 1 2"/>
    <s v="UltraSSDAvailable"/>
    <x v="0"/>
    <x v="0"/>
    <s v="Windows Server 2019 Datacenter"/>
    <s v="10.0.17763.8644"/>
    <b v="1"/>
    <s v="MicrosoftWindowsServer"/>
    <s v="17763.3532.221008"/>
    <s v="None"/>
    <s v="adminonnet"/>
    <b v="1"/>
    <b v="0"/>
    <b v="1"/>
    <s v="Standard_LRS"/>
    <n v="30"/>
    <s v="None"/>
    <n v="0"/>
    <s v="V2"/>
    <s v="VM running"/>
    <b v="0"/>
    <s v="vnet_centralhub_eastus2_001"/>
    <s v="svnet_centralhub_eastus2_001"/>
    <s v="Default (Azure-provided)"/>
    <s v="vm-ad-eastus2-centralhub-002-nsg"/>
    <s v="vm-ad-eastus2-cen228_z1"/>
    <s v="Standard"/>
    <b v="1"/>
    <s v="False"/>
    <s v="172.16.0.17"/>
    <s v="Static"/>
    <s v=""/>
    <s v="2022-10-13 11:39"/>
    <s v="Microsoft.Azure.AzureDefenderForServers,  Microsoft.EnterpriseCloud.Monitoring,  Microsoft.Azure.RecoveryServices.SiteRecovery,  Microsoft.Compute,  Microsoft.Azure.Monitor,  Microsoft.Sentinel.AzureMonitorAgentExtensions"/>
    <n v="1"/>
  </r>
  <r>
    <s v="Onnet-CentralHub"/>
    <s v="rg_centralhub_eastus2_001"/>
    <s v="vm-ad-eastus2-centralhub-003"/>
    <s v="Standard_B2as_v2"/>
    <n v="346"/>
    <n v="2"/>
    <n v="2"/>
    <n v="8"/>
    <n v="4"/>
    <n v="3750"/>
    <n v="81.0625"/>
    <n v="2"/>
    <m/>
    <m/>
    <s v=""/>
    <s v="2 1 3"/>
    <s v="UltraSSDAvailable"/>
    <x v="0"/>
    <x v="0"/>
    <s v="Windows Server 2019 Datacenter"/>
    <s v="10.0.17763.6414"/>
    <b v="1"/>
    <s v="MicrosoftWindowsServer"/>
    <s v="17763.4737.230802"/>
    <s v="None"/>
    <s v="adminonnet"/>
    <b v="1"/>
    <b v="0"/>
    <b v="1"/>
    <s v="Premium_LRS"/>
    <n v="30"/>
    <s v="None"/>
    <n v="0"/>
    <s v="V2"/>
    <s v="VM running"/>
    <b v="0"/>
    <s v="vnet_centralhub_eastus2_001"/>
    <s v="svnet_centralhub_eastus2_001"/>
    <s v="Default (Azure-provided)"/>
    <s v="None"/>
    <s v="vm-ad-eastus2-centralhub-003649"/>
    <s v="Standard"/>
    <b v="1"/>
    <s v="False"/>
    <s v="172.16.0.24"/>
    <s v="Dynamic"/>
    <s v=""/>
    <s v="2023-08-24 14:31"/>
    <s v="Microsoft.Azure.AzureDefenderForServers,  Microsoft.EnterpriseCloud.Monitoring"/>
    <n v="1"/>
  </r>
  <r>
    <s v="Onnet-CentralHub"/>
    <s v="rg_centralhub_eastus2_001"/>
    <s v="vm-assestment-eastus2-centralhub-001"/>
    <s v="Standard_B4ms"/>
    <n v="284"/>
    <n v="4"/>
    <n v="1"/>
    <n v="16"/>
    <n v="8"/>
    <n v="2880"/>
    <n v="33.37890625"/>
    <n v="4"/>
    <m/>
    <m/>
    <n v="1"/>
    <s v="3 1 2"/>
    <s v="UltraSSDAvailable"/>
    <x v="0"/>
    <x v="0"/>
    <s v="WindowsServer"/>
    <s v="2022-datacenter-azure-edition"/>
    <b v="1"/>
    <s v="MicrosoftWindowsServer"/>
    <s v="20348.2461.240510"/>
    <s v="None"/>
    <s v="adminonnet"/>
    <b v="0"/>
    <b v="0"/>
    <b v="0"/>
    <s v="Standard_LRS"/>
    <n v="30"/>
    <s v="None"/>
    <n v="0"/>
    <s v="V2"/>
    <s v="VM deallocated"/>
    <b v="0"/>
    <s v="vnet_centralhub_eastus2_001"/>
    <s v="svnet_centralhub_eastus2_001"/>
    <s v="Default (Azure-provided)"/>
    <s v="vm-assestment-eastus2-centralhub-001-nsg"/>
    <s v="vm-assestment-eastus2-centralhub-001865_z1"/>
    <s v="Standard"/>
    <b v="1"/>
    <s v="False"/>
    <s v="172.16.0.30"/>
    <s v="Dynamic"/>
    <s v=""/>
    <s v="2024-06-06 19:05"/>
    <s v="Microsoft.Azure.AzureDefenderForServers"/>
    <n v="1"/>
  </r>
  <r>
    <s v="Onnet-CentralHub"/>
    <s v="rg_centralhub_eastus2_001"/>
    <s v="vm-bp-jumpbox-eastus2-centralhub-001"/>
    <s v="Standard_B2s"/>
    <n v="284"/>
    <n v="2"/>
    <n v="1"/>
    <n v="4"/>
    <n v="4"/>
    <n v="1280"/>
    <n v="21.4580078125"/>
    <n v="3"/>
    <m/>
    <m/>
    <s v=""/>
    <s v="3 1 2"/>
    <s v="UltraSSDAvailable"/>
    <x v="0"/>
    <x v="1"/>
    <s v="redhat"/>
    <s v="7.9"/>
    <b v="0"/>
    <s v="RedHat"/>
    <s v="7.9.2023010601"/>
    <s v="None"/>
    <s v="azureuser"/>
    <b v="1"/>
    <b v="0"/>
    <b v="1"/>
    <s v="StandardSSD_LRS"/>
    <n v="30"/>
    <s v="None"/>
    <n v="0"/>
    <s v="V2"/>
    <s v="VM running"/>
    <b v="0"/>
    <s v="vnet_centralhub_eastus2_001"/>
    <s v="svnet_centralhub_eastus2_001"/>
    <s v="Default (Azure-provided)"/>
    <s v="vmbpjumpboxeastus2centralhub001nsg491"/>
    <s v="vm-bp-jumpbox-eastus2-centralhub-001850"/>
    <s v="Standard"/>
    <b v="1"/>
    <s v="False"/>
    <s v="172.16.0.20"/>
    <s v="Static"/>
    <s v=""/>
    <s v="2023-03-01 23:32"/>
    <s v="Microsoft.Azure.NetworkWatcher,  Microsoft.Azure.AzureDefenderForServers,  Microsoft.OSTCExtensions,  Microsoft.EnterpriseCloud.Monitoring"/>
    <n v="1"/>
  </r>
  <r>
    <s v="Onnet-CentralHub"/>
    <s v="rg_centralhub_eastus2_001"/>
    <s v="vm-bp-jumpbox-eastus2-centralhub-002"/>
    <s v="Standard_B8ms"/>
    <n v="284"/>
    <n v="8"/>
    <n v="1"/>
    <n v="32"/>
    <n v="16"/>
    <n v="4320"/>
    <n v="47.68359375"/>
    <n v="4"/>
    <m/>
    <m/>
    <s v=""/>
    <s v="3 1 2"/>
    <s v="UltraSSDAvailable"/>
    <x v="0"/>
    <x v="1"/>
    <s v="ubuntu"/>
    <s v="22.04"/>
    <b v="0"/>
    <s v="Canonical"/>
    <s v="22.04.202407160"/>
    <s v="None"/>
    <s v="azureuser"/>
    <b v="1"/>
    <b v="0"/>
    <b v="0"/>
    <s v="StandardSSD_LRS"/>
    <n v="30"/>
    <s v="None"/>
    <n v="0"/>
    <s v="V2"/>
    <s v="VM running"/>
    <b v="0"/>
    <s v="vnet_centralhub_eastus2_001"/>
    <s v="svnet_centralhub_eastus2_001"/>
    <s v="Default (Azure-provided)"/>
    <s v="vm-bp-jumpbox-eastus2-centralhub-002-nsg"/>
    <s v="vm-bp-jumpbox-eastus2-centralhub-002429"/>
    <s v="Standard"/>
    <b v="1"/>
    <s v="False"/>
    <s v="172.16.0.31"/>
    <s v="Dynamic"/>
    <s v=""/>
    <s v="2024-07-19 14:26"/>
    <s v="Microsoft.Azure.AzureDefenderForServers"/>
    <n v="1"/>
  </r>
  <r>
    <s v="Onnet-CentralHub"/>
    <s v="rg_centralhub_eastus2_001"/>
    <s v="vm-bp-lic-eastus2-001"/>
    <s v="Standard_D4d_v4"/>
    <n v="346"/>
    <n v="4"/>
    <n v="2"/>
    <n v="16"/>
    <n v="8"/>
    <n v="6400"/>
    <n v="91.552734375"/>
    <n v="2"/>
    <m/>
    <m/>
    <s v=""/>
    <s v=""/>
    <s v=""/>
    <x v="0"/>
    <x v="1"/>
    <s v="redhat"/>
    <s v="7.9"/>
    <b v="0"/>
    <s v="RedHat"/>
    <s v="7.9.2022032201"/>
    <s v="None"/>
    <s v="azureuser"/>
    <b v="1"/>
    <b v="0"/>
    <b v="1"/>
    <s v="Standard_LRS"/>
    <n v="30"/>
    <s v="None"/>
    <n v="0"/>
    <s v="V1"/>
    <s v="VM running"/>
    <b v="0"/>
    <s v="vnet_centralhub_eastus2_001"/>
    <s v="svnet_centralhub_eastus2_001"/>
    <s v="Default (Azure-provided)"/>
    <s v="vm-bp-lic-eastus2-001-nsg"/>
    <s v="vm-bp-lic-eastus2442"/>
    <s v="Standard"/>
    <b v="1"/>
    <s v="False"/>
    <s v="172.16.0.8"/>
    <s v="Dynamic"/>
    <s v=""/>
    <s v="2022-08-31 01:24"/>
    <s v="Microsoft.Azure.AzureDefenderForServers,  Microsoft.EnterpriseCloud.Monitoring"/>
    <n v="1"/>
  </r>
  <r>
    <s v="Onnet-CentralHub"/>
    <s v="rg_centralhub_eastus2_001"/>
    <s v="vm-bp-uaa-eastus2-dev-002"/>
    <s v="Standard_D32as_v6"/>
    <n v="318"/>
    <n v="32"/>
    <n v="2"/>
    <n v="128"/>
    <n v="32"/>
    <n v="57600"/>
    <n v="1373.291015625"/>
    <n v="8"/>
    <m/>
    <m/>
    <s v=""/>
    <s v="3 1 2"/>
    <s v="UltraSSDAvailable"/>
    <x v="0"/>
    <x v="1"/>
    <s v="RHEL"/>
    <s v="810-gen2"/>
    <b v="0"/>
    <s v="RedHat"/>
    <s v="8.10.2025052607"/>
    <s v="None"/>
    <s v="azureuser"/>
    <b v="1"/>
    <b v="0"/>
    <b v="0"/>
    <s v="Premium_LRS"/>
    <n v="8192"/>
    <s v="Premium_LRS"/>
    <n v="8192"/>
    <s v="V2"/>
    <s v="VM deallocated"/>
    <b v="0"/>
    <s v="vnet_centralhub_eastus2_001"/>
    <s v="svnet_centralhub_eastus2_005"/>
    <s v="Default (Azure-provided)"/>
    <s v="vm-bp-uaa-eastus2-dev-002-nsg"/>
    <s v="vm-bp-uaa-eastus2-dev-00218"/>
    <s v="Standard"/>
    <b v="1"/>
    <s v="False"/>
    <s v="172.16.4.5"/>
    <s v="Dynamic"/>
    <s v=""/>
    <s v="2025-12-01 22:30"/>
    <s v="Microsoft.Azure.AzureDefenderForServers"/>
    <n v="1"/>
  </r>
  <r>
    <s v="Onnet-CentralHub"/>
    <s v="rg_centralhub_eastus2_001"/>
    <s v="vm-devops-agentpool-eastus2-centralhub-001"/>
    <s v="Standard_B2s"/>
    <n v="284"/>
    <n v="2"/>
    <n v="1"/>
    <n v="4"/>
    <n v="4"/>
    <n v="1280"/>
    <n v="21.4580078125"/>
    <n v="3"/>
    <m/>
    <m/>
    <s v=""/>
    <s v="3 1 2"/>
    <s v="UltraSSDAvailable"/>
    <x v="0"/>
    <x v="1"/>
    <s v="ubuntu"/>
    <s v="20.04"/>
    <b v="0"/>
    <s v="Canonical"/>
    <s v="20.04.202210180"/>
    <s v="None"/>
    <s v="azureuser"/>
    <b v="1"/>
    <b v="0"/>
    <b v="1"/>
    <s v="Standard_LRS"/>
    <n v="8192"/>
    <s v="None"/>
    <n v="0"/>
    <s v="V2"/>
    <s v="VM running"/>
    <b v="0"/>
    <s v="vnet_centralhub_eastus2_001"/>
    <s v="svnet_centralhub_eastus2_001"/>
    <s v="Default (Azure-provided)"/>
    <s v="vm-devops-agentpool-eastus2-centralhub-001-nsg"/>
    <s v="vm-devops-agentpo88"/>
    <s v="Standard"/>
    <b v="1"/>
    <s v="False"/>
    <s v="172.16.0.19"/>
    <s v="Static"/>
    <s v=""/>
    <s v="2022-10-31 18:40"/>
    <s v="Microsoft.Azure.AzureDefenderForServers,  Microsoft.EnterpriseCloud.Monitoring,  Microsoft.OSTCExtensions"/>
    <n v="1"/>
  </r>
  <r>
    <s v="Onnet-CentralHub"/>
    <s v="rg_centralhub_eastus2_001"/>
    <s v="vm-devops-api-eastus2-dev-001"/>
    <s v="Standard_B2s"/>
    <n v="284"/>
    <n v="2"/>
    <n v="1"/>
    <n v="4"/>
    <n v="4"/>
    <n v="1280"/>
    <n v="21.4580078125"/>
    <n v="3"/>
    <m/>
    <m/>
    <s v=""/>
    <s v="3 1 2"/>
    <s v="UltraSSDAvailable"/>
    <x v="0"/>
    <x v="0"/>
    <s v="Windows Server 2019 Datacenter"/>
    <s v="10.0.17763.8644"/>
    <b v="1"/>
    <s v="MicrosoftWindowsServer"/>
    <s v="17763.3406.220909"/>
    <s v="None"/>
    <s v="azureuser"/>
    <b v="0"/>
    <b v="0"/>
    <b v="1"/>
    <s v="Standard_LRS"/>
    <n v="8192"/>
    <s v="None"/>
    <n v="0"/>
    <s v="V2"/>
    <s v="VM running"/>
    <b v="0"/>
    <s v="vnet_centralhub_eastus2_001"/>
    <s v="svnet_centralhub_eastus2_001"/>
    <s v="Default (Azure-provided)"/>
    <s v="vm-devops-api-eastus2-dev-001-nsg"/>
    <s v="vm-devops-api-eas290"/>
    <s v="Standard"/>
    <b v="1"/>
    <s v="False"/>
    <s v="172.16.0.13"/>
    <s v="Dynamic"/>
    <s v=""/>
    <s v="2022-09-20 17:59"/>
    <s v="Microsoft.Azure.AzureDefenderForServers,  Microsoft.EnterpriseCloud.Monitoring,  Microsoft.Compute"/>
    <n v="1"/>
  </r>
  <r>
    <s v="Onnet-CentralHub"/>
    <s v="rg_centralhub_eastus2_001"/>
    <s v="vm-devops-api-eastus2-dev-002"/>
    <s v="Standard_B2ms"/>
    <n v="284"/>
    <n v="2"/>
    <n v="1"/>
    <n v="8"/>
    <n v="4"/>
    <n v="1920"/>
    <n v="21.4580078125"/>
    <n v="3"/>
    <m/>
    <m/>
    <s v=""/>
    <s v="3 1 2"/>
    <s v="UltraSSDAvailable"/>
    <x v="0"/>
    <x v="0"/>
    <s v="Windows Server 2019 Datacenter"/>
    <s v="10.0.17763.8644"/>
    <b v="1"/>
    <m/>
    <m/>
    <s v="None"/>
    <m/>
    <b v="0"/>
    <b v="0"/>
    <b v="1"/>
    <s v="StandardSSD_LRS"/>
    <n v="8192"/>
    <s v="None"/>
    <n v="0"/>
    <s v="V2"/>
    <s v="VM running"/>
    <b v="0"/>
    <s v="vnet_centralhub_eastus2_001"/>
    <s v="svnet_centralhub_eastus2_001"/>
    <s v="Default (Azure-provided)"/>
    <s v="vm-devops-api-eastus2-dev-002-nsg"/>
    <s v="vm-devops-api-eas753"/>
    <s v="Standard"/>
    <b v="1"/>
    <s v="False"/>
    <s v="172.16.0.18"/>
    <s v="Dynamic"/>
    <s v=""/>
    <s v="2022-10-20 00:21"/>
    <s v="Microsoft.Azure.NetworkWatcher,  Microsoft.Azure.AzureDefenderForServers,  Microsoft.EnterpriseCloud.Monitoring,  Microsoft.Compute"/>
    <n v="1"/>
  </r>
  <r>
    <s v="Onnet-CentralHub"/>
    <s v="rg_centralhub_eastus2_001"/>
    <s v="vm-gis-jumpbox-eastus2-dev-001"/>
    <s v="Standard_B2s"/>
    <n v="284"/>
    <n v="2"/>
    <n v="1"/>
    <n v="4"/>
    <n v="4"/>
    <n v="1280"/>
    <n v="21.4580078125"/>
    <n v="3"/>
    <m/>
    <m/>
    <s v=""/>
    <s v="3 1 2"/>
    <s v="UltraSSDAvailable"/>
    <x v="0"/>
    <x v="0"/>
    <s v="Windows Server 2019 Datacenter"/>
    <s v="10.0.17763.8644"/>
    <b v="1"/>
    <s v="MicrosoftWindowsServer"/>
    <s v="17763.3770.221211"/>
    <s v="None"/>
    <s v="azureadmin"/>
    <b v="1"/>
    <b v="0"/>
    <b v="1"/>
    <s v="StandardSSD_LRS"/>
    <n v="8192"/>
    <s v="None"/>
    <n v="0"/>
    <s v="V2"/>
    <s v="VM running"/>
    <b v="0"/>
    <s v="vnet_centralhub_eastus2_001"/>
    <s v="svnet_centralhub_eastus2_001"/>
    <s v="Default (Azure-provided)"/>
    <s v="vm-gis-jumpbox-eastus2-dev-001-nsg"/>
    <s v="vm-gis-jumpbox-eastus2-dev-00155"/>
    <s v="Standard"/>
    <b v="1"/>
    <s v="False"/>
    <s v="172.16.0.14"/>
    <s v="Dynamic"/>
    <s v=""/>
    <s v="2022-12-14 06:40"/>
    <s v="Microsoft.Azure.AzureDefenderForServers,  Microsoft.EnterpriseCloud.Monitoring"/>
    <n v="1"/>
  </r>
  <r>
    <s v="Onnet-CentralHub"/>
    <s v="rg_centralhub_eastus2_001"/>
    <s v="vm-gis-lic-eastus2-001"/>
    <s v="Standard_B2s"/>
    <n v="284"/>
    <n v="2"/>
    <n v="1"/>
    <n v="4"/>
    <n v="4"/>
    <n v="1280"/>
    <n v="21.4580078125"/>
    <n v="3"/>
    <m/>
    <m/>
    <s v=""/>
    <s v="3 1 2"/>
    <s v="UltraSSDAvailable"/>
    <x v="0"/>
    <x v="0"/>
    <s v="Windows Server 2022 Datacenter"/>
    <s v="10.0.20348.5020"/>
    <b v="1"/>
    <s v="MicrosoftWindowsServer"/>
    <s v="20348.3207.250210"/>
    <s v="None"/>
    <s v="lic-user-admin"/>
    <b v="0"/>
    <b v="0"/>
    <b v="0"/>
    <s v="Standard_LRS"/>
    <n v="8192"/>
    <s v="None"/>
    <n v="0"/>
    <s v="V1"/>
    <s v="VM running"/>
    <b v="0"/>
    <s v="vnet_centralhub_eastus2_001"/>
    <s v="svnet_centralhub_eastus2_001"/>
    <s v="Default (Azure-provided)"/>
    <s v="None"/>
    <s v="nic-vm-gis-lic-eastus2-001"/>
    <s v="Standard"/>
    <b v="1"/>
    <s v="False"/>
    <s v="172.16.0.48"/>
    <s v="Dynamic"/>
    <s v=""/>
    <s v="2025-03-06 13:41"/>
    <s v="Microsoft.Azure.AzureDefenderForServers"/>
    <n v="1"/>
  </r>
  <r>
    <s v="Onnet-CentralHub"/>
    <s v="rg_centralhub_eastus2_001"/>
    <s v="vm-gisdsk-eastus2-centralhub-002"/>
    <s v="Standard_D8as_v4"/>
    <n v="163"/>
    <n v="8"/>
    <n v="2"/>
    <n v="32"/>
    <n v="16"/>
    <n v="12800"/>
    <n v="183.10546875"/>
    <n v="4"/>
    <m/>
    <m/>
    <s v=""/>
    <s v="2 1 3"/>
    <s v="UltraSSDAvailable"/>
    <x v="0"/>
    <x v="0"/>
    <s v="Windows Server 2019 Datacenter"/>
    <s v="10.0.17763.6414"/>
    <b v="1"/>
    <m/>
    <m/>
    <s v="None"/>
    <m/>
    <b v="1"/>
    <b v="0"/>
    <b v="0"/>
    <s v="StandardSSD_LRS"/>
    <n v="8192"/>
    <s v="None"/>
    <n v="0"/>
    <s v="V2"/>
    <s v="VM running"/>
    <b v="0"/>
    <s v="vnet_centralhub_eastus2_001"/>
    <s v="svnet_centralhub_eastus2_001"/>
    <s v="Default (Azure-provided)"/>
    <s v="vm-gisdsk-eastus2-centralhub-002-nsg"/>
    <s v="vm-gisdsk-eastus2-centralhub-002524"/>
    <s v="Standard"/>
    <b v="1"/>
    <s v="False"/>
    <s v="172.16.0.43"/>
    <s v="Dynamic"/>
    <s v=""/>
    <s v="2025-01-21 00:25"/>
    <s v="Microsoft.Azure.AzureDefenderForServers"/>
    <n v="1"/>
  </r>
  <r>
    <s v="Onnet-CentralHub"/>
    <s v="rg_centralhub_eastus2_001"/>
    <s v="vm-gisdsk-eastus2-centralhub-003"/>
    <s v="Standard_NV8as_v4"/>
    <n v="24"/>
    <n v="8"/>
    <n v="2"/>
    <n v="28"/>
    <n v="16"/>
    <n v="12800"/>
    <n v="183.10546875"/>
    <n v="4"/>
    <m/>
    <m/>
    <s v=""/>
    <s v="3 2"/>
    <s v="UltraSSDAvailable"/>
    <x v="0"/>
    <x v="0"/>
    <s v="Windows Server 2022 Datacenter"/>
    <s v="10.0.20348.5020"/>
    <b v="1"/>
    <s v="MicrosoftWindowsServer"/>
    <s v="20348.3207.250210"/>
    <s v="None"/>
    <s v="gisdsk-user"/>
    <b v="0"/>
    <b v="0"/>
    <b v="0"/>
    <s v="Standard_LRS"/>
    <n v="8192"/>
    <s v="None"/>
    <n v="0"/>
    <s v="V1"/>
    <s v="VM running"/>
    <b v="0"/>
    <s v="vnet_centralhub_eastus2_001"/>
    <s v="svnet_centralhub_eastus2_001"/>
    <s v="Default (Azure-provided)"/>
    <s v="None"/>
    <s v="nic-vm-gisdsk-eastus2-centralhub-003"/>
    <s v="Standard"/>
    <b v="1"/>
    <s v="False"/>
    <s v="172.16.0.49"/>
    <s v="Dynamic"/>
    <s v=""/>
    <s v="2025-03-06 15:29"/>
    <s v="Microsoft.Azure.AzureDefenderForServers"/>
    <n v="1"/>
  </r>
  <r>
    <s v="Onnet-CentralHub"/>
    <s v="rg_centralhub_eastus2_001"/>
    <s v="vm-hardening-eastus2-001"/>
    <s v="Standard_B2s"/>
    <n v="284"/>
    <n v="2"/>
    <n v="1"/>
    <n v="4"/>
    <n v="4"/>
    <n v="1280"/>
    <n v="21.4580078125"/>
    <n v="3"/>
    <m/>
    <m/>
    <s v=""/>
    <s v="3 1 2"/>
    <s v="UltraSSDAvailable"/>
    <x v="0"/>
    <x v="0"/>
    <s v="WindowsServer"/>
    <s v="2019-datacenter-gensecond"/>
    <b v="1"/>
    <s v="MicrosoftWindowsServer"/>
    <s v="17763.3406.220909"/>
    <s v="None"/>
    <s v="azureuser"/>
    <b v="1"/>
    <b v="0"/>
    <b v="1"/>
    <s v="Standard_LRS"/>
    <n v="8192"/>
    <s v="None"/>
    <n v="0"/>
    <s v="V2"/>
    <s v="VM deallocated"/>
    <b v="0"/>
    <s v="vnet_centralhub_eastus2_001"/>
    <s v="svnet_centralhub_eastus2_001"/>
    <s v="Default (Azure-provided)"/>
    <s v="vm-hardening-eastus2-001-nsg"/>
    <s v="vm-hardening-east887"/>
    <s v="Standard"/>
    <b v="1"/>
    <s v="False"/>
    <s v="172.16.0.12"/>
    <s v="Dynamic"/>
    <s v=""/>
    <s v="2022-09-19 22:25"/>
    <s v="Microsoft.Azure.AzureDefenderForServers,  Microsoft.EnterpriseCloud.Monitoring"/>
    <n v="1"/>
  </r>
  <r>
    <s v="Onnet-CentralHub"/>
    <s v="rg_centralhub_eastus2_001"/>
    <s v="vm-jumbox-bss-api-eastus2-dev-001"/>
    <s v="Standard_B2s"/>
    <n v="284"/>
    <n v="2"/>
    <n v="1"/>
    <n v="4"/>
    <n v="4"/>
    <n v="1280"/>
    <n v="21.4580078125"/>
    <n v="3"/>
    <m/>
    <m/>
    <s v=""/>
    <s v="3 1 2"/>
    <s v="UltraSSDAvailable"/>
    <x v="0"/>
    <x v="0"/>
    <s v="WindowsServer"/>
    <s v="2019-datacenter-gensecond"/>
    <b v="1"/>
    <s v="MicrosoftWindowsServer"/>
    <s v="17763.6293.240905"/>
    <s v="None"/>
    <s v="azureuser"/>
    <b v="1"/>
    <b v="0"/>
    <b v="0"/>
    <s v="StandardSSD_LRS"/>
    <n v="8192"/>
    <s v="None"/>
    <n v="0"/>
    <s v="V2"/>
    <s v="VM deallocated"/>
    <b v="0"/>
    <s v="vnet_centralhub_eastus2_001"/>
    <s v="svnet_centralhub_eastus2_001"/>
    <s v="Default (Azure-provided)"/>
    <s v="vm-jumbox-bss-api-eastus2-dev-001-nsg"/>
    <s v="vm-jumbox-bss-api-eastus2-dev-001143"/>
    <s v="Standard"/>
    <b v="1"/>
    <s v="False"/>
    <s v="172.16.0.34"/>
    <s v="Dynamic"/>
    <s v=""/>
    <s v="2024-09-27 21:06"/>
    <s v="Microsoft.Azure.AzureDefenderForServers"/>
    <n v="1"/>
  </r>
  <r>
    <s v="Onnet-CentralHub"/>
    <s v="rg_centralhub_eastus2_001"/>
    <s v="vm-jumpbox-eastus2-centralhub-001"/>
    <s v="Standard_B8ms"/>
    <n v="284"/>
    <n v="8"/>
    <n v="1"/>
    <n v="32"/>
    <n v="16"/>
    <n v="4320"/>
    <n v="47.68359375"/>
    <n v="4"/>
    <m/>
    <m/>
    <s v=""/>
    <s v="3 1 2"/>
    <s v="UltraSSDAvailable"/>
    <x v="0"/>
    <x v="0"/>
    <s v="Windows Server 2019 Datacenter"/>
    <s v="10.0.17763.8146"/>
    <b v="1"/>
    <s v="MicrosoftWindowsServer"/>
    <s v="17763.3165.220706"/>
    <s v="None"/>
    <s v="adminonnet"/>
    <b v="0"/>
    <b v="0"/>
    <b v="1"/>
    <s v="Standard_LRS"/>
    <n v="8192"/>
    <s v="None"/>
    <n v="0"/>
    <s v="V2"/>
    <s v="VM running"/>
    <b v="0"/>
    <s v="vnet_centralhub_eastus2_001"/>
    <s v="svnet_centralhub_eastus2_001"/>
    <s v="Default (Azure-provided)"/>
    <s v="vm-jumpbox-eastus2-centralhub-001-nsg"/>
    <s v="vm-jumpbox-eastus91"/>
    <s v="Standard"/>
    <b v="1"/>
    <s v="False"/>
    <s v="172.16.0.4"/>
    <s v="Dynamic"/>
    <s v=""/>
    <s v="2022-08-08 19:57"/>
    <s v="Microsoft.Azure.AzureDefenderForServers,  Microsoft.Azure.NetworkWatcher,  Microsoft.EnterpriseCloud.Monitoring,  Microsoft.Compute"/>
    <n v="1"/>
  </r>
  <r>
    <s v="Onnet-CentralHub"/>
    <s v="rg_centralhub_eastus2_001"/>
    <s v="vm-monitor-eastus2-prod-001"/>
    <s v="Standard_F8s_v2"/>
    <n v="340"/>
    <n v="8"/>
    <n v="2"/>
    <n v="16"/>
    <n v="16"/>
    <n v="12800"/>
    <n v="183.10546875"/>
    <n v="4"/>
    <m/>
    <m/>
    <n v="1"/>
    <s v="1 3 2"/>
    <s v="UltraSSDAvailable"/>
    <x v="0"/>
    <x v="1"/>
    <s v="ubuntu"/>
    <s v="24.04"/>
    <b v="0"/>
    <s v="Canonical"/>
    <s v="24.04.202411030"/>
    <s v="None"/>
    <s v="adminonnet"/>
    <b v="1"/>
    <b v="0"/>
    <b v="0"/>
    <s v="Standard_LRS"/>
    <n v="8192"/>
    <s v="3 Disks found."/>
    <n v="20"/>
    <s v="V2"/>
    <s v="VM running"/>
    <b v="0"/>
    <s v="vnet_centralhub_eastus2_001"/>
    <s v="svnet_centralhub_eastus2_001"/>
    <s v="Default (Azure-provided)"/>
    <s v="vmmonitoreastus2prod001nsg190"/>
    <s v="vm-monitor-eastus2-prod-001809"/>
    <s v="Standard"/>
    <b v="1"/>
    <s v="False"/>
    <s v="172.16.0.33"/>
    <s v="Dynamic"/>
    <s v=""/>
    <s v="2024-11-13 21:03"/>
    <s v="Microsoft.Azure.AzureDefenderForServers,  Microsoft.OSTCExtensions"/>
    <n v="1"/>
  </r>
  <r>
    <s v="Onnet-CentralHub"/>
    <s v="rg_centralhub_eastus2_001"/>
    <s v="vm-sn-jumpbox-eastus2-dev-001"/>
    <s v="Standard_B2s"/>
    <n v="284"/>
    <n v="2"/>
    <n v="1"/>
    <n v="4"/>
    <n v="4"/>
    <n v="1280"/>
    <n v="21.4580078125"/>
    <n v="3"/>
    <m/>
    <m/>
    <s v=""/>
    <s v="3 1 2"/>
    <s v="UltraSSDAvailable"/>
    <x v="0"/>
    <x v="0"/>
    <s v="Windows Server 2019 Datacenter"/>
    <s v="10.0.17763.3287"/>
    <b v="0"/>
    <s v="MicrosoftWindowsServer"/>
    <s v="17763.3287.220806"/>
    <s v="None"/>
    <s v="useradmin"/>
    <b v="1"/>
    <b v="0"/>
    <b v="1"/>
    <s v="Standard_LRS"/>
    <n v="4"/>
    <s v="Premium_LRS"/>
    <n v="4"/>
    <s v="V2"/>
    <s v="VM running"/>
    <b v="0"/>
    <s v="vnet_centralhub_eastus2_001"/>
    <s v="svnet_centralhub_eastus2_001"/>
    <s v="Default (Azure-provided)"/>
    <s v="vm-sn-jumpbox-eastus2-dev-001-nsg"/>
    <s v="vm-sn-jumpbox-eas876"/>
    <s v="Standard"/>
    <b v="1"/>
    <s v="False"/>
    <s v="172.16.0.11"/>
    <s v="Dynamic"/>
    <s v=""/>
    <s v="2022-09-02 01:00"/>
    <s v="Microsoft.Azure.AzureDefenderForServers,  Microsoft.EnterpriseCloud.Monitoring"/>
    <n v="1"/>
  </r>
  <r>
    <s v="Onnet-CentralHub"/>
    <s v="rg_centralhub_eastus2_001"/>
    <s v="vm-veeam-centralhub-001"/>
    <s v="Standard_DC4ds_v3"/>
    <n v="346"/>
    <n v="4"/>
    <n v="1"/>
    <n v="32"/>
    <n v="16"/>
    <n v="6400"/>
    <n v="96"/>
    <n v="4"/>
    <m/>
    <m/>
    <n v="1"/>
    <s v="1 2"/>
    <s v="UltraSSDAvailable"/>
    <x v="0"/>
    <x v="0"/>
    <s v="Windows Server 2022 Datacenter Azure Edition"/>
    <s v="10.0.20348.5020"/>
    <b v="1"/>
    <s v="MicrosoftWindowsServer"/>
    <s v="20348.3207.250210"/>
    <s v="None"/>
    <s v="adminonnet"/>
    <b v="1"/>
    <b v="0"/>
    <b v="0"/>
    <s v="Standard_LRS"/>
    <n v="4"/>
    <s v="2 Disks found."/>
    <n v="200"/>
    <s v="V2"/>
    <s v="VM running"/>
    <b v="0"/>
    <s v="vnet_centralhub_eastus2_001"/>
    <s v="svnet_centralhub_eastus2_001"/>
    <s v="Default (Azure-provided)"/>
    <s v="vm-veeam-centralhub-001-nsg"/>
    <s v="vm-veeam-centralhub-001791"/>
    <s v="Standard"/>
    <b v="1"/>
    <s v="False"/>
    <s v="172.16.0.45"/>
    <s v="Dynamic"/>
    <s v=""/>
    <s v="2025-02-26 22:34"/>
    <s v="Microsoft.Azure.AzureDefenderForServers,  Microsoft.Azure.AzureDefenderForSQL,  Microsoft.SqlServer.Management"/>
    <n v="1"/>
  </r>
  <r>
    <s v="Onnet-CentralHub"/>
    <s v="rg_centralhub_eastus2_001"/>
    <s v="vm-veeam-eastus2-centralhub-002"/>
    <s v="Standard_B2s"/>
    <n v="284"/>
    <n v="2"/>
    <n v="1"/>
    <n v="4"/>
    <n v="4"/>
    <n v="1280"/>
    <n v="21.4580078125"/>
    <n v="3"/>
    <m/>
    <m/>
    <s v=""/>
    <s v="3 1 2"/>
    <s v="UltraSSDAvailable"/>
    <x v="0"/>
    <x v="1"/>
    <s v="0001-com-ubuntu-server-jammy"/>
    <s v="22_04-lts"/>
    <b v="0"/>
    <s v="Canonical"/>
    <s v="22.04.202503240"/>
    <s v="None"/>
    <s v="adminonnet"/>
    <b v="0"/>
    <b v="0"/>
    <b v="0"/>
    <s v="Premium_LRS"/>
    <n v="32"/>
    <s v="Premium_LRS"/>
    <n v="32"/>
    <s v="V1"/>
    <s v="VM deallocated"/>
    <b v="0"/>
    <s v="vnet_centralhub_eastus2_001"/>
    <s v="svnet_centralhub_eastus2_001"/>
    <s v="Default (Azure-provided)"/>
    <s v="vm-veeam-centralhub-001-nsg"/>
    <s v="vm-veeam-eastus2-centralhub-002-nicfa698711800c2df86e624f15b4"/>
    <s v="Standard"/>
    <b v="1"/>
    <s v="False"/>
    <s v="172.16.0.46"/>
    <s v="Dynamic"/>
    <s v=""/>
    <s v="2025-03-26 21:22"/>
    <s v="Microsoft.Azure.AzureDefenderForServers"/>
    <n v="1"/>
  </r>
  <r>
    <s v="Onnet-Dev"/>
    <s v="rg-bluep-eastus2-dev-001"/>
    <s v="vm-bp-install-dev-001"/>
    <s v="Standard_B2s"/>
    <n v="342"/>
    <n v="2"/>
    <n v="1"/>
    <n v="4"/>
    <n v="4"/>
    <n v="1280"/>
    <n v="21.4580078125"/>
    <n v="3"/>
    <m/>
    <m/>
    <s v=""/>
    <s v="3 1 2"/>
    <s v="UltraSSDAvailable"/>
    <x v="0"/>
    <x v="1"/>
    <s v="RHEL"/>
    <s v="7-LVM"/>
    <b v="0"/>
    <s v="RedHat"/>
    <s v="7.9.2022032203"/>
    <s v="None"/>
    <s v="azureuser"/>
    <b v="0"/>
    <b v="0"/>
    <b v="0"/>
    <s v="Standard_LRS"/>
    <n v="1024"/>
    <s v="Standard_LRS"/>
    <n v="1024"/>
    <s v="V1"/>
    <s v="VM deallocated"/>
    <b v="0"/>
    <s v="vnet-onnet-eastus2-dev-001"/>
    <s v="snet-bp-bpi-eastus2-dev-002"/>
    <s v="Default (Azure-provided)"/>
    <s v="None"/>
    <s v="nic-install-dev-001"/>
    <s v="Standard"/>
    <b v="1"/>
    <s v="False"/>
    <s v="10.30.1.9"/>
    <s v="Static"/>
    <s v=""/>
    <s v="2023-01-11 21:24"/>
    <s v="Microsoft.Azure.AzureDefenderForServers"/>
    <n v="1"/>
  </r>
  <r>
    <s v="Onnet-Dev"/>
    <s v="rg-bluep-eastus2-dev-001"/>
    <s v="vm-bp-uaakafka-eastus2-dev-001"/>
    <s v="Standard_B4ms"/>
    <n v="342"/>
    <n v="4"/>
    <n v="1"/>
    <n v="16"/>
    <n v="8"/>
    <n v="2880"/>
    <n v="33.37890625"/>
    <n v="4"/>
    <m/>
    <m/>
    <s v=""/>
    <s v="3 1 2"/>
    <s v="UltraSSDAvailable"/>
    <x v="0"/>
    <x v="1"/>
    <s v="RHEL"/>
    <s v="7-LVM"/>
    <b v="0"/>
    <s v="RedHat"/>
    <s v="7.9.2023032012"/>
    <s v="None"/>
    <s v="azureuser"/>
    <b v="0"/>
    <b v="0"/>
    <b v="0"/>
    <s v="StandardSSD_LRS"/>
    <n v="1024"/>
    <s v="None"/>
    <n v="0"/>
    <s v="V1"/>
    <s v="VM deallocated"/>
    <b v="0"/>
    <s v="vnet-onnet-eastus2-dev-001"/>
    <s v="snet-bp-uaa-eastus2-dev-004"/>
    <s v="Default (Azure-provided)"/>
    <s v="None"/>
    <s v="nic-uaakafka-eastus2-dev-001"/>
    <s v="Standard"/>
    <b v="1"/>
    <s v="False"/>
    <s v="10.30.3.10"/>
    <s v="Static"/>
    <s v=""/>
    <s v="2023-03-23 23:24"/>
    <s v="Microsoft.Azure.AzureDefenderForServers"/>
    <n v="1"/>
  </r>
  <r>
    <s v="Onnet-Dev"/>
    <s v="rg-sn-eastus2-dev-001"/>
    <s v="vm-ms-eastus2-dev-002"/>
    <s v="Standard_B2as_v2"/>
    <n v="348"/>
    <n v="2"/>
    <n v="2"/>
    <n v="8"/>
    <n v="4"/>
    <n v="3750"/>
    <n v="81.0625"/>
    <n v="2"/>
    <m/>
    <m/>
    <s v=""/>
    <s v="2 1 3"/>
    <s v="UltraSSDAvailable"/>
    <x v="0"/>
    <x v="0"/>
    <m/>
    <m/>
    <b v="0"/>
    <m/>
    <m/>
    <s v="None"/>
    <m/>
    <b v="1"/>
    <b v="0"/>
    <b v="0"/>
    <s v="Standard_LRS"/>
    <n v="32"/>
    <s v="Standard_LRS"/>
    <n v="32"/>
    <s v="V1"/>
    <s v="VM deallocated"/>
    <b v="0"/>
    <s v="vnet-onnet-eastus2-dev-001"/>
    <s v="snet-sn-ms-eastus2-dev-001"/>
    <s v="Default (Azure-provided)"/>
    <s v="vm-ms-eastus2-dev-002-nsg"/>
    <s v="vm-ms-eastus2-dev231"/>
    <s v="Standard"/>
    <b v="1"/>
    <s v="False"/>
    <s v="10.30.7.6"/>
    <s v="Static"/>
    <s v=""/>
    <s v="2022-09-30 20:02"/>
    <s v="Microsoft.Azure.AzureDefenderForServers,  Microsoft.Azure.Monitor,  Microsoft.Azure.NetworkWatcher,  Microsoft.Compute"/>
    <n v="1"/>
  </r>
  <r>
    <s v="Onnet-Dev"/>
    <s v="rg-sn-eastus2-dev-001"/>
    <s v="vm-sn-ms-eastus2-dev-001"/>
    <s v="Standard_B2s"/>
    <n v="342"/>
    <n v="2"/>
    <n v="1"/>
    <n v="4"/>
    <n v="4"/>
    <n v="1280"/>
    <n v="21.4580078125"/>
    <n v="3"/>
    <m/>
    <m/>
    <s v=""/>
    <s v="3 1 2"/>
    <s v="UltraSSDAvailable"/>
    <x v="0"/>
    <x v="1"/>
    <s v="0001-com-ubuntu-server-jammy"/>
    <s v="22_04-lts-gen2"/>
    <b v="0"/>
    <s v="Canonical"/>
    <s v="22.04.202409130"/>
    <s v="None"/>
    <s v="azureuser"/>
    <b v="0"/>
    <b v="0"/>
    <b v="0"/>
    <s v="Premium_LRS"/>
    <n v="32"/>
    <s v="None"/>
    <n v="0"/>
    <s v="V2"/>
    <s v="VM deallocated"/>
    <b v="0"/>
    <s v="vnet-onnet-eastus2-dev-001"/>
    <s v="snet-sn-ms-eastus2-dev-001"/>
    <s v="Default (Azure-provided)"/>
    <s v="None"/>
    <s v="vm-sn-ms-eastus2-dev-001-nic"/>
    <s v="Standard"/>
    <b v="1"/>
    <s v="False"/>
    <s v="10.30.7.4"/>
    <s v="Dynamic"/>
    <s v=""/>
    <s v="2024-09-19 16:31"/>
    <s v=""/>
    <n v="1"/>
  </r>
  <r>
    <s v="Onnet-QA"/>
    <s v="rg-bluep-eastus2-qa-001"/>
    <s v="vm-bp-syslog-eastus2-qa-001"/>
    <s v="Standard_D2as_v4"/>
    <n v="121"/>
    <n v="2"/>
    <n v="2"/>
    <n v="8"/>
    <n v="4"/>
    <n v="3200"/>
    <n v="45.7763671875"/>
    <n v="2"/>
    <m/>
    <m/>
    <s v=""/>
    <s v="2 1 3"/>
    <s v="UltraSSDAvailable"/>
    <x v="0"/>
    <x v="1"/>
    <s v="0001-com-ubuntu-server-focal"/>
    <s v="20_04-lts-gen2"/>
    <b v="0"/>
    <s v="Canonical"/>
    <s v="20.04.202301130"/>
    <s v="None"/>
    <s v="azureuser"/>
    <b v="1"/>
    <b v="0"/>
    <b v="1"/>
    <s v="Standard_LRS"/>
    <n v="32"/>
    <s v="None"/>
    <n v="0"/>
    <s v="V2"/>
    <s v="VM deallocated"/>
    <b v="0"/>
    <s v="vnet-onnet-eastus2-qa-001"/>
    <s v="snet-bp-bpi-eastus2-qa-003"/>
    <s v="Default (Azure-provided)"/>
    <s v="vm-bp-syslog-eastus2-qa-001-nsg"/>
    <s v="vm-bp-syslog-eastus2-qa-001103"/>
    <s v="Standard"/>
    <b v="1"/>
    <s v="False"/>
    <s v="10.20.2.4"/>
    <s v="Dynamic"/>
    <s v=""/>
    <s v="2023-01-25 23:09"/>
    <s v="Microsoft.Azure.AzureDefenderForServers,  Microsoft.OSTCExtensions,  Microsoft.EnterpriseCloud.Monitoring"/>
    <n v="1"/>
  </r>
  <r>
    <s v="Onnet-QA"/>
    <s v="rg-gis-eastus2-qa-001"/>
    <s v="vm-gis-was-eastus2-qa-001"/>
    <s v="Standard_D2a_v4"/>
    <n v="348"/>
    <n v="2"/>
    <n v="2"/>
    <n v="8"/>
    <n v="4"/>
    <n v="3200"/>
    <n v="45.7763671875"/>
    <n v="2"/>
    <m/>
    <m/>
    <s v=""/>
    <s v=""/>
    <s v=""/>
    <x v="0"/>
    <x v="0"/>
    <s v="WindowsServer"/>
    <s v="2019-Datacenter"/>
    <b v="1"/>
    <s v="MicrosoftWindowsServer"/>
    <s v="17763.4131.230311"/>
    <s v="None"/>
    <s v="gisadminuser"/>
    <b v="0"/>
    <b v="0"/>
    <b v="1"/>
    <s v="StandardSSD_LRS"/>
    <n v="32"/>
    <s v="None"/>
    <n v="0"/>
    <s v="V1"/>
    <s v="VM deallocated"/>
    <b v="0"/>
    <s v="vnet-onnet-eastus2-qa-001"/>
    <s v="snet-gis-server-eastus2-qa-006"/>
    <s v="Default (Azure-provided)"/>
    <s v="None"/>
    <s v="nic-was-eastus2-qa-001"/>
    <s v="Standard"/>
    <b v="1"/>
    <s v="False"/>
    <s v="10.20.2.134"/>
    <s v="Static"/>
    <s v=""/>
    <s v="2023-04-03 16:55"/>
    <s v="Microsoft.Azure.AzureDefenderForServers,  Microsoft.EnterpriseCloud.Monitoring"/>
    <n v="1"/>
  </r>
  <r>
    <s v="Onnet-QA"/>
    <s v="rg-bluep-eastus2-qa-001"/>
    <s v="vm-bp-uaakafka-eastus2-qa-001"/>
    <s v="Standard_B2ms"/>
    <n v="304"/>
    <n v="2"/>
    <n v="1"/>
    <n v="8"/>
    <n v="4"/>
    <n v="1920"/>
    <n v="21.4580078125"/>
    <n v="3"/>
    <m/>
    <m/>
    <s v=""/>
    <s v="3 1 2"/>
    <s v="UltraSSDAvailable"/>
    <x v="0"/>
    <x v="1"/>
    <s v="RHEL"/>
    <s v="7-LVM"/>
    <b v="0"/>
    <s v="RedHat"/>
    <s v="7.9.2023032012"/>
    <s v="None"/>
    <s v="azureuser"/>
    <b v="0"/>
    <b v="0"/>
    <b v="0"/>
    <s v="StandardSSD_LRS"/>
    <n v="32"/>
    <s v="None"/>
    <n v="0"/>
    <s v="V1"/>
    <s v="VM deallocated"/>
    <b v="0"/>
    <s v="vnet-onnet-eastus2-qa-001"/>
    <s v="snet-bp-uaa-eastus2-qa-005"/>
    <s v="Default (Azure-provided)"/>
    <s v="None"/>
    <s v="nic-uaakafka-eastus2-qa-001"/>
    <s v="Standard"/>
    <b v="1"/>
    <s v="False"/>
    <s v="10.20.2.69"/>
    <s v="Static"/>
    <s v=""/>
    <s v="2023-07-24 23:19"/>
    <s v="Microsoft.Azure.AzureDefenderForServers"/>
    <n v="1"/>
  </r>
  <r>
    <s v="Onnet-QA"/>
    <s v="rg-bluep-eastus2-qa-001"/>
    <s v="vm-bpetl-eastus2-qa-002"/>
    <s v="Standard_B2s"/>
    <n v="304"/>
    <n v="2"/>
    <n v="1"/>
    <n v="4"/>
    <n v="4"/>
    <n v="1280"/>
    <n v="21.4580078125"/>
    <n v="3"/>
    <m/>
    <m/>
    <s v=""/>
    <s v="3 1 2"/>
    <s v="UltraSSDAvailable"/>
    <x v="0"/>
    <x v="1"/>
    <s v="0001-com-ubuntu-server-jammy"/>
    <s v="22_04-lts-gen2"/>
    <b v="0"/>
    <s v="Canonical"/>
    <s v="22.04.202408010"/>
    <s v="None"/>
    <s v="azureuser"/>
    <b v="1"/>
    <b v="0"/>
    <b v="0"/>
    <s v="StandardSSD_LRS"/>
    <n v="180"/>
    <s v="StandardSSD_LRS"/>
    <n v="180"/>
    <s v="V2"/>
    <s v="VM deallocated"/>
    <b v="0"/>
    <s v="vnet-onnet-eastus2-qa-001"/>
    <s v="snet-bp-mdso-eastus2-qa-004"/>
    <s v="Default (Azure-provided)"/>
    <s v="None"/>
    <s v="vm-bpetl-eastus2-qa-00266"/>
    <s v="Standard"/>
    <b v="1"/>
    <s v="False"/>
    <s v="10.20.2.37"/>
    <s v="Dynamic"/>
    <s v=""/>
    <s v="2024-08-08 19:49"/>
    <s v="Microsoft.Azure.AzureDefenderForServers,  Microsoft.OSTCExtensions"/>
    <n v="1"/>
  </r>
  <r>
    <s v="Onnet-QA"/>
    <s v="rg-gis-eastus2-qa-001"/>
    <s v="vm-gis-aes-eastus2-qa-001"/>
    <s v="Standard_B16ms"/>
    <n v="304"/>
    <n v="16"/>
    <n v="1"/>
    <n v="64"/>
    <n v="32"/>
    <n v="4320"/>
    <n v="47.68359375"/>
    <n v="8"/>
    <m/>
    <m/>
    <s v=""/>
    <s v="3 1 2"/>
    <s v="UltraSSDAvailable"/>
    <x v="0"/>
    <x v="0"/>
    <m/>
    <m/>
    <b v="0"/>
    <m/>
    <m/>
    <s v="Azure Hybrid Benefit for Windows"/>
    <m/>
    <b v="1"/>
    <b v="0"/>
    <b v="0"/>
    <s v="StandardSSD_LRS"/>
    <n v="180"/>
    <s v="None"/>
    <n v="0"/>
    <s v="V1"/>
    <s v="VM deallocated"/>
    <b v="0"/>
    <s v="vnet-onnet-eastus2-qa-001"/>
    <s v="snet-gis-server-eastus2-qa-006"/>
    <s v="Default (Azure-provided)"/>
    <s v="None"/>
    <s v="nic-aes-eastus2-qa-001"/>
    <s v="Standard"/>
    <b v="1"/>
    <s v="False"/>
    <s v="10.20.2.135"/>
    <s v="Static"/>
    <s v=""/>
    <s v="2024-02-20 14:29"/>
    <s v="Microsoft.Azure.AzureDefenderForServers"/>
    <n v="1"/>
  </r>
  <r>
    <s v="Onnet-QA"/>
    <s v="rg-gis-eastus2-qa-001"/>
    <s v="vm-gis-aes-eastus2-qa-komodo-001"/>
    <s v="Standard_B16ms"/>
    <n v="304"/>
    <n v="16"/>
    <n v="1"/>
    <n v="64"/>
    <n v="32"/>
    <n v="4320"/>
    <n v="47.68359375"/>
    <n v="8"/>
    <m/>
    <m/>
    <s v=""/>
    <s v="3 1 2"/>
    <s v="UltraSSDAvailable"/>
    <x v="0"/>
    <x v="0"/>
    <s v="Windows Server 2019 Datacenter"/>
    <s v="10.0.17763.8644"/>
    <b v="1"/>
    <s v="MicrosoftWindowsServer"/>
    <s v="17763.7558.250705"/>
    <s v="None"/>
    <s v="gisadminuser"/>
    <b v="1"/>
    <b v="0"/>
    <b v="0"/>
    <s v="Premium_LRS"/>
    <n v="180"/>
    <s v="None"/>
    <n v="0"/>
    <s v="V2"/>
    <s v="VM running"/>
    <b v="0"/>
    <s v="vnet-onnet-eastus2-qa-001"/>
    <s v="snet-gis-server-eastus2-qa-006"/>
    <s v="Default (Azure-provided)"/>
    <s v="None"/>
    <s v="vm-gis-aes-eastus2-qa-komodo-00121"/>
    <s v="Standard"/>
    <b v="1"/>
    <s v="False"/>
    <s v="10.20.2.149"/>
    <s v="Dynamic"/>
    <s v=""/>
    <s v="2025-07-29 13:59"/>
    <s v=""/>
    <n v="1"/>
  </r>
  <r>
    <s v="Onnet-QA"/>
    <s v="rg-gis-eastus2-qa-001"/>
    <s v="vm-gis-apo-eastus2-qa-001"/>
    <s v="Standard_B2as_v2"/>
    <n v="348"/>
    <n v="2"/>
    <n v="2"/>
    <n v="8"/>
    <n v="4"/>
    <n v="3750"/>
    <n v="81.0625"/>
    <n v="2"/>
    <m/>
    <m/>
    <s v=""/>
    <s v="2 1 3"/>
    <s v="UltraSSDAvailable"/>
    <x v="0"/>
    <x v="0"/>
    <s v="WindowsServer"/>
    <s v="2019-Datacenter"/>
    <b v="1"/>
    <s v="MicrosoftWindowsServer"/>
    <s v="17763.4131.230311"/>
    <s v="None"/>
    <s v="gisadminuser"/>
    <b v="0"/>
    <b v="0"/>
    <b v="1"/>
    <s v="StandardSSD_LRS"/>
    <n v="180"/>
    <s v="None"/>
    <n v="0"/>
    <s v="V1"/>
    <s v="VM deallocated"/>
    <b v="0"/>
    <s v="vnet-onnet-eastus2-qa-001"/>
    <s v="snet-gis-server-eastus2-qa-006"/>
    <s v="Default (Azure-provided)"/>
    <s v="None"/>
    <s v="nic-apo-eastus2-qa-001"/>
    <s v="Standard"/>
    <b v="1"/>
    <s v="False"/>
    <s v="10.20.2.136"/>
    <s v="Static"/>
    <s v=""/>
    <s v="2023-04-03 17:43"/>
    <s v="Microsoft.Azure.AzureDefenderForServers,  Microsoft.EnterpriseCloud.Monitoring"/>
    <n v="1"/>
  </r>
  <r>
    <s v="Onnet-QA"/>
    <s v="rg-gis-eastus2-qa-001"/>
    <s v="vm-gis-apo-eastus2-qa-komodo-001"/>
    <s v="Standard_D2as_v4"/>
    <n v="121"/>
    <n v="2"/>
    <n v="2"/>
    <n v="8"/>
    <n v="4"/>
    <n v="3200"/>
    <n v="45.7763671875"/>
    <n v="2"/>
    <m/>
    <m/>
    <s v=""/>
    <s v="2 1 3"/>
    <s v="UltraSSDAvailable"/>
    <x v="0"/>
    <x v="0"/>
    <s v="Windows Server 2019 Datacenter"/>
    <s v="10.0.17763.8644"/>
    <b v="1"/>
    <s v="MicrosoftWindowsServer"/>
    <s v="17763.7558.250705"/>
    <s v="None"/>
    <s v="gisadminuser"/>
    <b v="1"/>
    <b v="0"/>
    <b v="0"/>
    <s v="Premium_LRS"/>
    <n v="180"/>
    <s v="None"/>
    <n v="0"/>
    <s v="V2"/>
    <s v="VM running"/>
    <b v="0"/>
    <s v="vnet-onnet-eastus2-qa-001"/>
    <s v="snet-gis-server-eastus2-qa-006"/>
    <s v="Default (Azure-provided)"/>
    <s v="None"/>
    <s v="vm-gis-apo-eastus2-qa-komodo-001899"/>
    <s v="Standard"/>
    <b v="1"/>
    <s v="False"/>
    <s v="10.20.2.150"/>
    <s v="Dynamic"/>
    <s v=""/>
    <s v="2025-07-29 14:55"/>
    <s v=""/>
    <n v="1"/>
  </r>
  <r>
    <s v="Onnet-QA"/>
    <s v="rg-gis-eastus2-qa-001"/>
    <s v="vm-gis-nss-eastus2-qa-002"/>
    <s v="Standard_D2as_v4"/>
    <n v="121"/>
    <n v="2"/>
    <n v="2"/>
    <n v="8"/>
    <n v="4"/>
    <n v="3200"/>
    <n v="45.7763671875"/>
    <n v="2"/>
    <m/>
    <m/>
    <s v=""/>
    <s v="2 1 3"/>
    <s v="UltraSSDAvailable"/>
    <x v="0"/>
    <x v="0"/>
    <s v="WindowsServer"/>
    <s v="2019-Datacenter"/>
    <b v="1"/>
    <s v="MicrosoftWindowsServer"/>
    <s v="17763.4737.230802"/>
    <s v="None"/>
    <s v="gisadminuser"/>
    <b v="0"/>
    <b v="0"/>
    <b v="1"/>
    <s v="StandardSSD_LRS"/>
    <n v="180"/>
    <s v="None"/>
    <n v="0"/>
    <s v="V1"/>
    <s v="VM deallocated"/>
    <b v="0"/>
    <s v="vnet-onnet-eastus2-qa-001"/>
    <s v="snet-gis-server-eastus2-qa-006"/>
    <s v="Default (Azure-provided)"/>
    <s v="None"/>
    <s v="nic-nss-nss-eastus2-qa-002"/>
    <s v="Standard"/>
    <b v="1"/>
    <s v="False"/>
    <s v="10.20.2.137"/>
    <s v="Static"/>
    <s v=""/>
    <s v="2023-08-23 17:11"/>
    <s v="Microsoft.Azure.AzureDefenderForServers,  Microsoft.EnterpriseCloud.Monitoring,  Microsoft.Compute"/>
    <n v="1"/>
  </r>
  <r>
    <s v="Onnet-QA"/>
    <s v="rg-gis-eastus2-qa-001"/>
    <s v="vm-gis-nss-eastus2-qa-005"/>
    <s v="Standard_D2as_v4"/>
    <n v="121"/>
    <n v="2"/>
    <n v="2"/>
    <n v="8"/>
    <n v="4"/>
    <n v="3200"/>
    <n v="45.7763671875"/>
    <n v="2"/>
    <m/>
    <m/>
    <s v=""/>
    <s v="2 1 3"/>
    <s v="UltraSSDAvailable"/>
    <x v="0"/>
    <x v="0"/>
    <m/>
    <m/>
    <b v="1"/>
    <m/>
    <m/>
    <s v="None"/>
    <m/>
    <b v="0"/>
    <b v="0"/>
    <b v="1"/>
    <s v="Premium_LRS"/>
    <n v="180"/>
    <s v="None"/>
    <n v="0"/>
    <s v="V1"/>
    <s v="VM deallocated"/>
    <b v="0"/>
    <s v="vnet-onnet-eastus2-qa-001"/>
    <s v="snet-gis-server-eastus2-qa-006"/>
    <s v="Default (Azure-provided)"/>
    <s v="None"/>
    <s v="vm-gis-nss-eastus2-qa-005109"/>
    <s v="Standard"/>
    <b v="1"/>
    <s v="False"/>
    <s v="10.20.2.133"/>
    <s v="Static"/>
    <s v=""/>
    <s v="2023-08-23 21:39"/>
    <s v="Microsoft.Azure.AzureDefenderForServers,  Microsoft.EnterpriseCloud.Monitoring,  Microsoft.Compute"/>
    <n v="1"/>
  </r>
  <r>
    <s v="Onnet-QA"/>
    <s v="rg-gis-eastus2-qa-001"/>
    <s v="vm-gis-nss-eastus2-qa-k-005"/>
    <s v="Standard_D2as_v4"/>
    <n v="121"/>
    <n v="2"/>
    <n v="2"/>
    <n v="8"/>
    <n v="4"/>
    <n v="3200"/>
    <n v="45.7763671875"/>
    <n v="2"/>
    <m/>
    <m/>
    <s v=""/>
    <s v="2 1 3"/>
    <s v="UltraSSDAvailable"/>
    <x v="0"/>
    <x v="0"/>
    <s v="Windows Server 2019 Datacenter"/>
    <s v="10.0.17763.8644"/>
    <b v="1"/>
    <m/>
    <m/>
    <s v="None"/>
    <m/>
    <b v="1"/>
    <b v="0"/>
    <b v="0"/>
    <s v="Premium_LRS"/>
    <n v="180"/>
    <s v="None"/>
    <n v="0"/>
    <s v="V1"/>
    <s v="VM running"/>
    <b v="0"/>
    <s v="vnet-onnet-eastus2-qa-001"/>
    <s v="snet-gis-server-eastus2-qa-006"/>
    <s v="Default (Azure-provided)"/>
    <s v="None"/>
    <s v="vm-gis-nss-eastus2-qa-k-005275"/>
    <s v="Standard"/>
    <b v="1"/>
    <s v="False"/>
    <s v="10.20.2.152"/>
    <s v="Dynamic"/>
    <s v=""/>
    <s v="2025-08-13 20:49"/>
    <s v="Microsoft.Azure.NetworkWatcher"/>
    <n v="1"/>
  </r>
  <r>
    <s v="Onnet-QA"/>
    <s v="rg-gis-eastus2-qa-001"/>
    <s v="vm-gis-nss-eastus2-qa-komodo-005"/>
    <s v="Standard_D2as_v4"/>
    <n v="121"/>
    <n v="2"/>
    <n v="2"/>
    <n v="8"/>
    <n v="4"/>
    <n v="3200"/>
    <n v="45.7763671875"/>
    <n v="2"/>
    <m/>
    <m/>
    <s v=""/>
    <s v="2 1 3"/>
    <s v="UltraSSDAvailable"/>
    <x v="0"/>
    <x v="0"/>
    <s v="Windows Server 2019 Datacenter"/>
    <s v="10.0.17763.8644"/>
    <b v="1"/>
    <s v="MicrosoftWindowsServer"/>
    <s v="17763.7558.250705"/>
    <s v="None"/>
    <s v="gisadminuser"/>
    <b v="1"/>
    <b v="0"/>
    <b v="0"/>
    <s v="Premium_LRS"/>
    <n v="180"/>
    <s v="None"/>
    <n v="0"/>
    <s v="V2"/>
    <s v="VM running"/>
    <b v="0"/>
    <s v="vnet-onnet-eastus2-qa-001"/>
    <s v="snet-gis-server-eastus2-qa-006"/>
    <s v="Default (Azure-provided)"/>
    <s v="None"/>
    <s v="vm-gis-nss-eastus2-qa-komodo-005985"/>
    <s v="Standard"/>
    <b v="1"/>
    <s v="False"/>
    <s v="10.20.2.148"/>
    <s v="Dynamic"/>
    <s v=""/>
    <s v="2025-07-29 13:50"/>
    <s v=""/>
    <n v="1"/>
  </r>
  <r>
    <s v="Onnet-QA"/>
    <s v="rg-gis-eastus2-qa-001"/>
    <s v="vm-gis-was-eastus2-qa-komodo-001"/>
    <s v="Standard_D2as_v4"/>
    <n v="121"/>
    <n v="2"/>
    <n v="2"/>
    <n v="8"/>
    <n v="4"/>
    <n v="3200"/>
    <n v="45.7763671875"/>
    <n v="2"/>
    <m/>
    <m/>
    <s v=""/>
    <s v="2 1 3"/>
    <s v="UltraSSDAvailable"/>
    <x v="0"/>
    <x v="0"/>
    <s v="Windows Server 2019 Datacenter"/>
    <s v="10.0.17763.8644"/>
    <b v="1"/>
    <s v="MicrosoftWindowsServer"/>
    <s v="17763.7558.250705"/>
    <s v="None"/>
    <s v="gisadminuser"/>
    <b v="1"/>
    <b v="0"/>
    <b v="0"/>
    <s v="Premium_LRS"/>
    <n v="180"/>
    <s v="None"/>
    <n v="0"/>
    <s v="V2"/>
    <s v="VM running"/>
    <b v="0"/>
    <s v="vnet-onnet-eastus2-qa-001"/>
    <s v="snet-gis-server-eastus2-qa-006"/>
    <s v="Default (Azure-provided)"/>
    <s v="None"/>
    <s v="vm-gis-was-eastus2-qa-komodo-001713"/>
    <s v="Standard"/>
    <b v="1"/>
    <s v="False"/>
    <s v="10.20.2.151"/>
    <s v="Dynamic"/>
    <s v=""/>
    <s v="2025-07-29 14:57"/>
    <s v=""/>
    <n v="1"/>
  </r>
  <r>
    <s v="Onnet-QA"/>
    <s v="rg-sn-eastus2-qa-001"/>
    <s v="vm-sn-ms-eastus2-qa-001"/>
    <s v="Standard_D4_v4"/>
    <n v="346"/>
    <n v="4"/>
    <n v="2"/>
    <n v="16"/>
    <n v="8"/>
    <n v="6400"/>
    <n v="91.552734375"/>
    <n v="2"/>
    <m/>
    <m/>
    <s v=""/>
    <s v=""/>
    <s v=""/>
    <x v="0"/>
    <x v="0"/>
    <s v="WindowsServer"/>
    <s v="2019-Datacenter"/>
    <b v="1"/>
    <s v="MicrosoftWindowsServer"/>
    <s v="17763.3650.221105"/>
    <s v="None"/>
    <s v="azureuser"/>
    <b v="0"/>
    <b v="0"/>
    <b v="1"/>
    <s v="Standard_LRS"/>
    <n v="180"/>
    <s v="2 Disks found."/>
    <n v="32"/>
    <s v="V1"/>
    <s v="VM deallocated"/>
    <b v="0"/>
    <s v="vnet-onnet-eastus2-qa-001"/>
    <s v="snet-sn-ms-eastus2-qa-009"/>
    <s v="Default (Azure-provided)"/>
    <s v="None"/>
    <s v="nic-ms-eastus2-qa-001"/>
    <s v="Standard"/>
    <b v="1"/>
    <s v="False"/>
    <s v="10.20.2.102"/>
    <s v="Static"/>
    <s v=""/>
    <s v="2022-11-15 18:39"/>
    <s v="Microsoft.Azure.AzureDefenderForServers,  Microsoft.EnterpriseCloud.Monitoring,  Microsoft.Azure.NetworkWatcher,  Microsoft.Azure.Monitor"/>
    <n v="1"/>
  </r>
  <r>
    <s v="Onnet-QA"/>
    <s v="rg-sn-eastus2-qa-001"/>
    <s v="vm-sn-ms-eastus2-qa-002"/>
    <s v="Standard_B2ms"/>
    <n v="304"/>
    <n v="2"/>
    <n v="1"/>
    <n v="8"/>
    <n v="4"/>
    <n v="1920"/>
    <n v="21.4580078125"/>
    <n v="3"/>
    <m/>
    <m/>
    <s v=""/>
    <s v="3 1 2"/>
    <s v="UltraSSDAvailable"/>
    <x v="0"/>
    <x v="1"/>
    <s v="ubuntu"/>
    <s v="22.04"/>
    <b v="0"/>
    <s v="Canonical"/>
    <s v="22.04.202409130"/>
    <s v="None"/>
    <s v="azureuser"/>
    <b v="0"/>
    <b v="0"/>
    <b v="0"/>
    <s v="StandardSSD_LRS"/>
    <n v="180"/>
    <s v="None"/>
    <n v="0"/>
    <s v="V2"/>
    <s v="VM running"/>
    <b v="0"/>
    <s v="vnet-onnet-eastus2-qa-001"/>
    <s v="snet-sn-ms-eastus2-qa-009"/>
    <s v="Default (Azure-provided)"/>
    <s v="None"/>
    <s v="vm-sn-ms-eastus2-qa-002-nic"/>
    <s v="Standard"/>
    <b v="1"/>
    <s v="False"/>
    <s v="10.20.2.100"/>
    <s v="Dynamic"/>
    <s v=""/>
    <s v="2024-09-19 17:12"/>
    <s v="Microsoft.Azure.AzureDefenderForServers"/>
    <n v="1"/>
  </r>
  <r>
    <s v="Onnet-QA"/>
    <s v="rg-sn-eastus2-qa-001"/>
    <s v="vm-sn-ms-eastus2-qa-003"/>
    <s v="Standard_B2ms"/>
    <n v="304"/>
    <n v="2"/>
    <n v="1"/>
    <n v="8"/>
    <n v="4"/>
    <n v="1920"/>
    <n v="21.4580078125"/>
    <n v="3"/>
    <m/>
    <m/>
    <s v=""/>
    <s v="3 1 2"/>
    <s v="UltraSSDAvailable"/>
    <x v="0"/>
    <x v="1"/>
    <s v="ubuntu"/>
    <s v="22.04"/>
    <b v="0"/>
    <s v="Canonical"/>
    <s v="22.04.202409130"/>
    <s v="None"/>
    <s v="azureuser"/>
    <b v="0"/>
    <b v="0"/>
    <b v="0"/>
    <s v="StandardSSD_LRS"/>
    <n v="180"/>
    <s v="None"/>
    <n v="0"/>
    <s v="V2"/>
    <s v="VM running"/>
    <b v="0"/>
    <s v="vnet-onnet-eastus2-qa-001"/>
    <s v="snet-sn-ms-eastus2-qa-009"/>
    <s v="Default (Azure-provided)"/>
    <s v="None"/>
    <s v="vm-sn-ms-eastus2-qa-003-nic"/>
    <s v="Standard"/>
    <b v="1"/>
    <s v="False"/>
    <s v="10.20.2.101"/>
    <s v="Dynamic"/>
    <s v=""/>
    <s v="2024-09-19 17:16"/>
    <s v="Microsoft.Azure.AzureDefenderForServers"/>
    <n v="1"/>
  </r>
  <r>
    <s v="Onnet-QA"/>
    <s v="rg-sn-eastus2-qa-001"/>
    <s v="vm-sn-ms-eastus2-qa-004"/>
    <s v="Standard_B2ms"/>
    <n v="304"/>
    <n v="2"/>
    <n v="1"/>
    <n v="8"/>
    <n v="4"/>
    <n v="1920"/>
    <n v="21.4580078125"/>
    <n v="3"/>
    <m/>
    <m/>
    <s v=""/>
    <s v="3 1 2"/>
    <s v="UltraSSDAvailable"/>
    <x v="0"/>
    <x v="1"/>
    <s v="ubuntu"/>
    <s v="22.04"/>
    <b v="0"/>
    <s v="Canonical"/>
    <s v="22.04.202409130"/>
    <s v="None"/>
    <s v="azureuser"/>
    <b v="0"/>
    <b v="0"/>
    <b v="0"/>
    <s v="StandardSSD_LRS"/>
    <n v="180"/>
    <s v="None"/>
    <n v="0"/>
    <s v="V2"/>
    <s v="VM running"/>
    <b v="0"/>
    <s v="vnet-onnet-eastus2-qa-001"/>
    <s v="snet-sn-ms-eastus2-qa-009"/>
    <s v="Default (Azure-provided)"/>
    <s v="None"/>
    <s v="vm-sn-ms-eastus2-qa-004-nic"/>
    <s v="Standard"/>
    <b v="1"/>
    <s v="False"/>
    <s v="10.20.2.103"/>
    <s v="Dynamic"/>
    <s v=""/>
    <s v="2024-09-19 17:20"/>
    <s v="Microsoft.Azure.AzureDefenderForServers"/>
    <n v="1"/>
  </r>
  <r>
    <s v="Onnet-QA"/>
    <s v="rg-sn-eastus2-qa-001"/>
    <s v="vm-sn-ms-eastus2-qa-005"/>
    <s v="Standard_B2ms"/>
    <n v="304"/>
    <n v="2"/>
    <n v="1"/>
    <n v="8"/>
    <n v="4"/>
    <n v="1920"/>
    <n v="21.4580078125"/>
    <n v="3"/>
    <m/>
    <m/>
    <s v=""/>
    <s v="3 1 2"/>
    <s v="UltraSSDAvailable"/>
    <x v="0"/>
    <x v="1"/>
    <s v="ubuntu"/>
    <s v="22.04"/>
    <b v="0"/>
    <s v="Canonical"/>
    <s v="22.04.202409130"/>
    <s v="None"/>
    <s v="azureuser"/>
    <b v="0"/>
    <b v="0"/>
    <b v="0"/>
    <s v="StandardSSD_LRS"/>
    <n v="180"/>
    <s v="None"/>
    <n v="0"/>
    <s v="V2"/>
    <s v="VM running"/>
    <b v="0"/>
    <s v="vnet-onnet-eastus2-qa-001"/>
    <s v="snet-sn-ms-eastus2-qa-009"/>
    <s v="Default (Azure-provided)"/>
    <s v="None"/>
    <s v="vm-sn-ms-eastus2-qa-005-nic"/>
    <s v="Standard"/>
    <b v="1"/>
    <s v="False"/>
    <s v="10.20.2.104"/>
    <s v="Dynamic"/>
    <s v=""/>
    <s v="2024-09-19 17:24"/>
    <s v="Microsoft.Azure.AzureDefenderForServers"/>
    <n v="1"/>
  </r>
  <r>
    <s v="Onnet-QA"/>
    <s v="sntest-server-domain_group"/>
    <s v="sn-test-server-domain"/>
    <s v="Standard_B2s"/>
    <n v="304"/>
    <n v="2"/>
    <n v="1"/>
    <n v="4"/>
    <n v="4"/>
    <n v="1280"/>
    <n v="21.4580078125"/>
    <n v="3"/>
    <m/>
    <m/>
    <n v="1"/>
    <s v="3 1 2"/>
    <s v="UltraSSDAvailable"/>
    <x v="0"/>
    <x v="1"/>
    <s v="0001-com-ubuntu-server-jammy"/>
    <s v="22_04-lts-gen2"/>
    <b v="0"/>
    <s v="Canonical"/>
    <s v="22.04.202409130"/>
    <s v="None"/>
    <s v="azureuser"/>
    <b v="0"/>
    <b v="0"/>
    <b v="0"/>
    <s v="Standard_LRS"/>
    <n v="180"/>
    <s v="None"/>
    <n v="0"/>
    <s v="V2"/>
    <s v="VM deallocated"/>
    <b v="0"/>
    <s v="vnet-onnet-eastus2-qa-001"/>
    <s v="snet-sn-ms-eastus2-qa-009"/>
    <s v="Default (Azure-provided)"/>
    <s v="None"/>
    <s v="sn-test-server-domain982_z1"/>
    <s v="Standard"/>
    <b v="1"/>
    <s v="False"/>
    <s v="10.20.2.105"/>
    <s v="Dynamic"/>
    <s v=""/>
    <s v="2024-09-23 21:17"/>
    <s v=""/>
    <n v="1"/>
  </r>
  <r>
    <s v="Onnet-Prod"/>
    <s v="mc_rg-integrations-eastus2-prod-001_aks-integrations-eastus2-prod-002_eastus2"/>
    <s v="aks-timer-84908109-vms2"/>
    <s v="Standard_D4as_v5"/>
    <n v="346"/>
    <n v="4"/>
    <n v="2"/>
    <n v="16"/>
    <n v="8"/>
    <n v="6400"/>
    <n v="137.3291015625"/>
    <n v="2"/>
    <m/>
    <m/>
    <s v=""/>
    <s v="2 3 1"/>
    <s v="UltraSSDAvailable"/>
    <x v="0"/>
    <x v="1"/>
    <s v="ubuntu"/>
    <s v="22.04"/>
    <b v="0"/>
    <m/>
    <s v="202510.29.0"/>
    <s v="None"/>
    <s v="azureuser"/>
    <b v="0"/>
    <b v="0"/>
    <b v="0"/>
    <s v="Premium_LRS"/>
    <n v="180"/>
    <s v="8 Disks found."/>
    <n v="1"/>
    <s v="V2"/>
    <s v="VM running"/>
    <b v="0"/>
    <s v="vnet-onnet-eastus2-prod-001"/>
    <s v="snet-aks-integrations-prod-001"/>
    <s v="Default (Azure-provided)"/>
    <s v="aks-agentpool-12857252-nsg"/>
    <s v="aks-timer-84908109-vmsnic-2-6b5162bb"/>
    <s v="Standard"/>
    <b v="1"/>
    <s v="False"/>
    <s v="10.10.3.13"/>
    <s v="Dynamic"/>
    <s v=""/>
    <s v="2025-12-08 02:37"/>
    <s v="Microsoft.Azure.AzureDefenderForServers,  Microsoft.AKS,  Microsoft.AKS,  Microsoft.Azure.Extensions"/>
    <n v="1"/>
  </r>
  <r>
    <s v="Onnet-Prod"/>
    <s v="rg-bluep-eastus2-prod-001"/>
    <s v="vm-bp-syslog-eastus2-prod-001"/>
    <s v="Standard_D2as_v4"/>
    <n v="75"/>
    <n v="2"/>
    <n v="2"/>
    <n v="8"/>
    <n v="4"/>
    <n v="3200"/>
    <n v="45.7763671875"/>
    <n v="2"/>
    <m/>
    <m/>
    <s v=""/>
    <s v="2 1 3"/>
    <s v="UltraSSDAvailable"/>
    <x v="0"/>
    <x v="1"/>
    <s v="ubuntu"/>
    <s v="20.04"/>
    <b v="0"/>
    <s v="Canonical"/>
    <s v="20.04.202307240"/>
    <s v="None"/>
    <s v="azureuser"/>
    <b v="1"/>
    <b v="0"/>
    <b v="1"/>
    <s v="Standard_LRS"/>
    <n v="180"/>
    <s v="None"/>
    <n v="0"/>
    <s v="V2"/>
    <s v="VM running"/>
    <b v="0"/>
    <s v="vnet-onnet-eastus2-prod-001"/>
    <s v="snet-bp-bpimdso-eastus2-prod-001"/>
    <s v="Default (Azure-provided)"/>
    <s v="None"/>
    <s v="vm-bp-syslog-eastus2-prod-001892"/>
    <s v="Standard"/>
    <b v="1"/>
    <s v="False"/>
    <s v="10.10.7.4"/>
    <s v="Dynamic"/>
    <s v=""/>
    <s v="2023-08-31 19:57"/>
    <s v="Microsoft.Azure.AzureDefenderForServers,  Microsoft.OSTCExtensions,  Microsoft.EnterpriseCloud.Monitoring"/>
    <n v="1"/>
  </r>
  <r>
    <s v="Onnet-Prod"/>
    <s v="rg-gis-eastus2-prod-001"/>
    <s v="vm-gis-apo-eastus2-prod-001"/>
    <s v="Standard_D4as_v4"/>
    <n v="75"/>
    <n v="4"/>
    <n v="2"/>
    <n v="16"/>
    <n v="8"/>
    <n v="6400"/>
    <n v="91.552734375"/>
    <n v="2"/>
    <m/>
    <m/>
    <s v=""/>
    <s v="2 1 3"/>
    <s v="UltraSSDAvailable"/>
    <x v="0"/>
    <x v="0"/>
    <s v="Windows Server 2019 Datacenter"/>
    <s v="10.0.17763.4499"/>
    <b v="1"/>
    <s v="MicrosoftWindowsServer"/>
    <s v="17763.4252.230404"/>
    <s v="None"/>
    <s v="gisprodadmin"/>
    <b v="0"/>
    <b v="0"/>
    <b v="1"/>
    <s v="Premium_LRS"/>
    <n v="16"/>
    <s v="StandardSSD_LRS"/>
    <n v="16"/>
    <s v="V1"/>
    <s v="VM running"/>
    <b v="0"/>
    <s v="vnet-onnet-eastus2-prod-001"/>
    <s v="snet-gis-server-eastus2-prod-006"/>
    <s v="Default (Azure-provided)"/>
    <s v="None"/>
    <s v="nic-apo-eastus2-prod-001"/>
    <s v="Standard"/>
    <b v="1"/>
    <s v="False"/>
    <s v="10.10.7.135"/>
    <s v="Static"/>
    <s v=""/>
    <s v="2023-05-09 00:25"/>
    <s v="Microsoft.Azure.AzureDefenderForServers,  Microsoft.EnterpriseCloud.Monitoring,  Microsoft.Azure.RecoveryServices.SiteRecovery,  Microsoft.Azure.Monitor"/>
    <n v="1"/>
  </r>
  <r>
    <s v="Onnet-Prod"/>
    <s v="rg-gis-eastus2-prod-001"/>
    <s v="vm-gis-apo-eastus2-prod-005"/>
    <s v="Standard_B2as_v2"/>
    <n v="304"/>
    <n v="2"/>
    <n v="2"/>
    <n v="8"/>
    <n v="4"/>
    <n v="3750"/>
    <n v="81.0625"/>
    <n v="2"/>
    <m/>
    <m/>
    <s v=""/>
    <s v="2 1 3"/>
    <s v="UltraSSDAvailable"/>
    <x v="0"/>
    <x v="0"/>
    <s v="Windows Server 2022 Datacenter"/>
    <s v="10.0.20348.5020"/>
    <b v="1"/>
    <s v="MicrosoftWindowsServer"/>
    <s v="20348.3091.250112"/>
    <s v="None"/>
    <s v="gisprodadmin"/>
    <b v="0"/>
    <b v="0"/>
    <b v="0"/>
    <s v="Premium_LRS"/>
    <n v="16"/>
    <s v="None"/>
    <n v="0"/>
    <s v="V1"/>
    <s v="VM running"/>
    <b v="0"/>
    <s v="vnet-onnet-eastus2-prod-001"/>
    <s v="snet-gis-server-eastus2-prod-001"/>
    <s v="Default (Azure-provided)"/>
    <s v="None"/>
    <s v="nic-apo-eastus2-prod-005"/>
    <s v="Standard"/>
    <b v="1"/>
    <s v="False"/>
    <s v="10.10.1.134"/>
    <s v="Dynamic"/>
    <s v=""/>
    <s v="2025-02-07 20:40"/>
    <s v="Microsoft.Azure.AzureDefenderForServers"/>
    <n v="1"/>
  </r>
  <r>
    <s v="Onnet-Prod"/>
    <s v="rg-gis-eastus2-prod-001"/>
    <s v="vm-gis-aes-eastus2-prod-002"/>
    <s v="Standard_F32s_v2"/>
    <n v="238"/>
    <n v="32"/>
    <n v="2"/>
    <n v="64"/>
    <n v="32"/>
    <n v="51200"/>
    <n v="732.421875"/>
    <n v="8"/>
    <m/>
    <m/>
    <s v=""/>
    <s v="1 3 2"/>
    <s v="UltraSSDAvailable"/>
    <x v="0"/>
    <x v="0"/>
    <s v="Windows Server 2019 Datacenter"/>
    <s v="10.0.17763.8644"/>
    <b v="1"/>
    <s v="MicrosoftWindowsServer"/>
    <s v="17763.4252.230404"/>
    <s v="None"/>
    <s v="gisprodadmin"/>
    <b v="0"/>
    <b v="0"/>
    <b v="1"/>
    <s v="Premium_LRS"/>
    <n v="16"/>
    <s v="None"/>
    <n v="0"/>
    <s v="V1"/>
    <s v="VM running"/>
    <b v="0"/>
    <s v="vnet-onnet-eastus2-prod-001"/>
    <s v="snet-gis-server-eastus2-prod-006"/>
    <s v="Default (Azure-provided)"/>
    <s v="None"/>
    <s v="nic-aes-eastus2-prod-002"/>
    <s v="Standard"/>
    <b v="1"/>
    <s v="False"/>
    <s v="10.10.7.140"/>
    <s v="Static"/>
    <s v=""/>
    <s v="2023-05-08 22:39"/>
    <s v="Microsoft.Azure.NetworkWatcher,  Microsoft.Azure.AzureDefenderForServers,  Microsoft.EnterpriseCloud.Monitoring,  Microsoft.Azure.RecoveryServices.SiteRecovery,  Microsoft.Azure.Monitor"/>
    <n v="1"/>
  </r>
  <r>
    <s v="Onnet-Prod"/>
    <s v="rg-gis-eastus2-prod-001"/>
    <s v="vm-gis-aes-eastus2-prod-004"/>
    <s v="Standard_B4as_v2"/>
    <n v="304"/>
    <n v="4"/>
    <n v="2"/>
    <n v="16"/>
    <n v="8"/>
    <n v="6400"/>
    <n v="138.283203125"/>
    <n v="3"/>
    <m/>
    <m/>
    <s v=""/>
    <s v="2 1 3"/>
    <s v="UltraSSDAvailable"/>
    <x v="0"/>
    <x v="0"/>
    <s v="Windows Server 2022 Datacenter"/>
    <s v="10.0.20348.5020"/>
    <b v="1"/>
    <s v="MicrosoftWindowsServer"/>
    <s v="20348.3091.250112"/>
    <s v="None"/>
    <s v="gisprodadmin"/>
    <b v="0"/>
    <b v="0"/>
    <b v="0"/>
    <s v="Premium_LRS"/>
    <n v="16"/>
    <s v="None"/>
    <n v="0"/>
    <s v="V1"/>
    <s v="VM running"/>
    <b v="0"/>
    <s v="vnet-onnet-eastus2-prod-001"/>
    <s v="snet-gis-server-eastus2-prod-001"/>
    <s v="Default (Azure-provided)"/>
    <s v="None"/>
    <s v="nic-aes-eastus2-prod-004"/>
    <s v="Standard"/>
    <b v="1"/>
    <s v="False"/>
    <s v="10.10.1.133"/>
    <s v="Dynamic"/>
    <s v=""/>
    <s v="2025-02-07 20:32"/>
    <s v="Microsoft.Azure.AzureDefenderForServers"/>
    <n v="1"/>
  </r>
  <r>
    <s v="Onnet-Prod"/>
    <s v="rg-gis-eastus2-prod-001"/>
    <s v="vm-gis-apo-eastus2-prod-006"/>
    <s v="Standard_B2als_v2"/>
    <n v="304"/>
    <n v="2"/>
    <n v="2"/>
    <n v="4"/>
    <n v="4"/>
    <n v="3750"/>
    <n v="81.0625"/>
    <n v="2"/>
    <m/>
    <m/>
    <s v=""/>
    <s v="2 1 3"/>
    <s v="UltraSSDAvailable"/>
    <x v="0"/>
    <x v="0"/>
    <s v="Windows Server 2022 Datacenter"/>
    <s v="10.0.20348.3328"/>
    <b v="0"/>
    <s v="MicrosoftWindowsServer"/>
    <s v="20348.3328.250306"/>
    <s v="None"/>
    <s v="gisprodadmin"/>
    <b v="0"/>
    <b v="0"/>
    <b v="0"/>
    <s v="Premium_LRS"/>
    <n v="16"/>
    <s v="None"/>
    <n v="0"/>
    <s v="V1"/>
    <s v="VM running"/>
    <b v="0"/>
    <s v="vnet-onnet-eastus2-prod-001"/>
    <s v="snet-gis-server-eastus2-prod-002"/>
    <s v="Default (Azure-provided)"/>
    <s v="None"/>
    <s v="nic-apo-eastus2-prod-006"/>
    <s v="Standard"/>
    <b v="1"/>
    <s v="False"/>
    <s v="10.10.1.166"/>
    <s v="Dynamic"/>
    <s v=""/>
    <s v="2025-03-31 16:18"/>
    <s v="Microsoft.Azure.AzureDefenderForServers"/>
    <n v="1"/>
  </r>
  <r>
    <s v="Onnet-Prod"/>
    <s v="rg-gis-eastus2-prod-001"/>
    <s v="vm-gis-apo-eastus2-prod-007"/>
    <s v="Standard_B2als_v2"/>
    <n v="304"/>
    <n v="2"/>
    <n v="2"/>
    <n v="4"/>
    <n v="4"/>
    <n v="3750"/>
    <n v="81.0625"/>
    <n v="2"/>
    <m/>
    <m/>
    <s v=""/>
    <s v="2 1 3"/>
    <s v="UltraSSDAvailable"/>
    <x v="0"/>
    <x v="0"/>
    <s v="Windows Server 2022 Datacenter"/>
    <s v="10.0.20348.3328"/>
    <b v="0"/>
    <s v="MicrosoftWindowsServer"/>
    <s v="20348.3328.250306"/>
    <s v="None"/>
    <s v="gisprodadmin"/>
    <b v="0"/>
    <b v="0"/>
    <b v="0"/>
    <s v="Premium_LRS"/>
    <n v="16"/>
    <s v="None"/>
    <n v="0"/>
    <s v="V1"/>
    <s v="VM running"/>
    <b v="0"/>
    <s v="vnet-onnet-eastus2-prod-001"/>
    <s v="snet-gis-server-eastus2-prod-002"/>
    <s v="Default (Azure-provided)"/>
    <s v="None"/>
    <s v="nic-apo-eastus2-prod-007"/>
    <s v="Standard"/>
    <b v="1"/>
    <s v="False"/>
    <s v="10.10.1.167"/>
    <s v="Dynamic"/>
    <s v=""/>
    <s v="2025-03-31 16:18"/>
    <s v="Microsoft.Azure.AzureDefenderForServers"/>
    <n v="1"/>
  </r>
  <r>
    <s v="Onnet-Prod"/>
    <s v="rg-gis-eastus2-prod-001"/>
    <s v="vm-gis-ds-eastus2-prod-007"/>
    <s v="Standard_B2as_v2"/>
    <n v="304"/>
    <n v="2"/>
    <n v="2"/>
    <n v="8"/>
    <n v="4"/>
    <n v="3750"/>
    <n v="81.0625"/>
    <n v="2"/>
    <m/>
    <m/>
    <s v=""/>
    <s v="2 1 3"/>
    <s v="UltraSSDAvailable"/>
    <x v="0"/>
    <x v="0"/>
    <s v="Windows Server 2022 Datacenter"/>
    <s v="10.0.20348.5020"/>
    <b v="1"/>
    <s v="MicrosoftWindowsServer"/>
    <s v="20348.3207.250210"/>
    <s v="None"/>
    <s v="gisprodadmin"/>
    <b v="0"/>
    <b v="0"/>
    <b v="0"/>
    <s v="Premium_LRS"/>
    <n v="128"/>
    <s v="Premium_LRS"/>
    <n v="128"/>
    <s v="V1"/>
    <s v="VM running"/>
    <b v="0"/>
    <s v="vnet-onnet-eastus2-prod-001"/>
    <s v="snet-gis-server-eastus2-prod-002"/>
    <s v="Default (Azure-provided)"/>
    <s v="None"/>
    <s v="nic-ds-eastus2-prod-007"/>
    <s v="Standard"/>
    <b v="1"/>
    <s v="False"/>
    <s v="10.10.1.168"/>
    <s v="Dynamic"/>
    <s v=""/>
    <s v="2025-02-21 22:30"/>
    <s v="Microsoft.Azure.AzureDefenderForServers"/>
    <n v="1"/>
  </r>
  <r>
    <s v="Onnet-Prod"/>
    <s v="rg-gis-eastus2-prod-001"/>
    <s v="vm-gis-fs-eastus2-prod-004"/>
    <s v="Standard_B2ms"/>
    <n v="324"/>
    <n v="2"/>
    <n v="1"/>
    <n v="8"/>
    <n v="4"/>
    <n v="1920"/>
    <n v="21.4580078125"/>
    <n v="3"/>
    <m/>
    <m/>
    <s v=""/>
    <s v="3 1 2"/>
    <s v="UltraSSDAvailable"/>
    <x v="0"/>
    <x v="0"/>
    <s v="Windows Server 2022 Datacenter"/>
    <s v="10.0.20348.3328"/>
    <b v="0"/>
    <s v="MicrosoftWindowsServer"/>
    <s v="20348.3328.250306"/>
    <s v="None"/>
    <s v="gisprodadmin"/>
    <b v="0"/>
    <b v="0"/>
    <b v="0"/>
    <s v="Premium_LRS"/>
    <n v="128"/>
    <s v="Premium_LRS"/>
    <n v="128"/>
    <s v="V1"/>
    <s v="VM running"/>
    <b v="0"/>
    <s v="vnet-onnet-eastus2-prod-001"/>
    <s v="snet-gis-server-eastus2-prod-001"/>
    <s v="Default (Azure-provided)"/>
    <s v="None"/>
    <s v="nic-fs-eastus2-prod-004"/>
    <s v="Standard"/>
    <b v="1"/>
    <s v="False"/>
    <s v="10.10.1.138"/>
    <s v="Dynamic"/>
    <s v=""/>
    <s v="2025-03-17 15:10"/>
    <s v="Microsoft.Azure.AzureDefenderForServers"/>
    <n v="1"/>
  </r>
  <r>
    <s v="Onnet-Prod"/>
    <s v="rg-gis-eastus2-prod-001"/>
    <s v="vm-gis-fs-eastus2-prod-006"/>
    <s v="Standard_B2ms"/>
    <n v="324"/>
    <n v="2"/>
    <n v="1"/>
    <n v="8"/>
    <n v="4"/>
    <n v="1920"/>
    <n v="21.4580078125"/>
    <n v="3"/>
    <m/>
    <m/>
    <s v=""/>
    <s v="3 1 2"/>
    <s v="UltraSSDAvailable"/>
    <x v="0"/>
    <x v="0"/>
    <s v="Windows Server 2022 Datacenter"/>
    <s v="10.0.20348.3328"/>
    <b v="0"/>
    <s v="MicrosoftWindowsServer"/>
    <s v="20348.3328.250306"/>
    <s v="None"/>
    <s v="gisprodadmin"/>
    <b v="0"/>
    <b v="0"/>
    <b v="0"/>
    <s v="Premium_LRS"/>
    <n v="128"/>
    <s v="Premium_LRS"/>
    <n v="128"/>
    <s v="V1"/>
    <s v="VM running"/>
    <b v="0"/>
    <s v="vnet-onnet-eastus2-prod-001"/>
    <s v="snet-gis-server-eastus2-prod-002"/>
    <s v="Default (Azure-provided)"/>
    <s v="None"/>
    <s v="nic-fs-eastus2-prod-006"/>
    <s v="Standard"/>
    <b v="1"/>
    <s v="False"/>
    <s v="10.10.1.170"/>
    <s v="Dynamic"/>
    <s v=""/>
    <s v="2025-03-14 19:43"/>
    <s v="Microsoft.Azure.AzureDefenderForServers"/>
    <n v="1"/>
  </r>
  <r>
    <s v="Onnet-Prod"/>
    <s v="rg-gis-eastus2-prod-001"/>
    <s v="vm-gis-nss-eastus2-prod-001"/>
    <s v="Standard_D8as_v4"/>
    <n v="75"/>
    <n v="8"/>
    <n v="2"/>
    <n v="32"/>
    <n v="16"/>
    <n v="12800"/>
    <n v="183.10546875"/>
    <n v="4"/>
    <m/>
    <m/>
    <s v=""/>
    <s v="2 1 3"/>
    <s v="UltraSSDAvailable"/>
    <x v="0"/>
    <x v="0"/>
    <s v="Windows Server 2019 Datacenter"/>
    <s v="10.0.17763.8644"/>
    <b v="1"/>
    <s v="MicrosoftWindowsServer"/>
    <s v="17763.4252.230404"/>
    <s v="None"/>
    <s v="gisprodadmin"/>
    <b v="1"/>
    <b v="0"/>
    <b v="1"/>
    <s v="Premium_LRS"/>
    <n v="128"/>
    <s v="None"/>
    <n v="0"/>
    <s v="V1"/>
    <s v="VM running"/>
    <b v="0"/>
    <s v="vnet-onnet-eastus2-prod-001"/>
    <s v="snet-gis-server-eastus2-prod-006"/>
    <s v="Default (Azure-provided)"/>
    <s v="None"/>
    <s v="nic-nss-eastus2-prod-001"/>
    <s v="Standard"/>
    <b v="1"/>
    <s v="False"/>
    <s v="10.10.7.141"/>
    <s v="Static"/>
    <s v=""/>
    <s v="2023-05-08 20:27"/>
    <s v="Microsoft.Azure.AzureDefenderForServers,  Microsoft.Compute,  Microsoft.Azure.Diagnostics,  Microsoft.EnterpriseCloud.Monitoring,  Microsoft.Azure.RecoveryServices.SiteRecovery,  Microsoft.Azure.Monitor"/>
    <n v="1"/>
  </r>
  <r>
    <s v="Onnet-Prod"/>
    <s v="rg-gis-eastus2-prod-001"/>
    <s v="vm-gis-was-eastus2-prod-001"/>
    <s v="Standard_D2as_v4"/>
    <n v="75"/>
    <n v="2"/>
    <n v="2"/>
    <n v="8"/>
    <n v="4"/>
    <n v="3200"/>
    <n v="45.7763671875"/>
    <n v="2"/>
    <m/>
    <m/>
    <s v=""/>
    <s v="2 1 3"/>
    <s v="UltraSSDAvailable"/>
    <x v="0"/>
    <x v="0"/>
    <s v="Windows Server 2019 Datacenter"/>
    <s v="10.0.17763.4499"/>
    <b v="1"/>
    <s v="MicrosoftWindowsServer"/>
    <s v="17763.4252.230404"/>
    <s v="None"/>
    <s v="gisprodadmin"/>
    <b v="0"/>
    <b v="0"/>
    <b v="1"/>
    <s v="Premium_LRS"/>
    <n v="128"/>
    <s v="None"/>
    <n v="0"/>
    <s v="V1"/>
    <s v="VM running"/>
    <b v="0"/>
    <s v="vnet-onnet-eastus2-prod-001"/>
    <s v="snet-gis-server-eastus2-prod-006"/>
    <s v="Default (Azure-provided)"/>
    <s v="None"/>
    <s v="nic-was-eastus2-prod-001"/>
    <s v="Standard"/>
    <b v="1"/>
    <s v="False"/>
    <s v="10.10.7.137"/>
    <s v="Static"/>
    <s v=""/>
    <s v="2023-05-08 21:42"/>
    <s v="Microsoft.Azure.NetworkWatcher,  Microsoft.Azure.AzureDefenderForServers,  Microsoft.EnterpriseCloud.Monitoring,  Microsoft.Azure.RecoveryServices.SiteRecovery,  Microsoft.Azure.Monitor"/>
    <n v="1"/>
  </r>
  <r>
    <s v="Onnet-Prod"/>
    <s v="rg-gis-eastus2-prod-001"/>
    <s v="vm-gis-was-eastus2-prod-002"/>
    <s v="Standard_D2as_v4"/>
    <n v="75"/>
    <n v="2"/>
    <n v="2"/>
    <n v="8"/>
    <n v="4"/>
    <n v="3200"/>
    <n v="45.7763671875"/>
    <n v="2"/>
    <m/>
    <m/>
    <s v=""/>
    <s v="2 1 3"/>
    <s v="UltraSSDAvailable"/>
    <x v="0"/>
    <x v="0"/>
    <s v="Windows Server 2019 Datacenter"/>
    <s v="10.0.17763.8511"/>
    <b v="1"/>
    <s v="MicrosoftWindowsServer"/>
    <s v="17763.4252.230404"/>
    <s v="None"/>
    <s v="gisprodadmin"/>
    <b v="0"/>
    <b v="0"/>
    <b v="1"/>
    <s v="Premium_LRS"/>
    <n v="16"/>
    <s v="StandardSSD_LRS"/>
    <n v="16"/>
    <s v="V1"/>
    <s v="VM running"/>
    <b v="0"/>
    <s v="vnet-onnet-eastus2-prod-001"/>
    <s v="snet-gis-server-eastus2-prod-006"/>
    <s v="Default (Azure-provided)"/>
    <s v="None"/>
    <s v="nic-was-eastus2-prod-002"/>
    <s v="Standard"/>
    <b v="1"/>
    <s v="False"/>
    <s v="10.10.7.138"/>
    <s v="Static"/>
    <s v=""/>
    <s v="2023-05-08 22:07"/>
    <s v="Microsoft.Azure.AzureDefenderForServers,  Microsoft.EnterpriseCloud.Monitoring,  Microsoft.Azure.RecoveryServices.SiteRecovery,  Microsoft.Azure.Monitor"/>
    <n v="1"/>
  </r>
  <r>
    <s v="Onnet-Prod"/>
    <s v="rg-nomo-eastus2-prod-002"/>
    <s v="205eebdf9e9a4024af05446a013a6bb8"/>
    <s v="Standard_DS4_v2"/>
    <n v="302"/>
    <n v="8"/>
    <n v="1"/>
    <n v="28"/>
    <n v="32"/>
    <n v="25600"/>
    <n v="366.2109375"/>
    <n v="8"/>
    <m/>
    <m/>
    <n v="2"/>
    <s v=""/>
    <s v=""/>
    <x v="0"/>
    <x v="1"/>
    <s v="ubuntu"/>
    <s v="22.04"/>
    <b v="0"/>
    <s v="AzureDatabricks"/>
    <s v="20260304.1442.1"/>
    <s v="None"/>
    <s v="ubuntu"/>
    <b v="0"/>
    <b v="0"/>
    <b v="0"/>
    <s v="Premium_LRS"/>
    <n v="16"/>
    <s v="2 Disks found."/>
    <n v="256"/>
    <s v="V1"/>
    <s v="VM running"/>
    <b v="0"/>
    <s v="vnet-onnet-eastus2-prod-001"/>
    <s v="snet-nomopublic-eastus2-prod-001"/>
    <s v="Default (Azure-provided)"/>
    <s v="None"/>
    <s v="205eebdf9e9a4024af05446a013a6bb8-publicNIC"/>
    <s v="Standard"/>
    <b v="1"/>
    <s v="False"/>
    <s v="10.40.2.71"/>
    <s v="Dynamic"/>
    <s v="205eebdf9e9a4024af05446a013a6bb8-publicIP"/>
    <s v="2026-04-16 20:58"/>
    <s v=""/>
    <n v="1"/>
  </r>
  <r>
    <s v="Onnet-Prod"/>
    <s v="rg-nomo-eastus2-prod-002"/>
    <s v="205eebdf9e9a4024af05446a013a6bb8"/>
    <s v="Standard_DS4_v2"/>
    <n v="302"/>
    <n v="8"/>
    <n v="1"/>
    <n v="28"/>
    <n v="32"/>
    <n v="25600"/>
    <n v="366.2109375"/>
    <n v="8"/>
    <m/>
    <m/>
    <n v="2"/>
    <s v=""/>
    <s v=""/>
    <x v="0"/>
    <x v="1"/>
    <s v="ubuntu"/>
    <s v="22.04"/>
    <b v="0"/>
    <s v="AzureDatabricks"/>
    <s v="20260304.1442.1"/>
    <s v="None"/>
    <s v="ubuntu"/>
    <b v="0"/>
    <b v="0"/>
    <b v="0"/>
    <s v="Premium_LRS"/>
    <n v="16"/>
    <s v="2 Disks found."/>
    <n v="256"/>
    <s v="V1"/>
    <s v="VM running"/>
    <b v="0"/>
    <s v="vnet-onnet-eastus2-prod-001"/>
    <s v="snet-nomoprivate-eastus2-prod-001"/>
    <s v="Default (Azure-provided)"/>
    <s v="None"/>
    <s v="205eebdf9e9a4024af05446a013a6bb8-privateNIC"/>
    <s v="Standard"/>
    <b v="1"/>
    <s v="False"/>
    <s v="10.40.2.89"/>
    <s v="Dynamic"/>
    <s v=""/>
    <s v="2026-04-16 20:58"/>
    <s v=""/>
    <n v="0"/>
  </r>
  <r>
    <s v="Onnet-Prod"/>
    <s v="rg-nomo-eastus2-prod-002"/>
    <s v="451ae730db1346febc40074d8f824a51"/>
    <s v="Standard_DS5_v2"/>
    <n v="302"/>
    <n v="16"/>
    <n v="1"/>
    <n v="56"/>
    <n v="64"/>
    <n v="51200"/>
    <n v="732.421875"/>
    <n v="8"/>
    <m/>
    <m/>
    <n v="2"/>
    <s v=""/>
    <s v=""/>
    <x v="0"/>
    <x v="1"/>
    <s v="ubuntu"/>
    <s v="22.04"/>
    <b v="0"/>
    <s v="AzureDatabricks"/>
    <s v="20260304.1442.1"/>
    <s v="None"/>
    <s v="ubuntu"/>
    <b v="0"/>
    <b v="0"/>
    <b v="0"/>
    <s v="Premium_LRS"/>
    <n v="16"/>
    <s v="2 Disks found."/>
    <n v="256"/>
    <s v="V1"/>
    <s v="VM running"/>
    <b v="0"/>
    <s v="vnet-onnet-eastus2-prod-001"/>
    <s v="snet-nomopublic-eastus2-prod-001"/>
    <s v="Default (Azure-provided)"/>
    <s v="None"/>
    <s v="451ae730db1346febc40074d8f824a51-publicNIC"/>
    <s v="Standard"/>
    <b v="1"/>
    <s v="False"/>
    <s v="10.40.2.68"/>
    <s v="Dynamic"/>
    <s v="451ae730db1346febc40074d8f824a51-publicIP"/>
    <s v="2026-04-16 20:11"/>
    <s v=""/>
    <n v="1"/>
  </r>
  <r>
    <s v="Onnet-Prod"/>
    <s v="rg-nomo-eastus2-prod-002"/>
    <s v="451ae730db1346febc40074d8f824a51"/>
    <s v="Standard_DS5_v2"/>
    <n v="302"/>
    <n v="16"/>
    <n v="1"/>
    <n v="56"/>
    <n v="64"/>
    <n v="51200"/>
    <n v="732.421875"/>
    <n v="8"/>
    <m/>
    <m/>
    <n v="2"/>
    <s v=""/>
    <s v=""/>
    <x v="0"/>
    <x v="1"/>
    <s v="ubuntu"/>
    <s v="22.04"/>
    <b v="0"/>
    <s v="AzureDatabricks"/>
    <s v="20260304.1442.1"/>
    <s v="None"/>
    <s v="ubuntu"/>
    <b v="0"/>
    <b v="0"/>
    <b v="0"/>
    <s v="Premium_LRS"/>
    <n v="16"/>
    <s v="2 Disks found."/>
    <n v="256"/>
    <s v="V1"/>
    <s v="VM running"/>
    <b v="0"/>
    <s v="vnet-onnet-eastus2-prod-001"/>
    <s v="snet-nomoprivate-eastus2-prod-001"/>
    <s v="Default (Azure-provided)"/>
    <s v="None"/>
    <s v="451ae730db1346febc40074d8f824a51-privateNIC"/>
    <s v="Standard"/>
    <b v="1"/>
    <s v="False"/>
    <s v="10.40.2.85"/>
    <s v="Dynamic"/>
    <s v=""/>
    <s v="2026-04-16 20:11"/>
    <s v=""/>
    <n v="0"/>
  </r>
  <r>
    <s v="Onnet-Prod"/>
    <s v="rg-nomo-eastus2-prod-002"/>
    <s v="654be515e6204bc389e882420c92d404"/>
    <s v="Standard_DS4_v2"/>
    <n v="302"/>
    <n v="8"/>
    <n v="1"/>
    <n v="28"/>
    <n v="32"/>
    <n v="25600"/>
    <n v="366.2109375"/>
    <n v="8"/>
    <m/>
    <m/>
    <n v="2"/>
    <s v=""/>
    <s v=""/>
    <x v="0"/>
    <x v="1"/>
    <s v="ubuntu"/>
    <s v="22.04"/>
    <b v="0"/>
    <s v="AzureDatabricks"/>
    <s v="20260304.1442.1"/>
    <s v="None"/>
    <s v="ubuntu"/>
    <b v="0"/>
    <b v="0"/>
    <b v="0"/>
    <s v="Premium_LRS"/>
    <n v="16"/>
    <s v="2 Disks found."/>
    <n v="256"/>
    <s v="V1"/>
    <s v="VM running"/>
    <b v="0"/>
    <s v="vnet-onnet-eastus2-prod-001"/>
    <s v="snet-nomopublic-eastus2-prod-001"/>
    <s v="Default (Azure-provided)"/>
    <s v="None"/>
    <s v="654be515e6204bc389e882420c92d404-publicNIC"/>
    <s v="Standard"/>
    <b v="1"/>
    <s v="False"/>
    <s v="10.40.2.70"/>
    <s v="Dynamic"/>
    <s v="654be515e6204bc389e882420c92d404-publicIP"/>
    <s v="2026-04-16 20:58"/>
    <s v=""/>
    <n v="1"/>
  </r>
  <r>
    <s v="Onnet-Prod"/>
    <s v="rg-nomo-eastus2-prod-002"/>
    <s v="654be515e6204bc389e882420c92d404"/>
    <s v="Standard_DS4_v2"/>
    <n v="302"/>
    <n v="8"/>
    <n v="1"/>
    <n v="28"/>
    <n v="32"/>
    <n v="25600"/>
    <n v="366.2109375"/>
    <n v="8"/>
    <m/>
    <m/>
    <n v="2"/>
    <s v=""/>
    <s v=""/>
    <x v="0"/>
    <x v="1"/>
    <s v="ubuntu"/>
    <s v="22.04"/>
    <b v="0"/>
    <s v="AzureDatabricks"/>
    <s v="20260304.1442.1"/>
    <s v="None"/>
    <s v="ubuntu"/>
    <b v="0"/>
    <b v="0"/>
    <b v="0"/>
    <s v="Premium_LRS"/>
    <n v="16"/>
    <s v="2 Disks found."/>
    <n v="256"/>
    <s v="V1"/>
    <s v="VM running"/>
    <b v="0"/>
    <s v="vnet-onnet-eastus2-prod-001"/>
    <s v="snet-nomoprivate-eastus2-prod-001"/>
    <s v="Default (Azure-provided)"/>
    <s v="None"/>
    <s v="654be515e6204bc389e882420c92d404-privateNIC"/>
    <s v="Standard"/>
    <b v="1"/>
    <s v="False"/>
    <s v="10.40.2.88"/>
    <s v="Dynamic"/>
    <s v=""/>
    <s v="2026-04-16 20:58"/>
    <s v=""/>
    <n v="0"/>
  </r>
  <r>
    <s v="Onnet-Prod"/>
    <s v="rg-nomo-eastus2-prod-002"/>
    <s v="fcdb2d3c95924faabff77d98a02ef8bc"/>
    <s v="Standard_DS4_v2"/>
    <n v="302"/>
    <n v="8"/>
    <n v="1"/>
    <n v="28"/>
    <n v="32"/>
    <n v="25600"/>
    <n v="366.2109375"/>
    <n v="8"/>
    <m/>
    <m/>
    <n v="2"/>
    <s v=""/>
    <s v=""/>
    <x v="0"/>
    <x v="1"/>
    <s v="ubuntu"/>
    <s v="22.04"/>
    <b v="0"/>
    <s v="AzureDatabricks"/>
    <s v="20260304.1442.1"/>
    <s v="None"/>
    <s v="ubuntu"/>
    <b v="0"/>
    <b v="0"/>
    <b v="0"/>
    <s v="Premium_LRS"/>
    <n v="16"/>
    <s v="2 Disks found."/>
    <n v="256"/>
    <s v="V1"/>
    <s v="VM running"/>
    <b v="0"/>
    <s v="vnet-onnet-eastus2-prod-001"/>
    <s v="snet-nomopublic-eastus2-prod-001"/>
    <s v="Default (Azure-provided)"/>
    <s v="None"/>
    <s v="fcdb2d3c95924faabff77d98a02ef8bc-publicNIC"/>
    <s v="Standard"/>
    <b v="1"/>
    <s v="False"/>
    <s v="10.40.2.77"/>
    <s v="Dynamic"/>
    <s v="fcdb2d3c95924faabff77d98a02ef8bc-publicIP"/>
    <s v="2026-04-16 21:03"/>
    <s v=""/>
    <n v="1"/>
  </r>
  <r>
    <s v="Onnet-Prod"/>
    <s v="rg-nomo-eastus2-prod-002"/>
    <s v="fcdb2d3c95924faabff77d98a02ef8bc"/>
    <s v="Standard_DS4_v2"/>
    <n v="302"/>
    <n v="8"/>
    <n v="1"/>
    <n v="28"/>
    <n v="32"/>
    <n v="25600"/>
    <n v="366.2109375"/>
    <n v="8"/>
    <m/>
    <m/>
    <n v="2"/>
    <s v=""/>
    <s v=""/>
    <x v="0"/>
    <x v="1"/>
    <s v="ubuntu"/>
    <s v="22.04"/>
    <b v="0"/>
    <s v="AzureDatabricks"/>
    <s v="20260304.1442.1"/>
    <s v="None"/>
    <s v="ubuntu"/>
    <b v="0"/>
    <b v="0"/>
    <b v="0"/>
    <s v="Premium_LRS"/>
    <n v="16"/>
    <s v="2 Disks found."/>
    <n v="256"/>
    <s v="V1"/>
    <s v="VM running"/>
    <b v="0"/>
    <s v="vnet-onnet-eastus2-prod-001"/>
    <s v="snet-nomoprivate-eastus2-prod-001"/>
    <s v="Default (Azure-provided)"/>
    <s v="None"/>
    <s v="fcdb2d3c95924faabff77d98a02ef8bc-privateNIC"/>
    <s v="Standard"/>
    <b v="1"/>
    <s v="False"/>
    <s v="10.40.2.90"/>
    <s v="Dynamic"/>
    <s v=""/>
    <s v="2026-04-16 21:03"/>
    <s v=""/>
    <n v="0"/>
  </r>
  <r>
    <s v="Onnet-Prod"/>
    <s v="rg-sn-eastus2-prod-001"/>
    <s v="vm-sn-ms-eastus2-prod-001"/>
    <s v="Standard_B8als_v2"/>
    <n v="304"/>
    <n v="8"/>
    <n v="2"/>
    <n v="16"/>
    <n v="16"/>
    <n v="12800"/>
    <n v="276.5654296875"/>
    <n v="4"/>
    <m/>
    <m/>
    <s v=""/>
    <s v="2 1 3"/>
    <s v="UltraSSDAvailable"/>
    <x v="0"/>
    <x v="0"/>
    <s v="Windows Server 2019 Datacenter"/>
    <s v="10.0.17763.4737"/>
    <b v="1"/>
    <s v="MicrosoftWindowsServer"/>
    <s v="17763.4645.230707"/>
    <s v="None"/>
    <s v="azureuser"/>
    <b v="0"/>
    <b v="0"/>
    <b v="1"/>
    <s v="Standard_LRS"/>
    <n v="16"/>
    <s v="2 Disks found."/>
    <n v="32"/>
    <s v="V1"/>
    <s v="VM running"/>
    <b v="0"/>
    <s v="vnet-onnet-eastus2-prod-001"/>
    <s v="snet-sn-ms-eastus2-prod-002"/>
    <s v="Default (Azure-provided)"/>
    <s v="None"/>
    <s v="nic-ms-eastus2-prod-001"/>
    <s v="Standard"/>
    <b v="1"/>
    <s v="False"/>
    <s v="10.10.1.68"/>
    <s v="Static"/>
    <s v=""/>
    <s v="2023-08-02 20:16"/>
    <s v="Microsoft.Azure.NetworkWatcher,  Microsoft.Azure.AzureDefenderForServers,  Microsoft.EnterpriseCloud.Monitoring"/>
    <n v="1"/>
  </r>
  <r>
    <s v="Onnet-Prod"/>
    <s v="rg-sn-eastus2-prod-001"/>
    <s v="vm-sn-ms-eastus2-prod-003"/>
    <s v="Standard_B4ms"/>
    <n v="324"/>
    <n v="4"/>
    <n v="1"/>
    <n v="16"/>
    <n v="8"/>
    <n v="2880"/>
    <n v="33.37890625"/>
    <n v="4"/>
    <m/>
    <m/>
    <s v=""/>
    <s v="3 1 2"/>
    <s v="UltraSSDAvailable"/>
    <x v="0"/>
    <x v="1"/>
    <s v="ubuntu"/>
    <s v="22.04"/>
    <b v="0"/>
    <s v="Canonical"/>
    <s v="22.04.202409130"/>
    <s v="None"/>
    <s v="azureuser"/>
    <b v="0"/>
    <b v="0"/>
    <b v="0"/>
    <s v="StandardSSD_LRS"/>
    <n v="16"/>
    <s v="None"/>
    <n v="0"/>
    <s v="V2"/>
    <s v="VM running"/>
    <b v="0"/>
    <s v="vnet-onnet-eastus2-prod-001"/>
    <s v="snet-sn-ms-eastus2-prod-002"/>
    <s v="Default (Azure-provided)"/>
    <s v="None"/>
    <s v="vm-sn-ms-eastus2-prod-003-nic"/>
    <s v="Standard"/>
    <b v="1"/>
    <s v="False"/>
    <s v="10.10.1.71"/>
    <s v="Dynamic"/>
    <s v=""/>
    <s v="2024-09-25 22:57"/>
    <s v="Microsoft.Azure.AzureDefenderForServers"/>
    <n v="1"/>
  </r>
  <r>
    <s v="Onnet-Prod"/>
    <s v="rg-sn-eastus2-prod-001"/>
    <s v="vm-sn-ms-eastus2-prod-004"/>
    <s v="Standard_B4ms"/>
    <n v="324"/>
    <n v="4"/>
    <n v="1"/>
    <n v="16"/>
    <n v="8"/>
    <n v="2880"/>
    <n v="33.37890625"/>
    <n v="4"/>
    <m/>
    <m/>
    <s v=""/>
    <s v="3 1 2"/>
    <s v="UltraSSDAvailable"/>
    <x v="0"/>
    <x v="1"/>
    <s v="ubuntu"/>
    <s v="22.04"/>
    <b v="0"/>
    <s v="Canonical"/>
    <s v="22.04.202409130"/>
    <s v="None"/>
    <s v="azureuser"/>
    <b v="0"/>
    <b v="0"/>
    <b v="0"/>
    <s v="StandardSSD_LRS"/>
    <n v="16"/>
    <s v="None"/>
    <n v="0"/>
    <s v="V2"/>
    <s v="VM running"/>
    <b v="0"/>
    <s v="vnet-onnet-eastus2-prod-001"/>
    <s v="snet-sn-ms-eastus2-prod-002"/>
    <s v="Default (Azure-provided)"/>
    <s v="None"/>
    <s v="vm-sn-ms-eastus2-prod-004-nic"/>
    <s v="Standard"/>
    <b v="1"/>
    <s v="False"/>
    <s v="10.10.1.72"/>
    <s v="Dynamic"/>
    <s v=""/>
    <s v="2024-09-25 23:01"/>
    <s v="Microsoft.Azure.AzureDefenderForServers"/>
    <n v="1"/>
  </r>
  <r>
    <s v="Onnet-Prod"/>
    <s v="rg-sn-eastus2-prod-001"/>
    <s v="vm-sn-ms-eastus2-prod-005"/>
    <s v="Standard_B4ms"/>
    <n v="324"/>
    <n v="4"/>
    <n v="1"/>
    <n v="16"/>
    <n v="8"/>
    <n v="2880"/>
    <n v="33.37890625"/>
    <n v="4"/>
    <m/>
    <m/>
    <s v=""/>
    <s v="3 1 2"/>
    <s v="UltraSSDAvailable"/>
    <x v="0"/>
    <x v="1"/>
    <s v="ubuntu"/>
    <s v="22.04"/>
    <b v="0"/>
    <s v="Canonical"/>
    <s v="22.04.202409130"/>
    <s v="None"/>
    <s v="azureuser"/>
    <b v="0"/>
    <b v="0"/>
    <b v="0"/>
    <s v="StandardSSD_LRS"/>
    <n v="16"/>
    <s v="None"/>
    <n v="0"/>
    <s v="V2"/>
    <s v="VM running"/>
    <b v="0"/>
    <s v="vnet-onnet-eastus2-prod-001"/>
    <s v="snet-sn-ms-eastus2-prod-002"/>
    <s v="Default (Azure-provided)"/>
    <s v="None"/>
    <s v="vm-sn-ms-eastus2-prod-005-nic"/>
    <s v="Standard"/>
    <b v="1"/>
    <s v="False"/>
    <s v="10.10.1.73"/>
    <s v="Dynamic"/>
    <s v=""/>
    <s v="2024-09-25 23:05"/>
    <s v="Microsoft.Azure.NetworkWatcher,  Microsoft.Azure.AzureDefenderForServers"/>
    <n v="1"/>
  </r>
  <r>
    <s v="Onnet-Prod"/>
    <s v="rg-sn-eastus2-prod-001"/>
    <s v="vm-sn-ms-eastus2-prod-006"/>
    <s v="Standard_B4ms"/>
    <n v="324"/>
    <n v="4"/>
    <n v="1"/>
    <n v="16"/>
    <n v="8"/>
    <n v="2880"/>
    <n v="33.37890625"/>
    <n v="4"/>
    <m/>
    <m/>
    <s v=""/>
    <s v="3 1 2"/>
    <s v="UltraSSDAvailable"/>
    <x v="0"/>
    <x v="1"/>
    <s v="ubuntu"/>
    <s v="22.04"/>
    <b v="0"/>
    <s v="Canonical"/>
    <s v="22.04.202409130"/>
    <s v="None"/>
    <s v="azureuser"/>
    <b v="0"/>
    <b v="0"/>
    <b v="0"/>
    <s v="StandardSSD_LRS"/>
    <n v="16"/>
    <s v="None"/>
    <n v="0"/>
    <s v="V2"/>
    <s v="VM running"/>
    <b v="0"/>
    <s v="vnet-onnet-eastus2-prod-001"/>
    <s v="snet-sn-ms-eastus2-prod-002"/>
    <s v="Default (Azure-provided)"/>
    <s v="None"/>
    <s v="vm-sn-ms-eastus2-prod-006-nic"/>
    <s v="Standard"/>
    <b v="1"/>
    <s v="False"/>
    <s v="10.10.1.74"/>
    <s v="Dynamic"/>
    <s v=""/>
    <s v="2024-09-25 23:08"/>
    <s v="Microsoft.Azure.Automation.HybridWorker,  Microsoft.Azure.AzureDefenderForServers"/>
    <n v="1"/>
  </r>
  <r>
    <s v="Onnet-Prod"/>
    <s v="rg-bireports-prod-001"/>
    <s v="vm-reportbi-eastus2-prod-001"/>
    <s v="Standard_D8s_v3"/>
    <n v="600"/>
    <n v="8"/>
    <n v="2"/>
    <n v="32"/>
    <n v="16"/>
    <n v="12800"/>
    <n v="183.10546875"/>
    <n v="4"/>
    <m/>
    <m/>
    <n v="3"/>
    <s v="3 1 2"/>
    <s v="UltraSSDAvailable"/>
    <x v="0"/>
    <x v="0"/>
    <s v="Windows Server 2019 Datacenter"/>
    <s v="10.0.17763.8644"/>
    <b v="0"/>
    <m/>
    <m/>
    <s v="None"/>
    <m/>
    <b v="1"/>
    <b v="0"/>
    <b v="1"/>
    <s v="Premium_LRS"/>
    <n v="1000"/>
    <s v="Standard_LRS"/>
    <n v="1000"/>
    <s v="V2"/>
    <s v="VM running"/>
    <b v="0"/>
    <s v="vnet-onnet-eastus2-prod-001"/>
    <s v="snet-pbi-server-eastus2-prod-007"/>
    <s v="Default (Azure-provided)"/>
    <s v="vm-reportbi-eastus2-prod-001-nsg"/>
    <s v="vm-reportbi-eastu804_z3"/>
    <s v="Standard"/>
    <b v="1"/>
    <s v="False"/>
    <s v="10.10.6.4"/>
    <s v="Dynamic"/>
    <s v=""/>
    <s v="2022-09-05 19:18"/>
    <s v="Microsoft.Azure.AzureDefenderForServers,  Microsoft.EnterpriseCloud.Monitoring,  Microsoft.Azure.Monitor"/>
    <n v="1"/>
  </r>
  <r>
    <s v="Onnet-Prod"/>
    <s v="rg-bireports-prod-002"/>
    <s v="vm-bi-eastus2-prod-001"/>
    <s v="Standard_D2as_v4"/>
    <n v="75"/>
    <n v="2"/>
    <n v="2"/>
    <n v="8"/>
    <n v="4"/>
    <n v="3200"/>
    <n v="45.7763671875"/>
    <n v="2"/>
    <m/>
    <m/>
    <s v=""/>
    <s v="2 1 3"/>
    <s v="UltraSSDAvailable"/>
    <x v="0"/>
    <x v="0"/>
    <s v="Windows Server 2019 Datacenter"/>
    <s v="10.0.17763.8511"/>
    <b v="1"/>
    <s v="MicrosoftWindowsServer"/>
    <s v="17763.4737.230802"/>
    <s v="None"/>
    <s v="pbiadminuser"/>
    <b v="0"/>
    <b v="0"/>
    <b v="1"/>
    <s v="StandardSSD_LRS"/>
    <n v="1000"/>
    <s v="None"/>
    <n v="0"/>
    <s v="V1"/>
    <s v="VM running"/>
    <b v="0"/>
    <s v="vnet-onnet-eastus2-prod-001"/>
    <s v="snet-pbi-server-eastus2-prod-007"/>
    <s v="Default (Azure-provided)"/>
    <s v="None"/>
    <s v="nic-bi-eastus2-prod-001"/>
    <s v="Standard"/>
    <b v="1"/>
    <s v="False"/>
    <s v="10.10.6.10"/>
    <s v="Static"/>
    <s v=""/>
    <s v="2023-08-24 21:56"/>
    <s v="Microsoft.Azure.AzureDefenderForServers,  Microsoft.EnterpriseCloud.Monitoring"/>
    <n v="1"/>
  </r>
  <r>
    <s v="Onnet-Prod"/>
    <s v="rg-bireports-prod-002"/>
    <s v="vm-bi-eastus2-prod-002"/>
    <s v="Standard_D2as_v4"/>
    <n v="75"/>
    <n v="2"/>
    <n v="2"/>
    <n v="8"/>
    <n v="4"/>
    <n v="3200"/>
    <n v="45.7763671875"/>
    <n v="2"/>
    <m/>
    <m/>
    <s v=""/>
    <s v="2 1 3"/>
    <s v="UltraSSDAvailable"/>
    <x v="0"/>
    <x v="0"/>
    <s v="Windows Server 2019 Datacenter"/>
    <s v="10.0.17763.4737"/>
    <b v="1"/>
    <s v="MicrosoftWindowsServer"/>
    <s v="17763.4737.230802"/>
    <s v="None"/>
    <s v="pbiadminuser"/>
    <b v="0"/>
    <b v="0"/>
    <b v="1"/>
    <s v="StandardSSD_LRS"/>
    <n v="1000"/>
    <s v="None"/>
    <n v="0"/>
    <s v="V1"/>
    <s v="VM running"/>
    <b v="0"/>
    <s v="vnet-onnet-eastus2-prod-001"/>
    <s v="snet-pbi-server-eastus2-prod-007"/>
    <s v="Default (Azure-provided)"/>
    <s v="None"/>
    <s v="nic-bi-eastus2-prod-002"/>
    <s v="Standard"/>
    <b v="1"/>
    <s v="False"/>
    <s v="10.10.6.11"/>
    <s v="Static"/>
    <s v=""/>
    <s v="2023-08-24 22:19"/>
    <s v="Microsoft.Azure.AzureDefenderForServers,  Microsoft.EnterpriseCloud.Monitoring"/>
    <n v="1"/>
  </r>
  <r>
    <s v="Onnet-Prod"/>
    <s v="rg-bluep-eastus2-prod-001"/>
    <s v="rescate-syslog-borrar"/>
    <s v="Standard_B2ms"/>
    <n v="324"/>
    <n v="2"/>
    <n v="1"/>
    <n v="8"/>
    <n v="4"/>
    <n v="1920"/>
    <n v="21.4580078125"/>
    <n v="3"/>
    <m/>
    <m/>
    <s v=""/>
    <s v="3 1 2"/>
    <s v="UltraSSDAvailable"/>
    <x v="0"/>
    <x v="1"/>
    <s v="ubuntu-24_04-lts"/>
    <s v="ubuntu-pro"/>
    <b v="0"/>
    <s v="Canonical"/>
    <s v="24.04.202602150"/>
    <s v="None"/>
    <s v="azureuser"/>
    <b v="1"/>
    <b v="0"/>
    <b v="0"/>
    <s v="Premium_LRS"/>
    <n v="1000"/>
    <s v="None"/>
    <n v="0"/>
    <s v="V2"/>
    <s v="VM deallocated"/>
    <b v="0"/>
    <s v="vnet-onnet-eastus2-prod-002"/>
    <s v="snet-be-k8-eastus2-prod-002"/>
    <s v="Default (Azure-provided)"/>
    <s v="None"/>
    <s v="rescate-syslog-borrar720"/>
    <s v="Standard"/>
    <b v="1"/>
    <s v="False"/>
    <s v="10.50.1.75"/>
    <s v="Dynamic"/>
    <s v=""/>
    <s v="2026-03-24 15:38"/>
    <s v="Microsoft.Azure.AzureDefenderForServers"/>
    <n v="1"/>
  </r>
  <r>
    <s v="Onnet-Prod"/>
    <s v="rg-bluep-eastus2-prod-001"/>
    <s v="vm-bp-uaakafka-eastus2-prod-001"/>
    <s v="Standard_D8as_v4"/>
    <n v="75"/>
    <n v="8"/>
    <n v="2"/>
    <n v="32"/>
    <n v="16"/>
    <n v="12800"/>
    <n v="183.10546875"/>
    <n v="4"/>
    <m/>
    <m/>
    <s v=""/>
    <s v="2 1 3"/>
    <s v="UltraSSDAvailable"/>
    <x v="0"/>
    <x v="1"/>
    <s v="redhat"/>
    <s v="7.9"/>
    <b v="0"/>
    <s v="RedHat"/>
    <s v="7.9.2023032012"/>
    <s v="None"/>
    <s v="azureuser"/>
    <b v="0"/>
    <b v="0"/>
    <b v="0"/>
    <s v="Premium_LRS"/>
    <n v="1000"/>
    <s v="None"/>
    <n v="0"/>
    <s v="V1"/>
    <s v="VM running"/>
    <b v="0"/>
    <s v="vnet-onnet-eastus2-prod-001"/>
    <s v="snet-bp-uaa-eastus2-prod-002"/>
    <s v="Default (Azure-provided)"/>
    <s v="None"/>
    <s v="nic-uaakafka-eastus2-prod-001"/>
    <s v="Standard"/>
    <b v="1"/>
    <s v="False"/>
    <s v="10.10.7.36"/>
    <s v="Static"/>
    <s v=""/>
    <s v="2023-08-24 01:19"/>
    <s v="Microsoft.Azure.AzureDefenderForServers"/>
    <n v="1"/>
  </r>
  <r>
    <s v="Onnet-Prod"/>
    <s v="rg-bluep-eastus2-prod-001"/>
    <s v="vm-bpetl-eastus2-prod-001"/>
    <s v="Standard_B2s"/>
    <n v="324"/>
    <n v="2"/>
    <n v="1"/>
    <n v="4"/>
    <n v="4"/>
    <n v="1280"/>
    <n v="21.4580078125"/>
    <n v="3"/>
    <m/>
    <m/>
    <s v=""/>
    <s v="3 1 2"/>
    <s v="UltraSSDAvailable"/>
    <x v="0"/>
    <x v="1"/>
    <s v="ubuntu"/>
    <s v="22.04"/>
    <b v="0"/>
    <s v="Canonical"/>
    <s v="22.04.202408010"/>
    <s v="None"/>
    <s v="azureuser"/>
    <b v="1"/>
    <b v="0"/>
    <b v="0"/>
    <s v="StandardSSD_LRS"/>
    <n v="128"/>
    <s v="StandardSSD_LRS"/>
    <n v="128"/>
    <s v="V2"/>
    <s v="VM running"/>
    <b v="0"/>
    <s v="vnet-onnet-eastus2-prod-001"/>
    <s v="snet-bp-bpimdso-eastus2-prod-001"/>
    <s v="Default (Azure-provided)"/>
    <s v="None"/>
    <s v="vm-bpetl-eastus2-prod-001842"/>
    <s v="Standard"/>
    <b v="1"/>
    <s v="False"/>
    <s v="10.10.7.6"/>
    <s v="Dynamic"/>
    <s v=""/>
    <s v="2024-08-09 21:31"/>
    <s v="Microsoft.Azure.AzureDefenderForServers"/>
    <n v="1"/>
  </r>
  <r>
    <s v="Onnet-Prod"/>
    <s v="rg-gis-eastus2-prod-001"/>
    <s v="vm-arcgis-eastus2-prod-001"/>
    <s v="Standard_D8ads_v5"/>
    <n v="342"/>
    <n v="8"/>
    <n v="2"/>
    <n v="32"/>
    <n v="16"/>
    <n v="12800"/>
    <n v="190.734375"/>
    <n v="4"/>
    <m/>
    <m/>
    <s v=""/>
    <s v="2 3 1"/>
    <s v="UltraSSDAvailable"/>
    <x v="0"/>
    <x v="0"/>
    <s v="Windows Server 2019 Datacenter"/>
    <s v="10.0.17763.6414"/>
    <b v="1"/>
    <s v="MicrosoftWindowsServer"/>
    <s v="17763.3887.230107"/>
    <s v="None"/>
    <s v="adminonnet"/>
    <b v="1"/>
    <b v="0"/>
    <b v="1"/>
    <s v="StandardSSD_LRS"/>
    <n v="1024"/>
    <s v="StandardSSD_LRS"/>
    <n v="1024"/>
    <s v="V2"/>
    <s v="VM running"/>
    <b v="0"/>
    <s v="vnet-onnet-eastus2-prod-001"/>
    <s v="snet-gis-server-eastus2-prod-006"/>
    <s v="Default (Azure-provided)"/>
    <s v="vm-arcgis-eastus2-prod-001-nsg"/>
    <s v="vm-arcgis-eastus2-prod-001777"/>
    <s v="Standard"/>
    <b v="1"/>
    <s v="False"/>
    <s v="10.10.7.132"/>
    <s v="Dynamic"/>
    <s v=""/>
    <s v="2023-01-13 12:39"/>
    <s v="Microsoft.Azure.AzureDefenderForServers,  Microsoft.Azure.AzureDefenderForSQL,  Microsoft.EnterpriseCloud.Monitoring,  Microsoft.Azure.RecoveryServices.SiteRecovery,  Microsoft.SqlServer.Management"/>
    <n v="1"/>
  </r>
  <r>
    <s v="Onnet-Prod"/>
    <s v="rg-gis-eastus2-prod-001"/>
    <s v="vm-arcgis-eastus2-prod-002"/>
    <s v="Standard_B2s"/>
    <n v="324"/>
    <n v="2"/>
    <n v="1"/>
    <n v="4"/>
    <n v="4"/>
    <n v="1280"/>
    <n v="21.4580078125"/>
    <n v="3"/>
    <m/>
    <m/>
    <s v=""/>
    <s v="3 1 2"/>
    <s v="UltraSSDAvailable"/>
    <x v="0"/>
    <x v="0"/>
    <s v="WindowsServer"/>
    <s v="2019-datacenter-gensecond"/>
    <b v="1"/>
    <s v="MicrosoftWindowsServer"/>
    <s v="17763.4131.230311"/>
    <s v="None"/>
    <s v="adminonnet"/>
    <b v="1"/>
    <b v="0"/>
    <b v="1"/>
    <s v="Standard_LRS"/>
    <n v="1024"/>
    <s v="None"/>
    <n v="0"/>
    <s v="V2"/>
    <s v="VM deallocated"/>
    <b v="0"/>
    <s v="vnet-onnet-eastus2-prod-001"/>
    <s v="snet-gis-server-eastus2-prod-006"/>
    <s v="Default (Azure-provided)"/>
    <s v="vm-arcgis-eastus2-prod-002-nsg"/>
    <s v="vm-arcgis-eastus2-prod-002279"/>
    <s v="Standard"/>
    <b v="1"/>
    <s v="False"/>
    <s v="10.10.7.134"/>
    <s v="Static"/>
    <s v=""/>
    <s v="2023-03-16 20:29"/>
    <s v="Microsoft.Azure.AzureDefenderForServers,  Microsoft.Compute,  Microsoft.EnterpriseCloud.Monitoring,  Microsoft.Azure.RecoveryServices.SiteRecovery,  Microsoft.Azure.Monitor"/>
    <n v="1"/>
  </r>
  <r>
    <s v="Onnet-Prod"/>
    <s v="rg-gis-eastus2-prod-001"/>
    <s v="vm-gis-aes-eastus2-prod-003"/>
    <s v="Standard_F32s_v2"/>
    <n v="238"/>
    <n v="32"/>
    <n v="2"/>
    <n v="64"/>
    <n v="32"/>
    <n v="51200"/>
    <n v="732.421875"/>
    <n v="8"/>
    <m/>
    <m/>
    <s v=""/>
    <s v="1 3 2"/>
    <s v="UltraSSDAvailable"/>
    <x v="0"/>
    <x v="0"/>
    <s v="Windows Server 2019 Datacenter"/>
    <s v="10.0.17763.8644"/>
    <b v="1"/>
    <s v="MicrosoftWindowsServer"/>
    <s v="17763.5329.231230"/>
    <s v="None"/>
    <s v="gisprodadmin"/>
    <b v="1"/>
    <b v="0"/>
    <b v="1"/>
    <s v="Premium_LRS"/>
    <n v="1024"/>
    <s v="None"/>
    <n v="0"/>
    <s v="V2"/>
    <s v="VM running"/>
    <b v="0"/>
    <s v="vnet-onnet-eastus2-prod-001"/>
    <s v="snet-gis-server-eastus2-prod-006"/>
    <s v="Default (Azure-provided)"/>
    <s v="None"/>
    <s v="vm-gis-aes-eastus2-prod-003679"/>
    <s v="Standard"/>
    <b v="1"/>
    <s v="False"/>
    <s v="10.10.7.148"/>
    <s v="Dynamic"/>
    <s v=""/>
    <s v="2024-01-12 21:05"/>
    <s v="Microsoft.Azure.AzureDefenderForServers,  Microsoft.EnterpriseCloud.Monitoring,  Microsoft.Azure.RecoveryServices.SiteRecovery,  Microsoft.Compute"/>
    <n v="1"/>
  </r>
  <r>
    <s v="Onnet-Prod"/>
    <s v="rg-gis-eastus2-prod-001"/>
    <s v="vm-gis-aes-eastus2-prod-005"/>
    <s v="Standard_B8as_v2"/>
    <n v="304"/>
    <n v="8"/>
    <n v="2"/>
    <n v="32"/>
    <n v="16"/>
    <n v="12800"/>
    <n v="276.5654296875"/>
    <n v="4"/>
    <m/>
    <m/>
    <s v=""/>
    <s v="2 1 3"/>
    <s v="UltraSSDAvailable"/>
    <x v="0"/>
    <x v="0"/>
    <s v="Windows Server 2022 Datacenter"/>
    <s v="10.0.20348.4893"/>
    <b v="1"/>
    <s v="MicrosoftWindowsServer"/>
    <s v="20348.3091.250112"/>
    <s v="None"/>
    <s v="gisprodadmin"/>
    <b v="0"/>
    <b v="0"/>
    <b v="0"/>
    <s v="Premium_LRS"/>
    <n v="1024"/>
    <s v="None"/>
    <n v="0"/>
    <s v="V1"/>
    <s v="VM running"/>
    <b v="0"/>
    <s v="vnet-onnet-eastus2-prod-001"/>
    <s v="snet-gis-server-eastus2-prod-001"/>
    <s v="Default (Azure-provided)"/>
    <s v="None"/>
    <s v="nic-aes-eastus2-prod-005"/>
    <s v="Standard"/>
    <b v="1"/>
    <s v="False"/>
    <s v="10.10.1.132"/>
    <s v="Dynamic"/>
    <s v=""/>
    <s v="2025-02-07 20:32"/>
    <s v="Microsoft.Azure.AzureDefenderForServers"/>
    <n v="1"/>
  </r>
  <r>
    <s v="Onnet-Prod"/>
    <s v="rg-gis-eastus2-prod-001"/>
    <s v="vm-gis-aes-eastus2-prod-006"/>
    <s v="Standard_B2as_v2"/>
    <n v="304"/>
    <n v="2"/>
    <n v="2"/>
    <n v="8"/>
    <n v="4"/>
    <n v="3750"/>
    <n v="81.0625"/>
    <n v="2"/>
    <m/>
    <m/>
    <s v=""/>
    <s v="2 1 3"/>
    <s v="UltraSSDAvailable"/>
    <x v="0"/>
    <x v="0"/>
    <s v="Windows Server 2022 Datacenter"/>
    <s v="10.0.20348.4893"/>
    <b v="1"/>
    <s v="MicrosoftWindowsServer"/>
    <s v="20348.3207.250210"/>
    <s v="None"/>
    <s v="gisprodadmin"/>
    <b v="0"/>
    <b v="0"/>
    <b v="0"/>
    <s v="Premium_LRS"/>
    <n v="1024"/>
    <s v="None"/>
    <n v="0"/>
    <s v="V1"/>
    <s v="VM running"/>
    <b v="0"/>
    <s v="vnet-onnet-eastus2-prod-001"/>
    <s v="snet-gis-server-eastus2-prod-002"/>
    <s v="Default (Azure-provided)"/>
    <s v="None"/>
    <s v="nic-aes-eastus2-prod-006"/>
    <s v="Standard"/>
    <b v="1"/>
    <s v="False"/>
    <s v="10.10.1.165"/>
    <s v="Dynamic"/>
    <s v=""/>
    <s v="2025-02-21 13:31"/>
    <s v="Microsoft.Azure.AzureDefenderForServers"/>
    <n v="1"/>
  </r>
  <r>
    <s v="Onnet-Prod"/>
    <s v="rg-gis-eastus2-prod-001"/>
    <s v="vm-gis-aes-eastus2-prod-007"/>
    <s v="Standard_B2as_v2"/>
    <n v="304"/>
    <n v="2"/>
    <n v="2"/>
    <n v="8"/>
    <n v="4"/>
    <n v="3750"/>
    <n v="81.0625"/>
    <n v="2"/>
    <m/>
    <m/>
    <s v=""/>
    <s v="2 1 3"/>
    <s v="UltraSSDAvailable"/>
    <x v="0"/>
    <x v="0"/>
    <s v="Windows Server 2022 Datacenter"/>
    <s v="10.0.20348.5020"/>
    <b v="1"/>
    <s v="MicrosoftWindowsServer"/>
    <s v="20348.3207.250210"/>
    <s v="None"/>
    <s v="gisprodadmin"/>
    <b v="0"/>
    <b v="0"/>
    <b v="0"/>
    <s v="Premium_LRS"/>
    <n v="1024"/>
    <s v="None"/>
    <n v="0"/>
    <s v="V1"/>
    <s v="VM running"/>
    <b v="0"/>
    <s v="vnet-onnet-eastus2-prod-001"/>
    <s v="snet-gis-server-eastus2-prod-002"/>
    <s v="Default (Azure-provided)"/>
    <s v="None"/>
    <s v="nic-aes-eastus2-prod-007"/>
    <s v="Standard"/>
    <b v="1"/>
    <s v="False"/>
    <s v="10.10.1.164"/>
    <s v="Dynamic"/>
    <s v=""/>
    <s v="2025-02-21 13:31"/>
    <s v="Microsoft.Azure.AzureDefenderForServers"/>
    <n v="1"/>
  </r>
  <r>
    <s v="Onnet-Prod"/>
    <s v="rg-gis-eastus2-prod-001"/>
    <s v="vm-gis-aes-eastus2-prod-008"/>
    <s v="Standard_F8s_v2"/>
    <n v="238"/>
    <n v="8"/>
    <n v="2"/>
    <n v="16"/>
    <n v="16"/>
    <n v="12800"/>
    <n v="183.10546875"/>
    <n v="4"/>
    <m/>
    <m/>
    <n v="1"/>
    <s v="1 3 2"/>
    <s v="UltraSSDAvailable"/>
    <x v="0"/>
    <x v="0"/>
    <m/>
    <m/>
    <b v="1"/>
    <m/>
    <m/>
    <s v="None"/>
    <m/>
    <b v="1"/>
    <b v="0"/>
    <b v="0"/>
    <s v="Premium_LRS"/>
    <n v="1024"/>
    <s v="None"/>
    <n v="0"/>
    <s v="V1"/>
    <s v="VM deallocated"/>
    <b v="0"/>
    <s v="vnet-onnet-eastus2-prod-001"/>
    <s v="snet-gis-server-eastus2-prod-006"/>
    <s v="VNET: ( 8.8.8.8)"/>
    <s v="None"/>
    <s v="vm-gis-aes-eastus2-prod-008112_z1"/>
    <s v="Standard"/>
    <b v="1"/>
    <s v="False"/>
    <s v="10.10.7.139"/>
    <s v="Dynamic"/>
    <s v=""/>
    <s v="2025-12-01 21:15"/>
    <s v="Microsoft.Azure.AzureDefenderForServers,  Microsoft.Compute"/>
    <n v="1"/>
  </r>
  <r>
    <s v="Onnet-Prod"/>
    <s v="rg-gis-eastus2-prod-001"/>
    <s v="vm-gis-aes-eastus2-prod-009"/>
    <s v="Standard_F8s_v2"/>
    <n v="238"/>
    <n v="8"/>
    <n v="2"/>
    <n v="16"/>
    <n v="16"/>
    <n v="12800"/>
    <n v="183.10546875"/>
    <n v="4"/>
    <m/>
    <m/>
    <n v="1"/>
    <s v="1 3 2"/>
    <s v="UltraSSDAvailable"/>
    <x v="0"/>
    <x v="0"/>
    <m/>
    <m/>
    <b v="1"/>
    <m/>
    <m/>
    <s v="None"/>
    <m/>
    <b v="1"/>
    <b v="0"/>
    <b v="0"/>
    <s v="Premium_LRS"/>
    <n v="1024"/>
    <s v="None"/>
    <n v="0"/>
    <s v="V2"/>
    <s v="VM deallocated"/>
    <b v="0"/>
    <s v="vnet-onnet-eastus2-prod-001"/>
    <s v="snet-gis-server-eastus2-prod-006"/>
    <s v="VNET: ( 8.8.8.8)"/>
    <s v="None"/>
    <s v="vm-gis-aes-eastus2-prod-009984_z1"/>
    <s v="Standard"/>
    <b v="1"/>
    <s v="False"/>
    <s v="10.10.7.152"/>
    <s v="Dynamic"/>
    <s v=""/>
    <s v="2025-12-01 21:25"/>
    <s v="Microsoft.Azure.AzureDefenderForServers,  Microsoft.Compute"/>
    <n v="1"/>
  </r>
  <r>
    <s v="Onnet-Prod"/>
    <s v="rg-gis-eastus2-prod-001"/>
    <s v="vm-gis-apo-eastus2-prod-002"/>
    <s v="Standard_D4as_v4"/>
    <n v="75"/>
    <n v="4"/>
    <n v="2"/>
    <n v="16"/>
    <n v="8"/>
    <n v="6400"/>
    <n v="91.552734375"/>
    <n v="2"/>
    <m/>
    <m/>
    <s v=""/>
    <s v="2 1 3"/>
    <s v="UltraSSDAvailable"/>
    <x v="0"/>
    <x v="0"/>
    <s v="Windows Server 2019 Datacenter"/>
    <s v="10.0.17763.4499"/>
    <b v="1"/>
    <s v="MicrosoftWindowsServer"/>
    <s v="17763.4252.230404"/>
    <s v="None"/>
    <s v="gisprodadmin"/>
    <b v="0"/>
    <b v="0"/>
    <b v="1"/>
    <s v="Premium_LRS"/>
    <n v="1024"/>
    <s v="None"/>
    <n v="0"/>
    <s v="V1"/>
    <s v="VM running"/>
    <b v="0"/>
    <s v="vnet-onnet-eastus2-prod-001"/>
    <s v="snet-gis-server-eastus2-prod-006"/>
    <s v="Default (Azure-provided)"/>
    <s v="None"/>
    <s v="nic-apo-eastus2-prod-002"/>
    <s v="Standard"/>
    <b v="1"/>
    <s v="False"/>
    <s v="10.10.7.136"/>
    <s v="Static"/>
    <s v=""/>
    <s v="2023-05-09 00:44"/>
    <s v="Microsoft.Azure.AzureDefenderForServers,  Microsoft.EnterpriseCloud.Monitoring,  Microsoft.Azure.Monitor"/>
    <n v="1"/>
  </r>
  <r>
    <s v="Onnet-Prod"/>
    <s v="rg-gis-eastus2-prod-001"/>
    <s v="vm-gis-apo-eastus2-prod-004"/>
    <s v="Standard_B4as_v2"/>
    <n v="304"/>
    <n v="4"/>
    <n v="2"/>
    <n v="16"/>
    <n v="8"/>
    <n v="6400"/>
    <n v="138.283203125"/>
    <n v="3"/>
    <m/>
    <m/>
    <s v=""/>
    <s v="2 1 3"/>
    <s v="UltraSSDAvailable"/>
    <x v="0"/>
    <x v="0"/>
    <s v="Windows Server 2022 Datacenter"/>
    <s v="10.0.20348.5020"/>
    <b v="1"/>
    <s v="MicrosoftWindowsServer"/>
    <s v="20348.3091.250112"/>
    <s v="None"/>
    <s v="gisprodadmin"/>
    <b v="0"/>
    <b v="0"/>
    <b v="0"/>
    <s v="Premium_LRS"/>
    <n v="1024"/>
    <s v="None"/>
    <n v="0"/>
    <s v="V1"/>
    <s v="VM running"/>
    <b v="0"/>
    <s v="vnet-onnet-eastus2-prod-001"/>
    <s v="snet-gis-server-eastus2-prod-001"/>
    <s v="Default (Azure-provided)"/>
    <s v="None"/>
    <s v="nic-apo-eastus2-prod-004"/>
    <s v="Standard"/>
    <b v="1"/>
    <s v="False"/>
    <s v="10.10.1.135"/>
    <s v="Dynamic"/>
    <s v=""/>
    <s v="2025-02-07 20:40"/>
    <s v="Microsoft.Azure.AzureDefenderForServers"/>
    <n v="1"/>
  </r>
  <r>
    <s v="Onnet-Prod"/>
    <s v="rg-gis-eastus2-prod-001"/>
    <s v="vm-gis-apo-eastus2-prod-008"/>
    <s v="Standard_F8s_v2"/>
    <n v="238"/>
    <n v="8"/>
    <n v="2"/>
    <n v="16"/>
    <n v="16"/>
    <n v="12800"/>
    <n v="183.10546875"/>
    <n v="4"/>
    <m/>
    <m/>
    <n v="1"/>
    <s v="1 3 2"/>
    <s v="UltraSSDAvailable"/>
    <x v="0"/>
    <x v="0"/>
    <m/>
    <m/>
    <b v="1"/>
    <m/>
    <m/>
    <s v="None"/>
    <m/>
    <b v="1"/>
    <b v="0"/>
    <b v="0"/>
    <s v="Premium_LRS"/>
    <n v="1024"/>
    <s v="None"/>
    <n v="0"/>
    <s v="V1"/>
    <s v="VM deallocated"/>
    <b v="0"/>
    <s v="vnet-onnet-eastus2-prod-001"/>
    <s v="snet-gis-server-eastus2-prod-006"/>
    <s v="VNET: ( 8.8.8.8)"/>
    <s v="None"/>
    <s v="vm-gis-apo-eastus2-prod-008478_z1"/>
    <s v="Standard"/>
    <b v="1"/>
    <s v="False"/>
    <s v="10.10.7.147"/>
    <s v="Dynamic"/>
    <s v=""/>
    <s v="2025-12-01 21:17"/>
    <s v="Microsoft.Azure.AzureDefenderForServers,  Microsoft.Compute"/>
    <n v="1"/>
  </r>
  <r>
    <s v="Onnet-Prod"/>
    <s v="rg-gis-eastus2-prod-001"/>
    <s v="vm-gis-apo-eastus2-prod-009"/>
    <s v="Standard_F8s_v2"/>
    <n v="238"/>
    <n v="8"/>
    <n v="2"/>
    <n v="16"/>
    <n v="16"/>
    <n v="12800"/>
    <n v="183.10546875"/>
    <n v="4"/>
    <m/>
    <m/>
    <n v="1"/>
    <s v="1 3 2"/>
    <s v="UltraSSDAvailable"/>
    <x v="0"/>
    <x v="0"/>
    <m/>
    <m/>
    <b v="1"/>
    <m/>
    <m/>
    <s v="None"/>
    <m/>
    <b v="1"/>
    <b v="0"/>
    <b v="0"/>
    <s v="Premium_LRS"/>
    <n v="1024"/>
    <s v="None"/>
    <n v="0"/>
    <s v="V1"/>
    <s v="VM deallocated"/>
    <b v="0"/>
    <s v="vnet-onnet-eastus2-prod-001"/>
    <s v="snet-gis-server-eastus2-prod-006"/>
    <s v="VNET: ( 8.8.8.8)"/>
    <s v="None"/>
    <s v="vm-gis-apo-eastus2-prod-00938_z1"/>
    <s v="Standard"/>
    <b v="1"/>
    <s v="False"/>
    <s v="10.10.7.149"/>
    <s v="Dynamic"/>
    <s v=""/>
    <s v="2025-12-01 21:19"/>
    <s v="Microsoft.Azure.AzureDefenderForServers,  Microsoft.Compute"/>
    <n v="1"/>
  </r>
  <r>
    <s v="Onnet-Prod"/>
    <s v="rg-gis-eastus2-prod-001"/>
    <s v="vm-gis-ds-eastus2-prod-004"/>
    <s v="Standard_B2as_v2"/>
    <n v="304"/>
    <n v="2"/>
    <n v="2"/>
    <n v="8"/>
    <n v="4"/>
    <n v="3750"/>
    <n v="81.0625"/>
    <n v="2"/>
    <m/>
    <m/>
    <s v=""/>
    <s v="2 1 3"/>
    <s v="UltraSSDAvailable"/>
    <x v="0"/>
    <x v="0"/>
    <s v="Windows Server 2022 Datacenter"/>
    <s v="10.0.20348.5020"/>
    <b v="1"/>
    <s v="MicrosoftWindowsServer"/>
    <s v="20348.3091.250112"/>
    <s v="None"/>
    <s v="gisprodadmin"/>
    <b v="0"/>
    <b v="0"/>
    <b v="0"/>
    <s v="Premium_LRS"/>
    <n v="128"/>
    <s v="Premium_LRS"/>
    <n v="128"/>
    <s v="V1"/>
    <s v="VM running"/>
    <b v="0"/>
    <s v="vnet-onnet-eastus2-prod-001"/>
    <s v="snet-gis-server-eastus2-prod-001"/>
    <s v="Default (Azure-provided)"/>
    <s v="None"/>
    <s v="nic-ds-eastus2-prod-004"/>
    <s v="Standard"/>
    <b v="1"/>
    <s v="False"/>
    <s v="10.10.1.136"/>
    <s v="Dynamic"/>
    <s v=""/>
    <s v="2025-02-07 20:40"/>
    <s v="Microsoft.Azure.AzureDefenderForServers"/>
    <n v="1"/>
  </r>
  <r>
    <s v="Onnet-Prod"/>
    <s v="rg-gis-eastus2-prod-001"/>
    <s v="vm-gis-ds-eastus2-prod-005"/>
    <s v="Standard_B4as_v2"/>
    <n v="304"/>
    <n v="4"/>
    <n v="2"/>
    <n v="16"/>
    <n v="8"/>
    <n v="6400"/>
    <n v="138.283203125"/>
    <n v="3"/>
    <m/>
    <m/>
    <s v=""/>
    <s v="2 1 3"/>
    <s v="UltraSSDAvailable"/>
    <x v="0"/>
    <x v="0"/>
    <s v="Windows Server 2022 Datacenter"/>
    <s v="10.0.20348.5020"/>
    <b v="1"/>
    <s v="MicrosoftWindowsServer"/>
    <s v="20348.3091.250112"/>
    <s v="None"/>
    <s v="gisprodadmin"/>
    <b v="0"/>
    <b v="0"/>
    <b v="0"/>
    <s v="Premium_LRS"/>
    <n v="128"/>
    <s v="Premium_LRS"/>
    <n v="128"/>
    <s v="V1"/>
    <s v="VM running"/>
    <b v="0"/>
    <s v="vnet-onnet-eastus2-prod-001"/>
    <s v="snet-gis-server-eastus2-prod-001"/>
    <s v="Default (Azure-provided)"/>
    <s v="None"/>
    <s v="nic-ds-eastus2-prod-005"/>
    <s v="Standard"/>
    <b v="1"/>
    <s v="False"/>
    <s v="10.10.1.137"/>
    <s v="Dynamic"/>
    <s v=""/>
    <s v="2025-02-07 20:40"/>
    <s v="Microsoft.Azure.AzureDefenderForServers"/>
    <n v="1"/>
  </r>
  <r>
    <s v="Onnet-Prod"/>
    <s v="rg-gis-eastus2-prod-001"/>
    <s v="vm-gis-ds-eastus2-prod-006"/>
    <s v="Standard_B4as_v2"/>
    <n v="304"/>
    <n v="4"/>
    <n v="2"/>
    <n v="16"/>
    <n v="8"/>
    <n v="6400"/>
    <n v="138.283203125"/>
    <n v="3"/>
    <m/>
    <m/>
    <s v=""/>
    <s v="2 1 3"/>
    <s v="UltraSSDAvailable"/>
    <x v="0"/>
    <x v="0"/>
    <s v="Windows Server 2022 Datacenter"/>
    <s v="10.0.20348.5020"/>
    <b v="1"/>
    <s v="MicrosoftWindowsServer"/>
    <s v="20348.3207.250210"/>
    <s v="None"/>
    <s v="gisprodadmin"/>
    <b v="0"/>
    <b v="0"/>
    <b v="0"/>
    <s v="Premium_LRS"/>
    <n v="128"/>
    <s v="Premium_LRS"/>
    <n v="128"/>
    <s v="V1"/>
    <s v="VM running"/>
    <b v="0"/>
    <s v="vnet-onnet-eastus2-prod-001"/>
    <s v="snet-gis-server-eastus2-prod-002"/>
    <s v="Default (Azure-provided)"/>
    <s v="None"/>
    <s v="nic-ds-eastus2-prod-006"/>
    <s v="Standard"/>
    <b v="1"/>
    <s v="False"/>
    <s v="10.10.1.169"/>
    <s v="Dynamic"/>
    <s v=""/>
    <s v="2025-02-21 22:30"/>
    <s v="Microsoft.Azure.AzureDefenderForServers"/>
    <n v="1"/>
  </r>
  <r>
    <s v="Onnet-Prod"/>
    <s v="rg-gis-eastus2-prod-001"/>
    <s v="vm-gis-nss-eastus2-prod-002"/>
    <s v="Standard_D2as_v4"/>
    <n v="75"/>
    <n v="2"/>
    <n v="2"/>
    <n v="8"/>
    <n v="4"/>
    <n v="3200"/>
    <n v="45.7763671875"/>
    <n v="2"/>
    <m/>
    <m/>
    <s v=""/>
    <s v="2 1 3"/>
    <s v="UltraSSDAvailable"/>
    <x v="0"/>
    <x v="0"/>
    <s v="WindowsServer"/>
    <s v="2019-Datacenter"/>
    <b v="1"/>
    <s v="MicrosoftWindowsServer"/>
    <s v="17763.4252.230404"/>
    <s v="None"/>
    <s v="gisprodadmin"/>
    <b v="0"/>
    <b v="0"/>
    <b v="1"/>
    <s v="Premium_LRS"/>
    <n v="128"/>
    <s v="None"/>
    <n v="0"/>
    <s v="V1"/>
    <s v="VM deallocated"/>
    <b v="0"/>
    <s v="vnet-onnet-eastus2-prod-001"/>
    <s v="snet-gis-server-eastus2-prod-006"/>
    <s v="Default (Azure-provided)"/>
    <s v="None"/>
    <s v="nic-nss-eastus2-prod-002"/>
    <s v="Standard"/>
    <b v="1"/>
    <s v="False"/>
    <s v="10.10.7.142"/>
    <s v="Static"/>
    <s v=""/>
    <s v="2023-05-08 21:06"/>
    <s v="Microsoft.Azure.AzureDefenderForServers,  Microsoft.EnterpriseCloud.Monitoring,  Microsoft.Azure.Monitor"/>
    <n v="1"/>
  </r>
  <r>
    <s v="Onnet-Prod"/>
    <s v="rg-gis-eastus2-prod-001"/>
    <s v="vm-gis-was-eastus2-prod-003"/>
    <s v="Standard_F8s_v2"/>
    <n v="238"/>
    <n v="8"/>
    <n v="2"/>
    <n v="16"/>
    <n v="16"/>
    <n v="12800"/>
    <n v="183.10546875"/>
    <n v="4"/>
    <m/>
    <m/>
    <n v="1"/>
    <s v="1 3 2"/>
    <s v="UltraSSDAvailable"/>
    <x v="0"/>
    <x v="0"/>
    <m/>
    <m/>
    <b v="1"/>
    <m/>
    <m/>
    <s v="None"/>
    <m/>
    <b v="1"/>
    <b v="0"/>
    <b v="0"/>
    <s v="Premium_LRS"/>
    <n v="128"/>
    <s v="None"/>
    <n v="0"/>
    <s v="V1"/>
    <s v="VM deallocated"/>
    <b v="0"/>
    <s v="vnet-onnet-eastus2-prod-001"/>
    <s v="snet-gis-server-eastus2-prod-006"/>
    <s v="VNET: ( 8.8.8.8)"/>
    <s v="None"/>
    <s v="vm-gis-was-eastus2-prod-003667_z1"/>
    <s v="Standard"/>
    <b v="1"/>
    <s v="False"/>
    <s v="10.10.7.150"/>
    <s v="Dynamic"/>
    <s v=""/>
    <s v="2025-12-01 21:28"/>
    <s v="Microsoft.Azure.AzureDefenderForServers,  Microsoft.Compute"/>
    <n v="1"/>
  </r>
  <r>
    <s v="Onnet-Prod"/>
    <s v="rg-gis-eastus2-prod-001"/>
    <s v="vm-gis-was-eastus2-prod-004"/>
    <s v="Standard_F8s_v2"/>
    <n v="238"/>
    <n v="8"/>
    <n v="2"/>
    <n v="16"/>
    <n v="16"/>
    <n v="12800"/>
    <n v="183.10546875"/>
    <n v="4"/>
    <m/>
    <m/>
    <n v="1"/>
    <s v="1 3 2"/>
    <s v="UltraSSDAvailable"/>
    <x v="0"/>
    <x v="0"/>
    <m/>
    <m/>
    <b v="1"/>
    <m/>
    <m/>
    <s v="None"/>
    <m/>
    <b v="1"/>
    <b v="0"/>
    <b v="0"/>
    <s v="Premium_LRS"/>
    <n v="128"/>
    <s v="None"/>
    <n v="0"/>
    <s v="V1"/>
    <s v="VM deallocated"/>
    <b v="0"/>
    <s v="vnet-onnet-eastus2-prod-001"/>
    <s v="snet-gis-server-eastus2-prod-006"/>
    <s v="VNET: ( 8.8.8.8)"/>
    <s v="None"/>
    <s v="vm-gis-was-eastus2-prod-004822_z1"/>
    <s v="Standard"/>
    <b v="1"/>
    <s v="False"/>
    <s v="10.10.7.151"/>
    <s v="Dynamic"/>
    <s v=""/>
    <s v="2025-12-01 21:23"/>
    <s v="Microsoft.Azure.AzureDefenderForServers,  Microsoft.Compute"/>
    <n v="1"/>
  </r>
  <r>
    <s v="Onnet-Prod"/>
    <s v="rg-nomo-eastus2-prod-002"/>
    <s v="5ce6cec50d5b4416a8d60a963311e6ec"/>
    <s v="Standard_DS4_v2"/>
    <n v="302"/>
    <n v="8"/>
    <n v="1"/>
    <n v="28"/>
    <n v="32"/>
    <n v="25600"/>
    <n v="366.2109375"/>
    <n v="8"/>
    <m/>
    <m/>
    <n v="2"/>
    <s v=""/>
    <s v=""/>
    <x v="0"/>
    <x v="1"/>
    <s v="ubuntu"/>
    <s v="22.04"/>
    <b v="0"/>
    <s v="AzureDatabricks"/>
    <s v="20260304.1442.1"/>
    <s v="None"/>
    <s v="ubuntu"/>
    <b v="0"/>
    <b v="0"/>
    <b v="0"/>
    <s v="Premium_LRS"/>
    <n v="128"/>
    <s v="2 Disks found."/>
    <n v="256"/>
    <s v="V1"/>
    <s v="VM running"/>
    <b v="0"/>
    <s v="vnet-onnet-eastus2-prod-001"/>
    <s v="snet-nomopublic-eastus2-prod-001"/>
    <s v="Default (Azure-provided)"/>
    <s v="None"/>
    <s v="5ce6cec50d5b4416a8d60a963311e6ec-publicNIC"/>
    <s v="Standard"/>
    <b v="1"/>
    <s v="False"/>
    <s v="10.40.2.78"/>
    <s v="Dynamic"/>
    <s v="5ce6cec50d5b4416a8d60a963311e6ec-publicIP"/>
    <s v="2026-04-16 21:03"/>
    <s v=""/>
    <n v="1"/>
  </r>
  <r>
    <s v="Onnet-Prod"/>
    <s v="rg-nomo-eastus2-prod-002"/>
    <s v="5ce6cec50d5b4416a8d60a963311e6ec"/>
    <s v="Standard_DS4_v2"/>
    <n v="302"/>
    <n v="8"/>
    <n v="1"/>
    <n v="28"/>
    <n v="32"/>
    <n v="25600"/>
    <n v="366.2109375"/>
    <n v="8"/>
    <m/>
    <m/>
    <n v="2"/>
    <s v=""/>
    <s v=""/>
    <x v="0"/>
    <x v="1"/>
    <s v="ubuntu"/>
    <s v="22.04"/>
    <b v="0"/>
    <s v="AzureDatabricks"/>
    <s v="20260304.1442.1"/>
    <s v="None"/>
    <s v="ubuntu"/>
    <b v="0"/>
    <b v="0"/>
    <b v="0"/>
    <s v="Premium_LRS"/>
    <n v="128"/>
    <s v="2 Disks found."/>
    <n v="256"/>
    <s v="V1"/>
    <s v="VM running"/>
    <b v="0"/>
    <s v="vnet-onnet-eastus2-prod-001"/>
    <s v="snet-nomoprivate-eastus2-prod-001"/>
    <s v="Default (Azure-provided)"/>
    <s v="None"/>
    <s v="5ce6cec50d5b4416a8d60a963311e6ec-privateNIC"/>
    <s v="Standard"/>
    <b v="1"/>
    <s v="False"/>
    <s v="10.40.2.91"/>
    <s v="Dynamic"/>
    <s v=""/>
    <s v="2026-04-16 21:03"/>
    <s v=""/>
    <n v="0"/>
  </r>
  <r>
    <s v="Onnet-Prod"/>
    <s v="rg-operations-eastus2-prod-001"/>
    <s v="vm-sigfo-eastus2-prod-001"/>
    <s v="Standard_E2as_v4"/>
    <n v="173"/>
    <n v="2"/>
    <n v="2"/>
    <n v="16"/>
    <n v="4"/>
    <n v="3200"/>
    <n v="45.7763671875"/>
    <n v="2"/>
    <m/>
    <m/>
    <s v=""/>
    <s v="2 1 3"/>
    <s v="UltraSSDAvailable"/>
    <x v="0"/>
    <x v="1"/>
    <s v="UbuntuServer"/>
    <s v="18_04-lts-gen2"/>
    <b v="0"/>
    <s v="Canonical"/>
    <s v="18.04.202302100"/>
    <s v="None"/>
    <s v="adminonnet"/>
    <b v="1"/>
    <b v="0"/>
    <b v="1"/>
    <s v="StandardSSD_LRS"/>
    <n v="512"/>
    <s v="StandardSSD_LRS"/>
    <n v="512"/>
    <s v="V2"/>
    <s v="VM deallocated"/>
    <b v="0"/>
    <s v="vnet-onnet-eastus2-prod-001"/>
    <s v="snet-op-eastus2-prod-001"/>
    <s v="Default (Azure-provided)"/>
    <s v="vm-sigfo-eastus2-prod-001-nsg"/>
    <s v="vm-sigfo-eastus2-prod-001527"/>
    <s v="Standard"/>
    <b v="1"/>
    <s v="False"/>
    <s v="10.10.7.100"/>
    <s v="Static"/>
    <s v=""/>
    <s v="2023-02-14 19:38"/>
    <s v="Microsoft.Azure.AzureDefenderForServers,  Microsoft.EnterpriseCloud.Monitoring,  Microsoft.OSTCExtensions"/>
    <n v="1"/>
  </r>
  <r>
    <s v="Onnet-Prod"/>
    <s v="rg-sn-eastus2-prod-001"/>
    <s v="vm-sn-ms-eastus2-prod-002"/>
    <s v="Standard_D8_v4"/>
    <n v="342"/>
    <n v="8"/>
    <n v="2"/>
    <n v="32"/>
    <n v="16"/>
    <n v="12800"/>
    <n v="183.10546875"/>
    <n v="4"/>
    <m/>
    <m/>
    <s v=""/>
    <s v=""/>
    <s v=""/>
    <x v="0"/>
    <x v="0"/>
    <s v="WindowsServer"/>
    <s v="2019-Datacenter"/>
    <b v="1"/>
    <s v="MicrosoftWindowsServer"/>
    <s v="17763.4645.230707"/>
    <s v="None"/>
    <s v="azureuser"/>
    <b v="0"/>
    <b v="0"/>
    <b v="1"/>
    <s v="Standard_LRS"/>
    <n v="512"/>
    <s v="2 Disks found."/>
    <n v="32"/>
    <s v="V1"/>
    <s v="VM deallocated"/>
    <b v="0"/>
    <s v="vnet-onnet-eastus2-prod-001"/>
    <s v="snet-sn-ms-eastus2-prod-002"/>
    <s v="Default (Azure-provided)"/>
    <s v="None"/>
    <s v="nic-ms-eastus2-prod-002"/>
    <s v="Standard"/>
    <b v="1"/>
    <s v="False"/>
    <s v="10.10.1.69"/>
    <s v="Static"/>
    <s v=""/>
    <s v="2023-08-02 20:16"/>
    <s v="Microsoft.Azure.AzureDefenderForServers,  Microsoft.EnterpriseCloud.Monitoring"/>
    <n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5">
  <r>
    <s v="07940261-5e10-49a1-ad1c-e8e4363962e0"/>
    <m/>
    <s v="Microsoft.Subscriptions/subscriptions"/>
    <s v="07940261-5e10-49a1-ad1c-e8e4363962e0"/>
    <s v=""/>
    <s v=""/>
    <x v="0"/>
    <x v="0"/>
    <s v="Consider virtual machine reserved instance to save over the on-demand costs"/>
    <s v="Standard_DC4ds_v3"/>
    <s v="P3Y"/>
    <n v="7"/>
    <n v="1"/>
    <s v="USD"/>
    <n v="1561"/>
    <s v="eastus2"/>
  </r>
  <r>
    <s v="07940261-5e10-49a1-ad1c-e8e4363962e0"/>
    <m/>
    <s v="Microsoft.Subscriptions/subscriptions"/>
    <s v="07940261-5e10-49a1-ad1c-e8e4363962e0"/>
    <s v=""/>
    <s v=""/>
    <x v="0"/>
    <x v="0"/>
    <s v="Consider virtual machine reserved instance to save over the on-demand costs"/>
    <s v="Standard_B2as_v2"/>
    <s v="P1Y"/>
    <n v="7"/>
    <n v="1"/>
    <s v="USD"/>
    <n v="276"/>
    <s v="eastus2"/>
  </r>
  <r>
    <s v="07940261-5e10-49a1-ad1c-e8e4363962e0"/>
    <m/>
    <s v="Microsoft.Subscriptions/subscriptions"/>
    <s v="07940261-5e10-49a1-ad1c-e8e4363962e0"/>
    <s v=""/>
    <s v=""/>
    <x v="0"/>
    <x v="0"/>
    <s v="Consider virtual machine reserved instance to save over the on-demand costs"/>
    <s v="Standard_D4d_v4"/>
    <s v="P3Y"/>
    <n v="60"/>
    <n v="1"/>
    <s v="USD"/>
    <n v="1226"/>
    <s v="eastus2"/>
  </r>
  <r>
    <s v="07940261-5e10-49a1-ad1c-e8e4363962e0"/>
    <m/>
    <s v="Microsoft.Subscriptions/subscriptions"/>
    <s v="07940261-5e10-49a1-ad1c-e8e4363962e0"/>
    <s v=""/>
    <s v=""/>
    <x v="0"/>
    <x v="0"/>
    <s v="Consider virtual machine reserved instance to save over the on-demand costs"/>
    <s v="Standard_D8as_v4"/>
    <s v="P1Y"/>
    <n v="30"/>
    <n v="1"/>
    <s v="USD"/>
    <n v="1349"/>
    <s v="eastus2"/>
  </r>
  <r>
    <s v="07940261-5e10-49a1-ad1c-e8e4363962e0"/>
    <m/>
    <s v="Microsoft.Subscriptions/subscriptions"/>
    <s v="07940261-5e10-49a1-ad1c-e8e4363962e0"/>
    <s v=""/>
    <s v=""/>
    <x v="0"/>
    <x v="0"/>
    <s v="Consider virtual machine reserved instance to save over the on-demand costs"/>
    <s v="Standard_B8ms"/>
    <s v="P1Y"/>
    <n v="7"/>
    <n v="1"/>
    <s v="USD"/>
    <n v="1192"/>
    <s v="eastus2"/>
  </r>
  <r>
    <s v="07940261-5e10-49a1-ad1c-e8e4363962e0"/>
    <m/>
    <s v="Microsoft.Subscriptions/subscriptions"/>
    <s v="07940261-5e10-49a1-ad1c-e8e4363962e0"/>
    <s v=""/>
    <s v=""/>
    <x v="1"/>
    <x v="0"/>
    <s v="A maximum of 3 owners should be designated for subscriptions"/>
    <m/>
    <m/>
    <m/>
    <m/>
    <s v="USD"/>
    <n v="0"/>
    <m/>
  </r>
  <r>
    <s v="07940261-5e10-49a1-ad1c-e8e4363962e0"/>
    <m/>
    <s v="Microsoft.Subscriptions/subscriptions"/>
    <s v="07940261-5e10-49a1-ad1c-e8e4363962e0"/>
    <s v=""/>
    <s v=""/>
    <x v="0"/>
    <x v="0"/>
    <s v="Consider virtual machine reserved instance to save over the on-demand costs"/>
    <s v="Standard_F8s_v2"/>
    <s v="P1Y"/>
    <n v="7"/>
    <n v="1"/>
    <s v="USD"/>
    <n v="1190"/>
    <s v="eastus2"/>
  </r>
  <r>
    <s v="07940261-5e10-49a1-ad1c-e8e4363962e0"/>
    <m/>
    <s v="Microsoft.Subscriptions/subscriptions"/>
    <s v="07940261-5e10-49a1-ad1c-e8e4363962e0"/>
    <s v=""/>
    <s v=""/>
    <x v="0"/>
    <x v="0"/>
    <s v="Consider virtual machine reserved instance to save over the on-demand costs"/>
    <s v="Standard_B2s"/>
    <s v="P1Y"/>
    <n v="30"/>
    <n v="2"/>
    <s v="USD"/>
    <n v="301"/>
    <s v="eastus2"/>
  </r>
  <r>
    <s v="07940261-5e10-49a1-ad1c-e8e4363962e0"/>
    <m/>
    <s v="Microsoft.Subscriptions/subscriptions"/>
    <s v="07940261-5e10-49a1-ad1c-e8e4363962e0"/>
    <s v=""/>
    <s v=""/>
    <x v="0"/>
    <x v="0"/>
    <s v="Consider virtual machine reserved instance to save over the on-demand costs"/>
    <s v="Standard_B2s"/>
    <s v="P1Y"/>
    <n v="60"/>
    <n v="2"/>
    <s v="USD"/>
    <n v="302"/>
    <s v="eastus2"/>
  </r>
  <r>
    <s v="07940261-5e10-49a1-ad1c-e8e4363962e0"/>
    <m/>
    <s v="Microsoft.Subscriptions/subscriptions"/>
    <s v="07940261-5e10-49a1-ad1c-e8e4363962e0"/>
    <s v=""/>
    <s v=""/>
    <x v="0"/>
    <x v="0"/>
    <s v="Consider virtual machine reserved instance to save over the on-demand costs"/>
    <s v="Standard_B2as_v2"/>
    <s v="P1Y"/>
    <n v="60"/>
    <n v="1"/>
    <s v="USD"/>
    <n v="279"/>
    <s v="eastus2"/>
  </r>
  <r>
    <s v="07940261-5e10-49a1-ad1c-e8e4363962e0"/>
    <m/>
    <s v="Microsoft.Subscriptions/subscriptions"/>
    <s v="07940261-5e10-49a1-ad1c-e8e4363962e0"/>
    <s v=""/>
    <s v=""/>
    <x v="0"/>
    <x v="0"/>
    <s v="Consider virtual machine reserved instance to save over the on-demand costs"/>
    <s v="Standard_B2as_v2"/>
    <s v="P3Y"/>
    <n v="7"/>
    <n v="1"/>
    <s v="USD"/>
    <n v="415"/>
    <s v="eastus2"/>
  </r>
  <r>
    <s v="07940261-5e10-49a1-ad1c-e8e4363962e0"/>
    <m/>
    <s v="Microsoft.Subscriptions/subscriptions"/>
    <s v="07940261-5e10-49a1-ad1c-e8e4363962e0"/>
    <s v=""/>
    <s v=""/>
    <x v="0"/>
    <x v="0"/>
    <s v="Consider virtual machine reserved instance to save over the on-demand costs"/>
    <s v="Standard_F8s_v2"/>
    <s v="P1Y"/>
    <n v="60"/>
    <n v="1"/>
    <s v="USD"/>
    <n v="1206"/>
    <s v="eastus2"/>
  </r>
  <r>
    <s v="07940261-5e10-49a1-ad1c-e8e4363962e0"/>
    <m/>
    <s v="Microsoft.Subscriptions/subscriptions"/>
    <s v="07940261-5e10-49a1-ad1c-e8e4363962e0"/>
    <s v=""/>
    <s v=""/>
    <x v="0"/>
    <x v="0"/>
    <s v="Consider virtual machine reserved instance to save over the on-demand costs"/>
    <s v="Standard_D8as_v4"/>
    <s v="P3Y"/>
    <n v="7"/>
    <n v="1"/>
    <s v="USD"/>
    <n v="2053"/>
    <s v="eastus2"/>
  </r>
  <r>
    <s v="07940261-5e10-49a1-ad1c-e8e4363962e0"/>
    <m/>
    <s v="Microsoft.Subscriptions/subscriptions"/>
    <s v="07940261-5e10-49a1-ad1c-e8e4363962e0"/>
    <s v=""/>
    <s v=""/>
    <x v="0"/>
    <x v="0"/>
    <s v="Consider virtual machine reserved instance to save over the on-demand costs"/>
    <s v="Standard_B4ms"/>
    <s v="P1Y"/>
    <n v="7"/>
    <n v="4"/>
    <s v="USD"/>
    <n v="2368"/>
    <s v="eastus2"/>
  </r>
  <r>
    <s v="07940261-5e10-49a1-ad1c-e8e4363962e0"/>
    <m/>
    <s v="Microsoft.Subscriptions/subscriptions"/>
    <s v="07940261-5e10-49a1-ad1c-e8e4363962e0"/>
    <s v=""/>
    <s v=""/>
    <x v="0"/>
    <x v="0"/>
    <s v="Consider virtual machine reserved instance to save over the on-demand costs"/>
    <s v="Standard_B4ms"/>
    <s v="P1Y"/>
    <n v="60"/>
    <n v="4"/>
    <s v="USD"/>
    <n v="2400"/>
    <s v="eastus2"/>
  </r>
  <r>
    <s v="07940261-5e10-49a1-ad1c-e8e4363962e0"/>
    <m/>
    <s v="Microsoft.Subscriptions/subscriptions"/>
    <s v="07940261-5e10-49a1-ad1c-e8e4363962e0"/>
    <s v=""/>
    <s v=""/>
    <x v="0"/>
    <x v="0"/>
    <s v="Consider virtual machine reserved instance to save over the on-demand costs"/>
    <s v="Standard_D8as_v4"/>
    <s v="P3Y"/>
    <n v="30"/>
    <n v="1"/>
    <s v="USD"/>
    <n v="2063"/>
    <s v="eastus2"/>
  </r>
  <r>
    <s v="07940261-5e10-49a1-ad1c-e8e4363962e0"/>
    <m/>
    <s v="Microsoft.Subscriptions/subscriptions"/>
    <s v="07940261-5e10-49a1-ad1c-e8e4363962e0"/>
    <s v=""/>
    <s v=""/>
    <x v="0"/>
    <x v="0"/>
    <s v="Consider virtual machine reserved instance to save over the on-demand costs"/>
    <s v="Standard_D4d_v4"/>
    <s v="P1Y"/>
    <n v="7"/>
    <n v="1"/>
    <s v="USD"/>
    <n v="799"/>
    <s v="eastus2"/>
  </r>
  <r>
    <s v="07940261-5e10-49a1-ad1c-e8e4363962e0"/>
    <m/>
    <s v="Microsoft.Subscriptions/subscriptions"/>
    <s v="07940261-5e10-49a1-ad1c-e8e4363962e0"/>
    <s v=""/>
    <s v=""/>
    <x v="0"/>
    <x v="0"/>
    <s v="Consider virtual machine reserved instance to save over the on-demand costs"/>
    <s v="Standard_DC4ds_v3"/>
    <s v="P1Y"/>
    <n v="30"/>
    <n v="1"/>
    <s v="USD"/>
    <n v="785"/>
    <s v="eastus2"/>
  </r>
  <r>
    <s v="07940261-5e10-49a1-ad1c-e8e4363962e0"/>
    <m/>
    <s v="Microsoft.Subscriptions/subscriptions"/>
    <s v="07940261-5e10-49a1-ad1c-e8e4363962e0"/>
    <s v=""/>
    <s v=""/>
    <x v="0"/>
    <x v="0"/>
    <s v="Consider virtual machine reserved instance to save over the on-demand costs"/>
    <s v="Standard_B4ms"/>
    <s v="P1Y"/>
    <n v="30"/>
    <n v="4"/>
    <s v="USD"/>
    <n v="2396"/>
    <s v="eastus2"/>
  </r>
  <r>
    <s v="07940261-5e10-49a1-ad1c-e8e4363962e0"/>
    <m/>
    <s v="Microsoft.Subscriptions/subscriptions"/>
    <s v="07940261-5e10-49a1-ad1c-e8e4363962e0"/>
    <s v=""/>
    <s v=""/>
    <x v="0"/>
    <x v="0"/>
    <s v="Consider virtual machine reserved instance to save over the on-demand costs"/>
    <s v="Standard_DC4ds_v3"/>
    <s v="P1Y"/>
    <n v="7"/>
    <n v="1"/>
    <s v="USD"/>
    <n v="766"/>
    <s v="eastus2"/>
  </r>
  <r>
    <s v="07940261-5e10-49a1-ad1c-e8e4363962e0"/>
    <m/>
    <s v="Microsoft.Subscriptions/subscriptions"/>
    <s v="07940261-5e10-49a1-ad1c-e8e4363962e0"/>
    <s v=""/>
    <s v=""/>
    <x v="0"/>
    <x v="0"/>
    <s v="Consider virtual machine reserved instance to save over the on-demand costs"/>
    <s v="Standard_B2as_v2"/>
    <s v="P3Y"/>
    <n v="60"/>
    <n v="1"/>
    <s v="USD"/>
    <n v="418"/>
    <s v="eastus2"/>
  </r>
  <r>
    <s v="07940261-5e10-49a1-ad1c-e8e4363962e0"/>
    <m/>
    <s v="Microsoft.Subscriptions/subscriptions"/>
    <s v="07940261-5e10-49a1-ad1c-e8e4363962e0"/>
    <s v=""/>
    <s v=""/>
    <x v="0"/>
    <x v="0"/>
    <s v="Consider virtual machine reserved instance to save over the on-demand costs"/>
    <s v="Standard_B2as_v2"/>
    <s v="P1Y"/>
    <n v="30"/>
    <n v="1"/>
    <s v="USD"/>
    <n v="279"/>
    <s v="eastus2"/>
  </r>
  <r>
    <s v="07940261-5e10-49a1-ad1c-e8e4363962e0"/>
    <m/>
    <s v="Microsoft.Subscriptions/subscriptions"/>
    <s v="07940261-5e10-49a1-ad1c-e8e4363962e0"/>
    <s v=""/>
    <s v=""/>
    <x v="0"/>
    <x v="0"/>
    <s v="Consider virtual machine reserved instance to save over the on-demand costs"/>
    <s v="Standard_B2as_v2"/>
    <s v="P3Y"/>
    <n v="30"/>
    <n v="1"/>
    <s v="USD"/>
    <n v="418"/>
    <s v="eastus2"/>
  </r>
  <r>
    <s v="07940261-5e10-49a1-ad1c-e8e4363962e0"/>
    <m/>
    <s v="Microsoft.Subscriptions/subscriptions"/>
    <s v="07940261-5e10-49a1-ad1c-e8e4363962e0"/>
    <s v=""/>
    <s v=""/>
    <x v="0"/>
    <x v="0"/>
    <s v="Consider virtual machine reserved instance to save over the on-demand costs"/>
    <s v="Standard_D8as_v4"/>
    <s v="P1Y"/>
    <n v="7"/>
    <n v="1"/>
    <s v="USD"/>
    <n v="1338"/>
    <s v="eastus2"/>
  </r>
  <r>
    <s v="07940261-5e10-49a1-ad1c-e8e4363962e0"/>
    <m/>
    <s v="Microsoft.Subscriptions/subscriptions"/>
    <s v="07940261-5e10-49a1-ad1c-e8e4363962e0"/>
    <s v=""/>
    <s v=""/>
    <x v="0"/>
    <x v="0"/>
    <s v="Consider virtual machine reserved instance to save over the on-demand costs"/>
    <s v="Standard_F8s_v2"/>
    <s v="P1Y"/>
    <n v="30"/>
    <n v="1"/>
    <s v="USD"/>
    <n v="1204"/>
    <s v="eastus2"/>
  </r>
  <r>
    <s v="07940261-5e10-49a1-ad1c-e8e4363962e0"/>
    <m/>
    <s v="Microsoft.Subscriptions/subscriptions"/>
    <s v="07940261-5e10-49a1-ad1c-e8e4363962e0"/>
    <s v=""/>
    <s v=""/>
    <x v="0"/>
    <x v="0"/>
    <s v="Consider virtual machine reserved instance to save over the on-demand costs"/>
    <s v="Standard_B2ms"/>
    <s v="P1Y"/>
    <n v="7"/>
    <n v="2"/>
    <s v="USD"/>
    <n v="544"/>
    <s v="eastus2"/>
  </r>
  <r>
    <s v="07940261-5e10-49a1-ad1c-e8e4363962e0"/>
    <m/>
    <s v="Microsoft.Subscriptions/subscriptions"/>
    <s v="07940261-5e10-49a1-ad1c-e8e4363962e0"/>
    <s v=""/>
    <s v=""/>
    <x v="0"/>
    <x v="0"/>
    <s v="Consider virtual machine reserved instance to save over the on-demand costs"/>
    <s v="Standard_F2s_v2"/>
    <s v="P1Y"/>
    <n v="7"/>
    <n v="1"/>
    <s v="USD"/>
    <n v="298"/>
    <s v="eastus2"/>
  </r>
  <r>
    <s v="07940261-5e10-49a1-ad1c-e8e4363962e0"/>
    <m/>
    <s v="Microsoft.Subscriptions/subscriptions"/>
    <s v="07940261-5e10-49a1-ad1c-e8e4363962e0"/>
    <s v=""/>
    <s v=""/>
    <x v="0"/>
    <x v="0"/>
    <s v="Consider virtual machine reserved instance to save over the on-demand costs"/>
    <s v="Standard_DC4ds_v3"/>
    <s v="P3Y"/>
    <n v="30"/>
    <n v="1"/>
    <s v="USD"/>
    <n v="1580"/>
    <s v="eastus2"/>
  </r>
  <r>
    <s v="07940261-5e10-49a1-ad1c-e8e4363962e0"/>
    <m/>
    <s v="Microsoft.Subscriptions/subscriptions"/>
    <s v="07940261-5e10-49a1-ad1c-e8e4363962e0"/>
    <s v=""/>
    <s v=""/>
    <x v="0"/>
    <x v="0"/>
    <s v="Consider virtual machine reserved instance to save over the on-demand costs"/>
    <s v="Standard_DC4ds_v3"/>
    <s v="P1Y"/>
    <n v="60"/>
    <n v="1"/>
    <s v="USD"/>
    <n v="788"/>
    <s v="eastus2"/>
  </r>
  <r>
    <s v="07940261-5e10-49a1-ad1c-e8e4363962e0"/>
    <m/>
    <s v="Microsoft.Subscriptions/subscriptions"/>
    <s v="07940261-5e10-49a1-ad1c-e8e4363962e0"/>
    <s v=""/>
    <s v=""/>
    <x v="0"/>
    <x v="0"/>
    <s v="Consider virtual machine reserved instance to save over the on-demand costs"/>
    <s v="Standard_B2s"/>
    <s v="P1Y"/>
    <n v="7"/>
    <n v="2"/>
    <s v="USD"/>
    <n v="298"/>
    <s v="eastus2"/>
  </r>
  <r>
    <s v="07940261-5e10-49a1-ad1c-e8e4363962e0"/>
    <m/>
    <s v="Microsoft.Subscriptions/subscriptions"/>
    <s v="07940261-5e10-49a1-ad1c-e8e4363962e0"/>
    <s v=""/>
    <s v=""/>
    <x v="0"/>
    <x v="0"/>
    <s v="Consider purchasing a savings plan for compute to unlock lower prices"/>
    <s v="Compute_Savings_Plan"/>
    <s v="P1Y"/>
    <n v="30"/>
    <m/>
    <s v="USD"/>
    <n v="10634"/>
    <m/>
  </r>
  <r>
    <s v="07940261-5e10-49a1-ad1c-e8e4363962e0"/>
    <m/>
    <s v="Microsoft.Subscriptions/subscriptions"/>
    <s v="07940261-5e10-49a1-ad1c-e8e4363962e0"/>
    <s v=""/>
    <s v=""/>
    <x v="0"/>
    <x v="0"/>
    <s v="Consider virtual machine reserved instance to save over the on-demand costs"/>
    <s v="Standard_D4d_v4"/>
    <s v="P1Y"/>
    <n v="30"/>
    <n v="1"/>
    <s v="USD"/>
    <n v="808"/>
    <s v="eastus2"/>
  </r>
  <r>
    <s v="07940261-5e10-49a1-ad1c-e8e4363962e0"/>
    <m/>
    <s v="Microsoft.Subscriptions/subscriptions"/>
    <s v="07940261-5e10-49a1-ad1c-e8e4363962e0"/>
    <s v=""/>
    <s v=""/>
    <x v="0"/>
    <x v="0"/>
    <s v="Consider virtual machine reserved instance to save over the on-demand costs"/>
    <s v="Standard_DC4ds_v3"/>
    <s v="P3Y"/>
    <n v="60"/>
    <n v="1"/>
    <s v="USD"/>
    <n v="1583"/>
    <s v="eastus2"/>
  </r>
  <r>
    <s v="07940261-5e10-49a1-ad1c-e8e4363962e0"/>
    <m/>
    <s v="Microsoft.Subscriptions/subscriptions"/>
    <s v="07940261-5e10-49a1-ad1c-e8e4363962e0"/>
    <s v=""/>
    <s v=""/>
    <x v="0"/>
    <x v="0"/>
    <s v="Consider virtual machine reserved instance to save over the on-demand costs"/>
    <s v="Standard_B8ms"/>
    <s v="P1Y"/>
    <n v="30"/>
    <n v="1"/>
    <s v="USD"/>
    <n v="1206"/>
    <s v="eastus2"/>
  </r>
  <r>
    <s v="07940261-5e10-49a1-ad1c-e8e4363962e0"/>
    <m/>
    <s v="Microsoft.Subscriptions/subscriptions"/>
    <s v="07940261-5e10-49a1-ad1c-e8e4363962e0"/>
    <s v=""/>
    <s v=""/>
    <x v="1"/>
    <x v="0"/>
    <s v="Microsoft Defender for Storage plan should be enabled with Malware Scanning and Sensitive Data Threat Detection"/>
    <m/>
    <m/>
    <m/>
    <m/>
    <s v="USD"/>
    <n v="0"/>
    <m/>
  </r>
  <r>
    <s v="07940261-5e10-49a1-ad1c-e8e4363962e0"/>
    <m/>
    <s v="Microsoft.Subscriptions/subscriptions"/>
    <s v="07940261-5e10-49a1-ad1c-e8e4363962e0"/>
    <s v=""/>
    <s v=""/>
    <x v="0"/>
    <x v="0"/>
    <s v="Consider virtual machine reserved instance to save over the on-demand costs"/>
    <s v="Standard_B2ms"/>
    <s v="P1Y"/>
    <n v="30"/>
    <n v="2"/>
    <s v="USD"/>
    <n v="587"/>
    <s v="eastus2"/>
  </r>
  <r>
    <s v="07940261-5e10-49a1-ad1c-e8e4363962e0"/>
    <m/>
    <s v="Microsoft.Subscriptions/subscriptions"/>
    <s v="07940261-5e10-49a1-ad1c-e8e4363962e0"/>
    <s v=""/>
    <s v=""/>
    <x v="0"/>
    <x v="0"/>
    <s v="Consider virtual machine reserved instance to save over the on-demand costs"/>
    <s v="Standard_D8as_v4"/>
    <s v="P3Y"/>
    <n v="60"/>
    <n v="1"/>
    <s v="USD"/>
    <n v="2063"/>
    <s v="eastus2"/>
  </r>
  <r>
    <s v="07940261-5e10-49a1-ad1c-e8e4363962e0"/>
    <m/>
    <s v="Microsoft.Subscriptions/subscriptions"/>
    <s v="07940261-5e10-49a1-ad1c-e8e4363962e0"/>
    <s v=""/>
    <s v=""/>
    <x v="1"/>
    <x v="0"/>
    <s v="Disabled accounts with read and write permissions on Azure resources should be removed"/>
    <m/>
    <m/>
    <m/>
    <m/>
    <s v="USD"/>
    <n v="0"/>
    <m/>
  </r>
  <r>
    <s v="07940261-5e10-49a1-ad1c-e8e4363962e0"/>
    <m/>
    <s v="Microsoft.Subscriptions/subscriptions"/>
    <s v="07940261-5e10-49a1-ad1c-e8e4363962e0"/>
    <s v=""/>
    <s v=""/>
    <x v="0"/>
    <x v="0"/>
    <s v="Consider purchasing a savings plan for compute to unlock lower prices"/>
    <s v="Database_Savings_Plan"/>
    <s v="P1Y"/>
    <n v="30"/>
    <m/>
    <s v="USD"/>
    <n v="36"/>
    <m/>
  </r>
  <r>
    <s v="07940261-5e10-49a1-ad1c-e8e4363962e0"/>
    <m/>
    <s v="Microsoft.Subscriptions/subscriptions"/>
    <s v="07940261-5e10-49a1-ad1c-e8e4363962e0"/>
    <s v=""/>
    <s v=""/>
    <x v="2"/>
    <x v="0"/>
    <s v="Create an Azure Service Health alert"/>
    <m/>
    <m/>
    <m/>
    <m/>
    <s v="USD"/>
    <n v="0"/>
    <m/>
  </r>
  <r>
    <s v="07940261-5e10-49a1-ad1c-e8e4363962e0"/>
    <m/>
    <s v="Microsoft.Subscriptions/subscriptions"/>
    <s v="07940261-5e10-49a1-ad1c-e8e4363962e0"/>
    <s v=""/>
    <s v=""/>
    <x v="0"/>
    <x v="0"/>
    <s v="Consider virtual machine reserved instance to save over the on-demand costs"/>
    <s v="Standard_D8as_v4"/>
    <s v="P1Y"/>
    <n v="60"/>
    <n v="1"/>
    <s v="USD"/>
    <n v="1349"/>
    <s v="eastus2"/>
  </r>
  <r>
    <s v="07940261-5e10-49a1-ad1c-e8e4363962e0"/>
    <m/>
    <s v="Microsoft.Subscriptions/subscriptions"/>
    <s v="07940261-5e10-49a1-ad1c-e8e4363962e0"/>
    <s v=""/>
    <s v=""/>
    <x v="0"/>
    <x v="0"/>
    <s v="Consider purchasing a savings plan for compute to unlock lower prices"/>
    <s v="Compute_Savings_Plan"/>
    <s v="P3Y"/>
    <n v="30"/>
    <m/>
    <s v="USD"/>
    <n v="19229"/>
    <m/>
  </r>
  <r>
    <s v="07940261-5e10-49a1-ad1c-e8e4363962e0"/>
    <m/>
    <s v="Microsoft.Subscriptions/subscriptions"/>
    <s v="07940261-5e10-49a1-ad1c-e8e4363962e0"/>
    <s v=""/>
    <s v=""/>
    <x v="0"/>
    <x v="0"/>
    <s v="Consider virtual machine reserved instance to save over the on-demand costs"/>
    <s v="Standard_D4d_v4"/>
    <s v="P3Y"/>
    <n v="7"/>
    <n v="1"/>
    <s v="USD"/>
    <n v="1215"/>
    <s v="eastus2"/>
  </r>
  <r>
    <s v="07940261-5e10-49a1-ad1c-e8e4363962e0"/>
    <m/>
    <s v="Microsoft.Subscriptions/subscriptions"/>
    <s v="07940261-5e10-49a1-ad1c-e8e4363962e0"/>
    <s v=""/>
    <s v=""/>
    <x v="0"/>
    <x v="0"/>
    <s v="Consider virtual machine reserved instance to save over the on-demand costs"/>
    <s v="Standard_B2ms"/>
    <s v="P1Y"/>
    <n v="60"/>
    <n v="2"/>
    <s v="USD"/>
    <n v="417"/>
    <s v="eastus2"/>
  </r>
  <r>
    <s v="07940261-5e10-49a1-ad1c-e8e4363962e0"/>
    <m/>
    <s v="Microsoft.Subscriptions/subscriptions"/>
    <s v="07940261-5e10-49a1-ad1c-e8e4363962e0"/>
    <s v=""/>
    <s v=""/>
    <x v="0"/>
    <x v="0"/>
    <s v="Consider virtual machine reserved instance to save over the on-demand costs"/>
    <s v="Standard_D4d_v4"/>
    <s v="P3Y"/>
    <n v="30"/>
    <n v="1"/>
    <s v="USD"/>
    <n v="1225"/>
    <s v="eastus2"/>
  </r>
  <r>
    <s v="07940261-5e10-49a1-ad1c-e8e4363962e0"/>
    <m/>
    <s v="Microsoft.Subscriptions/subscriptions"/>
    <s v="07940261-5e10-49a1-ad1c-e8e4363962e0"/>
    <s v=""/>
    <s v=""/>
    <x v="0"/>
    <x v="0"/>
    <s v="Consider virtual machine reserved instance to save over the on-demand costs"/>
    <s v="Standard_B8ms"/>
    <s v="P1Y"/>
    <n v="60"/>
    <n v="1"/>
    <s v="USD"/>
    <n v="1209"/>
    <s v="eastus2"/>
  </r>
  <r>
    <s v="07940261-5e10-49a1-ad1c-e8e4363962e0"/>
    <m/>
    <s v="Microsoft.Subscriptions/subscriptions"/>
    <s v="07940261-5e10-49a1-ad1c-e8e4363962e0"/>
    <s v=""/>
    <s v=""/>
    <x v="0"/>
    <x v="0"/>
    <s v="Consider virtual machine reserved instance to save over the on-demand costs"/>
    <s v="Standard_D4d_v4"/>
    <s v="P1Y"/>
    <n v="60"/>
    <n v="1"/>
    <s v="USD"/>
    <n v="810"/>
    <s v="eastus2"/>
  </r>
  <r>
    <s v="07940261-5e10-49a1-ad1c-e8e4363962e0"/>
    <m/>
    <s v="Microsoft.Subscriptions/subscriptions"/>
    <s v="07940261-5e10-49a1-ad1c-e8e4363962e0"/>
    <s v=""/>
    <s v=""/>
    <x v="0"/>
    <x v="0"/>
    <s v="Consider virtual machine reserved instance to save over the on-demand costs"/>
    <s v="Standard_F2s_v2"/>
    <s v="P1Y"/>
    <n v="30"/>
    <n v="1"/>
    <s v="USD"/>
    <n v="302"/>
    <s v="eastus2"/>
  </r>
  <r>
    <s v="07940261-5e10-49a1-ad1c-e8e4363962e0"/>
    <m/>
    <s v="Microsoft.Subscriptions/subscriptions"/>
    <s v="07940261-5e10-49a1-ad1c-e8e4363962e0"/>
    <s v=""/>
    <s v=""/>
    <x v="0"/>
    <x v="0"/>
    <s v="Consider virtual machine reserved instance to save over the on-demand costs"/>
    <s v="Standard_F2s_v2"/>
    <s v="P1Y"/>
    <n v="60"/>
    <n v="1"/>
    <s v="USD"/>
    <n v="302"/>
    <s v="eastus2"/>
  </r>
  <r>
    <s v="07940261-5e10-49a1-ad1c-e8e4363962e0"/>
    <s v="rg-bireports-dr-001"/>
    <s v="microsoft.web/serverfarms"/>
    <s v="asp-rgbireportsdr001-8e27"/>
    <s v=""/>
    <s v=""/>
    <x v="2"/>
    <x v="0"/>
    <s v="Use zone-supported App Service Plan"/>
    <m/>
    <m/>
    <m/>
    <m/>
    <s v="USD"/>
    <n v="0"/>
    <m/>
  </r>
  <r>
    <s v="07940261-5e10-49a1-ad1c-e8e4363962e0"/>
    <s v="rg-bireports-dr-001"/>
    <s v="microsoft.web/serverfarms"/>
    <s v="asp-rgbireportsdr001-8e27"/>
    <s v="MICROSOFT.WEB/SITES"/>
    <s v=""/>
    <x v="2"/>
    <x v="0"/>
    <s v="Set minimum instance count for App Service to 2"/>
    <m/>
    <m/>
    <m/>
    <m/>
    <s v="USD"/>
    <n v="0"/>
    <m/>
  </r>
  <r>
    <s v="07940261-5e10-49a1-ad1c-e8e4363962e0"/>
    <s v="rg-bireports-dr-001"/>
    <s v="microsoft.web/serverfarms"/>
    <s v="asp-rgbireportsdr001-8e27"/>
    <s v="MICROSOFT.WEB/SITES"/>
    <s v=""/>
    <x v="2"/>
    <x v="0"/>
    <s v="Use Standard or Premium tier"/>
    <m/>
    <m/>
    <m/>
    <m/>
    <s v="USD"/>
    <n v="0"/>
    <m/>
  </r>
  <r>
    <s v="07940261-5e10-49a1-ad1c-e8e4363962e0"/>
    <s v="rg-bireports-dr-001"/>
    <s v="microsoft.web/sites"/>
    <s v="func-bireports-centralus-dr-001"/>
    <s v=""/>
    <s v=""/>
    <x v="1"/>
    <x v="1"/>
    <s v="Managed identity should be enabled on function apps"/>
    <m/>
    <m/>
    <m/>
    <m/>
    <s v="USD"/>
    <n v="0"/>
    <m/>
  </r>
  <r>
    <s v="07940261-5e10-49a1-ad1c-e8e4363962e0"/>
    <s v="rg-snapshots-central"/>
    <s v="microsoft.network/virtualnetworks"/>
    <s v="ad-002-replic-vnet"/>
    <s v=""/>
    <s v=""/>
    <x v="2"/>
    <x v="1"/>
    <s v="Use NAT gateway for outbound connectivity"/>
    <m/>
    <m/>
    <m/>
    <m/>
    <s v="USD"/>
    <n v="0"/>
    <s v="eastus2"/>
  </r>
  <r>
    <s v="07940261-5e10-49a1-ad1c-e8e4363962e0"/>
    <s v="rg_centralhub_centralus_001"/>
    <s v="microsoft.compute/disks"/>
    <s v="vm-ad-eastus2-centralhub-004_osdisk_1_612007654e7a4c94a165ce8a70eec87a"/>
    <s v=""/>
    <s v=""/>
    <x v="2"/>
    <x v="1"/>
    <s v="Migrate Standard HDD OS Disks to SSD"/>
    <m/>
    <m/>
    <m/>
    <m/>
    <s v="USD"/>
    <n v="0"/>
    <m/>
  </r>
  <r>
    <s v="07940261-5e10-49a1-ad1c-e8e4363962e0"/>
    <s v="rg_centralhub_centralus_001"/>
    <s v="microsoft.compute/disks"/>
    <s v="vm-ad-eastus2-centralhub-004_osdisk_1_612007654e7a4c94a165ce8a70eec87a"/>
    <s v=""/>
    <s v=""/>
    <x v="2"/>
    <x v="0"/>
    <s v="Ensure Azure Disks are in the same zone as your VM for higher resiliency and availability"/>
    <m/>
    <m/>
    <m/>
    <m/>
    <s v="USD"/>
    <n v="0"/>
    <m/>
  </r>
  <r>
    <s v="07940261-5e10-49a1-ad1c-e8e4363962e0"/>
    <s v="rg_centralhub_centralus_001"/>
    <s v="microsoft.compute/virtualmachines"/>
    <s v="vm-ad-eastus2-centralhub-004"/>
    <s v=""/>
    <s v=""/>
    <x v="1"/>
    <x v="1"/>
    <s v="Virtual machines and virtual machine scale sets should have encryption at host enabled"/>
    <m/>
    <m/>
    <m/>
    <m/>
    <s v="USD"/>
    <n v="0"/>
    <m/>
  </r>
  <r>
    <s v="07940261-5e10-49a1-ad1c-e8e4363962e0"/>
    <s v="rg_centralhub_centralus_001"/>
    <s v="microsoft.compute/virtualmachines"/>
    <s v="vm-ad-eastus2-centralhub-004"/>
    <s v=""/>
    <s v=""/>
    <x v="2"/>
    <x v="0"/>
    <s v="Migrate workload to D-series or better virtual machine"/>
    <m/>
    <m/>
    <m/>
    <m/>
    <s v="USD"/>
    <n v="0"/>
    <m/>
  </r>
  <r>
    <s v="07940261-5e10-49a1-ad1c-e8e4363962e0"/>
    <s v="rg_centralhub_centralus_001"/>
    <s v="microsoft.compute/virtualmachines"/>
    <s v="vm-ad-eastus2-centralhub-004"/>
    <s v=""/>
    <s v=""/>
    <x v="1"/>
    <x v="0"/>
    <s v="Windows servers should be configured to use secure communication protocols"/>
    <m/>
    <m/>
    <m/>
    <m/>
    <s v="USD"/>
    <n v="0"/>
    <m/>
  </r>
  <r>
    <s v="07940261-5e10-49a1-ad1c-e8e4363962e0"/>
    <s v="rg_centralhub_centralus_001"/>
    <s v="microsoft.compute/virtualmachines"/>
    <s v="vm-ad-eastus2-centralhub-004"/>
    <s v=""/>
    <s v=""/>
    <x v="1"/>
    <x v="0"/>
    <s v="Windows virtual machines should enable Azure Disk Encryption or EncryptionAtHost."/>
    <m/>
    <m/>
    <m/>
    <m/>
    <s v="USD"/>
    <n v="0"/>
    <m/>
  </r>
  <r>
    <s v="07940261-5e10-49a1-ad1c-e8e4363962e0"/>
    <s v="rg_centralhub_centralus_001"/>
    <s v="microsoft.compute/virtualmachines"/>
    <s v="vm-ad-eastus2-centralhub-004"/>
    <s v=""/>
    <s v=""/>
    <x v="1"/>
    <x v="0"/>
    <s v="Machines should be configured to periodically check for missing system updates"/>
    <m/>
    <m/>
    <m/>
    <m/>
    <s v="USD"/>
    <n v="0"/>
    <m/>
  </r>
  <r>
    <s v="07940261-5e10-49a1-ad1c-e8e4363962e0"/>
    <s v="rg_centralhub_centralus_001"/>
    <s v="microsoft.compute/virtualmachines"/>
    <s v="vm-ad-eastus2-centralhub-004"/>
    <s v=""/>
    <s v=""/>
    <x v="1"/>
    <x v="1"/>
    <s v="Guest Configuration extension should be installed on machines"/>
    <m/>
    <m/>
    <m/>
    <m/>
    <s v="USD"/>
    <n v="0"/>
    <m/>
  </r>
  <r>
    <s v="07940261-5e10-49a1-ad1c-e8e4363962e0"/>
    <s v="rg_centralhub_centralus_001"/>
    <s v="microsoft.compute/virtualmachines"/>
    <s v="vm-ad-eastus2-centralhub-004"/>
    <s v=""/>
    <s v=""/>
    <x v="2"/>
    <x v="0"/>
    <s v="Review and migrate virtual machine workloads"/>
    <m/>
    <m/>
    <m/>
    <m/>
    <s v="USD"/>
    <n v="0"/>
    <m/>
  </r>
  <r>
    <s v="07940261-5e10-49a1-ad1c-e8e4363962e0"/>
    <s v="rg_centralhub_centralus_001"/>
    <s v="microsoft.compute/virtualmachines"/>
    <s v="vm-ad-eastus2-centralhub-004"/>
    <s v=""/>
    <s v=""/>
    <x v="1"/>
    <x v="1"/>
    <s v="Windows Defender Exploit Guard should be enabled on machines"/>
    <m/>
    <m/>
    <m/>
    <m/>
    <s v="USD"/>
    <n v="0"/>
    <m/>
  </r>
  <r>
    <s v="07940261-5e10-49a1-ad1c-e8e4363962e0"/>
    <s v="rg_centralhub_centralus_001"/>
    <s v="microsoft.network/applicationgatewaywebapplicationfirewallpolicies"/>
    <s v="rules_waf_inspection_dr"/>
    <s v=""/>
    <s v=""/>
    <x v="3"/>
    <x v="0"/>
    <s v="Upgrade to the latest DRS rule set in Application Gateway WAF"/>
    <m/>
    <m/>
    <m/>
    <m/>
    <s v="USD"/>
    <n v="0"/>
    <m/>
  </r>
  <r>
    <s v="07940261-5e10-49a1-ad1c-e8e4363962e0"/>
    <s v="rg_centralhub_centralus_001"/>
    <s v="microsoft.network/networkinterfaces"/>
    <s v="vm-ad-eastus2-centralhub-004525"/>
    <s v=""/>
    <s v=""/>
    <x v="3"/>
    <x v="1"/>
    <s v="Add explicit outbound method to disable default outbound"/>
    <m/>
    <m/>
    <m/>
    <m/>
    <s v="USD"/>
    <n v="0"/>
    <m/>
  </r>
  <r>
    <s v="07940261-5e10-49a1-ad1c-e8e4363962e0"/>
    <s v="rg_centralhub_centralus_001"/>
    <s v="microsoft.network/networkinterfaces"/>
    <s v="vm-bp-uaa-eastus2-dev-00218"/>
    <s v=""/>
    <s v=""/>
    <x v="3"/>
    <x v="1"/>
    <s v="Add explicit outbound method to disable default outbound"/>
    <m/>
    <m/>
    <m/>
    <m/>
    <s v="USD"/>
    <n v="0"/>
    <m/>
  </r>
  <r>
    <s v="07940261-5e10-49a1-ad1c-e8e4363962e0"/>
    <s v="rg_centralhub_centralus_001"/>
    <s v="microsoft.network/virtualnetworks"/>
    <s v="vnet_centralhub_centralus_001"/>
    <s v=""/>
    <s v=""/>
    <x v="2"/>
    <x v="1"/>
    <s v="Use NAT gateway for outbound connectivity"/>
    <m/>
    <m/>
    <m/>
    <m/>
    <s v="USD"/>
    <n v="0"/>
    <s v="centralus"/>
  </r>
  <r>
    <s v="07940261-5e10-49a1-ad1c-e8e4363962e0"/>
    <s v="rg_centralhub_eastus2_001-asr-1"/>
    <s v="microsoft.network/virtualnetworks"/>
    <s v="vnet_centralhub_eastus2_001-asr"/>
    <s v=""/>
    <s v=""/>
    <x v="2"/>
    <x v="1"/>
    <s v="Use NAT gateway for outbound connectivity"/>
    <m/>
    <m/>
    <m/>
    <m/>
    <s v="USD"/>
    <n v="0"/>
    <s v="westus"/>
  </r>
  <r>
    <s v="07940261-5e10-49a1-ad1c-e8e4363962e0"/>
    <s v="rg_centralhub_eastus2_001-asr"/>
    <s v="microsoft.network/virtualnetworks"/>
    <s v="vnet_centralhub_eastus2_001-asr"/>
    <s v=""/>
    <s v=""/>
    <x v="2"/>
    <x v="1"/>
    <s v="Use NAT gateway for outbound connectivity"/>
    <m/>
    <m/>
    <m/>
    <m/>
    <s v="USD"/>
    <n v="0"/>
    <s v="westus2"/>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dn/profiles"/>
    <s v="fd-eastus2-centralhub-001"/>
    <s v=""/>
    <s v=""/>
    <x v="2"/>
    <x v="0"/>
    <s v="Consider having at least two origins"/>
    <m/>
    <m/>
    <m/>
    <m/>
    <s v="USD"/>
    <n v="0"/>
    <m/>
  </r>
  <r>
    <s v="07940261-5e10-49a1-ad1c-e8e4363962e0"/>
    <s v="rg_centralhub_eastus2_001"/>
    <s v="microsoft.compute/disks"/>
    <s v="dk-gisdskat-eastus2-centralhub-001"/>
    <s v=""/>
    <s v=""/>
    <x v="2"/>
    <x v="0"/>
    <s v="Ensure Azure Disks are in the same zone as your VM for higher resiliency and availability"/>
    <m/>
    <m/>
    <m/>
    <m/>
    <s v="USD"/>
    <n v="0"/>
    <m/>
  </r>
  <r>
    <s v="07940261-5e10-49a1-ad1c-e8e4363962e0"/>
    <s v="rg_centralhub_eastus2_001"/>
    <s v="microsoft.compute/disks"/>
    <s v="dsk-sigfo-eastus2-centralhub-002"/>
    <s v=""/>
    <s v=""/>
    <x v="0"/>
    <x v="1"/>
    <s v="Review disks that are not attached to a VM and evaluate if you still need the disks"/>
    <m/>
    <m/>
    <m/>
    <m/>
    <s v="USD"/>
    <n v="0"/>
    <m/>
  </r>
  <r>
    <s v="07940261-5e10-49a1-ad1c-e8e4363962e0"/>
    <s v="rg_centralhub_eastus2_001"/>
    <s v="microsoft.compute/disks"/>
    <s v="fw-fortinet-eastus2-centralhub-001_disk2_8b580e10727a4790af8ce6f6559ff5e6"/>
    <s v=""/>
    <s v=""/>
    <x v="2"/>
    <x v="0"/>
    <s v="Ensure Azure Disks are in the same zone as your VM for higher resiliency and availability"/>
    <m/>
    <m/>
    <m/>
    <m/>
    <s v="USD"/>
    <n v="0"/>
    <m/>
  </r>
  <r>
    <s v="07940261-5e10-49a1-ad1c-e8e4363962e0"/>
    <s v="rg_centralhub_eastus2_001"/>
    <s v="microsoft.compute/disks"/>
    <s v="fw-fortinet-eastus2-centralhub-001_osdisk_1_155492467f7841b8afdca90ac64ab87f"/>
    <s v=""/>
    <s v=""/>
    <x v="2"/>
    <x v="0"/>
    <s v="Ensure Azure Disks are in the same zone as your VM for higher resiliency and availability"/>
    <m/>
    <m/>
    <m/>
    <m/>
    <s v="USD"/>
    <n v="0"/>
    <m/>
  </r>
  <r>
    <s v="07940261-5e10-49a1-ad1c-e8e4363962e0"/>
    <s v="rg_centralhub_eastus2_001"/>
    <s v="microsoft.compute/disks"/>
    <s v="hp-vdk-0_osdisk_1_78f30dcf964741688cd9da66a51287da"/>
    <s v=""/>
    <s v=""/>
    <x v="2"/>
    <x v="0"/>
    <s v="Ensure Azure Disks are in the same zone as your VM for higher resiliency and availability"/>
    <m/>
    <m/>
    <m/>
    <m/>
    <s v="USD"/>
    <n v="0"/>
    <m/>
  </r>
  <r>
    <s v="07940261-5e10-49a1-ad1c-e8e4363962e0"/>
    <s v="rg_centralhub_eastus2_001"/>
    <s v="microsoft.compute/disks"/>
    <s v="hp-vdk-1_osdisk_1_1b9fdf2957b04db7b49b08bee39ffae1"/>
    <s v=""/>
    <s v=""/>
    <x v="2"/>
    <x v="0"/>
    <s v="Ensure Azure Disks are in the same zone as your VM for higher resiliency and availability"/>
    <m/>
    <m/>
    <m/>
    <m/>
    <s v="USD"/>
    <n v="0"/>
    <m/>
  </r>
  <r>
    <s v="07940261-5e10-49a1-ad1c-e8e4363962e0"/>
    <s v="rg_centralhub_eastus2_001"/>
    <s v="microsoft.compute/disks"/>
    <s v="hp-vdk-2_osdisk_1_25a2cb82f3884b388dbcfb370448e7d0"/>
    <s v=""/>
    <s v=""/>
    <x v="2"/>
    <x v="1"/>
    <s v="Migrate Standard HDD OS Disks to SSD"/>
    <m/>
    <m/>
    <m/>
    <m/>
    <s v="USD"/>
    <n v="0"/>
    <m/>
  </r>
  <r>
    <s v="07940261-5e10-49a1-ad1c-e8e4363962e0"/>
    <s v="rg_centralhub_eastus2_001"/>
    <s v="microsoft.compute/disks"/>
    <s v="hp-vdk-2_osdisk_1_25a2cb82f3884b388dbcfb370448e7d0"/>
    <s v=""/>
    <s v=""/>
    <x v="2"/>
    <x v="0"/>
    <s v="Ensure Azure Disks are in the same zone as your VM for higher resiliency and availability"/>
    <m/>
    <m/>
    <m/>
    <m/>
    <s v="USD"/>
    <n v="0"/>
    <m/>
  </r>
  <r>
    <s v="07940261-5e10-49a1-ad1c-e8e4363962e0"/>
    <s v="rg_centralhub_eastus2_001"/>
    <s v="microsoft.compute/disks"/>
    <s v="hp-vdk-3_osdisk_1_a699e015c4ee43908a41274e41a5efe0"/>
    <s v=""/>
    <s v=""/>
    <x v="2"/>
    <x v="0"/>
    <s v="Ensure Azure Disks are in the same zone as your VM for higher resiliency and availability"/>
    <m/>
    <m/>
    <m/>
    <m/>
    <s v="USD"/>
    <n v="0"/>
    <m/>
  </r>
  <r>
    <s v="07940261-5e10-49a1-ad1c-e8e4363962e0"/>
    <s v="rg_centralhub_eastus2_001"/>
    <s v="microsoft.compute/disks"/>
    <s v="hp-vdk-3_osdisk_1_a699e015c4ee43908a41274e41a5efe0"/>
    <s v=""/>
    <s v=""/>
    <x v="2"/>
    <x v="1"/>
    <s v="Migrate Standard HDD OS Disks to SSD"/>
    <m/>
    <m/>
    <m/>
    <m/>
    <s v="USD"/>
    <n v="0"/>
    <m/>
  </r>
  <r>
    <s v="07940261-5e10-49a1-ad1c-e8e4363962e0"/>
    <s v="rg_centralhub_eastus2_001"/>
    <s v="microsoft.compute/disks"/>
    <s v="vba-6ee72aae-8b4d-47bf-b958-1aa1ed6aa0ab_disk1_003900ff415649d7a03c69eba13b77f8"/>
    <s v=""/>
    <s v=""/>
    <x v="2"/>
    <x v="0"/>
    <s v="Ensure Azure Disks are in the same zone as your VM for higher resiliency and availability"/>
    <m/>
    <m/>
    <m/>
    <m/>
    <s v="USD"/>
    <n v="0"/>
    <m/>
  </r>
  <r>
    <s v="07940261-5e10-49a1-ad1c-e8e4363962e0"/>
    <s v="rg_centralhub_eastus2_001"/>
    <s v="microsoft.compute/disks"/>
    <s v="vm-ad-eastus2-centralhub-001_osdisk_1_bc07d25fc87e4b31a2848cdea61f34cd"/>
    <s v=""/>
    <s v=""/>
    <x v="2"/>
    <x v="1"/>
    <s v="Migrate Standard HDD OS Disks to SSD"/>
    <m/>
    <m/>
    <m/>
    <m/>
    <s v="USD"/>
    <n v="0"/>
    <m/>
  </r>
  <r>
    <s v="07940261-5e10-49a1-ad1c-e8e4363962e0"/>
    <s v="rg_centralhub_eastus2_001"/>
    <s v="microsoft.compute/disks"/>
    <s v="vm-ad-eastus2-centralhub-001_osdisk_1_bc07d25fc87e4b31a2848cdea61f34cd"/>
    <s v=""/>
    <s v=""/>
    <x v="2"/>
    <x v="0"/>
    <s v="Ensure Azure Disks are in the same zone as your VM for higher resiliency and availability"/>
    <m/>
    <m/>
    <m/>
    <m/>
    <s v="USD"/>
    <n v="0"/>
    <m/>
  </r>
  <r>
    <s v="07940261-5e10-49a1-ad1c-e8e4363962e0"/>
    <s v="rg_centralhub_eastus2_001"/>
    <s v="microsoft.compute/disks"/>
    <s v="vm-ad-eastus2-centralhub-002_osdisk_1_94ef9c9d0b8245a9851be857c2f8f7b3"/>
    <s v=""/>
    <s v=""/>
    <x v="2"/>
    <x v="1"/>
    <s v="Migrate Standard HDD OS Disks to SSD"/>
    <m/>
    <m/>
    <m/>
    <m/>
    <s v="USD"/>
    <n v="0"/>
    <m/>
  </r>
  <r>
    <s v="07940261-5e10-49a1-ad1c-e8e4363962e0"/>
    <s v="rg_centralhub_eastus2_001"/>
    <s v="microsoft.compute/disks"/>
    <s v="vm-ad-eastus2-centralhub-003_osdisk_1_440edf6e19314459abf4d1f1927ee189"/>
    <s v=""/>
    <s v=""/>
    <x v="2"/>
    <x v="0"/>
    <s v="Ensure Azure Disks are in the same zone as your VM for higher resiliency and availability"/>
    <m/>
    <m/>
    <m/>
    <m/>
    <s v="USD"/>
    <n v="0"/>
    <m/>
  </r>
  <r>
    <s v="07940261-5e10-49a1-ad1c-e8e4363962e0"/>
    <s v="rg_centralhub_eastus2_001"/>
    <s v="microsoft.compute/disks"/>
    <s v="vm-assestment-eastus2-centralhub-001_osdisk_1_23c56dd4731c4b14b18c4d34dc5beba8"/>
    <s v=""/>
    <s v=""/>
    <x v="2"/>
    <x v="1"/>
    <s v="Migrate Standard HDD OS Disks to SSD"/>
    <m/>
    <m/>
    <m/>
    <m/>
    <s v="USD"/>
    <n v="0"/>
    <m/>
  </r>
  <r>
    <s v="07940261-5e10-49a1-ad1c-e8e4363962e0"/>
    <s v="rg_centralhub_eastus2_001"/>
    <s v="microsoft.compute/disks"/>
    <s v="vm-bp-jumpbox-eastus2-centralhub-001_osdisk_1_2143352e6dac4433a127b309d2f9b928"/>
    <s v=""/>
    <s v=""/>
    <x v="2"/>
    <x v="0"/>
    <s v="Ensure Azure Disks are in the same zone as your VM for higher resiliency and availability"/>
    <m/>
    <m/>
    <m/>
    <m/>
    <s v="USD"/>
    <n v="0"/>
    <m/>
  </r>
  <r>
    <s v="07940261-5e10-49a1-ad1c-e8e4363962e0"/>
    <s v="rg_centralhub_eastus2_001"/>
    <s v="microsoft.compute/disks"/>
    <s v="vm-bp-jumpbox-eastus2-centralhub-002_osdisk_1_e641da29abd24b0bbf1db6ee9de7231b"/>
    <s v=""/>
    <s v=""/>
    <x v="2"/>
    <x v="0"/>
    <s v="Ensure Azure Disks are in the same zone as your VM for higher resiliency and availability"/>
    <m/>
    <m/>
    <m/>
    <m/>
    <s v="USD"/>
    <n v="0"/>
    <m/>
  </r>
  <r>
    <s v="07940261-5e10-49a1-ad1c-e8e4363962e0"/>
    <s v="rg_centralhub_eastus2_001"/>
    <s v="microsoft.compute/disks"/>
    <s v="vm-bp-lic-eastus2-001_osdisk_1_47bb9c259f2c4d5582ab23d87d4cbb86"/>
    <s v=""/>
    <s v=""/>
    <x v="2"/>
    <x v="0"/>
    <s v="Ensure Azure Disks are in the same zone as your VM for higher resiliency and availability"/>
    <m/>
    <m/>
    <m/>
    <m/>
    <s v="USD"/>
    <n v="0"/>
    <m/>
  </r>
  <r>
    <s v="07940261-5e10-49a1-ad1c-e8e4363962e0"/>
    <s v="rg_centralhub_eastus2_001"/>
    <s v="microsoft.compute/disks"/>
    <s v="vm-bp-lic-eastus2-001_osdisk_1_47bb9c259f2c4d5582ab23d87d4cbb86"/>
    <s v=""/>
    <s v=""/>
    <x v="2"/>
    <x v="1"/>
    <s v="Migrate Standard HDD OS Disks to SSD"/>
    <m/>
    <m/>
    <m/>
    <m/>
    <s v="USD"/>
    <n v="0"/>
    <m/>
  </r>
  <r>
    <s v="07940261-5e10-49a1-ad1c-e8e4363962e0"/>
    <s v="rg_centralhub_eastus2_001"/>
    <s v="microsoft.compute/disks"/>
    <s v="vm-bp-mdso-jumpbox-eastus2-003_osdisk_1_0f5dace3027a446c90d606564a3e732a"/>
    <s v=""/>
    <s v=""/>
    <x v="2"/>
    <x v="0"/>
    <s v="Ensure Azure Disks are in the same zone as your VM for higher resiliency and availability"/>
    <m/>
    <m/>
    <m/>
    <m/>
    <s v="USD"/>
    <n v="0"/>
    <m/>
  </r>
  <r>
    <s v="07940261-5e10-49a1-ad1c-e8e4363962e0"/>
    <s v="rg_centralhub_eastus2_001"/>
    <s v="microsoft.compute/disks"/>
    <s v="vm-bp-mdso-jumpbox-eastus2-003_osdisk_1_0f5dace3027a446c90d606564a3e732a"/>
    <s v=""/>
    <s v=""/>
    <x v="2"/>
    <x v="1"/>
    <s v="Migrate Standard HDD OS Disks to SSD"/>
    <m/>
    <m/>
    <m/>
    <m/>
    <s v="USD"/>
    <n v="0"/>
    <m/>
  </r>
  <r>
    <s v="07940261-5e10-49a1-ad1c-e8e4363962e0"/>
    <s v="rg_centralhub_eastus2_001"/>
    <s v="microsoft.compute/disks"/>
    <s v="vm-bp-uaa-eastus2-dev-002_datadisk_0"/>
    <s v=""/>
    <s v=""/>
    <x v="2"/>
    <x v="0"/>
    <s v="Ensure Azure Disks are in the same zone as your VM for higher resiliency and availability"/>
    <m/>
    <m/>
    <m/>
    <m/>
    <s v="USD"/>
    <n v="0"/>
    <m/>
  </r>
  <r>
    <s v="07940261-5e10-49a1-ad1c-e8e4363962e0"/>
    <s v="rg_centralhub_eastus2_001"/>
    <s v="microsoft.compute/disks"/>
    <s v="vm-bp-uaa-eastus2-dev-002_osdisk_1_a844511c88714cb095fafac93a906d02"/>
    <s v=""/>
    <s v=""/>
    <x v="2"/>
    <x v="0"/>
    <s v="Ensure Azure Disks are in the same zone as your VM for higher resiliency and availability"/>
    <m/>
    <m/>
    <m/>
    <m/>
    <s v="USD"/>
    <n v="0"/>
    <m/>
  </r>
  <r>
    <s v="07940261-5e10-49a1-ad1c-e8e4363962e0"/>
    <s v="rg_centralhub_eastus2_001"/>
    <s v="microsoft.compute/disks"/>
    <s v="vm-devops-agentpool-eastus2-centralhub-00os__1_7b423218035042978f43d6a80b1f9427"/>
    <s v=""/>
    <s v=""/>
    <x v="2"/>
    <x v="0"/>
    <s v="Ensure Azure Disks are in the same zone as your VM for higher resiliency and availability"/>
    <m/>
    <m/>
    <m/>
    <m/>
    <s v="USD"/>
    <n v="0"/>
    <m/>
  </r>
  <r>
    <s v="07940261-5e10-49a1-ad1c-e8e4363962e0"/>
    <s v="rg_centralhub_eastus2_001"/>
    <s v="microsoft.compute/disks"/>
    <s v="vm-devops-agentpool-eastus2-centralhub-00os__1_7b423218035042978f43d6a80b1f9427"/>
    <s v=""/>
    <s v=""/>
    <x v="2"/>
    <x v="1"/>
    <s v="Migrate Standard HDD OS Disks to SSD"/>
    <m/>
    <m/>
    <m/>
    <m/>
    <s v="USD"/>
    <n v="0"/>
    <m/>
  </r>
  <r>
    <s v="07940261-5e10-49a1-ad1c-e8e4363962e0"/>
    <s v="rg_centralhub_eastus2_001"/>
    <s v="microsoft.compute/disks"/>
    <s v="vm-devops-api-eastus2-dev-001_osdisk_1_82a08a3a045e45c4920017ff72bba6e4"/>
    <s v=""/>
    <s v=""/>
    <x v="2"/>
    <x v="0"/>
    <s v="Ensure Azure Disks are in the same zone as your VM for higher resiliency and availability"/>
    <m/>
    <m/>
    <m/>
    <m/>
    <s v="USD"/>
    <n v="0"/>
    <m/>
  </r>
  <r>
    <s v="07940261-5e10-49a1-ad1c-e8e4363962e0"/>
    <s v="rg_centralhub_eastus2_001"/>
    <s v="microsoft.compute/disks"/>
    <s v="vm-devops-api-eastus2-dev-001_osdisk_1_82a08a3a045e45c4920017ff72bba6e4"/>
    <s v=""/>
    <s v=""/>
    <x v="2"/>
    <x v="1"/>
    <s v="Migrate Standard HDD OS Disks to SSD"/>
    <m/>
    <m/>
    <m/>
    <m/>
    <s v="USD"/>
    <n v="0"/>
    <m/>
  </r>
  <r>
    <s v="07940261-5e10-49a1-ad1c-e8e4363962e0"/>
    <s v="rg_centralhub_eastus2_001"/>
    <s v="microsoft.compute/disks"/>
    <s v="vm-devops-api-eastus2-dev-002"/>
    <s v=""/>
    <s v=""/>
    <x v="2"/>
    <x v="0"/>
    <s v="Ensure Azure Disks are in the same zone as your VM for higher resiliency and availability"/>
    <m/>
    <m/>
    <m/>
    <m/>
    <s v="USD"/>
    <n v="0"/>
    <m/>
  </r>
  <r>
    <s v="07940261-5e10-49a1-ad1c-e8e4363962e0"/>
    <s v="rg_centralhub_eastus2_001"/>
    <s v="microsoft.compute/disks"/>
    <s v="vm-gis-jumpbox-eastus2-dev-001_disk1_b324bcc9e73344a9a336ee62d0570f46"/>
    <s v=""/>
    <s v=""/>
    <x v="2"/>
    <x v="0"/>
    <s v="Ensure Azure Disks are in the same zone as your VM for higher resiliency and availability"/>
    <m/>
    <m/>
    <m/>
    <m/>
    <s v="USD"/>
    <n v="0"/>
    <m/>
  </r>
  <r>
    <s v="07940261-5e10-49a1-ad1c-e8e4363962e0"/>
    <s v="rg_centralhub_eastus2_001"/>
    <s v="microsoft.compute/disks"/>
    <s v="vm-gis-lic-eastus2-001_osdisk_1_b7c8868977de4f7d9a60f502618c3c78"/>
    <s v=""/>
    <s v=""/>
    <x v="2"/>
    <x v="1"/>
    <s v="Migrate Standard HDD OS Disks to SSD"/>
    <m/>
    <m/>
    <m/>
    <m/>
    <s v="USD"/>
    <n v="0"/>
    <m/>
  </r>
  <r>
    <s v="07940261-5e10-49a1-ad1c-e8e4363962e0"/>
    <s v="rg_centralhub_eastus2_001"/>
    <s v="microsoft.compute/disks"/>
    <s v="vm-gis-lic-eastus2-001_osdisk_1_b7c8868977de4f7d9a60f502618c3c78"/>
    <s v=""/>
    <s v=""/>
    <x v="2"/>
    <x v="0"/>
    <s v="Ensure Azure Disks are in the same zone as your VM for higher resiliency and availability"/>
    <m/>
    <m/>
    <m/>
    <m/>
    <s v="USD"/>
    <n v="0"/>
    <m/>
  </r>
  <r>
    <s v="07940261-5e10-49a1-ad1c-e8e4363962e0"/>
    <s v="rg_centralhub_eastus2_001"/>
    <s v="microsoft.compute/disks"/>
    <s v="vm-gisdsk-eastus2-centralhub-001_osdisk_1_10fa95dd689a4c8b8f3873be36388914"/>
    <s v=""/>
    <s v=""/>
    <x v="2"/>
    <x v="0"/>
    <s v="Ensure Azure Disks are in the same zone as your VM for higher resiliency and availability"/>
    <m/>
    <m/>
    <m/>
    <m/>
    <s v="USD"/>
    <n v="0"/>
    <m/>
  </r>
  <r>
    <s v="07940261-5e10-49a1-ad1c-e8e4363962e0"/>
    <s v="rg_centralhub_eastus2_001"/>
    <s v="microsoft.compute/disks"/>
    <s v="vm-gisdsk-eastus2-centralhub-003_osdisk_1_247543d112d54b0eaeee9d76865ca26e"/>
    <s v=""/>
    <s v=""/>
    <x v="2"/>
    <x v="1"/>
    <s v="Migrate Standard HDD OS Disks to SSD"/>
    <m/>
    <m/>
    <m/>
    <m/>
    <s v="USD"/>
    <n v="0"/>
    <m/>
  </r>
  <r>
    <s v="07940261-5e10-49a1-ad1c-e8e4363962e0"/>
    <s v="rg_centralhub_eastus2_001"/>
    <s v="microsoft.compute/disks"/>
    <s v="vm-gisdsk-eastus2-centralhub-003_osdisk_1_247543d112d54b0eaeee9d76865ca26e"/>
    <s v=""/>
    <s v=""/>
    <x v="2"/>
    <x v="0"/>
    <s v="Ensure Azure Disks are in the same zone as your VM for higher resiliency and availability"/>
    <m/>
    <m/>
    <m/>
    <m/>
    <s v="USD"/>
    <n v="0"/>
    <m/>
  </r>
  <r>
    <s v="07940261-5e10-49a1-ad1c-e8e4363962e0"/>
    <s v="rg_centralhub_eastus2_001"/>
    <s v="microsoft.compute/disks"/>
    <s v="vm-gisdsk-estus2-centralhub-003_osdisk"/>
    <s v=""/>
    <s v=""/>
    <x v="2"/>
    <x v="0"/>
    <s v="Ensure Azure Disks are in the same zone as your VM for higher resiliency and availability"/>
    <m/>
    <m/>
    <m/>
    <m/>
    <s v="USD"/>
    <n v="0"/>
    <m/>
  </r>
  <r>
    <s v="07940261-5e10-49a1-ad1c-e8e4363962e0"/>
    <s v="rg_centralhub_eastus2_001"/>
    <s v="microsoft.compute/disks"/>
    <s v="vm-hardening-eastus2-001_osdisk_1_ef465563adf041c1bb4a3358f7c6f4dc"/>
    <s v=""/>
    <s v=""/>
    <x v="2"/>
    <x v="0"/>
    <s v="Ensure Azure Disks are in the same zone as your VM for higher resiliency and availability"/>
    <m/>
    <m/>
    <m/>
    <m/>
    <s v="USD"/>
    <n v="0"/>
    <m/>
  </r>
  <r>
    <s v="07940261-5e10-49a1-ad1c-e8e4363962e0"/>
    <s v="rg_centralhub_eastus2_001"/>
    <s v="microsoft.compute/disks"/>
    <s v="vm-hardening-eastus2-001_osdisk_1_ef465563adf041c1bb4a3358f7c6f4dc"/>
    <s v=""/>
    <s v=""/>
    <x v="2"/>
    <x v="1"/>
    <s v="Migrate Standard HDD OS Disks to SSD"/>
    <m/>
    <m/>
    <m/>
    <m/>
    <s v="USD"/>
    <n v="0"/>
    <m/>
  </r>
  <r>
    <s v="07940261-5e10-49a1-ad1c-e8e4363962e0"/>
    <s v="rg_centralhub_eastus2_001"/>
    <s v="microsoft.compute/disks"/>
    <s v="vm-jumbox-bss-api-eastus2-dev-001_osdisk_1_a3ecbcb24dac441eb5c2e718e94b92d8"/>
    <s v=""/>
    <s v=""/>
    <x v="2"/>
    <x v="0"/>
    <s v="Ensure Azure Disks are in the same zone as your VM for higher resiliency and availability"/>
    <m/>
    <m/>
    <m/>
    <m/>
    <s v="USD"/>
    <n v="0"/>
    <m/>
  </r>
  <r>
    <s v="07940261-5e10-49a1-ad1c-e8e4363962e0"/>
    <s v="rg_centralhub_eastus2_001"/>
    <s v="microsoft.compute/disks"/>
    <s v="vm-jumpbox-eastus2-centralhub-001_disk1_0fd897bfd24d45e38b6b2d0554bfe939"/>
    <s v=""/>
    <s v=""/>
    <x v="2"/>
    <x v="1"/>
    <s v="Migrate Standard HDD OS Disks to SSD"/>
    <m/>
    <m/>
    <m/>
    <m/>
    <s v="USD"/>
    <n v="0"/>
    <m/>
  </r>
  <r>
    <s v="07940261-5e10-49a1-ad1c-e8e4363962e0"/>
    <s v="rg_centralhub_eastus2_001"/>
    <s v="microsoft.compute/disks"/>
    <s v="vm-jumpbox-eastus2-centralhub-001_disk1_0fd897bfd24d45e38b6b2d0554bfe939"/>
    <s v=""/>
    <s v=""/>
    <x v="2"/>
    <x v="0"/>
    <s v="Ensure Azure Disks are in the same zone as your VM for higher resiliency and availability"/>
    <m/>
    <m/>
    <m/>
    <m/>
    <s v="USD"/>
    <n v="0"/>
    <m/>
  </r>
  <r>
    <s v="07940261-5e10-49a1-ad1c-e8e4363962e0"/>
    <s v="rg_centralhub_eastus2_001"/>
    <s v="microsoft.compute/disks"/>
    <s v="vm-monitor-eastus2-prod-001_osdisk_1_86feafc2f2324eb7916bb6730146d8c0"/>
    <s v=""/>
    <s v=""/>
    <x v="2"/>
    <x v="1"/>
    <s v="Migrate Standard HDD OS Disks to SSD"/>
    <m/>
    <m/>
    <m/>
    <m/>
    <s v="USD"/>
    <n v="0"/>
    <m/>
  </r>
  <r>
    <s v="07940261-5e10-49a1-ad1c-e8e4363962e0"/>
    <s v="rg_centralhub_eastus2_001"/>
    <s v="microsoft.compute/disks"/>
    <s v="vm-sigfo-eastus2-centralhub-001"/>
    <s v=""/>
    <s v=""/>
    <x v="0"/>
    <x v="1"/>
    <s v="Review disks that are not attached to a VM and evaluate if you still need the disks"/>
    <m/>
    <m/>
    <m/>
    <m/>
    <s v="USD"/>
    <n v="0"/>
    <m/>
  </r>
  <r>
    <s v="07940261-5e10-49a1-ad1c-e8e4363962e0"/>
    <s v="rg_centralhub_eastus2_001"/>
    <s v="microsoft.compute/disks"/>
    <s v="vm-sn-jumpbox-eastus2-dev-001_datadisk"/>
    <s v=""/>
    <s v=""/>
    <x v="2"/>
    <x v="0"/>
    <s v="Ensure Azure Disks are in the same zone as your VM for higher resiliency and availability"/>
    <m/>
    <m/>
    <m/>
    <m/>
    <s v="USD"/>
    <n v="0"/>
    <m/>
  </r>
  <r>
    <s v="07940261-5e10-49a1-ad1c-e8e4363962e0"/>
    <s v="rg_centralhub_eastus2_001"/>
    <s v="microsoft.compute/disks"/>
    <s v="vm-sn-jumpbox-eastus2-dev-001_osdisk_1_c412731fd468401abc8258e4df5edb42"/>
    <s v=""/>
    <s v=""/>
    <x v="2"/>
    <x v="1"/>
    <s v="Migrate Standard HDD OS Disks to SSD"/>
    <m/>
    <m/>
    <m/>
    <m/>
    <s v="USD"/>
    <n v="0"/>
    <m/>
  </r>
  <r>
    <s v="07940261-5e10-49a1-ad1c-e8e4363962e0"/>
    <s v="rg_centralhub_eastus2_001"/>
    <s v="microsoft.compute/disks"/>
    <s v="vm-sn-jumpbox-eastus2-dev-001_osdisk_1_c412731fd468401abc8258e4df5edb42"/>
    <s v=""/>
    <s v=""/>
    <x v="2"/>
    <x v="0"/>
    <s v="Ensure Azure Disks are in the same zone as your VM for higher resiliency and availability"/>
    <m/>
    <m/>
    <m/>
    <m/>
    <s v="USD"/>
    <n v="0"/>
    <m/>
  </r>
  <r>
    <s v="07940261-5e10-49a1-ad1c-e8e4363962e0"/>
    <s v="rg_centralhub_eastus2_001"/>
    <s v="microsoft.compute/disks"/>
    <s v="vm-veeam-centralhub-001_osdisk_1_4702629368be4598a61d1413564450a9"/>
    <s v=""/>
    <s v=""/>
    <x v="2"/>
    <x v="1"/>
    <s v="Migrate Standard HDD OS Disks to SSD"/>
    <m/>
    <m/>
    <m/>
    <m/>
    <s v="USD"/>
    <n v="0"/>
    <m/>
  </r>
  <r>
    <s v="07940261-5e10-49a1-ad1c-e8e4363962e0"/>
    <s v="rg_centralhub_eastus2_001"/>
    <s v="microsoft.compute/disks"/>
    <s v="vm-veeam-eastus2-centralhub-002_data-disk_0"/>
    <s v=""/>
    <s v=""/>
    <x v="2"/>
    <x v="0"/>
    <s v="Ensure Azure Disks are in the same zone as your VM for higher resiliency and availability"/>
    <m/>
    <m/>
    <m/>
    <m/>
    <s v="USD"/>
    <n v="0"/>
    <m/>
  </r>
  <r>
    <s v="07940261-5e10-49a1-ad1c-e8e4363962e0"/>
    <s v="rg_centralhub_eastus2_001"/>
    <s v="microsoft.compute/disks"/>
    <s v="vm-veeam-eastus2-centralhub-002_disk1_e0d199f9d5b346b7ad7f27702f917133"/>
    <s v=""/>
    <s v=""/>
    <x v="2"/>
    <x v="0"/>
    <s v="Ensure Azure Disks are in the same zone as your VM for higher resiliency and availability"/>
    <m/>
    <m/>
    <m/>
    <m/>
    <s v="USD"/>
    <n v="0"/>
    <m/>
  </r>
  <r>
    <s v="07940261-5e10-49a1-ad1c-e8e4363962e0"/>
    <s v="rg_centralhub_eastus2_001"/>
    <s v="microsoft.compute/virtualmachines"/>
    <s v="fw-fortinet-eastus2-centralhub-001"/>
    <s v=""/>
    <s v=""/>
    <x v="1"/>
    <x v="0"/>
    <s v="Management ports of virtual machines should be protected with just-in-time network access control"/>
    <m/>
    <m/>
    <m/>
    <m/>
    <s v="USD"/>
    <n v="0"/>
    <m/>
  </r>
  <r>
    <s v="07940261-5e10-49a1-ad1c-e8e4363962e0"/>
    <s v="rg_centralhub_eastus2_001"/>
    <s v="microsoft.compute/virtualmachines"/>
    <s v="fw-fortinet-eastus2-centralhub-001"/>
    <s v=""/>
    <s v=""/>
    <x v="1"/>
    <x v="1"/>
    <s v="Guest Configuration extension should be installed on machines"/>
    <m/>
    <m/>
    <m/>
    <m/>
    <s v="USD"/>
    <n v="0"/>
    <m/>
  </r>
  <r>
    <s v="07940261-5e10-49a1-ad1c-e8e4363962e0"/>
    <s v="rg_centralhub_eastus2_001"/>
    <s v="microsoft.compute/virtualmachines"/>
    <s v="fw-fortinet-eastus2-centralhub-001"/>
    <s v=""/>
    <s v=""/>
    <x v="1"/>
    <x v="1"/>
    <s v="Virtual machines and virtual machine scale sets should have encryption at host enabled"/>
    <m/>
    <m/>
    <m/>
    <m/>
    <s v="USD"/>
    <n v="0"/>
    <m/>
  </r>
  <r>
    <s v="07940261-5e10-49a1-ad1c-e8e4363962e0"/>
    <s v="rg_centralhub_eastus2_001"/>
    <s v="microsoft.compute/virtualmachines"/>
    <s v="fw-fortinet-eastus2-centralhub-001"/>
    <s v=""/>
    <s v=""/>
    <x v="1"/>
    <x v="0"/>
    <s v="Linux virtual machines should enable Azure Disk Encryption or EncryptionAtHost."/>
    <m/>
    <m/>
    <m/>
    <m/>
    <s v="USD"/>
    <n v="0"/>
    <m/>
  </r>
  <r>
    <s v="07940261-5e10-49a1-ad1c-e8e4363962e0"/>
    <s v="rg_centralhub_eastus2_001"/>
    <s v="microsoft.compute/virtualmachines"/>
    <s v="fw-fortinet-eastus2-centralhub-001"/>
    <s v=""/>
    <s v=""/>
    <x v="1"/>
    <x v="1"/>
    <s v="Authentication to Linux machines should require SSH keys"/>
    <m/>
    <m/>
    <m/>
    <m/>
    <s v="USD"/>
    <n v="0"/>
    <m/>
  </r>
  <r>
    <s v="07940261-5e10-49a1-ad1c-e8e4363962e0"/>
    <s v="rg_centralhub_eastus2_001"/>
    <s v="microsoft.compute/virtualmachines"/>
    <s v="fw-fortinet-eastus2-centralhub-001"/>
    <s v=""/>
    <s v=""/>
    <x v="2"/>
    <x v="0"/>
    <s v="Review and migrate virtual machine workloads"/>
    <m/>
    <m/>
    <m/>
    <m/>
    <s v="USD"/>
    <n v="0"/>
    <m/>
  </r>
  <r>
    <s v="07940261-5e10-49a1-ad1c-e8e4363962e0"/>
    <s v="rg_centralhub_eastus2_001"/>
    <s v="microsoft.compute/virtualmachines"/>
    <s v="hp-vdk-0"/>
    <s v=""/>
    <s v=""/>
    <x v="2"/>
    <x v="0"/>
    <s v="Upgrade to a newer SKU of Virtual Machine image"/>
    <m/>
    <m/>
    <m/>
    <m/>
    <s v="USD"/>
    <n v="0"/>
    <m/>
  </r>
  <r>
    <s v="07940261-5e10-49a1-ad1c-e8e4363962e0"/>
    <s v="rg_centralhub_eastus2_001"/>
    <s v="microsoft.compute/virtualmachines"/>
    <s v="hp-vdk-0"/>
    <s v=""/>
    <s v=""/>
    <x v="1"/>
    <x v="1"/>
    <s v="Guest Configuration extension should be installed on machines"/>
    <m/>
    <m/>
    <m/>
    <m/>
    <s v="USD"/>
    <n v="0"/>
    <m/>
  </r>
  <r>
    <s v="07940261-5e10-49a1-ad1c-e8e4363962e0"/>
    <s v="rg_centralhub_eastus2_001"/>
    <s v="microsoft.compute/virtualmachines"/>
    <s v="hp-vdk-0"/>
    <s v=""/>
    <s v=""/>
    <x v="3"/>
    <x v="0"/>
    <s v="Enable Trusted Launch foundational excellence, and modern security for Existing Generation 2 VM(s)"/>
    <m/>
    <m/>
    <m/>
    <m/>
    <s v="USD"/>
    <n v="0"/>
    <m/>
  </r>
  <r>
    <s v="07940261-5e10-49a1-ad1c-e8e4363962e0"/>
    <s v="rg_centralhub_eastus2_001"/>
    <s v="microsoft.compute/virtualmachines"/>
    <s v="hp-vdk-0"/>
    <s v=""/>
    <s v=""/>
    <x v="1"/>
    <x v="1"/>
    <s v="Virtual machines and virtual machine scale sets should have encryption at host enabled"/>
    <m/>
    <m/>
    <m/>
    <m/>
    <s v="USD"/>
    <n v="0"/>
    <m/>
  </r>
  <r>
    <s v="07940261-5e10-49a1-ad1c-e8e4363962e0"/>
    <s v="rg_centralhub_eastus2_001"/>
    <s v="microsoft.compute/virtualmachines"/>
    <s v="hp-vdk-0"/>
    <s v=""/>
    <s v=""/>
    <x v="1"/>
    <x v="0"/>
    <s v="Windows virtual machines should enable Azure Disk Encryption or EncryptionAtHost."/>
    <m/>
    <m/>
    <m/>
    <m/>
    <s v="USD"/>
    <n v="0"/>
    <m/>
  </r>
  <r>
    <s v="07940261-5e10-49a1-ad1c-e8e4363962e0"/>
    <s v="rg_centralhub_eastus2_001"/>
    <s v="microsoft.compute/virtualmachines"/>
    <s v="hp-vdk-0"/>
    <s v=""/>
    <s v=""/>
    <x v="2"/>
    <x v="1"/>
    <s v="Migrate workload to Virtual Machine Scale Sets Flex"/>
    <m/>
    <m/>
    <m/>
    <m/>
    <s v="USD"/>
    <n v="0"/>
    <m/>
  </r>
  <r>
    <s v="07940261-5e10-49a1-ad1c-e8e4363962e0"/>
    <s v="rg_centralhub_eastus2_001"/>
    <s v="microsoft.compute/virtualmachines"/>
    <s v="hp-vdk-0"/>
    <s v=""/>
    <s v=""/>
    <x v="1"/>
    <x v="1"/>
    <s v="Windows Defender Exploit Guard should be enabled on machines"/>
    <m/>
    <m/>
    <m/>
    <m/>
    <s v="USD"/>
    <n v="0"/>
    <m/>
  </r>
  <r>
    <s v="07940261-5e10-49a1-ad1c-e8e4363962e0"/>
    <s v="rg_centralhub_eastus2_001"/>
    <s v="microsoft.compute/virtualmachines"/>
    <s v="hp-vdk-0"/>
    <s v=""/>
    <s v=""/>
    <x v="1"/>
    <x v="0"/>
    <s v="Windows servers should be configured to use secure communication protocols"/>
    <m/>
    <m/>
    <m/>
    <m/>
    <s v="USD"/>
    <n v="0"/>
    <m/>
  </r>
  <r>
    <s v="07940261-5e10-49a1-ad1c-e8e4363962e0"/>
    <s v="rg_centralhub_eastus2_001"/>
    <s v="microsoft.compute/virtualmachines"/>
    <s v="hp-vdk-0"/>
    <s v=""/>
    <s v=""/>
    <x v="2"/>
    <x v="0"/>
    <s v="Review and migrate virtual machine workloads"/>
    <m/>
    <m/>
    <m/>
    <m/>
    <s v="USD"/>
    <n v="0"/>
    <m/>
  </r>
  <r>
    <s v="07940261-5e10-49a1-ad1c-e8e4363962e0"/>
    <s v="rg_centralhub_eastus2_001"/>
    <s v="microsoft.compute/virtualmachines"/>
    <s v="hp-vdk-0"/>
    <s v=""/>
    <s v=""/>
    <x v="2"/>
    <x v="1"/>
    <s v="Desired State Configuration Extension for Azure Virtual Machines is being retired"/>
    <m/>
    <m/>
    <m/>
    <m/>
    <s v="USD"/>
    <n v="0"/>
    <m/>
  </r>
  <r>
    <s v="07940261-5e10-49a1-ad1c-e8e4363962e0"/>
    <s v="rg_centralhub_eastus2_001"/>
    <s v="microsoft.compute/virtualmachines"/>
    <s v="hp-vdk-0"/>
    <s v=""/>
    <s v=""/>
    <x v="2"/>
    <x v="0"/>
    <s v="Migrate workload to D-series or better virtual machine"/>
    <m/>
    <m/>
    <m/>
    <m/>
    <s v="USD"/>
    <n v="0"/>
    <m/>
  </r>
  <r>
    <s v="07940261-5e10-49a1-ad1c-e8e4363962e0"/>
    <s v="rg_centralhub_eastus2_001"/>
    <s v="microsoft.compute/virtualmachines"/>
    <s v="hp-vdk-1"/>
    <s v=""/>
    <s v=""/>
    <x v="2"/>
    <x v="1"/>
    <s v="Desired State Configuration Extension for Azure Virtual Machines is being retired"/>
    <m/>
    <m/>
    <m/>
    <m/>
    <s v="USD"/>
    <n v="0"/>
    <m/>
  </r>
  <r>
    <s v="07940261-5e10-49a1-ad1c-e8e4363962e0"/>
    <s v="rg_centralhub_eastus2_001"/>
    <s v="microsoft.compute/virtualmachines"/>
    <s v="hp-vdk-1"/>
    <s v=""/>
    <s v=""/>
    <x v="1"/>
    <x v="0"/>
    <s v="Windows virtual machines should enable Azure Disk Encryption or EncryptionAtHost."/>
    <m/>
    <m/>
    <m/>
    <m/>
    <s v="USD"/>
    <n v="0"/>
    <m/>
  </r>
  <r>
    <s v="07940261-5e10-49a1-ad1c-e8e4363962e0"/>
    <s v="rg_centralhub_eastus2_001"/>
    <s v="microsoft.compute/virtualmachines"/>
    <s v="hp-vdk-1"/>
    <s v=""/>
    <s v=""/>
    <x v="3"/>
    <x v="0"/>
    <s v="Enable Trusted Launch foundational excellence, and modern security for Existing Generation 2 VM(s)"/>
    <m/>
    <m/>
    <m/>
    <m/>
    <s v="USD"/>
    <n v="0"/>
    <m/>
  </r>
  <r>
    <s v="07940261-5e10-49a1-ad1c-e8e4363962e0"/>
    <s v="rg_centralhub_eastus2_001"/>
    <s v="microsoft.compute/virtualmachines"/>
    <s v="hp-vdk-1"/>
    <s v=""/>
    <s v=""/>
    <x v="1"/>
    <x v="1"/>
    <s v="Virtual machines and virtual machine scale sets should have encryption at host enabled"/>
    <m/>
    <m/>
    <m/>
    <m/>
    <s v="USD"/>
    <n v="0"/>
    <m/>
  </r>
  <r>
    <s v="07940261-5e10-49a1-ad1c-e8e4363962e0"/>
    <s v="rg_centralhub_eastus2_001"/>
    <s v="microsoft.compute/virtualmachines"/>
    <s v="hp-vdk-1"/>
    <s v=""/>
    <s v=""/>
    <x v="2"/>
    <x v="0"/>
    <s v="Migrate workload to D-series or better virtual machine"/>
    <m/>
    <m/>
    <m/>
    <m/>
    <s v="USD"/>
    <n v="0"/>
    <m/>
  </r>
  <r>
    <s v="07940261-5e10-49a1-ad1c-e8e4363962e0"/>
    <s v="rg_centralhub_eastus2_001"/>
    <s v="microsoft.compute/virtualmachines"/>
    <s v="hp-vdk-1"/>
    <s v=""/>
    <s v=""/>
    <x v="1"/>
    <x v="1"/>
    <s v="Windows Defender Exploit Guard should be enabled on machines"/>
    <m/>
    <m/>
    <m/>
    <m/>
    <s v="USD"/>
    <n v="0"/>
    <m/>
  </r>
  <r>
    <s v="07940261-5e10-49a1-ad1c-e8e4363962e0"/>
    <s v="rg_centralhub_eastus2_001"/>
    <s v="microsoft.compute/virtualmachines"/>
    <s v="hp-vdk-1"/>
    <s v=""/>
    <s v=""/>
    <x v="2"/>
    <x v="0"/>
    <s v="Review and migrate virtual machine workloads"/>
    <m/>
    <m/>
    <m/>
    <m/>
    <s v="USD"/>
    <n v="0"/>
    <m/>
  </r>
  <r>
    <s v="07940261-5e10-49a1-ad1c-e8e4363962e0"/>
    <s v="rg_centralhub_eastus2_001"/>
    <s v="microsoft.compute/virtualmachines"/>
    <s v="hp-vdk-1"/>
    <s v=""/>
    <s v=""/>
    <x v="1"/>
    <x v="1"/>
    <s v="Guest Configuration extension should be installed on machines"/>
    <m/>
    <m/>
    <m/>
    <m/>
    <s v="USD"/>
    <n v="0"/>
    <m/>
  </r>
  <r>
    <s v="07940261-5e10-49a1-ad1c-e8e4363962e0"/>
    <s v="rg_centralhub_eastus2_001"/>
    <s v="microsoft.compute/virtualmachines"/>
    <s v="hp-vdk-1"/>
    <s v=""/>
    <s v=""/>
    <x v="2"/>
    <x v="0"/>
    <s v="Upgrade to a newer SKU of Virtual Machine image"/>
    <m/>
    <m/>
    <m/>
    <m/>
    <s v="USD"/>
    <n v="0"/>
    <m/>
  </r>
  <r>
    <s v="07940261-5e10-49a1-ad1c-e8e4363962e0"/>
    <s v="rg_centralhub_eastus2_001"/>
    <s v="microsoft.compute/virtualmachines"/>
    <s v="hp-vdk-1"/>
    <s v=""/>
    <s v=""/>
    <x v="1"/>
    <x v="0"/>
    <s v="Windows servers should be configured to use secure communication protocols"/>
    <m/>
    <m/>
    <m/>
    <m/>
    <s v="USD"/>
    <n v="0"/>
    <m/>
  </r>
  <r>
    <s v="07940261-5e10-49a1-ad1c-e8e4363962e0"/>
    <s v="rg_centralhub_eastus2_001"/>
    <s v="microsoft.compute/virtualmachines"/>
    <s v="hp-vdk-2"/>
    <s v=""/>
    <s v=""/>
    <x v="1"/>
    <x v="1"/>
    <s v="Windows Defender Exploit Guard should be enabled on machines"/>
    <m/>
    <m/>
    <m/>
    <m/>
    <s v="USD"/>
    <n v="0"/>
    <m/>
  </r>
  <r>
    <s v="07940261-5e10-49a1-ad1c-e8e4363962e0"/>
    <s v="rg_centralhub_eastus2_001"/>
    <s v="microsoft.compute/virtualmachines"/>
    <s v="hp-vdk-2"/>
    <s v=""/>
    <s v=""/>
    <x v="2"/>
    <x v="1"/>
    <s v="Desired State Configuration Extension for Azure Virtual Machines is being retired"/>
    <m/>
    <m/>
    <m/>
    <m/>
    <s v="USD"/>
    <n v="0"/>
    <m/>
  </r>
  <r>
    <s v="07940261-5e10-49a1-ad1c-e8e4363962e0"/>
    <s v="rg_centralhub_eastus2_001"/>
    <s v="microsoft.compute/virtualmachines"/>
    <s v="hp-vdk-2"/>
    <s v=""/>
    <s v=""/>
    <x v="2"/>
    <x v="0"/>
    <s v="Migrate workload to D-series or better virtual machine"/>
    <m/>
    <m/>
    <m/>
    <m/>
    <s v="USD"/>
    <n v="0"/>
    <m/>
  </r>
  <r>
    <s v="07940261-5e10-49a1-ad1c-e8e4363962e0"/>
    <s v="rg_centralhub_eastus2_001"/>
    <s v="microsoft.compute/virtualmachines"/>
    <s v="hp-vdk-2"/>
    <s v=""/>
    <s v=""/>
    <x v="1"/>
    <x v="1"/>
    <s v="Virtual machines and virtual machine scale sets should have encryption at host enabled"/>
    <m/>
    <m/>
    <m/>
    <m/>
    <s v="USD"/>
    <n v="0"/>
    <m/>
  </r>
  <r>
    <s v="07940261-5e10-49a1-ad1c-e8e4363962e0"/>
    <s v="rg_centralhub_eastus2_001"/>
    <s v="microsoft.compute/virtualmachines"/>
    <s v="hp-vdk-2"/>
    <s v=""/>
    <s v=""/>
    <x v="1"/>
    <x v="0"/>
    <s v="Windows servers should be configured to use secure communication protocols"/>
    <m/>
    <m/>
    <m/>
    <m/>
    <s v="USD"/>
    <n v="0"/>
    <m/>
  </r>
  <r>
    <s v="07940261-5e10-49a1-ad1c-e8e4363962e0"/>
    <s v="rg_centralhub_eastus2_001"/>
    <s v="microsoft.compute/virtualmachines"/>
    <s v="hp-vdk-2"/>
    <s v=""/>
    <s v=""/>
    <x v="2"/>
    <x v="0"/>
    <s v="Review and migrate virtual machine workloads"/>
    <m/>
    <m/>
    <m/>
    <m/>
    <s v="USD"/>
    <n v="0"/>
    <m/>
  </r>
  <r>
    <s v="07940261-5e10-49a1-ad1c-e8e4363962e0"/>
    <s v="rg_centralhub_eastus2_001"/>
    <s v="microsoft.compute/virtualmachines"/>
    <s v="hp-vdk-2"/>
    <s v=""/>
    <s v=""/>
    <x v="2"/>
    <x v="0"/>
    <s v="Upgrade to a newer SKU of Virtual Machine image"/>
    <m/>
    <m/>
    <m/>
    <m/>
    <s v="USD"/>
    <n v="0"/>
    <m/>
  </r>
  <r>
    <s v="07940261-5e10-49a1-ad1c-e8e4363962e0"/>
    <s v="rg_centralhub_eastus2_001"/>
    <s v="microsoft.compute/virtualmachines"/>
    <s v="hp-vdk-2"/>
    <s v=""/>
    <s v=""/>
    <x v="2"/>
    <x v="1"/>
    <s v="Migrate workload to Virtual Machine Scale Sets Flex"/>
    <m/>
    <m/>
    <m/>
    <m/>
    <s v="USD"/>
    <n v="0"/>
    <m/>
  </r>
  <r>
    <s v="07940261-5e10-49a1-ad1c-e8e4363962e0"/>
    <s v="rg_centralhub_eastus2_001"/>
    <s v="microsoft.compute/virtualmachines"/>
    <s v="hp-vdk-2"/>
    <s v=""/>
    <s v=""/>
    <x v="1"/>
    <x v="0"/>
    <s v="Windows virtual machines should enable Azure Disk Encryption or EncryptionAtHost."/>
    <m/>
    <m/>
    <m/>
    <m/>
    <s v="USD"/>
    <n v="0"/>
    <m/>
  </r>
  <r>
    <s v="07940261-5e10-49a1-ad1c-e8e4363962e0"/>
    <s v="rg_centralhub_eastus2_001"/>
    <s v="microsoft.compute/virtualmachines"/>
    <s v="hp-vdk-2"/>
    <s v=""/>
    <s v=""/>
    <x v="1"/>
    <x v="1"/>
    <s v="Guest Configuration extension should be installed on machines"/>
    <m/>
    <m/>
    <m/>
    <m/>
    <s v="USD"/>
    <n v="0"/>
    <m/>
  </r>
  <r>
    <s v="07940261-5e10-49a1-ad1c-e8e4363962e0"/>
    <s v="rg_centralhub_eastus2_001"/>
    <s v="microsoft.compute/virtualmachines"/>
    <s v="hp-vdk-2"/>
    <s v=""/>
    <s v=""/>
    <x v="3"/>
    <x v="0"/>
    <s v="Enable Trusted Launch foundational excellence, and modern security for Existing Generation 2 VM(s)"/>
    <m/>
    <m/>
    <m/>
    <m/>
    <s v="USD"/>
    <n v="0"/>
    <m/>
  </r>
  <r>
    <s v="07940261-5e10-49a1-ad1c-e8e4363962e0"/>
    <s v="rg_centralhub_eastus2_001"/>
    <s v="microsoft.compute/virtualmachines"/>
    <s v="hp-vdk-3"/>
    <s v=""/>
    <s v=""/>
    <x v="2"/>
    <x v="0"/>
    <s v="Migrate workload to D-series or better virtual machine"/>
    <m/>
    <m/>
    <m/>
    <m/>
    <s v="USD"/>
    <n v="0"/>
    <m/>
  </r>
  <r>
    <s v="07940261-5e10-49a1-ad1c-e8e4363962e0"/>
    <s v="rg_centralhub_eastus2_001"/>
    <s v="microsoft.compute/virtualmachines"/>
    <s v="hp-vdk-3"/>
    <s v=""/>
    <s v=""/>
    <x v="2"/>
    <x v="0"/>
    <s v="Upgrade to a newer SKU of Virtual Machine image"/>
    <m/>
    <m/>
    <m/>
    <m/>
    <s v="USD"/>
    <n v="0"/>
    <m/>
  </r>
  <r>
    <s v="07940261-5e10-49a1-ad1c-e8e4363962e0"/>
    <s v="rg_centralhub_eastus2_001"/>
    <s v="microsoft.compute/virtualmachines"/>
    <s v="hp-vdk-3"/>
    <s v=""/>
    <s v=""/>
    <x v="1"/>
    <x v="1"/>
    <s v="Guest Configuration extension should be installed on machines"/>
    <m/>
    <m/>
    <m/>
    <m/>
    <s v="USD"/>
    <n v="0"/>
    <m/>
  </r>
  <r>
    <s v="07940261-5e10-49a1-ad1c-e8e4363962e0"/>
    <s v="rg_centralhub_eastus2_001"/>
    <s v="microsoft.compute/virtualmachines"/>
    <s v="hp-vdk-3"/>
    <s v=""/>
    <s v=""/>
    <x v="1"/>
    <x v="0"/>
    <s v="Windows servers should be configured to use secure communication protocols"/>
    <m/>
    <m/>
    <m/>
    <m/>
    <s v="USD"/>
    <n v="0"/>
    <m/>
  </r>
  <r>
    <s v="07940261-5e10-49a1-ad1c-e8e4363962e0"/>
    <s v="rg_centralhub_eastus2_001"/>
    <s v="microsoft.compute/virtualmachines"/>
    <s v="hp-vdk-3"/>
    <s v=""/>
    <s v=""/>
    <x v="1"/>
    <x v="1"/>
    <s v="Virtual machines and virtual machine scale sets should have encryption at host enabled"/>
    <m/>
    <m/>
    <m/>
    <m/>
    <s v="USD"/>
    <n v="0"/>
    <m/>
  </r>
  <r>
    <s v="07940261-5e10-49a1-ad1c-e8e4363962e0"/>
    <s v="rg_centralhub_eastus2_001"/>
    <s v="microsoft.compute/virtualmachines"/>
    <s v="hp-vdk-3"/>
    <s v=""/>
    <s v=""/>
    <x v="1"/>
    <x v="0"/>
    <s v="Windows virtual machines should enable Azure Disk Encryption or EncryptionAtHost."/>
    <m/>
    <m/>
    <m/>
    <m/>
    <s v="USD"/>
    <n v="0"/>
    <m/>
  </r>
  <r>
    <s v="07940261-5e10-49a1-ad1c-e8e4363962e0"/>
    <s v="rg_centralhub_eastus2_001"/>
    <s v="microsoft.compute/virtualmachines"/>
    <s v="hp-vdk-3"/>
    <s v=""/>
    <s v=""/>
    <x v="1"/>
    <x v="1"/>
    <s v="Windows Defender Exploit Guard should be enabled on machines"/>
    <m/>
    <m/>
    <m/>
    <m/>
    <s v="USD"/>
    <n v="0"/>
    <m/>
  </r>
  <r>
    <s v="07940261-5e10-49a1-ad1c-e8e4363962e0"/>
    <s v="rg_centralhub_eastus2_001"/>
    <s v="microsoft.compute/virtualmachines"/>
    <s v="hp-vdk-3"/>
    <s v=""/>
    <s v=""/>
    <x v="2"/>
    <x v="0"/>
    <s v="Review and migrate virtual machine workloads"/>
    <m/>
    <m/>
    <m/>
    <m/>
    <s v="USD"/>
    <n v="0"/>
    <m/>
  </r>
  <r>
    <s v="07940261-5e10-49a1-ad1c-e8e4363962e0"/>
    <s v="rg_centralhub_eastus2_001"/>
    <s v="microsoft.compute/virtualmachines"/>
    <s v="hp-vdk-3"/>
    <s v=""/>
    <s v=""/>
    <x v="3"/>
    <x v="0"/>
    <s v="Enable Trusted Launch foundational excellence, and modern security for Existing Generation 2 VM(s)"/>
    <m/>
    <m/>
    <m/>
    <m/>
    <s v="USD"/>
    <n v="0"/>
    <m/>
  </r>
  <r>
    <s v="07940261-5e10-49a1-ad1c-e8e4363962e0"/>
    <s v="rg_centralhub_eastus2_001"/>
    <s v="microsoft.compute/virtualmachines"/>
    <s v="hp-vdk-3"/>
    <s v=""/>
    <s v=""/>
    <x v="2"/>
    <x v="1"/>
    <s v="Desired State Configuration Extension for Azure Virtual Machines is being retired"/>
    <m/>
    <m/>
    <m/>
    <m/>
    <s v="USD"/>
    <n v="0"/>
    <m/>
  </r>
  <r>
    <s v="07940261-5e10-49a1-ad1c-e8e4363962e0"/>
    <s v="rg_centralhub_eastus2_001"/>
    <s v="microsoft.compute/virtualmachines"/>
    <s v="vba-6ee72aae-8b4d-47bf-b958-1aa1ed6aa0ab"/>
    <s v=""/>
    <s v=""/>
    <x v="1"/>
    <x v="1"/>
    <s v="Guest Configuration extension should be installed on machines"/>
    <m/>
    <m/>
    <m/>
    <m/>
    <s v="USD"/>
    <n v="0"/>
    <m/>
  </r>
  <r>
    <s v="07940261-5e10-49a1-ad1c-e8e4363962e0"/>
    <s v="rg_centralhub_eastus2_001"/>
    <s v="microsoft.compute/virtualmachines"/>
    <s v="vba-6ee72aae-8b4d-47bf-b958-1aa1ed6aa0ab"/>
    <s v=""/>
    <s v=""/>
    <x v="2"/>
    <x v="0"/>
    <s v="Review and migrate virtual machine workloads"/>
    <m/>
    <m/>
    <m/>
    <m/>
    <s v="USD"/>
    <n v="0"/>
    <m/>
  </r>
  <r>
    <s v="07940261-5e10-49a1-ad1c-e8e4363962e0"/>
    <s v="rg_centralhub_eastus2_001"/>
    <s v="microsoft.compute/virtualmachines"/>
    <s v="vba-6ee72aae-8b4d-47bf-b958-1aa1ed6aa0ab"/>
    <s v=""/>
    <s v=""/>
    <x v="1"/>
    <x v="0"/>
    <s v="Machines should be configured to periodically check for missing system updates"/>
    <m/>
    <m/>
    <m/>
    <m/>
    <s v="USD"/>
    <n v="0"/>
    <m/>
  </r>
  <r>
    <s v="07940261-5e10-49a1-ad1c-e8e4363962e0"/>
    <s v="rg_centralhub_eastus2_001"/>
    <s v="microsoft.compute/virtualmachines"/>
    <s v="vba-6ee72aae-8b4d-47bf-b958-1aa1ed6aa0ab"/>
    <s v=""/>
    <s v=""/>
    <x v="1"/>
    <x v="0"/>
    <s v="Linux virtual machines should enable Azure Disk Encryption or EncryptionAtHost."/>
    <m/>
    <m/>
    <m/>
    <m/>
    <s v="USD"/>
    <n v="0"/>
    <m/>
  </r>
  <r>
    <s v="07940261-5e10-49a1-ad1c-e8e4363962e0"/>
    <s v="rg_centralhub_eastus2_001"/>
    <s v="microsoft.compute/virtualmachines"/>
    <s v="vba-6ee72aae-8b4d-47bf-b958-1aa1ed6aa0ab"/>
    <s v=""/>
    <s v=""/>
    <x v="1"/>
    <x v="1"/>
    <s v="Virtual machines and virtual machine scale sets should have encryption at host enabled"/>
    <m/>
    <m/>
    <m/>
    <m/>
    <s v="USD"/>
    <n v="0"/>
    <m/>
  </r>
  <r>
    <s v="07940261-5e10-49a1-ad1c-e8e4363962e0"/>
    <s v="rg_centralhub_eastus2_001"/>
    <s v="microsoft.compute/virtualmachines"/>
    <s v="vba-6ee72aae-8b4d-47bf-b958-1aa1ed6aa0ab"/>
    <s v=""/>
    <s v=""/>
    <x v="1"/>
    <x v="1"/>
    <s v="Authentication to Linux machines should require SSH keys"/>
    <m/>
    <m/>
    <m/>
    <m/>
    <s v="USD"/>
    <n v="0"/>
    <m/>
  </r>
  <r>
    <s v="07940261-5e10-49a1-ad1c-e8e4363962e0"/>
    <s v="rg_centralhub_eastus2_001"/>
    <s v="microsoft.compute/virtualmachines"/>
    <s v="vm-ad-eastus2-centralhub-001"/>
    <s v=""/>
    <s v=""/>
    <x v="2"/>
    <x v="0"/>
    <s v="Migrate workload to D-series or better virtual machine"/>
    <m/>
    <m/>
    <m/>
    <m/>
    <s v="USD"/>
    <n v="0"/>
    <m/>
  </r>
  <r>
    <s v="07940261-5e10-49a1-ad1c-e8e4363962e0"/>
    <s v="rg_centralhub_eastus2_001"/>
    <s v="microsoft.compute/virtualmachines"/>
    <s v="vm-ad-eastus2-centralhub-001"/>
    <s v=""/>
    <s v=""/>
    <x v="1"/>
    <x v="0"/>
    <s v="Windows servers should be configured to use secure communication protocols"/>
    <m/>
    <m/>
    <m/>
    <m/>
    <s v="USD"/>
    <n v="0"/>
    <m/>
  </r>
  <r>
    <s v="07940261-5e10-49a1-ad1c-e8e4363962e0"/>
    <s v="rg_centralhub_eastus2_001"/>
    <s v="microsoft.compute/virtualmachines"/>
    <s v="vm-ad-eastus2-centralhub-001"/>
    <s v=""/>
    <s v=""/>
    <x v="3"/>
    <x v="0"/>
    <s v="Enable Trusted Launch foundational excellence, and modern security for Existing Generation 2 VM(s)"/>
    <m/>
    <m/>
    <m/>
    <m/>
    <s v="USD"/>
    <n v="0"/>
    <m/>
  </r>
  <r>
    <s v="07940261-5e10-49a1-ad1c-e8e4363962e0"/>
    <s v="rg_centralhub_eastus2_001"/>
    <s v="microsoft.compute/virtualmachines"/>
    <s v="vm-ad-eastus2-centralhub-001"/>
    <s v=""/>
    <s v=""/>
    <x v="1"/>
    <x v="1"/>
    <s v="Guest Configuration extension should be installed on machines"/>
    <m/>
    <m/>
    <m/>
    <m/>
    <s v="USD"/>
    <n v="0"/>
    <m/>
  </r>
  <r>
    <s v="07940261-5e10-49a1-ad1c-e8e4363962e0"/>
    <s v="rg_centralhub_eastus2_001"/>
    <s v="microsoft.compute/virtualmachines"/>
    <s v="vm-ad-eastus2-centralhub-001"/>
    <s v=""/>
    <s v=""/>
    <x v="1"/>
    <x v="1"/>
    <s v="Virtual machines and virtual machine scale sets should have encryption at host enabled"/>
    <m/>
    <m/>
    <m/>
    <m/>
    <s v="USD"/>
    <n v="0"/>
    <m/>
  </r>
  <r>
    <s v="07940261-5e10-49a1-ad1c-e8e4363962e0"/>
    <s v="rg_centralhub_eastus2_001"/>
    <s v="microsoft.compute/virtualmachines"/>
    <s v="vm-ad-eastus2-centralhub-001"/>
    <s v=""/>
    <s v=""/>
    <x v="2"/>
    <x v="0"/>
    <s v="Review and migrate virtual machine workloads"/>
    <m/>
    <m/>
    <m/>
    <m/>
    <s v="USD"/>
    <n v="0"/>
    <m/>
  </r>
  <r>
    <s v="07940261-5e10-49a1-ad1c-e8e4363962e0"/>
    <s v="rg_centralhub_eastus2_001"/>
    <s v="microsoft.compute/virtualmachines"/>
    <s v="vm-ad-eastus2-centralhub-001"/>
    <s v=""/>
    <s v=""/>
    <x v="1"/>
    <x v="0"/>
    <s v="Machines should be configured to periodically check for missing system updates"/>
    <m/>
    <m/>
    <m/>
    <m/>
    <s v="USD"/>
    <n v="0"/>
    <m/>
  </r>
  <r>
    <s v="07940261-5e10-49a1-ad1c-e8e4363962e0"/>
    <s v="rg_centralhub_eastus2_001"/>
    <s v="microsoft.compute/virtualmachines"/>
    <s v="vm-ad-eastus2-centralhub-001"/>
    <s v=""/>
    <s v=""/>
    <x v="2"/>
    <x v="1"/>
    <s v="Migrate workload to Virtual Machine Scale Sets Flex"/>
    <m/>
    <m/>
    <m/>
    <m/>
    <s v="USD"/>
    <n v="0"/>
    <m/>
  </r>
  <r>
    <s v="07940261-5e10-49a1-ad1c-e8e4363962e0"/>
    <s v="rg_centralhub_eastus2_001"/>
    <s v="microsoft.compute/virtualmachines"/>
    <s v="vm-ad-eastus2-centralhub-001"/>
    <s v=""/>
    <s v=""/>
    <x v="1"/>
    <x v="0"/>
    <s v="Windows virtual machines should enable Azure Disk Encryption or EncryptionAtHost."/>
    <m/>
    <m/>
    <m/>
    <m/>
    <s v="USD"/>
    <n v="0"/>
    <m/>
  </r>
  <r>
    <s v="07940261-5e10-49a1-ad1c-e8e4363962e0"/>
    <s v="rg_centralhub_eastus2_001"/>
    <s v="microsoft.compute/virtualmachines"/>
    <s v="vm-ad-eastus2-centralhub-001"/>
    <s v=""/>
    <s v=""/>
    <x v="2"/>
    <x v="0"/>
    <s v="Use Azure Capacity Reservation for virtual machine (VM)"/>
    <m/>
    <m/>
    <m/>
    <m/>
    <s v="USD"/>
    <n v="0"/>
    <m/>
  </r>
  <r>
    <s v="07940261-5e10-49a1-ad1c-e8e4363962e0"/>
    <s v="rg_centralhub_eastus2_001"/>
    <s v="microsoft.compute/virtualmachines"/>
    <s v="vm-ad-eastus2-centralhub-002"/>
    <s v=""/>
    <s v=""/>
    <x v="2"/>
    <x v="0"/>
    <s v="Migrate workload to D-series or better virtual machine"/>
    <m/>
    <m/>
    <m/>
    <m/>
    <s v="USD"/>
    <n v="0"/>
    <m/>
  </r>
  <r>
    <s v="07940261-5e10-49a1-ad1c-e8e4363962e0"/>
    <s v="rg_centralhub_eastus2_001"/>
    <s v="microsoft.compute/virtualmachines"/>
    <s v="vm-ad-eastus2-centralhub-002"/>
    <s v=""/>
    <s v=""/>
    <x v="2"/>
    <x v="0"/>
    <s v="Review and migrate virtual machine workloads"/>
    <m/>
    <m/>
    <m/>
    <m/>
    <s v="USD"/>
    <n v="0"/>
    <m/>
  </r>
  <r>
    <s v="07940261-5e10-49a1-ad1c-e8e4363962e0"/>
    <s v="rg_centralhub_eastus2_001"/>
    <s v="microsoft.compute/virtualmachines"/>
    <s v="vm-ad-eastus2-centralhub-002"/>
    <s v=""/>
    <s v=""/>
    <x v="2"/>
    <x v="1"/>
    <s v="Migrate workload to Virtual Machine Scale Sets Flex"/>
    <m/>
    <m/>
    <m/>
    <m/>
    <s v="USD"/>
    <n v="0"/>
    <m/>
  </r>
  <r>
    <s v="07940261-5e10-49a1-ad1c-e8e4363962e0"/>
    <s v="rg_centralhub_eastus2_001"/>
    <s v="microsoft.compute/virtualmachines"/>
    <s v="vm-ad-eastus2-centralhub-002"/>
    <s v=""/>
    <s v=""/>
    <x v="1"/>
    <x v="0"/>
    <s v="Windows virtual machines should enable Azure Disk Encryption or EncryptionAtHost."/>
    <m/>
    <m/>
    <m/>
    <m/>
    <s v="USD"/>
    <n v="0"/>
    <m/>
  </r>
  <r>
    <s v="07940261-5e10-49a1-ad1c-e8e4363962e0"/>
    <s v="rg_centralhub_eastus2_001"/>
    <s v="microsoft.compute/virtualmachines"/>
    <s v="vm-ad-eastus2-centralhub-002"/>
    <s v=""/>
    <s v=""/>
    <x v="1"/>
    <x v="0"/>
    <s v="Machines should be configured to periodically check for missing system updates"/>
    <m/>
    <m/>
    <m/>
    <m/>
    <s v="USD"/>
    <n v="0"/>
    <m/>
  </r>
  <r>
    <s v="07940261-5e10-49a1-ad1c-e8e4363962e0"/>
    <s v="rg_centralhub_eastus2_001"/>
    <s v="microsoft.compute/virtualmachines"/>
    <s v="vm-ad-eastus2-centralhub-002"/>
    <s v=""/>
    <s v=""/>
    <x v="1"/>
    <x v="1"/>
    <s v="Virtual machines and virtual machine scale sets should have encryption at host enabled"/>
    <m/>
    <m/>
    <m/>
    <m/>
    <s v="USD"/>
    <n v="0"/>
    <m/>
  </r>
  <r>
    <s v="07940261-5e10-49a1-ad1c-e8e4363962e0"/>
    <s v="rg_centralhub_eastus2_001"/>
    <s v="microsoft.compute/virtualmachines"/>
    <s v="vm-ad-eastus2-centralhub-002"/>
    <s v=""/>
    <s v=""/>
    <x v="1"/>
    <x v="1"/>
    <s v="Guest Configuration extension should be installed on machines"/>
    <m/>
    <m/>
    <m/>
    <m/>
    <s v="USD"/>
    <n v="0"/>
    <m/>
  </r>
  <r>
    <s v="07940261-5e10-49a1-ad1c-e8e4363962e0"/>
    <s v="rg_centralhub_eastus2_001"/>
    <s v="microsoft.compute/virtualmachines"/>
    <s v="vm-ad-eastus2-centralhub-002"/>
    <s v=""/>
    <s v=""/>
    <x v="3"/>
    <x v="0"/>
    <s v="Enable Trusted Launch foundational excellence, and modern security for Existing Generation 2 VM(s)"/>
    <m/>
    <m/>
    <m/>
    <m/>
    <s v="USD"/>
    <n v="0"/>
    <m/>
  </r>
  <r>
    <s v="07940261-5e10-49a1-ad1c-e8e4363962e0"/>
    <s v="rg_centralhub_eastus2_001"/>
    <s v="microsoft.compute/virtualmachines"/>
    <s v="vm-ad-eastus2-centralhub-003"/>
    <s v=""/>
    <s v=""/>
    <x v="1"/>
    <x v="1"/>
    <s v="Guest Configuration extension should be installed on machines"/>
    <m/>
    <m/>
    <m/>
    <m/>
    <s v="USD"/>
    <n v="0"/>
    <m/>
  </r>
  <r>
    <s v="07940261-5e10-49a1-ad1c-e8e4363962e0"/>
    <s v="rg_centralhub_eastus2_001"/>
    <s v="microsoft.compute/virtualmachines"/>
    <s v="vm-ad-eastus2-centralhub-003"/>
    <s v=""/>
    <s v=""/>
    <x v="2"/>
    <x v="0"/>
    <s v="Migrate workload to D-series or better virtual machine"/>
    <m/>
    <m/>
    <m/>
    <m/>
    <s v="USD"/>
    <n v="0"/>
    <m/>
  </r>
  <r>
    <s v="07940261-5e10-49a1-ad1c-e8e4363962e0"/>
    <s v="rg_centralhub_eastus2_001"/>
    <s v="microsoft.compute/virtualmachines"/>
    <s v="vm-ad-eastus2-centralhub-003"/>
    <s v=""/>
    <s v=""/>
    <x v="1"/>
    <x v="0"/>
    <s v="Windows virtual machines should enable Azure Disk Encryption or EncryptionAtHost."/>
    <m/>
    <m/>
    <m/>
    <m/>
    <s v="USD"/>
    <n v="0"/>
    <m/>
  </r>
  <r>
    <s v="07940261-5e10-49a1-ad1c-e8e4363962e0"/>
    <s v="rg_centralhub_eastus2_001"/>
    <s v="microsoft.compute/virtualmachines"/>
    <s v="vm-ad-eastus2-centralhub-003"/>
    <s v=""/>
    <s v=""/>
    <x v="1"/>
    <x v="0"/>
    <s v="Windows servers should be configured to use secure communication protocols"/>
    <m/>
    <m/>
    <m/>
    <m/>
    <s v="USD"/>
    <n v="0"/>
    <m/>
  </r>
  <r>
    <s v="07940261-5e10-49a1-ad1c-e8e4363962e0"/>
    <s v="rg_centralhub_eastus2_001"/>
    <s v="microsoft.compute/virtualmachines"/>
    <s v="vm-ad-eastus2-centralhub-003"/>
    <s v=""/>
    <s v=""/>
    <x v="1"/>
    <x v="0"/>
    <s v="Machines should be configured to periodically check for missing system updates"/>
    <m/>
    <m/>
    <m/>
    <m/>
    <s v="USD"/>
    <n v="0"/>
    <m/>
  </r>
  <r>
    <s v="07940261-5e10-49a1-ad1c-e8e4363962e0"/>
    <s v="rg_centralhub_eastus2_001"/>
    <s v="microsoft.compute/virtualmachines"/>
    <s v="vm-ad-eastus2-centralhub-003"/>
    <s v=""/>
    <s v=""/>
    <x v="2"/>
    <x v="0"/>
    <s v="Review and migrate virtual machine workloads"/>
    <m/>
    <m/>
    <m/>
    <m/>
    <s v="USD"/>
    <n v="0"/>
    <m/>
  </r>
  <r>
    <s v="07940261-5e10-49a1-ad1c-e8e4363962e0"/>
    <s v="rg_centralhub_eastus2_001"/>
    <s v="microsoft.compute/virtualmachines"/>
    <s v="vm-ad-eastus2-centralhub-003"/>
    <s v=""/>
    <s v=""/>
    <x v="1"/>
    <x v="1"/>
    <s v="Windows Defender Exploit Guard should be enabled on machines"/>
    <m/>
    <m/>
    <m/>
    <m/>
    <s v="USD"/>
    <n v="0"/>
    <m/>
  </r>
  <r>
    <s v="07940261-5e10-49a1-ad1c-e8e4363962e0"/>
    <s v="rg_centralhub_eastus2_001"/>
    <s v="microsoft.compute/virtualmachines"/>
    <s v="vm-ad-eastus2-centralhub-003"/>
    <s v=""/>
    <s v=""/>
    <x v="1"/>
    <x v="1"/>
    <s v="Virtual machines and virtual machine scale sets should have encryption at host enabled"/>
    <m/>
    <m/>
    <m/>
    <m/>
    <s v="USD"/>
    <n v="0"/>
    <m/>
  </r>
  <r>
    <s v="07940261-5e10-49a1-ad1c-e8e4363962e0"/>
    <s v="rg_centralhub_eastus2_001"/>
    <s v="microsoft.compute/virtualmachines"/>
    <s v="vm-assestment-eastus2-centralhub-001"/>
    <s v=""/>
    <s v=""/>
    <x v="2"/>
    <x v="0"/>
    <s v="Review and migrate virtual machine workloads"/>
    <m/>
    <m/>
    <m/>
    <m/>
    <s v="USD"/>
    <n v="0"/>
    <m/>
  </r>
  <r>
    <s v="07940261-5e10-49a1-ad1c-e8e4363962e0"/>
    <s v="rg_centralhub_eastus2_001"/>
    <s v="microsoft.compute/virtualmachines"/>
    <s v="vm-assestment-eastus2-centralhub-001"/>
    <s v=""/>
    <s v=""/>
    <x v="1"/>
    <x v="1"/>
    <s v="Machines should have a vulnerability assessment solution"/>
    <m/>
    <m/>
    <m/>
    <m/>
    <s v="USD"/>
    <n v="0"/>
    <m/>
  </r>
  <r>
    <s v="07940261-5e10-49a1-ad1c-e8e4363962e0"/>
    <s v="rg_centralhub_eastus2_001"/>
    <s v="microsoft.compute/virtualmachines"/>
    <s v="vm-assestment-eastus2-centralhub-001"/>
    <s v=""/>
    <s v=""/>
    <x v="1"/>
    <x v="1"/>
    <s v="Virtual machines and virtual machine scale sets should have encryption at host enabled"/>
    <m/>
    <m/>
    <m/>
    <m/>
    <s v="USD"/>
    <n v="0"/>
    <m/>
  </r>
  <r>
    <s v="07940261-5e10-49a1-ad1c-e8e4363962e0"/>
    <s v="rg_centralhub_eastus2_001"/>
    <s v="microsoft.compute/virtualmachines"/>
    <s v="vm-assestment-eastus2-centralhub-001"/>
    <s v=""/>
    <s v=""/>
    <x v="1"/>
    <x v="1"/>
    <s v="Windows Defender Exploit Guard should be enabled on machines"/>
    <m/>
    <m/>
    <m/>
    <m/>
    <s v="USD"/>
    <n v="0"/>
    <m/>
  </r>
  <r>
    <s v="07940261-5e10-49a1-ad1c-e8e4363962e0"/>
    <s v="rg_centralhub_eastus2_001"/>
    <s v="microsoft.compute/virtualmachines"/>
    <s v="vm-assestment-eastus2-centralhub-001"/>
    <s v=""/>
    <s v=""/>
    <x v="1"/>
    <x v="1"/>
    <s v="Guest Configuration extension should be installed on machines"/>
    <m/>
    <m/>
    <m/>
    <m/>
    <s v="USD"/>
    <n v="0"/>
    <m/>
  </r>
  <r>
    <s v="07940261-5e10-49a1-ad1c-e8e4363962e0"/>
    <s v="rg_centralhub_eastus2_001"/>
    <s v="microsoft.compute/virtualmachines"/>
    <s v="vm-assestment-eastus2-centralhub-001"/>
    <s v=""/>
    <s v=""/>
    <x v="2"/>
    <x v="1"/>
    <s v="Migrate workload to Virtual Machine Scale Sets Flex"/>
    <m/>
    <m/>
    <m/>
    <m/>
    <s v="USD"/>
    <n v="0"/>
    <m/>
  </r>
  <r>
    <s v="07940261-5e10-49a1-ad1c-e8e4363962e0"/>
    <s v="rg_centralhub_eastus2_001"/>
    <s v="microsoft.compute/virtualmachines"/>
    <s v="vm-assestment-eastus2-centralhub-001"/>
    <s v=""/>
    <s v=""/>
    <x v="1"/>
    <x v="0"/>
    <s v="Windows virtual machines should enable Azure Disk Encryption or EncryptionAtHost."/>
    <m/>
    <m/>
    <m/>
    <m/>
    <s v="USD"/>
    <n v="0"/>
    <m/>
  </r>
  <r>
    <s v="07940261-5e10-49a1-ad1c-e8e4363962e0"/>
    <s v="rg_centralhub_eastus2_001"/>
    <s v="microsoft.compute/virtualmachines"/>
    <s v="vm-assestment-eastus2-centralhub-001"/>
    <s v=""/>
    <s v=""/>
    <x v="1"/>
    <x v="0"/>
    <s v="Machines should be configured to periodically check for missing system updates"/>
    <m/>
    <m/>
    <m/>
    <m/>
    <s v="USD"/>
    <n v="0"/>
    <m/>
  </r>
  <r>
    <s v="07940261-5e10-49a1-ad1c-e8e4363962e0"/>
    <s v="rg_centralhub_eastus2_001"/>
    <s v="microsoft.compute/virtualmachines"/>
    <s v="vm-assestment-eastus2-centralhub-001"/>
    <s v=""/>
    <s v=""/>
    <x v="1"/>
    <x v="0"/>
    <s v="Windows servers should be configured to use secure communication protocols"/>
    <m/>
    <m/>
    <m/>
    <m/>
    <s v="USD"/>
    <n v="0"/>
    <m/>
  </r>
  <r>
    <s v="07940261-5e10-49a1-ad1c-e8e4363962e0"/>
    <s v="rg_centralhub_eastus2_001"/>
    <s v="microsoft.compute/virtualmachines"/>
    <s v="vm-bp-jumpbox-eastus2-centralhub-001"/>
    <s v=""/>
    <s v=""/>
    <x v="2"/>
    <x v="0"/>
    <s v="Review and migrate virtual machine workloads"/>
    <m/>
    <m/>
    <m/>
    <m/>
    <s v="USD"/>
    <n v="0"/>
    <m/>
  </r>
  <r>
    <s v="07940261-5e10-49a1-ad1c-e8e4363962e0"/>
    <s v="rg_centralhub_eastus2_001"/>
    <s v="microsoft.compute/virtualmachines"/>
    <s v="vm-bp-jumpbox-eastus2-centralhub-001"/>
    <s v=""/>
    <s v=""/>
    <x v="1"/>
    <x v="0"/>
    <s v="Machines should be configured to periodically check for missing system updates"/>
    <m/>
    <m/>
    <m/>
    <m/>
    <s v="USD"/>
    <n v="0"/>
    <m/>
  </r>
  <r>
    <s v="07940261-5e10-49a1-ad1c-e8e4363962e0"/>
    <s v="rg_centralhub_eastus2_001"/>
    <s v="microsoft.compute/virtualmachines"/>
    <s v="vm-bp-jumpbox-eastus2-centralhub-001"/>
    <s v=""/>
    <s v=""/>
    <x v="2"/>
    <x v="0"/>
    <s v="Migrate workload to D-series or better virtual machine"/>
    <m/>
    <m/>
    <m/>
    <m/>
    <s v="USD"/>
    <n v="0"/>
    <m/>
  </r>
  <r>
    <s v="07940261-5e10-49a1-ad1c-e8e4363962e0"/>
    <s v="rg_centralhub_eastus2_001"/>
    <s v="microsoft.compute/virtualmachines"/>
    <s v="vm-bp-jumpbox-eastus2-centralhub-001"/>
    <s v=""/>
    <s v=""/>
    <x v="1"/>
    <x v="0"/>
    <s v="Linux virtual machines should enable Azure Disk Encryption or EncryptionAtHost."/>
    <m/>
    <m/>
    <m/>
    <m/>
    <s v="USD"/>
    <n v="0"/>
    <m/>
  </r>
  <r>
    <s v="07940261-5e10-49a1-ad1c-e8e4363962e0"/>
    <s v="rg_centralhub_eastus2_001"/>
    <s v="microsoft.compute/virtualmachines"/>
    <s v="vm-bp-jumpbox-eastus2-centralhub-001"/>
    <s v=""/>
    <s v=""/>
    <x v="2"/>
    <x v="1"/>
    <s v="Migrate workload to Virtual Machine Scale Sets Flex"/>
    <m/>
    <m/>
    <m/>
    <m/>
    <s v="USD"/>
    <n v="0"/>
    <m/>
  </r>
  <r>
    <s v="07940261-5e10-49a1-ad1c-e8e4363962e0"/>
    <s v="rg_centralhub_eastus2_001"/>
    <s v="microsoft.compute/virtualmachines"/>
    <s v="vm-bp-jumpbox-eastus2-centralhub-001"/>
    <s v=""/>
    <s v=""/>
    <x v="1"/>
    <x v="1"/>
    <s v="Guest Configuration extension should be installed on machines"/>
    <m/>
    <m/>
    <m/>
    <m/>
    <s v="USD"/>
    <n v="0"/>
    <m/>
  </r>
  <r>
    <s v="07940261-5e10-49a1-ad1c-e8e4363962e0"/>
    <s v="rg_centralhub_eastus2_001"/>
    <s v="microsoft.compute/virtualmachines"/>
    <s v="vm-bp-jumpbox-eastus2-centralhub-001"/>
    <s v=""/>
    <s v=""/>
    <x v="3"/>
    <x v="0"/>
    <s v="Enable Trusted Launch foundational excellence, and modern security for Existing Generation 2 VM(s)"/>
    <m/>
    <m/>
    <m/>
    <m/>
    <s v="USD"/>
    <n v="0"/>
    <m/>
  </r>
  <r>
    <s v="07940261-5e10-49a1-ad1c-e8e4363962e0"/>
    <s v="rg_centralhub_eastus2_001"/>
    <s v="microsoft.compute/virtualmachines"/>
    <s v="vm-bp-jumpbox-eastus2-centralhub-001"/>
    <s v=""/>
    <s v=""/>
    <x v="1"/>
    <x v="1"/>
    <s v="Virtual machines and virtual machine scale sets should have encryption at host enabled"/>
    <m/>
    <m/>
    <m/>
    <m/>
    <s v="USD"/>
    <n v="0"/>
    <m/>
  </r>
  <r>
    <s v="07940261-5e10-49a1-ad1c-e8e4363962e0"/>
    <s v="rg_centralhub_eastus2_001"/>
    <s v="microsoft.compute/virtualmachines"/>
    <s v="vm-bp-jumpbox-eastus2-centralhub-001"/>
    <s v=""/>
    <s v=""/>
    <x v="1"/>
    <x v="1"/>
    <s v="Authentication to Linux machines should require SSH keys"/>
    <m/>
    <m/>
    <m/>
    <m/>
    <s v="USD"/>
    <n v="0"/>
    <m/>
  </r>
  <r>
    <s v="07940261-5e10-49a1-ad1c-e8e4363962e0"/>
    <s v="rg_centralhub_eastus2_001"/>
    <s v="microsoft.compute/virtualmachines"/>
    <s v="vm-bp-jumpbox-eastus2-centralhub-002"/>
    <s v=""/>
    <s v=""/>
    <x v="0"/>
    <x v="0"/>
    <s v="Right-size or shutdown underutilized virtual machines"/>
    <m/>
    <m/>
    <m/>
    <m/>
    <s v="USD"/>
    <n v="2880"/>
    <m/>
  </r>
  <r>
    <s v="07940261-5e10-49a1-ad1c-e8e4363962e0"/>
    <s v="rg_centralhub_eastus2_001"/>
    <s v="microsoft.compute/virtualmachines"/>
    <s v="vm-bp-jumpbox-eastus2-centralhub-002"/>
    <s v=""/>
    <s v=""/>
    <x v="1"/>
    <x v="0"/>
    <s v="Linux virtual machines should enable Azure Disk Encryption or EncryptionAtHost."/>
    <m/>
    <m/>
    <m/>
    <m/>
    <s v="USD"/>
    <n v="0"/>
    <m/>
  </r>
  <r>
    <s v="07940261-5e10-49a1-ad1c-e8e4363962e0"/>
    <s v="rg_centralhub_eastus2_001"/>
    <s v="microsoft.compute/virtualmachines"/>
    <s v="vm-bp-jumpbox-eastus2-centralhub-002"/>
    <s v=""/>
    <s v=""/>
    <x v="1"/>
    <x v="0"/>
    <s v="Machines should be configured to periodically check for missing system updates"/>
    <m/>
    <m/>
    <m/>
    <m/>
    <s v="USD"/>
    <n v="0"/>
    <m/>
  </r>
  <r>
    <s v="07940261-5e10-49a1-ad1c-e8e4363962e0"/>
    <s v="rg_centralhub_eastus2_001"/>
    <s v="microsoft.compute/virtualmachines"/>
    <s v="vm-bp-jumpbox-eastus2-centralhub-002"/>
    <s v=""/>
    <s v=""/>
    <x v="1"/>
    <x v="1"/>
    <s v="Machines should have a vulnerability assessment solution"/>
    <m/>
    <m/>
    <m/>
    <m/>
    <s v="USD"/>
    <n v="0"/>
    <m/>
  </r>
  <r>
    <s v="07940261-5e10-49a1-ad1c-e8e4363962e0"/>
    <s v="rg_centralhub_eastus2_001"/>
    <s v="microsoft.compute/virtualmachines"/>
    <s v="vm-bp-jumpbox-eastus2-centralhub-002"/>
    <s v=""/>
    <s v=""/>
    <x v="1"/>
    <x v="1"/>
    <s v="Virtual machines and virtual machine scale sets should have encryption at host enabled"/>
    <m/>
    <m/>
    <m/>
    <m/>
    <s v="USD"/>
    <n v="0"/>
    <m/>
  </r>
  <r>
    <s v="07940261-5e10-49a1-ad1c-e8e4363962e0"/>
    <s v="rg_centralhub_eastus2_001"/>
    <s v="microsoft.compute/virtualmachines"/>
    <s v="vm-bp-jumpbox-eastus2-centralhub-002"/>
    <s v=""/>
    <s v=""/>
    <x v="2"/>
    <x v="0"/>
    <s v="Review and migrate virtual machine workloads"/>
    <m/>
    <m/>
    <m/>
    <m/>
    <s v="USD"/>
    <n v="0"/>
    <m/>
  </r>
  <r>
    <s v="07940261-5e10-49a1-ad1c-e8e4363962e0"/>
    <s v="rg_centralhub_eastus2_001"/>
    <s v="microsoft.compute/virtualmachines"/>
    <s v="vm-bp-jumpbox-eastus2-centralhub-002"/>
    <s v=""/>
    <s v=""/>
    <x v="1"/>
    <x v="1"/>
    <s v="Authentication to Linux machines should require SSH keys"/>
    <m/>
    <m/>
    <m/>
    <m/>
    <s v="USD"/>
    <n v="0"/>
    <m/>
  </r>
  <r>
    <s v="07940261-5e10-49a1-ad1c-e8e4363962e0"/>
    <s v="rg_centralhub_eastus2_001"/>
    <s v="microsoft.compute/virtualmachines"/>
    <s v="vm-bp-jumpbox-eastus2-centralhub-002"/>
    <s v=""/>
    <s v=""/>
    <x v="1"/>
    <x v="1"/>
    <s v="Guest Configuration extension should be installed on machines"/>
    <m/>
    <m/>
    <m/>
    <m/>
    <s v="USD"/>
    <n v="0"/>
    <m/>
  </r>
  <r>
    <s v="07940261-5e10-49a1-ad1c-e8e4363962e0"/>
    <s v="rg_centralhub_eastus2_001"/>
    <s v="microsoft.compute/virtualmachines"/>
    <s v="vm-bp-jumpbox-eastus2-centralhub-002"/>
    <s v=""/>
    <s v=""/>
    <x v="2"/>
    <x v="0"/>
    <s v="Migrate workload to D-series or better virtual machine"/>
    <m/>
    <m/>
    <m/>
    <m/>
    <s v="USD"/>
    <n v="0"/>
    <m/>
  </r>
  <r>
    <s v="07940261-5e10-49a1-ad1c-e8e4363962e0"/>
    <s v="rg_centralhub_eastus2_001"/>
    <s v="microsoft.compute/virtualmachines"/>
    <s v="vm-bp-lic-eastus2-001"/>
    <s v=""/>
    <s v=""/>
    <x v="1"/>
    <x v="0"/>
    <s v="Machines should be configured to periodically check for missing system updates"/>
    <m/>
    <m/>
    <m/>
    <m/>
    <s v="USD"/>
    <n v="0"/>
    <m/>
  </r>
  <r>
    <s v="07940261-5e10-49a1-ad1c-e8e4363962e0"/>
    <s v="rg_centralhub_eastus2_001"/>
    <s v="microsoft.compute/virtualmachines"/>
    <s v="vm-bp-lic-eastus2-001"/>
    <s v=""/>
    <s v=""/>
    <x v="1"/>
    <x v="1"/>
    <s v="Virtual machines and virtual machine scale sets should have encryption at host enabled"/>
    <m/>
    <m/>
    <m/>
    <m/>
    <s v="USD"/>
    <n v="0"/>
    <m/>
  </r>
  <r>
    <s v="07940261-5e10-49a1-ad1c-e8e4363962e0"/>
    <s v="rg_centralhub_eastus2_001"/>
    <s v="microsoft.compute/virtualmachines"/>
    <s v="vm-bp-lic-eastus2-001"/>
    <s v=""/>
    <s v=""/>
    <x v="1"/>
    <x v="1"/>
    <s v="Authentication to Linux machines should require SSH keys"/>
    <m/>
    <m/>
    <m/>
    <m/>
    <s v="USD"/>
    <n v="0"/>
    <m/>
  </r>
  <r>
    <s v="07940261-5e10-49a1-ad1c-e8e4363962e0"/>
    <s v="rg_centralhub_eastus2_001"/>
    <s v="microsoft.compute/virtualmachines"/>
    <s v="vm-bp-lic-eastus2-001"/>
    <s v=""/>
    <s v=""/>
    <x v="2"/>
    <x v="1"/>
    <s v="Migrate workload to Virtual Machine Scale Sets Flex"/>
    <m/>
    <m/>
    <m/>
    <m/>
    <s v="USD"/>
    <n v="0"/>
    <m/>
  </r>
  <r>
    <s v="07940261-5e10-49a1-ad1c-e8e4363962e0"/>
    <s v="rg_centralhub_eastus2_001"/>
    <s v="microsoft.compute/virtualmachines"/>
    <s v="vm-bp-lic-eastus2-001"/>
    <s v=""/>
    <s v=""/>
    <x v="1"/>
    <x v="0"/>
    <s v="Linux virtual machines should enable Azure Disk Encryption or EncryptionAtHost."/>
    <m/>
    <m/>
    <m/>
    <m/>
    <s v="USD"/>
    <n v="0"/>
    <m/>
  </r>
  <r>
    <s v="07940261-5e10-49a1-ad1c-e8e4363962e0"/>
    <s v="rg_centralhub_eastus2_001"/>
    <s v="microsoft.compute/virtualmachines"/>
    <s v="vm-bp-lic-eastus2-001"/>
    <s v=""/>
    <s v=""/>
    <x v="1"/>
    <x v="1"/>
    <s v="Guest Configuration extension should be installed on machines"/>
    <m/>
    <m/>
    <m/>
    <m/>
    <s v="USD"/>
    <n v="0"/>
    <m/>
  </r>
  <r>
    <s v="07940261-5e10-49a1-ad1c-e8e4363962e0"/>
    <s v="rg_centralhub_eastus2_001"/>
    <s v="microsoft.compute/virtualmachines"/>
    <s v="vm-bp-lic-eastus2-001"/>
    <s v=""/>
    <s v=""/>
    <x v="0"/>
    <x v="0"/>
    <s v="Right-size or shutdown underutilized virtual machines"/>
    <m/>
    <m/>
    <m/>
    <m/>
    <s v="USD"/>
    <n v="972"/>
    <m/>
  </r>
  <r>
    <s v="07940261-5e10-49a1-ad1c-e8e4363962e0"/>
    <s v="rg_centralhub_eastus2_001"/>
    <s v="microsoft.compute/virtualmachines"/>
    <s v="vm-bp-mdso-jumpbox-eastus2-003"/>
    <s v=""/>
    <s v=""/>
    <x v="1"/>
    <x v="0"/>
    <s v="Machines should be configured to periodically check for missing system updates"/>
    <m/>
    <m/>
    <m/>
    <m/>
    <s v="USD"/>
    <n v="0"/>
    <m/>
  </r>
  <r>
    <s v="07940261-5e10-49a1-ad1c-e8e4363962e0"/>
    <s v="rg_centralhub_eastus2_001"/>
    <s v="microsoft.compute/virtualmachines"/>
    <s v="vm-bp-mdso-jumpbox-eastus2-003"/>
    <s v=""/>
    <s v=""/>
    <x v="1"/>
    <x v="0"/>
    <s v="Windows virtual machines should enable Azure Disk Encryption or EncryptionAtHost."/>
    <m/>
    <m/>
    <m/>
    <m/>
    <s v="USD"/>
    <n v="0"/>
    <m/>
  </r>
  <r>
    <s v="07940261-5e10-49a1-ad1c-e8e4363962e0"/>
    <s v="rg_centralhub_eastus2_001"/>
    <s v="microsoft.compute/virtualmachines"/>
    <s v="vm-bp-mdso-jumpbox-eastus2-003"/>
    <s v=""/>
    <s v=""/>
    <x v="2"/>
    <x v="0"/>
    <s v="Migrate workload to D-series or better virtual machine"/>
    <m/>
    <m/>
    <m/>
    <m/>
    <s v="USD"/>
    <n v="0"/>
    <m/>
  </r>
  <r>
    <s v="07940261-5e10-49a1-ad1c-e8e4363962e0"/>
    <s v="rg_centralhub_eastus2_001"/>
    <s v="microsoft.compute/virtualmachines"/>
    <s v="vm-bp-mdso-jumpbox-eastus2-003"/>
    <s v=""/>
    <s v=""/>
    <x v="2"/>
    <x v="0"/>
    <s v="Review and migrate virtual machine workloads"/>
    <m/>
    <m/>
    <m/>
    <m/>
    <s v="USD"/>
    <n v="0"/>
    <m/>
  </r>
  <r>
    <s v="07940261-5e10-49a1-ad1c-e8e4363962e0"/>
    <s v="rg_centralhub_eastus2_001"/>
    <s v="microsoft.compute/virtualmachines"/>
    <s v="vm-bp-mdso-jumpbox-eastus2-003"/>
    <s v=""/>
    <s v=""/>
    <x v="2"/>
    <x v="1"/>
    <s v="Migrate workload to Virtual Machine Scale Sets Flex"/>
    <m/>
    <m/>
    <m/>
    <m/>
    <s v="USD"/>
    <n v="0"/>
    <m/>
  </r>
  <r>
    <s v="07940261-5e10-49a1-ad1c-e8e4363962e0"/>
    <s v="rg_centralhub_eastus2_001"/>
    <s v="microsoft.compute/virtualmachines"/>
    <s v="vm-bp-mdso-jumpbox-eastus2-003"/>
    <s v=""/>
    <s v=""/>
    <x v="1"/>
    <x v="1"/>
    <s v="Virtual machines and virtual machine scale sets should have encryption at host enabled"/>
    <m/>
    <m/>
    <m/>
    <m/>
    <s v="USD"/>
    <n v="0"/>
    <m/>
  </r>
  <r>
    <s v="07940261-5e10-49a1-ad1c-e8e4363962e0"/>
    <s v="rg_centralhub_eastus2_001"/>
    <s v="microsoft.compute/virtualmachines"/>
    <s v="vm-bp-mdso-jumpbox-eastus2-003"/>
    <s v=""/>
    <s v=""/>
    <x v="3"/>
    <x v="0"/>
    <s v="Enable Trusted Launch foundational excellence, and modern security for Existing Generation 2 VM(s)"/>
    <m/>
    <m/>
    <m/>
    <m/>
    <s v="USD"/>
    <n v="0"/>
    <m/>
  </r>
  <r>
    <s v="07940261-5e10-49a1-ad1c-e8e4363962e0"/>
    <s v="rg_centralhub_eastus2_001"/>
    <s v="microsoft.compute/virtualmachines"/>
    <s v="vm-bp-mdso-jumpbox-eastus2-003"/>
    <s v=""/>
    <s v=""/>
    <x v="1"/>
    <x v="1"/>
    <s v="IP forwarding on your virtual machine should be disabled"/>
    <m/>
    <m/>
    <m/>
    <m/>
    <s v="USD"/>
    <n v="0"/>
    <m/>
  </r>
  <r>
    <s v="07940261-5e10-49a1-ad1c-e8e4363962e0"/>
    <s v="rg_centralhub_eastus2_001"/>
    <s v="microsoft.compute/virtualmachines"/>
    <s v="vm-bp-mdso-jumpbox-eastus2-003"/>
    <s v=""/>
    <s v=""/>
    <x v="1"/>
    <x v="0"/>
    <s v="Windows servers should be configured to use secure communication protocols"/>
    <m/>
    <m/>
    <m/>
    <m/>
    <s v="USD"/>
    <n v="0"/>
    <m/>
  </r>
  <r>
    <s v="07940261-5e10-49a1-ad1c-e8e4363962e0"/>
    <s v="rg_centralhub_eastus2_001"/>
    <s v="microsoft.compute/virtualmachines"/>
    <s v="vm-bp-mdso-jumpbox-eastus2-003"/>
    <s v=""/>
    <s v=""/>
    <x v="1"/>
    <x v="1"/>
    <s v="Guest Configuration extension should be installed on machines"/>
    <m/>
    <m/>
    <m/>
    <m/>
    <s v="USD"/>
    <n v="0"/>
    <m/>
  </r>
  <r>
    <s v="07940261-5e10-49a1-ad1c-e8e4363962e0"/>
    <s v="rg_centralhub_eastus2_001"/>
    <s v="microsoft.compute/virtualmachines"/>
    <s v="vm-bp-uaa-eastus2-dev-002"/>
    <s v=""/>
    <s v=""/>
    <x v="2"/>
    <x v="1"/>
    <s v="Migrate workload to Virtual Machine Scale Sets Flex"/>
    <m/>
    <m/>
    <m/>
    <m/>
    <s v="USD"/>
    <n v="0"/>
    <m/>
  </r>
  <r>
    <s v="07940261-5e10-49a1-ad1c-e8e4363962e0"/>
    <s v="rg_centralhub_eastus2_001"/>
    <s v="microsoft.compute/virtualmachines"/>
    <s v="vm-bp-uaa-eastus2-dev-002"/>
    <s v=""/>
    <s v=""/>
    <x v="1"/>
    <x v="0"/>
    <s v="Linux virtual machines should enable Azure Disk Encryption or EncryptionAtHost."/>
    <m/>
    <m/>
    <m/>
    <m/>
    <s v="USD"/>
    <n v="0"/>
    <m/>
  </r>
  <r>
    <s v="07940261-5e10-49a1-ad1c-e8e4363962e0"/>
    <s v="rg_centralhub_eastus2_001"/>
    <s v="microsoft.compute/virtualmachines"/>
    <s v="vm-bp-uaa-eastus2-dev-002"/>
    <s v=""/>
    <s v=""/>
    <x v="1"/>
    <x v="1"/>
    <s v="Virtual machines and virtual machine scale sets should have encryption at host enabled"/>
    <m/>
    <m/>
    <m/>
    <m/>
    <s v="USD"/>
    <n v="0"/>
    <m/>
  </r>
  <r>
    <s v="07940261-5e10-49a1-ad1c-e8e4363962e0"/>
    <s v="rg_centralhub_eastus2_001"/>
    <s v="microsoft.compute/virtualmachines"/>
    <s v="vm-bp-uaa-eastus2-dev-002"/>
    <s v=""/>
    <s v=""/>
    <x v="1"/>
    <x v="0"/>
    <s v="Machines should be configured to periodically check for missing system updates"/>
    <m/>
    <m/>
    <m/>
    <m/>
    <s v="USD"/>
    <n v="0"/>
    <m/>
  </r>
  <r>
    <s v="07940261-5e10-49a1-ad1c-e8e4363962e0"/>
    <s v="rg_centralhub_eastus2_001"/>
    <s v="microsoft.compute/virtualmachines"/>
    <s v="vm-bp-uaa-eastus2-dev-002"/>
    <s v=""/>
    <s v=""/>
    <x v="1"/>
    <x v="1"/>
    <s v="Guest Configuration extension should be installed on machines"/>
    <m/>
    <m/>
    <m/>
    <m/>
    <s v="USD"/>
    <n v="0"/>
    <m/>
  </r>
  <r>
    <s v="07940261-5e10-49a1-ad1c-e8e4363962e0"/>
    <s v="rg_centralhub_eastus2_001"/>
    <s v="microsoft.compute/virtualmachines"/>
    <s v="vm-bp-uaa-eastus2-dev-002"/>
    <s v=""/>
    <s v=""/>
    <x v="1"/>
    <x v="1"/>
    <s v="Authentication to Linux machines should require SSH keys"/>
    <m/>
    <m/>
    <m/>
    <m/>
    <s v="USD"/>
    <n v="0"/>
    <m/>
  </r>
  <r>
    <s v="07940261-5e10-49a1-ad1c-e8e4363962e0"/>
    <s v="rg_centralhub_eastus2_001"/>
    <s v="microsoft.compute/virtualmachines"/>
    <s v="vm-devops-agentpool-eastus2-centralhub-001"/>
    <s v=""/>
    <s v=""/>
    <x v="1"/>
    <x v="1"/>
    <s v="Virtual machines and virtual machine scale sets should have encryption at host enabled"/>
    <m/>
    <m/>
    <m/>
    <m/>
    <s v="USD"/>
    <n v="0"/>
    <m/>
  </r>
  <r>
    <s v="07940261-5e10-49a1-ad1c-e8e4363962e0"/>
    <s v="rg_centralhub_eastus2_001"/>
    <s v="microsoft.compute/virtualmachines"/>
    <s v="vm-devops-agentpool-eastus2-centralhub-001"/>
    <s v=""/>
    <s v=""/>
    <x v="2"/>
    <x v="0"/>
    <s v="Migrate workload to D-series or better virtual machine"/>
    <m/>
    <m/>
    <m/>
    <m/>
    <s v="USD"/>
    <n v="0"/>
    <m/>
  </r>
  <r>
    <s v="07940261-5e10-49a1-ad1c-e8e4363962e0"/>
    <s v="rg_centralhub_eastus2_001"/>
    <s v="microsoft.compute/virtualmachines"/>
    <s v="vm-devops-agentpool-eastus2-centralhub-001"/>
    <s v=""/>
    <s v=""/>
    <x v="1"/>
    <x v="0"/>
    <s v="Machines should be configured to periodically check for missing system updates"/>
    <m/>
    <m/>
    <m/>
    <m/>
    <s v="USD"/>
    <n v="0"/>
    <m/>
  </r>
  <r>
    <s v="07940261-5e10-49a1-ad1c-e8e4363962e0"/>
    <s v="rg_centralhub_eastus2_001"/>
    <s v="microsoft.compute/virtualmachines"/>
    <s v="vm-devops-agentpool-eastus2-centralhub-001"/>
    <s v=""/>
    <s v=""/>
    <x v="2"/>
    <x v="0"/>
    <s v="Review and migrate virtual machine workloads"/>
    <m/>
    <m/>
    <m/>
    <m/>
    <s v="USD"/>
    <n v="0"/>
    <m/>
  </r>
  <r>
    <s v="07940261-5e10-49a1-ad1c-e8e4363962e0"/>
    <s v="rg_centralhub_eastus2_001"/>
    <s v="microsoft.compute/virtualmachines"/>
    <s v="vm-devops-agentpool-eastus2-centralhub-001"/>
    <s v=""/>
    <s v=""/>
    <x v="1"/>
    <x v="1"/>
    <s v="Authentication to Linux machines should require SSH keys"/>
    <m/>
    <m/>
    <m/>
    <m/>
    <s v="USD"/>
    <n v="0"/>
    <m/>
  </r>
  <r>
    <s v="07940261-5e10-49a1-ad1c-e8e4363962e0"/>
    <s v="rg_centralhub_eastus2_001"/>
    <s v="microsoft.compute/virtualmachines"/>
    <s v="vm-devops-agentpool-eastus2-centralhub-001"/>
    <s v=""/>
    <s v=""/>
    <x v="2"/>
    <x v="1"/>
    <s v="Migrate workload to Virtual Machine Scale Sets Flex"/>
    <m/>
    <m/>
    <m/>
    <m/>
    <s v="USD"/>
    <n v="0"/>
    <m/>
  </r>
  <r>
    <s v="07940261-5e10-49a1-ad1c-e8e4363962e0"/>
    <s v="rg_centralhub_eastus2_001"/>
    <s v="microsoft.compute/virtualmachines"/>
    <s v="vm-devops-agentpool-eastus2-centralhub-001"/>
    <s v=""/>
    <s v=""/>
    <x v="1"/>
    <x v="0"/>
    <s v="Linux virtual machines should enable Azure Disk Encryption or EncryptionAtHost."/>
    <m/>
    <m/>
    <m/>
    <m/>
    <s v="USD"/>
    <n v="0"/>
    <m/>
  </r>
  <r>
    <s v="07940261-5e10-49a1-ad1c-e8e4363962e0"/>
    <s v="rg_centralhub_eastus2_001"/>
    <s v="microsoft.compute/virtualmachines"/>
    <s v="vm-devops-agentpool-eastus2-centralhub-001"/>
    <s v=""/>
    <s v=""/>
    <x v="1"/>
    <x v="1"/>
    <s v="Guest Configuration extension should be installed on machines"/>
    <m/>
    <m/>
    <m/>
    <m/>
    <s v="USD"/>
    <n v="0"/>
    <m/>
  </r>
  <r>
    <s v="07940261-5e10-49a1-ad1c-e8e4363962e0"/>
    <s v="rg_centralhub_eastus2_001"/>
    <s v="microsoft.compute/virtualmachines"/>
    <s v="vm-devops-agentpool-eastus2-centralhub-001"/>
    <s v=""/>
    <s v=""/>
    <x v="3"/>
    <x v="0"/>
    <s v="Enable Trusted Launch foundational excellence, and modern security for Existing Generation 2 VM(s)"/>
    <m/>
    <m/>
    <m/>
    <m/>
    <s v="USD"/>
    <n v="0"/>
    <m/>
  </r>
  <r>
    <s v="07940261-5e10-49a1-ad1c-e8e4363962e0"/>
    <s v="rg_centralhub_eastus2_001"/>
    <s v="microsoft.compute/virtualmachines"/>
    <s v="vm-devops-api-eastus2-dev-001"/>
    <s v=""/>
    <s v=""/>
    <x v="1"/>
    <x v="0"/>
    <s v="Windows virtual machines should enable Azure Disk Encryption or EncryptionAtHost."/>
    <m/>
    <m/>
    <m/>
    <m/>
    <s v="USD"/>
    <n v="0"/>
    <m/>
  </r>
  <r>
    <s v="07940261-5e10-49a1-ad1c-e8e4363962e0"/>
    <s v="rg_centralhub_eastus2_001"/>
    <s v="microsoft.compute/virtualmachines"/>
    <s v="vm-devops-api-eastus2-dev-001"/>
    <s v=""/>
    <s v=""/>
    <x v="1"/>
    <x v="0"/>
    <s v="Machines should be configured to periodically check for missing system updates"/>
    <m/>
    <m/>
    <m/>
    <m/>
    <s v="USD"/>
    <n v="0"/>
    <m/>
  </r>
  <r>
    <s v="07940261-5e10-49a1-ad1c-e8e4363962e0"/>
    <s v="rg_centralhub_eastus2_001"/>
    <s v="microsoft.compute/virtualmachines"/>
    <s v="vm-devops-api-eastus2-dev-001"/>
    <s v=""/>
    <s v=""/>
    <x v="2"/>
    <x v="1"/>
    <s v="Migrate workload to Virtual Machine Scale Sets Flex"/>
    <m/>
    <m/>
    <m/>
    <m/>
    <s v="USD"/>
    <n v="0"/>
    <m/>
  </r>
  <r>
    <s v="07940261-5e10-49a1-ad1c-e8e4363962e0"/>
    <s v="rg_centralhub_eastus2_001"/>
    <s v="microsoft.compute/virtualmachines"/>
    <s v="vm-devops-api-eastus2-dev-001"/>
    <s v=""/>
    <s v=""/>
    <x v="1"/>
    <x v="1"/>
    <s v="Windows Defender Exploit Guard should be enabled on machines"/>
    <m/>
    <m/>
    <m/>
    <m/>
    <s v="USD"/>
    <n v="0"/>
    <m/>
  </r>
  <r>
    <s v="07940261-5e10-49a1-ad1c-e8e4363962e0"/>
    <s v="rg_centralhub_eastus2_001"/>
    <s v="microsoft.compute/virtualmachines"/>
    <s v="vm-devops-api-eastus2-dev-001"/>
    <s v=""/>
    <s v=""/>
    <x v="1"/>
    <x v="0"/>
    <s v="Windows servers should be configured to use secure communication protocols"/>
    <m/>
    <m/>
    <m/>
    <m/>
    <s v="USD"/>
    <n v="0"/>
    <m/>
  </r>
  <r>
    <s v="07940261-5e10-49a1-ad1c-e8e4363962e0"/>
    <s v="rg_centralhub_eastus2_001"/>
    <s v="microsoft.compute/virtualmachines"/>
    <s v="vm-devops-api-eastus2-dev-001"/>
    <s v=""/>
    <s v=""/>
    <x v="1"/>
    <x v="1"/>
    <s v="Guest Configuration extension should be installed on machines"/>
    <m/>
    <m/>
    <m/>
    <m/>
    <s v="USD"/>
    <n v="0"/>
    <m/>
  </r>
  <r>
    <s v="07940261-5e10-49a1-ad1c-e8e4363962e0"/>
    <s v="rg_centralhub_eastus2_001"/>
    <s v="microsoft.compute/virtualmachines"/>
    <s v="vm-devops-api-eastus2-dev-001"/>
    <s v=""/>
    <s v=""/>
    <x v="1"/>
    <x v="1"/>
    <s v="Virtual machines and virtual machine scale sets should have encryption at host enabled"/>
    <m/>
    <m/>
    <m/>
    <m/>
    <s v="USD"/>
    <n v="0"/>
    <m/>
  </r>
  <r>
    <s v="07940261-5e10-49a1-ad1c-e8e4363962e0"/>
    <s v="rg_centralhub_eastus2_001"/>
    <s v="microsoft.compute/virtualmachines"/>
    <s v="vm-devops-api-eastus2-dev-001"/>
    <s v=""/>
    <s v=""/>
    <x v="2"/>
    <x v="0"/>
    <s v="Migrate workload to D-series or better virtual machine"/>
    <m/>
    <m/>
    <m/>
    <m/>
    <s v="USD"/>
    <n v="0"/>
    <m/>
  </r>
  <r>
    <s v="07940261-5e10-49a1-ad1c-e8e4363962e0"/>
    <s v="rg_centralhub_eastus2_001"/>
    <s v="microsoft.compute/virtualmachines"/>
    <s v="vm-devops-api-eastus2-dev-001"/>
    <s v=""/>
    <s v=""/>
    <x v="3"/>
    <x v="0"/>
    <s v="Enable Trusted Launch foundational excellence, and modern security for Existing Generation 2 VM(s)"/>
    <m/>
    <m/>
    <m/>
    <m/>
    <s v="USD"/>
    <n v="0"/>
    <m/>
  </r>
  <r>
    <s v="07940261-5e10-49a1-ad1c-e8e4363962e0"/>
    <s v="rg_centralhub_eastus2_001"/>
    <s v="microsoft.compute/virtualmachines"/>
    <s v="vm-devops-api-eastus2-dev-001"/>
    <s v=""/>
    <s v=""/>
    <x v="2"/>
    <x v="0"/>
    <s v="Review and migrate virtual machine workloads"/>
    <m/>
    <m/>
    <m/>
    <m/>
    <s v="USD"/>
    <n v="0"/>
    <m/>
  </r>
  <r>
    <s v="07940261-5e10-49a1-ad1c-e8e4363962e0"/>
    <s v="rg_centralhub_eastus2_001"/>
    <s v="microsoft.compute/virtualmachines"/>
    <s v="vm-devops-api-eastus2-dev-002"/>
    <s v=""/>
    <s v=""/>
    <x v="3"/>
    <x v="0"/>
    <s v="Enable Trusted Launch foundational excellence, and modern security for Existing Generation 2 VM(s)"/>
    <m/>
    <m/>
    <m/>
    <m/>
    <s v="USD"/>
    <n v="0"/>
    <m/>
  </r>
  <r>
    <s v="07940261-5e10-49a1-ad1c-e8e4363962e0"/>
    <s v="rg_centralhub_eastus2_001"/>
    <s v="microsoft.compute/virtualmachines"/>
    <s v="vm-devops-api-eastus2-dev-002"/>
    <s v=""/>
    <s v=""/>
    <x v="2"/>
    <x v="0"/>
    <s v="Migrate workload to D-series or better virtual machine"/>
    <m/>
    <m/>
    <m/>
    <m/>
    <s v="USD"/>
    <n v="0"/>
    <m/>
  </r>
  <r>
    <s v="07940261-5e10-49a1-ad1c-e8e4363962e0"/>
    <s v="rg_centralhub_eastus2_001"/>
    <s v="microsoft.compute/virtualmachines"/>
    <s v="vm-devops-api-eastus2-dev-002"/>
    <s v=""/>
    <s v=""/>
    <x v="1"/>
    <x v="0"/>
    <s v="Windows servers should be configured to use secure communication protocols"/>
    <m/>
    <m/>
    <m/>
    <m/>
    <s v="USD"/>
    <n v="0"/>
    <m/>
  </r>
  <r>
    <s v="07940261-5e10-49a1-ad1c-e8e4363962e0"/>
    <s v="rg_centralhub_eastus2_001"/>
    <s v="microsoft.compute/virtualmachines"/>
    <s v="vm-devops-api-eastus2-dev-002"/>
    <s v=""/>
    <s v=""/>
    <x v="2"/>
    <x v="0"/>
    <s v="Review and migrate virtual machine workloads"/>
    <m/>
    <m/>
    <m/>
    <m/>
    <s v="USD"/>
    <n v="0"/>
    <m/>
  </r>
  <r>
    <s v="07940261-5e10-49a1-ad1c-e8e4363962e0"/>
    <s v="rg_centralhub_eastus2_001"/>
    <s v="microsoft.compute/virtualmachines"/>
    <s v="vm-devops-api-eastus2-dev-002"/>
    <s v=""/>
    <s v=""/>
    <x v="1"/>
    <x v="1"/>
    <s v="Windows Defender Exploit Guard should be enabled on machines"/>
    <m/>
    <m/>
    <m/>
    <m/>
    <s v="USD"/>
    <n v="0"/>
    <m/>
  </r>
  <r>
    <s v="07940261-5e10-49a1-ad1c-e8e4363962e0"/>
    <s v="rg_centralhub_eastus2_001"/>
    <s v="microsoft.compute/virtualmachines"/>
    <s v="vm-devops-api-eastus2-dev-002"/>
    <s v=""/>
    <s v=""/>
    <x v="2"/>
    <x v="1"/>
    <s v="Migrate workload to Virtual Machine Scale Sets Flex"/>
    <m/>
    <m/>
    <m/>
    <m/>
    <s v="USD"/>
    <n v="0"/>
    <m/>
  </r>
  <r>
    <s v="07940261-5e10-49a1-ad1c-e8e4363962e0"/>
    <s v="rg_centralhub_eastus2_001"/>
    <s v="microsoft.compute/virtualmachines"/>
    <s v="vm-devops-api-eastus2-dev-002"/>
    <s v=""/>
    <s v=""/>
    <x v="1"/>
    <x v="0"/>
    <s v="Machines should be configured to periodically check for missing system updates"/>
    <m/>
    <m/>
    <m/>
    <m/>
    <s v="USD"/>
    <n v="0"/>
    <m/>
  </r>
  <r>
    <s v="07940261-5e10-49a1-ad1c-e8e4363962e0"/>
    <s v="rg_centralhub_eastus2_001"/>
    <s v="microsoft.compute/virtualmachines"/>
    <s v="vm-devops-api-eastus2-dev-002"/>
    <s v=""/>
    <s v=""/>
    <x v="1"/>
    <x v="0"/>
    <s v="Windows virtual machines should enable Azure Disk Encryption or EncryptionAtHost."/>
    <m/>
    <m/>
    <m/>
    <m/>
    <s v="USD"/>
    <n v="0"/>
    <m/>
  </r>
  <r>
    <s v="07940261-5e10-49a1-ad1c-e8e4363962e0"/>
    <s v="rg_centralhub_eastus2_001"/>
    <s v="microsoft.compute/virtualmachines"/>
    <s v="vm-devops-api-eastus2-dev-002"/>
    <s v=""/>
    <s v=""/>
    <x v="1"/>
    <x v="1"/>
    <s v="Guest Configuration extension should be installed on machines"/>
    <m/>
    <m/>
    <m/>
    <m/>
    <s v="USD"/>
    <n v="0"/>
    <m/>
  </r>
  <r>
    <s v="07940261-5e10-49a1-ad1c-e8e4363962e0"/>
    <s v="rg_centralhub_eastus2_001"/>
    <s v="microsoft.compute/virtualmachines"/>
    <s v="vm-devops-api-eastus2-dev-002"/>
    <s v=""/>
    <s v=""/>
    <x v="1"/>
    <x v="1"/>
    <s v="Virtual machines and virtual machine scale sets should have encryption at host enabled"/>
    <m/>
    <m/>
    <m/>
    <m/>
    <s v="USD"/>
    <n v="0"/>
    <m/>
  </r>
  <r>
    <s v="07940261-5e10-49a1-ad1c-e8e4363962e0"/>
    <s v="rg_centralhub_eastus2_001"/>
    <s v="microsoft.compute/virtualmachines"/>
    <s v="vm-files-eastus2-centalhub-001"/>
    <s v=""/>
    <s v=""/>
    <x v="1"/>
    <x v="0"/>
    <s v="Windows virtual machines should enable Azure Disk Encryption or EncryptionAtHost."/>
    <m/>
    <m/>
    <m/>
    <m/>
    <s v="USD"/>
    <n v="0"/>
    <m/>
  </r>
  <r>
    <s v="07940261-5e10-49a1-ad1c-e8e4363962e0"/>
    <s v="rg_centralhub_eastus2_001"/>
    <s v="microsoft.compute/virtualmachines"/>
    <s v="vm-files-eastus2-centalhub-001"/>
    <s v=""/>
    <s v=""/>
    <x v="1"/>
    <x v="0"/>
    <s v="Machines should be configured to periodically check for missing system updates"/>
    <m/>
    <m/>
    <m/>
    <m/>
    <s v="USD"/>
    <n v="0"/>
    <m/>
  </r>
  <r>
    <s v="07940261-5e10-49a1-ad1c-e8e4363962e0"/>
    <s v="rg_centralhub_eastus2_001"/>
    <s v="microsoft.compute/virtualmachines"/>
    <s v="vm-files-eastus2-centalhub-001"/>
    <s v=""/>
    <s v=""/>
    <x v="2"/>
    <x v="0"/>
    <s v="Migrate workload to D-series or better virtual machine"/>
    <m/>
    <m/>
    <m/>
    <m/>
    <s v="USD"/>
    <n v="0"/>
    <m/>
  </r>
  <r>
    <s v="07940261-5e10-49a1-ad1c-e8e4363962e0"/>
    <s v="rg_centralhub_eastus2_001"/>
    <s v="microsoft.compute/virtualmachines"/>
    <s v="vm-files-eastus2-centalhub-001"/>
    <s v=""/>
    <s v=""/>
    <x v="2"/>
    <x v="1"/>
    <s v="Migrate workload to Virtual Machine Scale Sets Flex"/>
    <m/>
    <m/>
    <m/>
    <m/>
    <s v="USD"/>
    <n v="0"/>
    <m/>
  </r>
  <r>
    <s v="07940261-5e10-49a1-ad1c-e8e4363962e0"/>
    <s v="rg_centralhub_eastus2_001"/>
    <s v="microsoft.compute/virtualmachines"/>
    <s v="vm-files-eastus2-centalhub-001"/>
    <s v=""/>
    <s v=""/>
    <x v="1"/>
    <x v="1"/>
    <s v="Virtual machines and virtual machine scale sets should have encryption at host enabled"/>
    <m/>
    <m/>
    <m/>
    <m/>
    <s v="USD"/>
    <n v="0"/>
    <m/>
  </r>
  <r>
    <s v="07940261-5e10-49a1-ad1c-e8e4363962e0"/>
    <s v="rg_centralhub_eastus2_001"/>
    <s v="microsoft.compute/virtualmachines"/>
    <s v="vm-files-eastus2-centalhub-001"/>
    <s v=""/>
    <s v=""/>
    <x v="1"/>
    <x v="1"/>
    <s v="Guest Configuration extension should be installed on machines"/>
    <m/>
    <m/>
    <m/>
    <m/>
    <s v="USD"/>
    <n v="0"/>
    <m/>
  </r>
  <r>
    <s v="07940261-5e10-49a1-ad1c-e8e4363962e0"/>
    <s v="rg_centralhub_eastus2_001"/>
    <s v="microsoft.compute/virtualmachines"/>
    <s v="vm-files-eastus2-centalhub-001"/>
    <s v=""/>
    <s v=""/>
    <x v="2"/>
    <x v="0"/>
    <s v="Review and migrate virtual machine workloads"/>
    <m/>
    <m/>
    <m/>
    <m/>
    <s v="USD"/>
    <n v="0"/>
    <m/>
  </r>
  <r>
    <s v="07940261-5e10-49a1-ad1c-e8e4363962e0"/>
    <s v="rg_centralhub_eastus2_001"/>
    <s v="microsoft.compute/virtualmachines"/>
    <s v="vm-files-eastus2-centalhub-001"/>
    <s v=""/>
    <s v=""/>
    <x v="1"/>
    <x v="0"/>
    <s v="Windows servers should be configured to use secure communication protocols"/>
    <m/>
    <m/>
    <m/>
    <m/>
    <s v="USD"/>
    <n v="0"/>
    <m/>
  </r>
  <r>
    <s v="07940261-5e10-49a1-ad1c-e8e4363962e0"/>
    <s v="rg_centralhub_eastus2_001"/>
    <s v="microsoft.compute/virtualmachines"/>
    <s v="vm-files-eastus2-centalhub-001"/>
    <s v=""/>
    <s v=""/>
    <x v="1"/>
    <x v="1"/>
    <s v="Windows Defender Exploit Guard should be enabled on machines"/>
    <m/>
    <m/>
    <m/>
    <m/>
    <s v="USD"/>
    <n v="0"/>
    <m/>
  </r>
  <r>
    <s v="07940261-5e10-49a1-ad1c-e8e4363962e0"/>
    <s v="rg_centralhub_eastus2_001"/>
    <s v="microsoft.compute/virtualmachines"/>
    <s v="vm-gis-jumpbox-eastus2-dev-001"/>
    <s v=""/>
    <s v=""/>
    <x v="2"/>
    <x v="1"/>
    <s v="Migrate workload to Virtual Machine Scale Sets Flex"/>
    <m/>
    <m/>
    <m/>
    <m/>
    <s v="USD"/>
    <n v="0"/>
    <m/>
  </r>
  <r>
    <s v="07940261-5e10-49a1-ad1c-e8e4363962e0"/>
    <s v="rg_centralhub_eastus2_001"/>
    <s v="microsoft.compute/virtualmachines"/>
    <s v="vm-gis-jumpbox-eastus2-dev-001"/>
    <s v=""/>
    <s v=""/>
    <x v="2"/>
    <x v="0"/>
    <s v="Migrate workload to D-series or better virtual machine"/>
    <m/>
    <m/>
    <m/>
    <m/>
    <s v="USD"/>
    <n v="0"/>
    <m/>
  </r>
  <r>
    <s v="07940261-5e10-49a1-ad1c-e8e4363962e0"/>
    <s v="rg_centralhub_eastus2_001"/>
    <s v="microsoft.compute/virtualmachines"/>
    <s v="vm-gis-jumpbox-eastus2-dev-001"/>
    <s v=""/>
    <s v=""/>
    <x v="1"/>
    <x v="1"/>
    <s v="Virtual machines and virtual machine scale sets should have encryption at host enabled"/>
    <m/>
    <m/>
    <m/>
    <m/>
    <s v="USD"/>
    <n v="0"/>
    <m/>
  </r>
  <r>
    <s v="07940261-5e10-49a1-ad1c-e8e4363962e0"/>
    <s v="rg_centralhub_eastus2_001"/>
    <s v="microsoft.compute/virtualmachines"/>
    <s v="vm-gis-jumpbox-eastus2-dev-001"/>
    <s v=""/>
    <s v=""/>
    <x v="2"/>
    <x v="0"/>
    <s v="Review and migrate virtual machine workloads"/>
    <m/>
    <m/>
    <m/>
    <m/>
    <s v="USD"/>
    <n v="0"/>
    <m/>
  </r>
  <r>
    <s v="07940261-5e10-49a1-ad1c-e8e4363962e0"/>
    <s v="rg_centralhub_eastus2_001"/>
    <s v="microsoft.compute/virtualmachines"/>
    <s v="vm-gis-jumpbox-eastus2-dev-001"/>
    <s v=""/>
    <s v=""/>
    <x v="1"/>
    <x v="0"/>
    <s v="Machines should be configured to periodically check for missing system updates"/>
    <m/>
    <m/>
    <m/>
    <m/>
    <s v="USD"/>
    <n v="0"/>
    <m/>
  </r>
  <r>
    <s v="07940261-5e10-49a1-ad1c-e8e4363962e0"/>
    <s v="rg_centralhub_eastus2_001"/>
    <s v="microsoft.compute/virtualmachines"/>
    <s v="vm-gis-jumpbox-eastus2-dev-001"/>
    <s v=""/>
    <s v=""/>
    <x v="1"/>
    <x v="0"/>
    <s v="Windows servers should be configured to use secure communication protocols"/>
    <m/>
    <m/>
    <m/>
    <m/>
    <s v="USD"/>
    <n v="0"/>
    <m/>
  </r>
  <r>
    <s v="07940261-5e10-49a1-ad1c-e8e4363962e0"/>
    <s v="rg_centralhub_eastus2_001"/>
    <s v="microsoft.compute/virtualmachines"/>
    <s v="vm-gis-jumpbox-eastus2-dev-001"/>
    <s v=""/>
    <s v=""/>
    <x v="1"/>
    <x v="1"/>
    <s v="Guest Configuration extension should be installed on machines"/>
    <m/>
    <m/>
    <m/>
    <m/>
    <s v="USD"/>
    <n v="0"/>
    <m/>
  </r>
  <r>
    <s v="07940261-5e10-49a1-ad1c-e8e4363962e0"/>
    <s v="rg_centralhub_eastus2_001"/>
    <s v="microsoft.compute/virtualmachines"/>
    <s v="vm-gis-jumpbox-eastus2-dev-001"/>
    <s v=""/>
    <s v=""/>
    <x v="3"/>
    <x v="0"/>
    <s v="Enable Trusted Launch foundational excellence, and modern security for Existing Generation 2 VM(s)"/>
    <m/>
    <m/>
    <m/>
    <m/>
    <s v="USD"/>
    <n v="0"/>
    <m/>
  </r>
  <r>
    <s v="07940261-5e10-49a1-ad1c-e8e4363962e0"/>
    <s v="rg_centralhub_eastus2_001"/>
    <s v="microsoft.compute/virtualmachines"/>
    <s v="vm-gis-jumpbox-eastus2-dev-001"/>
    <s v=""/>
    <s v=""/>
    <x v="1"/>
    <x v="0"/>
    <s v="Windows virtual machines should enable Azure Disk Encryption or EncryptionAtHost."/>
    <m/>
    <m/>
    <m/>
    <m/>
    <s v="USD"/>
    <n v="0"/>
    <m/>
  </r>
  <r>
    <s v="07940261-5e10-49a1-ad1c-e8e4363962e0"/>
    <s v="rg_centralhub_eastus2_001"/>
    <s v="microsoft.compute/virtualmachines"/>
    <s v="vm-gis-lic-eastus2-001"/>
    <s v=""/>
    <s v=""/>
    <x v="1"/>
    <x v="1"/>
    <s v="Guest Configuration extension should be installed on machines"/>
    <m/>
    <m/>
    <m/>
    <m/>
    <s v="USD"/>
    <n v="0"/>
    <m/>
  </r>
  <r>
    <s v="07940261-5e10-49a1-ad1c-e8e4363962e0"/>
    <s v="rg_centralhub_eastus2_001"/>
    <s v="microsoft.compute/virtualmachines"/>
    <s v="vm-gis-lic-eastus2-001"/>
    <s v=""/>
    <s v=""/>
    <x v="1"/>
    <x v="0"/>
    <s v="Windows virtual machines should enable Azure Disk Encryption or EncryptionAtHost."/>
    <m/>
    <m/>
    <m/>
    <m/>
    <s v="USD"/>
    <n v="0"/>
    <m/>
  </r>
  <r>
    <s v="07940261-5e10-49a1-ad1c-e8e4363962e0"/>
    <s v="rg_centralhub_eastus2_001"/>
    <s v="microsoft.compute/virtualmachines"/>
    <s v="vm-gis-lic-eastus2-001"/>
    <s v=""/>
    <s v=""/>
    <x v="2"/>
    <x v="0"/>
    <s v="Migrate workload to D-series or better virtual machine"/>
    <m/>
    <m/>
    <m/>
    <m/>
    <s v="USD"/>
    <n v="0"/>
    <m/>
  </r>
  <r>
    <s v="07940261-5e10-49a1-ad1c-e8e4363962e0"/>
    <s v="rg_centralhub_eastus2_001"/>
    <s v="microsoft.compute/virtualmachines"/>
    <s v="vm-gis-lic-eastus2-001"/>
    <s v=""/>
    <s v=""/>
    <x v="1"/>
    <x v="0"/>
    <s v="Machines should be configured to periodically check for missing system updates"/>
    <m/>
    <m/>
    <m/>
    <m/>
    <s v="USD"/>
    <n v="0"/>
    <m/>
  </r>
  <r>
    <s v="07940261-5e10-49a1-ad1c-e8e4363962e0"/>
    <s v="rg_centralhub_eastus2_001"/>
    <s v="microsoft.compute/virtualmachines"/>
    <s v="vm-gis-lic-eastus2-001"/>
    <s v=""/>
    <s v=""/>
    <x v="2"/>
    <x v="0"/>
    <s v="Review and migrate virtual machine workloads"/>
    <m/>
    <m/>
    <m/>
    <m/>
    <s v="USD"/>
    <n v="0"/>
    <m/>
  </r>
  <r>
    <s v="07940261-5e10-49a1-ad1c-e8e4363962e0"/>
    <s v="rg_centralhub_eastus2_001"/>
    <s v="microsoft.compute/virtualmachines"/>
    <s v="vm-gis-lic-eastus2-001"/>
    <s v=""/>
    <s v=""/>
    <x v="2"/>
    <x v="1"/>
    <s v="Migrate workload to Virtual Machine Scale Sets Flex"/>
    <m/>
    <m/>
    <m/>
    <m/>
    <s v="USD"/>
    <n v="0"/>
    <m/>
  </r>
  <r>
    <s v="07940261-5e10-49a1-ad1c-e8e4363962e0"/>
    <s v="rg_centralhub_eastus2_001"/>
    <s v="microsoft.compute/virtualmachines"/>
    <s v="vm-gis-lic-eastus2-001"/>
    <s v=""/>
    <s v=""/>
    <x v="1"/>
    <x v="1"/>
    <s v="Virtual machines and virtual machine scale sets should have encryption at host enabled"/>
    <m/>
    <m/>
    <m/>
    <m/>
    <s v="USD"/>
    <n v="0"/>
    <m/>
  </r>
  <r>
    <s v="07940261-5e10-49a1-ad1c-e8e4363962e0"/>
    <s v="rg_centralhub_eastus2_001"/>
    <s v="microsoft.compute/virtualmachines"/>
    <s v="vm-gis-lic-eastus2-001"/>
    <s v=""/>
    <s v=""/>
    <x v="1"/>
    <x v="0"/>
    <s v="Windows servers should be configured to use secure communication protocols"/>
    <m/>
    <m/>
    <m/>
    <m/>
    <s v="USD"/>
    <n v="0"/>
    <m/>
  </r>
  <r>
    <s v="07940261-5e10-49a1-ad1c-e8e4363962e0"/>
    <s v="rg_centralhub_eastus2_001"/>
    <s v="microsoft.compute/virtualmachines"/>
    <s v="vm-gis-lic-eastus2-001"/>
    <s v=""/>
    <s v=""/>
    <x v="1"/>
    <x v="1"/>
    <s v="Windows Defender Exploit Guard should be enabled on machines"/>
    <m/>
    <m/>
    <m/>
    <m/>
    <s v="USD"/>
    <n v="0"/>
    <m/>
  </r>
  <r>
    <s v="07940261-5e10-49a1-ad1c-e8e4363962e0"/>
    <s v="rg_centralhub_eastus2_001"/>
    <s v="microsoft.compute/virtualmachines"/>
    <s v="vm-gisdsk-eastus2-centralhub-001"/>
    <s v=""/>
    <s v=""/>
    <x v="1"/>
    <x v="0"/>
    <s v="Windows servers should be configured to use secure communication protocols"/>
    <m/>
    <m/>
    <m/>
    <m/>
    <s v="USD"/>
    <n v="0"/>
    <m/>
  </r>
  <r>
    <s v="07940261-5e10-49a1-ad1c-e8e4363962e0"/>
    <s v="rg_centralhub_eastus2_001"/>
    <s v="microsoft.compute/virtualmachines"/>
    <s v="vm-gisdsk-eastus2-centralhub-001"/>
    <s v=""/>
    <s v=""/>
    <x v="1"/>
    <x v="1"/>
    <s v="Guest Configuration extension should be installed on machines"/>
    <m/>
    <m/>
    <m/>
    <m/>
    <s v="USD"/>
    <n v="0"/>
    <m/>
  </r>
  <r>
    <s v="07940261-5e10-49a1-ad1c-e8e4363962e0"/>
    <s v="rg_centralhub_eastus2_001"/>
    <s v="microsoft.compute/virtualmachines"/>
    <s v="vm-gisdsk-eastus2-centralhub-001"/>
    <s v=""/>
    <s v=""/>
    <x v="1"/>
    <x v="1"/>
    <s v="Windows Defender Exploit Guard should be enabled on machines"/>
    <m/>
    <m/>
    <m/>
    <m/>
    <s v="USD"/>
    <n v="0"/>
    <m/>
  </r>
  <r>
    <s v="07940261-5e10-49a1-ad1c-e8e4363962e0"/>
    <s v="rg_centralhub_eastus2_001"/>
    <s v="microsoft.compute/virtualmachines"/>
    <s v="vm-gisdsk-eastus2-centralhub-001"/>
    <s v=""/>
    <s v=""/>
    <x v="1"/>
    <x v="1"/>
    <s v="Virtual machines and virtual machine scale sets should have encryption at host enabled"/>
    <m/>
    <m/>
    <m/>
    <m/>
    <s v="USD"/>
    <n v="0"/>
    <m/>
  </r>
  <r>
    <s v="07940261-5e10-49a1-ad1c-e8e4363962e0"/>
    <s v="rg_centralhub_eastus2_001"/>
    <s v="microsoft.compute/virtualmachines"/>
    <s v="vm-gisdsk-eastus2-centralhub-001"/>
    <s v=""/>
    <s v=""/>
    <x v="1"/>
    <x v="0"/>
    <s v="Windows virtual machines should enable Azure Disk Encryption or EncryptionAtHost."/>
    <m/>
    <m/>
    <m/>
    <m/>
    <s v="USD"/>
    <n v="0"/>
    <m/>
  </r>
  <r>
    <s v="07940261-5e10-49a1-ad1c-e8e4363962e0"/>
    <s v="rg_centralhub_eastus2_001"/>
    <s v="microsoft.compute/virtualmachines"/>
    <s v="vm-gisdsk-eastus2-centralhub-001"/>
    <s v=""/>
    <s v=""/>
    <x v="2"/>
    <x v="1"/>
    <s v="Migrate workload to Virtual Machine Scale Sets Flex"/>
    <m/>
    <m/>
    <m/>
    <m/>
    <s v="USD"/>
    <n v="0"/>
    <m/>
  </r>
  <r>
    <s v="07940261-5e10-49a1-ad1c-e8e4363962e0"/>
    <s v="rg_centralhub_eastus2_001"/>
    <s v="microsoft.compute/virtualmachines"/>
    <s v="vm-gisdsk-eastus2-centralhub-001"/>
    <s v=""/>
    <s v=""/>
    <x v="1"/>
    <x v="0"/>
    <s v="Machines should be configured to periodically check for missing system updates"/>
    <m/>
    <m/>
    <m/>
    <m/>
    <s v="USD"/>
    <n v="0"/>
    <m/>
  </r>
  <r>
    <s v="07940261-5e10-49a1-ad1c-e8e4363962e0"/>
    <s v="rg_centralhub_eastus2_001"/>
    <s v="microsoft.compute/virtualmachines"/>
    <s v="vm-gisdsk-eastus2-centralhub-002"/>
    <s v=""/>
    <s v=""/>
    <x v="1"/>
    <x v="0"/>
    <s v="Windows servers should be configured to use secure communication protocols"/>
    <m/>
    <m/>
    <m/>
    <m/>
    <s v="USD"/>
    <n v="0"/>
    <m/>
  </r>
  <r>
    <s v="07940261-5e10-49a1-ad1c-e8e4363962e0"/>
    <s v="rg_centralhub_eastus2_001"/>
    <s v="microsoft.compute/virtualmachines"/>
    <s v="vm-gisdsk-eastus2-centralhub-002"/>
    <s v=""/>
    <s v=""/>
    <x v="1"/>
    <x v="1"/>
    <s v="Machines should have a vulnerability assessment solution"/>
    <m/>
    <m/>
    <m/>
    <m/>
    <s v="USD"/>
    <n v="0"/>
    <m/>
  </r>
  <r>
    <s v="07940261-5e10-49a1-ad1c-e8e4363962e0"/>
    <s v="rg_centralhub_eastus2_001"/>
    <s v="microsoft.compute/virtualmachines"/>
    <s v="vm-gisdsk-eastus2-centralhub-002"/>
    <s v=""/>
    <s v=""/>
    <x v="1"/>
    <x v="1"/>
    <s v="Guest Configuration extension should be installed on machines"/>
    <m/>
    <m/>
    <m/>
    <m/>
    <s v="USD"/>
    <n v="0"/>
    <m/>
  </r>
  <r>
    <s v="07940261-5e10-49a1-ad1c-e8e4363962e0"/>
    <s v="rg_centralhub_eastus2_001"/>
    <s v="microsoft.compute/virtualmachines"/>
    <s v="vm-gisdsk-eastus2-centralhub-002"/>
    <s v=""/>
    <s v=""/>
    <x v="1"/>
    <x v="1"/>
    <s v="Windows Defender Exploit Guard should be enabled on machines"/>
    <m/>
    <m/>
    <m/>
    <m/>
    <s v="USD"/>
    <n v="0"/>
    <m/>
  </r>
  <r>
    <s v="07940261-5e10-49a1-ad1c-e8e4363962e0"/>
    <s v="rg_centralhub_eastus2_001"/>
    <s v="microsoft.compute/virtualmachines"/>
    <s v="vm-gisdsk-eastus2-centralhub-002"/>
    <s v=""/>
    <s v=""/>
    <x v="1"/>
    <x v="0"/>
    <s v="Windows virtual machines should enable Azure Disk Encryption or EncryptionAtHost."/>
    <m/>
    <m/>
    <m/>
    <m/>
    <s v="USD"/>
    <n v="0"/>
    <m/>
  </r>
  <r>
    <s v="07940261-5e10-49a1-ad1c-e8e4363962e0"/>
    <s v="rg_centralhub_eastus2_001"/>
    <s v="microsoft.compute/virtualmachines"/>
    <s v="vm-gisdsk-eastus2-centralhub-002"/>
    <s v=""/>
    <s v=""/>
    <x v="1"/>
    <x v="0"/>
    <s v="Machines should be configured to periodically check for missing system updates"/>
    <m/>
    <m/>
    <m/>
    <m/>
    <s v="USD"/>
    <n v="0"/>
    <m/>
  </r>
  <r>
    <s v="07940261-5e10-49a1-ad1c-e8e4363962e0"/>
    <s v="rg_centralhub_eastus2_001"/>
    <s v="microsoft.compute/virtualmachines"/>
    <s v="vm-gisdsk-eastus2-centralhub-002"/>
    <s v=""/>
    <s v=""/>
    <x v="1"/>
    <x v="1"/>
    <s v="Virtual machines and virtual machine scale sets should have encryption at host enabled"/>
    <m/>
    <m/>
    <m/>
    <m/>
    <s v="USD"/>
    <n v="0"/>
    <m/>
  </r>
  <r>
    <s v="07940261-5e10-49a1-ad1c-e8e4363962e0"/>
    <s v="rg_centralhub_eastus2_001"/>
    <s v="microsoft.compute/virtualmachines"/>
    <s v="vm-gisdsk-eastus2-centralhub-002"/>
    <s v=""/>
    <s v=""/>
    <x v="0"/>
    <x v="0"/>
    <s v="Right-size or shutdown underutilized virtual machines"/>
    <m/>
    <m/>
    <m/>
    <m/>
    <s v="USD"/>
    <n v="4872"/>
    <m/>
  </r>
  <r>
    <s v="07940261-5e10-49a1-ad1c-e8e4363962e0"/>
    <s v="rg_centralhub_eastus2_001"/>
    <s v="microsoft.compute/virtualmachines"/>
    <s v="vm-gisdsk-eastus2-centralhub-003"/>
    <s v=""/>
    <s v=""/>
    <x v="2"/>
    <x v="1"/>
    <s v="Resize or migrate NVv4-series virtual machines"/>
    <m/>
    <m/>
    <m/>
    <m/>
    <s v="USD"/>
    <n v="0"/>
    <m/>
  </r>
  <r>
    <s v="07940261-5e10-49a1-ad1c-e8e4363962e0"/>
    <s v="rg_centralhub_eastus2_001"/>
    <s v="microsoft.compute/virtualmachines"/>
    <s v="vm-gisdsk-eastus2-centralhub-003"/>
    <s v=""/>
    <s v=""/>
    <x v="1"/>
    <x v="1"/>
    <s v="Windows Defender Exploit Guard should be enabled on machines"/>
    <m/>
    <m/>
    <m/>
    <m/>
    <s v="USD"/>
    <n v="0"/>
    <m/>
  </r>
  <r>
    <s v="07940261-5e10-49a1-ad1c-e8e4363962e0"/>
    <s v="rg_centralhub_eastus2_001"/>
    <s v="microsoft.compute/virtualmachines"/>
    <s v="vm-gisdsk-eastus2-centralhub-003"/>
    <s v=""/>
    <s v=""/>
    <x v="2"/>
    <x v="1"/>
    <s v="Migrate workload to Virtual Machine Scale Sets Flex"/>
    <m/>
    <m/>
    <m/>
    <m/>
    <s v="USD"/>
    <n v="0"/>
    <m/>
  </r>
  <r>
    <s v="07940261-5e10-49a1-ad1c-e8e4363962e0"/>
    <s v="rg_centralhub_eastus2_001"/>
    <s v="microsoft.compute/virtualmachines"/>
    <s v="vm-gisdsk-eastus2-centralhub-003"/>
    <s v=""/>
    <s v=""/>
    <x v="1"/>
    <x v="0"/>
    <s v="Windows virtual machines should enable Azure Disk Encryption or EncryptionAtHost."/>
    <m/>
    <m/>
    <m/>
    <m/>
    <s v="USD"/>
    <n v="0"/>
    <m/>
  </r>
  <r>
    <s v="07940261-5e10-49a1-ad1c-e8e4363962e0"/>
    <s v="rg_centralhub_eastus2_001"/>
    <s v="microsoft.compute/virtualmachines"/>
    <s v="vm-gisdsk-eastus2-centralhub-003"/>
    <s v=""/>
    <s v=""/>
    <x v="1"/>
    <x v="0"/>
    <s v="Windows servers should be configured to use secure communication protocols"/>
    <m/>
    <m/>
    <m/>
    <m/>
    <s v="USD"/>
    <n v="0"/>
    <m/>
  </r>
  <r>
    <s v="07940261-5e10-49a1-ad1c-e8e4363962e0"/>
    <s v="rg_centralhub_eastus2_001"/>
    <s v="microsoft.compute/virtualmachines"/>
    <s v="vm-gisdsk-eastus2-centralhub-003"/>
    <s v=""/>
    <s v=""/>
    <x v="1"/>
    <x v="1"/>
    <s v="Virtual machines and virtual machine scale sets should have encryption at host enabled"/>
    <m/>
    <m/>
    <m/>
    <m/>
    <s v="USD"/>
    <n v="0"/>
    <m/>
  </r>
  <r>
    <s v="07940261-5e10-49a1-ad1c-e8e4363962e0"/>
    <s v="rg_centralhub_eastus2_001"/>
    <s v="microsoft.compute/virtualmachines"/>
    <s v="vm-gisdsk-eastus2-centralhub-003"/>
    <s v=""/>
    <s v=""/>
    <x v="1"/>
    <x v="0"/>
    <s v="Machines should be configured to periodically check for missing system updates"/>
    <m/>
    <m/>
    <m/>
    <m/>
    <s v="USD"/>
    <n v="0"/>
    <m/>
  </r>
  <r>
    <s v="07940261-5e10-49a1-ad1c-e8e4363962e0"/>
    <s v="rg_centralhub_eastus2_001"/>
    <s v="microsoft.compute/virtualmachines"/>
    <s v="vm-gisdsk-eastus2-centralhub-003"/>
    <s v=""/>
    <s v=""/>
    <x v="1"/>
    <x v="1"/>
    <s v="Guest Configuration extension should be installed on machines"/>
    <m/>
    <m/>
    <m/>
    <m/>
    <s v="USD"/>
    <n v="0"/>
    <m/>
  </r>
  <r>
    <s v="07940261-5e10-49a1-ad1c-e8e4363962e0"/>
    <s v="rg_centralhub_eastus2_001"/>
    <s v="microsoft.compute/virtualmachines"/>
    <s v="vm-hardening-eastus2-001"/>
    <s v=""/>
    <s v=""/>
    <x v="1"/>
    <x v="1"/>
    <s v="Machines should have a vulnerability assessment solution"/>
    <m/>
    <m/>
    <m/>
    <m/>
    <s v="USD"/>
    <n v="0"/>
    <m/>
  </r>
  <r>
    <s v="07940261-5e10-49a1-ad1c-e8e4363962e0"/>
    <s v="rg_centralhub_eastus2_001"/>
    <s v="microsoft.compute/virtualmachines"/>
    <s v="vm-hardening-eastus2-001"/>
    <s v=""/>
    <s v=""/>
    <x v="1"/>
    <x v="1"/>
    <s v="Guest Configuration extension should be installed on machines"/>
    <m/>
    <m/>
    <m/>
    <m/>
    <s v="USD"/>
    <n v="0"/>
    <m/>
  </r>
  <r>
    <s v="07940261-5e10-49a1-ad1c-e8e4363962e0"/>
    <s v="rg_centralhub_eastus2_001"/>
    <s v="microsoft.compute/virtualmachines"/>
    <s v="vm-hardening-eastus2-001"/>
    <s v=""/>
    <s v=""/>
    <x v="2"/>
    <x v="0"/>
    <s v="Migrate workload to D-series or better virtual machine"/>
    <m/>
    <m/>
    <m/>
    <m/>
    <s v="USD"/>
    <n v="0"/>
    <m/>
  </r>
  <r>
    <s v="07940261-5e10-49a1-ad1c-e8e4363962e0"/>
    <s v="rg_centralhub_eastus2_001"/>
    <s v="microsoft.compute/virtualmachines"/>
    <s v="vm-hardening-eastus2-001"/>
    <s v=""/>
    <s v=""/>
    <x v="1"/>
    <x v="0"/>
    <s v="Windows virtual machines should enable Azure Disk Encryption or EncryptionAtHost."/>
    <m/>
    <m/>
    <m/>
    <m/>
    <s v="USD"/>
    <n v="0"/>
    <m/>
  </r>
  <r>
    <s v="07940261-5e10-49a1-ad1c-e8e4363962e0"/>
    <s v="rg_centralhub_eastus2_001"/>
    <s v="microsoft.compute/virtualmachines"/>
    <s v="vm-hardening-eastus2-001"/>
    <s v=""/>
    <s v=""/>
    <x v="3"/>
    <x v="0"/>
    <s v="Enable Trusted Launch foundational excellence, and modern security for Existing Generation 2 VM(s)"/>
    <m/>
    <m/>
    <m/>
    <m/>
    <s v="USD"/>
    <n v="0"/>
    <m/>
  </r>
  <r>
    <s v="07940261-5e10-49a1-ad1c-e8e4363962e0"/>
    <s v="rg_centralhub_eastus2_001"/>
    <s v="microsoft.compute/virtualmachines"/>
    <s v="vm-hardening-eastus2-001"/>
    <s v=""/>
    <s v=""/>
    <x v="1"/>
    <x v="0"/>
    <s v="Windows servers should be configured to use secure communication protocols"/>
    <m/>
    <m/>
    <m/>
    <m/>
    <s v="USD"/>
    <n v="0"/>
    <m/>
  </r>
  <r>
    <s v="07940261-5e10-49a1-ad1c-e8e4363962e0"/>
    <s v="rg_centralhub_eastus2_001"/>
    <s v="microsoft.compute/virtualmachines"/>
    <s v="vm-hardening-eastus2-001"/>
    <s v=""/>
    <s v=""/>
    <x v="2"/>
    <x v="0"/>
    <s v="Review and migrate virtual machine workloads"/>
    <m/>
    <m/>
    <m/>
    <m/>
    <s v="USD"/>
    <n v="0"/>
    <m/>
  </r>
  <r>
    <s v="07940261-5e10-49a1-ad1c-e8e4363962e0"/>
    <s v="rg_centralhub_eastus2_001"/>
    <s v="microsoft.compute/virtualmachines"/>
    <s v="vm-hardening-eastus2-001"/>
    <s v=""/>
    <s v=""/>
    <x v="1"/>
    <x v="0"/>
    <s v="Machines should be configured to periodically check for missing system updates"/>
    <m/>
    <m/>
    <m/>
    <m/>
    <s v="USD"/>
    <n v="0"/>
    <m/>
  </r>
  <r>
    <s v="07940261-5e10-49a1-ad1c-e8e4363962e0"/>
    <s v="rg_centralhub_eastus2_001"/>
    <s v="microsoft.compute/virtualmachines"/>
    <s v="vm-hardening-eastus2-001"/>
    <s v=""/>
    <s v=""/>
    <x v="2"/>
    <x v="1"/>
    <s v="Migrate workload to Virtual Machine Scale Sets Flex"/>
    <m/>
    <m/>
    <m/>
    <m/>
    <s v="USD"/>
    <n v="0"/>
    <m/>
  </r>
  <r>
    <s v="07940261-5e10-49a1-ad1c-e8e4363962e0"/>
    <s v="rg_centralhub_eastus2_001"/>
    <s v="microsoft.compute/virtualmachines"/>
    <s v="vm-jumbox-bss-api-eastus2-dev-001"/>
    <s v=""/>
    <s v=""/>
    <x v="1"/>
    <x v="1"/>
    <s v="Virtual machines and virtual machine scale sets should have encryption at host enabled"/>
    <m/>
    <m/>
    <m/>
    <m/>
    <s v="USD"/>
    <n v="0"/>
    <m/>
  </r>
  <r>
    <s v="07940261-5e10-49a1-ad1c-e8e4363962e0"/>
    <s v="rg_centralhub_eastus2_001"/>
    <s v="microsoft.compute/virtualmachines"/>
    <s v="vm-jumbox-bss-api-eastus2-dev-001"/>
    <s v=""/>
    <s v=""/>
    <x v="1"/>
    <x v="1"/>
    <s v="Guest Configuration extension should be installed on machines"/>
    <m/>
    <m/>
    <m/>
    <m/>
    <s v="USD"/>
    <n v="0"/>
    <m/>
  </r>
  <r>
    <s v="07940261-5e10-49a1-ad1c-e8e4363962e0"/>
    <s v="rg_centralhub_eastus2_001"/>
    <s v="microsoft.compute/virtualmachines"/>
    <s v="vm-jumbox-bss-api-eastus2-dev-001"/>
    <s v=""/>
    <s v=""/>
    <x v="1"/>
    <x v="0"/>
    <s v="Windows virtual machines should enable Azure Disk Encryption or EncryptionAtHost."/>
    <m/>
    <m/>
    <m/>
    <m/>
    <s v="USD"/>
    <n v="0"/>
    <m/>
  </r>
  <r>
    <s v="07940261-5e10-49a1-ad1c-e8e4363962e0"/>
    <s v="rg_centralhub_eastus2_001"/>
    <s v="microsoft.compute/virtualmachines"/>
    <s v="vm-jumbox-bss-api-eastus2-dev-001"/>
    <s v=""/>
    <s v=""/>
    <x v="2"/>
    <x v="0"/>
    <s v="Migrate workload to D-series or better virtual machine"/>
    <m/>
    <m/>
    <m/>
    <m/>
    <s v="USD"/>
    <n v="0"/>
    <m/>
  </r>
  <r>
    <s v="07940261-5e10-49a1-ad1c-e8e4363962e0"/>
    <s v="rg_centralhub_eastus2_001"/>
    <s v="microsoft.compute/virtualmachines"/>
    <s v="vm-jumbox-bss-api-eastus2-dev-001"/>
    <s v=""/>
    <s v=""/>
    <x v="1"/>
    <x v="0"/>
    <s v="Machines should be configured to periodically check for missing system updates"/>
    <m/>
    <m/>
    <m/>
    <m/>
    <s v="USD"/>
    <n v="0"/>
    <m/>
  </r>
  <r>
    <s v="07940261-5e10-49a1-ad1c-e8e4363962e0"/>
    <s v="rg_centralhub_eastus2_001"/>
    <s v="microsoft.compute/virtualmachines"/>
    <s v="vm-jumbox-bss-api-eastus2-dev-001"/>
    <s v=""/>
    <s v=""/>
    <x v="2"/>
    <x v="0"/>
    <s v="Review and migrate virtual machine workloads"/>
    <m/>
    <m/>
    <m/>
    <m/>
    <s v="USD"/>
    <n v="0"/>
    <m/>
  </r>
  <r>
    <s v="07940261-5e10-49a1-ad1c-e8e4363962e0"/>
    <s v="rg_centralhub_eastus2_001"/>
    <s v="microsoft.compute/virtualmachines"/>
    <s v="vm-jumbox-bss-api-eastus2-dev-001"/>
    <s v=""/>
    <s v=""/>
    <x v="1"/>
    <x v="1"/>
    <s v="Windows Defender Exploit Guard should be enabled on machines"/>
    <m/>
    <m/>
    <m/>
    <m/>
    <s v="USD"/>
    <n v="0"/>
    <m/>
  </r>
  <r>
    <s v="07940261-5e10-49a1-ad1c-e8e4363962e0"/>
    <s v="rg_centralhub_eastus2_001"/>
    <s v="microsoft.compute/virtualmachines"/>
    <s v="vm-jumbox-bss-api-eastus2-dev-001"/>
    <s v=""/>
    <s v=""/>
    <x v="1"/>
    <x v="0"/>
    <s v="Windows servers should be configured to use secure communication protocols"/>
    <m/>
    <m/>
    <m/>
    <m/>
    <s v="USD"/>
    <n v="0"/>
    <m/>
  </r>
  <r>
    <s v="07940261-5e10-49a1-ad1c-e8e4363962e0"/>
    <s v="rg_centralhub_eastus2_001"/>
    <s v="microsoft.compute/virtualmachines"/>
    <s v="vm-jumbox-bss-api-eastus2-dev-001"/>
    <s v=""/>
    <s v=""/>
    <x v="2"/>
    <x v="1"/>
    <s v="Migrate workload to Virtual Machine Scale Sets Flex"/>
    <m/>
    <m/>
    <m/>
    <m/>
    <s v="USD"/>
    <n v="0"/>
    <m/>
  </r>
  <r>
    <s v="07940261-5e10-49a1-ad1c-e8e4363962e0"/>
    <s v="rg_centralhub_eastus2_001"/>
    <s v="microsoft.compute/virtualmachines"/>
    <s v="vm-jumpbox-eastus2-centralhub-001"/>
    <s v=""/>
    <s v=""/>
    <x v="1"/>
    <x v="0"/>
    <s v="Windows servers should be configured to use secure communication protocols"/>
    <m/>
    <m/>
    <m/>
    <m/>
    <s v="USD"/>
    <n v="0"/>
    <m/>
  </r>
  <r>
    <s v="07940261-5e10-49a1-ad1c-e8e4363962e0"/>
    <s v="rg_centralhub_eastus2_001"/>
    <s v="microsoft.compute/virtualmachines"/>
    <s v="vm-jumpbox-eastus2-centralhub-001"/>
    <s v=""/>
    <s v=""/>
    <x v="1"/>
    <x v="0"/>
    <s v="Machines should be configured to periodically check for missing system updates"/>
    <m/>
    <m/>
    <m/>
    <m/>
    <s v="USD"/>
    <n v="0"/>
    <m/>
  </r>
  <r>
    <s v="07940261-5e10-49a1-ad1c-e8e4363962e0"/>
    <s v="rg_centralhub_eastus2_001"/>
    <s v="microsoft.compute/virtualmachines"/>
    <s v="vm-jumpbox-eastus2-centralhub-001"/>
    <s v=""/>
    <s v=""/>
    <x v="1"/>
    <x v="1"/>
    <s v="Windows Defender Exploit Guard should be enabled on machines"/>
    <m/>
    <m/>
    <m/>
    <m/>
    <s v="USD"/>
    <n v="0"/>
    <m/>
  </r>
  <r>
    <s v="07940261-5e10-49a1-ad1c-e8e4363962e0"/>
    <s v="rg_centralhub_eastus2_001"/>
    <s v="microsoft.compute/virtualmachines"/>
    <s v="vm-jumpbox-eastus2-centralhub-001"/>
    <s v=""/>
    <s v=""/>
    <x v="3"/>
    <x v="0"/>
    <s v="Enable Trusted Launch foundational excellence, and modern security for Existing Generation 2 VM(s)"/>
    <m/>
    <m/>
    <m/>
    <m/>
    <s v="USD"/>
    <n v="0"/>
    <m/>
  </r>
  <r>
    <s v="07940261-5e10-49a1-ad1c-e8e4363962e0"/>
    <s v="rg_centralhub_eastus2_001"/>
    <s v="microsoft.compute/virtualmachines"/>
    <s v="vm-jumpbox-eastus2-centralhub-001"/>
    <s v=""/>
    <s v=""/>
    <x v="2"/>
    <x v="0"/>
    <s v="Migrate workload to D-series or better virtual machine"/>
    <m/>
    <m/>
    <m/>
    <m/>
    <s v="USD"/>
    <n v="0"/>
    <m/>
  </r>
  <r>
    <s v="07940261-5e10-49a1-ad1c-e8e4363962e0"/>
    <s v="rg_centralhub_eastus2_001"/>
    <s v="microsoft.compute/virtualmachines"/>
    <s v="vm-jumpbox-eastus2-centralhub-001"/>
    <s v=""/>
    <s v=""/>
    <x v="1"/>
    <x v="1"/>
    <s v="Guest Configuration extension should be installed on machines"/>
    <m/>
    <m/>
    <m/>
    <m/>
    <s v="USD"/>
    <n v="0"/>
    <m/>
  </r>
  <r>
    <s v="07940261-5e10-49a1-ad1c-e8e4363962e0"/>
    <s v="rg_centralhub_eastus2_001"/>
    <s v="microsoft.compute/virtualmachines"/>
    <s v="vm-jumpbox-eastus2-centralhub-001"/>
    <s v=""/>
    <s v=""/>
    <x v="1"/>
    <x v="1"/>
    <s v="Virtual machines and virtual machine scale sets should have encryption at host enabled"/>
    <m/>
    <m/>
    <m/>
    <m/>
    <s v="USD"/>
    <n v="0"/>
    <m/>
  </r>
  <r>
    <s v="07940261-5e10-49a1-ad1c-e8e4363962e0"/>
    <s v="rg_centralhub_eastus2_001"/>
    <s v="microsoft.compute/virtualmachines"/>
    <s v="vm-jumpbox-eastus2-centralhub-001"/>
    <s v=""/>
    <s v=""/>
    <x v="2"/>
    <x v="0"/>
    <s v="Review and migrate virtual machine workloads"/>
    <m/>
    <m/>
    <m/>
    <m/>
    <s v="USD"/>
    <n v="0"/>
    <m/>
  </r>
  <r>
    <s v="07940261-5e10-49a1-ad1c-e8e4363962e0"/>
    <s v="rg_centralhub_eastus2_001"/>
    <s v="microsoft.compute/virtualmachines"/>
    <s v="vm-jumpbox-eastus2-centralhub-001"/>
    <s v=""/>
    <s v=""/>
    <x v="1"/>
    <x v="0"/>
    <s v="Windows virtual machines should enable Azure Disk Encryption or EncryptionAtHost."/>
    <m/>
    <m/>
    <m/>
    <m/>
    <s v="USD"/>
    <n v="0"/>
    <m/>
  </r>
  <r>
    <s v="07940261-5e10-49a1-ad1c-e8e4363962e0"/>
    <s v="rg_centralhub_eastus2_001"/>
    <s v="microsoft.compute/virtualmachines"/>
    <s v="vm-jumpbox-eastus2-centralhub-001"/>
    <s v=""/>
    <s v=""/>
    <x v="2"/>
    <x v="1"/>
    <s v="Migrate workload to Virtual Machine Scale Sets Flex"/>
    <m/>
    <m/>
    <m/>
    <m/>
    <s v="USD"/>
    <n v="0"/>
    <m/>
  </r>
  <r>
    <s v="07940261-5e10-49a1-ad1c-e8e4363962e0"/>
    <s v="rg_centralhub_eastus2_001"/>
    <s v="microsoft.compute/virtualmachines"/>
    <s v="vm-monitor-eastus2-prod-001"/>
    <s v=""/>
    <s v=""/>
    <x v="2"/>
    <x v="0"/>
    <s v="Review and migrate virtual machine workloads"/>
    <m/>
    <m/>
    <m/>
    <m/>
    <s v="USD"/>
    <n v="0"/>
    <m/>
  </r>
  <r>
    <s v="07940261-5e10-49a1-ad1c-e8e4363962e0"/>
    <s v="rg_centralhub_eastus2_001"/>
    <s v="microsoft.compute/virtualmachines"/>
    <s v="vm-monitor-eastus2-prod-001"/>
    <s v=""/>
    <s v=""/>
    <x v="1"/>
    <x v="0"/>
    <s v="Linux virtual machines should enable Azure Disk Encryption or EncryptionAtHost."/>
    <m/>
    <m/>
    <m/>
    <m/>
    <s v="USD"/>
    <n v="0"/>
    <m/>
  </r>
  <r>
    <s v="07940261-5e10-49a1-ad1c-e8e4363962e0"/>
    <s v="rg_centralhub_eastus2_001"/>
    <s v="microsoft.compute/virtualmachines"/>
    <s v="vm-monitor-eastus2-prod-001"/>
    <s v=""/>
    <s v=""/>
    <x v="1"/>
    <x v="1"/>
    <s v="Guest Configuration extension should be installed on machines"/>
    <m/>
    <m/>
    <m/>
    <m/>
    <s v="USD"/>
    <n v="0"/>
    <m/>
  </r>
  <r>
    <s v="07940261-5e10-49a1-ad1c-e8e4363962e0"/>
    <s v="rg_centralhub_eastus2_001"/>
    <s v="microsoft.compute/virtualmachines"/>
    <s v="vm-monitor-eastus2-prod-001"/>
    <s v=""/>
    <s v=""/>
    <x v="1"/>
    <x v="1"/>
    <s v="Authentication to Linux machines should require SSH keys"/>
    <m/>
    <m/>
    <m/>
    <m/>
    <s v="USD"/>
    <n v="0"/>
    <m/>
  </r>
  <r>
    <s v="07940261-5e10-49a1-ad1c-e8e4363962e0"/>
    <s v="rg_centralhub_eastus2_001"/>
    <s v="microsoft.compute/virtualmachines"/>
    <s v="vm-monitor-eastus2-prod-001"/>
    <s v=""/>
    <s v=""/>
    <x v="1"/>
    <x v="0"/>
    <s v="Machines should be configured to periodically check for missing system updates"/>
    <m/>
    <m/>
    <m/>
    <m/>
    <s v="USD"/>
    <n v="0"/>
    <m/>
  </r>
  <r>
    <s v="07940261-5e10-49a1-ad1c-e8e4363962e0"/>
    <s v="rg_centralhub_eastus2_001"/>
    <s v="microsoft.compute/virtualmachines"/>
    <s v="vm-sigfo-eastus2-centralhub-001"/>
    <s v=""/>
    <s v=""/>
    <x v="1"/>
    <x v="0"/>
    <s v="Linux virtual machines should enable Azure Disk Encryption or EncryptionAtHost."/>
    <m/>
    <m/>
    <m/>
    <m/>
    <s v="USD"/>
    <n v="0"/>
    <m/>
  </r>
  <r>
    <s v="07940261-5e10-49a1-ad1c-e8e4363962e0"/>
    <s v="rg_centralhub_eastus2_001"/>
    <s v="microsoft.compute/virtualmachines"/>
    <s v="vm-sn-jumpbox-eastus2-dev-001"/>
    <s v=""/>
    <s v=""/>
    <x v="1"/>
    <x v="1"/>
    <s v="Windows Defender Exploit Guard should be enabled on machines"/>
    <m/>
    <m/>
    <m/>
    <m/>
    <s v="USD"/>
    <n v="0"/>
    <m/>
  </r>
  <r>
    <s v="07940261-5e10-49a1-ad1c-e8e4363962e0"/>
    <s v="rg_centralhub_eastus2_001"/>
    <s v="microsoft.compute/virtualmachines"/>
    <s v="vm-sn-jumpbox-eastus2-dev-001"/>
    <s v=""/>
    <s v=""/>
    <x v="1"/>
    <x v="1"/>
    <s v="Virtual machines and virtual machine scale sets should have encryption at host enabled"/>
    <m/>
    <m/>
    <m/>
    <m/>
    <s v="USD"/>
    <n v="0"/>
    <m/>
  </r>
  <r>
    <s v="07940261-5e10-49a1-ad1c-e8e4363962e0"/>
    <s v="rg_centralhub_eastus2_001"/>
    <s v="microsoft.compute/virtualmachines"/>
    <s v="vm-sn-jumpbox-eastus2-dev-001"/>
    <s v=""/>
    <s v=""/>
    <x v="1"/>
    <x v="0"/>
    <s v="Machines should be configured to periodically check for missing system updates"/>
    <m/>
    <m/>
    <m/>
    <m/>
    <s v="USD"/>
    <n v="0"/>
    <m/>
  </r>
  <r>
    <s v="07940261-5e10-49a1-ad1c-e8e4363962e0"/>
    <s v="rg_centralhub_eastus2_001"/>
    <s v="microsoft.compute/virtualmachines"/>
    <s v="vm-sn-jumpbox-eastus2-dev-001"/>
    <s v=""/>
    <s v=""/>
    <x v="2"/>
    <x v="1"/>
    <s v="Migrate workload to Virtual Machine Scale Sets Flex"/>
    <m/>
    <m/>
    <m/>
    <m/>
    <s v="USD"/>
    <n v="0"/>
    <m/>
  </r>
  <r>
    <s v="07940261-5e10-49a1-ad1c-e8e4363962e0"/>
    <s v="rg_centralhub_eastus2_001"/>
    <s v="microsoft.compute/virtualmachines"/>
    <s v="vm-sn-jumpbox-eastus2-dev-001"/>
    <s v=""/>
    <s v=""/>
    <x v="2"/>
    <x v="0"/>
    <s v="Migrate workload to D-series or better virtual machine"/>
    <m/>
    <m/>
    <m/>
    <m/>
    <s v="USD"/>
    <n v="0"/>
    <m/>
  </r>
  <r>
    <s v="07940261-5e10-49a1-ad1c-e8e4363962e0"/>
    <s v="rg_centralhub_eastus2_001"/>
    <s v="microsoft.compute/virtualmachines"/>
    <s v="vm-sn-jumpbox-eastus2-dev-001"/>
    <s v=""/>
    <s v=""/>
    <x v="1"/>
    <x v="0"/>
    <s v="Windows virtual machines should enable Azure Disk Encryption or EncryptionAtHost."/>
    <m/>
    <m/>
    <m/>
    <m/>
    <s v="USD"/>
    <n v="0"/>
    <m/>
  </r>
  <r>
    <s v="07940261-5e10-49a1-ad1c-e8e4363962e0"/>
    <s v="rg_centralhub_eastus2_001"/>
    <s v="microsoft.compute/virtualmachines"/>
    <s v="vm-sn-jumpbox-eastus2-dev-001"/>
    <s v=""/>
    <s v=""/>
    <x v="3"/>
    <x v="0"/>
    <s v="Enable Trusted Launch foundational excellence, and modern security for Existing Generation 2 VM(s)"/>
    <m/>
    <m/>
    <m/>
    <m/>
    <s v="USD"/>
    <n v="0"/>
    <m/>
  </r>
  <r>
    <s v="07940261-5e10-49a1-ad1c-e8e4363962e0"/>
    <s v="rg_centralhub_eastus2_001"/>
    <s v="microsoft.compute/virtualmachines"/>
    <s v="vm-sn-jumpbox-eastus2-dev-001"/>
    <s v=""/>
    <s v=""/>
    <x v="1"/>
    <x v="0"/>
    <s v="Windows servers should be configured to use secure communication protocols"/>
    <m/>
    <m/>
    <m/>
    <m/>
    <s v="USD"/>
    <n v="0"/>
    <m/>
  </r>
  <r>
    <s v="07940261-5e10-49a1-ad1c-e8e4363962e0"/>
    <s v="rg_centralhub_eastus2_001"/>
    <s v="microsoft.compute/virtualmachines"/>
    <s v="vm-sn-jumpbox-eastus2-dev-001"/>
    <s v=""/>
    <s v=""/>
    <x v="2"/>
    <x v="0"/>
    <s v="Review and migrate virtual machine workloads"/>
    <m/>
    <m/>
    <m/>
    <m/>
    <s v="USD"/>
    <n v="0"/>
    <m/>
  </r>
  <r>
    <s v="07940261-5e10-49a1-ad1c-e8e4363962e0"/>
    <s v="rg_centralhub_eastus2_001"/>
    <s v="microsoft.compute/virtualmachines"/>
    <s v="vm-sn-jumpbox-eastus2-dev-001"/>
    <s v=""/>
    <s v=""/>
    <x v="1"/>
    <x v="1"/>
    <s v="Guest Configuration extension should be installed on machines"/>
    <m/>
    <m/>
    <m/>
    <m/>
    <s v="USD"/>
    <n v="0"/>
    <m/>
  </r>
  <r>
    <s v="07940261-5e10-49a1-ad1c-e8e4363962e0"/>
    <s v="rg_centralhub_eastus2_001"/>
    <s v="microsoft.compute/virtualmachines"/>
    <s v="vm-veeam-centralhub-001"/>
    <s v=""/>
    <s v=""/>
    <x v="1"/>
    <x v="0"/>
    <s v="Machines should be configured to periodically check for missing system updates"/>
    <m/>
    <m/>
    <m/>
    <m/>
    <s v="USD"/>
    <n v="0"/>
    <m/>
  </r>
  <r>
    <s v="07940261-5e10-49a1-ad1c-e8e4363962e0"/>
    <s v="rg_centralhub_eastus2_001"/>
    <s v="microsoft.compute/virtualmachines"/>
    <s v="vm-veeam-centralhub-001"/>
    <s v=""/>
    <s v=""/>
    <x v="1"/>
    <x v="1"/>
    <s v="Windows Defender Exploit Guard should be enabled on machines"/>
    <m/>
    <m/>
    <m/>
    <m/>
    <s v="USD"/>
    <n v="0"/>
    <m/>
  </r>
  <r>
    <s v="07940261-5e10-49a1-ad1c-e8e4363962e0"/>
    <s v="rg_centralhub_eastus2_001"/>
    <s v="microsoft.compute/virtualmachines"/>
    <s v="vm-veeam-centralhub-001"/>
    <s v=""/>
    <s v=""/>
    <x v="1"/>
    <x v="1"/>
    <s v="Guest Configuration extension should be installed on machines"/>
    <m/>
    <m/>
    <m/>
    <m/>
    <s v="USD"/>
    <n v="0"/>
    <m/>
  </r>
  <r>
    <s v="07940261-5e10-49a1-ad1c-e8e4363962e0"/>
    <s v="rg_centralhub_eastus2_001"/>
    <s v="microsoft.compute/virtualmachines"/>
    <s v="vm-veeam-centralhub-001"/>
    <s v=""/>
    <s v=""/>
    <x v="1"/>
    <x v="0"/>
    <s v="Windows virtual machines should enable Azure Disk Encryption or EncryptionAtHost."/>
    <m/>
    <m/>
    <m/>
    <m/>
    <s v="USD"/>
    <n v="0"/>
    <m/>
  </r>
  <r>
    <s v="07940261-5e10-49a1-ad1c-e8e4363962e0"/>
    <s v="rg_centralhub_eastus2_001"/>
    <s v="microsoft.compute/virtualmachines"/>
    <s v="vm-veeam-centralhub-001"/>
    <s v=""/>
    <s v=""/>
    <x v="1"/>
    <x v="0"/>
    <s v="Windows servers should be configured to use secure communication protocols"/>
    <m/>
    <m/>
    <m/>
    <m/>
    <s v="USD"/>
    <n v="0"/>
    <m/>
  </r>
  <r>
    <s v="07940261-5e10-49a1-ad1c-e8e4363962e0"/>
    <s v="rg_centralhub_eastus2_001"/>
    <s v="microsoft.compute/virtualmachines"/>
    <s v="vm-veeam-centralhub-001"/>
    <s v=""/>
    <s v=""/>
    <x v="2"/>
    <x v="1"/>
    <s v="Migrate workload to Virtual Machine Scale Sets Flex"/>
    <m/>
    <m/>
    <m/>
    <m/>
    <s v="USD"/>
    <n v="0"/>
    <m/>
  </r>
  <r>
    <s v="07940261-5e10-49a1-ad1c-e8e4363962e0"/>
    <s v="rg_centralhub_eastus2_001"/>
    <s v="microsoft.compute/virtualmachines"/>
    <s v="vm-veeam-centralhub-001"/>
    <s v=""/>
    <s v=""/>
    <x v="1"/>
    <x v="0"/>
    <s v="SQL servers on machines should have vulnerability findings resolved"/>
    <m/>
    <m/>
    <m/>
    <m/>
    <s v="USD"/>
    <n v="0"/>
    <m/>
  </r>
  <r>
    <s v="07940261-5e10-49a1-ad1c-e8e4363962e0"/>
    <s v="rg_centralhub_eastus2_001"/>
    <s v="microsoft.compute/virtualmachines"/>
    <s v="vm-veeam-centralhub-001"/>
    <s v=""/>
    <s v=""/>
    <x v="1"/>
    <x v="1"/>
    <s v="Virtual machines and virtual machine scale sets should have encryption at host enabled"/>
    <m/>
    <m/>
    <m/>
    <m/>
    <s v="USD"/>
    <n v="0"/>
    <m/>
  </r>
  <r>
    <s v="07940261-5e10-49a1-ad1c-e8e4363962e0"/>
    <s v="rg_centralhub_eastus2_001"/>
    <s v="microsoft.compute/virtualmachines"/>
    <s v="vm-veeam-centralhub-001"/>
    <s v="Microsoft.Sql/servers"/>
    <s v="sqlservers:veeamsql2017:databases:master"/>
    <x v="1"/>
    <x v="1"/>
    <s v="Unnecessary execute permissions on extended stored procedures should be revoked for SQL Servers"/>
    <m/>
    <m/>
    <m/>
    <m/>
    <s v="USD"/>
    <n v="0"/>
    <m/>
  </r>
  <r>
    <s v="07940261-5e10-49a1-ad1c-e8e4363962e0"/>
    <s v="rg_centralhub_eastus2_001"/>
    <s v="microsoft.compute/virtualmachines"/>
    <s v="vm-veeam-centralhub-001"/>
    <s v="Microsoft.Sql/servers"/>
    <s v="sqlservers:veeamsql2017:databases:master"/>
    <x v="1"/>
    <x v="0"/>
    <s v="Latest updates should be installed for SQL Servers"/>
    <m/>
    <m/>
    <m/>
    <m/>
    <s v="USD"/>
    <n v="0"/>
    <m/>
  </r>
  <r>
    <s v="07940261-5e10-49a1-ad1c-e8e4363962e0"/>
    <s v="rg_centralhub_eastus2_001"/>
    <s v="microsoft.compute/virtualmachines"/>
    <s v="vm-veeam-centralhub-001"/>
    <s v="Microsoft.Sql/servers"/>
    <s v="sqlservers:veeamsql2017:databases:master"/>
    <x v="1"/>
    <x v="0"/>
    <s v="Database owners should be as expected for SQL databases"/>
    <m/>
    <m/>
    <m/>
    <m/>
    <s v="USD"/>
    <n v="0"/>
    <m/>
  </r>
  <r>
    <s v="07940261-5e10-49a1-ad1c-e8e4363962e0"/>
    <s v="rg_centralhub_eastus2_001"/>
    <s v="microsoft.compute/virtualmachines"/>
    <s v="vm-veeam-centralhub-001"/>
    <s v="Microsoft.Sql/servers"/>
    <s v="sqlservers:veeamsql2017:databases:master"/>
    <x v="1"/>
    <x v="0"/>
    <s v="Features that may affect security should be disabled for SQL Servers"/>
    <m/>
    <m/>
    <m/>
    <m/>
    <s v="USD"/>
    <n v="0"/>
    <m/>
  </r>
  <r>
    <s v="07940261-5e10-49a1-ad1c-e8e4363962e0"/>
    <s v="rg_centralhub_eastus2_001"/>
    <s v="microsoft.compute/virtualmachines"/>
    <s v="vm-veeam-centralhub-001"/>
    <s v="Microsoft.Sql/servers"/>
    <s v="sqlservers:veeamsql2017:databases:master"/>
    <x v="1"/>
    <x v="0"/>
    <s v="Execute permissions to access the registry should be restricted for SQL Servers"/>
    <m/>
    <m/>
    <m/>
    <m/>
    <s v="USD"/>
    <n v="0"/>
    <m/>
  </r>
  <r>
    <s v="07940261-5e10-49a1-ad1c-e8e4363962e0"/>
    <s v="rg_centralhub_eastus2_001"/>
    <s v="microsoft.compute/virtualmachines"/>
    <s v="vm-veeam-centralhub-001"/>
    <s v="Microsoft.Sql/servers"/>
    <s v="sqlservers:veeamsql2017:databases:master"/>
    <x v="1"/>
    <x v="0"/>
    <s v="Force encryption should be enabled for TDS for SQL Servers"/>
    <m/>
    <m/>
    <m/>
    <m/>
    <s v="USD"/>
    <n v="0"/>
    <m/>
  </r>
  <r>
    <s v="07940261-5e10-49a1-ad1c-e8e4363962e0"/>
    <s v="rg_centralhub_eastus2_001"/>
    <s v="microsoft.compute/virtualmachines"/>
    <s v="vm-veeam-centralhub-001"/>
    <s v="Microsoft.Sql/servers"/>
    <s v="sqlservers:veeamsql2017:databases:master"/>
    <x v="1"/>
    <x v="0"/>
    <s v="Minimal set of principals should be members of fixed server roles for SQL Servers"/>
    <m/>
    <m/>
    <m/>
    <m/>
    <s v="USD"/>
    <n v="0"/>
    <m/>
  </r>
  <r>
    <s v="07940261-5e10-49a1-ad1c-e8e4363962e0"/>
    <s v="rg_centralhub_eastus2_001"/>
    <s v="microsoft.compute/virtualmachines"/>
    <s v="vm-veeam-centralhub-001"/>
    <s v="Microsoft.Sql/servers"/>
    <s v="sqlservers:veeamsql2017:databases:veeamone"/>
    <x v="1"/>
    <x v="1"/>
    <s v="'dbo' user should not be used for normal service operation in SQL databases"/>
    <m/>
    <m/>
    <m/>
    <m/>
    <s v="USD"/>
    <n v="0"/>
    <m/>
  </r>
  <r>
    <s v="07940261-5e10-49a1-ad1c-e8e4363962e0"/>
    <s v="rg_centralhub_eastus2_001"/>
    <s v="microsoft.compute/virtualmachines"/>
    <s v="vm-veeam-centralhub-001"/>
    <s v="Microsoft.Sql/servers"/>
    <s v="sqlservers:veeamsql2017:databases:veeamone"/>
    <x v="1"/>
    <x v="1"/>
    <s v="Transparent data encryption should be enabled for SQL databases"/>
    <m/>
    <m/>
    <m/>
    <m/>
    <s v="USD"/>
    <n v="0"/>
    <m/>
  </r>
  <r>
    <s v="07940261-5e10-49a1-ad1c-e8e4363962e0"/>
    <s v="rg_centralhub_eastus2_001"/>
    <s v="microsoft.compute/virtualmachines"/>
    <s v="vm-veeam-eastus2-centralhub-002"/>
    <s v=""/>
    <s v=""/>
    <x v="1"/>
    <x v="1"/>
    <s v="Machines should have a vulnerability assessment solution"/>
    <m/>
    <m/>
    <m/>
    <m/>
    <s v="USD"/>
    <n v="0"/>
    <m/>
  </r>
  <r>
    <s v="07940261-5e10-49a1-ad1c-e8e4363962e0"/>
    <s v="rg_centralhub_eastus2_001"/>
    <s v="microsoft.compute/virtualmachines"/>
    <s v="vm-veeam-eastus2-centralhub-002"/>
    <s v=""/>
    <s v=""/>
    <x v="2"/>
    <x v="0"/>
    <s v="Migrate workload to D-series or better virtual machine"/>
    <m/>
    <m/>
    <m/>
    <m/>
    <s v="USD"/>
    <n v="0"/>
    <m/>
  </r>
  <r>
    <s v="07940261-5e10-49a1-ad1c-e8e4363962e0"/>
    <s v="rg_centralhub_eastus2_001"/>
    <s v="microsoft.compute/virtualmachines"/>
    <s v="vm-veeam-eastus2-centralhub-002"/>
    <s v=""/>
    <s v=""/>
    <x v="2"/>
    <x v="1"/>
    <s v="Migrate workload to Virtual Machine Scale Sets Flex"/>
    <m/>
    <m/>
    <m/>
    <m/>
    <s v="USD"/>
    <n v="0"/>
    <m/>
  </r>
  <r>
    <s v="07940261-5e10-49a1-ad1c-e8e4363962e0"/>
    <s v="rg_centralhub_eastus2_001"/>
    <s v="microsoft.compute/virtualmachines"/>
    <s v="vm-veeam-eastus2-centralhub-002"/>
    <s v=""/>
    <s v=""/>
    <x v="1"/>
    <x v="0"/>
    <s v="Linux virtual machines should enable Azure Disk Encryption or EncryptionAtHost."/>
    <m/>
    <m/>
    <m/>
    <m/>
    <s v="USD"/>
    <n v="0"/>
    <m/>
  </r>
  <r>
    <s v="07940261-5e10-49a1-ad1c-e8e4363962e0"/>
    <s v="rg_centralhub_eastus2_001"/>
    <s v="microsoft.compute/virtualmachines"/>
    <s v="vm-veeam-eastus2-centralhub-002"/>
    <s v=""/>
    <s v=""/>
    <x v="2"/>
    <x v="0"/>
    <s v="Review and migrate virtual machine workloads"/>
    <m/>
    <m/>
    <m/>
    <m/>
    <s v="USD"/>
    <n v="0"/>
    <m/>
  </r>
  <r>
    <s v="07940261-5e10-49a1-ad1c-e8e4363962e0"/>
    <s v="rg_centralhub_eastus2_001"/>
    <s v="microsoft.compute/virtualmachines"/>
    <s v="vm-veeam-eastus2-centralhub-002"/>
    <s v=""/>
    <s v=""/>
    <x v="1"/>
    <x v="1"/>
    <s v="Virtual machines and virtual machine scale sets should have encryption at host enabled"/>
    <m/>
    <m/>
    <m/>
    <m/>
    <s v="USD"/>
    <n v="0"/>
    <m/>
  </r>
  <r>
    <s v="07940261-5e10-49a1-ad1c-e8e4363962e0"/>
    <s v="rg_centralhub_eastus2_001"/>
    <s v="microsoft.compute/virtualmachines"/>
    <s v="vm-veeam-eastus2-centralhub-002"/>
    <s v=""/>
    <s v=""/>
    <x v="1"/>
    <x v="1"/>
    <s v="Authentication to Linux machines should require SSH keys"/>
    <m/>
    <m/>
    <m/>
    <m/>
    <s v="USD"/>
    <n v="0"/>
    <m/>
  </r>
  <r>
    <s v="07940261-5e10-49a1-ad1c-e8e4363962e0"/>
    <s v="rg_centralhub_eastus2_001"/>
    <s v="microsoft.compute/virtualmachines"/>
    <s v="vm-veeam-eastus2-centralhub-002"/>
    <s v=""/>
    <s v=""/>
    <x v="1"/>
    <x v="1"/>
    <s v="Guest Configuration extension should be installed on machines"/>
    <m/>
    <m/>
    <m/>
    <m/>
    <s v="USD"/>
    <n v="0"/>
    <m/>
  </r>
  <r>
    <s v="07940261-5e10-49a1-ad1c-e8e4363962e0"/>
    <s v="rg_centralhub_eastus2_001"/>
    <s v="microsoft.dbforpostgresql/flexibleservers"/>
    <s v="ltrclone-a2b2fd7a51a8"/>
    <s v=""/>
    <s v=""/>
    <x v="4"/>
    <x v="0"/>
    <s v="Review your server for log_min_duration_statement turned ON"/>
    <m/>
    <m/>
    <m/>
    <m/>
    <s v="USD"/>
    <n v="0"/>
    <m/>
  </r>
  <r>
    <s v="07940261-5e10-49a1-ad1c-e8e4363962e0"/>
    <s v="rg_centralhub_eastus2_001"/>
    <s v="microsoft.dbforpostgresql/flexibleservers"/>
    <s v="ltrclone-a2b2fd7a51a8"/>
    <s v=""/>
    <s v=""/>
    <x v="4"/>
    <x v="1"/>
    <s v="Review your server for log_statement set to ALL"/>
    <m/>
    <m/>
    <m/>
    <m/>
    <s v="USD"/>
    <n v="0"/>
    <m/>
  </r>
  <r>
    <s v="07940261-5e10-49a1-ad1c-e8e4363962e0"/>
    <s v="rg_centralhub_eastus2_001"/>
    <s v="microsoft.dbforpostgresql/flexibleservers"/>
    <s v="ltrclone-b4ca7d8408b1"/>
    <s v=""/>
    <s v=""/>
    <x v="4"/>
    <x v="0"/>
    <s v="Review your server for log_min_duration_statement turned ON"/>
    <m/>
    <m/>
    <m/>
    <m/>
    <s v="USD"/>
    <n v="0"/>
    <m/>
  </r>
  <r>
    <s v="07940261-5e10-49a1-ad1c-e8e4363962e0"/>
    <s v="rg_centralhub_eastus2_001"/>
    <s v="microsoft.dbforpostgresql/flexibleservers"/>
    <s v="ltrclone-b4ca7d8408b1"/>
    <s v=""/>
    <s v=""/>
    <x v="4"/>
    <x v="1"/>
    <s v="Review your server for log_statement set to ALL"/>
    <m/>
    <m/>
    <m/>
    <m/>
    <s v="USD"/>
    <n v="0"/>
    <m/>
  </r>
  <r>
    <s v="07940261-5e10-49a1-ad1c-e8e4363962e0"/>
    <s v="rg_centralhub_eastus2_001"/>
    <s v="microsoft.dbforpostgresql/flexibleservers"/>
    <s v="ltrclone-b72d19e2b362"/>
    <s v=""/>
    <s v=""/>
    <x v="4"/>
    <x v="0"/>
    <s v="Review your server for log_min_duration_statement turned ON"/>
    <m/>
    <m/>
    <m/>
    <m/>
    <s v="USD"/>
    <n v="0"/>
    <m/>
  </r>
  <r>
    <s v="07940261-5e10-49a1-ad1c-e8e4363962e0"/>
    <s v="rg_centralhub_eastus2_001"/>
    <s v="microsoft.dbforpostgresql/flexibleservers"/>
    <s v="ltrclone-b72d19e2b362"/>
    <s v=""/>
    <s v=""/>
    <x v="4"/>
    <x v="1"/>
    <s v="Review your server for log_statement set to ALL"/>
    <m/>
    <m/>
    <m/>
    <m/>
    <s v="USD"/>
    <n v="0"/>
    <m/>
  </r>
  <r>
    <s v="07940261-5e10-49a1-ad1c-e8e4363962e0"/>
    <s v="rg_centralhub_eastus2_001"/>
    <s v="microsoft.dbforpostgresql/flexibleservers"/>
    <s v="ltrclone-bd9ccd5d87e0"/>
    <s v=""/>
    <s v=""/>
    <x v="4"/>
    <x v="1"/>
    <s v="Review your server for log_statement set to ALL"/>
    <m/>
    <m/>
    <m/>
    <m/>
    <s v="USD"/>
    <n v="0"/>
    <m/>
  </r>
  <r>
    <s v="07940261-5e10-49a1-ad1c-e8e4363962e0"/>
    <s v="rg_centralhub_eastus2_001"/>
    <s v="microsoft.dbforpostgresql/flexibleservers"/>
    <s v="ltrclone-bd9ccd5d87e0"/>
    <s v=""/>
    <s v=""/>
    <x v="4"/>
    <x v="0"/>
    <s v="Review your server for log_min_duration_statement turned ON"/>
    <m/>
    <m/>
    <m/>
    <m/>
    <s v="USD"/>
    <n v="0"/>
    <m/>
  </r>
  <r>
    <s v="07940261-5e10-49a1-ad1c-e8e4363962e0"/>
    <s v="rg_centralhub_eastus2_001"/>
    <s v="microsoft.dbforpostgresql/flexibleservers"/>
    <s v="ltrclone-ef7c7306835f"/>
    <s v=""/>
    <s v=""/>
    <x v="4"/>
    <x v="1"/>
    <s v="Review your server for log_statement set to ALL"/>
    <m/>
    <m/>
    <m/>
    <m/>
    <s v="USD"/>
    <n v="0"/>
    <m/>
  </r>
  <r>
    <s v="07940261-5e10-49a1-ad1c-e8e4363962e0"/>
    <s v="rg_centralhub_eastus2_001"/>
    <s v="microsoft.dbforpostgresql/flexibleservers"/>
    <s v="ltrclone-ef7c7306835f"/>
    <s v=""/>
    <s v=""/>
    <x v="4"/>
    <x v="0"/>
    <s v="Review your server for log_min_duration_statement turned ON"/>
    <m/>
    <m/>
    <m/>
    <m/>
    <s v="USD"/>
    <n v="0"/>
    <m/>
  </r>
  <r>
    <s v="07940261-5e10-49a1-ad1c-e8e4363962e0"/>
    <s v="rg_centralhub_eastus2_001"/>
    <s v="microsoft.dbforpostgresql/flexibleservers"/>
    <s v="ltrclone-f5456f2373d2"/>
    <s v=""/>
    <s v=""/>
    <x v="4"/>
    <x v="0"/>
    <s v="Review your server for log_min_duration_statement turned ON"/>
    <m/>
    <m/>
    <m/>
    <m/>
    <s v="USD"/>
    <n v="0"/>
    <m/>
  </r>
  <r>
    <s v="07940261-5e10-49a1-ad1c-e8e4363962e0"/>
    <s v="rg_centralhub_eastus2_001"/>
    <s v="microsoft.dbforpostgresql/flexibleservers"/>
    <s v="ltrclone-f5456f2373d2"/>
    <s v=""/>
    <s v=""/>
    <x v="4"/>
    <x v="1"/>
    <s v="Review your server for log_statement set to ALL"/>
    <m/>
    <m/>
    <m/>
    <m/>
    <s v="USD"/>
    <n v="0"/>
    <m/>
  </r>
  <r>
    <s v="07940261-5e10-49a1-ad1c-e8e4363962e0"/>
    <s v="rg_centralhub_eastus2_001"/>
    <s v="microsoft.dbforpostgresql/flexibleservers"/>
    <s v="ltrclone-ff2f842d4c61"/>
    <s v=""/>
    <s v=""/>
    <x v="4"/>
    <x v="0"/>
    <s v="Review your server for log_min_duration_statement turned ON"/>
    <m/>
    <m/>
    <m/>
    <m/>
    <s v="USD"/>
    <n v="0"/>
    <m/>
  </r>
  <r>
    <s v="07940261-5e10-49a1-ad1c-e8e4363962e0"/>
    <s v="rg_centralhub_eastus2_001"/>
    <s v="microsoft.dbforpostgresql/flexibleservers"/>
    <s v="ltrclone-ff2f842d4c61"/>
    <s v=""/>
    <s v=""/>
    <x v="4"/>
    <x v="1"/>
    <s v="Review your server for log_statement set to ALL"/>
    <m/>
    <m/>
    <m/>
    <m/>
    <s v="USD"/>
    <n v="0"/>
    <m/>
  </r>
  <r>
    <s v="07940261-5e10-49a1-ad1c-e8e4363962e0"/>
    <s v="rg_centralhub_eastus2_001"/>
    <s v="microsoft.dbforpostgresql/flexibleservers"/>
    <s v="psql-files-eastus2-centralhub-001"/>
    <s v=""/>
    <s v=""/>
    <x v="4"/>
    <x v="1"/>
    <s v="Review your server for log_statement set to ALL"/>
    <m/>
    <m/>
    <m/>
    <m/>
    <s v="USD"/>
    <n v="0"/>
    <m/>
  </r>
  <r>
    <s v="07940261-5e10-49a1-ad1c-e8e4363962e0"/>
    <s v="rg_centralhub_eastus2_001"/>
    <s v="microsoft.dbforpostgresql/flexibleservers"/>
    <s v="psql-files-eastus2-centralhub-001"/>
    <s v=""/>
    <s v=""/>
    <x v="2"/>
    <x v="1"/>
    <s v="Configure geo redundant backup storage"/>
    <m/>
    <m/>
    <m/>
    <m/>
    <s v="USD"/>
    <n v="0"/>
    <m/>
  </r>
  <r>
    <s v="07940261-5e10-49a1-ad1c-e8e4363962e0"/>
    <s v="rg_centralhub_eastus2_001"/>
    <s v="microsoft.dbforpostgresql/flexibleservers"/>
    <s v="psql-files-eastus2-centralhub-001"/>
    <s v=""/>
    <s v=""/>
    <x v="2"/>
    <x v="0"/>
    <s v="Enable high availability with zone redundancy"/>
    <m/>
    <m/>
    <m/>
    <m/>
    <s v="USD"/>
    <n v="0"/>
    <m/>
  </r>
  <r>
    <s v="07940261-5e10-49a1-ad1c-e8e4363962e0"/>
    <s v="rg_centralhub_eastus2_001"/>
    <s v="microsoft.dbforpostgresql/flexibleservers"/>
    <s v="psql-files-eastus2-centralhub-001"/>
    <s v=""/>
    <s v=""/>
    <x v="1"/>
    <x v="1"/>
    <s v="Azure Database for PostgreSQL flexible server should have Microsoft Entra authentication only enabled"/>
    <m/>
    <m/>
    <m/>
    <m/>
    <s v="USD"/>
    <n v="0"/>
    <m/>
  </r>
  <r>
    <s v="07940261-5e10-49a1-ad1c-e8e4363962e0"/>
    <s v="rg_centralhub_eastus2_001"/>
    <s v="microsoft.dbforpostgresql/flexibleservers"/>
    <s v="psql-files-eastus2-centralhub-001"/>
    <s v=""/>
    <s v=""/>
    <x v="2"/>
    <x v="0"/>
    <s v="Create a read replica from the Azure Database for PostgreSQL flexible server"/>
    <m/>
    <m/>
    <m/>
    <m/>
    <s v="USD"/>
    <n v="0"/>
    <m/>
  </r>
  <r>
    <s v="07940261-5e10-49a1-ad1c-e8e4363962e0"/>
    <s v="rg_centralhub_eastus2_001"/>
    <s v="microsoft.dbforpostgresql/flexibleservers"/>
    <s v="psql-files-eastus2-centralhub-001"/>
    <s v=""/>
    <s v=""/>
    <x v="4"/>
    <x v="0"/>
    <s v="Review your server for log_min_duration_statement turned ON"/>
    <m/>
    <m/>
    <m/>
    <m/>
    <s v="USD"/>
    <n v="0"/>
    <m/>
  </r>
  <r>
    <s v="07940261-5e10-49a1-ad1c-e8e4363962e0"/>
    <s v="rg_centralhub_eastus2_001"/>
    <s v="microsoft.keyvault/vaults"/>
    <s v="kv-centralhub-dev-001"/>
    <s v=""/>
    <s v=""/>
    <x v="1"/>
    <x v="1"/>
    <s v="Key vaults should have deletion protection enabled"/>
    <m/>
    <m/>
    <m/>
    <m/>
    <s v="USD"/>
    <n v="0"/>
    <m/>
  </r>
  <r>
    <s v="07940261-5e10-49a1-ad1c-e8e4363962e0"/>
    <s v="rg_centralhub_eastus2_001"/>
    <s v="microsoft.keyvault/vaults"/>
    <s v="kv-centralhub-dev-001"/>
    <s v=""/>
    <s v=""/>
    <x v="1"/>
    <x v="1"/>
    <s v="Firewall should be enabled on Key Vault"/>
    <m/>
    <m/>
    <m/>
    <m/>
    <s v="USD"/>
    <n v="0"/>
    <m/>
  </r>
  <r>
    <s v="07940261-5e10-49a1-ad1c-e8e4363962e0"/>
    <s v="rg_centralhub_eastus2_001"/>
    <s v="microsoft.keyvault/vaults"/>
    <s v="kv-centralhub-dev-001"/>
    <s v=""/>
    <s v=""/>
    <x v="1"/>
    <x v="1"/>
    <s v="Azure Key Vaults should use private link"/>
    <m/>
    <m/>
    <m/>
    <m/>
    <s v="USD"/>
    <n v="0"/>
    <m/>
  </r>
  <r>
    <s v="07940261-5e10-49a1-ad1c-e8e4363962e0"/>
    <s v="rg_centralhub_eastus2_001"/>
    <s v="microsoft.keyvault/vaults"/>
    <s v="kv-centralhub-dev-001"/>
    <s v=""/>
    <s v=""/>
    <x v="2"/>
    <x v="0"/>
    <s v="Azure Key Vault API versions prior to 2026-02-01 are being retired"/>
    <m/>
    <m/>
    <m/>
    <m/>
    <s v="USD"/>
    <n v="0"/>
    <m/>
  </r>
  <r>
    <s v="07940261-5e10-49a1-ad1c-e8e4363962e0"/>
    <s v="rg_centralhub_eastus2_001"/>
    <s v="microsoft.network/applicationgateways"/>
    <s v="ag-centralhub-eastus2-001"/>
    <s v=""/>
    <s v=""/>
    <x v="4"/>
    <x v="0"/>
    <s v="A minimum subnet size of /24 is recommended for Application Gateway v2 subnets"/>
    <m/>
    <m/>
    <m/>
    <m/>
    <s v="USD"/>
    <n v="0"/>
    <m/>
  </r>
  <r>
    <s v="07940261-5e10-49a1-ad1c-e8e4363962e0"/>
    <s v="rg_centralhub_eastus2_001"/>
    <s v="microsoft.network/applicationgateways"/>
    <s v="ag-centralhub-eastus2-003"/>
    <s v=""/>
    <s v=""/>
    <x v="4"/>
    <x v="0"/>
    <s v="A minimum subnet size of /24 is recommended for Application Gateway v2 subnets"/>
    <m/>
    <m/>
    <m/>
    <m/>
    <s v="USD"/>
    <n v="0"/>
    <m/>
  </r>
  <r>
    <s v="07940261-5e10-49a1-ad1c-e8e4363962e0"/>
    <s v="rg_centralhub_eastus2_001"/>
    <s v="microsoft.network/applicationgatewaywebapplicationfirewallpolicies"/>
    <s v="rules_waf_appgateway"/>
    <s v=""/>
    <s v=""/>
    <x v="3"/>
    <x v="0"/>
    <s v="Upgrade to the latest DRS rule set in Application Gateway WAF"/>
    <m/>
    <m/>
    <m/>
    <m/>
    <s v="USD"/>
    <n v="0"/>
    <m/>
  </r>
  <r>
    <s v="07940261-5e10-49a1-ad1c-e8e4363962e0"/>
    <s v="rg_centralhub_eastus2_001"/>
    <s v="microsoft.network/applicationgatewaywebapplicationfirewallpolicies"/>
    <s v="rules_waf_inspection"/>
    <s v=""/>
    <s v=""/>
    <x v="3"/>
    <x v="0"/>
    <s v="Upgrade to the latest DRS rule set in Application Gateway WAF"/>
    <m/>
    <m/>
    <m/>
    <m/>
    <s v="USD"/>
    <n v="0"/>
    <m/>
  </r>
  <r>
    <s v="07940261-5e10-49a1-ad1c-e8e4363962e0"/>
    <s v="rg_centralhub_eastus2_001"/>
    <s v="microsoft.network/frontdoorwebapplicationfirewallpolicies"/>
    <s v="wafprotecpremium"/>
    <s v=""/>
    <s v=""/>
    <x v="3"/>
    <x v="0"/>
    <s v="Upgrade to the latest DRS rule set in Front Door WAF"/>
    <m/>
    <m/>
    <m/>
    <m/>
    <s v="USD"/>
    <n v="0"/>
    <m/>
  </r>
  <r>
    <s v="07940261-5e10-49a1-ad1c-e8e4363962e0"/>
    <s v="rg_centralhub_eastus2_001"/>
    <s v="microsoft.network/networkinterfaces"/>
    <s v="fw-fortinet-eastus2-centralhub-001-nic1"/>
    <s v=""/>
    <s v=""/>
    <x v="3"/>
    <x v="1"/>
    <s v="Add explicit outbound method to disable default outbound"/>
    <m/>
    <m/>
    <m/>
    <m/>
    <s v="USD"/>
    <n v="0"/>
    <m/>
  </r>
  <r>
    <s v="07940261-5e10-49a1-ad1c-e8e4363962e0"/>
    <s v="rg_centralhub_eastus2_001"/>
    <s v="microsoft.network/networkinterfaces"/>
    <s v="fw-fortinet-eastus2-centralhub-001-nic2"/>
    <s v=""/>
    <s v=""/>
    <x v="3"/>
    <x v="1"/>
    <s v="Add explicit outbound method to disable default outbound"/>
    <m/>
    <m/>
    <m/>
    <m/>
    <s v="USD"/>
    <n v="0"/>
    <m/>
  </r>
  <r>
    <s v="07940261-5e10-49a1-ad1c-e8e4363962e0"/>
    <s v="rg_centralhub_eastus2_001"/>
    <s v="microsoft.network/networkinterfaces"/>
    <s v="hp-vdk-0-nic"/>
    <s v=""/>
    <s v=""/>
    <x v="3"/>
    <x v="1"/>
    <s v="Add explicit outbound method to disable default outbound"/>
    <m/>
    <m/>
    <m/>
    <m/>
    <s v="USD"/>
    <n v="0"/>
    <m/>
  </r>
  <r>
    <s v="07940261-5e10-49a1-ad1c-e8e4363962e0"/>
    <s v="rg_centralhub_eastus2_001"/>
    <s v="microsoft.network/networkinterfaces"/>
    <s v="hp-vdk-1-nic"/>
    <s v=""/>
    <s v=""/>
    <x v="3"/>
    <x v="1"/>
    <s v="Add explicit outbound method to disable default outbound"/>
    <m/>
    <m/>
    <m/>
    <m/>
    <s v="USD"/>
    <n v="0"/>
    <m/>
  </r>
  <r>
    <s v="07940261-5e10-49a1-ad1c-e8e4363962e0"/>
    <s v="rg_centralhub_eastus2_001"/>
    <s v="microsoft.network/networkinterfaces"/>
    <s v="hp-vdk-2-nic"/>
    <s v=""/>
    <s v=""/>
    <x v="3"/>
    <x v="1"/>
    <s v="Add explicit outbound method to disable default outbound"/>
    <m/>
    <m/>
    <m/>
    <m/>
    <s v="USD"/>
    <n v="0"/>
    <m/>
  </r>
  <r>
    <s v="07940261-5e10-49a1-ad1c-e8e4363962e0"/>
    <s v="rg_centralhub_eastus2_001"/>
    <s v="microsoft.network/networkinterfaces"/>
    <s v="hp-vdk-3-nic"/>
    <s v=""/>
    <s v=""/>
    <x v="3"/>
    <x v="1"/>
    <s v="Add explicit outbound method to disable default outbound"/>
    <m/>
    <m/>
    <m/>
    <m/>
    <s v="USD"/>
    <n v="0"/>
    <m/>
  </r>
  <r>
    <s v="07940261-5e10-49a1-ad1c-e8e4363962e0"/>
    <s v="rg_centralhub_eastus2_001"/>
    <s v="microsoft.network/networkinterfaces"/>
    <s v="nic-vm-gis-lic-eastus2-001"/>
    <s v=""/>
    <s v=""/>
    <x v="3"/>
    <x v="1"/>
    <s v="Add explicit outbound method to disable default outbound"/>
    <m/>
    <m/>
    <m/>
    <m/>
    <s v="USD"/>
    <n v="0"/>
    <m/>
  </r>
  <r>
    <s v="07940261-5e10-49a1-ad1c-e8e4363962e0"/>
    <s v="rg_centralhub_eastus2_001"/>
    <s v="microsoft.network/networkinterfaces"/>
    <s v="nic-vm-gisdsk-eastus2-centralhub-003"/>
    <s v=""/>
    <s v=""/>
    <x v="3"/>
    <x v="1"/>
    <s v="Add explicit outbound method to disable default outbound"/>
    <m/>
    <m/>
    <m/>
    <m/>
    <s v="USD"/>
    <n v="0"/>
    <m/>
  </r>
  <r>
    <s v="07940261-5e10-49a1-ad1c-e8e4363962e0"/>
    <s v="rg_centralhub_eastus2_001"/>
    <s v="microsoft.network/networkinterfaces"/>
    <s v="vba-6ee72aae-8b4d-47bf-b958-1aa1ed6aa0ab-nic"/>
    <s v=""/>
    <s v=""/>
    <x v="3"/>
    <x v="1"/>
    <s v="Add explicit outbound method to disable default outbound"/>
    <m/>
    <m/>
    <m/>
    <m/>
    <s v="USD"/>
    <n v="0"/>
    <m/>
  </r>
  <r>
    <s v="07940261-5e10-49a1-ad1c-e8e4363962e0"/>
    <s v="rg_centralhub_eastus2_001"/>
    <s v="microsoft.network/networkinterfaces"/>
    <s v="vm-ad-eastus2-cen228_z1"/>
    <s v=""/>
    <s v=""/>
    <x v="3"/>
    <x v="1"/>
    <s v="Add explicit outbound method to disable default outbound"/>
    <m/>
    <m/>
    <m/>
    <m/>
    <s v="USD"/>
    <n v="0"/>
    <m/>
  </r>
  <r>
    <s v="07940261-5e10-49a1-ad1c-e8e4363962e0"/>
    <s v="rg_centralhub_eastus2_001"/>
    <s v="microsoft.network/networkinterfaces"/>
    <s v="vm-ad-eastus2-cen637"/>
    <s v=""/>
    <s v=""/>
    <x v="3"/>
    <x v="1"/>
    <s v="Add explicit outbound method to disable default outbound"/>
    <m/>
    <m/>
    <m/>
    <m/>
    <s v="USD"/>
    <n v="0"/>
    <m/>
  </r>
  <r>
    <s v="07940261-5e10-49a1-ad1c-e8e4363962e0"/>
    <s v="rg_centralhub_eastus2_001"/>
    <s v="microsoft.network/networkinterfaces"/>
    <s v="vm-ad-eastus2-centralhub-003649"/>
    <s v=""/>
    <s v=""/>
    <x v="3"/>
    <x v="1"/>
    <s v="Add explicit outbound method to disable default outbound"/>
    <m/>
    <m/>
    <m/>
    <m/>
    <s v="USD"/>
    <n v="0"/>
    <m/>
  </r>
  <r>
    <s v="07940261-5e10-49a1-ad1c-e8e4363962e0"/>
    <s v="rg_centralhub_eastus2_001"/>
    <s v="microsoft.network/networkinterfaces"/>
    <s v="vm-bp-jumpbox-eastus2-centralhub-001850"/>
    <s v=""/>
    <s v=""/>
    <x v="3"/>
    <x v="1"/>
    <s v="Add explicit outbound method to disable default outbound"/>
    <m/>
    <m/>
    <m/>
    <m/>
    <s v="USD"/>
    <n v="0"/>
    <m/>
  </r>
  <r>
    <s v="07940261-5e10-49a1-ad1c-e8e4363962e0"/>
    <s v="rg_centralhub_eastus2_001"/>
    <s v="microsoft.network/networkinterfaces"/>
    <s v="vm-bp-jumpbox-eastus2-centralhub-002429"/>
    <s v=""/>
    <s v=""/>
    <x v="3"/>
    <x v="1"/>
    <s v="Add explicit outbound method to disable default outbound"/>
    <m/>
    <m/>
    <m/>
    <m/>
    <s v="USD"/>
    <n v="0"/>
    <m/>
  </r>
  <r>
    <s v="07940261-5e10-49a1-ad1c-e8e4363962e0"/>
    <s v="rg_centralhub_eastus2_001"/>
    <s v="microsoft.network/networkinterfaces"/>
    <s v="vm-bp-lic-eastus2442"/>
    <s v=""/>
    <s v=""/>
    <x v="3"/>
    <x v="1"/>
    <s v="Add explicit outbound method to disable default outbound"/>
    <m/>
    <m/>
    <m/>
    <m/>
    <s v="USD"/>
    <n v="0"/>
    <m/>
  </r>
  <r>
    <s v="07940261-5e10-49a1-ad1c-e8e4363962e0"/>
    <s v="rg_centralhub_eastus2_001"/>
    <s v="microsoft.network/networkinterfaces"/>
    <s v="vm-bp-mdso-jumpbo236"/>
    <s v=""/>
    <s v=""/>
    <x v="3"/>
    <x v="1"/>
    <s v="Add explicit outbound method to disable default outbound"/>
    <m/>
    <m/>
    <m/>
    <m/>
    <s v="USD"/>
    <n v="0"/>
    <m/>
  </r>
  <r>
    <s v="07940261-5e10-49a1-ad1c-e8e4363962e0"/>
    <s v="rg_centralhub_eastus2_001"/>
    <s v="microsoft.network/networkinterfaces"/>
    <s v="vm-devops-agentpo88"/>
    <s v=""/>
    <s v=""/>
    <x v="3"/>
    <x v="1"/>
    <s v="Add explicit outbound method to disable default outbound"/>
    <m/>
    <m/>
    <m/>
    <m/>
    <s v="USD"/>
    <n v="0"/>
    <m/>
  </r>
  <r>
    <s v="07940261-5e10-49a1-ad1c-e8e4363962e0"/>
    <s v="rg_centralhub_eastus2_001"/>
    <s v="microsoft.network/networkinterfaces"/>
    <s v="vm-devops-api-eas290"/>
    <s v=""/>
    <s v=""/>
    <x v="3"/>
    <x v="1"/>
    <s v="Add explicit outbound method to disable default outbound"/>
    <m/>
    <m/>
    <m/>
    <m/>
    <s v="USD"/>
    <n v="0"/>
    <m/>
  </r>
  <r>
    <s v="07940261-5e10-49a1-ad1c-e8e4363962e0"/>
    <s v="rg_centralhub_eastus2_001"/>
    <s v="microsoft.network/networkinterfaces"/>
    <s v="vm-devops-api-eas753"/>
    <s v=""/>
    <s v=""/>
    <x v="3"/>
    <x v="1"/>
    <s v="Add explicit outbound method to disable default outbound"/>
    <m/>
    <m/>
    <m/>
    <m/>
    <s v="USD"/>
    <n v="0"/>
    <m/>
  </r>
  <r>
    <s v="07940261-5e10-49a1-ad1c-e8e4363962e0"/>
    <s v="rg_centralhub_eastus2_001"/>
    <s v="microsoft.network/networkinterfaces"/>
    <s v="vm-files-eastus2-centalhub-001760_z1"/>
    <s v=""/>
    <s v=""/>
    <x v="3"/>
    <x v="1"/>
    <s v="Add explicit outbound method to disable default outbound"/>
    <m/>
    <m/>
    <m/>
    <m/>
    <s v="USD"/>
    <n v="0"/>
    <m/>
  </r>
  <r>
    <s v="07940261-5e10-49a1-ad1c-e8e4363962e0"/>
    <s v="rg_centralhub_eastus2_001"/>
    <s v="microsoft.network/networkinterfaces"/>
    <s v="vm-gis-jumpbox-eastus2-dev-00155"/>
    <s v=""/>
    <s v=""/>
    <x v="3"/>
    <x v="1"/>
    <s v="Add explicit outbound method to disable default outbound"/>
    <m/>
    <m/>
    <m/>
    <m/>
    <s v="USD"/>
    <n v="0"/>
    <m/>
  </r>
  <r>
    <s v="07940261-5e10-49a1-ad1c-e8e4363962e0"/>
    <s v="rg_centralhub_eastus2_001"/>
    <s v="microsoft.network/networkinterfaces"/>
    <s v="vm-gisdsk-eastus2-centralhub-001245"/>
    <s v=""/>
    <s v=""/>
    <x v="3"/>
    <x v="1"/>
    <s v="Add explicit outbound method to disable default outbound"/>
    <m/>
    <m/>
    <m/>
    <m/>
    <s v="USD"/>
    <n v="0"/>
    <m/>
  </r>
  <r>
    <s v="07940261-5e10-49a1-ad1c-e8e4363962e0"/>
    <s v="rg_centralhub_eastus2_001"/>
    <s v="microsoft.network/networkinterfaces"/>
    <s v="vm-gisdsk-eastus2-centralhub-002524"/>
    <s v=""/>
    <s v=""/>
    <x v="3"/>
    <x v="1"/>
    <s v="Add explicit outbound method to disable default outbound"/>
    <m/>
    <m/>
    <m/>
    <m/>
    <s v="USD"/>
    <n v="0"/>
    <m/>
  </r>
  <r>
    <s v="07940261-5e10-49a1-ad1c-e8e4363962e0"/>
    <s v="rg_centralhub_eastus2_001"/>
    <s v="microsoft.network/networkinterfaces"/>
    <s v="vm-jumpbox-eastus91"/>
    <s v=""/>
    <s v=""/>
    <x v="3"/>
    <x v="1"/>
    <s v="Add explicit outbound method to disable default outbound"/>
    <m/>
    <m/>
    <m/>
    <m/>
    <s v="USD"/>
    <n v="0"/>
    <m/>
  </r>
  <r>
    <s v="07940261-5e10-49a1-ad1c-e8e4363962e0"/>
    <s v="rg_centralhub_eastus2_001"/>
    <s v="microsoft.network/networkinterfaces"/>
    <s v="vm-monitor-eastus2-centralhub-001487"/>
    <s v=""/>
    <s v=""/>
    <x v="3"/>
    <x v="1"/>
    <s v="Add explicit outbound method to disable default outbound"/>
    <m/>
    <m/>
    <m/>
    <m/>
    <s v="USD"/>
    <n v="0"/>
    <m/>
  </r>
  <r>
    <s v="07940261-5e10-49a1-ad1c-e8e4363962e0"/>
    <s v="rg_centralhub_eastus2_001"/>
    <s v="microsoft.network/networkinterfaces"/>
    <s v="vm-monitor-eastus2-prod-001809"/>
    <s v=""/>
    <s v=""/>
    <x v="3"/>
    <x v="1"/>
    <s v="Add explicit outbound method to disable default outbound"/>
    <m/>
    <m/>
    <m/>
    <m/>
    <s v="USD"/>
    <n v="0"/>
    <m/>
  </r>
  <r>
    <s v="07940261-5e10-49a1-ad1c-e8e4363962e0"/>
    <s v="rg_centralhub_eastus2_001"/>
    <s v="microsoft.network/networkinterfaces"/>
    <s v="vm-sn-jumpbox-eas876"/>
    <s v=""/>
    <s v=""/>
    <x v="3"/>
    <x v="1"/>
    <s v="Add explicit outbound method to disable default outbound"/>
    <m/>
    <m/>
    <m/>
    <m/>
    <s v="USD"/>
    <n v="0"/>
    <m/>
  </r>
  <r>
    <s v="07940261-5e10-49a1-ad1c-e8e4363962e0"/>
    <s v="rg_centralhub_eastus2_001"/>
    <s v="microsoft.network/networkinterfaces"/>
    <s v="vm-veeam-centralhub-001791"/>
    <s v=""/>
    <s v=""/>
    <x v="3"/>
    <x v="1"/>
    <s v="Add explicit outbound method to disable default outbound"/>
    <m/>
    <m/>
    <m/>
    <m/>
    <s v="USD"/>
    <n v="0"/>
    <m/>
  </r>
  <r>
    <s v="07940261-5e10-49a1-ad1c-e8e4363962e0"/>
    <s v="rg_centralhub_eastus2_001"/>
    <s v="microsoft.network/publicipaddresses"/>
    <s v="fwfortinet-fgt-pip"/>
    <s v=""/>
    <s v=""/>
    <x v="2"/>
    <x v="1"/>
    <s v="Basic SKU is being retired"/>
    <m/>
    <m/>
    <m/>
    <m/>
    <s v="USD"/>
    <n v="0"/>
    <m/>
  </r>
  <r>
    <s v="07940261-5e10-49a1-ad1c-e8e4363962e0"/>
    <s v="rg_centralhub_eastus2_001"/>
    <s v="microsoft.network/virtualnetworkgateways"/>
    <s v="vng_centralhub_eastus2_001"/>
    <s v=""/>
    <s v=""/>
    <x v="2"/>
    <x v="1"/>
    <s v="Enable Active-Active gateways for redundancy"/>
    <m/>
    <m/>
    <m/>
    <m/>
    <s v="USD"/>
    <n v="0"/>
    <m/>
  </r>
  <r>
    <s v="07940261-5e10-49a1-ad1c-e8e4363962e0"/>
    <s v="rg_centralhub_eastus2_001"/>
    <s v="microsoft.network/virtualnetworkgateways"/>
    <s v="vng_centralhub_eastus2_001"/>
    <s v=""/>
    <s v=""/>
    <x v="1"/>
    <x v="1"/>
    <s v="VPN gateways should use only Azure Active Directory (Azure AD) authentication for point-to-site users"/>
    <m/>
    <m/>
    <m/>
    <m/>
    <s v="USD"/>
    <n v="0"/>
    <m/>
  </r>
  <r>
    <s v="07940261-5e10-49a1-ad1c-e8e4363962e0"/>
    <s v="rg_centralhub_eastus2_001"/>
    <s v="microsoft.network/virtualnetworkgateways"/>
    <s v="vng_centralhub_eastus2_001"/>
    <s v=""/>
    <s v=""/>
    <x v="2"/>
    <x v="1"/>
    <s v="VpnGw1-5 (Non-Availability Zones SKUs) is being retired."/>
    <m/>
    <m/>
    <m/>
    <m/>
    <s v="USD"/>
    <n v="0"/>
    <m/>
  </r>
  <r>
    <s v="07940261-5e10-49a1-ad1c-e8e4363962e0"/>
    <s v="rg_centralhub_eastus2_001"/>
    <s v="microsoft.network/virtualnetworkgateways"/>
    <s v="vng_centralhub_eastus2_001"/>
    <s v=""/>
    <s v=""/>
    <x v="2"/>
    <x v="0"/>
    <s v="Configure and deploy VPN gateway and related resources to use availability zones"/>
    <m/>
    <m/>
    <m/>
    <m/>
    <s v="USD"/>
    <n v="0"/>
    <m/>
  </r>
  <r>
    <s v="07940261-5e10-49a1-ad1c-e8e4363962e0"/>
    <s v="rg_centralhub_eastus2_001"/>
    <s v="microsoft.network/virtualnetworkgateways"/>
    <s v="vng_centralhub_eastus2_001"/>
    <s v=""/>
    <s v=""/>
    <x v="2"/>
    <x v="1"/>
    <s v="Manual VPN clients for point-to-site connections with Entra ID authentication are being retired"/>
    <m/>
    <m/>
    <m/>
    <m/>
    <s v="USD"/>
    <n v="0"/>
    <m/>
  </r>
  <r>
    <s v="07940261-5e10-49a1-ad1c-e8e4363962e0"/>
    <s v="rg_centralhub_eastus2_001"/>
    <s v="microsoft.network/virtualnetworks"/>
    <s v="vnet_centralhub_eastus2_001"/>
    <s v=""/>
    <s v=""/>
    <x v="2"/>
    <x v="1"/>
    <s v="Use NAT gateway for outbound connectivity"/>
    <m/>
    <m/>
    <m/>
    <m/>
    <s v="USD"/>
    <n v="0"/>
    <s v="eastus2"/>
  </r>
  <r>
    <s v="07940261-5e10-49a1-ad1c-e8e4363962e0"/>
    <s v="rg_centralhub_eastus2_001"/>
    <s v="microsoft.network/virtualnetworks"/>
    <s v="vnet_centralhub_eastus2_001"/>
    <s v="Microsoft.Networking/virtualNetworks"/>
    <s v=""/>
    <x v="1"/>
    <x v="1"/>
    <s v="Azure DDoS Protection Standard should be enabled"/>
    <m/>
    <m/>
    <m/>
    <m/>
    <s v="USD"/>
    <n v="0"/>
    <m/>
  </r>
  <r>
    <s v="07940261-5e10-49a1-ad1c-e8e4363962e0"/>
    <s v="rg_centralhub_eastus2_001"/>
    <s v="microsoft.network/virtualnetworks"/>
    <s v="vnet_centralhub_eastus2_001"/>
    <s v=""/>
    <s v=""/>
    <x v="3"/>
    <x v="1"/>
    <s v="VNet with more than 5 peerings should be managed using AVNM connectivity configuration"/>
    <m/>
    <m/>
    <m/>
    <m/>
    <s v="USD"/>
    <n v="0"/>
    <m/>
  </r>
  <r>
    <s v="07940261-5e10-49a1-ad1c-e8e4363962e0"/>
    <s v="rg_centralhub_eastus2_001"/>
    <s v="microsoft.recoveryservices/vaults"/>
    <s v="bv-backup-centralhub-001"/>
    <s v=""/>
    <s v=""/>
    <x v="3"/>
    <x v="1"/>
    <s v="Switch to Azure Monitor based alerts for backup"/>
    <m/>
    <m/>
    <m/>
    <m/>
    <s v="USD"/>
    <n v="0"/>
    <m/>
  </r>
  <r>
    <s v="07940261-5e10-49a1-ad1c-e8e4363962e0"/>
    <s v="rg_centralhub_eastus2_001"/>
    <s v="microsoft.recoveryservices/vaults"/>
    <s v="bv-backup-centralhub-001"/>
    <s v=""/>
    <s v=""/>
    <x v="2"/>
    <x v="0"/>
    <s v="Enable Zone Redundant Storage (ZRS) for vault storage to protect backups from zone failures"/>
    <m/>
    <m/>
    <m/>
    <m/>
    <s v="USD"/>
    <n v="0"/>
    <m/>
  </r>
  <r>
    <s v="07940261-5e10-49a1-ad1c-e8e4363962e0"/>
    <s v="rg_centralhub_eastus2_001"/>
    <s v="microsoft.recoveryservices/vaults"/>
    <s v="bv-backup-centralhub-001"/>
    <s v=""/>
    <s v=""/>
    <x v="2"/>
    <x v="1"/>
    <s v="Enable Cross Region Restore for your recovery Services Vault"/>
    <m/>
    <m/>
    <m/>
    <m/>
    <s v="USD"/>
    <n v="0"/>
    <m/>
  </r>
  <r>
    <s v="07940261-5e10-49a1-ad1c-e8e4363962e0"/>
    <s v="rg_centralhub_eastus2_001"/>
    <s v="microsoft.storage/storageaccounts"/>
    <s v="consolexmx2damk7ycfc"/>
    <s v=""/>
    <s v=""/>
    <x v="2"/>
    <x v="0"/>
    <s v="Support for TLS 1.0 and TLS 1.1 in Azure storage accounts is ending"/>
    <m/>
    <m/>
    <m/>
    <m/>
    <s v="USD"/>
    <n v="0"/>
    <m/>
  </r>
  <r>
    <s v="07940261-5e10-49a1-ad1c-e8e4363962e0"/>
    <s v="rg_centralhub_eastus2_001"/>
    <s v="microsoft.storage/storageaccounts"/>
    <s v="consolexmx2damk7ycfc"/>
    <s v=""/>
    <s v=""/>
    <x v="1"/>
    <x v="1"/>
    <s v="Storage accounts should restrict network access using virtual network rules"/>
    <m/>
    <m/>
    <m/>
    <m/>
    <s v="USD"/>
    <n v="0"/>
    <m/>
  </r>
  <r>
    <s v="07940261-5e10-49a1-ad1c-e8e4363962e0"/>
    <s v="rg_centralhub_eastus2_001"/>
    <s v="microsoft.storage/storageaccounts"/>
    <s v="consolexmx2damk7ycfc"/>
    <s v=""/>
    <s v=""/>
    <x v="1"/>
    <x v="1"/>
    <s v="Storage account public access should be disallowed"/>
    <m/>
    <m/>
    <m/>
    <m/>
    <s v="USD"/>
    <n v="0"/>
    <m/>
  </r>
  <r>
    <s v="07940261-5e10-49a1-ad1c-e8e4363962e0"/>
    <s v="rg_centralhub_eastus2_001"/>
    <s v="microsoft.storage/storageaccounts"/>
    <s v="consolexmx2damk7ycfc"/>
    <s v=""/>
    <s v=""/>
    <x v="2"/>
    <x v="0"/>
    <s v="Enable zone redundancy for storage accounts to improve high availability and resiliency"/>
    <m/>
    <m/>
    <m/>
    <m/>
    <s v="USD"/>
    <n v="0"/>
    <m/>
  </r>
  <r>
    <s v="07940261-5e10-49a1-ad1c-e8e4363962e0"/>
    <s v="rg_centralhub_eastus2_001"/>
    <s v="microsoft.storage/storageaccounts"/>
    <s v="consolexmx2damk7ycfc"/>
    <s v=""/>
    <s v=""/>
    <x v="2"/>
    <x v="1"/>
    <s v="Upgrade general-purpose v1 storage accounts"/>
    <m/>
    <m/>
    <m/>
    <m/>
    <s v="USD"/>
    <n v="0"/>
    <m/>
  </r>
  <r>
    <s v="07940261-5e10-49a1-ad1c-e8e4363962e0"/>
    <s v="rg_centralhub_eastus2_001"/>
    <s v="microsoft.storage/storageaccounts"/>
    <s v="stacdevopseastus2001"/>
    <s v=""/>
    <s v=""/>
    <x v="1"/>
    <x v="1"/>
    <s v="Storage accounts should restrict network access using virtual network rules"/>
    <m/>
    <m/>
    <m/>
    <m/>
    <s v="USD"/>
    <n v="0"/>
    <m/>
  </r>
  <r>
    <s v="07940261-5e10-49a1-ad1c-e8e4363962e0"/>
    <s v="rg_centralhub_eastus2_001"/>
    <s v="microsoft.storage/storageaccounts"/>
    <s v="stacdevopseastus2001"/>
    <s v=""/>
    <s v=""/>
    <x v="2"/>
    <x v="0"/>
    <s v="Support for TLS 1.0 and TLS 1.1 in Azure storage accounts is ending"/>
    <m/>
    <m/>
    <m/>
    <m/>
    <s v="USD"/>
    <n v="0"/>
    <m/>
  </r>
  <r>
    <s v="07940261-5e10-49a1-ad1c-e8e4363962e0"/>
    <s v="rg_centralhub_eastus2_001"/>
    <s v="microsoft.storage/storageaccounts"/>
    <s v="stacdevopseastus2001"/>
    <s v=""/>
    <s v=""/>
    <x v="1"/>
    <x v="1"/>
    <s v="Storage accounts should prevent shared key access"/>
    <m/>
    <m/>
    <m/>
    <m/>
    <s v="USD"/>
    <n v="0"/>
    <m/>
  </r>
  <r>
    <s v="07940261-5e10-49a1-ad1c-e8e4363962e0"/>
    <s v="rg_centralhub_eastus2_001"/>
    <s v="microsoft.storage/storageaccounts"/>
    <s v="stacdevopseastus2001"/>
    <s v=""/>
    <s v=""/>
    <x v="1"/>
    <x v="1"/>
    <s v="Storage account public access should be disallowed"/>
    <m/>
    <m/>
    <m/>
    <m/>
    <s v="USD"/>
    <n v="0"/>
    <m/>
  </r>
  <r>
    <s v="07940261-5e10-49a1-ad1c-e8e4363962e0"/>
    <s v="rg_centralhub_eastus2_001"/>
    <s v="microsoft.storage/storageaccounts"/>
    <s v="stactsseastus2ch1xmx2da"/>
    <s v=""/>
    <s v=""/>
    <x v="2"/>
    <x v="1"/>
    <s v="Upgrade general-purpose v1 storage accounts"/>
    <m/>
    <m/>
    <m/>
    <m/>
    <s v="USD"/>
    <n v="0"/>
    <m/>
  </r>
  <r>
    <s v="07940261-5e10-49a1-ad1c-e8e4363962e0"/>
    <s v="rg_centralhub_eastus2_001"/>
    <s v="microsoft.storage/storageaccounts"/>
    <s v="stactsseastus2ch1xmx2da"/>
    <s v=""/>
    <s v=""/>
    <x v="2"/>
    <x v="0"/>
    <s v="Enable zone redundancy for storage accounts to improve high availability and resiliency"/>
    <m/>
    <m/>
    <m/>
    <m/>
    <s v="USD"/>
    <n v="0"/>
    <m/>
  </r>
  <r>
    <s v="07940261-5e10-49a1-ad1c-e8e4363962e0"/>
    <s v="rg_centralhub_eastus2_001"/>
    <s v="microsoft.storage/storageaccounts"/>
    <s v="stactsseastus2ch1xmx2da"/>
    <s v=""/>
    <s v=""/>
    <x v="1"/>
    <x v="1"/>
    <s v="Storage accounts should restrict network access using virtual network rules"/>
    <m/>
    <m/>
    <m/>
    <m/>
    <s v="USD"/>
    <n v="0"/>
    <m/>
  </r>
  <r>
    <s v="07940261-5e10-49a1-ad1c-e8e4363962e0"/>
    <s v="rg_centralhub_eastus2_001"/>
    <s v="microsoft.storage/storageaccounts"/>
    <s v="stacveeameastus2ch001"/>
    <s v=""/>
    <s v=""/>
    <x v="2"/>
    <x v="0"/>
    <s v="Enable zone redundancy for storage accounts to improve high availability and resiliency"/>
    <m/>
    <m/>
    <m/>
    <m/>
    <s v="USD"/>
    <n v="0"/>
    <m/>
  </r>
  <r>
    <s v="07940261-5e10-49a1-ad1c-e8e4363962e0"/>
    <s v="rg_centralhub_eastus2_001"/>
    <s v="microsoft.storage/storageaccounts"/>
    <s v="veeam1yjsvoeibpxzt13uxwf"/>
    <s v=""/>
    <s v=""/>
    <x v="2"/>
    <x v="0"/>
    <s v="Enable zone redundancy for storage accounts to improve high availability and resiliency"/>
    <m/>
    <m/>
    <m/>
    <m/>
    <s v="USD"/>
    <n v="0"/>
    <m/>
  </r>
  <r>
    <s v="07940261-5e10-49a1-ad1c-e8e4363962e0"/>
    <s v="rg_centralhub_eastus2_001"/>
    <s v="microsoft.web/serverfarms"/>
    <s v="af-ss-eastus2-ch-001xmx2damk7ycfc-plan"/>
    <s v=""/>
    <s v=""/>
    <x v="2"/>
    <x v="0"/>
    <s v="Use zone-supported App Service Plan"/>
    <m/>
    <m/>
    <m/>
    <m/>
    <s v="USD"/>
    <n v="0"/>
    <m/>
  </r>
  <r>
    <s v="07940261-5e10-49a1-ad1c-e8e4363962e0"/>
    <s v="rg_centralhub_eastus2_001"/>
    <s v="microsoft.web/serverfarms"/>
    <s v="af-ss-eastus2-ch-001xmx2damk7ycfc-plan"/>
    <s v="MICROSOFT.WEB/SITES"/>
    <s v=""/>
    <x v="2"/>
    <x v="0"/>
    <s v="Set minimum instance count for App Service to 2"/>
    <m/>
    <m/>
    <m/>
    <m/>
    <s v="USD"/>
    <n v="0"/>
    <m/>
  </r>
  <r>
    <s v="07940261-5e10-49a1-ad1c-e8e4363962e0"/>
    <s v="rg_centralhub_eastus2_001"/>
    <s v="microsoft.web/serverfarms"/>
    <s v="af-ss-eastus2-ch-001xmx2damk7ycfc-plan"/>
    <s v="MICROSOFT.WEB/SITES"/>
    <s v=""/>
    <x v="2"/>
    <x v="0"/>
    <s v="Use Standard or Premium tier"/>
    <m/>
    <m/>
    <m/>
    <m/>
    <s v="USD"/>
    <n v="0"/>
    <m/>
  </r>
  <r>
    <s v="07940261-5e10-49a1-ad1c-e8e4363962e0"/>
    <s v="rg_centralhub_eastus2_001"/>
    <s v="microsoft.web/sites"/>
    <s v="af-ss-eastus2-ch-001xmx2damk7ycfc"/>
    <s v=""/>
    <s v=""/>
    <x v="1"/>
    <x v="0"/>
    <s v="Overly permissive permissions should not be configured on Function App, Web App or Logic App"/>
    <m/>
    <m/>
    <m/>
    <m/>
    <s v="USD"/>
    <n v="0"/>
    <m/>
  </r>
  <r>
    <s v="07940261-5e10-49a1-ad1c-e8e4363962e0"/>
    <s v="rg_rpa_centralhub_001"/>
    <s v="microsoft.compute/disks"/>
    <s v="vm-jobserver-centrahub-001_osdisk_1_336eccf60e75444194013ca46cd77ac9"/>
    <s v=""/>
    <s v=""/>
    <x v="2"/>
    <x v="0"/>
    <s v="Ensure Azure Disks are in the same zone as your VM for higher resiliency and availability"/>
    <m/>
    <m/>
    <m/>
    <m/>
    <s v="USD"/>
    <n v="0"/>
    <m/>
  </r>
  <r>
    <s v="07940261-5e10-49a1-ad1c-e8e4363962e0"/>
    <s v="rg_rpa_centralhub_001"/>
    <s v="microsoft.compute/virtualmachines"/>
    <s v="vm-jobserver-centrahub-001"/>
    <s v=""/>
    <s v=""/>
    <x v="1"/>
    <x v="1"/>
    <s v="Guest Configuration extension should be installed on machines"/>
    <m/>
    <m/>
    <m/>
    <m/>
    <s v="USD"/>
    <n v="0"/>
    <m/>
  </r>
  <r>
    <s v="07940261-5e10-49a1-ad1c-e8e4363962e0"/>
    <s v="rg_rpa_centralhub_001"/>
    <s v="microsoft.compute/virtualmachines"/>
    <s v="vm-jobserver-centrahub-001"/>
    <s v=""/>
    <s v=""/>
    <x v="3"/>
    <x v="0"/>
    <s v="Enable Trusted Launch foundational excellence, and modern security for Existing Generation 2 VM(s)"/>
    <m/>
    <m/>
    <m/>
    <m/>
    <s v="USD"/>
    <n v="0"/>
    <m/>
  </r>
  <r>
    <s v="07940261-5e10-49a1-ad1c-e8e4363962e0"/>
    <s v="rg_rpa_centralhub_001"/>
    <s v="microsoft.compute/virtualmachines"/>
    <s v="vm-jobserver-centrahub-001"/>
    <s v=""/>
    <s v=""/>
    <x v="2"/>
    <x v="1"/>
    <s v="Migrate workload to Virtual Machine Scale Sets Flex"/>
    <m/>
    <m/>
    <m/>
    <m/>
    <s v="USD"/>
    <n v="0"/>
    <m/>
  </r>
  <r>
    <s v="07940261-5e10-49a1-ad1c-e8e4363962e0"/>
    <s v="rg_rpa_centralhub_001"/>
    <s v="microsoft.compute/virtualmachines"/>
    <s v="vm-jobserver-centrahub-001"/>
    <s v=""/>
    <s v=""/>
    <x v="2"/>
    <x v="0"/>
    <s v="Review and migrate virtual machine workloads"/>
    <m/>
    <m/>
    <m/>
    <m/>
    <s v="USD"/>
    <n v="0"/>
    <m/>
  </r>
  <r>
    <s v="07940261-5e10-49a1-ad1c-e8e4363962e0"/>
    <s v="rg_rpa_centralhub_001"/>
    <s v="microsoft.compute/virtualmachines"/>
    <s v="vm-jobserver-centrahub-001"/>
    <s v=""/>
    <s v=""/>
    <x v="2"/>
    <x v="1"/>
    <s v="Enable Backups on your Virtual Machines"/>
    <m/>
    <m/>
    <m/>
    <m/>
    <s v="USD"/>
    <n v="0"/>
    <m/>
  </r>
  <r>
    <s v="07940261-5e10-49a1-ad1c-e8e4363962e0"/>
    <s v="rg_rpa_centralhub_001"/>
    <s v="microsoft.compute/virtualmachines"/>
    <s v="vm-jobserver-centrahub-001"/>
    <s v=""/>
    <s v=""/>
    <x v="1"/>
    <x v="0"/>
    <s v="Linux virtual machines should enable Azure Disk Encryption or EncryptionAtHost."/>
    <m/>
    <m/>
    <m/>
    <m/>
    <s v="USD"/>
    <n v="0"/>
    <m/>
  </r>
  <r>
    <s v="07940261-5e10-49a1-ad1c-e8e4363962e0"/>
    <s v="rg_rpa_centralhub_001"/>
    <s v="microsoft.compute/virtualmachines"/>
    <s v="vm-jobserver-centrahub-001"/>
    <s v=""/>
    <s v=""/>
    <x v="1"/>
    <x v="1"/>
    <s v="Virtual machines and virtual machine scale sets should have encryption at host enabled"/>
    <m/>
    <m/>
    <m/>
    <m/>
    <s v="USD"/>
    <n v="0"/>
    <m/>
  </r>
  <r>
    <s v="07940261-5e10-49a1-ad1c-e8e4363962e0"/>
    <s v="rg_rpa_centralhub_001"/>
    <s v="microsoft.compute/virtualmachines"/>
    <s v="vm-jobserver-centrahub-001"/>
    <s v=""/>
    <s v=""/>
    <x v="2"/>
    <x v="0"/>
    <s v="Migrate workload to D-series or better virtual machine"/>
    <m/>
    <m/>
    <m/>
    <m/>
    <s v="USD"/>
    <n v="0"/>
    <m/>
  </r>
  <r>
    <s v="07940261-5e10-49a1-ad1c-e8e4363962e0"/>
    <s v="rg_rpa_centralhub_001"/>
    <s v="microsoft.network/networkinterfaces"/>
    <s v="vm-jobserver-centrahub-001905"/>
    <s v=""/>
    <s v=""/>
    <x v="3"/>
    <x v="1"/>
    <s v="Add explicit outbound method to disable default outbound"/>
    <m/>
    <m/>
    <m/>
    <m/>
    <s v="USD"/>
    <n v="0"/>
    <m/>
  </r>
  <r>
    <s v="07940261-5e10-49a1-ad1c-e8e4363962e0"/>
    <s v="site-recovery-vault-rg"/>
    <s v="microsoft.storage/storageaccounts"/>
    <s v="sw88bvsiterecovasrcache"/>
    <s v=""/>
    <s v=""/>
    <x v="1"/>
    <x v="1"/>
    <s v="Storage accounts should restrict network access using virtual network rules"/>
    <m/>
    <m/>
    <m/>
    <m/>
    <s v="USD"/>
    <n v="0"/>
    <m/>
  </r>
  <r>
    <s v="07940261-5e10-49a1-ad1c-e8e4363962e0"/>
    <s v="site-recovery-vault-rg"/>
    <s v="microsoft.storage/storageaccounts"/>
    <s v="sw88bvsiterecovasrcache"/>
    <s v=""/>
    <s v=""/>
    <x v="1"/>
    <x v="1"/>
    <s v="Storage accounts should prevent shared key access"/>
    <m/>
    <m/>
    <m/>
    <m/>
    <s v="USD"/>
    <n v="0"/>
    <m/>
  </r>
  <r>
    <s v="07940261-5e10-49a1-ad1c-e8e4363962e0"/>
    <s v="site-recovery-vault-rg"/>
    <s v="microsoft.storage/storageaccounts"/>
    <s v="sw88bvsiterecovasrcache"/>
    <s v=""/>
    <s v=""/>
    <x v="2"/>
    <x v="1"/>
    <s v="Upgrade general-purpose v1 storage accounts"/>
    <m/>
    <m/>
    <m/>
    <m/>
    <s v="USD"/>
    <n v="0"/>
    <m/>
  </r>
  <r>
    <s v="07940261-5e10-49a1-ad1c-e8e4363962e0"/>
    <s v="site-recovery-vault-rg"/>
    <s v="microsoft.storage/storageaccounts"/>
    <s v="sw88bvsiterecovasrcache"/>
    <s v=""/>
    <s v=""/>
    <x v="2"/>
    <x v="0"/>
    <s v="Support for TLS 1.0 and TLS 1.1 in Azure storage accounts is ending"/>
    <m/>
    <m/>
    <m/>
    <m/>
    <s v="USD"/>
    <n v="0"/>
    <m/>
  </r>
  <r>
    <s v="a651eb11-e3ba-4f9a-b098-93fec752d8e0"/>
    <m/>
    <s v="Microsoft.Subscriptions/subscriptions"/>
    <s v="a651eb11-e3ba-4f9a-b098-93fec752d8e0"/>
    <s v=""/>
    <s v=""/>
    <x v="0"/>
    <x v="0"/>
    <s v="Consider Cosmos DB reserved instance to save over the pay-as-you-go costs"/>
    <s v="Cosmos_DB_100_RUs"/>
    <s v="P3Y"/>
    <n v="30"/>
    <n v="12"/>
    <s v="USD"/>
    <n v="253"/>
    <s v="All"/>
  </r>
  <r>
    <s v="a651eb11-e3ba-4f9a-b098-93fec752d8e0"/>
    <m/>
    <s v="Microsoft.Subscriptions/subscriptions"/>
    <s v="a651eb11-e3ba-4f9a-b098-93fec752d8e0"/>
    <s v=""/>
    <s v=""/>
    <x v="0"/>
    <x v="0"/>
    <s v="Consider virtual machine reserved instance to save over the on-demand costs"/>
    <s v="Standard_D16s_v3"/>
    <s v="P3Y"/>
    <n v="30"/>
    <n v="3"/>
    <s v="USD"/>
    <n v="1789"/>
    <s v="eastus2"/>
  </r>
  <r>
    <s v="a651eb11-e3ba-4f9a-b098-93fec752d8e0"/>
    <m/>
    <s v="Microsoft.Subscriptions/subscriptions"/>
    <s v="a651eb11-e3ba-4f9a-b098-93fec752d8e0"/>
    <s v=""/>
    <s v=""/>
    <x v="0"/>
    <x v="0"/>
    <s v="Consider virtual machine reserved instance to save over the on-demand costs"/>
    <s v="Standard_D4as_v4"/>
    <s v="P1Y"/>
    <n v="60"/>
    <n v="7"/>
    <s v="USD"/>
    <n v="1330"/>
    <s v="eastus2"/>
  </r>
  <r>
    <s v="a651eb11-e3ba-4f9a-b098-93fec752d8e0"/>
    <m/>
    <s v="Microsoft.Subscriptions/subscriptions"/>
    <s v="a651eb11-e3ba-4f9a-b098-93fec752d8e0"/>
    <s v=""/>
    <s v=""/>
    <x v="0"/>
    <x v="0"/>
    <s v="Consider virtual machine reserved instance to save over the on-demand costs"/>
    <s v="Standard_D4as_v4"/>
    <s v="P1Y"/>
    <n v="7"/>
    <n v="7"/>
    <s v="USD"/>
    <n v="3629"/>
    <s v="eastus2"/>
  </r>
  <r>
    <s v="a651eb11-e3ba-4f9a-b098-93fec752d8e0"/>
    <m/>
    <s v="Microsoft.Subscriptions/subscriptions"/>
    <s v="a651eb11-e3ba-4f9a-b098-93fec752d8e0"/>
    <s v=""/>
    <s v=""/>
    <x v="0"/>
    <x v="0"/>
    <s v="Consider Cosmos DB reserved instance to save over the pay-as-you-go costs"/>
    <s v="Cosmos_DB_100_RUs"/>
    <s v="P1Y"/>
    <n v="30"/>
    <n v="12"/>
    <s v="USD"/>
    <n v="168"/>
    <s v="All"/>
  </r>
  <r>
    <s v="a651eb11-e3ba-4f9a-b098-93fec752d8e0"/>
    <m/>
    <s v="Microsoft.Subscriptions/subscriptions"/>
    <s v="a651eb11-e3ba-4f9a-b098-93fec752d8e0"/>
    <s v=""/>
    <s v=""/>
    <x v="0"/>
    <x v="0"/>
    <s v="Consider virtual machine reserved instance to save over the on-demand costs"/>
    <s v="Standard_D4s_v3"/>
    <s v="P3Y"/>
    <n v="30"/>
    <n v="2"/>
    <s v="USD"/>
    <n v="293"/>
    <s v="eastus2"/>
  </r>
  <r>
    <s v="a651eb11-e3ba-4f9a-b098-93fec752d8e0"/>
    <m/>
    <s v="Microsoft.Subscriptions/subscriptions"/>
    <s v="a651eb11-e3ba-4f9a-b098-93fec752d8e0"/>
    <s v=""/>
    <s v=""/>
    <x v="0"/>
    <x v="0"/>
    <s v="Consider Cosmos DB reserved instance to save over the pay-as-you-go costs"/>
    <s v="Cosmos_DB_100_RUs"/>
    <s v="P1Y"/>
    <n v="60"/>
    <n v="12"/>
    <s v="USD"/>
    <n v="168"/>
    <s v="All"/>
  </r>
  <r>
    <s v="a651eb11-e3ba-4f9a-b098-93fec752d8e0"/>
    <m/>
    <s v="Microsoft.Subscriptions/subscriptions"/>
    <s v="a651eb11-e3ba-4f9a-b098-93fec752d8e0"/>
    <s v=""/>
    <s v=""/>
    <x v="0"/>
    <x v="0"/>
    <s v="Consider purchasing a savings plan for compute to unlock lower prices"/>
    <s v="Database_Savings_Plan"/>
    <s v="P1Y"/>
    <n v="30"/>
    <m/>
    <s v="USD"/>
    <n v="147"/>
    <m/>
  </r>
  <r>
    <s v="a651eb11-e3ba-4f9a-b098-93fec752d8e0"/>
    <m/>
    <s v="Microsoft.Subscriptions/subscriptions"/>
    <s v="a651eb11-e3ba-4f9a-b098-93fec752d8e0"/>
    <s v=""/>
    <s v=""/>
    <x v="0"/>
    <x v="0"/>
    <s v="Consider Cosmos DB reserved instance to save over the pay-as-you-go costs"/>
    <s v="Cosmos_DB_100_RUs"/>
    <s v="P3Y"/>
    <n v="7"/>
    <n v="12"/>
    <s v="USD"/>
    <n v="253"/>
    <s v="All"/>
  </r>
  <r>
    <s v="a651eb11-e3ba-4f9a-b098-93fec752d8e0"/>
    <m/>
    <s v="Microsoft.Subscriptions/subscriptions"/>
    <s v="a651eb11-e3ba-4f9a-b098-93fec752d8e0"/>
    <s v=""/>
    <s v=""/>
    <x v="0"/>
    <x v="0"/>
    <s v="Consider virtual machine reserved instance to save over the on-demand costs"/>
    <s v="Standard_D16s_v3"/>
    <s v="P3Y"/>
    <n v="60"/>
    <n v="3"/>
    <s v="USD"/>
    <n v="1319"/>
    <s v="eastus2"/>
  </r>
  <r>
    <s v="a651eb11-e3ba-4f9a-b098-93fec752d8e0"/>
    <m/>
    <s v="Microsoft.Subscriptions/subscriptions"/>
    <s v="a651eb11-e3ba-4f9a-b098-93fec752d8e0"/>
    <s v=""/>
    <s v=""/>
    <x v="0"/>
    <x v="0"/>
    <s v="Consider Cosmos DB reserved instance to save over the pay-as-you-go costs"/>
    <s v="Cosmos_DB_100_RUs"/>
    <s v="P1Y"/>
    <n v="7"/>
    <n v="12"/>
    <s v="USD"/>
    <n v="168"/>
    <s v="All"/>
  </r>
  <r>
    <s v="a651eb11-e3ba-4f9a-b098-93fec752d8e0"/>
    <m/>
    <s v="Microsoft.Subscriptions/subscriptions"/>
    <s v="a651eb11-e3ba-4f9a-b098-93fec752d8e0"/>
    <s v=""/>
    <s v=""/>
    <x v="0"/>
    <x v="0"/>
    <s v="Consider virtual machine reserved instance to save over the on-demand costs"/>
    <s v="Standard_D4as_v4"/>
    <s v="P3Y"/>
    <n v="7"/>
    <n v="7"/>
    <s v="USD"/>
    <n v="4554"/>
    <s v="eastus2"/>
  </r>
  <r>
    <s v="a651eb11-e3ba-4f9a-b098-93fec752d8e0"/>
    <m/>
    <s v="Microsoft.Subscriptions/subscriptions"/>
    <s v="a651eb11-e3ba-4f9a-b098-93fec752d8e0"/>
    <s v=""/>
    <s v=""/>
    <x v="0"/>
    <x v="0"/>
    <s v="Consider virtual machine reserved instance to save over the on-demand costs"/>
    <s v="Standard_D4as_v4"/>
    <s v="P1Y"/>
    <n v="30"/>
    <n v="7"/>
    <s v="USD"/>
    <n v="1047"/>
    <s v="eastus2"/>
  </r>
  <r>
    <s v="a651eb11-e3ba-4f9a-b098-93fec752d8e0"/>
    <m/>
    <s v="Microsoft.Subscriptions/subscriptions"/>
    <s v="a651eb11-e3ba-4f9a-b098-93fec752d8e0"/>
    <s v=""/>
    <s v=""/>
    <x v="0"/>
    <x v="0"/>
    <s v="Consider virtual machine reserved instance to save over the on-demand costs"/>
    <s v="Standard_D4as_v4"/>
    <s v="P3Y"/>
    <n v="30"/>
    <n v="7"/>
    <s v="USD"/>
    <n v="3151"/>
    <s v="eastus2"/>
  </r>
  <r>
    <s v="a651eb11-e3ba-4f9a-b098-93fec752d8e0"/>
    <m/>
    <s v="Microsoft.Subscriptions/subscriptions"/>
    <s v="a651eb11-e3ba-4f9a-b098-93fec752d8e0"/>
    <s v=""/>
    <s v=""/>
    <x v="0"/>
    <x v="0"/>
    <s v="Consider purchasing a savings plan for compute to unlock lower prices"/>
    <s v="Compute_Savings_Plan"/>
    <s v="P1Y"/>
    <n v="30"/>
    <m/>
    <s v="USD"/>
    <n v="5219"/>
    <m/>
  </r>
  <r>
    <s v="a651eb11-e3ba-4f9a-b098-93fec752d8e0"/>
    <m/>
    <s v="Microsoft.Subscriptions/subscriptions"/>
    <s v="a651eb11-e3ba-4f9a-b098-93fec752d8e0"/>
    <s v=""/>
    <s v=""/>
    <x v="0"/>
    <x v="0"/>
    <s v="Consider purchasing a savings plan for compute to unlock lower prices"/>
    <s v="Compute_Savings_Plan"/>
    <s v="P3Y"/>
    <n v="30"/>
    <m/>
    <s v="USD"/>
    <n v="3465"/>
    <m/>
  </r>
  <r>
    <s v="a651eb11-e3ba-4f9a-b098-93fec752d8e0"/>
    <m/>
    <s v="Microsoft.Subscriptions/subscriptions"/>
    <s v="a651eb11-e3ba-4f9a-b098-93fec752d8e0"/>
    <s v=""/>
    <s v=""/>
    <x v="0"/>
    <x v="0"/>
    <s v="Consider Cosmos DB reserved instance to save over the pay-as-you-go costs"/>
    <s v="Cosmos_DB_100_RUs"/>
    <s v="P3Y"/>
    <n v="60"/>
    <n v="12"/>
    <s v="USD"/>
    <n v="253"/>
    <s v="All"/>
  </r>
  <r>
    <s v="a651eb11-e3ba-4f9a-b098-93fec752d8e0"/>
    <m/>
    <s v="Microsoft.Subscriptions/subscriptions"/>
    <s v="a651eb11-e3ba-4f9a-b098-93fec752d8e0"/>
    <s v=""/>
    <s v=""/>
    <x v="0"/>
    <x v="0"/>
    <s v="Consider virtual machine reserved instance to save over the on-demand costs"/>
    <s v="Standard_D4s_v3"/>
    <s v="P3Y"/>
    <n v="60"/>
    <n v="2"/>
    <s v="USD"/>
    <n v="201"/>
    <s v="eastus2"/>
  </r>
  <r>
    <s v="a651eb11-e3ba-4f9a-b098-93fec752d8e0"/>
    <m/>
    <s v="Microsoft.Subscriptions/subscriptions"/>
    <s v="a651eb11-e3ba-4f9a-b098-93fec752d8e0"/>
    <s v=""/>
    <s v=""/>
    <x v="0"/>
    <x v="0"/>
    <s v="Consider virtual machine reserved instance to save over the on-demand costs"/>
    <s v="Standard_D4as_v4"/>
    <s v="P3Y"/>
    <n v="60"/>
    <n v="7"/>
    <s v="USD"/>
    <n v="3633"/>
    <s v="eastus2"/>
  </r>
  <r>
    <s v="a651eb11-e3ba-4f9a-b098-93fec752d8e0"/>
    <s v="mc_aks-bpi-mdso-k8-eastus2-dev-001_group_aks-bpi-mdso-k8-eastus2-dev-001_eastus2"/>
    <s v="microsoft.compute/disks"/>
    <s v="pvc-0050798f-28bf-4c1b-a440-284810c1d012"/>
    <s v=""/>
    <s v=""/>
    <x v="0"/>
    <x v="1"/>
    <s v="Review disks that are not attached to a VM and evaluate if you still need the disks"/>
    <m/>
    <m/>
    <m/>
    <m/>
    <s v="USD"/>
    <n v="0"/>
    <m/>
  </r>
  <r>
    <s v="a651eb11-e3ba-4f9a-b098-93fec752d8e0"/>
    <s v="mc_aks-bpi-mdso-k8-eastus2-dev-001_group_aks-bpi-mdso-k8-eastus2-dev-001_eastus2"/>
    <s v="microsoft.compute/disks"/>
    <s v="pvc-067a3497-10d5-4aee-8691-a91877fc9f28"/>
    <s v=""/>
    <s v=""/>
    <x v="0"/>
    <x v="1"/>
    <s v="Review disks that are not attached to a VM and evaluate if you still need the disks"/>
    <m/>
    <m/>
    <m/>
    <m/>
    <s v="USD"/>
    <n v="0"/>
    <m/>
  </r>
  <r>
    <s v="a651eb11-e3ba-4f9a-b098-93fec752d8e0"/>
    <s v="mc_aks-bpi-mdso-k8-eastus2-dev-001_group_aks-bpi-mdso-k8-eastus2-dev-001_eastus2"/>
    <s v="microsoft.compute/disks"/>
    <s v="pvc-0bb7923e-f97f-49c5-b1ae-2ac18d238ec2"/>
    <s v=""/>
    <s v=""/>
    <x v="0"/>
    <x v="1"/>
    <s v="Review disks that are not attached to a VM and evaluate if you still need the disks"/>
    <m/>
    <m/>
    <m/>
    <m/>
    <s v="USD"/>
    <n v="0"/>
    <m/>
  </r>
  <r>
    <s v="a651eb11-e3ba-4f9a-b098-93fec752d8e0"/>
    <s v="mc_aks-bpi-mdso-k8-eastus2-dev-001_group_aks-bpi-mdso-k8-eastus2-dev-001_eastus2"/>
    <s v="microsoft.compute/disks"/>
    <s v="pvc-145ff54d-598b-4940-8a14-81ab4fe1340b"/>
    <s v=""/>
    <s v=""/>
    <x v="0"/>
    <x v="1"/>
    <s v="Review disks that are not attached to a VM and evaluate if you still need the disks"/>
    <m/>
    <m/>
    <m/>
    <m/>
    <s v="USD"/>
    <n v="0"/>
    <m/>
  </r>
  <r>
    <s v="a651eb11-e3ba-4f9a-b098-93fec752d8e0"/>
    <s v="mc_aks-bpi-mdso-k8-eastus2-dev-001_group_aks-bpi-mdso-k8-eastus2-dev-001_eastus2"/>
    <s v="microsoft.compute/disks"/>
    <s v="pvc-19bb17bf-d89d-4c4e-a562-5a086de620bd"/>
    <s v=""/>
    <s v=""/>
    <x v="0"/>
    <x v="1"/>
    <s v="Review disks that are not attached to a VM and evaluate if you still need the disks"/>
    <m/>
    <m/>
    <m/>
    <m/>
    <s v="USD"/>
    <n v="0"/>
    <m/>
  </r>
  <r>
    <s v="a651eb11-e3ba-4f9a-b098-93fec752d8e0"/>
    <s v="mc_aks-bpi-mdso-k8-eastus2-dev-001_group_aks-bpi-mdso-k8-eastus2-dev-001_eastus2"/>
    <s v="microsoft.compute/disks"/>
    <s v="pvc-1bff1d70-a38d-423a-9a54-3c0143642f64"/>
    <s v=""/>
    <s v=""/>
    <x v="0"/>
    <x v="1"/>
    <s v="Review disks that are not attached to a VM and evaluate if you still need the disks"/>
    <m/>
    <m/>
    <m/>
    <m/>
    <s v="USD"/>
    <n v="0"/>
    <m/>
  </r>
  <r>
    <s v="a651eb11-e3ba-4f9a-b098-93fec752d8e0"/>
    <s v="mc_aks-bpi-mdso-k8-eastus2-dev-001_group_aks-bpi-mdso-k8-eastus2-dev-001_eastus2"/>
    <s v="microsoft.compute/disks"/>
    <s v="pvc-3adb092f-4cc7-4d19-be79-0f602751c51c"/>
    <s v=""/>
    <s v=""/>
    <x v="0"/>
    <x v="1"/>
    <s v="Review disks that are not attached to a VM and evaluate if you still need the disks"/>
    <m/>
    <m/>
    <m/>
    <m/>
    <s v="USD"/>
    <n v="0"/>
    <m/>
  </r>
  <r>
    <s v="a651eb11-e3ba-4f9a-b098-93fec752d8e0"/>
    <s v="mc_aks-bpi-mdso-k8-eastus2-dev-001_group_aks-bpi-mdso-k8-eastus2-dev-001_eastus2"/>
    <s v="microsoft.compute/disks"/>
    <s v="pvc-3d6f07e4-e50a-460e-ade2-dbb4b0b74825"/>
    <s v=""/>
    <s v=""/>
    <x v="0"/>
    <x v="1"/>
    <s v="Review disks that are not attached to a VM and evaluate if you still need the disks"/>
    <m/>
    <m/>
    <m/>
    <m/>
    <s v="USD"/>
    <n v="0"/>
    <m/>
  </r>
  <r>
    <s v="a651eb11-e3ba-4f9a-b098-93fec752d8e0"/>
    <s v="mc_aks-bpi-mdso-k8-eastus2-dev-001_group_aks-bpi-mdso-k8-eastus2-dev-001_eastus2"/>
    <s v="microsoft.compute/disks"/>
    <s v="pvc-4b2796e3-b0e5-4d52-a900-374bf9756696"/>
    <s v=""/>
    <s v=""/>
    <x v="0"/>
    <x v="1"/>
    <s v="Review disks that are not attached to a VM and evaluate if you still need the disks"/>
    <m/>
    <m/>
    <m/>
    <m/>
    <s v="USD"/>
    <n v="0"/>
    <m/>
  </r>
  <r>
    <s v="a651eb11-e3ba-4f9a-b098-93fec752d8e0"/>
    <s v="mc_aks-bpi-mdso-k8-eastus2-dev-001_group_aks-bpi-mdso-k8-eastus2-dev-001_eastus2"/>
    <s v="microsoft.compute/disks"/>
    <s v="pvc-53ac24b9-07a8-4173-a19e-fb42bd81930a"/>
    <s v=""/>
    <s v=""/>
    <x v="0"/>
    <x v="1"/>
    <s v="Review disks that are not attached to a VM and evaluate if you still need the disks"/>
    <m/>
    <m/>
    <m/>
    <m/>
    <s v="USD"/>
    <n v="0"/>
    <m/>
  </r>
  <r>
    <s v="a651eb11-e3ba-4f9a-b098-93fec752d8e0"/>
    <s v="mc_aks-bpi-mdso-k8-eastus2-dev-001_group_aks-bpi-mdso-k8-eastus2-dev-001_eastus2"/>
    <s v="microsoft.compute/disks"/>
    <s v="pvc-5786b48b-1b1c-4a2a-8d89-fb5efb1d2e76"/>
    <s v=""/>
    <s v=""/>
    <x v="0"/>
    <x v="1"/>
    <s v="Review disks that are not attached to a VM and evaluate if you still need the disks"/>
    <m/>
    <m/>
    <m/>
    <m/>
    <s v="USD"/>
    <n v="0"/>
    <m/>
  </r>
  <r>
    <s v="a651eb11-e3ba-4f9a-b098-93fec752d8e0"/>
    <s v="mc_aks-bpi-mdso-k8-eastus2-dev-001_group_aks-bpi-mdso-k8-eastus2-dev-001_eastus2"/>
    <s v="microsoft.compute/disks"/>
    <s v="pvc-5a712169-a8b2-486b-b7b5-f2541bfef433"/>
    <s v=""/>
    <s v=""/>
    <x v="0"/>
    <x v="1"/>
    <s v="Review disks that are not attached to a VM and evaluate if you still need the disks"/>
    <m/>
    <m/>
    <m/>
    <m/>
    <s v="USD"/>
    <n v="0"/>
    <m/>
  </r>
  <r>
    <s v="a651eb11-e3ba-4f9a-b098-93fec752d8e0"/>
    <s v="mc_aks-bpi-mdso-k8-eastus2-dev-001_group_aks-bpi-mdso-k8-eastus2-dev-001_eastus2"/>
    <s v="microsoft.compute/disks"/>
    <s v="pvc-5c98804b-eec8-4915-9097-51f81fbec89d"/>
    <s v=""/>
    <s v=""/>
    <x v="0"/>
    <x v="1"/>
    <s v="Review disks that are not attached to a VM and evaluate if you still need the disks"/>
    <m/>
    <m/>
    <m/>
    <m/>
    <s v="USD"/>
    <n v="0"/>
    <m/>
  </r>
  <r>
    <s v="a651eb11-e3ba-4f9a-b098-93fec752d8e0"/>
    <s v="mc_aks-bpi-mdso-k8-eastus2-dev-001_group_aks-bpi-mdso-k8-eastus2-dev-001_eastus2"/>
    <s v="microsoft.compute/disks"/>
    <s v="pvc-5dcb7c13-a2f3-4a59-98fe-305fe51f88eb"/>
    <s v=""/>
    <s v=""/>
    <x v="0"/>
    <x v="1"/>
    <s v="Review disks that are not attached to a VM and evaluate if you still need the disks"/>
    <m/>
    <m/>
    <m/>
    <m/>
    <s v="USD"/>
    <n v="0"/>
    <m/>
  </r>
  <r>
    <s v="a651eb11-e3ba-4f9a-b098-93fec752d8e0"/>
    <s v="mc_aks-bpi-mdso-k8-eastus2-dev-001_group_aks-bpi-mdso-k8-eastus2-dev-001_eastus2"/>
    <s v="microsoft.compute/disks"/>
    <s v="pvc-6052922d-a235-4dd8-b47e-94646c2dd3b8"/>
    <s v=""/>
    <s v=""/>
    <x v="0"/>
    <x v="1"/>
    <s v="Review disks that are not attached to a VM and evaluate if you still need the disks"/>
    <m/>
    <m/>
    <m/>
    <m/>
    <s v="USD"/>
    <n v="0"/>
    <m/>
  </r>
  <r>
    <s v="a651eb11-e3ba-4f9a-b098-93fec752d8e0"/>
    <s v="mc_aks-bpi-mdso-k8-eastus2-dev-001_group_aks-bpi-mdso-k8-eastus2-dev-001_eastus2"/>
    <s v="microsoft.compute/disks"/>
    <s v="pvc-6116c756-2da3-4c69-bb75-863041eacf24"/>
    <s v=""/>
    <s v=""/>
    <x v="0"/>
    <x v="1"/>
    <s v="Review disks that are not attached to a VM and evaluate if you still need the disks"/>
    <m/>
    <m/>
    <m/>
    <m/>
    <s v="USD"/>
    <n v="0"/>
    <m/>
  </r>
  <r>
    <s v="a651eb11-e3ba-4f9a-b098-93fec752d8e0"/>
    <s v="mc_aks-bpi-mdso-k8-eastus2-dev-001_group_aks-bpi-mdso-k8-eastus2-dev-001_eastus2"/>
    <s v="microsoft.compute/disks"/>
    <s v="pvc-64fa4adc-8982-4be4-9a8d-3bd6fc8ec616"/>
    <s v=""/>
    <s v=""/>
    <x v="0"/>
    <x v="1"/>
    <s v="Review disks that are not attached to a VM and evaluate if you still need the disks"/>
    <m/>
    <m/>
    <m/>
    <m/>
    <s v="USD"/>
    <n v="0"/>
    <m/>
  </r>
  <r>
    <s v="a651eb11-e3ba-4f9a-b098-93fec752d8e0"/>
    <s v="mc_aks-bpi-mdso-k8-eastus2-dev-001_group_aks-bpi-mdso-k8-eastus2-dev-001_eastus2"/>
    <s v="microsoft.compute/disks"/>
    <s v="pvc-6a12a0da-adc2-438a-8825-a200cad4d260"/>
    <s v=""/>
    <s v=""/>
    <x v="0"/>
    <x v="1"/>
    <s v="Review disks that are not attached to a VM and evaluate if you still need the disks"/>
    <m/>
    <m/>
    <m/>
    <m/>
    <s v="USD"/>
    <n v="0"/>
    <m/>
  </r>
  <r>
    <s v="a651eb11-e3ba-4f9a-b098-93fec752d8e0"/>
    <s v="mc_aks-bpi-mdso-k8-eastus2-dev-001_group_aks-bpi-mdso-k8-eastus2-dev-001_eastus2"/>
    <s v="microsoft.compute/disks"/>
    <s v="pvc-71706964-38d6-419c-8cdc-6e38e3162b6b"/>
    <s v=""/>
    <s v=""/>
    <x v="0"/>
    <x v="1"/>
    <s v="Review disks that are not attached to a VM and evaluate if you still need the disks"/>
    <m/>
    <m/>
    <m/>
    <m/>
    <s v="USD"/>
    <n v="0"/>
    <m/>
  </r>
  <r>
    <s v="a651eb11-e3ba-4f9a-b098-93fec752d8e0"/>
    <s v="mc_aks-bpi-mdso-k8-eastus2-dev-001_group_aks-bpi-mdso-k8-eastus2-dev-001_eastus2"/>
    <s v="microsoft.compute/disks"/>
    <s v="pvc-7a3ca3d7-3b38-41fe-874f-1f915a46ce4c"/>
    <s v=""/>
    <s v=""/>
    <x v="0"/>
    <x v="1"/>
    <s v="Review disks that are not attached to a VM and evaluate if you still need the disks"/>
    <m/>
    <m/>
    <m/>
    <m/>
    <s v="USD"/>
    <n v="0"/>
    <m/>
  </r>
  <r>
    <s v="a651eb11-e3ba-4f9a-b098-93fec752d8e0"/>
    <s v="mc_aks-bpi-mdso-k8-eastus2-dev-001_group_aks-bpi-mdso-k8-eastus2-dev-001_eastus2"/>
    <s v="microsoft.compute/disks"/>
    <s v="pvc-7dccf532-5724-4cdc-9ed1-42098a198e26"/>
    <s v=""/>
    <s v=""/>
    <x v="0"/>
    <x v="1"/>
    <s v="Review disks that are not attached to a VM and evaluate if you still need the disks"/>
    <m/>
    <m/>
    <m/>
    <m/>
    <s v="USD"/>
    <n v="0"/>
    <m/>
  </r>
  <r>
    <s v="a651eb11-e3ba-4f9a-b098-93fec752d8e0"/>
    <s v="mc_aks-bpi-mdso-k8-eastus2-dev-001_group_aks-bpi-mdso-k8-eastus2-dev-001_eastus2"/>
    <s v="microsoft.compute/disks"/>
    <s v="pvc-7e3f85c8-c7e9-4d5a-bb6b-73b30ee23cb6"/>
    <s v=""/>
    <s v=""/>
    <x v="0"/>
    <x v="1"/>
    <s v="Review disks that are not attached to a VM and evaluate if you still need the disks"/>
    <m/>
    <m/>
    <m/>
    <m/>
    <s v="USD"/>
    <n v="0"/>
    <m/>
  </r>
  <r>
    <s v="a651eb11-e3ba-4f9a-b098-93fec752d8e0"/>
    <s v="mc_aks-bpi-mdso-k8-eastus2-dev-001_group_aks-bpi-mdso-k8-eastus2-dev-001_eastus2"/>
    <s v="microsoft.compute/disks"/>
    <s v="pvc-80bd440e-30cc-4a32-89f8-6bc887e6b4d0"/>
    <s v=""/>
    <s v=""/>
    <x v="0"/>
    <x v="1"/>
    <s v="Review disks that are not attached to a VM and evaluate if you still need the disks"/>
    <m/>
    <m/>
    <m/>
    <m/>
    <s v="USD"/>
    <n v="0"/>
    <m/>
  </r>
  <r>
    <s v="a651eb11-e3ba-4f9a-b098-93fec752d8e0"/>
    <s v="mc_aks-bpi-mdso-k8-eastus2-dev-001_group_aks-bpi-mdso-k8-eastus2-dev-001_eastus2"/>
    <s v="microsoft.compute/disks"/>
    <s v="pvc-8393f9a5-2a07-49c4-b3e8-ed7291038408"/>
    <s v=""/>
    <s v=""/>
    <x v="0"/>
    <x v="1"/>
    <s v="Review disks that are not attached to a VM and evaluate if you still need the disks"/>
    <m/>
    <m/>
    <m/>
    <m/>
    <s v="USD"/>
    <n v="0"/>
    <m/>
  </r>
  <r>
    <s v="a651eb11-e3ba-4f9a-b098-93fec752d8e0"/>
    <s v="mc_aks-bpi-mdso-k8-eastus2-dev-001_group_aks-bpi-mdso-k8-eastus2-dev-001_eastus2"/>
    <s v="microsoft.compute/disks"/>
    <s v="pvc-888cfd2c-39f4-43c4-b1d3-e2b8ab6615f4"/>
    <s v=""/>
    <s v=""/>
    <x v="0"/>
    <x v="1"/>
    <s v="Review disks that are not attached to a VM and evaluate if you still need the disks"/>
    <m/>
    <m/>
    <m/>
    <m/>
    <s v="USD"/>
    <n v="0"/>
    <m/>
  </r>
  <r>
    <s v="a651eb11-e3ba-4f9a-b098-93fec752d8e0"/>
    <s v="mc_aks-bpi-mdso-k8-eastus2-dev-001_group_aks-bpi-mdso-k8-eastus2-dev-001_eastus2"/>
    <s v="microsoft.compute/disks"/>
    <s v="pvc-8b0109d7-bac3-412c-80d8-c8c8cb21188d"/>
    <s v=""/>
    <s v=""/>
    <x v="0"/>
    <x v="1"/>
    <s v="Review disks that are not attached to a VM and evaluate if you still need the disks"/>
    <m/>
    <m/>
    <m/>
    <m/>
    <s v="USD"/>
    <n v="0"/>
    <m/>
  </r>
  <r>
    <s v="a651eb11-e3ba-4f9a-b098-93fec752d8e0"/>
    <s v="mc_aks-bpi-mdso-k8-eastus2-dev-001_group_aks-bpi-mdso-k8-eastus2-dev-001_eastus2"/>
    <s v="microsoft.compute/disks"/>
    <s v="pvc-8f93e304-a635-4240-8bc6-3ea5eb5e37c7"/>
    <s v=""/>
    <s v=""/>
    <x v="0"/>
    <x v="1"/>
    <s v="Review disks that are not attached to a VM and evaluate if you still need the disks"/>
    <m/>
    <m/>
    <m/>
    <m/>
    <s v="USD"/>
    <n v="0"/>
    <m/>
  </r>
  <r>
    <s v="a651eb11-e3ba-4f9a-b098-93fec752d8e0"/>
    <s v="mc_aks-bpi-mdso-k8-eastus2-dev-001_group_aks-bpi-mdso-k8-eastus2-dev-001_eastus2"/>
    <s v="microsoft.compute/disks"/>
    <s v="pvc-90ad2c94-f7e5-4b46-b612-b091b73a108e"/>
    <s v=""/>
    <s v=""/>
    <x v="0"/>
    <x v="1"/>
    <s v="Review disks that are not attached to a VM and evaluate if you still need the disks"/>
    <m/>
    <m/>
    <m/>
    <m/>
    <s v="USD"/>
    <n v="0"/>
    <m/>
  </r>
  <r>
    <s v="a651eb11-e3ba-4f9a-b098-93fec752d8e0"/>
    <s v="mc_aks-bpi-mdso-k8-eastus2-dev-001_group_aks-bpi-mdso-k8-eastus2-dev-001_eastus2"/>
    <s v="microsoft.compute/disks"/>
    <s v="pvc-93c0aae1-446e-42a3-a0e7-d211a1d7bef9"/>
    <s v=""/>
    <s v=""/>
    <x v="0"/>
    <x v="1"/>
    <s v="Review disks that are not attached to a VM and evaluate if you still need the disks"/>
    <m/>
    <m/>
    <m/>
    <m/>
    <s v="USD"/>
    <n v="0"/>
    <m/>
  </r>
  <r>
    <s v="a651eb11-e3ba-4f9a-b098-93fec752d8e0"/>
    <s v="mc_aks-bpi-mdso-k8-eastus2-dev-001_group_aks-bpi-mdso-k8-eastus2-dev-001_eastus2"/>
    <s v="microsoft.compute/disks"/>
    <s v="pvc-9e080f19-bfec-4f3b-b308-552a1c34390a"/>
    <s v=""/>
    <s v=""/>
    <x v="0"/>
    <x v="1"/>
    <s v="Review disks that are not attached to a VM and evaluate if you still need the disks"/>
    <m/>
    <m/>
    <m/>
    <m/>
    <s v="USD"/>
    <n v="0"/>
    <m/>
  </r>
  <r>
    <s v="a651eb11-e3ba-4f9a-b098-93fec752d8e0"/>
    <s v="mc_aks-bpi-mdso-k8-eastus2-dev-001_group_aks-bpi-mdso-k8-eastus2-dev-001_eastus2"/>
    <s v="microsoft.compute/disks"/>
    <s v="pvc-ac2f8f31-de95-4515-b980-4b0e9609392d"/>
    <s v=""/>
    <s v=""/>
    <x v="0"/>
    <x v="1"/>
    <s v="Review disks that are not attached to a VM and evaluate if you still need the disks"/>
    <m/>
    <m/>
    <m/>
    <m/>
    <s v="USD"/>
    <n v="0"/>
    <m/>
  </r>
  <r>
    <s v="a651eb11-e3ba-4f9a-b098-93fec752d8e0"/>
    <s v="mc_aks-bpi-mdso-k8-eastus2-dev-001_group_aks-bpi-mdso-k8-eastus2-dev-001_eastus2"/>
    <s v="microsoft.compute/disks"/>
    <s v="pvc-ae277f97-6416-4124-85fc-48d173038640"/>
    <s v=""/>
    <s v=""/>
    <x v="0"/>
    <x v="1"/>
    <s v="Review disks that are not attached to a VM and evaluate if you still need the disks"/>
    <m/>
    <m/>
    <m/>
    <m/>
    <s v="USD"/>
    <n v="0"/>
    <m/>
  </r>
  <r>
    <s v="a651eb11-e3ba-4f9a-b098-93fec752d8e0"/>
    <s v="mc_aks-bpi-mdso-k8-eastus2-dev-001_group_aks-bpi-mdso-k8-eastus2-dev-001_eastus2"/>
    <s v="microsoft.compute/disks"/>
    <s v="pvc-bd3cf0c1-df57-48bb-bc42-31a39fb69c68"/>
    <s v=""/>
    <s v=""/>
    <x v="0"/>
    <x v="1"/>
    <s v="Review disks that are not attached to a VM and evaluate if you still need the disks"/>
    <m/>
    <m/>
    <m/>
    <m/>
    <s v="USD"/>
    <n v="0"/>
    <m/>
  </r>
  <r>
    <s v="a651eb11-e3ba-4f9a-b098-93fec752d8e0"/>
    <s v="mc_aks-bpi-mdso-k8-eastus2-dev-001_group_aks-bpi-mdso-k8-eastus2-dev-001_eastus2"/>
    <s v="microsoft.compute/disks"/>
    <s v="pvc-d77c3047-8bbd-4afe-8b93-f3c3464e96da"/>
    <s v=""/>
    <s v=""/>
    <x v="0"/>
    <x v="1"/>
    <s v="Review disks that are not attached to a VM and evaluate if you still need the disks"/>
    <m/>
    <m/>
    <m/>
    <m/>
    <s v="USD"/>
    <n v="0"/>
    <m/>
  </r>
  <r>
    <s v="a651eb11-e3ba-4f9a-b098-93fec752d8e0"/>
    <s v="mc_aks-bpi-mdso-k8-eastus2-dev-001_group_aks-bpi-mdso-k8-eastus2-dev-001_eastus2"/>
    <s v="microsoft.compute/disks"/>
    <s v="pvc-e0a42852-6e84-4287-b1b8-fe8f68b80122"/>
    <s v=""/>
    <s v=""/>
    <x v="0"/>
    <x v="1"/>
    <s v="Review disks that are not attached to a VM and evaluate if you still need the disks"/>
    <m/>
    <m/>
    <m/>
    <m/>
    <s v="USD"/>
    <n v="0"/>
    <m/>
  </r>
  <r>
    <s v="a651eb11-e3ba-4f9a-b098-93fec752d8e0"/>
    <s v="mc_aks-bpi-mdso-k8-eastus2-dev-001_group_aks-bpi-mdso-k8-eastus2-dev-001_eastus2"/>
    <s v="microsoft.compute/disks"/>
    <s v="pvc-eac1d529-d011-4f0d-af55-c69624f39f57"/>
    <s v=""/>
    <s v=""/>
    <x v="0"/>
    <x v="1"/>
    <s v="Review disks that are not attached to a VM and evaluate if you still need the disks"/>
    <m/>
    <m/>
    <m/>
    <m/>
    <s v="USD"/>
    <n v="0"/>
    <m/>
  </r>
  <r>
    <s v="a651eb11-e3ba-4f9a-b098-93fec752d8e0"/>
    <s v="mc_aks-bpi-mdso-k8-eastus2-dev-001_group_aks-bpi-mdso-k8-eastus2-dev-001_eastus2"/>
    <s v="microsoft.compute/disks"/>
    <s v="pvc-ec0904e7-aeb3-4870-b527-e18f547d1d45"/>
    <s v=""/>
    <s v=""/>
    <x v="0"/>
    <x v="1"/>
    <s v="Review disks that are not attached to a VM and evaluate if you still need the disks"/>
    <m/>
    <m/>
    <m/>
    <m/>
    <s v="USD"/>
    <n v="0"/>
    <m/>
  </r>
  <r>
    <s v="a651eb11-e3ba-4f9a-b098-93fec752d8e0"/>
    <s v="mc_aks-bpi-mdso-k8-eastus2-dev-001_group_aks-bpi-mdso-k8-eastus2-dev-001_eastus2"/>
    <s v="microsoft.compute/disks"/>
    <s v="pvc-ee9fe519-6bc4-47d1-9119-47da1859ecea"/>
    <s v=""/>
    <s v=""/>
    <x v="0"/>
    <x v="1"/>
    <s v="Review disks that are not attached to a VM and evaluate if you still need the disks"/>
    <m/>
    <m/>
    <m/>
    <m/>
    <s v="USD"/>
    <n v="0"/>
    <m/>
  </r>
  <r>
    <s v="a651eb11-e3ba-4f9a-b098-93fec752d8e0"/>
    <s v="mc_aks-bpi-mdso-k8-eastus2-dev-001_group_aks-bpi-mdso-k8-eastus2-dev-001_eastus2"/>
    <s v="microsoft.compute/virtualmachinescalesets"/>
    <s v="aks-agentpool-14906173-vmss"/>
    <s v=""/>
    <s v=""/>
    <x v="2"/>
    <x v="0"/>
    <s v="Enable automatic repair policy on Azure Virtual Machine Scale Sets (VMSS)"/>
    <m/>
    <m/>
    <m/>
    <m/>
    <s v="USD"/>
    <n v="0"/>
    <m/>
  </r>
  <r>
    <s v="a651eb11-e3ba-4f9a-b098-93fec752d8e0"/>
    <s v="mc_aks-bpi-mdso-k8-eastus2-dev-001_group_aks-bpi-mdso-k8-eastus2-dev-001_eastus2"/>
    <s v="microsoft.compute/virtualmachinescalesets"/>
    <s v="aks-agentpool-14906173-vmss"/>
    <s v=""/>
    <s v=""/>
    <x v="2"/>
    <x v="1"/>
    <s v="Enable Azure Virtual Machine Scale Set (VMSS) application health monitoring"/>
    <m/>
    <m/>
    <m/>
    <m/>
    <s v="USD"/>
    <n v="0"/>
    <m/>
  </r>
  <r>
    <s v="a651eb11-e3ba-4f9a-b098-93fec752d8e0"/>
    <s v="mc_aks-bpi-mdso-k8-eastus2-dev-001_group_aks-bpi-mdso-k8-eastus2-dev-001_eastus2"/>
    <s v="microsoft.compute/virtualmachinescalesets"/>
    <s v="aks-npapisbpdev-26003098-vmss"/>
    <s v=""/>
    <s v=""/>
    <x v="2"/>
    <x v="1"/>
    <s v="Enable Azure Virtual Machine Scale Set (VMSS) application health monitoring"/>
    <m/>
    <m/>
    <m/>
    <m/>
    <s v="USD"/>
    <n v="0"/>
    <m/>
  </r>
  <r>
    <s v="a651eb11-e3ba-4f9a-b098-93fec752d8e0"/>
    <s v="mc_aks-bpi-mdso-k8-eastus2-dev-001_group_aks-bpi-mdso-k8-eastus2-dev-001_eastus2"/>
    <s v="microsoft.compute/virtualmachinescalesets"/>
    <s v="aks-npapisbpdev-26003098-vmss"/>
    <s v=""/>
    <s v=""/>
    <x v="2"/>
    <x v="0"/>
    <s v="Enable automatic repair policy on Azure Virtual Machine Scale Sets (VMSS)"/>
    <m/>
    <m/>
    <m/>
    <m/>
    <s v="USD"/>
    <n v="0"/>
    <m/>
  </r>
  <r>
    <s v="a651eb11-e3ba-4f9a-b098-93fec752d8e0"/>
    <s v="mc_aks-bpi-mdso-k8-eastus2-dev-001_group_aks-bpi-mdso-k8-eastus2-dev-001_eastus2"/>
    <s v="microsoft.compute/virtualmachinescalesets"/>
    <s v="aks-npbpeastus2-14906173-vmss"/>
    <s v=""/>
    <s v=""/>
    <x v="2"/>
    <x v="0"/>
    <s v="Enable automatic repair policy on Azure Virtual Machine Scale Sets (VMSS)"/>
    <m/>
    <m/>
    <m/>
    <m/>
    <s v="USD"/>
    <n v="0"/>
    <m/>
  </r>
  <r>
    <s v="a651eb11-e3ba-4f9a-b098-93fec752d8e0"/>
    <s v="mc_aks-bpi-mdso-k8-eastus2-dev-001_group_aks-bpi-mdso-k8-eastus2-dev-001_eastus2"/>
    <s v="microsoft.compute/virtualmachinescalesets"/>
    <s v="aks-npbpeastus2-14906173-vmss"/>
    <s v=""/>
    <s v=""/>
    <x v="2"/>
    <x v="1"/>
    <s v="Enable Azure Virtual Machine Scale Set (VMSS) application health monitoring"/>
    <m/>
    <m/>
    <m/>
    <m/>
    <s v="USD"/>
    <n v="0"/>
    <m/>
  </r>
  <r>
    <s v="a651eb11-e3ba-4f9a-b098-93fec752d8e0"/>
    <s v="mc_aks-bpi-mdso-k8-eastus2-dev-001_group_aks-bpi-mdso-k8-eastus2-dev-001_eastus2"/>
    <s v="microsoft.network/loadbalancers"/>
    <s v="kubernetes-internal"/>
    <s v=""/>
    <s v=""/>
    <x v="2"/>
    <x v="0"/>
    <s v="Ensure backend pools contain at least two instances"/>
    <m/>
    <m/>
    <m/>
    <m/>
    <s v="USD"/>
    <n v="0"/>
    <m/>
  </r>
  <r>
    <s v="a651eb11-e3ba-4f9a-b098-93fec752d8e0"/>
    <s v="mc_aks-bpi-mdso-k8-eastus2-dev-001_group_aks-bpi-mdso-k8-eastus2-dev-001_eastus2"/>
    <s v="microsoft.network/loadbalancers"/>
    <s v="kubernetes"/>
    <s v=""/>
    <s v=""/>
    <x v="2"/>
    <x v="0"/>
    <s v="Ensure backend pools contain at least two instances"/>
    <m/>
    <m/>
    <m/>
    <m/>
    <s v="USD"/>
    <n v="0"/>
    <m/>
  </r>
  <r>
    <s v="a651eb11-e3ba-4f9a-b098-93fec752d8e0"/>
    <s v="mc_rg-be-eastus2-dev-001_aks-be-k8-eastus2-dev-002_eastus2"/>
    <s v="microsoft.compute/virtualmachinescalesets"/>
    <s v="aks-npbeeastus2-78646077-vmss"/>
    <s v=""/>
    <s v=""/>
    <x v="2"/>
    <x v="1"/>
    <s v="Enable Azure Virtual Machine Scale Set (VMSS) application health monitoring"/>
    <m/>
    <m/>
    <m/>
    <m/>
    <s v="USD"/>
    <n v="0"/>
    <m/>
  </r>
  <r>
    <s v="a651eb11-e3ba-4f9a-b098-93fec752d8e0"/>
    <s v="mc_rg-be-eastus2-dev-001_aks-be-k8-eastus2-dev-002_eastus2"/>
    <s v="microsoft.compute/virtualmachinescalesets"/>
    <s v="aks-npbeeastus2-78646077-vmss"/>
    <s v=""/>
    <s v=""/>
    <x v="2"/>
    <x v="0"/>
    <s v="Enable automatic repair policy on Azure Virtual Machine Scale Sets (VMSS)"/>
    <m/>
    <m/>
    <m/>
    <m/>
    <s v="USD"/>
    <n v="0"/>
    <m/>
  </r>
  <r>
    <s v="a651eb11-e3ba-4f9a-b098-93fec752d8e0"/>
    <s v="mc_rg-be-eastus2-dev-001_aks-be-k8-eastus2-dev-002_eastus2"/>
    <s v="microsoft.network/loadbalancers"/>
    <s v="kubernetes-internal"/>
    <s v=""/>
    <s v=""/>
    <x v="2"/>
    <x v="0"/>
    <s v="Ensure backend pools contain at least two instances"/>
    <m/>
    <m/>
    <m/>
    <m/>
    <s v="USD"/>
    <n v="0"/>
    <m/>
  </r>
  <r>
    <s v="a651eb11-e3ba-4f9a-b098-93fec752d8e0"/>
    <s v="mc_rg-be-eastus2-dev-001_aks-be-k8-eastus2-dev-002_eastus2"/>
    <s v="microsoft.storage/storageaccounts"/>
    <s v="fe6f1dd4033504871b4abb8"/>
    <s v=""/>
    <s v=""/>
    <x v="2"/>
    <x v="0"/>
    <s v="Enable zone redundancy for storage accounts to improve high availability and resiliency"/>
    <m/>
    <m/>
    <m/>
    <m/>
    <s v="USD"/>
    <n v="0"/>
    <m/>
  </r>
  <r>
    <s v="a651eb11-e3ba-4f9a-b098-93fec752d8e0"/>
    <s v="mc_rg-bluep-eastus2-dev-001_aks-uaa-k8-eastus2-dev-001_eastus2"/>
    <s v="microsoft.compute/disks"/>
    <s v="pvc-0e390803-dd12-41b4-aa91-b5122c6b4a7d"/>
    <s v=""/>
    <s v=""/>
    <x v="0"/>
    <x v="1"/>
    <s v="Review disks that are not attached to a VM and evaluate if you still need the disks"/>
    <m/>
    <m/>
    <m/>
    <m/>
    <s v="USD"/>
    <n v="0"/>
    <m/>
  </r>
  <r>
    <s v="a651eb11-e3ba-4f9a-b098-93fec752d8e0"/>
    <s v="mc_rg-bluep-eastus2-dev-001_aks-uaa-k8-eastus2-dev-001_eastus2"/>
    <s v="microsoft.compute/disks"/>
    <s v="pvc-13b098c6-9cc5-4374-99ca-9f112b1c0d19"/>
    <s v=""/>
    <s v=""/>
    <x v="0"/>
    <x v="1"/>
    <s v="Review disks that are not attached to a VM and evaluate if you still need the disks"/>
    <m/>
    <m/>
    <m/>
    <m/>
    <s v="USD"/>
    <n v="0"/>
    <m/>
  </r>
  <r>
    <s v="a651eb11-e3ba-4f9a-b098-93fec752d8e0"/>
    <s v="mc_rg-bluep-eastus2-dev-001_aks-uaa-k8-eastus2-dev-001_eastus2"/>
    <s v="microsoft.compute/disks"/>
    <s v="pvc-141dee34-a720-4c1b-ac7c-f8f39521fe7b"/>
    <s v=""/>
    <s v=""/>
    <x v="0"/>
    <x v="1"/>
    <s v="Review disks that are not attached to a VM and evaluate if you still need the disks"/>
    <m/>
    <m/>
    <m/>
    <m/>
    <s v="USD"/>
    <n v="0"/>
    <m/>
  </r>
  <r>
    <s v="a651eb11-e3ba-4f9a-b098-93fec752d8e0"/>
    <s v="mc_rg-bluep-eastus2-dev-001_aks-uaa-k8-eastus2-dev-001_eastus2"/>
    <s v="microsoft.compute/disks"/>
    <s v="pvc-15895e8e-e253-4af9-b6e2-0e2d84f753c2"/>
    <s v=""/>
    <s v=""/>
    <x v="0"/>
    <x v="1"/>
    <s v="Review disks that are not attached to a VM and evaluate if you still need the disks"/>
    <m/>
    <m/>
    <m/>
    <m/>
    <s v="USD"/>
    <n v="0"/>
    <m/>
  </r>
  <r>
    <s v="a651eb11-e3ba-4f9a-b098-93fec752d8e0"/>
    <s v="mc_rg-bluep-eastus2-dev-001_aks-uaa-k8-eastus2-dev-001_eastus2"/>
    <s v="microsoft.compute/disks"/>
    <s v="pvc-2b36b934-4780-4e74-a9e5-f08003437488"/>
    <s v=""/>
    <s v=""/>
    <x v="0"/>
    <x v="1"/>
    <s v="Review disks that are not attached to a VM and evaluate if you still need the disks"/>
    <m/>
    <m/>
    <m/>
    <m/>
    <s v="USD"/>
    <n v="0"/>
    <m/>
  </r>
  <r>
    <s v="a651eb11-e3ba-4f9a-b098-93fec752d8e0"/>
    <s v="mc_rg-bluep-eastus2-dev-001_aks-uaa-k8-eastus2-dev-001_eastus2"/>
    <s v="microsoft.compute/disks"/>
    <s v="pvc-46619224-853b-45e4-855e-a4b9439a73cb"/>
    <s v=""/>
    <s v=""/>
    <x v="0"/>
    <x v="1"/>
    <s v="Review disks that are not attached to a VM and evaluate if you still need the disks"/>
    <m/>
    <m/>
    <m/>
    <m/>
    <s v="USD"/>
    <n v="0"/>
    <m/>
  </r>
  <r>
    <s v="a651eb11-e3ba-4f9a-b098-93fec752d8e0"/>
    <s v="mc_rg-bluep-eastus2-dev-001_aks-uaa-k8-eastus2-dev-001_eastus2"/>
    <s v="microsoft.compute/disks"/>
    <s v="pvc-4873e6ef-d84f-407b-96c4-971f8bf23da1"/>
    <s v=""/>
    <s v=""/>
    <x v="0"/>
    <x v="1"/>
    <s v="Review disks that are not attached to a VM and evaluate if you still need the disks"/>
    <m/>
    <m/>
    <m/>
    <m/>
    <s v="USD"/>
    <n v="0"/>
    <m/>
  </r>
  <r>
    <s v="a651eb11-e3ba-4f9a-b098-93fec752d8e0"/>
    <s v="mc_rg-bluep-eastus2-dev-001_aks-uaa-k8-eastus2-dev-001_eastus2"/>
    <s v="microsoft.compute/disks"/>
    <s v="pvc-49d9a7d2-aad4-4127-bee1-70612ff72b7e"/>
    <s v=""/>
    <s v=""/>
    <x v="0"/>
    <x v="1"/>
    <s v="Review disks that are not attached to a VM and evaluate if you still need the disks"/>
    <m/>
    <m/>
    <m/>
    <m/>
    <s v="USD"/>
    <n v="0"/>
    <m/>
  </r>
  <r>
    <s v="a651eb11-e3ba-4f9a-b098-93fec752d8e0"/>
    <s v="mc_rg-bluep-eastus2-dev-001_aks-uaa-k8-eastus2-dev-001_eastus2"/>
    <s v="microsoft.compute/disks"/>
    <s v="pvc-4bc31278-db90-4d16-a75a-be0be9e9efd3"/>
    <s v=""/>
    <s v=""/>
    <x v="0"/>
    <x v="1"/>
    <s v="Review disks that are not attached to a VM and evaluate if you still need the disks"/>
    <m/>
    <m/>
    <m/>
    <m/>
    <s v="USD"/>
    <n v="0"/>
    <m/>
  </r>
  <r>
    <s v="a651eb11-e3ba-4f9a-b098-93fec752d8e0"/>
    <s v="mc_rg-bluep-eastus2-dev-001_aks-uaa-k8-eastus2-dev-001_eastus2"/>
    <s v="microsoft.compute/disks"/>
    <s v="pvc-51992d65-9514-4fcf-bf25-a3208d1405f6"/>
    <s v=""/>
    <s v=""/>
    <x v="0"/>
    <x v="1"/>
    <s v="Review disks that are not attached to a VM and evaluate if you still need the disks"/>
    <m/>
    <m/>
    <m/>
    <m/>
    <s v="USD"/>
    <n v="0"/>
    <m/>
  </r>
  <r>
    <s v="a651eb11-e3ba-4f9a-b098-93fec752d8e0"/>
    <s v="mc_rg-bluep-eastus2-dev-001_aks-uaa-k8-eastus2-dev-001_eastus2"/>
    <s v="microsoft.compute/disks"/>
    <s v="pvc-537f420a-f9fc-4d60-9779-b53287f8d0f5"/>
    <s v=""/>
    <s v=""/>
    <x v="0"/>
    <x v="1"/>
    <s v="Review disks that are not attached to a VM and evaluate if you still need the disks"/>
    <m/>
    <m/>
    <m/>
    <m/>
    <s v="USD"/>
    <n v="0"/>
    <m/>
  </r>
  <r>
    <s v="a651eb11-e3ba-4f9a-b098-93fec752d8e0"/>
    <s v="mc_rg-bluep-eastus2-dev-001_aks-uaa-k8-eastus2-dev-001_eastus2"/>
    <s v="microsoft.compute/disks"/>
    <s v="pvc-6059b8ce-90c0-4da3-9025-de0f60634302"/>
    <s v=""/>
    <s v=""/>
    <x v="0"/>
    <x v="1"/>
    <s v="Review disks that are not attached to a VM and evaluate if you still need the disks"/>
    <m/>
    <m/>
    <m/>
    <m/>
    <s v="USD"/>
    <n v="0"/>
    <m/>
  </r>
  <r>
    <s v="a651eb11-e3ba-4f9a-b098-93fec752d8e0"/>
    <s v="mc_rg-bluep-eastus2-dev-001_aks-uaa-k8-eastus2-dev-001_eastus2"/>
    <s v="microsoft.compute/disks"/>
    <s v="pvc-7461d62d-0ceb-4c98-b626-a742ac509e21"/>
    <s v=""/>
    <s v=""/>
    <x v="0"/>
    <x v="1"/>
    <s v="Review disks that are not attached to a VM and evaluate if you still need the disks"/>
    <m/>
    <m/>
    <m/>
    <m/>
    <s v="USD"/>
    <n v="0"/>
    <m/>
  </r>
  <r>
    <s v="a651eb11-e3ba-4f9a-b098-93fec752d8e0"/>
    <s v="mc_rg-bluep-eastus2-dev-001_aks-uaa-k8-eastus2-dev-001_eastus2"/>
    <s v="microsoft.compute/disks"/>
    <s v="pvc-7f40eee2-d276-4f66-a92d-359d17fbcc72"/>
    <s v=""/>
    <s v=""/>
    <x v="0"/>
    <x v="1"/>
    <s v="Review disks that are not attached to a VM and evaluate if you still need the disks"/>
    <m/>
    <m/>
    <m/>
    <m/>
    <s v="USD"/>
    <n v="0"/>
    <m/>
  </r>
  <r>
    <s v="a651eb11-e3ba-4f9a-b098-93fec752d8e0"/>
    <s v="mc_rg-bluep-eastus2-dev-001_aks-uaa-k8-eastus2-dev-001_eastus2"/>
    <s v="microsoft.compute/disks"/>
    <s v="pvc-827d5dec-ad0e-4a3e-af7d-a6422b58ece6"/>
    <s v=""/>
    <s v=""/>
    <x v="0"/>
    <x v="1"/>
    <s v="Review disks that are not attached to a VM and evaluate if you still need the disks"/>
    <m/>
    <m/>
    <m/>
    <m/>
    <s v="USD"/>
    <n v="0"/>
    <m/>
  </r>
  <r>
    <s v="a651eb11-e3ba-4f9a-b098-93fec752d8e0"/>
    <s v="mc_rg-bluep-eastus2-dev-001_aks-uaa-k8-eastus2-dev-001_eastus2"/>
    <s v="microsoft.compute/disks"/>
    <s v="pvc-83ca2030-1bd8-4317-bef9-9f7898332ad9"/>
    <s v=""/>
    <s v=""/>
    <x v="0"/>
    <x v="1"/>
    <s v="Review disks that are not attached to a VM and evaluate if you still need the disks"/>
    <m/>
    <m/>
    <m/>
    <m/>
    <s v="USD"/>
    <n v="0"/>
    <m/>
  </r>
  <r>
    <s v="a651eb11-e3ba-4f9a-b098-93fec752d8e0"/>
    <s v="mc_rg-bluep-eastus2-dev-001_aks-uaa-k8-eastus2-dev-001_eastus2"/>
    <s v="microsoft.compute/disks"/>
    <s v="pvc-924b40dc-3b31-41de-8f08-bf90c9749504"/>
    <s v=""/>
    <s v=""/>
    <x v="0"/>
    <x v="1"/>
    <s v="Review disks that are not attached to a VM and evaluate if you still need the disks"/>
    <m/>
    <m/>
    <m/>
    <m/>
    <s v="USD"/>
    <n v="0"/>
    <m/>
  </r>
  <r>
    <s v="a651eb11-e3ba-4f9a-b098-93fec752d8e0"/>
    <s v="mc_rg-bluep-eastus2-dev-001_aks-uaa-k8-eastus2-dev-001_eastus2"/>
    <s v="microsoft.compute/disks"/>
    <s v="pvc-998177b0-7a21-4b93-bee6-72f80ab29fc7"/>
    <s v=""/>
    <s v=""/>
    <x v="0"/>
    <x v="1"/>
    <s v="Review disks that are not attached to a VM and evaluate if you still need the disks"/>
    <m/>
    <m/>
    <m/>
    <m/>
    <s v="USD"/>
    <n v="0"/>
    <m/>
  </r>
  <r>
    <s v="a651eb11-e3ba-4f9a-b098-93fec752d8e0"/>
    <s v="mc_rg-bluep-eastus2-dev-001_aks-uaa-k8-eastus2-dev-001_eastus2"/>
    <s v="microsoft.compute/disks"/>
    <s v="pvc-9d71e8be-9e29-4949-bb12-4dfb29b5d481"/>
    <s v=""/>
    <s v=""/>
    <x v="0"/>
    <x v="1"/>
    <s v="Review disks that are not attached to a VM and evaluate if you still need the disks"/>
    <m/>
    <m/>
    <m/>
    <m/>
    <s v="USD"/>
    <n v="0"/>
    <m/>
  </r>
  <r>
    <s v="a651eb11-e3ba-4f9a-b098-93fec752d8e0"/>
    <s v="mc_rg-bluep-eastus2-dev-001_aks-uaa-k8-eastus2-dev-001_eastus2"/>
    <s v="microsoft.compute/disks"/>
    <s v="pvc-a295d604-210b-44d7-add4-e33752f27ab1"/>
    <s v=""/>
    <s v=""/>
    <x v="0"/>
    <x v="1"/>
    <s v="Review disks that are not attached to a VM and evaluate if you still need the disks"/>
    <m/>
    <m/>
    <m/>
    <m/>
    <s v="USD"/>
    <n v="0"/>
    <m/>
  </r>
  <r>
    <s v="a651eb11-e3ba-4f9a-b098-93fec752d8e0"/>
    <s v="mc_rg-bluep-eastus2-dev-001_aks-uaa-k8-eastus2-dev-001_eastus2"/>
    <s v="microsoft.compute/disks"/>
    <s v="pvc-ab0f1dd3-0dd1-474d-b874-541e2afe759c"/>
    <s v=""/>
    <s v=""/>
    <x v="0"/>
    <x v="1"/>
    <s v="Review disks that are not attached to a VM and evaluate if you still need the disks"/>
    <m/>
    <m/>
    <m/>
    <m/>
    <s v="USD"/>
    <n v="0"/>
    <m/>
  </r>
  <r>
    <s v="a651eb11-e3ba-4f9a-b098-93fec752d8e0"/>
    <s v="mc_rg-bluep-eastus2-dev-001_aks-uaa-k8-eastus2-dev-001_eastus2"/>
    <s v="microsoft.compute/disks"/>
    <s v="pvc-cb3176ce-f5af-40eb-959e-d4b39fef5514"/>
    <s v=""/>
    <s v=""/>
    <x v="0"/>
    <x v="1"/>
    <s v="Review disks that are not attached to a VM and evaluate if you still need the disks"/>
    <m/>
    <m/>
    <m/>
    <m/>
    <s v="USD"/>
    <n v="0"/>
    <m/>
  </r>
  <r>
    <s v="a651eb11-e3ba-4f9a-b098-93fec752d8e0"/>
    <s v="mc_rg-bluep-eastus2-dev-001_aks-uaa-k8-eastus2-dev-001_eastus2"/>
    <s v="microsoft.compute/disks"/>
    <s v="pvc-d46998fd-8f67-4285-9842-ebad38161556"/>
    <s v=""/>
    <s v=""/>
    <x v="0"/>
    <x v="1"/>
    <s v="Review disks that are not attached to a VM and evaluate if you still need the disks"/>
    <m/>
    <m/>
    <m/>
    <m/>
    <s v="USD"/>
    <n v="0"/>
    <m/>
  </r>
  <r>
    <s v="a651eb11-e3ba-4f9a-b098-93fec752d8e0"/>
    <s v="mc_rg-bluep-eastus2-dev-001_aks-uaa-k8-eastus2-dev-001_eastus2"/>
    <s v="microsoft.compute/disks"/>
    <s v="pvc-e6ce0480-40a7-4210-bdfc-eace251c0487"/>
    <s v=""/>
    <s v=""/>
    <x v="0"/>
    <x v="1"/>
    <s v="Review disks that are not attached to a VM and evaluate if you still need the disks"/>
    <m/>
    <m/>
    <m/>
    <m/>
    <s v="USD"/>
    <n v="0"/>
    <m/>
  </r>
  <r>
    <s v="a651eb11-e3ba-4f9a-b098-93fec752d8e0"/>
    <s v="mc_rg-bluep-eastus2-dev-001_aks-uaa-k8-eastus2-dev-001_eastus2"/>
    <s v="microsoft.compute/disks"/>
    <s v="pvc-ebccdd89-0a07-4872-b7cd-14e78c1e9e75"/>
    <s v=""/>
    <s v=""/>
    <x v="0"/>
    <x v="1"/>
    <s v="Review disks that are not attached to a VM and evaluate if you still need the disks"/>
    <m/>
    <m/>
    <m/>
    <m/>
    <s v="USD"/>
    <n v="0"/>
    <m/>
  </r>
  <r>
    <s v="a651eb11-e3ba-4f9a-b098-93fec752d8e0"/>
    <s v="mc_rg-bluep-eastus2-dev-001_aks-uaa-k8-eastus2-dev-001_eastus2"/>
    <s v="microsoft.compute/disks"/>
    <s v="pvc-fb0fc1db-58d5-465a-8dd9-02b68a4f06c2"/>
    <s v=""/>
    <s v=""/>
    <x v="0"/>
    <x v="1"/>
    <s v="Review disks that are not attached to a VM and evaluate if you still need the disks"/>
    <m/>
    <m/>
    <m/>
    <m/>
    <s v="USD"/>
    <n v="0"/>
    <m/>
  </r>
  <r>
    <s v="a651eb11-e3ba-4f9a-b098-93fec752d8e0"/>
    <s v="mc_rg-bluep-eastus2-dev-001_aks-uaa-k8-eastus2-dev-001_eastus2"/>
    <s v="microsoft.compute/disks"/>
    <s v="pvc-fcef54ef-288a-4cbe-9195-c14fbffbfdf0"/>
    <s v=""/>
    <s v=""/>
    <x v="0"/>
    <x v="1"/>
    <s v="Review disks that are not attached to a VM and evaluate if you still need the disks"/>
    <m/>
    <m/>
    <m/>
    <m/>
    <s v="USD"/>
    <n v="0"/>
    <m/>
  </r>
  <r>
    <s v="a651eb11-e3ba-4f9a-b098-93fec752d8e0"/>
    <s v="mc_rg-bluep-eastus2-dev-001_aks-uaa-k8-eastus2-dev-001_eastus2"/>
    <s v="microsoft.compute/virtualmachinescalesets"/>
    <s v="aks-nodepool1-19121536-vmss"/>
    <s v=""/>
    <s v=""/>
    <x v="2"/>
    <x v="1"/>
    <s v="Enable Azure Virtual Machine Scale Set (VMSS) application health monitoring"/>
    <m/>
    <m/>
    <m/>
    <m/>
    <s v="USD"/>
    <n v="0"/>
    <m/>
  </r>
  <r>
    <s v="a651eb11-e3ba-4f9a-b098-93fec752d8e0"/>
    <s v="mc_rg-bluep-eastus2-dev-001_aks-uaa-k8-eastus2-dev-001_eastus2"/>
    <s v="microsoft.compute/virtualmachinescalesets"/>
    <s v="aks-nodepool1-19121536-vmss"/>
    <s v=""/>
    <s v=""/>
    <x v="2"/>
    <x v="0"/>
    <s v="Enable automatic repair policy on Azure Virtual Machine Scale Sets (VMSS)"/>
    <m/>
    <m/>
    <m/>
    <m/>
    <s v="USD"/>
    <n v="0"/>
    <m/>
  </r>
  <r>
    <s v="a651eb11-e3ba-4f9a-b098-93fec752d8e0"/>
    <s v="mc_rg-bluep-eastus2-dev-001_aks-uaa-k8-eastus2-dev-001_eastus2"/>
    <s v="microsoft.network/loadbalancers"/>
    <s v="kubernetes-internal"/>
    <s v=""/>
    <s v=""/>
    <x v="2"/>
    <x v="0"/>
    <s v="Ensure backend pools contain at least two instances"/>
    <m/>
    <m/>
    <m/>
    <m/>
    <s v="USD"/>
    <n v="0"/>
    <m/>
  </r>
  <r>
    <s v="a651eb11-e3ba-4f9a-b098-93fec752d8e0"/>
    <s v="mc_rg-bluep-eastus2-dev-001_aks-uaa-k8-eastus2-dev-001_eastus2"/>
    <s v="microsoft.network/loadbalancers"/>
    <s v="kubernetes"/>
    <s v=""/>
    <s v=""/>
    <x v="2"/>
    <x v="0"/>
    <s v="Ensure backend pools contain at least two instances"/>
    <m/>
    <m/>
    <m/>
    <m/>
    <s v="USD"/>
    <n v="0"/>
    <m/>
  </r>
  <r>
    <s v="a651eb11-e3ba-4f9a-b098-93fec752d8e0"/>
    <s v="rg-be-eastus2-dev-001"/>
    <s v="microsoft.containerregistry/registries"/>
    <s v="acr2bek8eastus2dev"/>
    <s v=""/>
    <s v=""/>
    <x v="2"/>
    <x v="0"/>
    <s v="Ensure Geo-replication is enabled for resilience"/>
    <m/>
    <m/>
    <m/>
    <m/>
    <s v="USD"/>
    <n v="0"/>
    <m/>
  </r>
  <r>
    <s v="a651eb11-e3ba-4f9a-b098-93fec752d8e0"/>
    <s v="rg-be-eastus2-dev-001"/>
    <s v="microsoft.containerregistry/registries"/>
    <s v="acr2bek8eastus2dev"/>
    <s v=""/>
    <s v=""/>
    <x v="2"/>
    <x v="0"/>
    <s v="Use Premium tier for critical production workloads"/>
    <m/>
    <m/>
    <m/>
    <m/>
    <s v="USD"/>
    <n v="0"/>
    <m/>
  </r>
  <r>
    <s v="a651eb11-e3ba-4f9a-b098-93fec752d8e0"/>
    <s v="rg-be-eastus2-dev-001"/>
    <s v="microsoft.containerservice/managedclusters"/>
    <s v="aks-be-k8-eastus2-dev-002"/>
    <s v=""/>
    <s v=""/>
    <x v="3"/>
    <x v="1"/>
    <s v="Use Fleet Manager auto-upgrade profiles to replace cluster auto-upgrades"/>
    <m/>
    <m/>
    <m/>
    <m/>
    <s v="USD"/>
    <n v="0"/>
    <m/>
  </r>
  <r>
    <s v="a651eb11-e3ba-4f9a-b098-93fec752d8e0"/>
    <s v="rg-be-eastus2-dev-001"/>
    <s v="microsoft.containerservice/managedclusters"/>
    <s v="aks-be-k8-eastus2-dev-002"/>
    <s v=""/>
    <s v=""/>
    <x v="2"/>
    <x v="0"/>
    <s v="Enable Autoscaling for your system node pools"/>
    <m/>
    <m/>
    <m/>
    <m/>
    <s v="USD"/>
    <n v="0"/>
    <m/>
  </r>
  <r>
    <s v="a651eb11-e3ba-4f9a-b098-93fec752d8e0"/>
    <s v="rg-be-eastus2-dev-001"/>
    <s v="microsoft.containerservice/managedclusters"/>
    <s v="aks-be-k8-eastus2-dev-002"/>
    <s v=""/>
    <s v=""/>
    <x v="3"/>
    <x v="1"/>
    <s v="Enable container monitoring for Azure Kubernetes Service (AKS) clusters"/>
    <m/>
    <m/>
    <m/>
    <m/>
    <s v="USD"/>
    <n v="0"/>
    <m/>
  </r>
  <r>
    <s v="a651eb11-e3ba-4f9a-b098-93fec752d8e0"/>
    <s v="rg-be-eastus2-dev-001"/>
    <s v="microsoft.containerservice/managedclusters"/>
    <s v="aks-be-k8-eastus2-dev-002"/>
    <s v=""/>
    <s v=""/>
    <x v="4"/>
    <x v="1"/>
    <s v="Add node pools to the cluster"/>
    <m/>
    <m/>
    <m/>
    <m/>
    <s v="USD"/>
    <n v="0"/>
    <m/>
  </r>
  <r>
    <s v="a651eb11-e3ba-4f9a-b098-93fec752d8e0"/>
    <s v="rg-be-eastus2-dev-001"/>
    <s v="microsoft.containerservice/managedclusters"/>
    <s v="aks-be-k8-eastus2-dev-002"/>
    <s v=""/>
    <s v=""/>
    <x v="4"/>
    <x v="1"/>
    <s v="Unsupported Kubernetes version is detected"/>
    <m/>
    <m/>
    <m/>
    <m/>
    <s v="USD"/>
    <n v="0"/>
    <m/>
  </r>
  <r>
    <s v="a651eb11-e3ba-4f9a-b098-93fec752d8e0"/>
    <s v="rg-be-eastus2-dev-001"/>
    <s v="microsoft.containerservice/managedclusters"/>
    <s v="aks-be-k8-eastus2-dev-002"/>
    <s v=""/>
    <s v=""/>
    <x v="2"/>
    <x v="0"/>
    <s v="Configure and deploy Azure Kubernetes Service (AKS) and related resources to use availability zones"/>
    <m/>
    <m/>
    <m/>
    <m/>
    <s v="USD"/>
    <n v="0"/>
    <m/>
  </r>
  <r>
    <s v="a651eb11-e3ba-4f9a-b098-93fec752d8e0"/>
    <s v="rg-be-eastus2-dev-001"/>
    <s v="microsoft.containerservice/managedclusters"/>
    <s v="aks-be-k8-eastus2-dev-002"/>
    <s v=""/>
    <s v=""/>
    <x v="2"/>
    <x v="0"/>
    <s v="Create a dedicated system node pool"/>
    <m/>
    <m/>
    <m/>
    <m/>
    <s v="USD"/>
    <n v="0"/>
    <m/>
  </r>
  <r>
    <s v="a651eb11-e3ba-4f9a-b098-93fec752d8e0"/>
    <s v="rg-be-eastus2-dev-001"/>
    <s v="microsoft.containerservice/managedclusters"/>
    <s v="aks-be-k8-eastus2-dev-002"/>
    <s v=""/>
    <s v=""/>
    <x v="0"/>
    <x v="1"/>
    <s v="Enable Vertical Pod Autoscaler recommendation mode to rightsize resource requests and limits"/>
    <m/>
    <m/>
    <m/>
    <m/>
    <s v="USD"/>
    <n v="0"/>
    <m/>
  </r>
  <r>
    <s v="a651eb11-e3ba-4f9a-b098-93fec752d8e0"/>
    <s v="rg-be-eastus2-dev-001"/>
    <s v="microsoft.dbforpostgresql/flexibleservers"/>
    <s v="psql-be-k8-eastus2-dev-002"/>
    <s v=""/>
    <s v=""/>
    <x v="2"/>
    <x v="1"/>
    <s v="Configure geo redundant backup storage"/>
    <m/>
    <m/>
    <m/>
    <m/>
    <s v="USD"/>
    <n v="0"/>
    <m/>
  </r>
  <r>
    <s v="a651eb11-e3ba-4f9a-b098-93fec752d8e0"/>
    <s v="rg-be-eastus2-dev-001"/>
    <s v="microsoft.dbforpostgresql/flexibleservers"/>
    <s v="psql-be-k8-eastus2-dev-002"/>
    <s v=""/>
    <s v=""/>
    <x v="2"/>
    <x v="0"/>
    <s v="Create a read replica from the Azure Database for PostgreSQL flexible server"/>
    <m/>
    <m/>
    <m/>
    <m/>
    <s v="USD"/>
    <n v="0"/>
    <m/>
  </r>
  <r>
    <s v="a651eb11-e3ba-4f9a-b098-93fec752d8e0"/>
    <s v="rg-be-eastus2-dev-001"/>
    <s v="microsoft.dbforpostgresql/flexibleservers"/>
    <s v="psql-be-k8-eastus2-dev-002"/>
    <s v=""/>
    <s v=""/>
    <x v="2"/>
    <x v="0"/>
    <s v="Enable high availability with zone redundancy"/>
    <m/>
    <m/>
    <m/>
    <m/>
    <s v="USD"/>
    <n v="0"/>
    <m/>
  </r>
  <r>
    <s v="a651eb11-e3ba-4f9a-b098-93fec752d8e0"/>
    <s v="rg-be-eastus2-dev-001"/>
    <s v="microsoft.documentdb/databaseaccounts"/>
    <s v="beecosmosdev"/>
    <s v=""/>
    <s v=""/>
    <x v="2"/>
    <x v="0"/>
    <s v="Enable zone redundancy for multi-region Cosmos DB accounts"/>
    <m/>
    <m/>
    <m/>
    <m/>
    <s v="USD"/>
    <n v="0"/>
    <m/>
  </r>
  <r>
    <s v="a651eb11-e3ba-4f9a-b098-93fec752d8e0"/>
    <s v="rg-be-eastus2-dev-001"/>
    <s v="microsoft.eventhub/namespaces"/>
    <s v="evhbedev"/>
    <s v=""/>
    <s v=""/>
    <x v="2"/>
    <x v="0"/>
    <s v="Enable auto-inflate on Event Hubs Standard tier"/>
    <m/>
    <m/>
    <m/>
    <m/>
    <s v="USD"/>
    <n v="0"/>
    <m/>
  </r>
  <r>
    <s v="a651eb11-e3ba-4f9a-b098-93fec752d8e0"/>
    <s v="rg-be-eastus2-dev-001"/>
    <s v="microsoft.storage/storageaccounts"/>
    <s v="stacbek8eastus2dev001"/>
    <s v=""/>
    <s v=""/>
    <x v="2"/>
    <x v="0"/>
    <s v="Enable zone redundancy for storage accounts to improve high availability and resiliency"/>
    <m/>
    <m/>
    <m/>
    <m/>
    <s v="USD"/>
    <n v="0"/>
    <m/>
  </r>
  <r>
    <s v="a651eb11-e3ba-4f9a-b098-93fec752d8e0"/>
    <s v="rg-bluep-eastus2-dev-001"/>
    <s v="microsoft.compute/disks"/>
    <s v="dk-install-dev-001"/>
    <s v=""/>
    <s v=""/>
    <x v="2"/>
    <x v="1"/>
    <s v="Migrate Standard HDD OS Disks to SSD"/>
    <m/>
    <m/>
    <m/>
    <m/>
    <s v="USD"/>
    <n v="0"/>
    <m/>
  </r>
  <r>
    <s v="a651eb11-e3ba-4f9a-b098-93fec752d8e0"/>
    <s v="rg-bluep-eastus2-dev-001"/>
    <s v="microsoft.compute/disks"/>
    <s v="dk-install-dev-001"/>
    <s v=""/>
    <s v=""/>
    <x v="2"/>
    <x v="0"/>
    <s v="Ensure Azure Disks are in the same zone as your VM for higher resiliency and availability"/>
    <m/>
    <m/>
    <m/>
    <m/>
    <s v="USD"/>
    <n v="0"/>
    <m/>
  </r>
  <r>
    <s v="a651eb11-e3ba-4f9a-b098-93fec752d8e0"/>
    <s v="rg-bluep-eastus2-dev-001"/>
    <s v="microsoft.compute/disks"/>
    <s v="dk-uaa-eastus2-dev-001preupgrade"/>
    <s v=""/>
    <s v=""/>
    <x v="0"/>
    <x v="1"/>
    <s v="Review disks that are not attached to a VM and evaluate if you still need the disks"/>
    <m/>
    <m/>
    <m/>
    <m/>
    <s v="USD"/>
    <n v="0"/>
    <m/>
  </r>
  <r>
    <s v="a651eb11-e3ba-4f9a-b098-93fec752d8e0"/>
    <s v="rg-bluep-eastus2-dev-001"/>
    <s v="microsoft.compute/disks"/>
    <s v="dk-uaakafka-eastus2-dev-001"/>
    <s v=""/>
    <s v=""/>
    <x v="2"/>
    <x v="0"/>
    <s v="Ensure Azure Disks are in the same zone as your VM for higher resiliency and availability"/>
    <m/>
    <m/>
    <m/>
    <m/>
    <s v="USD"/>
    <n v="0"/>
    <m/>
  </r>
  <r>
    <s v="a651eb11-e3ba-4f9a-b098-93fec752d8e0"/>
    <s v="rg-bluep-eastus2-dev-001"/>
    <s v="microsoft.compute/disks"/>
    <s v="dk_installat_eastus2_dev_001"/>
    <s v=""/>
    <s v=""/>
    <x v="2"/>
    <x v="0"/>
    <s v="Ensure Azure Disks are in the same zone as your VM for higher resiliency and availability"/>
    <m/>
    <m/>
    <m/>
    <m/>
    <s v="USD"/>
    <n v="0"/>
    <m/>
  </r>
  <r>
    <s v="a651eb11-e3ba-4f9a-b098-93fec752d8e0"/>
    <s v="rg-bluep-eastus2-dev-001"/>
    <s v="microsoft.compute/disks"/>
    <s v="dk_uaat_dev_001_preupgrade"/>
    <s v=""/>
    <s v=""/>
    <x v="0"/>
    <x v="1"/>
    <s v="Review disks that are not attached to a VM and evaluate if you still need the disks"/>
    <m/>
    <m/>
    <m/>
    <m/>
    <s v="USD"/>
    <n v="0"/>
    <m/>
  </r>
  <r>
    <s v="a651eb11-e3ba-4f9a-b098-93fec752d8e0"/>
    <s v="rg-bluep-eastus2-dev-001"/>
    <s v="microsoft.compute/virtualmachines"/>
    <s v="vm-bp-install-dev-001"/>
    <s v=""/>
    <s v=""/>
    <x v="2"/>
    <x v="0"/>
    <s v="Review and migrate virtual machine workloads"/>
    <m/>
    <m/>
    <m/>
    <m/>
    <s v="USD"/>
    <n v="0"/>
    <m/>
  </r>
  <r>
    <s v="a651eb11-e3ba-4f9a-b098-93fec752d8e0"/>
    <s v="rg-bluep-eastus2-dev-001"/>
    <s v="microsoft.compute/virtualmachines"/>
    <s v="vm-bp-install-dev-001"/>
    <s v=""/>
    <s v=""/>
    <x v="2"/>
    <x v="0"/>
    <s v="Migrate workload to D-series or better virtual machine"/>
    <m/>
    <m/>
    <m/>
    <m/>
    <s v="USD"/>
    <n v="0"/>
    <m/>
  </r>
  <r>
    <s v="a651eb11-e3ba-4f9a-b098-93fec752d8e0"/>
    <s v="rg-bluep-eastus2-dev-001"/>
    <s v="microsoft.compute/virtualmachines"/>
    <s v="vm-bp-uaakafka-eastus2-dev-001"/>
    <s v=""/>
    <s v=""/>
    <x v="2"/>
    <x v="1"/>
    <s v="Migrate workload to Virtual Machine Scale Sets Flex"/>
    <m/>
    <m/>
    <m/>
    <m/>
    <s v="USD"/>
    <n v="0"/>
    <m/>
  </r>
  <r>
    <s v="a651eb11-e3ba-4f9a-b098-93fec752d8e0"/>
    <s v="rg-bluep-eastus2-dev-001"/>
    <s v="microsoft.compute/virtualmachines"/>
    <s v="vm-bp-uaakafka-eastus2-dev-001"/>
    <s v=""/>
    <s v=""/>
    <x v="2"/>
    <x v="0"/>
    <s v="Review and migrate virtual machine workloads"/>
    <m/>
    <m/>
    <m/>
    <m/>
    <s v="USD"/>
    <n v="0"/>
    <m/>
  </r>
  <r>
    <s v="a651eb11-e3ba-4f9a-b098-93fec752d8e0"/>
    <s v="rg-bluep-eastus2-dev-001"/>
    <s v="microsoft.compute/virtualmachines"/>
    <s v="vm-bp-uaakafka-eastus2-dev-001"/>
    <s v=""/>
    <s v=""/>
    <x v="2"/>
    <x v="0"/>
    <s v="Migrate workload to D-series or better virtual machine"/>
    <m/>
    <m/>
    <m/>
    <m/>
    <s v="USD"/>
    <n v="0"/>
    <m/>
  </r>
  <r>
    <s v="a651eb11-e3ba-4f9a-b098-93fec752d8e0"/>
    <s v="rg-bluep-eastus2-dev-001"/>
    <s v="microsoft.containerservice/managedclusters"/>
    <s v="aks-bpi-mdso-k8-eastus2-dev-001"/>
    <s v=""/>
    <s v=""/>
    <x v="3"/>
    <x v="1"/>
    <s v="Enable container monitoring for Azure Kubernetes Service (AKS) clusters"/>
    <m/>
    <m/>
    <m/>
    <m/>
    <s v="USD"/>
    <n v="0"/>
    <m/>
  </r>
  <r>
    <s v="a651eb11-e3ba-4f9a-b098-93fec752d8e0"/>
    <s v="rg-bluep-eastus2-dev-001"/>
    <s v="microsoft.containerservice/managedclusters"/>
    <s v="aks-bpi-mdso-k8-eastus2-dev-001"/>
    <s v=""/>
    <s v=""/>
    <x v="3"/>
    <x v="1"/>
    <s v="Use Fleet Manager auto-upgrade profiles to replace cluster auto-upgrades"/>
    <m/>
    <m/>
    <m/>
    <m/>
    <s v="USD"/>
    <n v="0"/>
    <m/>
  </r>
  <r>
    <s v="a651eb11-e3ba-4f9a-b098-93fec752d8e0"/>
    <s v="rg-bluep-eastus2-dev-001"/>
    <s v="microsoft.containerservice/managedclusters"/>
    <s v="aks-bpi-mdso-k8-eastus2-dev-001"/>
    <s v=""/>
    <s v=""/>
    <x v="4"/>
    <x v="1"/>
    <s v="Unsupported Kubernetes version is detected"/>
    <m/>
    <m/>
    <m/>
    <m/>
    <s v="USD"/>
    <n v="0"/>
    <m/>
  </r>
  <r>
    <s v="a651eb11-e3ba-4f9a-b098-93fec752d8e0"/>
    <s v="rg-bluep-eastus2-dev-001"/>
    <s v="microsoft.containerservice/managedclusters"/>
    <s v="aks-bpi-mdso-k8-eastus2-dev-001"/>
    <s v=""/>
    <s v=""/>
    <x v="0"/>
    <x v="1"/>
    <s v="Consider Spot nodes for workloads that can handle interruptions"/>
    <m/>
    <m/>
    <m/>
    <m/>
    <s v="USD"/>
    <n v="0"/>
    <m/>
  </r>
  <r>
    <s v="a651eb11-e3ba-4f9a-b098-93fec752d8e0"/>
    <s v="rg-bluep-eastus2-dev-001"/>
    <s v="microsoft.containerservice/managedclusters"/>
    <s v="aks-bpi-mdso-k8-eastus2-dev-001"/>
    <s v=""/>
    <s v=""/>
    <x v="2"/>
    <x v="1"/>
    <s v="Ensure B-series Virtual Machine's (VMs) are not used in production environments"/>
    <m/>
    <m/>
    <m/>
    <m/>
    <s v="USD"/>
    <n v="0"/>
    <m/>
  </r>
  <r>
    <s v="a651eb11-e3ba-4f9a-b098-93fec752d8e0"/>
    <s v="rg-bluep-eastus2-dev-001"/>
    <s v="microsoft.containerservice/managedclusters"/>
    <s v="aks-bpi-mdso-k8-eastus2-dev-001"/>
    <s v=""/>
    <s v=""/>
    <x v="2"/>
    <x v="0"/>
    <s v="Configure and deploy Azure Kubernetes Service (AKS) and related resources to use availability zones"/>
    <m/>
    <m/>
    <m/>
    <m/>
    <s v="USD"/>
    <n v="0"/>
    <m/>
  </r>
  <r>
    <s v="a651eb11-e3ba-4f9a-b098-93fec752d8e0"/>
    <s v="rg-bluep-eastus2-dev-001"/>
    <s v="microsoft.containerservice/managedclusters"/>
    <s v="aks-bpi-mdso-k8-eastus2-dev-001"/>
    <s v=""/>
    <s v=""/>
    <x v="2"/>
    <x v="1"/>
    <s v="Use AKS Backup for a cluster with persistent volumes"/>
    <m/>
    <m/>
    <m/>
    <m/>
    <s v="USD"/>
    <n v="0"/>
    <m/>
  </r>
  <r>
    <s v="a651eb11-e3ba-4f9a-b098-93fec752d8e0"/>
    <s v="rg-bluep-eastus2-dev-001"/>
    <s v="microsoft.containerservice/managedclusters"/>
    <s v="aks-uaa-k8-eastus2-dev-001"/>
    <s v=""/>
    <s v=""/>
    <x v="2"/>
    <x v="1"/>
    <s v="Use AKS Backup for a cluster with persistent volumes"/>
    <m/>
    <m/>
    <m/>
    <m/>
    <s v="USD"/>
    <n v="0"/>
    <m/>
  </r>
  <r>
    <s v="a651eb11-e3ba-4f9a-b098-93fec752d8e0"/>
    <s v="rg-bluep-eastus2-dev-001"/>
    <s v="microsoft.containerservice/managedclusters"/>
    <s v="aks-uaa-k8-eastus2-dev-001"/>
    <s v=""/>
    <s v=""/>
    <x v="2"/>
    <x v="0"/>
    <s v="Configure and deploy Azure Kubernetes Service (AKS) and related resources to use availability zones"/>
    <m/>
    <m/>
    <m/>
    <m/>
    <s v="USD"/>
    <n v="0"/>
    <m/>
  </r>
  <r>
    <s v="a651eb11-e3ba-4f9a-b098-93fec752d8e0"/>
    <s v="rg-bluep-eastus2-dev-001"/>
    <s v="microsoft.containerservice/managedclusters"/>
    <s v="aks-uaa-k8-eastus2-dev-001"/>
    <s v=""/>
    <s v=""/>
    <x v="4"/>
    <x v="1"/>
    <s v="Unsupported Kubernetes version is detected"/>
    <m/>
    <m/>
    <m/>
    <m/>
    <s v="USD"/>
    <n v="0"/>
    <m/>
  </r>
  <r>
    <s v="a651eb11-e3ba-4f9a-b098-93fec752d8e0"/>
    <s v="rg-bluep-eastus2-dev-001"/>
    <s v="microsoft.containerservice/managedclusters"/>
    <s v="aks-uaa-k8-eastus2-dev-001"/>
    <s v=""/>
    <s v=""/>
    <x v="4"/>
    <x v="1"/>
    <s v="Add node pools to the cluster"/>
    <m/>
    <m/>
    <m/>
    <m/>
    <s v="USD"/>
    <n v="0"/>
    <m/>
  </r>
  <r>
    <s v="a651eb11-e3ba-4f9a-b098-93fec752d8e0"/>
    <s v="rg-bluep-eastus2-dev-001"/>
    <s v="microsoft.containerservice/managedclusters"/>
    <s v="aks-uaa-k8-eastus2-dev-001"/>
    <s v=""/>
    <s v=""/>
    <x v="3"/>
    <x v="1"/>
    <s v="Enable container monitoring for Azure Kubernetes Service (AKS) clusters"/>
    <m/>
    <m/>
    <m/>
    <m/>
    <s v="USD"/>
    <n v="0"/>
    <m/>
  </r>
  <r>
    <s v="a651eb11-e3ba-4f9a-b098-93fec752d8e0"/>
    <s v="rg-bluep-eastus2-dev-001"/>
    <s v="microsoft.containerservice/managedclusters"/>
    <s v="aks-uaa-k8-eastus2-dev-001"/>
    <s v=""/>
    <s v=""/>
    <x v="2"/>
    <x v="0"/>
    <s v="Migrate to Azure Linux 3.0"/>
    <m/>
    <m/>
    <m/>
    <m/>
    <s v="USD"/>
    <n v="0"/>
    <m/>
  </r>
  <r>
    <s v="a651eb11-e3ba-4f9a-b098-93fec752d8e0"/>
    <s v="rg-bluep-eastus2-dev-001"/>
    <s v="microsoft.network/networkinterfaces"/>
    <s v="nic-bpimdso-eastus2-dev-001"/>
    <s v=""/>
    <s v=""/>
    <x v="3"/>
    <x v="1"/>
    <s v="Add explicit outbound method to disable default outbound"/>
    <m/>
    <m/>
    <m/>
    <m/>
    <s v="USD"/>
    <n v="0"/>
    <m/>
  </r>
  <r>
    <s v="a651eb11-e3ba-4f9a-b098-93fec752d8e0"/>
    <s v="rg-common-eastus2-dev-001"/>
    <s v="microsoft.keyvault/vaults"/>
    <s v="kv-common-dev-webd7wna8"/>
    <s v=""/>
    <s v=""/>
    <x v="2"/>
    <x v="0"/>
    <s v="Azure Key Vault API versions prior to 2026-02-01 are being retired"/>
    <m/>
    <m/>
    <m/>
    <m/>
    <s v="USD"/>
    <n v="0"/>
    <m/>
  </r>
  <r>
    <s v="a651eb11-e3ba-4f9a-b098-93fec752d8e0"/>
    <s v="rg-sn-eastus2-dev-001"/>
    <s v="microsoft.compute/disks"/>
    <s v="dk-ms-eastus2-dev-002"/>
    <s v=""/>
    <s v=""/>
    <x v="2"/>
    <x v="1"/>
    <s v="Migrate Standard HDD OS Disks to SSD"/>
    <m/>
    <m/>
    <m/>
    <m/>
    <s v="USD"/>
    <n v="0"/>
    <m/>
  </r>
  <r>
    <s v="a651eb11-e3ba-4f9a-b098-93fec752d8e0"/>
    <s v="rg-sn-eastus2-dev-001"/>
    <s v="microsoft.compute/disks"/>
    <s v="dk-ms-eastus2-dev-002"/>
    <s v=""/>
    <s v=""/>
    <x v="2"/>
    <x v="0"/>
    <s v="Ensure Azure Disks are in the same zone as your VM for higher resiliency and availability"/>
    <m/>
    <m/>
    <m/>
    <m/>
    <s v="USD"/>
    <n v="0"/>
    <m/>
  </r>
  <r>
    <s v="a651eb11-e3ba-4f9a-b098-93fec752d8e0"/>
    <s v="rg-sn-eastus2-dev-001"/>
    <s v="microsoft.compute/disks"/>
    <s v="dk_snat_eastus2_dev_001"/>
    <s v=""/>
    <s v=""/>
    <x v="2"/>
    <x v="0"/>
    <s v="Ensure Azure Disks are in the same zone as your VM for higher resiliency and availability"/>
    <m/>
    <m/>
    <m/>
    <m/>
    <s v="USD"/>
    <n v="0"/>
    <m/>
  </r>
  <r>
    <s v="a651eb11-e3ba-4f9a-b098-93fec752d8e0"/>
    <s v="rg-sn-eastus2-dev-001"/>
    <s v="microsoft.compute/disks"/>
    <s v="vm-sn-ms-eastus2-dev-001_disk1_d935b8a542514da594c8769e657b520c"/>
    <s v=""/>
    <s v=""/>
    <x v="2"/>
    <x v="0"/>
    <s v="Ensure Azure Disks are in the same zone as your VM for higher resiliency and availability"/>
    <m/>
    <m/>
    <m/>
    <m/>
    <s v="USD"/>
    <n v="0"/>
    <m/>
  </r>
  <r>
    <s v="a651eb11-e3ba-4f9a-b098-93fec752d8e0"/>
    <s v="rg-sn-eastus2-dev-001"/>
    <s v="microsoft.compute/virtualmachines"/>
    <s v="vm-ms-eastus2-dev-002"/>
    <s v=""/>
    <s v=""/>
    <x v="2"/>
    <x v="0"/>
    <s v="Review and migrate virtual machine workloads"/>
    <m/>
    <m/>
    <m/>
    <m/>
    <s v="USD"/>
    <n v="0"/>
    <m/>
  </r>
  <r>
    <s v="a651eb11-e3ba-4f9a-b098-93fec752d8e0"/>
    <s v="rg-sn-eastus2-dev-001"/>
    <s v="microsoft.compute/virtualmachines"/>
    <s v="vm-ms-eastus2-dev-002"/>
    <s v=""/>
    <s v=""/>
    <x v="2"/>
    <x v="1"/>
    <s v="Migrate workload to Virtual Machine Scale Sets Flex"/>
    <m/>
    <m/>
    <m/>
    <m/>
    <s v="USD"/>
    <n v="0"/>
    <m/>
  </r>
  <r>
    <s v="a651eb11-e3ba-4f9a-b098-93fec752d8e0"/>
    <s v="rg-sn-eastus2-dev-001"/>
    <s v="microsoft.compute/virtualmachines"/>
    <s v="vm-sn-ms-eastus2-dev-001"/>
    <s v=""/>
    <s v=""/>
    <x v="2"/>
    <x v="0"/>
    <s v="Review and migrate virtual machine workloads"/>
    <m/>
    <m/>
    <m/>
    <m/>
    <s v="USD"/>
    <n v="0"/>
    <m/>
  </r>
  <r>
    <s v="a651eb11-e3ba-4f9a-b098-93fec752d8e0"/>
    <s v="rg-sn-eastus2-dev-001"/>
    <s v="microsoft.compute/virtualmachines"/>
    <s v="vm-sn-ms-eastus2-dev-001"/>
    <s v=""/>
    <s v=""/>
    <x v="3"/>
    <x v="0"/>
    <s v="Enable Trusted Launch foundational excellence, and modern security for Existing Generation 2 VM(s)"/>
    <m/>
    <m/>
    <m/>
    <m/>
    <s v="USD"/>
    <n v="0"/>
    <m/>
  </r>
  <r>
    <s v="a651eb11-e3ba-4f9a-b098-93fec752d8e0"/>
    <s v="rg-sn-eastus2-dev-001"/>
    <s v="microsoft.compute/virtualmachines"/>
    <s v="vm-sn-ms-eastus2-dev-001"/>
    <s v=""/>
    <s v=""/>
    <x v="2"/>
    <x v="1"/>
    <s v="Migrate workload to Virtual Machine Scale Sets Flex"/>
    <m/>
    <m/>
    <m/>
    <m/>
    <s v="USD"/>
    <n v="0"/>
    <m/>
  </r>
  <r>
    <s v="a651eb11-e3ba-4f9a-b098-93fec752d8e0"/>
    <s v="rg_devops_eastus2_dev_001"/>
    <s v="microsoft.apimanagement/service"/>
    <s v="apimdevopsdev002"/>
    <s v=""/>
    <s v=""/>
    <x v="2"/>
    <x v="0"/>
    <s v="Dependency network status check failed"/>
    <m/>
    <m/>
    <m/>
    <m/>
    <s v="USD"/>
    <n v="0"/>
    <m/>
  </r>
  <r>
    <s v="a651eb11-e3ba-4f9a-b098-93fec752d8e0"/>
    <s v="rg_devops_eastus2_dev_001"/>
    <s v="microsoft.containerregistry/registries"/>
    <s v="acrdevopsdev001"/>
    <s v=""/>
    <s v=""/>
    <x v="2"/>
    <x v="0"/>
    <s v="Use Premium tier for critical production workloads"/>
    <m/>
    <m/>
    <m/>
    <m/>
    <s v="USD"/>
    <n v="0"/>
    <m/>
  </r>
  <r>
    <s v="a651eb11-e3ba-4f9a-b098-93fec752d8e0"/>
    <s v="rg_devops_eastus2_dev_001"/>
    <s v="microsoft.eventhub/namespaces"/>
    <s v="evhdevopseastus2dev001"/>
    <s v=""/>
    <s v=""/>
    <x v="2"/>
    <x v="0"/>
    <s v="Enable auto-inflate on Event Hubs Standard tier"/>
    <m/>
    <m/>
    <m/>
    <m/>
    <s v="USD"/>
    <n v="0"/>
    <m/>
  </r>
  <r>
    <s v="a651eb11-e3ba-4f9a-b098-93fec752d8e0"/>
    <s v="rg_devops_eastus2_dev_001"/>
    <s v="microsoft.insights/webtests"/>
    <s v="apimdevopsdev001-ai-apim-eastus2-dev-001"/>
    <s v=""/>
    <s v=""/>
    <x v="2"/>
    <x v="1"/>
    <s v="The URL ping test capability of the application insights feature for Azure Monitor is being retired."/>
    <m/>
    <m/>
    <m/>
    <m/>
    <s v="USD"/>
    <n v="0"/>
    <m/>
  </r>
  <r>
    <s v="a651eb11-e3ba-4f9a-b098-93fec752d8e0"/>
    <s v="rg_devops_eastus2_dev_001"/>
    <s v="microsoft.storage/storageaccounts"/>
    <s v="rgdevopseastus2dev08113"/>
    <s v=""/>
    <s v=""/>
    <x v="2"/>
    <x v="0"/>
    <s v="Enable zone redundancy for storage accounts to improve high availability and resiliency"/>
    <m/>
    <m/>
    <m/>
    <m/>
    <s v="USD"/>
    <n v="0"/>
    <m/>
  </r>
  <r>
    <s v="a651eb11-e3ba-4f9a-b098-93fec752d8e0"/>
    <s v="rg_devops_eastus2_dev_001"/>
    <s v="microsoft.storage/storageaccounts"/>
    <s v="rgdevopseastus2dev08113"/>
    <s v=""/>
    <s v=""/>
    <x v="2"/>
    <x v="1"/>
    <s v="Upgrade general-purpose v1 storage accounts"/>
    <m/>
    <m/>
    <m/>
    <m/>
    <s v="USD"/>
    <n v="0"/>
    <m/>
  </r>
  <r>
    <s v="a651eb11-e3ba-4f9a-b098-93fec752d8e0"/>
    <s v="rg_devops_eastus2_dev_001"/>
    <s v="microsoft.storage/storageaccounts"/>
    <s v="rgdevopseastus2dev094d4"/>
    <s v=""/>
    <s v=""/>
    <x v="2"/>
    <x v="1"/>
    <s v="Upgrade general-purpose v1 storage accounts"/>
    <m/>
    <m/>
    <m/>
    <m/>
    <s v="USD"/>
    <n v="0"/>
    <m/>
  </r>
  <r>
    <s v="a651eb11-e3ba-4f9a-b098-93fec752d8e0"/>
    <s v="rg_devops_eastus2_dev_001"/>
    <s v="microsoft.storage/storageaccounts"/>
    <s v="rgdevopseastus2dev094d4"/>
    <s v=""/>
    <s v=""/>
    <x v="2"/>
    <x v="0"/>
    <s v="Enable zone redundancy for storage accounts to improve high availability and resiliency"/>
    <m/>
    <m/>
    <m/>
    <m/>
    <s v="USD"/>
    <n v="0"/>
    <m/>
  </r>
  <r>
    <s v="a651eb11-e3ba-4f9a-b098-93fec752d8e0"/>
    <s v="rg_devops_eastus2_dev_001"/>
    <s v="microsoft.storage/storageaccounts"/>
    <s v="rgdevopseastus2dev0a689"/>
    <s v=""/>
    <s v=""/>
    <x v="2"/>
    <x v="1"/>
    <s v="Upgrade general-purpose v1 storage accounts"/>
    <m/>
    <m/>
    <m/>
    <m/>
    <s v="USD"/>
    <n v="0"/>
    <m/>
  </r>
  <r>
    <s v="a651eb11-e3ba-4f9a-b098-93fec752d8e0"/>
    <s v="rg_devops_eastus2_dev_001"/>
    <s v="microsoft.storage/storageaccounts"/>
    <s v="rgdevopseastus2dev0a689"/>
    <s v=""/>
    <s v=""/>
    <x v="2"/>
    <x v="0"/>
    <s v="Enable zone redundancy for storage accounts to improve high availability and resiliency"/>
    <m/>
    <m/>
    <m/>
    <m/>
    <s v="USD"/>
    <n v="0"/>
    <m/>
  </r>
  <r>
    <s v="a651eb11-e3ba-4f9a-b098-93fec752d8e0"/>
    <s v="rg_devops_eastus2_dev_001"/>
    <s v="microsoft.storage/storageaccounts"/>
    <s v="stacdevopseastus2dev001"/>
    <s v=""/>
    <s v=""/>
    <x v="2"/>
    <x v="0"/>
    <s v="Enable zone redundancy for storage accounts to improve high availability and resiliency"/>
    <m/>
    <m/>
    <m/>
    <m/>
    <s v="USD"/>
    <n v="0"/>
    <m/>
  </r>
  <r>
    <s v="a651eb11-e3ba-4f9a-b098-93fec752d8e0"/>
    <s v="rg_devops_eastus2_dev_001"/>
    <s v="microsoft.storage/storageaccounts"/>
    <s v="stacserviceastus2dev001"/>
    <s v=""/>
    <s v=""/>
    <x v="2"/>
    <x v="0"/>
    <s v="Enable zone redundancy for storage accounts to improve high availability and resiliency"/>
    <m/>
    <m/>
    <m/>
    <m/>
    <s v="USD"/>
    <n v="0"/>
    <m/>
  </r>
  <r>
    <s v="a651eb11-e3ba-4f9a-b098-93fec752d8e0"/>
    <s v="rg_devops_eastus2_dev_001"/>
    <s v="microsoft.storage/storageaccounts"/>
    <s v="stadevopseastus2dev001"/>
    <s v=""/>
    <s v=""/>
    <x v="2"/>
    <x v="0"/>
    <s v="Enable zone redundancy for storage accounts to improve high availability and resiliency"/>
    <m/>
    <m/>
    <m/>
    <m/>
    <s v="USD"/>
    <n v="0"/>
    <m/>
  </r>
  <r>
    <s v="a651eb11-e3ba-4f9a-b098-93fec752d8e0"/>
    <s v="rg_devops_eastus2_dev_001"/>
    <s v="microsoft.web/serverfarms"/>
    <s v="asp-rgdevops-eastus2-dev-001"/>
    <s v=""/>
    <s v=""/>
    <x v="2"/>
    <x v="0"/>
    <s v="Use zone-supported App Service Plan"/>
    <m/>
    <m/>
    <m/>
    <m/>
    <s v="USD"/>
    <n v="0"/>
    <m/>
  </r>
  <r>
    <s v="a651eb11-e3ba-4f9a-b098-93fec752d8e0"/>
    <s v="rg_devops_eastus2_dev_001"/>
    <s v="microsoft.web/serverfarms"/>
    <s v="asp-rgdevops-eastus2-dev-001"/>
    <s v="MICROSOFT.WEB/SITES"/>
    <s v=""/>
    <x v="2"/>
    <x v="0"/>
    <s v="Set minimum instance count for App Service to 2"/>
    <m/>
    <m/>
    <m/>
    <m/>
    <s v="USD"/>
    <n v="0"/>
    <m/>
  </r>
  <r>
    <s v="a651eb11-e3ba-4f9a-b098-93fec752d8e0"/>
    <s v="rg_devops_eastus2_dev_001"/>
    <s v="microsoft.web/serverfarms"/>
    <s v="asp-rgdevops-eastus2-dev-001"/>
    <s v="MICROSOFT.WEB/SITES"/>
    <s v=""/>
    <x v="2"/>
    <x v="0"/>
    <s v="Use Standard or Premium tier"/>
    <m/>
    <m/>
    <m/>
    <m/>
    <s v="USD"/>
    <n v="0"/>
    <m/>
  </r>
  <r>
    <s v="a651eb11-e3ba-4f9a-b098-93fec752d8e0"/>
    <s v="rg_devops_eastus2_dev_001"/>
    <s v="microsoft.web/serverfarms"/>
    <s v="asp-rgdevopseastus2dev001-950f"/>
    <s v="MICROSOFT.WEB/SITES"/>
    <s v=""/>
    <x v="2"/>
    <x v="0"/>
    <s v="Set minimum instance count for App Service to 2"/>
    <m/>
    <m/>
    <m/>
    <m/>
    <s v="USD"/>
    <n v="0"/>
    <m/>
  </r>
  <r>
    <s v="a651eb11-e3ba-4f9a-b098-93fec752d8e0"/>
    <s v="rg_devops_eastus2_dev_001"/>
    <s v="microsoft.web/serverfarms"/>
    <s v="asp-rgdevopseastus2dev001-950f"/>
    <s v="MICROSOFT.WEB/SITES"/>
    <s v=""/>
    <x v="2"/>
    <x v="0"/>
    <s v="Use Standard or Premium tier"/>
    <m/>
    <m/>
    <m/>
    <m/>
    <s v="USD"/>
    <n v="0"/>
    <m/>
  </r>
  <r>
    <s v="a651eb11-e3ba-4f9a-b098-93fec752d8e0"/>
    <s v="rg_devops_eastus2_dev_001"/>
    <s v="microsoft.web/serverfarms"/>
    <s v="asp-rgdevopseastus2dev001-950f"/>
    <s v=""/>
    <s v=""/>
    <x v="2"/>
    <x v="0"/>
    <s v="Use zone-supported App Service Plan"/>
    <m/>
    <m/>
    <m/>
    <m/>
    <s v="USD"/>
    <n v="0"/>
    <m/>
  </r>
  <r>
    <s v="a651eb11-e3ba-4f9a-b098-93fec752d8e0"/>
    <s v="rg_devops_eastus2_dev_001"/>
    <s v="microsoft.web/serverfarms"/>
    <s v="asp-rgdevopseastus2dev001-b91d"/>
    <s v="MICROSOFT.WEB/SITES"/>
    <s v=""/>
    <x v="2"/>
    <x v="0"/>
    <s v="Use Standard or Premium tier"/>
    <m/>
    <m/>
    <m/>
    <m/>
    <s v="USD"/>
    <n v="0"/>
    <m/>
  </r>
  <r>
    <s v="a651eb11-e3ba-4f9a-b098-93fec752d8e0"/>
    <s v="rg_devops_eastus2_dev_001"/>
    <s v="microsoft.web/serverfarms"/>
    <s v="asp-rgdevopseastus2dev001-b91d"/>
    <s v=""/>
    <s v=""/>
    <x v="2"/>
    <x v="0"/>
    <s v="Use zone-supported App Service Plan"/>
    <m/>
    <m/>
    <m/>
    <m/>
    <s v="USD"/>
    <n v="0"/>
    <m/>
  </r>
  <r>
    <s v="a651eb11-e3ba-4f9a-b098-93fec752d8e0"/>
    <s v="rg_devops_eastus2_dev_001"/>
    <s v="microsoft.web/serverfarms"/>
    <s v="asp-rgdevopseastus2dev001-b91d"/>
    <s v="MICROSOFT.WEB/SITES"/>
    <s v=""/>
    <x v="2"/>
    <x v="0"/>
    <s v="Set minimum instance count for App Service to 2"/>
    <m/>
    <m/>
    <m/>
    <m/>
    <s v="USD"/>
    <n v="0"/>
    <m/>
  </r>
  <r>
    <s v="a651eb11-e3ba-4f9a-b098-93fec752d8e0"/>
    <s v="rg_devops_eastus2_dev_001"/>
    <s v="microsoft.web/sites"/>
    <s v="ase-devops-iterationtools-eastus2-dev-001"/>
    <s v=""/>
    <s v=""/>
    <x v="2"/>
    <x v="0"/>
    <s v="Enable Health check for App Service"/>
    <m/>
    <m/>
    <m/>
    <m/>
    <s v="USD"/>
    <n v="0"/>
    <m/>
  </r>
  <r>
    <s v="a651eb11-e3ba-4f9a-b098-93fec752d8e0"/>
    <s v="rg_devops_eastus2_dev_001"/>
    <s v="microsoft.web/sites"/>
    <s v="ase-devops-token-esri-eastus2-dev-001"/>
    <s v=""/>
    <s v=""/>
    <x v="2"/>
    <x v="0"/>
    <s v="Enable Health check for App Service"/>
    <m/>
    <m/>
    <m/>
    <m/>
    <s v="USD"/>
    <n v="0"/>
    <m/>
  </r>
  <r>
    <s v="a651eb11-e3ba-4f9a-b098-93fec752d8e0"/>
    <s v="rg_devops_eastus2_dev_001"/>
    <s v="microsoft.web/sites"/>
    <s v="ase-devops-vnonotifications-eastus2-dev-001"/>
    <s v=""/>
    <s v=""/>
    <x v="2"/>
    <x v="0"/>
    <s v="Enable Health check for App Service"/>
    <m/>
    <m/>
    <m/>
    <m/>
    <s v="USD"/>
    <n v="0"/>
    <m/>
  </r>
  <r>
    <s v="a651eb11-e3ba-4f9a-b098-93fec752d8e0"/>
    <s v="rg_devops_eastus2_dev_001"/>
    <s v="microsoft.web/sites"/>
    <s v="test-dev-infra"/>
    <s v=""/>
    <s v=""/>
    <x v="2"/>
    <x v="1"/>
    <s v="Migrate to Flex Consumption"/>
    <m/>
    <m/>
    <m/>
    <m/>
    <s v="USD"/>
    <n v="0"/>
    <m/>
  </r>
  <r>
    <s v="e2c9cba0-15a1-4a48-9d53-0959ab2ccec9"/>
    <m/>
    <s v="Microsoft.Subscriptions/subscriptions"/>
    <s v="e2c9cba0-15a1-4a48-9d53-0959ab2ccec9"/>
    <s v=""/>
    <s v=""/>
    <x v="1"/>
    <x v="0"/>
    <s v="A maximum of 3 owners should be designated for subscriptions"/>
    <m/>
    <m/>
    <m/>
    <m/>
    <s v="USD"/>
    <n v="0"/>
    <m/>
  </r>
  <r>
    <s v="e2c9cba0-15a1-4a48-9d53-0959ab2ccec9"/>
    <m/>
    <s v="Microsoft.Subscriptions/subscriptions"/>
    <s v="e2c9cba0-15a1-4a48-9d53-0959ab2ccec9"/>
    <s v=""/>
    <s v=""/>
    <x v="0"/>
    <x v="0"/>
    <s v="Consider virtual machine reserved instance to save over the on-demand costs"/>
    <s v="Standard_D16s_v5"/>
    <s v="P3Y"/>
    <n v="60"/>
    <n v="3"/>
    <s v="USD"/>
    <n v="9026"/>
    <s v="eastus2"/>
  </r>
  <r>
    <s v="e2c9cba0-15a1-4a48-9d53-0959ab2ccec9"/>
    <m/>
    <s v="Microsoft.Subscriptions/subscriptions"/>
    <s v="e2c9cba0-15a1-4a48-9d53-0959ab2ccec9"/>
    <s v=""/>
    <s v=""/>
    <x v="0"/>
    <x v="0"/>
    <s v="Consider purchasing a savings plan for compute to unlock lower prices"/>
    <s v="Compute_Savings_Plan"/>
    <s v="P3Y"/>
    <n v="30"/>
    <m/>
    <s v="USD"/>
    <n v="28256"/>
    <m/>
  </r>
  <r>
    <s v="e2c9cba0-15a1-4a48-9d53-0959ab2ccec9"/>
    <m/>
    <s v="Microsoft.Subscriptions/subscriptions"/>
    <s v="e2c9cba0-15a1-4a48-9d53-0959ab2ccec9"/>
    <s v=""/>
    <s v=""/>
    <x v="0"/>
    <x v="0"/>
    <s v="Consider Cosmos DB reserved instance to save over the pay-as-you-go costs"/>
    <s v="Cosmos_DB_100_RUs"/>
    <s v="P3Y"/>
    <n v="30"/>
    <n v="54"/>
    <s v="USD"/>
    <n v="1140"/>
    <s v="All"/>
  </r>
  <r>
    <s v="e2c9cba0-15a1-4a48-9d53-0959ab2ccec9"/>
    <m/>
    <s v="Microsoft.Subscriptions/subscriptions"/>
    <s v="e2c9cba0-15a1-4a48-9d53-0959ab2ccec9"/>
    <s v=""/>
    <s v=""/>
    <x v="0"/>
    <x v="0"/>
    <s v="Consider Database for PostgreSQL reserved instance to save over the pay-as-you-go costs"/>
    <s v="AzureDB_PostgreSQL_Flexible_Server_General_Purpose_Dsv3Series_Compute"/>
    <s v="P3Y"/>
    <n v="30"/>
    <n v="2"/>
    <s v="USD"/>
    <n v="530"/>
    <s v="eastus2"/>
  </r>
  <r>
    <s v="e2c9cba0-15a1-4a48-9d53-0959ab2ccec9"/>
    <m/>
    <s v="Microsoft.Subscriptions/subscriptions"/>
    <s v="e2c9cba0-15a1-4a48-9d53-0959ab2ccec9"/>
    <s v=""/>
    <s v=""/>
    <x v="0"/>
    <x v="0"/>
    <s v="Consider virtual machine reserved instance to save over the on-demand costs"/>
    <s v="Standard_D32s_v3"/>
    <s v="P3Y"/>
    <n v="60"/>
    <n v="6"/>
    <s v="USD"/>
    <n v="20557"/>
    <s v="eastus2"/>
  </r>
  <r>
    <s v="e2c9cba0-15a1-4a48-9d53-0959ab2ccec9"/>
    <m/>
    <s v="Microsoft.Subscriptions/subscriptions"/>
    <s v="e2c9cba0-15a1-4a48-9d53-0959ab2ccec9"/>
    <s v=""/>
    <s v=""/>
    <x v="0"/>
    <x v="0"/>
    <s v="Consider virtual machine reserved instance to save over the on-demand costs"/>
    <s v="Standard_D32s_v3"/>
    <s v="P1Y"/>
    <n v="60"/>
    <n v="1"/>
    <s v="USD"/>
    <n v="1072"/>
    <s v="eastus2"/>
  </r>
  <r>
    <s v="e2c9cba0-15a1-4a48-9d53-0959ab2ccec9"/>
    <m/>
    <s v="Microsoft.Subscriptions/subscriptions"/>
    <s v="e2c9cba0-15a1-4a48-9d53-0959ab2ccec9"/>
    <s v=""/>
    <s v=""/>
    <x v="0"/>
    <x v="0"/>
    <s v="Consider Database for PostgreSQL reserved instance to save over the pay-as-you-go costs"/>
    <s v="AzureDB_PostgreSQL_Flexible_Server_General_Purpose_Dsv3Series_Compute"/>
    <s v="P3Y"/>
    <n v="7"/>
    <n v="2"/>
    <s v="USD"/>
    <n v="890"/>
    <s v="eastus2"/>
  </r>
  <r>
    <s v="e2c9cba0-15a1-4a48-9d53-0959ab2ccec9"/>
    <m/>
    <s v="Microsoft.Subscriptions/subscriptions"/>
    <s v="e2c9cba0-15a1-4a48-9d53-0959ab2ccec9"/>
    <s v=""/>
    <s v=""/>
    <x v="1"/>
    <x v="0"/>
    <s v="Disabled accounts with read and write permissions on Azure resources should be removed"/>
    <m/>
    <m/>
    <m/>
    <m/>
    <s v="USD"/>
    <n v="0"/>
    <m/>
  </r>
  <r>
    <s v="e2c9cba0-15a1-4a48-9d53-0959ab2ccec9"/>
    <m/>
    <s v="Microsoft.Subscriptions/subscriptions"/>
    <s v="e2c9cba0-15a1-4a48-9d53-0959ab2ccec9"/>
    <s v=""/>
    <s v=""/>
    <x v="0"/>
    <x v="0"/>
    <s v="Consider Database for PostgreSQL reserved instance to save over the pay-as-you-go costs"/>
    <s v="AzureDB_PostgreSQL_Flexible_Server_General_Purpose_Dsv3Series_Compute"/>
    <s v="P3Y"/>
    <n v="60"/>
    <n v="2"/>
    <s v="USD"/>
    <n v="715"/>
    <s v="eastus2"/>
  </r>
  <r>
    <s v="e2c9cba0-15a1-4a48-9d53-0959ab2ccec9"/>
    <m/>
    <s v="Microsoft.Subscriptions/subscriptions"/>
    <s v="e2c9cba0-15a1-4a48-9d53-0959ab2ccec9"/>
    <s v=""/>
    <s v=""/>
    <x v="0"/>
    <x v="0"/>
    <s v="Consider virtual machine reserved instance to save over the on-demand costs"/>
    <s v="Standard_D32s_v3"/>
    <s v="P1Y"/>
    <n v="7"/>
    <n v="1"/>
    <s v="USD"/>
    <n v="1649"/>
    <s v="eastus2"/>
  </r>
  <r>
    <s v="e2c9cba0-15a1-4a48-9d53-0959ab2ccec9"/>
    <m/>
    <s v="Microsoft.Subscriptions/subscriptions"/>
    <s v="e2c9cba0-15a1-4a48-9d53-0959ab2ccec9"/>
    <s v=""/>
    <s v=""/>
    <x v="0"/>
    <x v="0"/>
    <s v="Consider virtual machine reserved instance to save over the on-demand costs"/>
    <s v="Standard_D32s_v3"/>
    <s v="P1Y"/>
    <n v="30"/>
    <n v="1"/>
    <s v="USD"/>
    <n v="2019"/>
    <s v="eastus2"/>
  </r>
  <r>
    <s v="e2c9cba0-15a1-4a48-9d53-0959ab2ccec9"/>
    <m/>
    <s v="Microsoft.Subscriptions/subscriptions"/>
    <s v="e2c9cba0-15a1-4a48-9d53-0959ab2ccec9"/>
    <s v=""/>
    <s v=""/>
    <x v="0"/>
    <x v="0"/>
    <s v="Consider Cosmos DB reserved instance to save over the pay-as-you-go costs"/>
    <s v="Cosmos_DB_100_RUs"/>
    <s v="P1Y"/>
    <n v="60"/>
    <n v="54"/>
    <s v="USD"/>
    <n v="760"/>
    <s v="All"/>
  </r>
  <r>
    <s v="e2c9cba0-15a1-4a48-9d53-0959ab2ccec9"/>
    <m/>
    <s v="Microsoft.Subscriptions/subscriptions"/>
    <s v="e2c9cba0-15a1-4a48-9d53-0959ab2ccec9"/>
    <s v=""/>
    <s v=""/>
    <x v="1"/>
    <x v="0"/>
    <s v="Microsoft Defender for Storage plan should be enabled with Malware Scanning and Sensitive Data Threat Detection"/>
    <m/>
    <m/>
    <m/>
    <m/>
    <s v="USD"/>
    <n v="0"/>
    <m/>
  </r>
  <r>
    <s v="e2c9cba0-15a1-4a48-9d53-0959ab2ccec9"/>
    <m/>
    <s v="Microsoft.Subscriptions/subscriptions"/>
    <s v="e2c9cba0-15a1-4a48-9d53-0959ab2ccec9"/>
    <s v=""/>
    <s v=""/>
    <x v="0"/>
    <x v="0"/>
    <s v="Consider Database for PostgreSQL reserved instance to save over the pay-as-you-go costs"/>
    <s v="AzureDB_PostgreSQL_Flexible_Server_General_Purpose_Dsv3Series_Compute"/>
    <s v="P1Y"/>
    <n v="7"/>
    <n v="2"/>
    <s v="USD"/>
    <n v="590"/>
    <s v="eastus2"/>
  </r>
  <r>
    <s v="e2c9cba0-15a1-4a48-9d53-0959ab2ccec9"/>
    <m/>
    <s v="Microsoft.Subscriptions/subscriptions"/>
    <s v="e2c9cba0-15a1-4a48-9d53-0959ab2ccec9"/>
    <s v=""/>
    <s v=""/>
    <x v="0"/>
    <x v="0"/>
    <s v="Consider Cosmos DB reserved instance to save over the pay-as-you-go costs"/>
    <s v="Cosmos_DB_100_RUs"/>
    <s v="P1Y"/>
    <n v="30"/>
    <n v="54"/>
    <s v="USD"/>
    <n v="760"/>
    <s v="All"/>
  </r>
  <r>
    <s v="e2c9cba0-15a1-4a48-9d53-0959ab2ccec9"/>
    <m/>
    <s v="Microsoft.Subscriptions/subscriptions"/>
    <s v="e2c9cba0-15a1-4a48-9d53-0959ab2ccec9"/>
    <s v=""/>
    <s v=""/>
    <x v="0"/>
    <x v="0"/>
    <s v="Consider Database for PostgreSQL reserved instance to save over the pay-as-you-go costs"/>
    <s v="AzureDB_PostgreSQL_Flexible_Server_General_Purpose_Ddsv4Series_Compute"/>
    <s v="P1Y"/>
    <n v="7"/>
    <n v="4"/>
    <s v="USD"/>
    <n v="618"/>
    <s v="eastus2"/>
  </r>
  <r>
    <s v="e2c9cba0-15a1-4a48-9d53-0959ab2ccec9"/>
    <m/>
    <s v="Microsoft.Subscriptions/subscriptions"/>
    <s v="e2c9cba0-15a1-4a48-9d53-0959ab2ccec9"/>
    <s v=""/>
    <s v=""/>
    <x v="1"/>
    <x v="0"/>
    <s v="Microsoft Defender for servers should be enabled"/>
    <m/>
    <m/>
    <m/>
    <m/>
    <s v="USD"/>
    <n v="0"/>
    <m/>
  </r>
  <r>
    <s v="e2c9cba0-15a1-4a48-9d53-0959ab2ccec9"/>
    <m/>
    <s v="Microsoft.Subscriptions/subscriptions"/>
    <s v="e2c9cba0-15a1-4a48-9d53-0959ab2ccec9"/>
    <s v=""/>
    <s v=""/>
    <x v="0"/>
    <x v="0"/>
    <s v="Consider virtual machine reserved instance to save over the on-demand costs"/>
    <s v="Standard_D32s_v3"/>
    <s v="P3Y"/>
    <n v="30"/>
    <n v="6"/>
    <s v="USD"/>
    <n v="26520"/>
    <s v="eastus2"/>
  </r>
  <r>
    <s v="e2c9cba0-15a1-4a48-9d53-0959ab2ccec9"/>
    <m/>
    <s v="Microsoft.Subscriptions/subscriptions"/>
    <s v="e2c9cba0-15a1-4a48-9d53-0959ab2ccec9"/>
    <s v=""/>
    <s v=""/>
    <x v="0"/>
    <x v="0"/>
    <s v="Consider Cosmos DB reserved instance to save over the pay-as-you-go costs"/>
    <s v="Cosmos_DB_100_RUs"/>
    <s v="P3Y"/>
    <n v="7"/>
    <n v="54"/>
    <s v="USD"/>
    <n v="1140"/>
    <s v="All"/>
  </r>
  <r>
    <s v="e2c9cba0-15a1-4a48-9d53-0959ab2ccec9"/>
    <m/>
    <s v="Microsoft.Subscriptions/subscriptions"/>
    <s v="e2c9cba0-15a1-4a48-9d53-0959ab2ccec9"/>
    <s v=""/>
    <s v=""/>
    <x v="0"/>
    <x v="0"/>
    <s v="Consider Database for PostgreSQL reserved instance to save over the pay-as-you-go costs"/>
    <s v="AzureDB_PostgreSQL_Flexible_Server_General_Purpose_Dsv3Series_Compute"/>
    <s v="P1Y"/>
    <n v="30"/>
    <n v="2"/>
    <s v="USD"/>
    <n v="231"/>
    <s v="eastus2"/>
  </r>
  <r>
    <s v="e2c9cba0-15a1-4a48-9d53-0959ab2ccec9"/>
    <m/>
    <s v="Microsoft.Subscriptions/subscriptions"/>
    <s v="e2c9cba0-15a1-4a48-9d53-0959ab2ccec9"/>
    <s v=""/>
    <s v=""/>
    <x v="0"/>
    <x v="0"/>
    <s v="Consider virtual machine reserved instance to save over the on-demand costs"/>
    <s v="Standard_D32s_v3"/>
    <s v="P3Y"/>
    <n v="7"/>
    <n v="8"/>
    <s v="USD"/>
    <n v="29450"/>
    <s v="eastus2"/>
  </r>
  <r>
    <s v="e2c9cba0-15a1-4a48-9d53-0959ab2ccec9"/>
    <m/>
    <s v="Microsoft.Subscriptions/subscriptions"/>
    <s v="e2c9cba0-15a1-4a48-9d53-0959ab2ccec9"/>
    <s v=""/>
    <s v=""/>
    <x v="1"/>
    <x v="0"/>
    <s v="Microsoft Defender for Resource Manager should be enabled"/>
    <m/>
    <m/>
    <m/>
    <m/>
    <s v="USD"/>
    <n v="0"/>
    <m/>
  </r>
  <r>
    <s v="e2c9cba0-15a1-4a48-9d53-0959ab2ccec9"/>
    <m/>
    <s v="Microsoft.Subscriptions/subscriptions"/>
    <s v="e2c9cba0-15a1-4a48-9d53-0959ab2ccec9"/>
    <s v=""/>
    <s v=""/>
    <x v="1"/>
    <x v="0"/>
    <s v="Microsoft Defender for Key Vault should be enabled"/>
    <m/>
    <m/>
    <m/>
    <m/>
    <s v="USD"/>
    <n v="0"/>
    <m/>
  </r>
  <r>
    <s v="e2c9cba0-15a1-4a48-9d53-0959ab2ccec9"/>
    <m/>
    <s v="Microsoft.Subscriptions/subscriptions"/>
    <s v="e2c9cba0-15a1-4a48-9d53-0959ab2ccec9"/>
    <s v=""/>
    <s v=""/>
    <x v="0"/>
    <x v="0"/>
    <s v="Consider virtual machine reserved instance to save over the on-demand costs"/>
    <s v="Standard_D16s_v5"/>
    <s v="P3Y"/>
    <n v="7"/>
    <n v="3"/>
    <s v="USD"/>
    <n v="7582"/>
    <s v="eastus2"/>
  </r>
  <r>
    <s v="e2c9cba0-15a1-4a48-9d53-0959ab2ccec9"/>
    <m/>
    <s v="Microsoft.Subscriptions/subscriptions"/>
    <s v="e2c9cba0-15a1-4a48-9d53-0959ab2ccec9"/>
    <s v=""/>
    <s v=""/>
    <x v="1"/>
    <x v="0"/>
    <s v="Disabled accounts with owner permissions on Azure resources should be removed"/>
    <m/>
    <m/>
    <m/>
    <m/>
    <s v="USD"/>
    <n v="0"/>
    <m/>
  </r>
  <r>
    <s v="e2c9cba0-15a1-4a48-9d53-0959ab2ccec9"/>
    <m/>
    <s v="Microsoft.Subscriptions/subscriptions"/>
    <s v="e2c9cba0-15a1-4a48-9d53-0959ab2ccec9"/>
    <s v=""/>
    <s v=""/>
    <x v="1"/>
    <x v="0"/>
    <s v="Microsoft Defender for App Service should be enabled"/>
    <m/>
    <m/>
    <m/>
    <m/>
    <s v="USD"/>
    <n v="0"/>
    <m/>
  </r>
  <r>
    <s v="e2c9cba0-15a1-4a48-9d53-0959ab2ccec9"/>
    <m/>
    <s v="Microsoft.Subscriptions/subscriptions"/>
    <s v="e2c9cba0-15a1-4a48-9d53-0959ab2ccec9"/>
    <s v=""/>
    <s v=""/>
    <x v="1"/>
    <x v="0"/>
    <s v="Microsoft Defender for APIs should be enabled"/>
    <m/>
    <m/>
    <m/>
    <m/>
    <s v="USD"/>
    <n v="0"/>
    <m/>
  </r>
  <r>
    <s v="e2c9cba0-15a1-4a48-9d53-0959ab2ccec9"/>
    <m/>
    <s v="Microsoft.Subscriptions/subscriptions"/>
    <s v="e2c9cba0-15a1-4a48-9d53-0959ab2ccec9"/>
    <s v=""/>
    <s v=""/>
    <x v="0"/>
    <x v="0"/>
    <s v="Consider Database for PostgreSQL reserved instance to save over the pay-as-you-go costs"/>
    <s v="AzureDB_PostgreSQL_Flexible_Server_General_Purpose_Dsv3Series_Compute"/>
    <s v="P1Y"/>
    <n v="60"/>
    <n v="2"/>
    <s v="USD"/>
    <n v="416"/>
    <s v="eastus2"/>
  </r>
  <r>
    <s v="e2c9cba0-15a1-4a48-9d53-0959ab2ccec9"/>
    <m/>
    <s v="Microsoft.Subscriptions/subscriptions"/>
    <s v="e2c9cba0-15a1-4a48-9d53-0959ab2ccec9"/>
    <s v=""/>
    <s v=""/>
    <x v="0"/>
    <x v="0"/>
    <s v="Consider Cosmos DB reserved instance to save over the pay-as-you-go costs"/>
    <s v="Cosmos_DB_100_RUs"/>
    <s v="P3Y"/>
    <n v="60"/>
    <n v="54"/>
    <s v="USD"/>
    <n v="1140"/>
    <s v="All"/>
  </r>
  <r>
    <s v="e2c9cba0-15a1-4a48-9d53-0959ab2ccec9"/>
    <m/>
    <s v="Microsoft.Subscriptions/subscriptions"/>
    <s v="e2c9cba0-15a1-4a48-9d53-0959ab2ccec9"/>
    <s v=""/>
    <s v=""/>
    <x v="0"/>
    <x v="0"/>
    <s v="Consider virtual machine reserved instance to save over the on-demand costs"/>
    <s v="Standard_D16s_v5"/>
    <s v="P3Y"/>
    <n v="30"/>
    <n v="3"/>
    <s v="USD"/>
    <n v="6697"/>
    <s v="eastus2"/>
  </r>
  <r>
    <s v="e2c9cba0-15a1-4a48-9d53-0959ab2ccec9"/>
    <m/>
    <s v="Microsoft.Subscriptions/subscriptions"/>
    <s v="e2c9cba0-15a1-4a48-9d53-0959ab2ccec9"/>
    <s v=""/>
    <s v=""/>
    <x v="0"/>
    <x v="0"/>
    <s v="Consider Cosmos DB reserved instance to save over the pay-as-you-go costs"/>
    <s v="Cosmos_DB_100_RUs"/>
    <s v="P1Y"/>
    <n v="7"/>
    <n v="54"/>
    <s v="USD"/>
    <n v="760"/>
    <s v="All"/>
  </r>
  <r>
    <s v="e2c9cba0-15a1-4a48-9d53-0959ab2ccec9"/>
    <m/>
    <s v="Microsoft.Subscriptions/subscriptions"/>
    <s v="e2c9cba0-15a1-4a48-9d53-0959ab2ccec9"/>
    <s v=""/>
    <s v=""/>
    <x v="1"/>
    <x v="0"/>
    <s v="Microsoft Defender for open-source relational databases should be enabled"/>
    <m/>
    <m/>
    <m/>
    <m/>
    <s v="USD"/>
    <n v="0"/>
    <m/>
  </r>
  <r>
    <s v="e2c9cba0-15a1-4a48-9d53-0959ab2ccec9"/>
    <m/>
    <s v="Microsoft.Subscriptions/subscriptions"/>
    <s v="e2c9cba0-15a1-4a48-9d53-0959ab2ccec9"/>
    <s v=""/>
    <s v=""/>
    <x v="1"/>
    <x v="0"/>
    <s v="Microsoft Defender for Containers should be enabled"/>
    <m/>
    <m/>
    <m/>
    <m/>
    <s v="USD"/>
    <n v="0"/>
    <m/>
  </r>
  <r>
    <s v="e2c9cba0-15a1-4a48-9d53-0959ab2ccec9"/>
    <s v="ase-sirius-eastus2-qa-003_group"/>
    <s v="microsoft.web/sites"/>
    <s v="ase-sirius-eastus2-qa-003"/>
    <s v=""/>
    <s v=""/>
    <x v="1"/>
    <x v="1"/>
    <s v="Diagnostic logs in App Service should be enabled"/>
    <m/>
    <m/>
    <m/>
    <m/>
    <s v="USD"/>
    <n v="0"/>
    <m/>
  </r>
  <r>
    <s v="e2c9cba0-15a1-4a48-9d53-0959ab2ccec9"/>
    <s v="ase-sirius-eastus2-qa-003_group"/>
    <s v="microsoft.web/sites"/>
    <s v="ase-sirius-eastus2-qa-003"/>
    <s v=""/>
    <s v=""/>
    <x v="2"/>
    <x v="0"/>
    <s v="Enable Health check for App Service"/>
    <m/>
    <m/>
    <m/>
    <m/>
    <s v="USD"/>
    <n v="0"/>
    <m/>
  </r>
  <r>
    <s v="e2c9cba0-15a1-4a48-9d53-0959ab2ccec9"/>
    <s v="ase-sirius-eastus2-qa-003_group"/>
    <s v="microsoft.web/sites"/>
    <s v="ase-sirius-eastus2-qa-003"/>
    <s v=""/>
    <s v=""/>
    <x v="1"/>
    <x v="0"/>
    <s v="Managed identity should be enabled on web apps"/>
    <m/>
    <m/>
    <m/>
    <m/>
    <s v="USD"/>
    <n v="0"/>
    <m/>
  </r>
  <r>
    <s v="e2c9cba0-15a1-4a48-9d53-0959ab2ccec9"/>
    <s v="azureapp-auto-alerts-94848e-eduardo_monroy_ext_onnetfibra_co"/>
    <s v="microsoft.recoveryservices/vaults"/>
    <s v="vault-lpt2abyc"/>
    <s v=""/>
    <s v=""/>
    <x v="3"/>
    <x v="1"/>
    <s v="Switch to Azure Monitor based alerts for backup"/>
    <m/>
    <m/>
    <m/>
    <m/>
    <s v="USD"/>
    <n v="0"/>
    <m/>
  </r>
  <r>
    <s v="e2c9cba0-15a1-4a48-9d53-0959ab2ccec9"/>
    <s v="azureapp-auto-alerts-94848e-eduardo_monroy_ext_onnetfibra_co"/>
    <s v="microsoft.recoveryservices/vaults"/>
    <s v="vault-lpt2abyc"/>
    <s v=""/>
    <s v=""/>
    <x v="2"/>
    <x v="1"/>
    <s v="Enable Cross Region Restore for your recovery Services Vault"/>
    <m/>
    <m/>
    <m/>
    <m/>
    <s v="USD"/>
    <n v="0"/>
    <m/>
  </r>
  <r>
    <s v="e2c9cba0-15a1-4a48-9d53-0959ab2ccec9"/>
    <s v="azureapp-auto-alerts-94848e-eduardo_monroy_ext_onnetfibra_co"/>
    <s v="microsoft.recoveryservices/vaults"/>
    <s v="vault-lpt2abyc"/>
    <s v=""/>
    <s v=""/>
    <x v="2"/>
    <x v="0"/>
    <s v="Enable Zone Redundant Storage (ZRS) for vault storage to protect backups from zone failures"/>
    <m/>
    <m/>
    <m/>
    <m/>
    <s v="USD"/>
    <n v="0"/>
    <m/>
  </r>
  <r>
    <s v="e2c9cba0-15a1-4a48-9d53-0959ab2ccec9"/>
    <s v="databricks-rg-adbworkspaceqa004-cu5rn7pfgeabe"/>
    <s v="microsoft.storage/storageaccounts"/>
    <s v="dbstoragezwkmfjdkvz2r6"/>
    <s v=""/>
    <s v=""/>
    <x v="2"/>
    <x v="0"/>
    <s v="Enable zone redundancy for storage accounts to improve high availability and resiliency"/>
    <m/>
    <m/>
    <m/>
    <m/>
    <s v="USD"/>
    <n v="0"/>
    <m/>
  </r>
  <r>
    <s v="e2c9cba0-15a1-4a48-9d53-0959ab2ccec9"/>
    <s v="databricks-rg-adbworkspaceqa004-cu5rn7pfgeabe"/>
    <s v="microsoft.storage/storageaccounts"/>
    <s v="dbstoragezwkmfjdkvz2r6"/>
    <s v=""/>
    <s v=""/>
    <x v="1"/>
    <x v="1"/>
    <s v="Storage account should use a private link connection"/>
    <m/>
    <m/>
    <m/>
    <m/>
    <s v="USD"/>
    <n v="0"/>
    <m/>
  </r>
  <r>
    <s v="e2c9cba0-15a1-4a48-9d53-0959ab2ccec9"/>
    <s v="databricks-rg-adbworkspaceqa004-cu5rn7pfgeabe"/>
    <s v="microsoft.storage/storageaccounts"/>
    <s v="dbstoragezwkmfjdkvz2r6"/>
    <s v=""/>
    <s v=""/>
    <x v="1"/>
    <x v="1"/>
    <s v="Storage accounts should restrict network access using virtual network rules"/>
    <m/>
    <m/>
    <m/>
    <m/>
    <s v="USD"/>
    <n v="0"/>
    <m/>
  </r>
  <r>
    <s v="e2c9cba0-15a1-4a48-9d53-0959ab2ccec9"/>
    <s v="databricks-rg-adbworkspaceqa004-cu5rn7pfgeabe"/>
    <s v="microsoft.storage/storageaccounts"/>
    <s v="dbstoragezwkmfjdkvz2r6"/>
    <s v=""/>
    <s v=""/>
    <x v="1"/>
    <x v="1"/>
    <s v="Storage accounts should prevent shared key access"/>
    <m/>
    <m/>
    <m/>
    <m/>
    <s v="USD"/>
    <n v="0"/>
    <m/>
  </r>
  <r>
    <s v="e2c9cba0-15a1-4a48-9d53-0959ab2ccec9"/>
    <s v="mc_rg-be-eastus2-qa-001_aks-be-k8-eastus2-qa-001_eastus2"/>
    <s v="microsoft.compute/virtualmachinescalesets"/>
    <s v="aks-npbeeastus2q-12944975-vmss"/>
    <s v="Microsoft.Compute/virtualMachines"/>
    <s v=""/>
    <x v="1"/>
    <x v="1"/>
    <s v="Virtual machines and virtual machine scale sets should have encryption at host enabled"/>
    <m/>
    <m/>
    <m/>
    <m/>
    <s v="USD"/>
    <n v="0"/>
    <m/>
  </r>
  <r>
    <s v="e2c9cba0-15a1-4a48-9d53-0959ab2ccec9"/>
    <s v="mc_rg-be-eastus2-qa-001_aks-be-k8-eastus2-qa-001_eastus2"/>
    <s v="microsoft.compute/virtualmachinescalesets"/>
    <s v="aks-npbeeastus2q-12944975-vmss"/>
    <s v=""/>
    <s v=""/>
    <x v="2"/>
    <x v="0"/>
    <s v="Configure and deploy Azure Virtual Machine Scale Sets in a more resilient and balanced configuration"/>
    <m/>
    <m/>
    <m/>
    <m/>
    <s v="USD"/>
    <n v="0"/>
    <m/>
  </r>
  <r>
    <s v="e2c9cba0-15a1-4a48-9d53-0959ab2ccec9"/>
    <s v="mc_rg-be-eastus2-qa-001_aks-be-k8-eastus2-qa-001_eastus2"/>
    <s v="microsoft.compute/virtualmachinescalesets"/>
    <s v="aks-npbeeastus2q-12944975-vmss"/>
    <s v=""/>
    <s v=""/>
    <x v="2"/>
    <x v="1"/>
    <s v="Enable Azure Virtual Machine Scale Set (VMSS) application health monitoring"/>
    <m/>
    <m/>
    <m/>
    <m/>
    <s v="USD"/>
    <n v="0"/>
    <m/>
  </r>
  <r>
    <s v="e2c9cba0-15a1-4a48-9d53-0959ab2ccec9"/>
    <s v="mc_rg-be-eastus2-qa-001_aks-be-k8-eastus2-qa-001_eastus2"/>
    <s v="microsoft.compute/virtualmachinescalesets"/>
    <s v="aks-npbeeastus2q-12944975-vmss"/>
    <s v=""/>
    <s v=""/>
    <x v="2"/>
    <x v="0"/>
    <s v="Enable automatic repair policy on Azure Virtual Machine Scale Sets (VMSS)"/>
    <m/>
    <m/>
    <m/>
    <m/>
    <s v="USD"/>
    <n v="0"/>
    <m/>
  </r>
  <r>
    <s v="e2c9cba0-15a1-4a48-9d53-0959ab2ccec9"/>
    <s v="mc_rg-be-eastus2-qa-001_aks-be-k8-eastus2-qa-001_eastus2"/>
    <s v="microsoft.network/loadbalancers"/>
    <s v="kubernetes"/>
    <s v=""/>
    <s v=""/>
    <x v="2"/>
    <x v="0"/>
    <s v="Ensure backend pools contain at least two instances"/>
    <m/>
    <m/>
    <m/>
    <m/>
    <s v="USD"/>
    <n v="0"/>
    <m/>
  </r>
  <r>
    <s v="e2c9cba0-15a1-4a48-9d53-0959ab2ccec9"/>
    <s v="mc_rg-be-eastus2-qa-001_aks-be-k8-eastus2-qa-001_eastus2"/>
    <s v="microsoft.storage/storageaccounts"/>
    <s v="f98c74a4f763349d5b0da05"/>
    <s v=""/>
    <s v=""/>
    <x v="2"/>
    <x v="0"/>
    <s v="Enable zone redundancy for storage accounts to improve high availability and resiliency"/>
    <m/>
    <m/>
    <m/>
    <m/>
    <s v="USD"/>
    <n v="0"/>
    <m/>
  </r>
  <r>
    <s v="e2c9cba0-15a1-4a48-9d53-0959ab2ccec9"/>
    <s v="mc_rg-be-eastus2-qa-001_aks-be-k8-eastus2-qa-001_eastus2"/>
    <s v="microsoft.storage/storageaccounts"/>
    <s v="f98c74a4f763349d5b0da05"/>
    <s v=""/>
    <s v=""/>
    <x v="1"/>
    <x v="1"/>
    <s v="Storage account should use a private link connection"/>
    <m/>
    <m/>
    <m/>
    <m/>
    <s v="USD"/>
    <n v="0"/>
    <m/>
  </r>
  <r>
    <s v="e2c9cba0-15a1-4a48-9d53-0959ab2ccec9"/>
    <s v="mc_rg-be-eastus2-qa-001_aks-be-k8-eastus2-qa-001_eastus2"/>
    <s v="microsoft.storage/storageaccounts"/>
    <s v="f98c74a4f763349d5b0da05"/>
    <s v=""/>
    <s v=""/>
    <x v="1"/>
    <x v="1"/>
    <s v="Storage accounts should restrict network access using virtual network rules"/>
    <m/>
    <m/>
    <m/>
    <m/>
    <s v="USD"/>
    <n v="0"/>
    <m/>
  </r>
  <r>
    <s v="e2c9cba0-15a1-4a48-9d53-0959ab2ccec9"/>
    <s v="mc_rg-bluep-eastus2-qa-001_aks-bpi-mdso-k8-eastus2-qa-001_eastus2"/>
    <s v="microsoft.compute/disks"/>
    <s v="pvc-02450852-1e02-4c12-96e2-a0e4cc8a7457"/>
    <s v=""/>
    <s v=""/>
    <x v="0"/>
    <x v="1"/>
    <s v="Review disks that are not attached to a VM and evaluate if you still need the disks"/>
    <m/>
    <m/>
    <m/>
    <m/>
    <s v="USD"/>
    <n v="0"/>
    <m/>
  </r>
  <r>
    <s v="e2c9cba0-15a1-4a48-9d53-0959ab2ccec9"/>
    <s v="mc_rg-bluep-eastus2-qa-001_aks-bpi-mdso-k8-eastus2-qa-001_eastus2"/>
    <s v="microsoft.compute/disks"/>
    <s v="pvc-02fe7232-dd37-4f77-87ec-d10119dbdf5e"/>
    <s v=""/>
    <s v=""/>
    <x v="0"/>
    <x v="1"/>
    <s v="Review disks that are not attached to a VM and evaluate if you still need the disks"/>
    <m/>
    <m/>
    <m/>
    <m/>
    <s v="USD"/>
    <n v="0"/>
    <m/>
  </r>
  <r>
    <s v="e2c9cba0-15a1-4a48-9d53-0959ab2ccec9"/>
    <s v="mc_rg-bluep-eastus2-qa-001_aks-bpi-mdso-k8-eastus2-qa-001_eastus2"/>
    <s v="microsoft.compute/disks"/>
    <s v="pvc-03876234-f607-4d7d-b99b-a04a115e4ca3"/>
    <s v=""/>
    <s v=""/>
    <x v="0"/>
    <x v="1"/>
    <s v="Review disks that are not attached to a VM and evaluate if you still need the disks"/>
    <m/>
    <m/>
    <m/>
    <m/>
    <s v="USD"/>
    <n v="0"/>
    <m/>
  </r>
  <r>
    <s v="e2c9cba0-15a1-4a48-9d53-0959ab2ccec9"/>
    <s v="mc_rg-bluep-eastus2-qa-001_aks-bpi-mdso-k8-eastus2-qa-001_eastus2"/>
    <s v="microsoft.compute/disks"/>
    <s v="pvc-03ae773c-884b-4307-bc90-aeab235dfd62"/>
    <s v=""/>
    <s v=""/>
    <x v="0"/>
    <x v="1"/>
    <s v="Review disks that are not attached to a VM and evaluate if you still need the disks"/>
    <m/>
    <m/>
    <m/>
    <m/>
    <s v="USD"/>
    <n v="0"/>
    <m/>
  </r>
  <r>
    <s v="e2c9cba0-15a1-4a48-9d53-0959ab2ccec9"/>
    <s v="mc_rg-bluep-eastus2-qa-001_aks-bpi-mdso-k8-eastus2-qa-001_eastus2"/>
    <s v="microsoft.compute/disks"/>
    <s v="pvc-04ac8c44-96d8-4777-8eee-b81b3e2f3621"/>
    <s v=""/>
    <s v=""/>
    <x v="0"/>
    <x v="1"/>
    <s v="Review disks that are not attached to a VM and evaluate if you still need the disks"/>
    <m/>
    <m/>
    <m/>
    <m/>
    <s v="USD"/>
    <n v="0"/>
    <m/>
  </r>
  <r>
    <s v="e2c9cba0-15a1-4a48-9d53-0959ab2ccec9"/>
    <s v="mc_rg-bluep-eastus2-qa-001_aks-bpi-mdso-k8-eastus2-qa-001_eastus2"/>
    <s v="microsoft.compute/disks"/>
    <s v="pvc-074abd1c-5177-448b-bc81-53548d565169"/>
    <s v=""/>
    <s v=""/>
    <x v="0"/>
    <x v="1"/>
    <s v="Review disks that are not attached to a VM and evaluate if you still need the disks"/>
    <m/>
    <m/>
    <m/>
    <m/>
    <s v="USD"/>
    <n v="0"/>
    <m/>
  </r>
  <r>
    <s v="e2c9cba0-15a1-4a48-9d53-0959ab2ccec9"/>
    <s v="mc_rg-bluep-eastus2-qa-001_aks-bpi-mdso-k8-eastus2-qa-001_eastus2"/>
    <s v="microsoft.compute/disks"/>
    <s v="pvc-0c7ffd69-e3a7-41d4-984a-bb477096048c"/>
    <s v=""/>
    <s v=""/>
    <x v="0"/>
    <x v="1"/>
    <s v="Review disks that are not attached to a VM and evaluate if you still need the disks"/>
    <m/>
    <m/>
    <m/>
    <m/>
    <s v="USD"/>
    <n v="0"/>
    <m/>
  </r>
  <r>
    <s v="e2c9cba0-15a1-4a48-9d53-0959ab2ccec9"/>
    <s v="mc_rg-bluep-eastus2-qa-001_aks-bpi-mdso-k8-eastus2-qa-001_eastus2"/>
    <s v="microsoft.compute/disks"/>
    <s v="pvc-0d6116b0-1402-48bb-995f-e0d0ebf28fee"/>
    <s v=""/>
    <s v=""/>
    <x v="0"/>
    <x v="1"/>
    <s v="Review disks that are not attached to a VM and evaluate if you still need the disks"/>
    <m/>
    <m/>
    <m/>
    <m/>
    <s v="USD"/>
    <n v="0"/>
    <m/>
  </r>
  <r>
    <s v="e2c9cba0-15a1-4a48-9d53-0959ab2ccec9"/>
    <s v="mc_rg-bluep-eastus2-qa-001_aks-bpi-mdso-k8-eastus2-qa-001_eastus2"/>
    <s v="microsoft.compute/disks"/>
    <s v="pvc-1022fba7-b32d-4583-9dfc-bb105f947e73"/>
    <s v=""/>
    <s v=""/>
    <x v="0"/>
    <x v="1"/>
    <s v="Review disks that are not attached to a VM and evaluate if you still need the disks"/>
    <m/>
    <m/>
    <m/>
    <m/>
    <s v="USD"/>
    <n v="0"/>
    <m/>
  </r>
  <r>
    <s v="e2c9cba0-15a1-4a48-9d53-0959ab2ccec9"/>
    <s v="mc_rg-bluep-eastus2-qa-001_aks-bpi-mdso-k8-eastus2-qa-001_eastus2"/>
    <s v="microsoft.compute/disks"/>
    <s v="pvc-1147bcef-5cd6-4cba-8de4-be1731b794b8"/>
    <s v=""/>
    <s v=""/>
    <x v="0"/>
    <x v="1"/>
    <s v="Review disks that are not attached to a VM and evaluate if you still need the disks"/>
    <m/>
    <m/>
    <m/>
    <m/>
    <s v="USD"/>
    <n v="0"/>
    <m/>
  </r>
  <r>
    <s v="e2c9cba0-15a1-4a48-9d53-0959ab2ccec9"/>
    <s v="mc_rg-bluep-eastus2-qa-001_aks-bpi-mdso-k8-eastus2-qa-001_eastus2"/>
    <s v="microsoft.compute/disks"/>
    <s v="pvc-122c63a4-2259-40e7-b6b6-0d28240aebe5"/>
    <s v=""/>
    <s v=""/>
    <x v="0"/>
    <x v="1"/>
    <s v="Review disks that are not attached to a VM and evaluate if you still need the disks"/>
    <m/>
    <m/>
    <m/>
    <m/>
    <s v="USD"/>
    <n v="0"/>
    <m/>
  </r>
  <r>
    <s v="e2c9cba0-15a1-4a48-9d53-0959ab2ccec9"/>
    <s v="mc_rg-bluep-eastus2-qa-001_aks-bpi-mdso-k8-eastus2-qa-001_eastus2"/>
    <s v="microsoft.compute/disks"/>
    <s v="pvc-12eac8cd-f816-4a0e-a4b3-5bb2ba4eaf2b"/>
    <s v=""/>
    <s v=""/>
    <x v="0"/>
    <x v="1"/>
    <s v="Review disks that are not attached to a VM and evaluate if you still need the disks"/>
    <m/>
    <m/>
    <m/>
    <m/>
    <s v="USD"/>
    <n v="0"/>
    <m/>
  </r>
  <r>
    <s v="e2c9cba0-15a1-4a48-9d53-0959ab2ccec9"/>
    <s v="mc_rg-bluep-eastus2-qa-001_aks-bpi-mdso-k8-eastus2-qa-001_eastus2"/>
    <s v="microsoft.compute/disks"/>
    <s v="pvc-1365e6a9-7f7e-41d8-8f35-6b0f86aa9383"/>
    <s v=""/>
    <s v=""/>
    <x v="0"/>
    <x v="1"/>
    <s v="Review disks that are not attached to a VM and evaluate if you still need the disks"/>
    <m/>
    <m/>
    <m/>
    <m/>
    <s v="USD"/>
    <n v="0"/>
    <m/>
  </r>
  <r>
    <s v="e2c9cba0-15a1-4a48-9d53-0959ab2ccec9"/>
    <s v="mc_rg-bluep-eastus2-qa-001_aks-bpi-mdso-k8-eastus2-qa-001_eastus2"/>
    <s v="microsoft.compute/disks"/>
    <s v="pvc-13c60431-a616-4449-9664-61abb4cb86af"/>
    <s v=""/>
    <s v=""/>
    <x v="0"/>
    <x v="1"/>
    <s v="Review disks that are not attached to a VM and evaluate if you still need the disks"/>
    <m/>
    <m/>
    <m/>
    <m/>
    <s v="USD"/>
    <n v="0"/>
    <m/>
  </r>
  <r>
    <s v="e2c9cba0-15a1-4a48-9d53-0959ab2ccec9"/>
    <s v="mc_rg-bluep-eastus2-qa-001_aks-bpi-mdso-k8-eastus2-qa-001_eastus2"/>
    <s v="microsoft.compute/disks"/>
    <s v="pvc-17545391-5243-44c7-94f5-e31fe79f71c8"/>
    <s v=""/>
    <s v=""/>
    <x v="0"/>
    <x v="1"/>
    <s v="Review disks that are not attached to a VM and evaluate if you still need the disks"/>
    <m/>
    <m/>
    <m/>
    <m/>
    <s v="USD"/>
    <n v="0"/>
    <m/>
  </r>
  <r>
    <s v="e2c9cba0-15a1-4a48-9d53-0959ab2ccec9"/>
    <s v="mc_rg-bluep-eastus2-qa-001_aks-bpi-mdso-k8-eastus2-qa-001_eastus2"/>
    <s v="microsoft.compute/disks"/>
    <s v="pvc-17726fad-def8-4b57-ae12-68d4bacd2f57"/>
    <s v=""/>
    <s v=""/>
    <x v="0"/>
    <x v="1"/>
    <s v="Review disks that are not attached to a VM and evaluate if you still need the disks"/>
    <m/>
    <m/>
    <m/>
    <m/>
    <s v="USD"/>
    <n v="0"/>
    <m/>
  </r>
  <r>
    <s v="e2c9cba0-15a1-4a48-9d53-0959ab2ccec9"/>
    <s v="mc_rg-bluep-eastus2-qa-001_aks-bpi-mdso-k8-eastus2-qa-001_eastus2"/>
    <s v="microsoft.compute/disks"/>
    <s v="pvc-17ab20de-0eb9-4961-b3f7-b7278e0a4aad"/>
    <s v=""/>
    <s v=""/>
    <x v="0"/>
    <x v="1"/>
    <s v="Review disks that are not attached to a VM and evaluate if you still need the disks"/>
    <m/>
    <m/>
    <m/>
    <m/>
    <s v="USD"/>
    <n v="0"/>
    <m/>
  </r>
  <r>
    <s v="e2c9cba0-15a1-4a48-9d53-0959ab2ccec9"/>
    <s v="mc_rg-bluep-eastus2-qa-001_aks-bpi-mdso-k8-eastus2-qa-001_eastus2"/>
    <s v="microsoft.compute/disks"/>
    <s v="pvc-1970dd15-7149-4b9f-a62f-3388cd13c2d8"/>
    <s v=""/>
    <s v=""/>
    <x v="0"/>
    <x v="1"/>
    <s v="Review disks that are not attached to a VM and evaluate if you still need the disks"/>
    <m/>
    <m/>
    <m/>
    <m/>
    <s v="USD"/>
    <n v="0"/>
    <m/>
  </r>
  <r>
    <s v="e2c9cba0-15a1-4a48-9d53-0959ab2ccec9"/>
    <s v="mc_rg-bluep-eastus2-qa-001_aks-bpi-mdso-k8-eastus2-qa-001_eastus2"/>
    <s v="microsoft.compute/disks"/>
    <s v="pvc-2029a634-58c7-4839-ac84-06b831ec20a6"/>
    <s v=""/>
    <s v=""/>
    <x v="0"/>
    <x v="1"/>
    <s v="Review disks that are not attached to a VM and evaluate if you still need the disks"/>
    <m/>
    <m/>
    <m/>
    <m/>
    <s v="USD"/>
    <n v="0"/>
    <m/>
  </r>
  <r>
    <s v="e2c9cba0-15a1-4a48-9d53-0959ab2ccec9"/>
    <s v="mc_rg-bluep-eastus2-qa-001_aks-bpi-mdso-k8-eastus2-qa-001_eastus2"/>
    <s v="microsoft.compute/disks"/>
    <s v="pvc-23a0fb4b-ea37-44eb-8001-121f8d773675"/>
    <s v=""/>
    <s v=""/>
    <x v="0"/>
    <x v="1"/>
    <s v="Review disks that are not attached to a VM and evaluate if you still need the disks"/>
    <m/>
    <m/>
    <m/>
    <m/>
    <s v="USD"/>
    <n v="0"/>
    <m/>
  </r>
  <r>
    <s v="e2c9cba0-15a1-4a48-9d53-0959ab2ccec9"/>
    <s v="mc_rg-bluep-eastus2-qa-001_aks-bpi-mdso-k8-eastus2-qa-001_eastus2"/>
    <s v="microsoft.compute/disks"/>
    <s v="pvc-24516328-7a7b-4187-9820-0478aa825303"/>
    <s v=""/>
    <s v=""/>
    <x v="0"/>
    <x v="1"/>
    <s v="Review disks that are not attached to a VM and evaluate if you still need the disks"/>
    <m/>
    <m/>
    <m/>
    <m/>
    <s v="USD"/>
    <n v="0"/>
    <m/>
  </r>
  <r>
    <s v="e2c9cba0-15a1-4a48-9d53-0959ab2ccec9"/>
    <s v="mc_rg-bluep-eastus2-qa-001_aks-bpi-mdso-k8-eastus2-qa-001_eastus2"/>
    <s v="microsoft.compute/disks"/>
    <s v="pvc-26b57325-88d7-4022-9b7a-34de64da83bb"/>
    <s v=""/>
    <s v=""/>
    <x v="0"/>
    <x v="1"/>
    <s v="Review disks that are not attached to a VM and evaluate if you still need the disks"/>
    <m/>
    <m/>
    <m/>
    <m/>
    <s v="USD"/>
    <n v="0"/>
    <m/>
  </r>
  <r>
    <s v="e2c9cba0-15a1-4a48-9d53-0959ab2ccec9"/>
    <s v="mc_rg-bluep-eastus2-qa-001_aks-bpi-mdso-k8-eastus2-qa-001_eastus2"/>
    <s v="microsoft.compute/disks"/>
    <s v="pvc-279eed89-46f7-4520-9a0b-b977a385b54d"/>
    <s v=""/>
    <s v=""/>
    <x v="0"/>
    <x v="1"/>
    <s v="Review disks that are not attached to a VM and evaluate if you still need the disks"/>
    <m/>
    <m/>
    <m/>
    <m/>
    <s v="USD"/>
    <n v="0"/>
    <m/>
  </r>
  <r>
    <s v="e2c9cba0-15a1-4a48-9d53-0959ab2ccec9"/>
    <s v="mc_rg-bluep-eastus2-qa-001_aks-bpi-mdso-k8-eastus2-qa-001_eastus2"/>
    <s v="microsoft.compute/disks"/>
    <s v="pvc-28e41b7e-2f49-4785-ac5e-b62b198d7924"/>
    <s v=""/>
    <s v=""/>
    <x v="0"/>
    <x v="1"/>
    <s v="Review disks that are not attached to a VM and evaluate if you still need the disks"/>
    <m/>
    <m/>
    <m/>
    <m/>
    <s v="USD"/>
    <n v="0"/>
    <m/>
  </r>
  <r>
    <s v="e2c9cba0-15a1-4a48-9d53-0959ab2ccec9"/>
    <s v="mc_rg-bluep-eastus2-qa-001_aks-bpi-mdso-k8-eastus2-qa-001_eastus2"/>
    <s v="microsoft.compute/disks"/>
    <s v="pvc-2bd4557f-192a-4ed5-bdee-aa96876c8d37"/>
    <s v=""/>
    <s v=""/>
    <x v="0"/>
    <x v="1"/>
    <s v="Review disks that are not attached to a VM and evaluate if you still need the disks"/>
    <m/>
    <m/>
    <m/>
    <m/>
    <s v="USD"/>
    <n v="0"/>
    <m/>
  </r>
  <r>
    <s v="e2c9cba0-15a1-4a48-9d53-0959ab2ccec9"/>
    <s v="mc_rg-bluep-eastus2-qa-001_aks-bpi-mdso-k8-eastus2-qa-001_eastus2"/>
    <s v="microsoft.compute/disks"/>
    <s v="pvc-2bf1aca6-58f1-4948-b7dc-9be5bdc2f91e"/>
    <s v=""/>
    <s v=""/>
    <x v="0"/>
    <x v="1"/>
    <s v="Review disks that are not attached to a VM and evaluate if you still need the disks"/>
    <m/>
    <m/>
    <m/>
    <m/>
    <s v="USD"/>
    <n v="0"/>
    <m/>
  </r>
  <r>
    <s v="e2c9cba0-15a1-4a48-9d53-0959ab2ccec9"/>
    <s v="mc_rg-bluep-eastus2-qa-001_aks-bpi-mdso-k8-eastus2-qa-001_eastus2"/>
    <s v="microsoft.compute/disks"/>
    <s v="pvc-2cfb4c84-7d8a-4613-933e-a6dfbd5f61d6"/>
    <s v=""/>
    <s v=""/>
    <x v="0"/>
    <x v="1"/>
    <s v="Review disks that are not attached to a VM and evaluate if you still need the disks"/>
    <m/>
    <m/>
    <m/>
    <m/>
    <s v="USD"/>
    <n v="0"/>
    <m/>
  </r>
  <r>
    <s v="e2c9cba0-15a1-4a48-9d53-0959ab2ccec9"/>
    <s v="mc_rg-bluep-eastus2-qa-001_aks-bpi-mdso-k8-eastus2-qa-001_eastus2"/>
    <s v="microsoft.compute/disks"/>
    <s v="pvc-2de4fb62-2926-4954-86d5-fc415de8e022"/>
    <s v=""/>
    <s v=""/>
    <x v="0"/>
    <x v="1"/>
    <s v="Review disks that are not attached to a VM and evaluate if you still need the disks"/>
    <m/>
    <m/>
    <m/>
    <m/>
    <s v="USD"/>
    <n v="0"/>
    <m/>
  </r>
  <r>
    <s v="e2c9cba0-15a1-4a48-9d53-0959ab2ccec9"/>
    <s v="mc_rg-bluep-eastus2-qa-001_aks-bpi-mdso-k8-eastus2-qa-001_eastus2"/>
    <s v="microsoft.compute/disks"/>
    <s v="pvc-2f705f88-7a38-4057-9983-9196941c3f6e"/>
    <s v=""/>
    <s v=""/>
    <x v="0"/>
    <x v="1"/>
    <s v="Review disks that are not attached to a VM and evaluate if you still need the disks"/>
    <m/>
    <m/>
    <m/>
    <m/>
    <s v="USD"/>
    <n v="0"/>
    <m/>
  </r>
  <r>
    <s v="e2c9cba0-15a1-4a48-9d53-0959ab2ccec9"/>
    <s v="mc_rg-bluep-eastus2-qa-001_aks-bpi-mdso-k8-eastus2-qa-001_eastus2"/>
    <s v="microsoft.compute/disks"/>
    <s v="pvc-302d042f-7e3d-4808-bf1f-7d6c8f964dc5"/>
    <s v=""/>
    <s v=""/>
    <x v="0"/>
    <x v="1"/>
    <s v="Review disks that are not attached to a VM and evaluate if you still need the disks"/>
    <m/>
    <m/>
    <m/>
    <m/>
    <s v="USD"/>
    <n v="0"/>
    <m/>
  </r>
  <r>
    <s v="e2c9cba0-15a1-4a48-9d53-0959ab2ccec9"/>
    <s v="mc_rg-bluep-eastus2-qa-001_aks-bpi-mdso-k8-eastus2-qa-001_eastus2"/>
    <s v="microsoft.compute/disks"/>
    <s v="pvc-3088c752-1227-4da5-b53c-fd4c761ac0ad"/>
    <s v=""/>
    <s v=""/>
    <x v="0"/>
    <x v="1"/>
    <s v="Review disks that are not attached to a VM and evaluate if you still need the disks"/>
    <m/>
    <m/>
    <m/>
    <m/>
    <s v="USD"/>
    <n v="0"/>
    <m/>
  </r>
  <r>
    <s v="e2c9cba0-15a1-4a48-9d53-0959ab2ccec9"/>
    <s v="mc_rg-bluep-eastus2-qa-001_aks-bpi-mdso-k8-eastus2-qa-001_eastus2"/>
    <s v="microsoft.compute/disks"/>
    <s v="pvc-31a14700-38e2-423a-95bc-a33d7ea338ff"/>
    <s v=""/>
    <s v=""/>
    <x v="0"/>
    <x v="1"/>
    <s v="Review disks that are not attached to a VM and evaluate if you still need the disks"/>
    <m/>
    <m/>
    <m/>
    <m/>
    <s v="USD"/>
    <n v="0"/>
    <m/>
  </r>
  <r>
    <s v="e2c9cba0-15a1-4a48-9d53-0959ab2ccec9"/>
    <s v="mc_rg-bluep-eastus2-qa-001_aks-bpi-mdso-k8-eastus2-qa-001_eastus2"/>
    <s v="microsoft.compute/disks"/>
    <s v="pvc-32637cae-a15c-4295-9e9f-4d4e290a8b49"/>
    <s v=""/>
    <s v=""/>
    <x v="0"/>
    <x v="1"/>
    <s v="Review disks that are not attached to a VM and evaluate if you still need the disks"/>
    <m/>
    <m/>
    <m/>
    <m/>
    <s v="USD"/>
    <n v="0"/>
    <m/>
  </r>
  <r>
    <s v="e2c9cba0-15a1-4a48-9d53-0959ab2ccec9"/>
    <s v="mc_rg-bluep-eastus2-qa-001_aks-bpi-mdso-k8-eastus2-qa-001_eastus2"/>
    <s v="microsoft.compute/disks"/>
    <s v="pvc-34e7aa6d-c5f7-46f9-a423-dd0368e0040e"/>
    <s v=""/>
    <s v=""/>
    <x v="0"/>
    <x v="1"/>
    <s v="Review disks that are not attached to a VM and evaluate if you still need the disks"/>
    <m/>
    <m/>
    <m/>
    <m/>
    <s v="USD"/>
    <n v="0"/>
    <m/>
  </r>
  <r>
    <s v="e2c9cba0-15a1-4a48-9d53-0959ab2ccec9"/>
    <s v="mc_rg-bluep-eastus2-qa-001_aks-bpi-mdso-k8-eastus2-qa-001_eastus2"/>
    <s v="microsoft.compute/disks"/>
    <s v="pvc-367c2e65-2c3f-4398-b903-90606de0f0f4"/>
    <s v=""/>
    <s v=""/>
    <x v="0"/>
    <x v="1"/>
    <s v="Review disks that are not attached to a VM and evaluate if you still need the disks"/>
    <m/>
    <m/>
    <m/>
    <m/>
    <s v="USD"/>
    <n v="0"/>
    <m/>
  </r>
  <r>
    <s v="e2c9cba0-15a1-4a48-9d53-0959ab2ccec9"/>
    <s v="mc_rg-bluep-eastus2-qa-001_aks-bpi-mdso-k8-eastus2-qa-001_eastus2"/>
    <s v="microsoft.compute/disks"/>
    <s v="pvc-36ae8037-8592-4a0c-a52a-2c1fde2e0984"/>
    <s v=""/>
    <s v=""/>
    <x v="0"/>
    <x v="1"/>
    <s v="Review disks that are not attached to a VM and evaluate if you still need the disks"/>
    <m/>
    <m/>
    <m/>
    <m/>
    <s v="USD"/>
    <n v="0"/>
    <m/>
  </r>
  <r>
    <s v="e2c9cba0-15a1-4a48-9d53-0959ab2ccec9"/>
    <s v="mc_rg-bluep-eastus2-qa-001_aks-bpi-mdso-k8-eastus2-qa-001_eastus2"/>
    <s v="microsoft.compute/disks"/>
    <s v="pvc-36f4b681-1153-4da8-a0e6-ea9f58b9e097"/>
    <s v=""/>
    <s v=""/>
    <x v="0"/>
    <x v="1"/>
    <s v="Review disks that are not attached to a VM and evaluate if you still need the disks"/>
    <m/>
    <m/>
    <m/>
    <m/>
    <s v="USD"/>
    <n v="0"/>
    <m/>
  </r>
  <r>
    <s v="e2c9cba0-15a1-4a48-9d53-0959ab2ccec9"/>
    <s v="mc_rg-bluep-eastus2-qa-001_aks-bpi-mdso-k8-eastus2-qa-001_eastus2"/>
    <s v="microsoft.compute/disks"/>
    <s v="pvc-384052b4-f538-41e9-8639-779954f984d6"/>
    <s v=""/>
    <s v=""/>
    <x v="0"/>
    <x v="1"/>
    <s v="Review disks that are not attached to a VM and evaluate if you still need the disks"/>
    <m/>
    <m/>
    <m/>
    <m/>
    <s v="USD"/>
    <n v="0"/>
    <m/>
  </r>
  <r>
    <s v="e2c9cba0-15a1-4a48-9d53-0959ab2ccec9"/>
    <s v="mc_rg-bluep-eastus2-qa-001_aks-bpi-mdso-k8-eastus2-qa-001_eastus2"/>
    <s v="microsoft.compute/disks"/>
    <s v="pvc-39289d7d-7093-4a7a-a925-02c2cca7a273"/>
    <s v=""/>
    <s v=""/>
    <x v="0"/>
    <x v="1"/>
    <s v="Review disks that are not attached to a VM and evaluate if you still need the disks"/>
    <m/>
    <m/>
    <m/>
    <m/>
    <s v="USD"/>
    <n v="0"/>
    <m/>
  </r>
  <r>
    <s v="e2c9cba0-15a1-4a48-9d53-0959ab2ccec9"/>
    <s v="mc_rg-bluep-eastus2-qa-001_aks-bpi-mdso-k8-eastus2-qa-001_eastus2"/>
    <s v="microsoft.compute/disks"/>
    <s v="pvc-3c4e3b11-74e1-4633-90bd-1952e0809743"/>
    <s v=""/>
    <s v=""/>
    <x v="0"/>
    <x v="1"/>
    <s v="Review disks that are not attached to a VM and evaluate if you still need the disks"/>
    <m/>
    <m/>
    <m/>
    <m/>
    <s v="USD"/>
    <n v="0"/>
    <m/>
  </r>
  <r>
    <s v="e2c9cba0-15a1-4a48-9d53-0959ab2ccec9"/>
    <s v="mc_rg-bluep-eastus2-qa-001_aks-bpi-mdso-k8-eastus2-qa-001_eastus2"/>
    <s v="microsoft.compute/disks"/>
    <s v="pvc-3e57f5a8-78b7-4786-a5cd-870d6c908269"/>
    <s v=""/>
    <s v=""/>
    <x v="0"/>
    <x v="1"/>
    <s v="Review disks that are not attached to a VM and evaluate if you still need the disks"/>
    <m/>
    <m/>
    <m/>
    <m/>
    <s v="USD"/>
    <n v="0"/>
    <m/>
  </r>
  <r>
    <s v="e2c9cba0-15a1-4a48-9d53-0959ab2ccec9"/>
    <s v="mc_rg-bluep-eastus2-qa-001_aks-bpi-mdso-k8-eastus2-qa-001_eastus2"/>
    <s v="microsoft.compute/disks"/>
    <s v="pvc-4566b03d-6386-40b6-a3c6-90b178fd3fca"/>
    <s v=""/>
    <s v=""/>
    <x v="0"/>
    <x v="1"/>
    <s v="Review disks that are not attached to a VM and evaluate if you still need the disks"/>
    <m/>
    <m/>
    <m/>
    <m/>
    <s v="USD"/>
    <n v="0"/>
    <m/>
  </r>
  <r>
    <s v="e2c9cba0-15a1-4a48-9d53-0959ab2ccec9"/>
    <s v="mc_rg-bluep-eastus2-qa-001_aks-bpi-mdso-k8-eastus2-qa-001_eastus2"/>
    <s v="microsoft.compute/disks"/>
    <s v="pvc-467cc37f-482b-4be1-a0e1-7f0119c91eb2"/>
    <s v=""/>
    <s v=""/>
    <x v="0"/>
    <x v="1"/>
    <s v="Review disks that are not attached to a VM and evaluate if you still need the disks"/>
    <m/>
    <m/>
    <m/>
    <m/>
    <s v="USD"/>
    <n v="0"/>
    <m/>
  </r>
  <r>
    <s v="e2c9cba0-15a1-4a48-9d53-0959ab2ccec9"/>
    <s v="mc_rg-bluep-eastus2-qa-001_aks-bpi-mdso-k8-eastus2-qa-001_eastus2"/>
    <s v="microsoft.compute/disks"/>
    <s v="pvc-469b974e-c545-4877-8cb0-bc3d2e1abc2e"/>
    <s v=""/>
    <s v=""/>
    <x v="0"/>
    <x v="1"/>
    <s v="Review disks that are not attached to a VM and evaluate if you still need the disks"/>
    <m/>
    <m/>
    <m/>
    <m/>
    <s v="USD"/>
    <n v="0"/>
    <m/>
  </r>
  <r>
    <s v="e2c9cba0-15a1-4a48-9d53-0959ab2ccec9"/>
    <s v="mc_rg-bluep-eastus2-qa-001_aks-bpi-mdso-k8-eastus2-qa-001_eastus2"/>
    <s v="microsoft.compute/disks"/>
    <s v="pvc-46bdef38-b043-487f-ad9a-a9e2fafd9bc1"/>
    <s v=""/>
    <s v=""/>
    <x v="0"/>
    <x v="1"/>
    <s v="Review disks that are not attached to a VM and evaluate if you still need the disks"/>
    <m/>
    <m/>
    <m/>
    <m/>
    <s v="USD"/>
    <n v="0"/>
    <m/>
  </r>
  <r>
    <s v="e2c9cba0-15a1-4a48-9d53-0959ab2ccec9"/>
    <s v="mc_rg-bluep-eastus2-qa-001_aks-bpi-mdso-k8-eastus2-qa-001_eastus2"/>
    <s v="microsoft.compute/disks"/>
    <s v="pvc-4829220e-8b86-49f9-9d58-f58229b07221"/>
    <s v=""/>
    <s v=""/>
    <x v="0"/>
    <x v="1"/>
    <s v="Review disks that are not attached to a VM and evaluate if you still need the disks"/>
    <m/>
    <m/>
    <m/>
    <m/>
    <s v="USD"/>
    <n v="0"/>
    <m/>
  </r>
  <r>
    <s v="e2c9cba0-15a1-4a48-9d53-0959ab2ccec9"/>
    <s v="mc_rg-bluep-eastus2-qa-001_aks-bpi-mdso-k8-eastus2-qa-001_eastus2"/>
    <s v="microsoft.compute/disks"/>
    <s v="pvc-491546d7-9bfb-47d5-ae85-8c08d6df55d6"/>
    <s v=""/>
    <s v=""/>
    <x v="0"/>
    <x v="1"/>
    <s v="Review disks that are not attached to a VM and evaluate if you still need the disks"/>
    <m/>
    <m/>
    <m/>
    <m/>
    <s v="USD"/>
    <n v="0"/>
    <m/>
  </r>
  <r>
    <s v="e2c9cba0-15a1-4a48-9d53-0959ab2ccec9"/>
    <s v="mc_rg-bluep-eastus2-qa-001_aks-bpi-mdso-k8-eastus2-qa-001_eastus2"/>
    <s v="microsoft.compute/disks"/>
    <s v="pvc-49defbef-6c0a-4259-9729-8ea91759db3d"/>
    <s v=""/>
    <s v=""/>
    <x v="0"/>
    <x v="1"/>
    <s v="Review disks that are not attached to a VM and evaluate if you still need the disks"/>
    <m/>
    <m/>
    <m/>
    <m/>
    <s v="USD"/>
    <n v="0"/>
    <m/>
  </r>
  <r>
    <s v="e2c9cba0-15a1-4a48-9d53-0959ab2ccec9"/>
    <s v="mc_rg-bluep-eastus2-qa-001_aks-bpi-mdso-k8-eastus2-qa-001_eastus2"/>
    <s v="microsoft.compute/disks"/>
    <s v="pvc-49e95c7e-bb50-4575-898c-bd0c161fb173"/>
    <s v=""/>
    <s v=""/>
    <x v="0"/>
    <x v="1"/>
    <s v="Review disks that are not attached to a VM and evaluate if you still need the disks"/>
    <m/>
    <m/>
    <m/>
    <m/>
    <s v="USD"/>
    <n v="0"/>
    <m/>
  </r>
  <r>
    <s v="e2c9cba0-15a1-4a48-9d53-0959ab2ccec9"/>
    <s v="mc_rg-bluep-eastus2-qa-001_aks-bpi-mdso-k8-eastus2-qa-001_eastus2"/>
    <s v="microsoft.compute/disks"/>
    <s v="pvc-4c47e185-bc9e-4a5c-a91b-b2b29582dcf4"/>
    <s v=""/>
    <s v=""/>
    <x v="0"/>
    <x v="1"/>
    <s v="Review disks that are not attached to a VM and evaluate if you still need the disks"/>
    <m/>
    <m/>
    <m/>
    <m/>
    <s v="USD"/>
    <n v="0"/>
    <m/>
  </r>
  <r>
    <s v="e2c9cba0-15a1-4a48-9d53-0959ab2ccec9"/>
    <s v="mc_rg-bluep-eastus2-qa-001_aks-bpi-mdso-k8-eastus2-qa-001_eastus2"/>
    <s v="microsoft.compute/disks"/>
    <s v="pvc-4da2151f-7cfa-41d7-a179-dbb9351ede85"/>
    <s v=""/>
    <s v=""/>
    <x v="0"/>
    <x v="1"/>
    <s v="Review disks that are not attached to a VM and evaluate if you still need the disks"/>
    <m/>
    <m/>
    <m/>
    <m/>
    <s v="USD"/>
    <n v="0"/>
    <m/>
  </r>
  <r>
    <s v="e2c9cba0-15a1-4a48-9d53-0959ab2ccec9"/>
    <s v="mc_rg-bluep-eastus2-qa-001_aks-bpi-mdso-k8-eastus2-qa-001_eastus2"/>
    <s v="microsoft.compute/disks"/>
    <s v="pvc-51921d48-8f4a-45c0-a9e3-5aee758274d7"/>
    <s v=""/>
    <s v=""/>
    <x v="0"/>
    <x v="1"/>
    <s v="Review disks that are not attached to a VM and evaluate if you still need the disks"/>
    <m/>
    <m/>
    <m/>
    <m/>
    <s v="USD"/>
    <n v="0"/>
    <m/>
  </r>
  <r>
    <s v="e2c9cba0-15a1-4a48-9d53-0959ab2ccec9"/>
    <s v="mc_rg-bluep-eastus2-qa-001_aks-bpi-mdso-k8-eastus2-qa-001_eastus2"/>
    <s v="microsoft.compute/disks"/>
    <s v="pvc-54af59d3-2873-4293-b6d3-b72bd319b97a"/>
    <s v=""/>
    <s v=""/>
    <x v="0"/>
    <x v="1"/>
    <s v="Review disks that are not attached to a VM and evaluate if you still need the disks"/>
    <m/>
    <m/>
    <m/>
    <m/>
    <s v="USD"/>
    <n v="0"/>
    <m/>
  </r>
  <r>
    <s v="e2c9cba0-15a1-4a48-9d53-0959ab2ccec9"/>
    <s v="mc_rg-bluep-eastus2-qa-001_aks-bpi-mdso-k8-eastus2-qa-001_eastus2"/>
    <s v="microsoft.compute/disks"/>
    <s v="pvc-5563cb7f-ac26-4549-9cab-2462f5b5cb8f"/>
    <s v=""/>
    <s v=""/>
    <x v="0"/>
    <x v="1"/>
    <s v="Review disks that are not attached to a VM and evaluate if you still need the disks"/>
    <m/>
    <m/>
    <m/>
    <m/>
    <s v="USD"/>
    <n v="0"/>
    <m/>
  </r>
  <r>
    <s v="e2c9cba0-15a1-4a48-9d53-0959ab2ccec9"/>
    <s v="mc_rg-bluep-eastus2-qa-001_aks-bpi-mdso-k8-eastus2-qa-001_eastus2"/>
    <s v="microsoft.compute/disks"/>
    <s v="pvc-5e853639-bcd0-46b5-b905-6467d8189505"/>
    <s v=""/>
    <s v=""/>
    <x v="0"/>
    <x v="1"/>
    <s v="Review disks that are not attached to a VM and evaluate if you still need the disks"/>
    <m/>
    <m/>
    <m/>
    <m/>
    <s v="USD"/>
    <n v="0"/>
    <m/>
  </r>
  <r>
    <s v="e2c9cba0-15a1-4a48-9d53-0959ab2ccec9"/>
    <s v="mc_rg-bluep-eastus2-qa-001_aks-bpi-mdso-k8-eastus2-qa-001_eastus2"/>
    <s v="microsoft.compute/disks"/>
    <s v="pvc-5e9eb6a0-6f2a-4e08-be6f-763acb0eec46"/>
    <s v=""/>
    <s v=""/>
    <x v="0"/>
    <x v="1"/>
    <s v="Review disks that are not attached to a VM and evaluate if you still need the disks"/>
    <m/>
    <m/>
    <m/>
    <m/>
    <s v="USD"/>
    <n v="0"/>
    <m/>
  </r>
  <r>
    <s v="e2c9cba0-15a1-4a48-9d53-0959ab2ccec9"/>
    <s v="mc_rg-bluep-eastus2-qa-001_aks-bpi-mdso-k8-eastus2-qa-001_eastus2"/>
    <s v="microsoft.compute/disks"/>
    <s v="pvc-5ecd2db9-4e76-4411-9c52-1058f064438f"/>
    <s v=""/>
    <s v=""/>
    <x v="0"/>
    <x v="1"/>
    <s v="Review disks that are not attached to a VM and evaluate if you still need the disks"/>
    <m/>
    <m/>
    <m/>
    <m/>
    <s v="USD"/>
    <n v="0"/>
    <m/>
  </r>
  <r>
    <s v="e2c9cba0-15a1-4a48-9d53-0959ab2ccec9"/>
    <s v="mc_rg-bluep-eastus2-qa-001_aks-bpi-mdso-k8-eastus2-qa-001_eastus2"/>
    <s v="microsoft.compute/disks"/>
    <s v="pvc-60fe08e9-43df-4ce4-9ed4-20206523c1c3"/>
    <s v=""/>
    <s v=""/>
    <x v="0"/>
    <x v="1"/>
    <s v="Review disks that are not attached to a VM and evaluate if you still need the disks"/>
    <m/>
    <m/>
    <m/>
    <m/>
    <s v="USD"/>
    <n v="0"/>
    <m/>
  </r>
  <r>
    <s v="e2c9cba0-15a1-4a48-9d53-0959ab2ccec9"/>
    <s v="mc_rg-bluep-eastus2-qa-001_aks-bpi-mdso-k8-eastus2-qa-001_eastus2"/>
    <s v="microsoft.compute/disks"/>
    <s v="pvc-61a43517-8a32-4805-955b-52d6271291c5"/>
    <s v=""/>
    <s v=""/>
    <x v="0"/>
    <x v="1"/>
    <s v="Review disks that are not attached to a VM and evaluate if you still need the disks"/>
    <m/>
    <m/>
    <m/>
    <m/>
    <s v="USD"/>
    <n v="0"/>
    <m/>
  </r>
  <r>
    <s v="e2c9cba0-15a1-4a48-9d53-0959ab2ccec9"/>
    <s v="mc_rg-bluep-eastus2-qa-001_aks-bpi-mdso-k8-eastus2-qa-001_eastus2"/>
    <s v="microsoft.compute/disks"/>
    <s v="pvc-627f8a4c-41e1-4ad0-8796-597853274806"/>
    <s v=""/>
    <s v=""/>
    <x v="0"/>
    <x v="1"/>
    <s v="Review disks that are not attached to a VM and evaluate if you still need the disks"/>
    <m/>
    <m/>
    <m/>
    <m/>
    <s v="USD"/>
    <n v="0"/>
    <m/>
  </r>
  <r>
    <s v="e2c9cba0-15a1-4a48-9d53-0959ab2ccec9"/>
    <s v="mc_rg-bluep-eastus2-qa-001_aks-bpi-mdso-k8-eastus2-qa-001_eastus2"/>
    <s v="microsoft.compute/disks"/>
    <s v="pvc-62afda96-5e53-4889-a04b-d2d86311bca9"/>
    <s v=""/>
    <s v=""/>
    <x v="0"/>
    <x v="1"/>
    <s v="Review disks that are not attached to a VM and evaluate if you still need the disks"/>
    <m/>
    <m/>
    <m/>
    <m/>
    <s v="USD"/>
    <n v="0"/>
    <m/>
  </r>
  <r>
    <s v="e2c9cba0-15a1-4a48-9d53-0959ab2ccec9"/>
    <s v="mc_rg-bluep-eastus2-qa-001_aks-bpi-mdso-k8-eastus2-qa-001_eastus2"/>
    <s v="microsoft.compute/disks"/>
    <s v="pvc-63b6b363-1d37-43cc-b75d-b9021d373bcf"/>
    <s v=""/>
    <s v=""/>
    <x v="0"/>
    <x v="1"/>
    <s v="Review disks that are not attached to a VM and evaluate if you still need the disks"/>
    <m/>
    <m/>
    <m/>
    <m/>
    <s v="USD"/>
    <n v="0"/>
    <m/>
  </r>
  <r>
    <s v="e2c9cba0-15a1-4a48-9d53-0959ab2ccec9"/>
    <s v="mc_rg-bluep-eastus2-qa-001_aks-bpi-mdso-k8-eastus2-qa-001_eastus2"/>
    <s v="microsoft.compute/disks"/>
    <s v="pvc-63cfae20-1e35-47d0-a463-0dcd478d8b8e"/>
    <s v=""/>
    <s v=""/>
    <x v="0"/>
    <x v="1"/>
    <s v="Review disks that are not attached to a VM and evaluate if you still need the disks"/>
    <m/>
    <m/>
    <m/>
    <m/>
    <s v="USD"/>
    <n v="0"/>
    <m/>
  </r>
  <r>
    <s v="e2c9cba0-15a1-4a48-9d53-0959ab2ccec9"/>
    <s v="mc_rg-bluep-eastus2-qa-001_aks-bpi-mdso-k8-eastus2-qa-001_eastus2"/>
    <s v="microsoft.compute/disks"/>
    <s v="pvc-67a1c4cd-bab1-4098-8c6d-faa3febf2166"/>
    <s v=""/>
    <s v=""/>
    <x v="0"/>
    <x v="1"/>
    <s v="Review disks that are not attached to a VM and evaluate if you still need the disks"/>
    <m/>
    <m/>
    <m/>
    <m/>
    <s v="USD"/>
    <n v="0"/>
    <m/>
  </r>
  <r>
    <s v="e2c9cba0-15a1-4a48-9d53-0959ab2ccec9"/>
    <s v="mc_rg-bluep-eastus2-qa-001_aks-bpi-mdso-k8-eastus2-qa-001_eastus2"/>
    <s v="microsoft.compute/disks"/>
    <s v="pvc-6820f445-2fef-4abb-ac0d-1abd6cf554cd"/>
    <s v=""/>
    <s v=""/>
    <x v="0"/>
    <x v="1"/>
    <s v="Review disks that are not attached to a VM and evaluate if you still need the disks"/>
    <m/>
    <m/>
    <m/>
    <m/>
    <s v="USD"/>
    <n v="0"/>
    <m/>
  </r>
  <r>
    <s v="e2c9cba0-15a1-4a48-9d53-0959ab2ccec9"/>
    <s v="mc_rg-bluep-eastus2-qa-001_aks-bpi-mdso-k8-eastus2-qa-001_eastus2"/>
    <s v="microsoft.compute/disks"/>
    <s v="pvc-68d3f2ea-116e-4395-827f-9fcd578ed526"/>
    <s v=""/>
    <s v=""/>
    <x v="0"/>
    <x v="1"/>
    <s v="Review disks that are not attached to a VM and evaluate if you still need the disks"/>
    <m/>
    <m/>
    <m/>
    <m/>
    <s v="USD"/>
    <n v="0"/>
    <m/>
  </r>
  <r>
    <s v="e2c9cba0-15a1-4a48-9d53-0959ab2ccec9"/>
    <s v="mc_rg-bluep-eastus2-qa-001_aks-bpi-mdso-k8-eastus2-qa-001_eastus2"/>
    <s v="microsoft.compute/disks"/>
    <s v="pvc-6956ac71-ce8e-4c00-a331-d65cd80e26d9"/>
    <s v=""/>
    <s v=""/>
    <x v="0"/>
    <x v="1"/>
    <s v="Review disks that are not attached to a VM and evaluate if you still need the disks"/>
    <m/>
    <m/>
    <m/>
    <m/>
    <s v="USD"/>
    <n v="0"/>
    <m/>
  </r>
  <r>
    <s v="e2c9cba0-15a1-4a48-9d53-0959ab2ccec9"/>
    <s v="mc_rg-bluep-eastus2-qa-001_aks-bpi-mdso-k8-eastus2-qa-001_eastus2"/>
    <s v="microsoft.compute/disks"/>
    <s v="pvc-69da2111-92eb-4aed-a337-c4b1cf37bd56"/>
    <s v=""/>
    <s v=""/>
    <x v="0"/>
    <x v="1"/>
    <s v="Review disks that are not attached to a VM and evaluate if you still need the disks"/>
    <m/>
    <m/>
    <m/>
    <m/>
    <s v="USD"/>
    <n v="0"/>
    <m/>
  </r>
  <r>
    <s v="e2c9cba0-15a1-4a48-9d53-0959ab2ccec9"/>
    <s v="mc_rg-bluep-eastus2-qa-001_aks-bpi-mdso-k8-eastus2-qa-001_eastus2"/>
    <s v="microsoft.compute/disks"/>
    <s v="pvc-6aca6d51-f42e-49a3-88ac-10c759142440"/>
    <s v=""/>
    <s v=""/>
    <x v="0"/>
    <x v="1"/>
    <s v="Review disks that are not attached to a VM and evaluate if you still need the disks"/>
    <m/>
    <m/>
    <m/>
    <m/>
    <s v="USD"/>
    <n v="0"/>
    <m/>
  </r>
  <r>
    <s v="e2c9cba0-15a1-4a48-9d53-0959ab2ccec9"/>
    <s v="mc_rg-bluep-eastus2-qa-001_aks-bpi-mdso-k8-eastus2-qa-001_eastus2"/>
    <s v="microsoft.compute/disks"/>
    <s v="pvc-6ef1f477-e932-4b67-ba46-b66f8a44e851"/>
    <s v=""/>
    <s v=""/>
    <x v="0"/>
    <x v="1"/>
    <s v="Review disks that are not attached to a VM and evaluate if you still need the disks"/>
    <m/>
    <m/>
    <m/>
    <m/>
    <s v="USD"/>
    <n v="0"/>
    <m/>
  </r>
  <r>
    <s v="e2c9cba0-15a1-4a48-9d53-0959ab2ccec9"/>
    <s v="mc_rg-bluep-eastus2-qa-001_aks-bpi-mdso-k8-eastus2-qa-001_eastus2"/>
    <s v="microsoft.compute/disks"/>
    <s v="pvc-71fcb7a3-3ee9-4812-9185-2454f7f293b0"/>
    <s v=""/>
    <s v=""/>
    <x v="0"/>
    <x v="1"/>
    <s v="Review disks that are not attached to a VM and evaluate if you still need the disks"/>
    <m/>
    <m/>
    <m/>
    <m/>
    <s v="USD"/>
    <n v="0"/>
    <m/>
  </r>
  <r>
    <s v="e2c9cba0-15a1-4a48-9d53-0959ab2ccec9"/>
    <s v="mc_rg-bluep-eastus2-qa-001_aks-bpi-mdso-k8-eastus2-qa-001_eastus2"/>
    <s v="microsoft.compute/disks"/>
    <s v="pvc-72e51b87-34b2-4ef4-969d-2df463392c7b"/>
    <s v=""/>
    <s v=""/>
    <x v="0"/>
    <x v="1"/>
    <s v="Review disks that are not attached to a VM and evaluate if you still need the disks"/>
    <m/>
    <m/>
    <m/>
    <m/>
    <s v="USD"/>
    <n v="0"/>
    <m/>
  </r>
  <r>
    <s v="e2c9cba0-15a1-4a48-9d53-0959ab2ccec9"/>
    <s v="mc_rg-bluep-eastus2-qa-001_aks-bpi-mdso-k8-eastus2-qa-001_eastus2"/>
    <s v="microsoft.compute/disks"/>
    <s v="pvc-731d5f79-9ba0-490a-8243-25f24cd4e718"/>
    <s v=""/>
    <s v=""/>
    <x v="0"/>
    <x v="1"/>
    <s v="Review disks that are not attached to a VM and evaluate if you still need the disks"/>
    <m/>
    <m/>
    <m/>
    <m/>
    <s v="USD"/>
    <n v="0"/>
    <m/>
  </r>
  <r>
    <s v="e2c9cba0-15a1-4a48-9d53-0959ab2ccec9"/>
    <s v="mc_rg-bluep-eastus2-qa-001_aks-bpi-mdso-k8-eastus2-qa-001_eastus2"/>
    <s v="microsoft.compute/disks"/>
    <s v="pvc-7615117a-9c54-4acb-8a8b-0c98c9617be6"/>
    <s v=""/>
    <s v=""/>
    <x v="0"/>
    <x v="1"/>
    <s v="Review disks that are not attached to a VM and evaluate if you still need the disks"/>
    <m/>
    <m/>
    <m/>
    <m/>
    <s v="USD"/>
    <n v="0"/>
    <m/>
  </r>
  <r>
    <s v="e2c9cba0-15a1-4a48-9d53-0959ab2ccec9"/>
    <s v="mc_rg-bluep-eastus2-qa-001_aks-bpi-mdso-k8-eastus2-qa-001_eastus2"/>
    <s v="microsoft.compute/disks"/>
    <s v="pvc-777f74b2-5560-4858-a275-cd505d9474ad"/>
    <s v=""/>
    <s v=""/>
    <x v="0"/>
    <x v="1"/>
    <s v="Review disks that are not attached to a VM and evaluate if you still need the disks"/>
    <m/>
    <m/>
    <m/>
    <m/>
    <s v="USD"/>
    <n v="0"/>
    <m/>
  </r>
  <r>
    <s v="e2c9cba0-15a1-4a48-9d53-0959ab2ccec9"/>
    <s v="mc_rg-bluep-eastus2-qa-001_aks-bpi-mdso-k8-eastus2-qa-001_eastus2"/>
    <s v="microsoft.compute/disks"/>
    <s v="pvc-7855c2d8-b0c4-4101-8bd9-ce9629391836"/>
    <s v=""/>
    <s v=""/>
    <x v="0"/>
    <x v="1"/>
    <s v="Review disks that are not attached to a VM and evaluate if you still need the disks"/>
    <m/>
    <m/>
    <m/>
    <m/>
    <s v="USD"/>
    <n v="0"/>
    <m/>
  </r>
  <r>
    <s v="e2c9cba0-15a1-4a48-9d53-0959ab2ccec9"/>
    <s v="mc_rg-bluep-eastus2-qa-001_aks-bpi-mdso-k8-eastus2-qa-001_eastus2"/>
    <s v="microsoft.compute/disks"/>
    <s v="pvc-785f166d-1aaa-4867-b41d-88b0ad7d0781"/>
    <s v=""/>
    <s v=""/>
    <x v="0"/>
    <x v="1"/>
    <s v="Review disks that are not attached to a VM and evaluate if you still need the disks"/>
    <m/>
    <m/>
    <m/>
    <m/>
    <s v="USD"/>
    <n v="0"/>
    <m/>
  </r>
  <r>
    <s v="e2c9cba0-15a1-4a48-9d53-0959ab2ccec9"/>
    <s v="mc_rg-bluep-eastus2-qa-001_aks-bpi-mdso-k8-eastus2-qa-001_eastus2"/>
    <s v="microsoft.compute/disks"/>
    <s v="pvc-78e37af4-01cf-4455-a64d-294d52373c9f"/>
    <s v=""/>
    <s v=""/>
    <x v="0"/>
    <x v="1"/>
    <s v="Review disks that are not attached to a VM and evaluate if you still need the disks"/>
    <m/>
    <m/>
    <m/>
    <m/>
    <s v="USD"/>
    <n v="0"/>
    <m/>
  </r>
  <r>
    <s v="e2c9cba0-15a1-4a48-9d53-0959ab2ccec9"/>
    <s v="mc_rg-bluep-eastus2-qa-001_aks-bpi-mdso-k8-eastus2-qa-001_eastus2"/>
    <s v="microsoft.compute/disks"/>
    <s v="pvc-79d744fb-e459-40e7-b818-6c7af7feacb4"/>
    <s v=""/>
    <s v=""/>
    <x v="0"/>
    <x v="1"/>
    <s v="Review disks that are not attached to a VM and evaluate if you still need the disks"/>
    <m/>
    <m/>
    <m/>
    <m/>
    <s v="USD"/>
    <n v="0"/>
    <m/>
  </r>
  <r>
    <s v="e2c9cba0-15a1-4a48-9d53-0959ab2ccec9"/>
    <s v="mc_rg-bluep-eastus2-qa-001_aks-bpi-mdso-k8-eastus2-qa-001_eastus2"/>
    <s v="microsoft.compute/disks"/>
    <s v="pvc-7a7196f3-421b-43f1-8045-379b8ec98de7"/>
    <s v=""/>
    <s v=""/>
    <x v="0"/>
    <x v="1"/>
    <s v="Review disks that are not attached to a VM and evaluate if you still need the disks"/>
    <m/>
    <m/>
    <m/>
    <m/>
    <s v="USD"/>
    <n v="0"/>
    <m/>
  </r>
  <r>
    <s v="e2c9cba0-15a1-4a48-9d53-0959ab2ccec9"/>
    <s v="mc_rg-bluep-eastus2-qa-001_aks-bpi-mdso-k8-eastus2-qa-001_eastus2"/>
    <s v="microsoft.compute/disks"/>
    <s v="pvc-7ab42395-c5e7-4717-9363-8d719cc3dcdd"/>
    <s v=""/>
    <s v=""/>
    <x v="0"/>
    <x v="1"/>
    <s v="Review disks that are not attached to a VM and evaluate if you still need the disks"/>
    <m/>
    <m/>
    <m/>
    <m/>
    <s v="USD"/>
    <n v="0"/>
    <m/>
  </r>
  <r>
    <s v="e2c9cba0-15a1-4a48-9d53-0959ab2ccec9"/>
    <s v="mc_rg-bluep-eastus2-qa-001_aks-bpi-mdso-k8-eastus2-qa-001_eastus2"/>
    <s v="microsoft.compute/disks"/>
    <s v="pvc-7b995904-cdab-41b3-9162-3d6b73fafc99"/>
    <s v=""/>
    <s v=""/>
    <x v="0"/>
    <x v="1"/>
    <s v="Review disks that are not attached to a VM and evaluate if you still need the disks"/>
    <m/>
    <m/>
    <m/>
    <m/>
    <s v="USD"/>
    <n v="0"/>
    <m/>
  </r>
  <r>
    <s v="e2c9cba0-15a1-4a48-9d53-0959ab2ccec9"/>
    <s v="mc_rg-bluep-eastus2-qa-001_aks-bpi-mdso-k8-eastus2-qa-001_eastus2"/>
    <s v="microsoft.compute/disks"/>
    <s v="pvc-7bccee89-b147-4f0e-959e-f8820081f67a"/>
    <s v=""/>
    <s v=""/>
    <x v="0"/>
    <x v="1"/>
    <s v="Review disks that are not attached to a VM and evaluate if you still need the disks"/>
    <m/>
    <m/>
    <m/>
    <m/>
    <s v="USD"/>
    <n v="0"/>
    <m/>
  </r>
  <r>
    <s v="e2c9cba0-15a1-4a48-9d53-0959ab2ccec9"/>
    <s v="mc_rg-bluep-eastus2-qa-001_aks-bpi-mdso-k8-eastus2-qa-001_eastus2"/>
    <s v="microsoft.compute/disks"/>
    <s v="pvc-7c6dc5e6-58d8-4a98-b091-564417b7526c"/>
    <s v=""/>
    <s v=""/>
    <x v="0"/>
    <x v="1"/>
    <s v="Review disks that are not attached to a VM and evaluate if you still need the disks"/>
    <m/>
    <m/>
    <m/>
    <m/>
    <s v="USD"/>
    <n v="0"/>
    <m/>
  </r>
  <r>
    <s v="e2c9cba0-15a1-4a48-9d53-0959ab2ccec9"/>
    <s v="mc_rg-bluep-eastus2-qa-001_aks-bpi-mdso-k8-eastus2-qa-001_eastus2"/>
    <s v="microsoft.compute/disks"/>
    <s v="pvc-7c81f289-2277-4738-8a5d-c7f42ff5a66a"/>
    <s v=""/>
    <s v=""/>
    <x v="0"/>
    <x v="1"/>
    <s v="Review disks that are not attached to a VM and evaluate if you still need the disks"/>
    <m/>
    <m/>
    <m/>
    <m/>
    <s v="USD"/>
    <n v="0"/>
    <m/>
  </r>
  <r>
    <s v="e2c9cba0-15a1-4a48-9d53-0959ab2ccec9"/>
    <s v="mc_rg-bluep-eastus2-qa-001_aks-bpi-mdso-k8-eastus2-qa-001_eastus2"/>
    <s v="microsoft.compute/disks"/>
    <s v="pvc-7d58dc3d-c0eb-426d-a6ae-db3fad458d30"/>
    <s v=""/>
    <s v=""/>
    <x v="0"/>
    <x v="1"/>
    <s v="Review disks that are not attached to a VM and evaluate if you still need the disks"/>
    <m/>
    <m/>
    <m/>
    <m/>
    <s v="USD"/>
    <n v="0"/>
    <m/>
  </r>
  <r>
    <s v="e2c9cba0-15a1-4a48-9d53-0959ab2ccec9"/>
    <s v="mc_rg-bluep-eastus2-qa-001_aks-bpi-mdso-k8-eastus2-qa-001_eastus2"/>
    <s v="microsoft.compute/disks"/>
    <s v="pvc-82d25e0e-54f1-4d2c-80e1-2f12b6f025f7"/>
    <s v=""/>
    <s v=""/>
    <x v="0"/>
    <x v="1"/>
    <s v="Review disks that are not attached to a VM and evaluate if you still need the disks"/>
    <m/>
    <m/>
    <m/>
    <m/>
    <s v="USD"/>
    <n v="0"/>
    <m/>
  </r>
  <r>
    <s v="e2c9cba0-15a1-4a48-9d53-0959ab2ccec9"/>
    <s v="mc_rg-bluep-eastus2-qa-001_aks-bpi-mdso-k8-eastus2-qa-001_eastus2"/>
    <s v="microsoft.compute/disks"/>
    <s v="pvc-8a5770b3-5a60-4646-bf11-427e91b1f67a"/>
    <s v=""/>
    <s v=""/>
    <x v="0"/>
    <x v="1"/>
    <s v="Review disks that are not attached to a VM and evaluate if you still need the disks"/>
    <m/>
    <m/>
    <m/>
    <m/>
    <s v="USD"/>
    <n v="0"/>
    <m/>
  </r>
  <r>
    <s v="e2c9cba0-15a1-4a48-9d53-0959ab2ccec9"/>
    <s v="mc_rg-bluep-eastus2-qa-001_aks-bpi-mdso-k8-eastus2-qa-001_eastus2"/>
    <s v="microsoft.compute/disks"/>
    <s v="pvc-8bf4236f-b599-443a-bc32-4b8dc1a67d05"/>
    <s v=""/>
    <s v=""/>
    <x v="0"/>
    <x v="1"/>
    <s v="Review disks that are not attached to a VM and evaluate if you still need the disks"/>
    <m/>
    <m/>
    <m/>
    <m/>
    <s v="USD"/>
    <n v="0"/>
    <m/>
  </r>
  <r>
    <s v="e2c9cba0-15a1-4a48-9d53-0959ab2ccec9"/>
    <s v="mc_rg-bluep-eastus2-qa-001_aks-bpi-mdso-k8-eastus2-qa-001_eastus2"/>
    <s v="microsoft.compute/disks"/>
    <s v="pvc-8c406933-2086-46d2-b600-c8b1b679abc7"/>
    <s v=""/>
    <s v=""/>
    <x v="0"/>
    <x v="1"/>
    <s v="Review disks that are not attached to a VM and evaluate if you still need the disks"/>
    <m/>
    <m/>
    <m/>
    <m/>
    <s v="USD"/>
    <n v="0"/>
    <m/>
  </r>
  <r>
    <s v="e2c9cba0-15a1-4a48-9d53-0959ab2ccec9"/>
    <s v="mc_rg-bluep-eastus2-qa-001_aks-bpi-mdso-k8-eastus2-qa-001_eastus2"/>
    <s v="microsoft.compute/disks"/>
    <s v="pvc-8d9a4604-8a1d-49d1-8116-d28043a4261e"/>
    <s v=""/>
    <s v=""/>
    <x v="0"/>
    <x v="1"/>
    <s v="Review disks that are not attached to a VM and evaluate if you still need the disks"/>
    <m/>
    <m/>
    <m/>
    <m/>
    <s v="USD"/>
    <n v="0"/>
    <m/>
  </r>
  <r>
    <s v="e2c9cba0-15a1-4a48-9d53-0959ab2ccec9"/>
    <s v="mc_rg-bluep-eastus2-qa-001_aks-bpi-mdso-k8-eastus2-qa-001_eastus2"/>
    <s v="microsoft.compute/disks"/>
    <s v="pvc-92c00750-9060-4992-813f-f7634f737bf3"/>
    <s v=""/>
    <s v=""/>
    <x v="0"/>
    <x v="1"/>
    <s v="Review disks that are not attached to a VM and evaluate if you still need the disks"/>
    <m/>
    <m/>
    <m/>
    <m/>
    <s v="USD"/>
    <n v="0"/>
    <m/>
  </r>
  <r>
    <s v="e2c9cba0-15a1-4a48-9d53-0959ab2ccec9"/>
    <s v="mc_rg-bluep-eastus2-qa-001_aks-bpi-mdso-k8-eastus2-qa-001_eastus2"/>
    <s v="microsoft.compute/disks"/>
    <s v="pvc-939ccd71-78e6-4279-a6f5-c9699323d608"/>
    <s v=""/>
    <s v=""/>
    <x v="0"/>
    <x v="1"/>
    <s v="Review disks that are not attached to a VM and evaluate if you still need the disks"/>
    <m/>
    <m/>
    <m/>
    <m/>
    <s v="USD"/>
    <n v="0"/>
    <m/>
  </r>
  <r>
    <s v="e2c9cba0-15a1-4a48-9d53-0959ab2ccec9"/>
    <s v="mc_rg-bluep-eastus2-qa-001_aks-bpi-mdso-k8-eastus2-qa-001_eastus2"/>
    <s v="microsoft.compute/disks"/>
    <s v="pvc-9698ddc6-4e6e-4c8f-a0b2-dc9068de3b1d"/>
    <s v=""/>
    <s v=""/>
    <x v="0"/>
    <x v="1"/>
    <s v="Review disks that are not attached to a VM and evaluate if you still need the disks"/>
    <m/>
    <m/>
    <m/>
    <m/>
    <s v="USD"/>
    <n v="0"/>
    <m/>
  </r>
  <r>
    <s v="e2c9cba0-15a1-4a48-9d53-0959ab2ccec9"/>
    <s v="mc_rg-bluep-eastus2-qa-001_aks-bpi-mdso-k8-eastus2-qa-001_eastus2"/>
    <s v="microsoft.compute/disks"/>
    <s v="pvc-97a247b1-c454-4cf1-988a-10b26336f2b4"/>
    <s v=""/>
    <s v=""/>
    <x v="0"/>
    <x v="1"/>
    <s v="Review disks that are not attached to a VM and evaluate if you still need the disks"/>
    <m/>
    <m/>
    <m/>
    <m/>
    <s v="USD"/>
    <n v="0"/>
    <m/>
  </r>
  <r>
    <s v="e2c9cba0-15a1-4a48-9d53-0959ab2ccec9"/>
    <s v="mc_rg-bluep-eastus2-qa-001_aks-bpi-mdso-k8-eastus2-qa-001_eastus2"/>
    <s v="microsoft.compute/disks"/>
    <s v="pvc-9a201f4e-8caf-40f9-805e-e4aab8ab66ca"/>
    <s v=""/>
    <s v=""/>
    <x v="0"/>
    <x v="1"/>
    <s v="Review disks that are not attached to a VM and evaluate if you still need the disks"/>
    <m/>
    <m/>
    <m/>
    <m/>
    <s v="USD"/>
    <n v="0"/>
    <m/>
  </r>
  <r>
    <s v="e2c9cba0-15a1-4a48-9d53-0959ab2ccec9"/>
    <s v="mc_rg-bluep-eastus2-qa-001_aks-bpi-mdso-k8-eastus2-qa-001_eastus2"/>
    <s v="microsoft.compute/disks"/>
    <s v="pvc-9d3df2d1-42ce-48e2-a6bf-5fb316280462"/>
    <s v=""/>
    <s v=""/>
    <x v="0"/>
    <x v="1"/>
    <s v="Review disks that are not attached to a VM and evaluate if you still need the disks"/>
    <m/>
    <m/>
    <m/>
    <m/>
    <s v="USD"/>
    <n v="0"/>
    <m/>
  </r>
  <r>
    <s v="e2c9cba0-15a1-4a48-9d53-0959ab2ccec9"/>
    <s v="mc_rg-bluep-eastus2-qa-001_aks-bpi-mdso-k8-eastus2-qa-001_eastus2"/>
    <s v="microsoft.compute/disks"/>
    <s v="pvc-9e1104bf-7be7-4b9c-9a2d-3d05070d69d0"/>
    <s v=""/>
    <s v=""/>
    <x v="0"/>
    <x v="1"/>
    <s v="Review disks that are not attached to a VM and evaluate if you still need the disks"/>
    <m/>
    <m/>
    <m/>
    <m/>
    <s v="USD"/>
    <n v="0"/>
    <m/>
  </r>
  <r>
    <s v="e2c9cba0-15a1-4a48-9d53-0959ab2ccec9"/>
    <s v="mc_rg-bluep-eastus2-qa-001_aks-bpi-mdso-k8-eastus2-qa-001_eastus2"/>
    <s v="microsoft.compute/disks"/>
    <s v="pvc-9fddb5e4-d586-4008-a569-7b1aeedc9718"/>
    <s v=""/>
    <s v=""/>
    <x v="0"/>
    <x v="1"/>
    <s v="Review disks that are not attached to a VM and evaluate if you still need the disks"/>
    <m/>
    <m/>
    <m/>
    <m/>
    <s v="USD"/>
    <n v="0"/>
    <m/>
  </r>
  <r>
    <s v="e2c9cba0-15a1-4a48-9d53-0959ab2ccec9"/>
    <s v="mc_rg-bluep-eastus2-qa-001_aks-bpi-mdso-k8-eastus2-qa-001_eastus2"/>
    <s v="microsoft.compute/disks"/>
    <s v="pvc-a0521fd4-6b08-4bb8-af49-9f4336e8f470"/>
    <s v=""/>
    <s v=""/>
    <x v="0"/>
    <x v="1"/>
    <s v="Review disks that are not attached to a VM and evaluate if you still need the disks"/>
    <m/>
    <m/>
    <m/>
    <m/>
    <s v="USD"/>
    <n v="0"/>
    <m/>
  </r>
  <r>
    <s v="e2c9cba0-15a1-4a48-9d53-0959ab2ccec9"/>
    <s v="mc_rg-bluep-eastus2-qa-001_aks-bpi-mdso-k8-eastus2-qa-001_eastus2"/>
    <s v="microsoft.compute/disks"/>
    <s v="pvc-a2e9543c-51a0-4bdf-abca-fede21007a0e"/>
    <s v=""/>
    <s v=""/>
    <x v="0"/>
    <x v="1"/>
    <s v="Review disks that are not attached to a VM and evaluate if you still need the disks"/>
    <m/>
    <m/>
    <m/>
    <m/>
    <s v="USD"/>
    <n v="0"/>
    <m/>
  </r>
  <r>
    <s v="e2c9cba0-15a1-4a48-9d53-0959ab2ccec9"/>
    <s v="mc_rg-bluep-eastus2-qa-001_aks-bpi-mdso-k8-eastus2-qa-001_eastus2"/>
    <s v="microsoft.compute/disks"/>
    <s v="pvc-a2fd2b97-1266-4b47-bb60-1844d13f6caf"/>
    <s v=""/>
    <s v=""/>
    <x v="0"/>
    <x v="1"/>
    <s v="Review disks that are not attached to a VM and evaluate if you still need the disks"/>
    <m/>
    <m/>
    <m/>
    <m/>
    <s v="USD"/>
    <n v="0"/>
    <m/>
  </r>
  <r>
    <s v="e2c9cba0-15a1-4a48-9d53-0959ab2ccec9"/>
    <s v="mc_rg-bluep-eastus2-qa-001_aks-bpi-mdso-k8-eastus2-qa-001_eastus2"/>
    <s v="microsoft.compute/disks"/>
    <s v="pvc-a3a3aba4-612f-4ac3-8728-648902ef3bdd"/>
    <s v=""/>
    <s v=""/>
    <x v="0"/>
    <x v="1"/>
    <s v="Review disks that are not attached to a VM and evaluate if you still need the disks"/>
    <m/>
    <m/>
    <m/>
    <m/>
    <s v="USD"/>
    <n v="0"/>
    <m/>
  </r>
  <r>
    <s v="e2c9cba0-15a1-4a48-9d53-0959ab2ccec9"/>
    <s v="mc_rg-bluep-eastus2-qa-001_aks-bpi-mdso-k8-eastus2-qa-001_eastus2"/>
    <s v="microsoft.compute/disks"/>
    <s v="pvc-a5a6fa51-9611-4ca4-b1ca-3cb655631eb9"/>
    <s v=""/>
    <s v=""/>
    <x v="0"/>
    <x v="1"/>
    <s v="Review disks that are not attached to a VM and evaluate if you still need the disks"/>
    <m/>
    <m/>
    <m/>
    <m/>
    <s v="USD"/>
    <n v="0"/>
    <m/>
  </r>
  <r>
    <s v="e2c9cba0-15a1-4a48-9d53-0959ab2ccec9"/>
    <s v="mc_rg-bluep-eastus2-qa-001_aks-bpi-mdso-k8-eastus2-qa-001_eastus2"/>
    <s v="microsoft.compute/disks"/>
    <s v="pvc-a7f49f23-cc56-43c9-8cfe-e90d2c439a6e"/>
    <s v=""/>
    <s v=""/>
    <x v="0"/>
    <x v="1"/>
    <s v="Review disks that are not attached to a VM and evaluate if you still need the disks"/>
    <m/>
    <m/>
    <m/>
    <m/>
    <s v="USD"/>
    <n v="0"/>
    <m/>
  </r>
  <r>
    <s v="e2c9cba0-15a1-4a48-9d53-0959ab2ccec9"/>
    <s v="mc_rg-bluep-eastus2-qa-001_aks-bpi-mdso-k8-eastus2-qa-001_eastus2"/>
    <s v="microsoft.compute/disks"/>
    <s v="pvc-a8bcba26-d9a0-4da5-a8f0-0c014f79e6fe"/>
    <s v=""/>
    <s v=""/>
    <x v="0"/>
    <x v="1"/>
    <s v="Review disks that are not attached to a VM and evaluate if you still need the disks"/>
    <m/>
    <m/>
    <m/>
    <m/>
    <s v="USD"/>
    <n v="0"/>
    <m/>
  </r>
  <r>
    <s v="e2c9cba0-15a1-4a48-9d53-0959ab2ccec9"/>
    <s v="mc_rg-bluep-eastus2-qa-001_aks-bpi-mdso-k8-eastus2-qa-001_eastus2"/>
    <s v="microsoft.compute/disks"/>
    <s v="pvc-ac24a993-d8dd-429a-93e9-ec2ffde27fb9"/>
    <s v=""/>
    <s v=""/>
    <x v="0"/>
    <x v="1"/>
    <s v="Review disks that are not attached to a VM and evaluate if you still need the disks"/>
    <m/>
    <m/>
    <m/>
    <m/>
    <s v="USD"/>
    <n v="0"/>
    <m/>
  </r>
  <r>
    <s v="e2c9cba0-15a1-4a48-9d53-0959ab2ccec9"/>
    <s v="mc_rg-bluep-eastus2-qa-001_aks-bpi-mdso-k8-eastus2-qa-001_eastus2"/>
    <s v="microsoft.compute/disks"/>
    <s v="pvc-ae05ea0f-555f-4b5f-81ee-9c81d0ca33f5"/>
    <s v=""/>
    <s v=""/>
    <x v="0"/>
    <x v="1"/>
    <s v="Review disks that are not attached to a VM and evaluate if you still need the disks"/>
    <m/>
    <m/>
    <m/>
    <m/>
    <s v="USD"/>
    <n v="0"/>
    <m/>
  </r>
  <r>
    <s v="e2c9cba0-15a1-4a48-9d53-0959ab2ccec9"/>
    <s v="mc_rg-bluep-eastus2-qa-001_aks-bpi-mdso-k8-eastus2-qa-001_eastus2"/>
    <s v="microsoft.compute/disks"/>
    <s v="pvc-ae07c666-c7cd-4700-a4e5-9d9e9b117ac4"/>
    <s v=""/>
    <s v=""/>
    <x v="0"/>
    <x v="1"/>
    <s v="Review disks that are not attached to a VM and evaluate if you still need the disks"/>
    <m/>
    <m/>
    <m/>
    <m/>
    <s v="USD"/>
    <n v="0"/>
    <m/>
  </r>
  <r>
    <s v="e2c9cba0-15a1-4a48-9d53-0959ab2ccec9"/>
    <s v="mc_rg-bluep-eastus2-qa-001_aks-bpi-mdso-k8-eastus2-qa-001_eastus2"/>
    <s v="microsoft.compute/disks"/>
    <s v="pvc-afb7956d-2ed3-4958-b76f-06a912812507"/>
    <s v=""/>
    <s v=""/>
    <x v="0"/>
    <x v="1"/>
    <s v="Review disks that are not attached to a VM and evaluate if you still need the disks"/>
    <m/>
    <m/>
    <m/>
    <m/>
    <s v="USD"/>
    <n v="0"/>
    <m/>
  </r>
  <r>
    <s v="e2c9cba0-15a1-4a48-9d53-0959ab2ccec9"/>
    <s v="mc_rg-bluep-eastus2-qa-001_aks-bpi-mdso-k8-eastus2-qa-001_eastus2"/>
    <s v="microsoft.compute/disks"/>
    <s v="pvc-aff348e9-6a0a-494e-b6ef-ef907d27e820"/>
    <s v=""/>
    <s v=""/>
    <x v="0"/>
    <x v="1"/>
    <s v="Review disks that are not attached to a VM and evaluate if you still need the disks"/>
    <m/>
    <m/>
    <m/>
    <m/>
    <s v="USD"/>
    <n v="0"/>
    <m/>
  </r>
  <r>
    <s v="e2c9cba0-15a1-4a48-9d53-0959ab2ccec9"/>
    <s v="mc_rg-bluep-eastus2-qa-001_aks-bpi-mdso-k8-eastus2-qa-001_eastus2"/>
    <s v="microsoft.compute/disks"/>
    <s v="pvc-b16a9a3d-0da7-45af-82b8-a25685c7c076"/>
    <s v=""/>
    <s v=""/>
    <x v="0"/>
    <x v="1"/>
    <s v="Review disks that are not attached to a VM and evaluate if you still need the disks"/>
    <m/>
    <m/>
    <m/>
    <m/>
    <s v="USD"/>
    <n v="0"/>
    <m/>
  </r>
  <r>
    <s v="e2c9cba0-15a1-4a48-9d53-0959ab2ccec9"/>
    <s v="mc_rg-bluep-eastus2-qa-001_aks-bpi-mdso-k8-eastus2-qa-001_eastus2"/>
    <s v="microsoft.compute/disks"/>
    <s v="pvc-b2c56911-06ec-4f1c-b6ae-f9e34bf8c220"/>
    <s v=""/>
    <s v=""/>
    <x v="0"/>
    <x v="1"/>
    <s v="Review disks that are not attached to a VM and evaluate if you still need the disks"/>
    <m/>
    <m/>
    <m/>
    <m/>
    <s v="USD"/>
    <n v="0"/>
    <m/>
  </r>
  <r>
    <s v="e2c9cba0-15a1-4a48-9d53-0959ab2ccec9"/>
    <s v="mc_rg-bluep-eastus2-qa-001_aks-bpi-mdso-k8-eastus2-qa-001_eastus2"/>
    <s v="microsoft.compute/disks"/>
    <s v="pvc-b3dd9060-6534-4237-a0e6-681daf6950cb"/>
    <s v=""/>
    <s v=""/>
    <x v="0"/>
    <x v="1"/>
    <s v="Review disks that are not attached to a VM and evaluate if you still need the disks"/>
    <m/>
    <m/>
    <m/>
    <m/>
    <s v="USD"/>
    <n v="0"/>
    <m/>
  </r>
  <r>
    <s v="e2c9cba0-15a1-4a48-9d53-0959ab2ccec9"/>
    <s v="mc_rg-bluep-eastus2-qa-001_aks-bpi-mdso-k8-eastus2-qa-001_eastus2"/>
    <s v="microsoft.compute/disks"/>
    <s v="pvc-b400358d-2af6-42c5-9bed-a60e5e4525fc"/>
    <s v=""/>
    <s v=""/>
    <x v="0"/>
    <x v="1"/>
    <s v="Review disks that are not attached to a VM and evaluate if you still need the disks"/>
    <m/>
    <m/>
    <m/>
    <m/>
    <s v="USD"/>
    <n v="0"/>
    <m/>
  </r>
  <r>
    <s v="e2c9cba0-15a1-4a48-9d53-0959ab2ccec9"/>
    <s v="mc_rg-bluep-eastus2-qa-001_aks-bpi-mdso-k8-eastus2-qa-001_eastus2"/>
    <s v="microsoft.compute/disks"/>
    <s v="pvc-b4df1e40-8d5f-49af-9ddc-2e593648d888"/>
    <s v=""/>
    <s v=""/>
    <x v="0"/>
    <x v="1"/>
    <s v="Review disks that are not attached to a VM and evaluate if you still need the disks"/>
    <m/>
    <m/>
    <m/>
    <m/>
    <s v="USD"/>
    <n v="0"/>
    <m/>
  </r>
  <r>
    <s v="e2c9cba0-15a1-4a48-9d53-0959ab2ccec9"/>
    <s v="mc_rg-bluep-eastus2-qa-001_aks-bpi-mdso-k8-eastus2-qa-001_eastus2"/>
    <s v="microsoft.compute/disks"/>
    <s v="pvc-b51ec741-017b-4c23-a2ca-88fe23c2c8c0"/>
    <s v=""/>
    <s v=""/>
    <x v="0"/>
    <x v="1"/>
    <s v="Review disks that are not attached to a VM and evaluate if you still need the disks"/>
    <m/>
    <m/>
    <m/>
    <m/>
    <s v="USD"/>
    <n v="0"/>
    <m/>
  </r>
  <r>
    <s v="e2c9cba0-15a1-4a48-9d53-0959ab2ccec9"/>
    <s v="mc_rg-bluep-eastus2-qa-001_aks-bpi-mdso-k8-eastus2-qa-001_eastus2"/>
    <s v="microsoft.compute/disks"/>
    <s v="pvc-b9a8ee94-74c5-4028-bd61-e3820d4a65c3"/>
    <s v=""/>
    <s v=""/>
    <x v="0"/>
    <x v="1"/>
    <s v="Review disks that are not attached to a VM and evaluate if you still need the disks"/>
    <m/>
    <m/>
    <m/>
    <m/>
    <s v="USD"/>
    <n v="0"/>
    <m/>
  </r>
  <r>
    <s v="e2c9cba0-15a1-4a48-9d53-0959ab2ccec9"/>
    <s v="mc_rg-bluep-eastus2-qa-001_aks-bpi-mdso-k8-eastus2-qa-001_eastus2"/>
    <s v="microsoft.compute/disks"/>
    <s v="pvc-bc500d53-b491-48ac-b2a6-1bb1f632914f"/>
    <s v=""/>
    <s v=""/>
    <x v="0"/>
    <x v="1"/>
    <s v="Review disks that are not attached to a VM and evaluate if you still need the disks"/>
    <m/>
    <m/>
    <m/>
    <m/>
    <s v="USD"/>
    <n v="0"/>
    <m/>
  </r>
  <r>
    <s v="e2c9cba0-15a1-4a48-9d53-0959ab2ccec9"/>
    <s v="mc_rg-bluep-eastus2-qa-001_aks-bpi-mdso-k8-eastus2-qa-001_eastus2"/>
    <s v="microsoft.compute/disks"/>
    <s v="pvc-c18d1c1d-9538-4a43-87c9-9c338988c520"/>
    <s v=""/>
    <s v=""/>
    <x v="0"/>
    <x v="1"/>
    <s v="Review disks that are not attached to a VM and evaluate if you still need the disks"/>
    <m/>
    <m/>
    <m/>
    <m/>
    <s v="USD"/>
    <n v="0"/>
    <m/>
  </r>
  <r>
    <s v="e2c9cba0-15a1-4a48-9d53-0959ab2ccec9"/>
    <s v="mc_rg-bluep-eastus2-qa-001_aks-bpi-mdso-k8-eastus2-qa-001_eastus2"/>
    <s v="microsoft.compute/disks"/>
    <s v="pvc-c2c4f04a-642c-451f-8656-c8515eb662d6"/>
    <s v=""/>
    <s v=""/>
    <x v="0"/>
    <x v="1"/>
    <s v="Review disks that are not attached to a VM and evaluate if you still need the disks"/>
    <m/>
    <m/>
    <m/>
    <m/>
    <s v="USD"/>
    <n v="0"/>
    <m/>
  </r>
  <r>
    <s v="e2c9cba0-15a1-4a48-9d53-0959ab2ccec9"/>
    <s v="mc_rg-bluep-eastus2-qa-001_aks-bpi-mdso-k8-eastus2-qa-001_eastus2"/>
    <s v="microsoft.compute/disks"/>
    <s v="pvc-c37a6a1a-4db6-4a7e-a17c-b511cc39f47e"/>
    <s v=""/>
    <s v=""/>
    <x v="0"/>
    <x v="1"/>
    <s v="Review disks that are not attached to a VM and evaluate if you still need the disks"/>
    <m/>
    <m/>
    <m/>
    <m/>
    <s v="USD"/>
    <n v="0"/>
    <m/>
  </r>
  <r>
    <s v="e2c9cba0-15a1-4a48-9d53-0959ab2ccec9"/>
    <s v="mc_rg-bluep-eastus2-qa-001_aks-bpi-mdso-k8-eastus2-qa-001_eastus2"/>
    <s v="microsoft.compute/disks"/>
    <s v="pvc-c4e08154-45ea-4100-98d1-b5d4e5beb7c4"/>
    <s v=""/>
    <s v=""/>
    <x v="0"/>
    <x v="1"/>
    <s v="Review disks that are not attached to a VM and evaluate if you still need the disks"/>
    <m/>
    <m/>
    <m/>
    <m/>
    <s v="USD"/>
    <n v="0"/>
    <m/>
  </r>
  <r>
    <s v="e2c9cba0-15a1-4a48-9d53-0959ab2ccec9"/>
    <s v="mc_rg-bluep-eastus2-qa-001_aks-bpi-mdso-k8-eastus2-qa-001_eastus2"/>
    <s v="microsoft.compute/disks"/>
    <s v="pvc-c6b644b9-8da0-4e08-9e8f-dcc1e813bb91"/>
    <s v=""/>
    <s v=""/>
    <x v="0"/>
    <x v="1"/>
    <s v="Review disks that are not attached to a VM and evaluate if you still need the disks"/>
    <m/>
    <m/>
    <m/>
    <m/>
    <s v="USD"/>
    <n v="0"/>
    <m/>
  </r>
  <r>
    <s v="e2c9cba0-15a1-4a48-9d53-0959ab2ccec9"/>
    <s v="mc_rg-bluep-eastus2-qa-001_aks-bpi-mdso-k8-eastus2-qa-001_eastus2"/>
    <s v="microsoft.compute/disks"/>
    <s v="pvc-c6c21385-954c-427f-bc75-52d1ad87a173"/>
    <s v=""/>
    <s v=""/>
    <x v="0"/>
    <x v="1"/>
    <s v="Review disks that are not attached to a VM and evaluate if you still need the disks"/>
    <m/>
    <m/>
    <m/>
    <m/>
    <s v="USD"/>
    <n v="0"/>
    <m/>
  </r>
  <r>
    <s v="e2c9cba0-15a1-4a48-9d53-0959ab2ccec9"/>
    <s v="mc_rg-bluep-eastus2-qa-001_aks-bpi-mdso-k8-eastus2-qa-001_eastus2"/>
    <s v="microsoft.compute/disks"/>
    <s v="pvc-c91f7da1-3457-4fbf-b54b-419187410bb8"/>
    <s v=""/>
    <s v=""/>
    <x v="0"/>
    <x v="1"/>
    <s v="Review disks that are not attached to a VM and evaluate if you still need the disks"/>
    <m/>
    <m/>
    <m/>
    <m/>
    <s v="USD"/>
    <n v="0"/>
    <m/>
  </r>
  <r>
    <s v="e2c9cba0-15a1-4a48-9d53-0959ab2ccec9"/>
    <s v="mc_rg-bluep-eastus2-qa-001_aks-bpi-mdso-k8-eastus2-qa-001_eastus2"/>
    <s v="microsoft.compute/disks"/>
    <s v="pvc-c9694573-2d1a-4c99-ade7-d8da2507dbdf"/>
    <s v=""/>
    <s v=""/>
    <x v="0"/>
    <x v="1"/>
    <s v="Review disks that are not attached to a VM and evaluate if you still need the disks"/>
    <m/>
    <m/>
    <m/>
    <m/>
    <s v="USD"/>
    <n v="0"/>
    <m/>
  </r>
  <r>
    <s v="e2c9cba0-15a1-4a48-9d53-0959ab2ccec9"/>
    <s v="mc_rg-bluep-eastus2-qa-001_aks-bpi-mdso-k8-eastus2-qa-001_eastus2"/>
    <s v="microsoft.compute/disks"/>
    <s v="pvc-cb739221-8dc5-4858-8228-8142941d8db1"/>
    <s v=""/>
    <s v=""/>
    <x v="0"/>
    <x v="1"/>
    <s v="Review disks that are not attached to a VM and evaluate if you still need the disks"/>
    <m/>
    <m/>
    <m/>
    <m/>
    <s v="USD"/>
    <n v="0"/>
    <m/>
  </r>
  <r>
    <s v="e2c9cba0-15a1-4a48-9d53-0959ab2ccec9"/>
    <s v="mc_rg-bluep-eastus2-qa-001_aks-bpi-mdso-k8-eastus2-qa-001_eastus2"/>
    <s v="microsoft.compute/disks"/>
    <s v="pvc-cca615b0-6cf6-4a9f-9518-2aefdf99d27c"/>
    <s v=""/>
    <s v=""/>
    <x v="0"/>
    <x v="1"/>
    <s v="Review disks that are not attached to a VM and evaluate if you still need the disks"/>
    <m/>
    <m/>
    <m/>
    <m/>
    <s v="USD"/>
    <n v="0"/>
    <m/>
  </r>
  <r>
    <s v="e2c9cba0-15a1-4a48-9d53-0959ab2ccec9"/>
    <s v="mc_rg-bluep-eastus2-qa-001_aks-bpi-mdso-k8-eastus2-qa-001_eastus2"/>
    <s v="microsoft.compute/disks"/>
    <s v="pvc-ccf26993-0c4a-4006-bf0c-1f9391fb3d9c"/>
    <s v=""/>
    <s v=""/>
    <x v="0"/>
    <x v="1"/>
    <s v="Review disks that are not attached to a VM and evaluate if you still need the disks"/>
    <m/>
    <m/>
    <m/>
    <m/>
    <s v="USD"/>
    <n v="0"/>
    <m/>
  </r>
  <r>
    <s v="e2c9cba0-15a1-4a48-9d53-0959ab2ccec9"/>
    <s v="mc_rg-bluep-eastus2-qa-001_aks-bpi-mdso-k8-eastus2-qa-001_eastus2"/>
    <s v="microsoft.compute/disks"/>
    <s v="pvc-d0c05244-e41d-407e-b09b-5f207bd1ad40"/>
    <s v=""/>
    <s v=""/>
    <x v="0"/>
    <x v="1"/>
    <s v="Review disks that are not attached to a VM and evaluate if you still need the disks"/>
    <m/>
    <m/>
    <m/>
    <m/>
    <s v="USD"/>
    <n v="0"/>
    <m/>
  </r>
  <r>
    <s v="e2c9cba0-15a1-4a48-9d53-0959ab2ccec9"/>
    <s v="mc_rg-bluep-eastus2-qa-001_aks-bpi-mdso-k8-eastus2-qa-001_eastus2"/>
    <s v="microsoft.compute/disks"/>
    <s v="pvc-d1e475e5-a454-4353-839b-0dcbf64f6c5b"/>
    <s v=""/>
    <s v=""/>
    <x v="0"/>
    <x v="1"/>
    <s v="Review disks that are not attached to a VM and evaluate if you still need the disks"/>
    <m/>
    <m/>
    <m/>
    <m/>
    <s v="USD"/>
    <n v="0"/>
    <m/>
  </r>
  <r>
    <s v="e2c9cba0-15a1-4a48-9d53-0959ab2ccec9"/>
    <s v="mc_rg-bluep-eastus2-qa-001_aks-bpi-mdso-k8-eastus2-qa-001_eastus2"/>
    <s v="microsoft.compute/disks"/>
    <s v="pvc-d31ca596-2d20-4957-a74b-038112353881"/>
    <s v=""/>
    <s v=""/>
    <x v="0"/>
    <x v="1"/>
    <s v="Review disks that are not attached to a VM and evaluate if you still need the disks"/>
    <m/>
    <m/>
    <m/>
    <m/>
    <s v="USD"/>
    <n v="0"/>
    <m/>
  </r>
  <r>
    <s v="e2c9cba0-15a1-4a48-9d53-0959ab2ccec9"/>
    <s v="mc_rg-bluep-eastus2-qa-001_aks-bpi-mdso-k8-eastus2-qa-001_eastus2"/>
    <s v="microsoft.compute/disks"/>
    <s v="pvc-d45b3b6f-2c95-4316-a67f-0a657f830d37"/>
    <s v=""/>
    <s v=""/>
    <x v="0"/>
    <x v="1"/>
    <s v="Review disks that are not attached to a VM and evaluate if you still need the disks"/>
    <m/>
    <m/>
    <m/>
    <m/>
    <s v="USD"/>
    <n v="0"/>
    <m/>
  </r>
  <r>
    <s v="e2c9cba0-15a1-4a48-9d53-0959ab2ccec9"/>
    <s v="mc_rg-bluep-eastus2-qa-001_aks-bpi-mdso-k8-eastus2-qa-001_eastus2"/>
    <s v="microsoft.compute/disks"/>
    <s v="pvc-d5549404-e86a-435e-9e18-d85a04f6e3ea"/>
    <s v=""/>
    <s v=""/>
    <x v="0"/>
    <x v="1"/>
    <s v="Review disks that are not attached to a VM and evaluate if you still need the disks"/>
    <m/>
    <m/>
    <m/>
    <m/>
    <s v="USD"/>
    <n v="0"/>
    <m/>
  </r>
  <r>
    <s v="e2c9cba0-15a1-4a48-9d53-0959ab2ccec9"/>
    <s v="mc_rg-bluep-eastus2-qa-001_aks-bpi-mdso-k8-eastus2-qa-001_eastus2"/>
    <s v="microsoft.compute/disks"/>
    <s v="pvc-d6971d13-6af0-4ccf-9202-dd1f58199158"/>
    <s v=""/>
    <s v=""/>
    <x v="0"/>
    <x v="1"/>
    <s v="Review disks that are not attached to a VM and evaluate if you still need the disks"/>
    <m/>
    <m/>
    <m/>
    <m/>
    <s v="USD"/>
    <n v="0"/>
    <m/>
  </r>
  <r>
    <s v="e2c9cba0-15a1-4a48-9d53-0959ab2ccec9"/>
    <s v="mc_rg-bluep-eastus2-qa-001_aks-bpi-mdso-k8-eastus2-qa-001_eastus2"/>
    <s v="microsoft.compute/disks"/>
    <s v="pvc-d7b820e4-c538-4b17-9722-a6e37865b1c9"/>
    <s v=""/>
    <s v=""/>
    <x v="0"/>
    <x v="1"/>
    <s v="Review disks that are not attached to a VM and evaluate if you still need the disks"/>
    <m/>
    <m/>
    <m/>
    <m/>
    <s v="USD"/>
    <n v="0"/>
    <m/>
  </r>
  <r>
    <s v="e2c9cba0-15a1-4a48-9d53-0959ab2ccec9"/>
    <s v="mc_rg-bluep-eastus2-qa-001_aks-bpi-mdso-k8-eastus2-qa-001_eastus2"/>
    <s v="microsoft.compute/disks"/>
    <s v="pvc-da784d18-b73a-4883-a702-2e1cd11efa45"/>
    <s v=""/>
    <s v=""/>
    <x v="0"/>
    <x v="1"/>
    <s v="Review disks that are not attached to a VM and evaluate if you still need the disks"/>
    <m/>
    <m/>
    <m/>
    <m/>
    <s v="USD"/>
    <n v="0"/>
    <m/>
  </r>
  <r>
    <s v="e2c9cba0-15a1-4a48-9d53-0959ab2ccec9"/>
    <s v="mc_rg-bluep-eastus2-qa-001_aks-bpi-mdso-k8-eastus2-qa-001_eastus2"/>
    <s v="microsoft.compute/disks"/>
    <s v="pvc-dabcd3c4-05f4-4a99-b6c2-fb6b4fd5c003"/>
    <s v=""/>
    <s v=""/>
    <x v="0"/>
    <x v="1"/>
    <s v="Review disks that are not attached to a VM and evaluate if you still need the disks"/>
    <m/>
    <m/>
    <m/>
    <m/>
    <s v="USD"/>
    <n v="0"/>
    <m/>
  </r>
  <r>
    <s v="e2c9cba0-15a1-4a48-9d53-0959ab2ccec9"/>
    <s v="mc_rg-bluep-eastus2-qa-001_aks-bpi-mdso-k8-eastus2-qa-001_eastus2"/>
    <s v="microsoft.compute/disks"/>
    <s v="pvc-db3910bc-eb00-46ed-8ca0-57829dcd6eb6"/>
    <s v=""/>
    <s v=""/>
    <x v="0"/>
    <x v="1"/>
    <s v="Review disks that are not attached to a VM and evaluate if you still need the disks"/>
    <m/>
    <m/>
    <m/>
    <m/>
    <s v="USD"/>
    <n v="0"/>
    <m/>
  </r>
  <r>
    <s v="e2c9cba0-15a1-4a48-9d53-0959ab2ccec9"/>
    <s v="mc_rg-bluep-eastus2-qa-001_aks-bpi-mdso-k8-eastus2-qa-001_eastus2"/>
    <s v="microsoft.compute/disks"/>
    <s v="pvc-db6f2e37-54be-4676-bcdd-98bdcb7dde87"/>
    <s v=""/>
    <s v=""/>
    <x v="0"/>
    <x v="1"/>
    <s v="Review disks that are not attached to a VM and evaluate if you still need the disks"/>
    <m/>
    <m/>
    <m/>
    <m/>
    <s v="USD"/>
    <n v="0"/>
    <m/>
  </r>
  <r>
    <s v="e2c9cba0-15a1-4a48-9d53-0959ab2ccec9"/>
    <s v="mc_rg-bluep-eastus2-qa-001_aks-bpi-mdso-k8-eastus2-qa-001_eastus2"/>
    <s v="microsoft.compute/disks"/>
    <s v="pvc-e1e84ecf-26e3-4382-b1b4-a4f7c44177ab"/>
    <s v=""/>
    <s v=""/>
    <x v="0"/>
    <x v="1"/>
    <s v="Review disks that are not attached to a VM and evaluate if you still need the disks"/>
    <m/>
    <m/>
    <m/>
    <m/>
    <s v="USD"/>
    <n v="0"/>
    <m/>
  </r>
  <r>
    <s v="e2c9cba0-15a1-4a48-9d53-0959ab2ccec9"/>
    <s v="mc_rg-bluep-eastus2-qa-001_aks-bpi-mdso-k8-eastus2-qa-001_eastus2"/>
    <s v="microsoft.compute/disks"/>
    <s v="pvc-e22d74ab-c4d7-4755-84e9-d74eb4f6c84e"/>
    <s v=""/>
    <s v=""/>
    <x v="0"/>
    <x v="1"/>
    <s v="Review disks that are not attached to a VM and evaluate if you still need the disks"/>
    <m/>
    <m/>
    <m/>
    <m/>
    <s v="USD"/>
    <n v="0"/>
    <m/>
  </r>
  <r>
    <s v="e2c9cba0-15a1-4a48-9d53-0959ab2ccec9"/>
    <s v="mc_rg-bluep-eastus2-qa-001_aks-bpi-mdso-k8-eastus2-qa-001_eastus2"/>
    <s v="microsoft.compute/disks"/>
    <s v="pvc-e245db73-5723-43ba-94d2-2fbb52dfdbed"/>
    <s v=""/>
    <s v=""/>
    <x v="0"/>
    <x v="1"/>
    <s v="Review disks that are not attached to a VM and evaluate if you still need the disks"/>
    <m/>
    <m/>
    <m/>
    <m/>
    <s v="USD"/>
    <n v="0"/>
    <m/>
  </r>
  <r>
    <s v="e2c9cba0-15a1-4a48-9d53-0959ab2ccec9"/>
    <s v="mc_rg-bluep-eastus2-qa-001_aks-bpi-mdso-k8-eastus2-qa-001_eastus2"/>
    <s v="microsoft.compute/disks"/>
    <s v="pvc-e54b4af7-c175-48fc-acbe-d2e13b7dd119"/>
    <s v=""/>
    <s v=""/>
    <x v="0"/>
    <x v="1"/>
    <s v="Review disks that are not attached to a VM and evaluate if you still need the disks"/>
    <m/>
    <m/>
    <m/>
    <m/>
    <s v="USD"/>
    <n v="0"/>
    <m/>
  </r>
  <r>
    <s v="e2c9cba0-15a1-4a48-9d53-0959ab2ccec9"/>
    <s v="mc_rg-bluep-eastus2-qa-001_aks-bpi-mdso-k8-eastus2-qa-001_eastus2"/>
    <s v="microsoft.compute/disks"/>
    <s v="pvc-e6107496-7c4d-4553-b5f1-aee4ab28f183"/>
    <s v=""/>
    <s v=""/>
    <x v="0"/>
    <x v="1"/>
    <s v="Review disks that are not attached to a VM and evaluate if you still need the disks"/>
    <m/>
    <m/>
    <m/>
    <m/>
    <s v="USD"/>
    <n v="0"/>
    <m/>
  </r>
  <r>
    <s v="e2c9cba0-15a1-4a48-9d53-0959ab2ccec9"/>
    <s v="mc_rg-bluep-eastus2-qa-001_aks-bpi-mdso-k8-eastus2-qa-001_eastus2"/>
    <s v="microsoft.compute/disks"/>
    <s v="pvc-e772e920-3be9-468f-9d00-765569e38fe4"/>
    <s v=""/>
    <s v=""/>
    <x v="0"/>
    <x v="1"/>
    <s v="Review disks that are not attached to a VM and evaluate if you still need the disks"/>
    <m/>
    <m/>
    <m/>
    <m/>
    <s v="USD"/>
    <n v="0"/>
    <m/>
  </r>
  <r>
    <s v="e2c9cba0-15a1-4a48-9d53-0959ab2ccec9"/>
    <s v="mc_rg-bluep-eastus2-qa-001_aks-bpi-mdso-k8-eastus2-qa-001_eastus2"/>
    <s v="microsoft.compute/disks"/>
    <s v="pvc-eaa42f8f-1876-42cf-ba26-c6a571989978"/>
    <s v=""/>
    <s v=""/>
    <x v="0"/>
    <x v="1"/>
    <s v="Review disks that are not attached to a VM and evaluate if you still need the disks"/>
    <m/>
    <m/>
    <m/>
    <m/>
    <s v="USD"/>
    <n v="0"/>
    <m/>
  </r>
  <r>
    <s v="e2c9cba0-15a1-4a48-9d53-0959ab2ccec9"/>
    <s v="mc_rg-bluep-eastus2-qa-001_aks-bpi-mdso-k8-eastus2-qa-001_eastus2"/>
    <s v="microsoft.compute/disks"/>
    <s v="pvc-eb58e10b-c302-4ba7-984f-8aed62693671"/>
    <s v=""/>
    <s v=""/>
    <x v="0"/>
    <x v="1"/>
    <s v="Review disks that are not attached to a VM and evaluate if you still need the disks"/>
    <m/>
    <m/>
    <m/>
    <m/>
    <s v="USD"/>
    <n v="0"/>
    <m/>
  </r>
  <r>
    <s v="e2c9cba0-15a1-4a48-9d53-0959ab2ccec9"/>
    <s v="mc_rg-bluep-eastus2-qa-001_aks-bpi-mdso-k8-eastus2-qa-001_eastus2"/>
    <s v="microsoft.compute/disks"/>
    <s v="pvc-eb97b7d2-52f5-42e9-befc-b49b951c4dff"/>
    <s v=""/>
    <s v=""/>
    <x v="0"/>
    <x v="1"/>
    <s v="Review disks that are not attached to a VM and evaluate if you still need the disks"/>
    <m/>
    <m/>
    <m/>
    <m/>
    <s v="USD"/>
    <n v="0"/>
    <m/>
  </r>
  <r>
    <s v="e2c9cba0-15a1-4a48-9d53-0959ab2ccec9"/>
    <s v="mc_rg-bluep-eastus2-qa-001_aks-bpi-mdso-k8-eastus2-qa-001_eastus2"/>
    <s v="microsoft.compute/disks"/>
    <s v="pvc-ebad2f02-c255-43f4-8f38-0c03e3add952"/>
    <s v=""/>
    <s v=""/>
    <x v="0"/>
    <x v="1"/>
    <s v="Review disks that are not attached to a VM and evaluate if you still need the disks"/>
    <m/>
    <m/>
    <m/>
    <m/>
    <s v="USD"/>
    <n v="0"/>
    <m/>
  </r>
  <r>
    <s v="e2c9cba0-15a1-4a48-9d53-0959ab2ccec9"/>
    <s v="mc_rg-bluep-eastus2-qa-001_aks-bpi-mdso-k8-eastus2-qa-001_eastus2"/>
    <s v="microsoft.compute/disks"/>
    <s v="pvc-ebe68c30-7cf0-4a43-8353-b0fd05de50a6"/>
    <s v=""/>
    <s v=""/>
    <x v="0"/>
    <x v="1"/>
    <s v="Review disks that are not attached to a VM and evaluate if you still need the disks"/>
    <m/>
    <m/>
    <m/>
    <m/>
    <s v="USD"/>
    <n v="0"/>
    <m/>
  </r>
  <r>
    <s v="e2c9cba0-15a1-4a48-9d53-0959ab2ccec9"/>
    <s v="mc_rg-bluep-eastus2-qa-001_aks-bpi-mdso-k8-eastus2-qa-001_eastus2"/>
    <s v="microsoft.compute/disks"/>
    <s v="pvc-ede07578-e8d6-4b9b-afd0-70d4ef0746f9"/>
    <s v=""/>
    <s v=""/>
    <x v="0"/>
    <x v="1"/>
    <s v="Review disks that are not attached to a VM and evaluate if you still need the disks"/>
    <m/>
    <m/>
    <m/>
    <m/>
    <s v="USD"/>
    <n v="0"/>
    <m/>
  </r>
  <r>
    <s v="e2c9cba0-15a1-4a48-9d53-0959ab2ccec9"/>
    <s v="mc_rg-bluep-eastus2-qa-001_aks-bpi-mdso-k8-eastus2-qa-001_eastus2"/>
    <s v="microsoft.compute/disks"/>
    <s v="pvc-ee2545c5-8374-485c-9f8b-81b4c6778e6f"/>
    <s v=""/>
    <s v=""/>
    <x v="0"/>
    <x v="1"/>
    <s v="Review disks that are not attached to a VM and evaluate if you still need the disks"/>
    <m/>
    <m/>
    <m/>
    <m/>
    <s v="USD"/>
    <n v="0"/>
    <m/>
  </r>
  <r>
    <s v="e2c9cba0-15a1-4a48-9d53-0959ab2ccec9"/>
    <s v="mc_rg-bluep-eastus2-qa-001_aks-bpi-mdso-k8-eastus2-qa-001_eastus2"/>
    <s v="microsoft.compute/disks"/>
    <s v="pvc-eec1f23a-00bb-49cb-8957-78d5fec4a79e"/>
    <s v=""/>
    <s v=""/>
    <x v="0"/>
    <x v="1"/>
    <s v="Review disks that are not attached to a VM and evaluate if you still need the disks"/>
    <m/>
    <m/>
    <m/>
    <m/>
    <s v="USD"/>
    <n v="0"/>
    <m/>
  </r>
  <r>
    <s v="e2c9cba0-15a1-4a48-9d53-0959ab2ccec9"/>
    <s v="mc_rg-bluep-eastus2-qa-001_aks-bpi-mdso-k8-eastus2-qa-001_eastus2"/>
    <s v="microsoft.compute/disks"/>
    <s v="pvc-eed35be1-dd09-4ca1-9e08-c297ecfa22b6"/>
    <s v=""/>
    <s v=""/>
    <x v="0"/>
    <x v="1"/>
    <s v="Review disks that are not attached to a VM and evaluate if you still need the disks"/>
    <m/>
    <m/>
    <m/>
    <m/>
    <s v="USD"/>
    <n v="0"/>
    <m/>
  </r>
  <r>
    <s v="e2c9cba0-15a1-4a48-9d53-0959ab2ccec9"/>
    <s v="mc_rg-bluep-eastus2-qa-001_aks-bpi-mdso-k8-eastus2-qa-001_eastus2"/>
    <s v="microsoft.compute/disks"/>
    <s v="pvc-eedc21fd-26f8-45f6-ac86-a0631b6577ff"/>
    <s v=""/>
    <s v=""/>
    <x v="0"/>
    <x v="1"/>
    <s v="Review disks that are not attached to a VM and evaluate if you still need the disks"/>
    <m/>
    <m/>
    <m/>
    <m/>
    <s v="USD"/>
    <n v="0"/>
    <m/>
  </r>
  <r>
    <s v="e2c9cba0-15a1-4a48-9d53-0959ab2ccec9"/>
    <s v="mc_rg-bluep-eastus2-qa-001_aks-bpi-mdso-k8-eastus2-qa-001_eastus2"/>
    <s v="microsoft.compute/disks"/>
    <s v="pvc-ef2e1313-9592-4308-8962-1bedb16ce7fb"/>
    <s v=""/>
    <s v=""/>
    <x v="0"/>
    <x v="1"/>
    <s v="Review disks that are not attached to a VM and evaluate if you still need the disks"/>
    <m/>
    <m/>
    <m/>
    <m/>
    <s v="USD"/>
    <n v="0"/>
    <m/>
  </r>
  <r>
    <s v="e2c9cba0-15a1-4a48-9d53-0959ab2ccec9"/>
    <s v="mc_rg-bluep-eastus2-qa-001_aks-bpi-mdso-k8-eastus2-qa-001_eastus2"/>
    <s v="microsoft.compute/disks"/>
    <s v="pvc-f04acaaf-0de3-4f24-afe7-b80fcaf41054"/>
    <s v=""/>
    <s v=""/>
    <x v="0"/>
    <x v="1"/>
    <s v="Review disks that are not attached to a VM and evaluate if you still need the disks"/>
    <m/>
    <m/>
    <m/>
    <m/>
    <s v="USD"/>
    <n v="0"/>
    <m/>
  </r>
  <r>
    <s v="e2c9cba0-15a1-4a48-9d53-0959ab2ccec9"/>
    <s v="mc_rg-bluep-eastus2-qa-001_aks-bpi-mdso-k8-eastus2-qa-001_eastus2"/>
    <s v="microsoft.compute/disks"/>
    <s v="pvc-f0be0972-e79c-41e5-aeb9-c66a5f8fbb6d"/>
    <s v=""/>
    <s v=""/>
    <x v="0"/>
    <x v="1"/>
    <s v="Review disks that are not attached to a VM and evaluate if you still need the disks"/>
    <m/>
    <m/>
    <m/>
    <m/>
    <s v="USD"/>
    <n v="0"/>
    <m/>
  </r>
  <r>
    <s v="e2c9cba0-15a1-4a48-9d53-0959ab2ccec9"/>
    <s v="mc_rg-bluep-eastus2-qa-001_aks-bpi-mdso-k8-eastus2-qa-001_eastus2"/>
    <s v="microsoft.compute/disks"/>
    <s v="pvc-f1725b93-7d4e-42e1-90d6-52e50d8d0c76"/>
    <s v=""/>
    <s v=""/>
    <x v="0"/>
    <x v="1"/>
    <s v="Review disks that are not attached to a VM and evaluate if you still need the disks"/>
    <m/>
    <m/>
    <m/>
    <m/>
    <s v="USD"/>
    <n v="0"/>
    <m/>
  </r>
  <r>
    <s v="e2c9cba0-15a1-4a48-9d53-0959ab2ccec9"/>
    <s v="mc_rg-bluep-eastus2-qa-001_aks-bpi-mdso-k8-eastus2-qa-001_eastus2"/>
    <s v="microsoft.compute/disks"/>
    <s v="pvc-f2a962c5-e777-4002-be21-462044c2aa6b"/>
    <s v=""/>
    <s v=""/>
    <x v="0"/>
    <x v="1"/>
    <s v="Review disks that are not attached to a VM and evaluate if you still need the disks"/>
    <m/>
    <m/>
    <m/>
    <m/>
    <s v="USD"/>
    <n v="0"/>
    <m/>
  </r>
  <r>
    <s v="e2c9cba0-15a1-4a48-9d53-0959ab2ccec9"/>
    <s v="mc_rg-bluep-eastus2-qa-001_aks-bpi-mdso-k8-eastus2-qa-001_eastus2"/>
    <s v="microsoft.compute/disks"/>
    <s v="pvc-f2c788d9-08ff-481e-a7d4-9e5b46f187fd"/>
    <s v=""/>
    <s v=""/>
    <x v="0"/>
    <x v="1"/>
    <s v="Review disks that are not attached to a VM and evaluate if you still need the disks"/>
    <m/>
    <m/>
    <m/>
    <m/>
    <s v="USD"/>
    <n v="0"/>
    <m/>
  </r>
  <r>
    <s v="e2c9cba0-15a1-4a48-9d53-0959ab2ccec9"/>
    <s v="mc_rg-bluep-eastus2-qa-001_aks-bpi-mdso-k8-eastus2-qa-001_eastus2"/>
    <s v="microsoft.compute/disks"/>
    <s v="pvc-f465f436-9b13-4ede-b78d-21772f637d93"/>
    <s v=""/>
    <s v=""/>
    <x v="0"/>
    <x v="1"/>
    <s v="Review disks that are not attached to a VM and evaluate if you still need the disks"/>
    <m/>
    <m/>
    <m/>
    <m/>
    <s v="USD"/>
    <n v="0"/>
    <m/>
  </r>
  <r>
    <s v="e2c9cba0-15a1-4a48-9d53-0959ab2ccec9"/>
    <s v="mc_rg-bluep-eastus2-qa-001_aks-bpi-mdso-k8-eastus2-qa-001_eastus2"/>
    <s v="microsoft.compute/disks"/>
    <s v="pvc-f8918f45-9396-4250-adea-1ab20cb18346"/>
    <s v=""/>
    <s v=""/>
    <x v="0"/>
    <x v="1"/>
    <s v="Review disks that are not attached to a VM and evaluate if you still need the disks"/>
    <m/>
    <m/>
    <m/>
    <m/>
    <s v="USD"/>
    <n v="0"/>
    <m/>
  </r>
  <r>
    <s v="e2c9cba0-15a1-4a48-9d53-0959ab2ccec9"/>
    <s v="mc_rg-bluep-eastus2-qa-001_aks-bpi-mdso-k8-eastus2-qa-001_eastus2"/>
    <s v="microsoft.compute/disks"/>
    <s v="pvc-fa9760cf-1fd9-4e1b-9f0c-2c93779942c3"/>
    <s v=""/>
    <s v=""/>
    <x v="0"/>
    <x v="1"/>
    <s v="Review disks that are not attached to a VM and evaluate if you still need the disks"/>
    <m/>
    <m/>
    <m/>
    <m/>
    <s v="USD"/>
    <n v="0"/>
    <m/>
  </r>
  <r>
    <s v="e2c9cba0-15a1-4a48-9d53-0959ab2ccec9"/>
    <s v="mc_rg-bluep-eastus2-qa-001_aks-bpi-mdso-k8-eastus2-qa-001_eastus2"/>
    <s v="microsoft.compute/disks"/>
    <s v="pvc-fd063748-c5af-41ed-8bed-37f3e6f74d6c"/>
    <s v=""/>
    <s v=""/>
    <x v="0"/>
    <x v="1"/>
    <s v="Review disks that are not attached to a VM and evaluate if you still need the disks"/>
    <m/>
    <m/>
    <m/>
    <m/>
    <s v="USD"/>
    <n v="0"/>
    <m/>
  </r>
  <r>
    <s v="e2c9cba0-15a1-4a48-9d53-0959ab2ccec9"/>
    <s v="mc_rg-bluep-eastus2-qa-001_aks-bpi-mdso-k8-eastus2-qa-001_eastus2"/>
    <s v="microsoft.compute/disks"/>
    <s v="pvc-ff028140-f944-4474-b88c-4a869e75c39b"/>
    <s v=""/>
    <s v=""/>
    <x v="0"/>
    <x v="1"/>
    <s v="Review disks that are not attached to a VM and evaluate if you still need the disks"/>
    <m/>
    <m/>
    <m/>
    <m/>
    <s v="USD"/>
    <n v="0"/>
    <m/>
  </r>
  <r>
    <s v="e2c9cba0-15a1-4a48-9d53-0959ab2ccec9"/>
    <s v="mc_rg-bluep-eastus2-qa-001_aks-bpi-mdso-k8-eastus2-qa-001_eastus2"/>
    <s v="microsoft.compute/disks"/>
    <s v="pvc-ffcda396-5fbe-48cd-b350-8d5b8f08e8f0"/>
    <s v=""/>
    <s v=""/>
    <x v="0"/>
    <x v="1"/>
    <s v="Review disks that are not attached to a VM and evaluate if you still need the disks"/>
    <m/>
    <m/>
    <m/>
    <m/>
    <s v="USD"/>
    <n v="0"/>
    <m/>
  </r>
  <r>
    <s v="e2c9cba0-15a1-4a48-9d53-0959ab2ccec9"/>
    <s v="mc_rg-bluep-eastus2-qa-001_aks-bpi-mdso-k8-eastus2-qa-001_eastus2"/>
    <s v="microsoft.compute/virtualmachinescalesets"/>
    <s v="aks-nodepool1-30396969-vmss"/>
    <s v=""/>
    <s v=""/>
    <x v="2"/>
    <x v="1"/>
    <s v="Enable Azure Virtual Machine Scale Set (VMSS) application health monitoring"/>
    <m/>
    <m/>
    <m/>
    <m/>
    <s v="USD"/>
    <n v="0"/>
    <m/>
  </r>
  <r>
    <s v="e2c9cba0-15a1-4a48-9d53-0959ab2ccec9"/>
    <s v="mc_rg-bluep-eastus2-qa-001_aks-bpi-mdso-k8-eastus2-qa-001_eastus2"/>
    <s v="microsoft.compute/virtualmachinescalesets"/>
    <s v="aks-nodepool1-40207474-vmss"/>
    <s v=""/>
    <s v=""/>
    <x v="2"/>
    <x v="1"/>
    <s v="Enable Azure Virtual Machine Scale Set (VMSS) application health monitoring"/>
    <m/>
    <m/>
    <m/>
    <m/>
    <s v="USD"/>
    <n v="0"/>
    <m/>
  </r>
  <r>
    <s v="e2c9cba0-15a1-4a48-9d53-0959ab2ccec9"/>
    <s v="mc_rg-bluep-eastus2-qa-001_aks-bpi-mdso-k8-eastus2-qa-001_eastus2"/>
    <s v="microsoft.compute/virtualmachinescalesets"/>
    <s v="aks-nodepool1-40207474-vmss"/>
    <s v=""/>
    <s v=""/>
    <x v="2"/>
    <x v="0"/>
    <s v="Enable automatic repair policy on Azure Virtual Machine Scale Sets (VMSS)"/>
    <m/>
    <m/>
    <m/>
    <m/>
    <s v="USD"/>
    <n v="0"/>
    <m/>
  </r>
  <r>
    <s v="e2c9cba0-15a1-4a48-9d53-0959ab2ccec9"/>
    <s v="mc_rg-bluep-eastus2-qa-001_aks-bpi-mdso-k8-eastus2-qa-001_eastus2"/>
    <s v="microsoft.compute/virtualmachinescalesets"/>
    <s v="aks-nodepool1-40207474-vmss"/>
    <s v="Microsoft.Compute/virtualMachines"/>
    <s v=""/>
    <x v="1"/>
    <x v="1"/>
    <s v="Virtual machines and virtual machine scale sets should have encryption at host enabled"/>
    <m/>
    <m/>
    <m/>
    <m/>
    <s v="USD"/>
    <n v="0"/>
    <m/>
  </r>
  <r>
    <s v="e2c9cba0-15a1-4a48-9d53-0959ab2ccec9"/>
    <s v="mc_rg-bluep-eastus2-qa-001_aks-bpi-mdso-k8-eastus2-qa-001_eastus2"/>
    <s v="microsoft.compute/virtualmachinescalesets"/>
    <s v="aks-npapieastus2-11825140-vmss"/>
    <s v=""/>
    <s v=""/>
    <x v="2"/>
    <x v="1"/>
    <s v="Enable Azure Virtual Machine Scale Set (VMSS) application health monitoring"/>
    <m/>
    <m/>
    <m/>
    <m/>
    <s v="USD"/>
    <n v="0"/>
    <m/>
  </r>
  <r>
    <s v="e2c9cba0-15a1-4a48-9d53-0959ab2ccec9"/>
    <s v="mc_rg-bluep-eastus2-qa-001_aks-bpi-mdso-k8-eastus2-qa-001_eastus2"/>
    <s v="microsoft.compute/virtualmachinescalesets"/>
    <s v="aks-npbpsys-26152200-vmss"/>
    <s v=""/>
    <s v=""/>
    <x v="2"/>
    <x v="1"/>
    <s v="Enable Azure Virtual Machine Scale Set (VMSS) application health monitoring"/>
    <m/>
    <m/>
    <m/>
    <m/>
    <s v="USD"/>
    <n v="0"/>
    <m/>
  </r>
  <r>
    <s v="e2c9cba0-15a1-4a48-9d53-0959ab2ccec9"/>
    <s v="mc_rg-bluep-eastus2-qa-001_aks-bpi-mdso-k8-eastus2-qa-001_eastus2"/>
    <s v="microsoft.network/loadbalancers"/>
    <s v="kubernetes-internal"/>
    <s v=""/>
    <s v=""/>
    <x v="2"/>
    <x v="0"/>
    <s v="Ensure backend pools contain at least two instances"/>
    <m/>
    <m/>
    <m/>
    <m/>
    <s v="USD"/>
    <n v="0"/>
    <m/>
  </r>
  <r>
    <s v="e2c9cba0-15a1-4a48-9d53-0959ab2ccec9"/>
    <s v="mc_rg-bluep-eastus2-qa-001_aks-bpi-mdso-k8-eastus2-qa-001_eastus2"/>
    <s v="microsoft.network/loadbalancers"/>
    <s v="kubernetes"/>
    <s v=""/>
    <s v=""/>
    <x v="2"/>
    <x v="0"/>
    <s v="Ensure backend pools contain at least two instances"/>
    <m/>
    <m/>
    <m/>
    <m/>
    <s v="USD"/>
    <n v="0"/>
    <m/>
  </r>
  <r>
    <s v="e2c9cba0-15a1-4a48-9d53-0959ab2ccec9"/>
    <s v="mc_rg-bluep-eastus2-qa-001_aks-bpi-mdso-k8-eastus2-qa-002_eastus2"/>
    <s v="microsoft.compute/disks"/>
    <s v="pvc-0368e7e7-fab4-458d-b7e9-483dd07b8fc9"/>
    <s v=""/>
    <s v=""/>
    <x v="0"/>
    <x v="1"/>
    <s v="Review disks that are not attached to a VM and evaluate if you still need the disks"/>
    <m/>
    <m/>
    <m/>
    <m/>
    <s v="USD"/>
    <n v="0"/>
    <m/>
  </r>
  <r>
    <s v="e2c9cba0-15a1-4a48-9d53-0959ab2ccec9"/>
    <s v="mc_rg-bluep-eastus2-qa-001_aks-bpi-mdso-k8-eastus2-qa-002_eastus2"/>
    <s v="microsoft.compute/disks"/>
    <s v="pvc-04d99470-baed-4784-8427-a4f231cfc858"/>
    <s v=""/>
    <s v=""/>
    <x v="0"/>
    <x v="1"/>
    <s v="Review disks that are not attached to a VM and evaluate if you still need the disks"/>
    <m/>
    <m/>
    <m/>
    <m/>
    <s v="USD"/>
    <n v="0"/>
    <m/>
  </r>
  <r>
    <s v="e2c9cba0-15a1-4a48-9d53-0959ab2ccec9"/>
    <s v="mc_rg-bluep-eastus2-qa-001_aks-bpi-mdso-k8-eastus2-qa-002_eastus2"/>
    <s v="microsoft.compute/disks"/>
    <s v="pvc-04e5796b-1531-4d56-b1e5-495eddeb2f89"/>
    <s v=""/>
    <s v=""/>
    <x v="0"/>
    <x v="1"/>
    <s v="Review disks that are not attached to a VM and evaluate if you still need the disks"/>
    <m/>
    <m/>
    <m/>
    <m/>
    <s v="USD"/>
    <n v="0"/>
    <m/>
  </r>
  <r>
    <s v="e2c9cba0-15a1-4a48-9d53-0959ab2ccec9"/>
    <s v="mc_rg-bluep-eastus2-qa-001_aks-bpi-mdso-k8-eastus2-qa-002_eastus2"/>
    <s v="microsoft.compute/disks"/>
    <s v="pvc-0973352d-c7b7-45b6-9cfc-e1453fe98158"/>
    <s v=""/>
    <s v=""/>
    <x v="0"/>
    <x v="1"/>
    <s v="Review disks that are not attached to a VM and evaluate if you still need the disks"/>
    <m/>
    <m/>
    <m/>
    <m/>
    <s v="USD"/>
    <n v="0"/>
    <m/>
  </r>
  <r>
    <s v="e2c9cba0-15a1-4a48-9d53-0959ab2ccec9"/>
    <s v="mc_rg-bluep-eastus2-qa-001_aks-bpi-mdso-k8-eastus2-qa-002_eastus2"/>
    <s v="microsoft.compute/disks"/>
    <s v="pvc-0fe4be6d-963c-4d66-9cd3-daee8109f725"/>
    <s v=""/>
    <s v=""/>
    <x v="0"/>
    <x v="1"/>
    <s v="Review disks that are not attached to a VM and evaluate if you still need the disks"/>
    <m/>
    <m/>
    <m/>
    <m/>
    <s v="USD"/>
    <n v="0"/>
    <m/>
  </r>
  <r>
    <s v="e2c9cba0-15a1-4a48-9d53-0959ab2ccec9"/>
    <s v="mc_rg-bluep-eastus2-qa-001_aks-bpi-mdso-k8-eastus2-qa-002_eastus2"/>
    <s v="microsoft.compute/disks"/>
    <s v="pvc-108a4f49-8e99-4e1d-8581-2becf2552b39"/>
    <s v=""/>
    <s v=""/>
    <x v="0"/>
    <x v="1"/>
    <s v="Review disks that are not attached to a VM and evaluate if you still need the disks"/>
    <m/>
    <m/>
    <m/>
    <m/>
    <s v="USD"/>
    <n v="0"/>
    <m/>
  </r>
  <r>
    <s v="e2c9cba0-15a1-4a48-9d53-0959ab2ccec9"/>
    <s v="mc_rg-bluep-eastus2-qa-001_aks-bpi-mdso-k8-eastus2-qa-002_eastus2"/>
    <s v="microsoft.compute/disks"/>
    <s v="pvc-1181467d-f3cf-46bb-863f-efb319604b09"/>
    <s v=""/>
    <s v=""/>
    <x v="0"/>
    <x v="1"/>
    <s v="Review disks that are not attached to a VM and evaluate if you still need the disks"/>
    <m/>
    <m/>
    <m/>
    <m/>
    <s v="USD"/>
    <n v="0"/>
    <m/>
  </r>
  <r>
    <s v="e2c9cba0-15a1-4a48-9d53-0959ab2ccec9"/>
    <s v="mc_rg-bluep-eastus2-qa-001_aks-bpi-mdso-k8-eastus2-qa-002_eastus2"/>
    <s v="microsoft.compute/disks"/>
    <s v="pvc-1fb4615d-83f9-4ac0-ac87-7126d68a7781"/>
    <s v=""/>
    <s v=""/>
    <x v="0"/>
    <x v="1"/>
    <s v="Review disks that are not attached to a VM and evaluate if you still need the disks"/>
    <m/>
    <m/>
    <m/>
    <m/>
    <s v="USD"/>
    <n v="0"/>
    <m/>
  </r>
  <r>
    <s v="e2c9cba0-15a1-4a48-9d53-0959ab2ccec9"/>
    <s v="mc_rg-bluep-eastus2-qa-001_aks-bpi-mdso-k8-eastus2-qa-002_eastus2"/>
    <s v="microsoft.compute/disks"/>
    <s v="pvc-28c2a6d3-a782-4948-b231-6d821c1aaf77"/>
    <s v=""/>
    <s v=""/>
    <x v="0"/>
    <x v="1"/>
    <s v="Review disks that are not attached to a VM and evaluate if you still need the disks"/>
    <m/>
    <m/>
    <m/>
    <m/>
    <s v="USD"/>
    <n v="0"/>
    <m/>
  </r>
  <r>
    <s v="e2c9cba0-15a1-4a48-9d53-0959ab2ccec9"/>
    <s v="mc_rg-bluep-eastus2-qa-001_aks-bpi-mdso-k8-eastus2-qa-002_eastus2"/>
    <s v="microsoft.compute/disks"/>
    <s v="pvc-296966f5-0f3b-41e9-9949-e800c0ae3cfc"/>
    <s v=""/>
    <s v=""/>
    <x v="0"/>
    <x v="1"/>
    <s v="Review disks that are not attached to a VM and evaluate if you still need the disks"/>
    <m/>
    <m/>
    <m/>
    <m/>
    <s v="USD"/>
    <n v="0"/>
    <m/>
  </r>
  <r>
    <s v="e2c9cba0-15a1-4a48-9d53-0959ab2ccec9"/>
    <s v="mc_rg-bluep-eastus2-qa-001_aks-bpi-mdso-k8-eastus2-qa-002_eastus2"/>
    <s v="microsoft.compute/disks"/>
    <s v="pvc-2b8f06ee-d0bb-4723-bb84-a6c4d57b7248"/>
    <s v=""/>
    <s v=""/>
    <x v="0"/>
    <x v="1"/>
    <s v="Review disks that are not attached to a VM and evaluate if you still need the disks"/>
    <m/>
    <m/>
    <m/>
    <m/>
    <s v="USD"/>
    <n v="0"/>
    <m/>
  </r>
  <r>
    <s v="e2c9cba0-15a1-4a48-9d53-0959ab2ccec9"/>
    <s v="mc_rg-bluep-eastus2-qa-001_aks-bpi-mdso-k8-eastus2-qa-002_eastus2"/>
    <s v="microsoft.compute/disks"/>
    <s v="pvc-34d9813b-452a-40c5-a10f-a6f52c212193"/>
    <s v=""/>
    <s v=""/>
    <x v="0"/>
    <x v="1"/>
    <s v="Review disks that are not attached to a VM and evaluate if you still need the disks"/>
    <m/>
    <m/>
    <m/>
    <m/>
    <s v="USD"/>
    <n v="0"/>
    <m/>
  </r>
  <r>
    <s v="e2c9cba0-15a1-4a48-9d53-0959ab2ccec9"/>
    <s v="mc_rg-bluep-eastus2-qa-001_aks-bpi-mdso-k8-eastus2-qa-002_eastus2"/>
    <s v="microsoft.compute/disks"/>
    <s v="pvc-377409d9-0beb-4cac-bcdf-06fb8a6f18ea"/>
    <s v=""/>
    <s v=""/>
    <x v="0"/>
    <x v="1"/>
    <s v="Review disks that are not attached to a VM and evaluate if you still need the disks"/>
    <m/>
    <m/>
    <m/>
    <m/>
    <s v="USD"/>
    <n v="0"/>
    <m/>
  </r>
  <r>
    <s v="e2c9cba0-15a1-4a48-9d53-0959ab2ccec9"/>
    <s v="mc_rg-bluep-eastus2-qa-001_aks-bpi-mdso-k8-eastus2-qa-002_eastus2"/>
    <s v="microsoft.compute/disks"/>
    <s v="pvc-3b8511d2-cd1b-48b0-8547-a6875f3c0a84"/>
    <s v=""/>
    <s v=""/>
    <x v="0"/>
    <x v="1"/>
    <s v="Review disks that are not attached to a VM and evaluate if you still need the disks"/>
    <m/>
    <m/>
    <m/>
    <m/>
    <s v="USD"/>
    <n v="0"/>
    <m/>
  </r>
  <r>
    <s v="e2c9cba0-15a1-4a48-9d53-0959ab2ccec9"/>
    <s v="mc_rg-bluep-eastus2-qa-001_aks-bpi-mdso-k8-eastus2-qa-002_eastus2"/>
    <s v="microsoft.compute/disks"/>
    <s v="pvc-3df7c9e9-d3a1-4eac-9d13-08188b214853"/>
    <s v=""/>
    <s v=""/>
    <x v="0"/>
    <x v="1"/>
    <s v="Review disks that are not attached to a VM and evaluate if you still need the disks"/>
    <m/>
    <m/>
    <m/>
    <m/>
    <s v="USD"/>
    <n v="0"/>
    <m/>
  </r>
  <r>
    <s v="e2c9cba0-15a1-4a48-9d53-0959ab2ccec9"/>
    <s v="mc_rg-bluep-eastus2-qa-001_aks-bpi-mdso-k8-eastus2-qa-002_eastus2"/>
    <s v="microsoft.compute/disks"/>
    <s v="pvc-46be5e07-c977-4ae4-abc6-c3f3aa6cb107"/>
    <s v=""/>
    <s v=""/>
    <x v="0"/>
    <x v="1"/>
    <s v="Review disks that are not attached to a VM and evaluate if you still need the disks"/>
    <m/>
    <m/>
    <m/>
    <m/>
    <s v="USD"/>
    <n v="0"/>
    <m/>
  </r>
  <r>
    <s v="e2c9cba0-15a1-4a48-9d53-0959ab2ccec9"/>
    <s v="mc_rg-bluep-eastus2-qa-001_aks-bpi-mdso-k8-eastus2-qa-002_eastus2"/>
    <s v="microsoft.compute/disks"/>
    <s v="pvc-493c8a99-fd32-4402-8756-3035e3e7dd51"/>
    <s v=""/>
    <s v=""/>
    <x v="0"/>
    <x v="1"/>
    <s v="Review disks that are not attached to a VM and evaluate if you still need the disks"/>
    <m/>
    <m/>
    <m/>
    <m/>
    <s v="USD"/>
    <n v="0"/>
    <m/>
  </r>
  <r>
    <s v="e2c9cba0-15a1-4a48-9d53-0959ab2ccec9"/>
    <s v="mc_rg-bluep-eastus2-qa-001_aks-bpi-mdso-k8-eastus2-qa-002_eastus2"/>
    <s v="microsoft.compute/disks"/>
    <s v="pvc-553caba0-fe7c-4d05-9521-2b2a9c5f7018"/>
    <s v=""/>
    <s v=""/>
    <x v="0"/>
    <x v="1"/>
    <s v="Review disks that are not attached to a VM and evaluate if you still need the disks"/>
    <m/>
    <m/>
    <m/>
    <m/>
    <s v="USD"/>
    <n v="0"/>
    <m/>
  </r>
  <r>
    <s v="e2c9cba0-15a1-4a48-9d53-0959ab2ccec9"/>
    <s v="mc_rg-bluep-eastus2-qa-001_aks-bpi-mdso-k8-eastus2-qa-002_eastus2"/>
    <s v="microsoft.compute/disks"/>
    <s v="pvc-592fbf7d-b04b-428a-8715-087c0be2cdb2"/>
    <s v=""/>
    <s v=""/>
    <x v="0"/>
    <x v="1"/>
    <s v="Review disks that are not attached to a VM and evaluate if you still need the disks"/>
    <m/>
    <m/>
    <m/>
    <m/>
    <s v="USD"/>
    <n v="0"/>
    <m/>
  </r>
  <r>
    <s v="e2c9cba0-15a1-4a48-9d53-0959ab2ccec9"/>
    <s v="mc_rg-bluep-eastus2-qa-001_aks-bpi-mdso-k8-eastus2-qa-002_eastus2"/>
    <s v="microsoft.compute/disks"/>
    <s v="pvc-5be78135-b65e-4b7a-86ec-06947779feb1"/>
    <s v=""/>
    <s v=""/>
    <x v="0"/>
    <x v="1"/>
    <s v="Review disks that are not attached to a VM and evaluate if you still need the disks"/>
    <m/>
    <m/>
    <m/>
    <m/>
    <s v="USD"/>
    <n v="0"/>
    <m/>
  </r>
  <r>
    <s v="e2c9cba0-15a1-4a48-9d53-0959ab2ccec9"/>
    <s v="mc_rg-bluep-eastus2-qa-001_aks-bpi-mdso-k8-eastus2-qa-002_eastus2"/>
    <s v="microsoft.compute/disks"/>
    <s v="pvc-5f4e7fac-59d8-489e-8111-3e0528a5b9f0"/>
    <s v=""/>
    <s v=""/>
    <x v="0"/>
    <x v="1"/>
    <s v="Review disks that are not attached to a VM and evaluate if you still need the disks"/>
    <m/>
    <m/>
    <m/>
    <m/>
    <s v="USD"/>
    <n v="0"/>
    <m/>
  </r>
  <r>
    <s v="e2c9cba0-15a1-4a48-9d53-0959ab2ccec9"/>
    <s v="mc_rg-bluep-eastus2-qa-001_aks-bpi-mdso-k8-eastus2-qa-002_eastus2"/>
    <s v="microsoft.compute/disks"/>
    <s v="pvc-606ce704-3928-4d93-a15b-a935aa589a65"/>
    <s v=""/>
    <s v=""/>
    <x v="0"/>
    <x v="1"/>
    <s v="Review disks that are not attached to a VM and evaluate if you still need the disks"/>
    <m/>
    <m/>
    <m/>
    <m/>
    <s v="USD"/>
    <n v="0"/>
    <m/>
  </r>
  <r>
    <s v="e2c9cba0-15a1-4a48-9d53-0959ab2ccec9"/>
    <s v="mc_rg-bluep-eastus2-qa-001_aks-bpi-mdso-k8-eastus2-qa-002_eastus2"/>
    <s v="microsoft.compute/disks"/>
    <s v="pvc-6245445a-ba8b-4bba-acf6-d6cefdbb69e4"/>
    <s v=""/>
    <s v=""/>
    <x v="0"/>
    <x v="1"/>
    <s v="Review disks that are not attached to a VM and evaluate if you still need the disks"/>
    <m/>
    <m/>
    <m/>
    <m/>
    <s v="USD"/>
    <n v="0"/>
    <m/>
  </r>
  <r>
    <s v="e2c9cba0-15a1-4a48-9d53-0959ab2ccec9"/>
    <s v="mc_rg-bluep-eastus2-qa-001_aks-bpi-mdso-k8-eastus2-qa-002_eastus2"/>
    <s v="microsoft.compute/disks"/>
    <s v="pvc-63a118dc-514c-4841-ad53-2c648397ce55"/>
    <s v=""/>
    <s v=""/>
    <x v="0"/>
    <x v="1"/>
    <s v="Review disks that are not attached to a VM and evaluate if you still need the disks"/>
    <m/>
    <m/>
    <m/>
    <m/>
    <s v="USD"/>
    <n v="0"/>
    <m/>
  </r>
  <r>
    <s v="e2c9cba0-15a1-4a48-9d53-0959ab2ccec9"/>
    <s v="mc_rg-bluep-eastus2-qa-001_aks-bpi-mdso-k8-eastus2-qa-002_eastus2"/>
    <s v="microsoft.compute/disks"/>
    <s v="pvc-6421d012-ddc0-4005-873b-343d88e8052e"/>
    <s v=""/>
    <s v=""/>
    <x v="0"/>
    <x v="1"/>
    <s v="Review disks that are not attached to a VM and evaluate if you still need the disks"/>
    <m/>
    <m/>
    <m/>
    <m/>
    <s v="USD"/>
    <n v="0"/>
    <m/>
  </r>
  <r>
    <s v="e2c9cba0-15a1-4a48-9d53-0959ab2ccec9"/>
    <s v="mc_rg-bluep-eastus2-qa-001_aks-bpi-mdso-k8-eastus2-qa-002_eastus2"/>
    <s v="microsoft.compute/disks"/>
    <s v="pvc-647aee5a-d1b6-4762-9eaf-addb6924a7b1"/>
    <s v=""/>
    <s v=""/>
    <x v="0"/>
    <x v="1"/>
    <s v="Review disks that are not attached to a VM and evaluate if you still need the disks"/>
    <m/>
    <m/>
    <m/>
    <m/>
    <s v="USD"/>
    <n v="0"/>
    <m/>
  </r>
  <r>
    <s v="e2c9cba0-15a1-4a48-9d53-0959ab2ccec9"/>
    <s v="mc_rg-bluep-eastus2-qa-001_aks-bpi-mdso-k8-eastus2-qa-002_eastus2"/>
    <s v="microsoft.compute/disks"/>
    <s v="pvc-6a5b00a8-1f40-4569-abcb-e6f2a4e37f2a"/>
    <s v=""/>
    <s v=""/>
    <x v="0"/>
    <x v="1"/>
    <s v="Review disks that are not attached to a VM and evaluate if you still need the disks"/>
    <m/>
    <m/>
    <m/>
    <m/>
    <s v="USD"/>
    <n v="0"/>
    <m/>
  </r>
  <r>
    <s v="e2c9cba0-15a1-4a48-9d53-0959ab2ccec9"/>
    <s v="mc_rg-bluep-eastus2-qa-001_aks-bpi-mdso-k8-eastus2-qa-002_eastus2"/>
    <s v="microsoft.compute/disks"/>
    <s v="pvc-7454378f-e53c-46e3-b89c-afd7327fed8f"/>
    <s v=""/>
    <s v=""/>
    <x v="0"/>
    <x v="1"/>
    <s v="Review disks that are not attached to a VM and evaluate if you still need the disks"/>
    <m/>
    <m/>
    <m/>
    <m/>
    <s v="USD"/>
    <n v="0"/>
    <m/>
  </r>
  <r>
    <s v="e2c9cba0-15a1-4a48-9d53-0959ab2ccec9"/>
    <s v="mc_rg-bluep-eastus2-qa-001_aks-bpi-mdso-k8-eastus2-qa-002_eastus2"/>
    <s v="microsoft.compute/disks"/>
    <s v="pvc-767fcebf-b9a9-4672-b910-e9ec1bfb4bbd"/>
    <s v=""/>
    <s v=""/>
    <x v="0"/>
    <x v="1"/>
    <s v="Review disks that are not attached to a VM and evaluate if you still need the disks"/>
    <m/>
    <m/>
    <m/>
    <m/>
    <s v="USD"/>
    <n v="0"/>
    <m/>
  </r>
  <r>
    <s v="e2c9cba0-15a1-4a48-9d53-0959ab2ccec9"/>
    <s v="mc_rg-bluep-eastus2-qa-001_aks-bpi-mdso-k8-eastus2-qa-002_eastus2"/>
    <s v="microsoft.compute/disks"/>
    <s v="pvc-7b02babe-c80c-4aa1-bf03-881bd8e4b0ef"/>
    <s v=""/>
    <s v=""/>
    <x v="0"/>
    <x v="1"/>
    <s v="Review disks that are not attached to a VM and evaluate if you still need the disks"/>
    <m/>
    <m/>
    <m/>
    <m/>
    <s v="USD"/>
    <n v="0"/>
    <m/>
  </r>
  <r>
    <s v="e2c9cba0-15a1-4a48-9d53-0959ab2ccec9"/>
    <s v="mc_rg-bluep-eastus2-qa-001_aks-bpi-mdso-k8-eastus2-qa-002_eastus2"/>
    <s v="microsoft.compute/disks"/>
    <s v="pvc-7c9718df-2dee-4095-aefa-d07c3f9c316a"/>
    <s v=""/>
    <s v=""/>
    <x v="0"/>
    <x v="1"/>
    <s v="Review disks that are not attached to a VM and evaluate if you still need the disks"/>
    <m/>
    <m/>
    <m/>
    <m/>
    <s v="USD"/>
    <n v="0"/>
    <m/>
  </r>
  <r>
    <s v="e2c9cba0-15a1-4a48-9d53-0959ab2ccec9"/>
    <s v="mc_rg-bluep-eastus2-qa-001_aks-bpi-mdso-k8-eastus2-qa-002_eastus2"/>
    <s v="microsoft.compute/disks"/>
    <s v="pvc-81d0b2fd-7d67-42d8-bb02-a78f081a24f2"/>
    <s v=""/>
    <s v=""/>
    <x v="0"/>
    <x v="1"/>
    <s v="Review disks that are not attached to a VM and evaluate if you still need the disks"/>
    <m/>
    <m/>
    <m/>
    <m/>
    <s v="USD"/>
    <n v="0"/>
    <m/>
  </r>
  <r>
    <s v="e2c9cba0-15a1-4a48-9d53-0959ab2ccec9"/>
    <s v="mc_rg-bluep-eastus2-qa-001_aks-bpi-mdso-k8-eastus2-qa-002_eastus2"/>
    <s v="microsoft.compute/disks"/>
    <s v="pvc-82af47d4-a4b6-42ee-978d-2879c72b3f54"/>
    <s v=""/>
    <s v=""/>
    <x v="0"/>
    <x v="1"/>
    <s v="Review disks that are not attached to a VM and evaluate if you still need the disks"/>
    <m/>
    <m/>
    <m/>
    <m/>
    <s v="USD"/>
    <n v="0"/>
    <m/>
  </r>
  <r>
    <s v="e2c9cba0-15a1-4a48-9d53-0959ab2ccec9"/>
    <s v="mc_rg-bluep-eastus2-qa-001_aks-bpi-mdso-k8-eastus2-qa-002_eastus2"/>
    <s v="microsoft.compute/disks"/>
    <s v="pvc-82c4bd92-e5ba-4811-9b85-1ce7e75eca55"/>
    <s v=""/>
    <s v=""/>
    <x v="0"/>
    <x v="1"/>
    <s v="Review disks that are not attached to a VM and evaluate if you still need the disks"/>
    <m/>
    <m/>
    <m/>
    <m/>
    <s v="USD"/>
    <n v="0"/>
    <m/>
  </r>
  <r>
    <s v="e2c9cba0-15a1-4a48-9d53-0959ab2ccec9"/>
    <s v="mc_rg-bluep-eastus2-qa-001_aks-bpi-mdso-k8-eastus2-qa-002_eastus2"/>
    <s v="microsoft.compute/disks"/>
    <s v="pvc-85086b7e-cdcd-4e06-8d52-01d1d778f99a"/>
    <s v=""/>
    <s v=""/>
    <x v="0"/>
    <x v="1"/>
    <s v="Review disks that are not attached to a VM and evaluate if you still need the disks"/>
    <m/>
    <m/>
    <m/>
    <m/>
    <s v="USD"/>
    <n v="0"/>
    <m/>
  </r>
  <r>
    <s v="e2c9cba0-15a1-4a48-9d53-0959ab2ccec9"/>
    <s v="mc_rg-bluep-eastus2-qa-001_aks-bpi-mdso-k8-eastus2-qa-002_eastus2"/>
    <s v="microsoft.compute/disks"/>
    <s v="pvc-86227824-1dd0-4084-9c03-250a255502d2"/>
    <s v=""/>
    <s v=""/>
    <x v="0"/>
    <x v="1"/>
    <s v="Review disks that are not attached to a VM and evaluate if you still need the disks"/>
    <m/>
    <m/>
    <m/>
    <m/>
    <s v="USD"/>
    <n v="0"/>
    <m/>
  </r>
  <r>
    <s v="e2c9cba0-15a1-4a48-9d53-0959ab2ccec9"/>
    <s v="mc_rg-bluep-eastus2-qa-001_aks-bpi-mdso-k8-eastus2-qa-002_eastus2"/>
    <s v="microsoft.compute/disks"/>
    <s v="pvc-8ea69276-ae33-410b-ba71-8b9c803dbf11"/>
    <s v=""/>
    <s v=""/>
    <x v="0"/>
    <x v="1"/>
    <s v="Review disks that are not attached to a VM and evaluate if you still need the disks"/>
    <m/>
    <m/>
    <m/>
    <m/>
    <s v="USD"/>
    <n v="0"/>
    <m/>
  </r>
  <r>
    <s v="e2c9cba0-15a1-4a48-9d53-0959ab2ccec9"/>
    <s v="mc_rg-bluep-eastus2-qa-001_aks-bpi-mdso-k8-eastus2-qa-002_eastus2"/>
    <s v="microsoft.compute/disks"/>
    <s v="pvc-8ef274f4-b527-42b1-bb50-4d556611c20a"/>
    <s v=""/>
    <s v=""/>
    <x v="0"/>
    <x v="1"/>
    <s v="Review disks that are not attached to a VM and evaluate if you still need the disks"/>
    <m/>
    <m/>
    <m/>
    <m/>
    <s v="USD"/>
    <n v="0"/>
    <m/>
  </r>
  <r>
    <s v="e2c9cba0-15a1-4a48-9d53-0959ab2ccec9"/>
    <s v="mc_rg-bluep-eastus2-qa-001_aks-bpi-mdso-k8-eastus2-qa-002_eastus2"/>
    <s v="microsoft.compute/disks"/>
    <s v="pvc-90a22491-3df1-4c7e-b9a8-9c70cc2d6304"/>
    <s v=""/>
    <s v=""/>
    <x v="0"/>
    <x v="1"/>
    <s v="Review disks that are not attached to a VM and evaluate if you still need the disks"/>
    <m/>
    <m/>
    <m/>
    <m/>
    <s v="USD"/>
    <n v="0"/>
    <m/>
  </r>
  <r>
    <s v="e2c9cba0-15a1-4a48-9d53-0959ab2ccec9"/>
    <s v="mc_rg-bluep-eastus2-qa-001_aks-bpi-mdso-k8-eastus2-qa-002_eastus2"/>
    <s v="microsoft.compute/disks"/>
    <s v="pvc-922b2064-6597-4481-9f50-f0ee198d4aac"/>
    <s v=""/>
    <s v=""/>
    <x v="0"/>
    <x v="1"/>
    <s v="Review disks that are not attached to a VM and evaluate if you still need the disks"/>
    <m/>
    <m/>
    <m/>
    <m/>
    <s v="USD"/>
    <n v="0"/>
    <m/>
  </r>
  <r>
    <s v="e2c9cba0-15a1-4a48-9d53-0959ab2ccec9"/>
    <s v="mc_rg-bluep-eastus2-qa-001_aks-bpi-mdso-k8-eastus2-qa-002_eastus2"/>
    <s v="microsoft.compute/disks"/>
    <s v="pvc-94ddcabc-6085-4092-857c-a61ca33d8d69"/>
    <s v=""/>
    <s v=""/>
    <x v="0"/>
    <x v="1"/>
    <s v="Review disks that are not attached to a VM and evaluate if you still need the disks"/>
    <m/>
    <m/>
    <m/>
    <m/>
    <s v="USD"/>
    <n v="0"/>
    <m/>
  </r>
  <r>
    <s v="e2c9cba0-15a1-4a48-9d53-0959ab2ccec9"/>
    <s v="mc_rg-bluep-eastus2-qa-001_aks-bpi-mdso-k8-eastus2-qa-002_eastus2"/>
    <s v="microsoft.compute/disks"/>
    <s v="pvc-991c98aa-7d88-41fa-a2c4-01be1a1ae7da"/>
    <s v=""/>
    <s v=""/>
    <x v="0"/>
    <x v="1"/>
    <s v="Review disks that are not attached to a VM and evaluate if you still need the disks"/>
    <m/>
    <m/>
    <m/>
    <m/>
    <s v="USD"/>
    <n v="0"/>
    <m/>
  </r>
  <r>
    <s v="e2c9cba0-15a1-4a48-9d53-0959ab2ccec9"/>
    <s v="mc_rg-bluep-eastus2-qa-001_aks-bpi-mdso-k8-eastus2-qa-002_eastus2"/>
    <s v="microsoft.compute/disks"/>
    <s v="pvc-991f3491-3116-417a-8e72-a0ee00282a40"/>
    <s v=""/>
    <s v=""/>
    <x v="0"/>
    <x v="1"/>
    <s v="Review disks that are not attached to a VM and evaluate if you still need the disks"/>
    <m/>
    <m/>
    <m/>
    <m/>
    <s v="USD"/>
    <n v="0"/>
    <m/>
  </r>
  <r>
    <s v="e2c9cba0-15a1-4a48-9d53-0959ab2ccec9"/>
    <s v="mc_rg-bluep-eastus2-qa-001_aks-bpi-mdso-k8-eastus2-qa-002_eastus2"/>
    <s v="microsoft.compute/disks"/>
    <s v="pvc-a221f126-0a47-42e2-a7bd-06850a4e52e1"/>
    <s v=""/>
    <s v=""/>
    <x v="0"/>
    <x v="1"/>
    <s v="Review disks that are not attached to a VM and evaluate if you still need the disks"/>
    <m/>
    <m/>
    <m/>
    <m/>
    <s v="USD"/>
    <n v="0"/>
    <m/>
  </r>
  <r>
    <s v="e2c9cba0-15a1-4a48-9d53-0959ab2ccec9"/>
    <s v="mc_rg-bluep-eastus2-qa-001_aks-bpi-mdso-k8-eastus2-qa-002_eastus2"/>
    <s v="microsoft.compute/disks"/>
    <s v="pvc-a673dacc-32e2-4ac3-94c9-5a7f5e5f5485"/>
    <s v=""/>
    <s v=""/>
    <x v="0"/>
    <x v="1"/>
    <s v="Review disks that are not attached to a VM and evaluate if you still need the disks"/>
    <m/>
    <m/>
    <m/>
    <m/>
    <s v="USD"/>
    <n v="0"/>
    <m/>
  </r>
  <r>
    <s v="e2c9cba0-15a1-4a48-9d53-0959ab2ccec9"/>
    <s v="mc_rg-bluep-eastus2-qa-001_aks-bpi-mdso-k8-eastus2-qa-002_eastus2"/>
    <s v="microsoft.compute/disks"/>
    <s v="pvc-ab6fc518-ccba-4894-a292-05ac2c3eb974"/>
    <s v=""/>
    <s v=""/>
    <x v="0"/>
    <x v="1"/>
    <s v="Review disks that are not attached to a VM and evaluate if you still need the disks"/>
    <m/>
    <m/>
    <m/>
    <m/>
    <s v="USD"/>
    <n v="0"/>
    <m/>
  </r>
  <r>
    <s v="e2c9cba0-15a1-4a48-9d53-0959ab2ccec9"/>
    <s v="mc_rg-bluep-eastus2-qa-001_aks-bpi-mdso-k8-eastus2-qa-002_eastus2"/>
    <s v="microsoft.compute/disks"/>
    <s v="pvc-acb39fe9-f0e6-43df-a415-59364dffeeac"/>
    <s v=""/>
    <s v=""/>
    <x v="0"/>
    <x v="1"/>
    <s v="Review disks that are not attached to a VM and evaluate if you still need the disks"/>
    <m/>
    <m/>
    <m/>
    <m/>
    <s v="USD"/>
    <n v="0"/>
    <m/>
  </r>
  <r>
    <s v="e2c9cba0-15a1-4a48-9d53-0959ab2ccec9"/>
    <s v="mc_rg-bluep-eastus2-qa-001_aks-bpi-mdso-k8-eastus2-qa-002_eastus2"/>
    <s v="microsoft.compute/disks"/>
    <s v="pvc-b08b542e-0d66-4e5e-bafa-c74837075532"/>
    <s v=""/>
    <s v=""/>
    <x v="0"/>
    <x v="1"/>
    <s v="Review disks that are not attached to a VM and evaluate if you still need the disks"/>
    <m/>
    <m/>
    <m/>
    <m/>
    <s v="USD"/>
    <n v="0"/>
    <m/>
  </r>
  <r>
    <s v="e2c9cba0-15a1-4a48-9d53-0959ab2ccec9"/>
    <s v="mc_rg-bluep-eastus2-qa-001_aks-bpi-mdso-k8-eastus2-qa-002_eastus2"/>
    <s v="microsoft.compute/disks"/>
    <s v="pvc-b2424f36-b4cb-428d-95bc-e8b932170982"/>
    <s v=""/>
    <s v=""/>
    <x v="0"/>
    <x v="1"/>
    <s v="Review disks that are not attached to a VM and evaluate if you still need the disks"/>
    <m/>
    <m/>
    <m/>
    <m/>
    <s v="USD"/>
    <n v="0"/>
    <m/>
  </r>
  <r>
    <s v="e2c9cba0-15a1-4a48-9d53-0959ab2ccec9"/>
    <s v="mc_rg-bluep-eastus2-qa-001_aks-bpi-mdso-k8-eastus2-qa-002_eastus2"/>
    <s v="microsoft.compute/disks"/>
    <s v="pvc-b74f3fcf-be1f-4a93-b6cd-dd4ca142c852"/>
    <s v=""/>
    <s v=""/>
    <x v="0"/>
    <x v="1"/>
    <s v="Review disks that are not attached to a VM and evaluate if you still need the disks"/>
    <m/>
    <m/>
    <m/>
    <m/>
    <s v="USD"/>
    <n v="0"/>
    <m/>
  </r>
  <r>
    <s v="e2c9cba0-15a1-4a48-9d53-0959ab2ccec9"/>
    <s v="mc_rg-bluep-eastus2-qa-001_aks-bpi-mdso-k8-eastus2-qa-002_eastus2"/>
    <s v="microsoft.compute/disks"/>
    <s v="pvc-b7922e2e-378b-4d7c-a773-3cf36d1ab973"/>
    <s v=""/>
    <s v=""/>
    <x v="0"/>
    <x v="1"/>
    <s v="Review disks that are not attached to a VM and evaluate if you still need the disks"/>
    <m/>
    <m/>
    <m/>
    <m/>
    <s v="USD"/>
    <n v="0"/>
    <m/>
  </r>
  <r>
    <s v="e2c9cba0-15a1-4a48-9d53-0959ab2ccec9"/>
    <s v="mc_rg-bluep-eastus2-qa-001_aks-bpi-mdso-k8-eastus2-qa-002_eastus2"/>
    <s v="microsoft.compute/disks"/>
    <s v="pvc-ba2e4309-33d3-46e5-af66-501af56f2b82"/>
    <s v=""/>
    <s v=""/>
    <x v="0"/>
    <x v="1"/>
    <s v="Review disks that are not attached to a VM and evaluate if you still need the disks"/>
    <m/>
    <m/>
    <m/>
    <m/>
    <s v="USD"/>
    <n v="0"/>
    <m/>
  </r>
  <r>
    <s v="e2c9cba0-15a1-4a48-9d53-0959ab2ccec9"/>
    <s v="mc_rg-bluep-eastus2-qa-001_aks-bpi-mdso-k8-eastus2-qa-002_eastus2"/>
    <s v="microsoft.compute/disks"/>
    <s v="pvc-c0274b6d-64dc-436b-9ca0-ac177594d6a6"/>
    <s v=""/>
    <s v=""/>
    <x v="0"/>
    <x v="1"/>
    <s v="Review disks that are not attached to a VM and evaluate if you still need the disks"/>
    <m/>
    <m/>
    <m/>
    <m/>
    <s v="USD"/>
    <n v="0"/>
    <m/>
  </r>
  <r>
    <s v="e2c9cba0-15a1-4a48-9d53-0959ab2ccec9"/>
    <s v="mc_rg-bluep-eastus2-qa-001_aks-bpi-mdso-k8-eastus2-qa-002_eastus2"/>
    <s v="microsoft.compute/disks"/>
    <s v="pvc-c082f416-1581-4a12-8d82-d0c757f1045e"/>
    <s v=""/>
    <s v=""/>
    <x v="0"/>
    <x v="1"/>
    <s v="Review disks that are not attached to a VM and evaluate if you still need the disks"/>
    <m/>
    <m/>
    <m/>
    <m/>
    <s v="USD"/>
    <n v="0"/>
    <m/>
  </r>
  <r>
    <s v="e2c9cba0-15a1-4a48-9d53-0959ab2ccec9"/>
    <s v="mc_rg-bluep-eastus2-qa-001_aks-bpi-mdso-k8-eastus2-qa-002_eastus2"/>
    <s v="microsoft.compute/disks"/>
    <s v="pvc-c1967714-6626-4a72-ba19-9412cc8e7b74"/>
    <s v=""/>
    <s v=""/>
    <x v="0"/>
    <x v="1"/>
    <s v="Review disks that are not attached to a VM and evaluate if you still need the disks"/>
    <m/>
    <m/>
    <m/>
    <m/>
    <s v="USD"/>
    <n v="0"/>
    <m/>
  </r>
  <r>
    <s v="e2c9cba0-15a1-4a48-9d53-0959ab2ccec9"/>
    <s v="mc_rg-bluep-eastus2-qa-001_aks-bpi-mdso-k8-eastus2-qa-002_eastus2"/>
    <s v="microsoft.compute/disks"/>
    <s v="pvc-c4ee561e-6785-4cd0-a6bc-6d1a39e7642d"/>
    <s v=""/>
    <s v=""/>
    <x v="0"/>
    <x v="1"/>
    <s v="Review disks that are not attached to a VM and evaluate if you still need the disks"/>
    <m/>
    <m/>
    <m/>
    <m/>
    <s v="USD"/>
    <n v="0"/>
    <m/>
  </r>
  <r>
    <s v="e2c9cba0-15a1-4a48-9d53-0959ab2ccec9"/>
    <s v="mc_rg-bluep-eastus2-qa-001_aks-bpi-mdso-k8-eastus2-qa-002_eastus2"/>
    <s v="microsoft.compute/disks"/>
    <s v="pvc-caa837b9-1707-425c-a5e8-8cf8daf8f0ce"/>
    <s v=""/>
    <s v=""/>
    <x v="0"/>
    <x v="1"/>
    <s v="Review disks that are not attached to a VM and evaluate if you still need the disks"/>
    <m/>
    <m/>
    <m/>
    <m/>
    <s v="USD"/>
    <n v="0"/>
    <m/>
  </r>
  <r>
    <s v="e2c9cba0-15a1-4a48-9d53-0959ab2ccec9"/>
    <s v="mc_rg-bluep-eastus2-qa-001_aks-bpi-mdso-k8-eastus2-qa-002_eastus2"/>
    <s v="microsoft.compute/disks"/>
    <s v="pvc-d03de7ec-26a9-41bc-865d-11348eb51991"/>
    <s v=""/>
    <s v=""/>
    <x v="0"/>
    <x v="1"/>
    <s v="Review disks that are not attached to a VM and evaluate if you still need the disks"/>
    <m/>
    <m/>
    <m/>
    <m/>
    <s v="USD"/>
    <n v="0"/>
    <m/>
  </r>
  <r>
    <s v="e2c9cba0-15a1-4a48-9d53-0959ab2ccec9"/>
    <s v="mc_rg-bluep-eastus2-qa-001_aks-bpi-mdso-k8-eastus2-qa-002_eastus2"/>
    <s v="microsoft.compute/disks"/>
    <s v="pvc-d14c45f2-5fad-4d62-b499-8f8b0aa6e6a2"/>
    <s v=""/>
    <s v=""/>
    <x v="0"/>
    <x v="1"/>
    <s v="Review disks that are not attached to a VM and evaluate if you still need the disks"/>
    <m/>
    <m/>
    <m/>
    <m/>
    <s v="USD"/>
    <n v="0"/>
    <m/>
  </r>
  <r>
    <s v="e2c9cba0-15a1-4a48-9d53-0959ab2ccec9"/>
    <s v="mc_rg-bluep-eastus2-qa-001_aks-bpi-mdso-k8-eastus2-qa-002_eastus2"/>
    <s v="microsoft.compute/disks"/>
    <s v="pvc-d1df3204-2e49-4a8d-a0f6-9bb7f7ce2e27"/>
    <s v=""/>
    <s v=""/>
    <x v="0"/>
    <x v="1"/>
    <s v="Review disks that are not attached to a VM and evaluate if you still need the disks"/>
    <m/>
    <m/>
    <m/>
    <m/>
    <s v="USD"/>
    <n v="0"/>
    <m/>
  </r>
  <r>
    <s v="e2c9cba0-15a1-4a48-9d53-0959ab2ccec9"/>
    <s v="mc_rg-bluep-eastus2-qa-001_aks-bpi-mdso-k8-eastus2-qa-002_eastus2"/>
    <s v="microsoft.compute/disks"/>
    <s v="pvc-d2bae090-8647-4d8f-b83c-a4e63da681d6"/>
    <s v=""/>
    <s v=""/>
    <x v="0"/>
    <x v="1"/>
    <s v="Review disks that are not attached to a VM and evaluate if you still need the disks"/>
    <m/>
    <m/>
    <m/>
    <m/>
    <s v="USD"/>
    <n v="0"/>
    <m/>
  </r>
  <r>
    <s v="e2c9cba0-15a1-4a48-9d53-0959ab2ccec9"/>
    <s v="mc_rg-bluep-eastus2-qa-001_aks-bpi-mdso-k8-eastus2-qa-002_eastus2"/>
    <s v="microsoft.compute/disks"/>
    <s v="pvc-d2c5d0c7-bf72-4c40-a634-a417040059d8"/>
    <s v=""/>
    <s v=""/>
    <x v="0"/>
    <x v="1"/>
    <s v="Review disks that are not attached to a VM and evaluate if you still need the disks"/>
    <m/>
    <m/>
    <m/>
    <m/>
    <s v="USD"/>
    <n v="0"/>
    <m/>
  </r>
  <r>
    <s v="e2c9cba0-15a1-4a48-9d53-0959ab2ccec9"/>
    <s v="mc_rg-bluep-eastus2-qa-001_aks-bpi-mdso-k8-eastus2-qa-002_eastus2"/>
    <s v="microsoft.compute/disks"/>
    <s v="pvc-d4694a14-1134-4a1d-9f56-83e653c86da5"/>
    <s v=""/>
    <s v=""/>
    <x v="0"/>
    <x v="1"/>
    <s v="Review disks that are not attached to a VM and evaluate if you still need the disks"/>
    <m/>
    <m/>
    <m/>
    <m/>
    <s v="USD"/>
    <n v="0"/>
    <m/>
  </r>
  <r>
    <s v="e2c9cba0-15a1-4a48-9d53-0959ab2ccec9"/>
    <s v="mc_rg-bluep-eastus2-qa-001_aks-bpi-mdso-k8-eastus2-qa-002_eastus2"/>
    <s v="microsoft.compute/disks"/>
    <s v="pvc-d8d9f44c-9866-4221-8126-3b4d48abdeca"/>
    <s v=""/>
    <s v=""/>
    <x v="0"/>
    <x v="1"/>
    <s v="Review disks that are not attached to a VM and evaluate if you still need the disks"/>
    <m/>
    <m/>
    <m/>
    <m/>
    <s v="USD"/>
    <n v="0"/>
    <m/>
  </r>
  <r>
    <s v="e2c9cba0-15a1-4a48-9d53-0959ab2ccec9"/>
    <s v="mc_rg-bluep-eastus2-qa-001_aks-bpi-mdso-k8-eastus2-qa-002_eastus2"/>
    <s v="microsoft.compute/disks"/>
    <s v="pvc-de90e04a-97c0-4fa0-8aaf-3c1180f94732"/>
    <s v=""/>
    <s v=""/>
    <x v="0"/>
    <x v="1"/>
    <s v="Review disks that are not attached to a VM and evaluate if you still need the disks"/>
    <m/>
    <m/>
    <m/>
    <m/>
    <s v="USD"/>
    <n v="0"/>
    <m/>
  </r>
  <r>
    <s v="e2c9cba0-15a1-4a48-9d53-0959ab2ccec9"/>
    <s v="mc_rg-bluep-eastus2-qa-001_aks-bpi-mdso-k8-eastus2-qa-002_eastus2"/>
    <s v="microsoft.compute/disks"/>
    <s v="pvc-deb807f7-eb6d-4902-852f-d55f36a7e4f0"/>
    <s v=""/>
    <s v=""/>
    <x v="0"/>
    <x v="1"/>
    <s v="Review disks that are not attached to a VM and evaluate if you still need the disks"/>
    <m/>
    <m/>
    <m/>
    <m/>
    <s v="USD"/>
    <n v="0"/>
    <m/>
  </r>
  <r>
    <s v="e2c9cba0-15a1-4a48-9d53-0959ab2ccec9"/>
    <s v="mc_rg-bluep-eastus2-qa-001_aks-bpi-mdso-k8-eastus2-qa-002_eastus2"/>
    <s v="microsoft.compute/disks"/>
    <s v="pvc-e5d82598-57a2-453a-b16e-c929c7ae5bd3"/>
    <s v=""/>
    <s v=""/>
    <x v="0"/>
    <x v="1"/>
    <s v="Review disks that are not attached to a VM and evaluate if you still need the disks"/>
    <m/>
    <m/>
    <m/>
    <m/>
    <s v="USD"/>
    <n v="0"/>
    <m/>
  </r>
  <r>
    <s v="e2c9cba0-15a1-4a48-9d53-0959ab2ccec9"/>
    <s v="mc_rg-bluep-eastus2-qa-001_aks-bpi-mdso-k8-eastus2-qa-002_eastus2"/>
    <s v="microsoft.compute/disks"/>
    <s v="pvc-e6c5fd05-1033-4692-bcb6-acbb63b14a10"/>
    <s v=""/>
    <s v=""/>
    <x v="0"/>
    <x v="1"/>
    <s v="Review disks that are not attached to a VM and evaluate if you still need the disks"/>
    <m/>
    <m/>
    <m/>
    <m/>
    <s v="USD"/>
    <n v="0"/>
    <m/>
  </r>
  <r>
    <s v="e2c9cba0-15a1-4a48-9d53-0959ab2ccec9"/>
    <s v="mc_rg-bluep-eastus2-qa-001_aks-bpi-mdso-k8-eastus2-qa-002_eastus2"/>
    <s v="microsoft.compute/disks"/>
    <s v="pvc-ea9c407d-ed2b-4464-a657-82c2ca5e5182"/>
    <s v=""/>
    <s v=""/>
    <x v="0"/>
    <x v="1"/>
    <s v="Review disks that are not attached to a VM and evaluate if you still need the disks"/>
    <m/>
    <m/>
    <m/>
    <m/>
    <s v="USD"/>
    <n v="0"/>
    <m/>
  </r>
  <r>
    <s v="e2c9cba0-15a1-4a48-9d53-0959ab2ccec9"/>
    <s v="mc_rg-bluep-eastus2-qa-001_aks-bpi-mdso-k8-eastus2-qa-002_eastus2"/>
    <s v="microsoft.compute/disks"/>
    <s v="pvc-ed8dc452-85af-44dc-aa5e-db8e7184bc84"/>
    <s v=""/>
    <s v=""/>
    <x v="0"/>
    <x v="1"/>
    <s v="Review disks that are not attached to a VM and evaluate if you still need the disks"/>
    <m/>
    <m/>
    <m/>
    <m/>
    <s v="USD"/>
    <n v="0"/>
    <m/>
  </r>
  <r>
    <s v="e2c9cba0-15a1-4a48-9d53-0959ab2ccec9"/>
    <s v="mc_rg-bluep-eastus2-qa-001_aks-bpi-mdso-k8-eastus2-qa-002_eastus2"/>
    <s v="microsoft.compute/disks"/>
    <s v="pvc-eecd5649-396e-4b1f-a531-7fa30e4ad3ba"/>
    <s v=""/>
    <s v=""/>
    <x v="0"/>
    <x v="1"/>
    <s v="Review disks that are not attached to a VM and evaluate if you still need the disks"/>
    <m/>
    <m/>
    <m/>
    <m/>
    <s v="USD"/>
    <n v="0"/>
    <m/>
  </r>
  <r>
    <s v="e2c9cba0-15a1-4a48-9d53-0959ab2ccec9"/>
    <s v="mc_rg-bluep-eastus2-qa-001_aks-bpi-mdso-k8-eastus2-qa-002_eastus2"/>
    <s v="microsoft.compute/disks"/>
    <s v="pvc-f20f4115-ec01-4dd0-b8f0-f41846147c52"/>
    <s v=""/>
    <s v=""/>
    <x v="0"/>
    <x v="1"/>
    <s v="Review disks that are not attached to a VM and evaluate if you still need the disks"/>
    <m/>
    <m/>
    <m/>
    <m/>
    <s v="USD"/>
    <n v="0"/>
    <m/>
  </r>
  <r>
    <s v="e2c9cba0-15a1-4a48-9d53-0959ab2ccec9"/>
    <s v="mc_rg-bluep-eastus2-qa-001_aks-bpi-mdso-k8-eastus2-qa-002_eastus2"/>
    <s v="microsoft.compute/disks"/>
    <s v="pvc-f9916a8b-8949-4faa-968c-4bb376d7d5d0"/>
    <s v=""/>
    <s v=""/>
    <x v="0"/>
    <x v="1"/>
    <s v="Review disks that are not attached to a VM and evaluate if you still need the disks"/>
    <m/>
    <m/>
    <m/>
    <m/>
    <s v="USD"/>
    <n v="0"/>
    <m/>
  </r>
  <r>
    <s v="e2c9cba0-15a1-4a48-9d53-0959ab2ccec9"/>
    <s v="mc_rg-bluep-eastus2-qa-001_aks-bpi-mdso-k8-eastus2-qa-002_eastus2"/>
    <s v="microsoft.compute/disks"/>
    <s v="pvc-f9e051fb-0b55-47f8-b8b4-5357f0ae67bb"/>
    <s v=""/>
    <s v=""/>
    <x v="0"/>
    <x v="1"/>
    <s v="Review disks that are not attached to a VM and evaluate if you still need the disks"/>
    <m/>
    <m/>
    <m/>
    <m/>
    <s v="USD"/>
    <n v="0"/>
    <m/>
  </r>
  <r>
    <s v="e2c9cba0-15a1-4a48-9d53-0959ab2ccec9"/>
    <s v="mc_rg-bluep-eastus2-qa-001_aks-bpi-mdso-k8-eastus2-qa-002_eastus2"/>
    <s v="microsoft.compute/disks"/>
    <s v="pvc-fc83b49e-c096-4415-9efa-ba766ecefa34"/>
    <s v=""/>
    <s v=""/>
    <x v="0"/>
    <x v="1"/>
    <s v="Review disks that are not attached to a VM and evaluate if you still need the disks"/>
    <m/>
    <m/>
    <m/>
    <m/>
    <s v="USD"/>
    <n v="0"/>
    <m/>
  </r>
  <r>
    <s v="e2c9cba0-15a1-4a48-9d53-0959ab2ccec9"/>
    <s v="mc_rg-bluep-eastus2-qa-001_aks-bpi-mdso-k8-eastus2-qa-002_eastus2"/>
    <s v="microsoft.compute/disks"/>
    <s v="pvc-fd06ba56-a837-49b5-9733-d7ccc1a480e6"/>
    <s v=""/>
    <s v=""/>
    <x v="0"/>
    <x v="1"/>
    <s v="Review disks that are not attached to a VM and evaluate if you still need the disks"/>
    <m/>
    <m/>
    <m/>
    <m/>
    <s v="USD"/>
    <n v="0"/>
    <m/>
  </r>
  <r>
    <s v="e2c9cba0-15a1-4a48-9d53-0959ab2ccec9"/>
    <s v="mc_rg-bluep-eastus2-qa-001_aks-bpi-mdso-k8-eastus2-qa-002_eastus2"/>
    <s v="microsoft.compute/disks"/>
    <s v="pvc-fd1aa35e-daa2-47f7-907d-cb24ee4a812c"/>
    <s v=""/>
    <s v=""/>
    <x v="0"/>
    <x v="1"/>
    <s v="Review disks that are not attached to a VM and evaluate if you still need the disks"/>
    <m/>
    <m/>
    <m/>
    <m/>
    <s v="USD"/>
    <n v="0"/>
    <m/>
  </r>
  <r>
    <s v="e2c9cba0-15a1-4a48-9d53-0959ab2ccec9"/>
    <s v="mc_rg-bluep-eastus2-qa-001_aks-bpi-mdso-k8-eastus2-qa-002_eastus2"/>
    <s v="microsoft.compute/virtualmachinescalesets"/>
    <s v="aks-nodepool1-27492646-vmss"/>
    <s v=""/>
    <s v=""/>
    <x v="2"/>
    <x v="1"/>
    <s v="Enable Azure Virtual Machine Scale Set (VMSS) application health monitoring"/>
    <m/>
    <m/>
    <m/>
    <m/>
    <s v="USD"/>
    <n v="0"/>
    <m/>
  </r>
  <r>
    <s v="e2c9cba0-15a1-4a48-9d53-0959ab2ccec9"/>
    <s v="mc_rg-bluep-eastus2-qa-001_aks-bpi-mdso-k8-eastus2-qa-002_eastus2"/>
    <s v="microsoft.compute/virtualmachinescalesets"/>
    <s v="aks-nodepool1-27492646-vmss"/>
    <s v="Microsoft.Compute/virtualMachines"/>
    <s v=""/>
    <x v="1"/>
    <x v="1"/>
    <s v="Virtual machines and virtual machine scale sets should have encryption at host enabled"/>
    <m/>
    <m/>
    <m/>
    <m/>
    <s v="USD"/>
    <n v="0"/>
    <m/>
  </r>
  <r>
    <s v="e2c9cba0-15a1-4a48-9d53-0959ab2ccec9"/>
    <s v="mc_rg-bluep-eastus2-qa-001_aks-bpi-mdso-k8-eastus2-qa-002_eastus2"/>
    <s v="microsoft.compute/virtualmachinescalesets"/>
    <s v="aks-nodepool1-27492646-vmss"/>
    <s v=""/>
    <s v=""/>
    <x v="2"/>
    <x v="0"/>
    <s v="Enable automatic repair policy on Azure Virtual Machine Scale Sets (VMSS)"/>
    <m/>
    <m/>
    <m/>
    <m/>
    <s v="USD"/>
    <n v="0"/>
    <m/>
  </r>
  <r>
    <s v="e2c9cba0-15a1-4a48-9d53-0959ab2ccec9"/>
    <s v="mc_rg-bluep-eastus2-qa-001_aks-bpi-mdso-k8-eastus2-qa-002_eastus2"/>
    <s v="microsoft.network/loadbalancers"/>
    <s v="kubernetes-internal"/>
    <s v=""/>
    <s v=""/>
    <x v="2"/>
    <x v="0"/>
    <s v="Ensure backend pools contain at least two instances"/>
    <m/>
    <m/>
    <m/>
    <m/>
    <s v="USD"/>
    <n v="0"/>
    <m/>
  </r>
  <r>
    <s v="e2c9cba0-15a1-4a48-9d53-0959ab2ccec9"/>
    <s v="mc_rg-bluep-eastus2-qa-001_aks-bpi-mdso-k8-eastus2-qa-002_eastus2"/>
    <s v="microsoft.network/loadbalancers"/>
    <s v="kubernetes"/>
    <s v=""/>
    <s v=""/>
    <x v="2"/>
    <x v="0"/>
    <s v="Ensure backend pools contain at least two instances"/>
    <m/>
    <m/>
    <m/>
    <m/>
    <s v="USD"/>
    <n v="0"/>
    <m/>
  </r>
  <r>
    <s v="e2c9cba0-15a1-4a48-9d53-0959ab2ccec9"/>
    <s v="mc_rg-bluep-eastus2-qa-001_aks-uaa-k8-eastus2-qa-001_eastus2"/>
    <s v="microsoft.compute/disks"/>
    <s v="pvc-019a05f5-2e19-4570-80bb-7e3d757cc877"/>
    <s v=""/>
    <s v=""/>
    <x v="0"/>
    <x v="1"/>
    <s v="Review disks that are not attached to a VM and evaluate if you still need the disks"/>
    <m/>
    <m/>
    <m/>
    <m/>
    <s v="USD"/>
    <n v="0"/>
    <m/>
  </r>
  <r>
    <s v="e2c9cba0-15a1-4a48-9d53-0959ab2ccec9"/>
    <s v="mc_rg-bluep-eastus2-qa-001_aks-uaa-k8-eastus2-qa-001_eastus2"/>
    <s v="microsoft.compute/disks"/>
    <s v="pvc-1541bbe2-1b5f-4369-8429-6d57b7759882"/>
    <s v=""/>
    <s v=""/>
    <x v="0"/>
    <x v="1"/>
    <s v="Review disks that are not attached to a VM and evaluate if you still need the disks"/>
    <m/>
    <m/>
    <m/>
    <m/>
    <s v="USD"/>
    <n v="0"/>
    <m/>
  </r>
  <r>
    <s v="e2c9cba0-15a1-4a48-9d53-0959ab2ccec9"/>
    <s v="mc_rg-bluep-eastus2-qa-001_aks-uaa-k8-eastus2-qa-001_eastus2"/>
    <s v="microsoft.compute/disks"/>
    <s v="pvc-16a869e3-4cbf-4111-8a8b-614b22a94639"/>
    <s v=""/>
    <s v=""/>
    <x v="0"/>
    <x v="1"/>
    <s v="Review disks that are not attached to a VM and evaluate if you still need the disks"/>
    <m/>
    <m/>
    <m/>
    <m/>
    <s v="USD"/>
    <n v="0"/>
    <m/>
  </r>
  <r>
    <s v="e2c9cba0-15a1-4a48-9d53-0959ab2ccec9"/>
    <s v="mc_rg-bluep-eastus2-qa-001_aks-uaa-k8-eastus2-qa-001_eastus2"/>
    <s v="microsoft.compute/disks"/>
    <s v="pvc-18a2fa6a-f777-484e-9ba7-e55e92e990a5"/>
    <s v=""/>
    <s v=""/>
    <x v="0"/>
    <x v="1"/>
    <s v="Review disks that are not attached to a VM and evaluate if you still need the disks"/>
    <m/>
    <m/>
    <m/>
    <m/>
    <s v="USD"/>
    <n v="0"/>
    <m/>
  </r>
  <r>
    <s v="e2c9cba0-15a1-4a48-9d53-0959ab2ccec9"/>
    <s v="mc_rg-bluep-eastus2-qa-001_aks-uaa-k8-eastus2-qa-001_eastus2"/>
    <s v="microsoft.compute/disks"/>
    <s v="pvc-1cbe0d1d-6866-4249-811e-bb073f3ffbe3"/>
    <s v=""/>
    <s v=""/>
    <x v="0"/>
    <x v="1"/>
    <s v="Review disks that are not attached to a VM and evaluate if you still need the disks"/>
    <m/>
    <m/>
    <m/>
    <m/>
    <s v="USD"/>
    <n v="0"/>
    <m/>
  </r>
  <r>
    <s v="e2c9cba0-15a1-4a48-9d53-0959ab2ccec9"/>
    <s v="mc_rg-bluep-eastus2-qa-001_aks-uaa-k8-eastus2-qa-001_eastus2"/>
    <s v="microsoft.compute/disks"/>
    <s v="pvc-20a61fd4-9cf9-4544-b1a6-aee193e6605c"/>
    <s v=""/>
    <s v=""/>
    <x v="0"/>
    <x v="1"/>
    <s v="Review disks that are not attached to a VM and evaluate if you still need the disks"/>
    <m/>
    <m/>
    <m/>
    <m/>
    <s v="USD"/>
    <n v="0"/>
    <m/>
  </r>
  <r>
    <s v="e2c9cba0-15a1-4a48-9d53-0959ab2ccec9"/>
    <s v="mc_rg-bluep-eastus2-qa-001_aks-uaa-k8-eastus2-qa-001_eastus2"/>
    <s v="microsoft.compute/disks"/>
    <s v="pvc-30223cf5-af71-4462-9da2-219dde7a843b"/>
    <s v=""/>
    <s v=""/>
    <x v="0"/>
    <x v="1"/>
    <s v="Review disks that are not attached to a VM and evaluate if you still need the disks"/>
    <m/>
    <m/>
    <m/>
    <m/>
    <s v="USD"/>
    <n v="0"/>
    <m/>
  </r>
  <r>
    <s v="e2c9cba0-15a1-4a48-9d53-0959ab2ccec9"/>
    <s v="mc_rg-bluep-eastus2-qa-001_aks-uaa-k8-eastus2-qa-001_eastus2"/>
    <s v="microsoft.compute/disks"/>
    <s v="pvc-44420708-cf5c-4f2c-8d50-6c63df83229b"/>
    <s v=""/>
    <s v=""/>
    <x v="0"/>
    <x v="1"/>
    <s v="Review disks that are not attached to a VM and evaluate if you still need the disks"/>
    <m/>
    <m/>
    <m/>
    <m/>
    <s v="USD"/>
    <n v="0"/>
    <m/>
  </r>
  <r>
    <s v="e2c9cba0-15a1-4a48-9d53-0959ab2ccec9"/>
    <s v="mc_rg-bluep-eastus2-qa-001_aks-uaa-k8-eastus2-qa-001_eastus2"/>
    <s v="microsoft.compute/disks"/>
    <s v="pvc-45aa4d17-a432-4f64-95a8-4d91a887d174"/>
    <s v=""/>
    <s v=""/>
    <x v="0"/>
    <x v="1"/>
    <s v="Review disks that are not attached to a VM and evaluate if you still need the disks"/>
    <m/>
    <m/>
    <m/>
    <m/>
    <s v="USD"/>
    <n v="0"/>
    <m/>
  </r>
  <r>
    <s v="e2c9cba0-15a1-4a48-9d53-0959ab2ccec9"/>
    <s v="mc_rg-bluep-eastus2-qa-001_aks-uaa-k8-eastus2-qa-001_eastus2"/>
    <s v="microsoft.compute/disks"/>
    <s v="pvc-4d43ae03-5c99-40a1-baa5-d1be6e92d76d"/>
    <s v=""/>
    <s v=""/>
    <x v="0"/>
    <x v="1"/>
    <s v="Review disks that are not attached to a VM and evaluate if you still need the disks"/>
    <m/>
    <m/>
    <m/>
    <m/>
    <s v="USD"/>
    <n v="0"/>
    <m/>
  </r>
  <r>
    <s v="e2c9cba0-15a1-4a48-9d53-0959ab2ccec9"/>
    <s v="mc_rg-bluep-eastus2-qa-001_aks-uaa-k8-eastus2-qa-001_eastus2"/>
    <s v="microsoft.compute/disks"/>
    <s v="pvc-57158701-482d-40eb-ab97-bbb012a117d1"/>
    <s v=""/>
    <s v=""/>
    <x v="0"/>
    <x v="1"/>
    <s v="Review disks that are not attached to a VM and evaluate if you still need the disks"/>
    <m/>
    <m/>
    <m/>
    <m/>
    <s v="USD"/>
    <n v="0"/>
    <m/>
  </r>
  <r>
    <s v="e2c9cba0-15a1-4a48-9d53-0959ab2ccec9"/>
    <s v="mc_rg-bluep-eastus2-qa-001_aks-uaa-k8-eastus2-qa-001_eastus2"/>
    <s v="microsoft.compute/disks"/>
    <s v="pvc-5c8b90fa-3312-4d9f-b596-6eb1e5990e5e"/>
    <s v=""/>
    <s v=""/>
    <x v="0"/>
    <x v="1"/>
    <s v="Review disks that are not attached to a VM and evaluate if you still need the disks"/>
    <m/>
    <m/>
    <m/>
    <m/>
    <s v="USD"/>
    <n v="0"/>
    <m/>
  </r>
  <r>
    <s v="e2c9cba0-15a1-4a48-9d53-0959ab2ccec9"/>
    <s v="mc_rg-bluep-eastus2-qa-001_aks-uaa-k8-eastus2-qa-001_eastus2"/>
    <s v="microsoft.compute/disks"/>
    <s v="pvc-6466bca6-e03c-480f-bbee-e327e7cb15fc"/>
    <s v=""/>
    <s v=""/>
    <x v="0"/>
    <x v="1"/>
    <s v="Review disks that are not attached to a VM and evaluate if you still need the disks"/>
    <m/>
    <m/>
    <m/>
    <m/>
    <s v="USD"/>
    <n v="0"/>
    <m/>
  </r>
  <r>
    <s v="e2c9cba0-15a1-4a48-9d53-0959ab2ccec9"/>
    <s v="mc_rg-bluep-eastus2-qa-001_aks-uaa-k8-eastus2-qa-001_eastus2"/>
    <s v="microsoft.compute/disks"/>
    <s v="pvc-68be9bd2-13ce-4fb5-8881-5b93c85b7663"/>
    <s v=""/>
    <s v=""/>
    <x v="0"/>
    <x v="1"/>
    <s v="Review disks that are not attached to a VM and evaluate if you still need the disks"/>
    <m/>
    <m/>
    <m/>
    <m/>
    <s v="USD"/>
    <n v="0"/>
    <m/>
  </r>
  <r>
    <s v="e2c9cba0-15a1-4a48-9d53-0959ab2ccec9"/>
    <s v="mc_rg-bluep-eastus2-qa-001_aks-uaa-k8-eastus2-qa-001_eastus2"/>
    <s v="microsoft.compute/disks"/>
    <s v="pvc-87257b0a-d06e-47a9-b517-f17b7e8c0768"/>
    <s v=""/>
    <s v=""/>
    <x v="0"/>
    <x v="1"/>
    <s v="Review disks that are not attached to a VM and evaluate if you still need the disks"/>
    <m/>
    <m/>
    <m/>
    <m/>
    <s v="USD"/>
    <n v="0"/>
    <m/>
  </r>
  <r>
    <s v="e2c9cba0-15a1-4a48-9d53-0959ab2ccec9"/>
    <s v="mc_rg-bluep-eastus2-qa-001_aks-uaa-k8-eastus2-qa-001_eastus2"/>
    <s v="microsoft.compute/disks"/>
    <s v="pvc-92a24959-f0bf-4d79-82b9-bb6c4c57fa2c"/>
    <s v=""/>
    <s v=""/>
    <x v="0"/>
    <x v="1"/>
    <s v="Review disks that are not attached to a VM and evaluate if you still need the disks"/>
    <m/>
    <m/>
    <m/>
    <m/>
    <s v="USD"/>
    <n v="0"/>
    <m/>
  </r>
  <r>
    <s v="e2c9cba0-15a1-4a48-9d53-0959ab2ccec9"/>
    <s v="mc_rg-bluep-eastus2-qa-001_aks-uaa-k8-eastus2-qa-001_eastus2"/>
    <s v="microsoft.compute/disks"/>
    <s v="pvc-afcdbc98-da79-4cf1-86a8-8fef8688f703"/>
    <s v=""/>
    <s v=""/>
    <x v="0"/>
    <x v="1"/>
    <s v="Review disks that are not attached to a VM and evaluate if you still need the disks"/>
    <m/>
    <m/>
    <m/>
    <m/>
    <s v="USD"/>
    <n v="0"/>
    <m/>
  </r>
  <r>
    <s v="e2c9cba0-15a1-4a48-9d53-0959ab2ccec9"/>
    <s v="mc_rg-bluep-eastus2-qa-001_aks-uaa-k8-eastus2-qa-001_eastus2"/>
    <s v="microsoft.compute/disks"/>
    <s v="pvc-b2517f0b-cf50-48f6-ab55-4d40cd9ddf1d"/>
    <s v=""/>
    <s v=""/>
    <x v="0"/>
    <x v="1"/>
    <s v="Review disks that are not attached to a VM and evaluate if you still need the disks"/>
    <m/>
    <m/>
    <m/>
    <m/>
    <s v="USD"/>
    <n v="0"/>
    <m/>
  </r>
  <r>
    <s v="e2c9cba0-15a1-4a48-9d53-0959ab2ccec9"/>
    <s v="mc_rg-bluep-eastus2-qa-001_aks-uaa-k8-eastus2-qa-001_eastus2"/>
    <s v="microsoft.compute/disks"/>
    <s v="pvc-b7e07b49-380d-4fa4-8e9f-68c2162858ec"/>
    <s v=""/>
    <s v=""/>
    <x v="0"/>
    <x v="1"/>
    <s v="Review disks that are not attached to a VM and evaluate if you still need the disks"/>
    <m/>
    <m/>
    <m/>
    <m/>
    <s v="USD"/>
    <n v="0"/>
    <m/>
  </r>
  <r>
    <s v="e2c9cba0-15a1-4a48-9d53-0959ab2ccec9"/>
    <s v="mc_rg-bluep-eastus2-qa-001_aks-uaa-k8-eastus2-qa-001_eastus2"/>
    <s v="microsoft.compute/disks"/>
    <s v="pvc-b9c6ed0d-1601-4357-9a59-5580c59f038b"/>
    <s v=""/>
    <s v=""/>
    <x v="0"/>
    <x v="1"/>
    <s v="Review disks that are not attached to a VM and evaluate if you still need the disks"/>
    <m/>
    <m/>
    <m/>
    <m/>
    <s v="USD"/>
    <n v="0"/>
    <m/>
  </r>
  <r>
    <s v="e2c9cba0-15a1-4a48-9d53-0959ab2ccec9"/>
    <s v="mc_rg-bluep-eastus2-qa-001_aks-uaa-k8-eastus2-qa-001_eastus2"/>
    <s v="microsoft.compute/disks"/>
    <s v="pvc-cd69dda7-f087-494d-82c2-b7db1cc43b36"/>
    <s v=""/>
    <s v=""/>
    <x v="0"/>
    <x v="1"/>
    <s v="Review disks that are not attached to a VM and evaluate if you still need the disks"/>
    <m/>
    <m/>
    <m/>
    <m/>
    <s v="USD"/>
    <n v="0"/>
    <m/>
  </r>
  <r>
    <s v="e2c9cba0-15a1-4a48-9d53-0959ab2ccec9"/>
    <s v="mc_rg-bluep-eastus2-qa-001_aks-uaa-k8-eastus2-qa-001_eastus2"/>
    <s v="microsoft.compute/disks"/>
    <s v="pvc-da4e55de-a992-412a-8019-8747d1a9e4db"/>
    <s v=""/>
    <s v=""/>
    <x v="0"/>
    <x v="1"/>
    <s v="Review disks that are not attached to a VM and evaluate if you still need the disks"/>
    <m/>
    <m/>
    <m/>
    <m/>
    <s v="USD"/>
    <n v="0"/>
    <m/>
  </r>
  <r>
    <s v="e2c9cba0-15a1-4a48-9d53-0959ab2ccec9"/>
    <s v="mc_rg-bluep-eastus2-qa-001_aks-uaa-k8-eastus2-qa-001_eastus2"/>
    <s v="microsoft.compute/disks"/>
    <s v="pvc-dcbddf3c-3144-4685-8cfd-896549babb2a"/>
    <s v=""/>
    <s v=""/>
    <x v="0"/>
    <x v="1"/>
    <s v="Review disks that are not attached to a VM and evaluate if you still need the disks"/>
    <m/>
    <m/>
    <m/>
    <m/>
    <s v="USD"/>
    <n v="0"/>
    <m/>
  </r>
  <r>
    <s v="e2c9cba0-15a1-4a48-9d53-0959ab2ccec9"/>
    <s v="mc_rg-bluep-eastus2-qa-001_aks-uaa-k8-eastus2-qa-001_eastus2"/>
    <s v="microsoft.compute/disks"/>
    <s v="pvc-e0c33fe5-c9e7-4f30-bc66-e61a37d8a87e"/>
    <s v=""/>
    <s v=""/>
    <x v="0"/>
    <x v="1"/>
    <s v="Review disks that are not attached to a VM and evaluate if you still need the disks"/>
    <m/>
    <m/>
    <m/>
    <m/>
    <s v="USD"/>
    <n v="0"/>
    <m/>
  </r>
  <r>
    <s v="e2c9cba0-15a1-4a48-9d53-0959ab2ccec9"/>
    <s v="mc_rg-bluep-eastus2-qa-001_aks-uaa-k8-eastus2-qa-001_eastus2"/>
    <s v="microsoft.compute/disks"/>
    <s v="pvc-e56fa263-ff17-4f75-813f-2a6ca9c66a50"/>
    <s v=""/>
    <s v=""/>
    <x v="0"/>
    <x v="1"/>
    <s v="Review disks that are not attached to a VM and evaluate if you still need the disks"/>
    <m/>
    <m/>
    <m/>
    <m/>
    <s v="USD"/>
    <n v="0"/>
    <m/>
  </r>
  <r>
    <s v="e2c9cba0-15a1-4a48-9d53-0959ab2ccec9"/>
    <s v="mc_rg-bluep-eastus2-qa-001_aks-uaa-k8-eastus2-qa-001_eastus2"/>
    <s v="microsoft.compute/disks"/>
    <s v="pvc-fcd74c05-10fe-444b-a132-f6837a457732"/>
    <s v=""/>
    <s v=""/>
    <x v="0"/>
    <x v="1"/>
    <s v="Review disks that are not attached to a VM and evaluate if you still need the disks"/>
    <m/>
    <m/>
    <m/>
    <m/>
    <s v="USD"/>
    <n v="0"/>
    <m/>
  </r>
  <r>
    <s v="e2c9cba0-15a1-4a48-9d53-0959ab2ccec9"/>
    <s v="mc_rg-bluep-eastus2-qa-001_aks-uaa-k8-eastus2-qa-001_eastus2"/>
    <s v="microsoft.compute/virtualmachinescalesets"/>
    <s v="aks-nodepool1-33833630-vmss"/>
    <s v=""/>
    <s v=""/>
    <x v="2"/>
    <x v="0"/>
    <s v="Enable automatic repair policy on Azure Virtual Machine Scale Sets (VMSS)"/>
    <m/>
    <m/>
    <m/>
    <m/>
    <s v="USD"/>
    <n v="0"/>
    <m/>
  </r>
  <r>
    <s v="e2c9cba0-15a1-4a48-9d53-0959ab2ccec9"/>
    <s v="mc_rg-bluep-eastus2-qa-001_aks-uaa-k8-eastus2-qa-001_eastus2"/>
    <s v="microsoft.compute/virtualmachinescalesets"/>
    <s v="aks-nodepool1-33833630-vmss"/>
    <s v="Microsoft.Compute/virtualMachines"/>
    <s v=""/>
    <x v="1"/>
    <x v="1"/>
    <s v="Virtual machines and virtual machine scale sets should have encryption at host enabled"/>
    <m/>
    <m/>
    <m/>
    <m/>
    <s v="USD"/>
    <n v="0"/>
    <m/>
  </r>
  <r>
    <s v="e2c9cba0-15a1-4a48-9d53-0959ab2ccec9"/>
    <s v="mc_rg-bluep-eastus2-qa-001_aks-uaa-k8-eastus2-qa-001_eastus2"/>
    <s v="microsoft.compute/virtualmachinescalesets"/>
    <s v="aks-nodepool1-33833630-vmss"/>
    <s v=""/>
    <s v=""/>
    <x v="2"/>
    <x v="1"/>
    <s v="Enable Azure Virtual Machine Scale Set (VMSS) application health monitoring"/>
    <m/>
    <m/>
    <m/>
    <m/>
    <s v="USD"/>
    <n v="0"/>
    <m/>
  </r>
  <r>
    <s v="e2c9cba0-15a1-4a48-9d53-0959ab2ccec9"/>
    <s v="mc_rg-bluep-eastus2-qa-001_aks-uaa-k8-eastus2-qa-001_eastus2"/>
    <s v="microsoft.network/loadbalancers"/>
    <s v="kubernetes-internal"/>
    <s v=""/>
    <s v=""/>
    <x v="2"/>
    <x v="0"/>
    <s v="Ensure backend pools contain at least two instances"/>
    <m/>
    <m/>
    <m/>
    <m/>
    <s v="USD"/>
    <n v="0"/>
    <m/>
  </r>
  <r>
    <s v="e2c9cba0-15a1-4a48-9d53-0959ab2ccec9"/>
    <s v="mc_rg-bluep-eastus2-qa-001_aks-uaa-k8-eastus2-qa-001_eastus2"/>
    <s v="microsoft.network/loadbalancers"/>
    <s v="kubernetes"/>
    <s v=""/>
    <s v=""/>
    <x v="2"/>
    <x v="0"/>
    <s v="Ensure backend pools contain at least two instances"/>
    <m/>
    <m/>
    <m/>
    <m/>
    <s v="USD"/>
    <n v="0"/>
    <m/>
  </r>
  <r>
    <s v="e2c9cba0-15a1-4a48-9d53-0959ab2ccec9"/>
    <s v="mc_rg-integrations-eastus2-qa-001_aks-integrations-eastus2-qa-001_eastus2"/>
    <s v="microsoft.compute/disks"/>
    <s v="pvc-025fec2b-bacb-4d82-958f-0c9b8ad7eb1d"/>
    <s v=""/>
    <s v=""/>
    <x v="0"/>
    <x v="1"/>
    <s v="Review disks that are not attached to a VM and evaluate if you still need the disks"/>
    <m/>
    <m/>
    <m/>
    <m/>
    <s v="USD"/>
    <n v="0"/>
    <m/>
  </r>
  <r>
    <s v="e2c9cba0-15a1-4a48-9d53-0959ab2ccec9"/>
    <s v="mc_rg-integrations-eastus2-qa-001_aks-integrations-eastus2-qa-001_eastus2"/>
    <s v="microsoft.compute/disks"/>
    <s v="pvc-0269766c-69fe-4063-b90b-002edec77606"/>
    <s v=""/>
    <s v=""/>
    <x v="0"/>
    <x v="1"/>
    <s v="Review disks that are not attached to a VM and evaluate if you still need the disks"/>
    <m/>
    <m/>
    <m/>
    <m/>
    <s v="USD"/>
    <n v="0"/>
    <m/>
  </r>
  <r>
    <s v="e2c9cba0-15a1-4a48-9d53-0959ab2ccec9"/>
    <s v="mc_rg-integrations-eastus2-qa-001_aks-integrations-eastus2-qa-001_eastus2"/>
    <s v="microsoft.compute/disks"/>
    <s v="pvc-0ab9b2cb-6753-4f52-bc37-d6222a72c388"/>
    <s v=""/>
    <s v=""/>
    <x v="0"/>
    <x v="1"/>
    <s v="Review disks that are not attached to a VM and evaluate if you still need the disks"/>
    <m/>
    <m/>
    <m/>
    <m/>
    <s v="USD"/>
    <n v="0"/>
    <m/>
  </r>
  <r>
    <s v="e2c9cba0-15a1-4a48-9d53-0959ab2ccec9"/>
    <s v="mc_rg-integrations-eastus2-qa-001_aks-integrations-eastus2-qa-001_eastus2"/>
    <s v="microsoft.compute/disks"/>
    <s v="pvc-0b02711a-8c5a-4abe-8d09-f4cb7e4ac271"/>
    <s v=""/>
    <s v=""/>
    <x v="0"/>
    <x v="1"/>
    <s v="Review disks that are not attached to a VM and evaluate if you still need the disks"/>
    <m/>
    <m/>
    <m/>
    <m/>
    <s v="USD"/>
    <n v="0"/>
    <m/>
  </r>
  <r>
    <s v="e2c9cba0-15a1-4a48-9d53-0959ab2ccec9"/>
    <s v="mc_rg-integrations-eastus2-qa-001_aks-integrations-eastus2-qa-001_eastus2"/>
    <s v="microsoft.compute/disks"/>
    <s v="pvc-0c1ccd9c-49bd-4e80-a0a5-ed32d5674d86"/>
    <s v=""/>
    <s v=""/>
    <x v="0"/>
    <x v="1"/>
    <s v="Review disks that are not attached to a VM and evaluate if you still need the disks"/>
    <m/>
    <m/>
    <m/>
    <m/>
    <s v="USD"/>
    <n v="0"/>
    <m/>
  </r>
  <r>
    <s v="e2c9cba0-15a1-4a48-9d53-0959ab2ccec9"/>
    <s v="mc_rg-integrations-eastus2-qa-001_aks-integrations-eastus2-qa-001_eastus2"/>
    <s v="microsoft.compute/disks"/>
    <s v="pvc-0dc29180-4f24-461a-8b09-929cc5549830"/>
    <s v=""/>
    <s v=""/>
    <x v="0"/>
    <x v="1"/>
    <s v="Review disks that are not attached to a VM and evaluate if you still need the disks"/>
    <m/>
    <m/>
    <m/>
    <m/>
    <s v="USD"/>
    <n v="0"/>
    <m/>
  </r>
  <r>
    <s v="e2c9cba0-15a1-4a48-9d53-0959ab2ccec9"/>
    <s v="mc_rg-integrations-eastus2-qa-001_aks-integrations-eastus2-qa-001_eastus2"/>
    <s v="microsoft.compute/disks"/>
    <s v="pvc-0ddfebd6-91e6-420a-861c-f016abe9fb39"/>
    <s v=""/>
    <s v=""/>
    <x v="0"/>
    <x v="1"/>
    <s v="Review disks that are not attached to a VM and evaluate if you still need the disks"/>
    <m/>
    <m/>
    <m/>
    <m/>
    <s v="USD"/>
    <n v="0"/>
    <m/>
  </r>
  <r>
    <s v="e2c9cba0-15a1-4a48-9d53-0959ab2ccec9"/>
    <s v="mc_rg-integrations-eastus2-qa-001_aks-integrations-eastus2-qa-001_eastus2"/>
    <s v="microsoft.compute/disks"/>
    <s v="pvc-15657c3e-935c-4fd2-acec-04a8498853d0"/>
    <s v=""/>
    <s v=""/>
    <x v="0"/>
    <x v="1"/>
    <s v="Review disks that are not attached to a VM and evaluate if you still need the disks"/>
    <m/>
    <m/>
    <m/>
    <m/>
    <s v="USD"/>
    <n v="0"/>
    <m/>
  </r>
  <r>
    <s v="e2c9cba0-15a1-4a48-9d53-0959ab2ccec9"/>
    <s v="mc_rg-integrations-eastus2-qa-001_aks-integrations-eastus2-qa-001_eastus2"/>
    <s v="microsoft.compute/disks"/>
    <s v="pvc-16e74c0f-cf86-4ad0-b109-e0a41cc60399"/>
    <s v=""/>
    <s v=""/>
    <x v="0"/>
    <x v="1"/>
    <s v="Review disks that are not attached to a VM and evaluate if you still need the disks"/>
    <m/>
    <m/>
    <m/>
    <m/>
    <s v="USD"/>
    <n v="0"/>
    <m/>
  </r>
  <r>
    <s v="e2c9cba0-15a1-4a48-9d53-0959ab2ccec9"/>
    <s v="mc_rg-integrations-eastus2-qa-001_aks-integrations-eastus2-qa-001_eastus2"/>
    <s v="microsoft.compute/disks"/>
    <s v="pvc-18c91575-cd9f-4db9-85b1-91fad8cca404"/>
    <s v=""/>
    <s v=""/>
    <x v="0"/>
    <x v="1"/>
    <s v="Review disks that are not attached to a VM and evaluate if you still need the disks"/>
    <m/>
    <m/>
    <m/>
    <m/>
    <s v="USD"/>
    <n v="0"/>
    <m/>
  </r>
  <r>
    <s v="e2c9cba0-15a1-4a48-9d53-0959ab2ccec9"/>
    <s v="mc_rg-integrations-eastus2-qa-001_aks-integrations-eastus2-qa-001_eastus2"/>
    <s v="microsoft.compute/disks"/>
    <s v="pvc-1d03e41c-9fad-4dc8-b910-97ef764a161d"/>
    <s v=""/>
    <s v=""/>
    <x v="0"/>
    <x v="1"/>
    <s v="Review disks that are not attached to a VM and evaluate if you still need the disks"/>
    <m/>
    <m/>
    <m/>
    <m/>
    <s v="USD"/>
    <n v="0"/>
    <m/>
  </r>
  <r>
    <s v="e2c9cba0-15a1-4a48-9d53-0959ab2ccec9"/>
    <s v="mc_rg-integrations-eastus2-qa-001_aks-integrations-eastus2-qa-001_eastus2"/>
    <s v="microsoft.compute/disks"/>
    <s v="pvc-1da3e440-484b-40aa-b917-ca161122b521"/>
    <s v=""/>
    <s v=""/>
    <x v="0"/>
    <x v="1"/>
    <s v="Review disks that are not attached to a VM and evaluate if you still need the disks"/>
    <m/>
    <m/>
    <m/>
    <m/>
    <s v="USD"/>
    <n v="0"/>
    <m/>
  </r>
  <r>
    <s v="e2c9cba0-15a1-4a48-9d53-0959ab2ccec9"/>
    <s v="mc_rg-integrations-eastus2-qa-001_aks-integrations-eastus2-qa-001_eastus2"/>
    <s v="microsoft.compute/disks"/>
    <s v="pvc-212fcec7-de60-4009-b950-5bbe7586c4e0"/>
    <s v=""/>
    <s v=""/>
    <x v="0"/>
    <x v="1"/>
    <s v="Review disks that are not attached to a VM and evaluate if you still need the disks"/>
    <m/>
    <m/>
    <m/>
    <m/>
    <s v="USD"/>
    <n v="0"/>
    <m/>
  </r>
  <r>
    <s v="e2c9cba0-15a1-4a48-9d53-0959ab2ccec9"/>
    <s v="mc_rg-integrations-eastus2-qa-001_aks-integrations-eastus2-qa-001_eastus2"/>
    <s v="microsoft.compute/disks"/>
    <s v="pvc-2164eff1-8b4a-45a5-85f0-e13c5d2e9c48"/>
    <s v=""/>
    <s v=""/>
    <x v="0"/>
    <x v="1"/>
    <s v="Review disks that are not attached to a VM and evaluate if you still need the disks"/>
    <m/>
    <m/>
    <m/>
    <m/>
    <s v="USD"/>
    <n v="0"/>
    <m/>
  </r>
  <r>
    <s v="e2c9cba0-15a1-4a48-9d53-0959ab2ccec9"/>
    <s v="mc_rg-integrations-eastus2-qa-001_aks-integrations-eastus2-qa-001_eastus2"/>
    <s v="microsoft.compute/disks"/>
    <s v="pvc-234b43ea-1403-467b-bad3-9e64cc7f170f"/>
    <s v=""/>
    <s v=""/>
    <x v="0"/>
    <x v="1"/>
    <s v="Review disks that are not attached to a VM and evaluate if you still need the disks"/>
    <m/>
    <m/>
    <m/>
    <m/>
    <s v="USD"/>
    <n v="0"/>
    <m/>
  </r>
  <r>
    <s v="e2c9cba0-15a1-4a48-9d53-0959ab2ccec9"/>
    <s v="mc_rg-integrations-eastus2-qa-001_aks-integrations-eastus2-qa-001_eastus2"/>
    <s v="microsoft.compute/disks"/>
    <s v="pvc-24278d1e-3b86-4537-b69c-971a8834dc13"/>
    <s v=""/>
    <s v=""/>
    <x v="0"/>
    <x v="1"/>
    <s v="Review disks that are not attached to a VM and evaluate if you still need the disks"/>
    <m/>
    <m/>
    <m/>
    <m/>
    <s v="USD"/>
    <n v="0"/>
    <m/>
  </r>
  <r>
    <s v="e2c9cba0-15a1-4a48-9d53-0959ab2ccec9"/>
    <s v="mc_rg-integrations-eastus2-qa-001_aks-integrations-eastus2-qa-001_eastus2"/>
    <s v="microsoft.compute/disks"/>
    <s v="pvc-256e2d4a-35ed-4ae6-8472-412676865b46"/>
    <s v=""/>
    <s v=""/>
    <x v="0"/>
    <x v="1"/>
    <s v="Review disks that are not attached to a VM and evaluate if you still need the disks"/>
    <m/>
    <m/>
    <m/>
    <m/>
    <s v="USD"/>
    <n v="0"/>
    <m/>
  </r>
  <r>
    <s v="e2c9cba0-15a1-4a48-9d53-0959ab2ccec9"/>
    <s v="mc_rg-integrations-eastus2-qa-001_aks-integrations-eastus2-qa-001_eastus2"/>
    <s v="microsoft.compute/disks"/>
    <s v="pvc-267ef1f2-8215-4570-9768-6890350bd4a5"/>
    <s v=""/>
    <s v=""/>
    <x v="0"/>
    <x v="1"/>
    <s v="Review disks that are not attached to a VM and evaluate if you still need the disks"/>
    <m/>
    <m/>
    <m/>
    <m/>
    <s v="USD"/>
    <n v="0"/>
    <m/>
  </r>
  <r>
    <s v="e2c9cba0-15a1-4a48-9d53-0959ab2ccec9"/>
    <s v="mc_rg-integrations-eastus2-qa-001_aks-integrations-eastus2-qa-001_eastus2"/>
    <s v="microsoft.compute/disks"/>
    <s v="pvc-2ad846ce-c2f1-4168-b934-0363c17add59"/>
    <s v=""/>
    <s v=""/>
    <x v="0"/>
    <x v="1"/>
    <s v="Review disks that are not attached to a VM and evaluate if you still need the disks"/>
    <m/>
    <m/>
    <m/>
    <m/>
    <s v="USD"/>
    <n v="0"/>
    <m/>
  </r>
  <r>
    <s v="e2c9cba0-15a1-4a48-9d53-0959ab2ccec9"/>
    <s v="mc_rg-integrations-eastus2-qa-001_aks-integrations-eastus2-qa-001_eastus2"/>
    <s v="microsoft.compute/disks"/>
    <s v="pvc-2ef1ce21-743d-4249-b090-fb80d611b9c3"/>
    <s v=""/>
    <s v=""/>
    <x v="0"/>
    <x v="1"/>
    <s v="Review disks that are not attached to a VM and evaluate if you still need the disks"/>
    <m/>
    <m/>
    <m/>
    <m/>
    <s v="USD"/>
    <n v="0"/>
    <m/>
  </r>
  <r>
    <s v="e2c9cba0-15a1-4a48-9d53-0959ab2ccec9"/>
    <s v="mc_rg-integrations-eastus2-qa-001_aks-integrations-eastus2-qa-001_eastus2"/>
    <s v="microsoft.compute/disks"/>
    <s v="pvc-32432e24-5a94-429e-811f-2c0536c0bb14"/>
    <s v=""/>
    <s v=""/>
    <x v="0"/>
    <x v="1"/>
    <s v="Review disks that are not attached to a VM and evaluate if you still need the disks"/>
    <m/>
    <m/>
    <m/>
    <m/>
    <s v="USD"/>
    <n v="0"/>
    <m/>
  </r>
  <r>
    <s v="e2c9cba0-15a1-4a48-9d53-0959ab2ccec9"/>
    <s v="mc_rg-integrations-eastus2-qa-001_aks-integrations-eastus2-qa-001_eastus2"/>
    <s v="microsoft.compute/disks"/>
    <s v="pvc-3a1b7e77-5f4d-420f-8708-ac7a9105a273"/>
    <s v=""/>
    <s v=""/>
    <x v="0"/>
    <x v="1"/>
    <s v="Review disks that are not attached to a VM and evaluate if you still need the disks"/>
    <m/>
    <m/>
    <m/>
    <m/>
    <s v="USD"/>
    <n v="0"/>
    <m/>
  </r>
  <r>
    <s v="e2c9cba0-15a1-4a48-9d53-0959ab2ccec9"/>
    <s v="mc_rg-integrations-eastus2-qa-001_aks-integrations-eastus2-qa-001_eastus2"/>
    <s v="microsoft.compute/disks"/>
    <s v="pvc-3b55492a-166b-454b-8ff8-be98eed2b40a"/>
    <s v=""/>
    <s v=""/>
    <x v="0"/>
    <x v="1"/>
    <s v="Review disks that are not attached to a VM and evaluate if you still need the disks"/>
    <m/>
    <m/>
    <m/>
    <m/>
    <s v="USD"/>
    <n v="0"/>
    <m/>
  </r>
  <r>
    <s v="e2c9cba0-15a1-4a48-9d53-0959ab2ccec9"/>
    <s v="mc_rg-integrations-eastus2-qa-001_aks-integrations-eastus2-qa-001_eastus2"/>
    <s v="microsoft.compute/disks"/>
    <s v="pvc-43fd6777-8651-4a3b-abbe-dd51f732f69a"/>
    <s v=""/>
    <s v=""/>
    <x v="0"/>
    <x v="1"/>
    <s v="Review disks that are not attached to a VM and evaluate if you still need the disks"/>
    <m/>
    <m/>
    <m/>
    <m/>
    <s v="USD"/>
    <n v="0"/>
    <m/>
  </r>
  <r>
    <s v="e2c9cba0-15a1-4a48-9d53-0959ab2ccec9"/>
    <s v="mc_rg-integrations-eastus2-qa-001_aks-integrations-eastus2-qa-001_eastus2"/>
    <s v="microsoft.compute/disks"/>
    <s v="pvc-4437b83d-1571-4b54-be68-a31309ee4d3e"/>
    <s v=""/>
    <s v=""/>
    <x v="0"/>
    <x v="1"/>
    <s v="Review disks that are not attached to a VM and evaluate if you still need the disks"/>
    <m/>
    <m/>
    <m/>
    <m/>
    <s v="USD"/>
    <n v="0"/>
    <m/>
  </r>
  <r>
    <s v="e2c9cba0-15a1-4a48-9d53-0959ab2ccec9"/>
    <s v="mc_rg-integrations-eastus2-qa-001_aks-integrations-eastus2-qa-001_eastus2"/>
    <s v="microsoft.compute/disks"/>
    <s v="pvc-4583574f-a894-431d-90ee-442d9ce14165"/>
    <s v=""/>
    <s v=""/>
    <x v="0"/>
    <x v="1"/>
    <s v="Review disks that are not attached to a VM and evaluate if you still need the disks"/>
    <m/>
    <m/>
    <m/>
    <m/>
    <s v="USD"/>
    <n v="0"/>
    <m/>
  </r>
  <r>
    <s v="e2c9cba0-15a1-4a48-9d53-0959ab2ccec9"/>
    <s v="mc_rg-integrations-eastus2-qa-001_aks-integrations-eastus2-qa-001_eastus2"/>
    <s v="microsoft.compute/disks"/>
    <s v="pvc-45e71b17-bf71-49aa-a165-35282b62b67f"/>
    <s v=""/>
    <s v=""/>
    <x v="0"/>
    <x v="1"/>
    <s v="Review disks that are not attached to a VM and evaluate if you still need the disks"/>
    <m/>
    <m/>
    <m/>
    <m/>
    <s v="USD"/>
    <n v="0"/>
    <m/>
  </r>
  <r>
    <s v="e2c9cba0-15a1-4a48-9d53-0959ab2ccec9"/>
    <s v="mc_rg-integrations-eastus2-qa-001_aks-integrations-eastus2-qa-001_eastus2"/>
    <s v="microsoft.compute/disks"/>
    <s v="pvc-48c526d5-424c-499b-99a6-9fe2f006c4a3"/>
    <s v=""/>
    <s v=""/>
    <x v="0"/>
    <x v="1"/>
    <s v="Review disks that are not attached to a VM and evaluate if you still need the disks"/>
    <m/>
    <m/>
    <m/>
    <m/>
    <s v="USD"/>
    <n v="0"/>
    <m/>
  </r>
  <r>
    <s v="e2c9cba0-15a1-4a48-9d53-0959ab2ccec9"/>
    <s v="mc_rg-integrations-eastus2-qa-001_aks-integrations-eastus2-qa-001_eastus2"/>
    <s v="microsoft.compute/disks"/>
    <s v="pvc-4d88b146-96cf-430a-9646-e0bc5e900c3f"/>
    <s v=""/>
    <s v=""/>
    <x v="0"/>
    <x v="1"/>
    <s v="Review disks that are not attached to a VM and evaluate if you still need the disks"/>
    <m/>
    <m/>
    <m/>
    <m/>
    <s v="USD"/>
    <n v="0"/>
    <m/>
  </r>
  <r>
    <s v="e2c9cba0-15a1-4a48-9d53-0959ab2ccec9"/>
    <s v="mc_rg-integrations-eastus2-qa-001_aks-integrations-eastus2-qa-001_eastus2"/>
    <s v="microsoft.compute/disks"/>
    <s v="pvc-522307dc-ff3c-4144-ab14-dd023ae5c76f"/>
    <s v=""/>
    <s v=""/>
    <x v="0"/>
    <x v="1"/>
    <s v="Review disks that are not attached to a VM and evaluate if you still need the disks"/>
    <m/>
    <m/>
    <m/>
    <m/>
    <s v="USD"/>
    <n v="0"/>
    <m/>
  </r>
  <r>
    <s v="e2c9cba0-15a1-4a48-9d53-0959ab2ccec9"/>
    <s v="mc_rg-integrations-eastus2-qa-001_aks-integrations-eastus2-qa-001_eastus2"/>
    <s v="microsoft.compute/disks"/>
    <s v="pvc-53a26aa1-0a30-4d23-a112-3256409015ce"/>
    <s v=""/>
    <s v=""/>
    <x v="0"/>
    <x v="1"/>
    <s v="Review disks that are not attached to a VM and evaluate if you still need the disks"/>
    <m/>
    <m/>
    <m/>
    <m/>
    <s v="USD"/>
    <n v="0"/>
    <m/>
  </r>
  <r>
    <s v="e2c9cba0-15a1-4a48-9d53-0959ab2ccec9"/>
    <s v="mc_rg-integrations-eastus2-qa-001_aks-integrations-eastus2-qa-001_eastus2"/>
    <s v="microsoft.compute/disks"/>
    <s v="pvc-57bb4d78-c172-4e9c-9537-1d5f03469a53"/>
    <s v=""/>
    <s v=""/>
    <x v="0"/>
    <x v="1"/>
    <s v="Review disks that are not attached to a VM and evaluate if you still need the disks"/>
    <m/>
    <m/>
    <m/>
    <m/>
    <s v="USD"/>
    <n v="0"/>
    <m/>
  </r>
  <r>
    <s v="e2c9cba0-15a1-4a48-9d53-0959ab2ccec9"/>
    <s v="mc_rg-integrations-eastus2-qa-001_aks-integrations-eastus2-qa-001_eastus2"/>
    <s v="microsoft.compute/disks"/>
    <s v="pvc-59abafa5-54ad-48af-96af-780f63aad7f3"/>
    <s v=""/>
    <s v=""/>
    <x v="0"/>
    <x v="1"/>
    <s v="Review disks that are not attached to a VM and evaluate if you still need the disks"/>
    <m/>
    <m/>
    <m/>
    <m/>
    <s v="USD"/>
    <n v="0"/>
    <m/>
  </r>
  <r>
    <s v="e2c9cba0-15a1-4a48-9d53-0959ab2ccec9"/>
    <s v="mc_rg-integrations-eastus2-qa-001_aks-integrations-eastus2-qa-001_eastus2"/>
    <s v="microsoft.compute/disks"/>
    <s v="pvc-64a64a73-63c0-4d66-ad2d-86fcbc9f4f11"/>
    <s v=""/>
    <s v=""/>
    <x v="0"/>
    <x v="1"/>
    <s v="Review disks that are not attached to a VM and evaluate if you still need the disks"/>
    <m/>
    <m/>
    <m/>
    <m/>
    <s v="USD"/>
    <n v="0"/>
    <m/>
  </r>
  <r>
    <s v="e2c9cba0-15a1-4a48-9d53-0959ab2ccec9"/>
    <s v="mc_rg-integrations-eastus2-qa-001_aks-integrations-eastus2-qa-001_eastus2"/>
    <s v="microsoft.compute/disks"/>
    <s v="pvc-64a9b0fd-3133-4997-8a19-d8b3b6157402"/>
    <s v=""/>
    <s v=""/>
    <x v="0"/>
    <x v="1"/>
    <s v="Review disks that are not attached to a VM and evaluate if you still need the disks"/>
    <m/>
    <m/>
    <m/>
    <m/>
    <s v="USD"/>
    <n v="0"/>
    <m/>
  </r>
  <r>
    <s v="e2c9cba0-15a1-4a48-9d53-0959ab2ccec9"/>
    <s v="mc_rg-integrations-eastus2-qa-001_aks-integrations-eastus2-qa-001_eastus2"/>
    <s v="microsoft.compute/disks"/>
    <s v="pvc-67d5c60b-302f-416a-8e58-9c68f4efaf06"/>
    <s v=""/>
    <s v=""/>
    <x v="0"/>
    <x v="1"/>
    <s v="Review disks that are not attached to a VM and evaluate if you still need the disks"/>
    <m/>
    <m/>
    <m/>
    <m/>
    <s v="USD"/>
    <n v="0"/>
    <m/>
  </r>
  <r>
    <s v="e2c9cba0-15a1-4a48-9d53-0959ab2ccec9"/>
    <s v="mc_rg-integrations-eastus2-qa-001_aks-integrations-eastus2-qa-001_eastus2"/>
    <s v="microsoft.compute/disks"/>
    <s v="pvc-69428003-b9cd-474a-aba9-f223ea733cd4"/>
    <s v=""/>
    <s v=""/>
    <x v="0"/>
    <x v="1"/>
    <s v="Review disks that are not attached to a VM and evaluate if you still need the disks"/>
    <m/>
    <m/>
    <m/>
    <m/>
    <s v="USD"/>
    <n v="0"/>
    <m/>
  </r>
  <r>
    <s v="e2c9cba0-15a1-4a48-9d53-0959ab2ccec9"/>
    <s v="mc_rg-integrations-eastus2-qa-001_aks-integrations-eastus2-qa-001_eastus2"/>
    <s v="microsoft.compute/disks"/>
    <s v="pvc-69da4359-afca-4180-9486-7aca79bffa57"/>
    <s v=""/>
    <s v=""/>
    <x v="0"/>
    <x v="1"/>
    <s v="Review disks that are not attached to a VM and evaluate if you still need the disks"/>
    <m/>
    <m/>
    <m/>
    <m/>
    <s v="USD"/>
    <n v="0"/>
    <m/>
  </r>
  <r>
    <s v="e2c9cba0-15a1-4a48-9d53-0959ab2ccec9"/>
    <s v="mc_rg-integrations-eastus2-qa-001_aks-integrations-eastus2-qa-001_eastus2"/>
    <s v="microsoft.compute/disks"/>
    <s v="pvc-6cf556ea-c38c-4af9-83fd-3a5dacfde1fc"/>
    <s v=""/>
    <s v=""/>
    <x v="0"/>
    <x v="1"/>
    <s v="Review disks that are not attached to a VM and evaluate if you still need the disks"/>
    <m/>
    <m/>
    <m/>
    <m/>
    <s v="USD"/>
    <n v="0"/>
    <m/>
  </r>
  <r>
    <s v="e2c9cba0-15a1-4a48-9d53-0959ab2ccec9"/>
    <s v="mc_rg-integrations-eastus2-qa-001_aks-integrations-eastus2-qa-001_eastus2"/>
    <s v="microsoft.compute/disks"/>
    <s v="pvc-6f1d24cc-fb89-4599-ba43-df3256239b14"/>
    <s v=""/>
    <s v=""/>
    <x v="0"/>
    <x v="1"/>
    <s v="Review disks that are not attached to a VM and evaluate if you still need the disks"/>
    <m/>
    <m/>
    <m/>
    <m/>
    <s v="USD"/>
    <n v="0"/>
    <m/>
  </r>
  <r>
    <s v="e2c9cba0-15a1-4a48-9d53-0959ab2ccec9"/>
    <s v="mc_rg-integrations-eastus2-qa-001_aks-integrations-eastus2-qa-001_eastus2"/>
    <s v="microsoft.compute/disks"/>
    <s v="pvc-70d8db6a-423d-41f3-bdd3-7b0a94b275b9"/>
    <s v=""/>
    <s v=""/>
    <x v="0"/>
    <x v="1"/>
    <s v="Review disks that are not attached to a VM and evaluate if you still need the disks"/>
    <m/>
    <m/>
    <m/>
    <m/>
    <s v="USD"/>
    <n v="0"/>
    <m/>
  </r>
  <r>
    <s v="e2c9cba0-15a1-4a48-9d53-0959ab2ccec9"/>
    <s v="mc_rg-integrations-eastus2-qa-001_aks-integrations-eastus2-qa-001_eastus2"/>
    <s v="microsoft.compute/disks"/>
    <s v="pvc-748b6f0f-e5a2-4318-8556-5118f6a41cb8"/>
    <s v=""/>
    <s v=""/>
    <x v="0"/>
    <x v="1"/>
    <s v="Review disks that are not attached to a VM and evaluate if you still need the disks"/>
    <m/>
    <m/>
    <m/>
    <m/>
    <s v="USD"/>
    <n v="0"/>
    <m/>
  </r>
  <r>
    <s v="e2c9cba0-15a1-4a48-9d53-0959ab2ccec9"/>
    <s v="mc_rg-integrations-eastus2-qa-001_aks-integrations-eastus2-qa-001_eastus2"/>
    <s v="microsoft.compute/disks"/>
    <s v="pvc-762676d5-9946-4e29-a92c-a5ad0aaa6fa6"/>
    <s v=""/>
    <s v=""/>
    <x v="0"/>
    <x v="1"/>
    <s v="Review disks that are not attached to a VM and evaluate if you still need the disks"/>
    <m/>
    <m/>
    <m/>
    <m/>
    <s v="USD"/>
    <n v="0"/>
    <m/>
  </r>
  <r>
    <s v="e2c9cba0-15a1-4a48-9d53-0959ab2ccec9"/>
    <s v="mc_rg-integrations-eastus2-qa-001_aks-integrations-eastus2-qa-001_eastus2"/>
    <s v="microsoft.compute/disks"/>
    <s v="pvc-79bdfd76-ce4d-4dda-b841-5855573adc18"/>
    <s v=""/>
    <s v=""/>
    <x v="0"/>
    <x v="1"/>
    <s v="Review disks that are not attached to a VM and evaluate if you still need the disks"/>
    <m/>
    <m/>
    <m/>
    <m/>
    <s v="USD"/>
    <n v="0"/>
    <m/>
  </r>
  <r>
    <s v="e2c9cba0-15a1-4a48-9d53-0959ab2ccec9"/>
    <s v="mc_rg-integrations-eastus2-qa-001_aks-integrations-eastus2-qa-001_eastus2"/>
    <s v="microsoft.compute/disks"/>
    <s v="pvc-7e6b4d3a-5eba-4090-b7cd-920cec7faadf"/>
    <s v=""/>
    <s v=""/>
    <x v="0"/>
    <x v="1"/>
    <s v="Review disks that are not attached to a VM and evaluate if you still need the disks"/>
    <m/>
    <m/>
    <m/>
    <m/>
    <s v="USD"/>
    <n v="0"/>
    <m/>
  </r>
  <r>
    <s v="e2c9cba0-15a1-4a48-9d53-0959ab2ccec9"/>
    <s v="mc_rg-integrations-eastus2-qa-001_aks-integrations-eastus2-qa-001_eastus2"/>
    <s v="microsoft.compute/disks"/>
    <s v="pvc-836a0db5-4d4b-4d23-8d5a-87cac1e3a6e7"/>
    <s v=""/>
    <s v=""/>
    <x v="0"/>
    <x v="1"/>
    <s v="Review disks that are not attached to a VM and evaluate if you still need the disks"/>
    <m/>
    <m/>
    <m/>
    <m/>
    <s v="USD"/>
    <n v="0"/>
    <m/>
  </r>
  <r>
    <s v="e2c9cba0-15a1-4a48-9d53-0959ab2ccec9"/>
    <s v="mc_rg-integrations-eastus2-qa-001_aks-integrations-eastus2-qa-001_eastus2"/>
    <s v="microsoft.compute/disks"/>
    <s v="pvc-859bed0f-b88c-4389-88b9-f5a1753fc809"/>
    <s v=""/>
    <s v=""/>
    <x v="0"/>
    <x v="1"/>
    <s v="Review disks that are not attached to a VM and evaluate if you still need the disks"/>
    <m/>
    <m/>
    <m/>
    <m/>
    <s v="USD"/>
    <n v="0"/>
    <m/>
  </r>
  <r>
    <s v="e2c9cba0-15a1-4a48-9d53-0959ab2ccec9"/>
    <s v="mc_rg-integrations-eastus2-qa-001_aks-integrations-eastus2-qa-001_eastus2"/>
    <s v="microsoft.compute/disks"/>
    <s v="pvc-87d16484-50db-4933-92ca-c1c655ca9e27"/>
    <s v=""/>
    <s v=""/>
    <x v="0"/>
    <x v="1"/>
    <s v="Review disks that are not attached to a VM and evaluate if you still need the disks"/>
    <m/>
    <m/>
    <m/>
    <m/>
    <s v="USD"/>
    <n v="0"/>
    <m/>
  </r>
  <r>
    <s v="e2c9cba0-15a1-4a48-9d53-0959ab2ccec9"/>
    <s v="mc_rg-integrations-eastus2-qa-001_aks-integrations-eastus2-qa-001_eastus2"/>
    <s v="microsoft.compute/disks"/>
    <s v="pvc-8afb9bf2-8f19-4245-8bd8-dba5f1c9df18"/>
    <s v=""/>
    <s v=""/>
    <x v="0"/>
    <x v="1"/>
    <s v="Review disks that are not attached to a VM and evaluate if you still need the disks"/>
    <m/>
    <m/>
    <m/>
    <m/>
    <s v="USD"/>
    <n v="0"/>
    <m/>
  </r>
  <r>
    <s v="e2c9cba0-15a1-4a48-9d53-0959ab2ccec9"/>
    <s v="mc_rg-integrations-eastus2-qa-001_aks-integrations-eastus2-qa-001_eastus2"/>
    <s v="microsoft.compute/disks"/>
    <s v="pvc-8b16908d-00a2-45b2-afcf-267a79f37981"/>
    <s v=""/>
    <s v=""/>
    <x v="0"/>
    <x v="1"/>
    <s v="Review disks that are not attached to a VM and evaluate if you still need the disks"/>
    <m/>
    <m/>
    <m/>
    <m/>
    <s v="USD"/>
    <n v="0"/>
    <m/>
  </r>
  <r>
    <s v="e2c9cba0-15a1-4a48-9d53-0959ab2ccec9"/>
    <s v="mc_rg-integrations-eastus2-qa-001_aks-integrations-eastus2-qa-001_eastus2"/>
    <s v="microsoft.compute/disks"/>
    <s v="pvc-8b6fc21e-f531-4b1c-91ff-6383c752cf1b"/>
    <s v=""/>
    <s v=""/>
    <x v="0"/>
    <x v="1"/>
    <s v="Review disks that are not attached to a VM and evaluate if you still need the disks"/>
    <m/>
    <m/>
    <m/>
    <m/>
    <s v="USD"/>
    <n v="0"/>
    <m/>
  </r>
  <r>
    <s v="e2c9cba0-15a1-4a48-9d53-0959ab2ccec9"/>
    <s v="mc_rg-integrations-eastus2-qa-001_aks-integrations-eastus2-qa-001_eastus2"/>
    <s v="microsoft.compute/disks"/>
    <s v="pvc-8e12dd6a-ad61-4e13-9dba-f082b854c884"/>
    <s v=""/>
    <s v=""/>
    <x v="0"/>
    <x v="1"/>
    <s v="Review disks that are not attached to a VM and evaluate if you still need the disks"/>
    <m/>
    <m/>
    <m/>
    <m/>
    <s v="USD"/>
    <n v="0"/>
    <m/>
  </r>
  <r>
    <s v="e2c9cba0-15a1-4a48-9d53-0959ab2ccec9"/>
    <s v="mc_rg-integrations-eastus2-qa-001_aks-integrations-eastus2-qa-001_eastus2"/>
    <s v="microsoft.compute/disks"/>
    <s v="pvc-8f0657d7-8fa7-4898-83e0-19f6ae5974f3"/>
    <s v=""/>
    <s v=""/>
    <x v="0"/>
    <x v="1"/>
    <s v="Review disks that are not attached to a VM and evaluate if you still need the disks"/>
    <m/>
    <m/>
    <m/>
    <m/>
    <s v="USD"/>
    <n v="0"/>
    <m/>
  </r>
  <r>
    <s v="e2c9cba0-15a1-4a48-9d53-0959ab2ccec9"/>
    <s v="mc_rg-integrations-eastus2-qa-001_aks-integrations-eastus2-qa-001_eastus2"/>
    <s v="microsoft.compute/disks"/>
    <s v="pvc-9dca7b51-dd39-46f4-9f3f-7cd637e38779"/>
    <s v=""/>
    <s v=""/>
    <x v="0"/>
    <x v="1"/>
    <s v="Review disks that are not attached to a VM and evaluate if you still need the disks"/>
    <m/>
    <m/>
    <m/>
    <m/>
    <s v="USD"/>
    <n v="0"/>
    <m/>
  </r>
  <r>
    <s v="e2c9cba0-15a1-4a48-9d53-0959ab2ccec9"/>
    <s v="mc_rg-integrations-eastus2-qa-001_aks-integrations-eastus2-qa-001_eastus2"/>
    <s v="microsoft.compute/disks"/>
    <s v="pvc-9fb704b7-3502-4aa4-a104-742d4728db14"/>
    <s v=""/>
    <s v=""/>
    <x v="0"/>
    <x v="1"/>
    <s v="Review disks that are not attached to a VM and evaluate if you still need the disks"/>
    <m/>
    <m/>
    <m/>
    <m/>
    <s v="USD"/>
    <n v="0"/>
    <m/>
  </r>
  <r>
    <s v="e2c9cba0-15a1-4a48-9d53-0959ab2ccec9"/>
    <s v="mc_rg-integrations-eastus2-qa-001_aks-integrations-eastus2-qa-001_eastus2"/>
    <s v="microsoft.compute/disks"/>
    <s v="pvc-a30e97d1-ef78-45d7-99ff-c4b0b574f59e"/>
    <s v=""/>
    <s v=""/>
    <x v="0"/>
    <x v="1"/>
    <s v="Review disks that are not attached to a VM and evaluate if you still need the disks"/>
    <m/>
    <m/>
    <m/>
    <m/>
    <s v="USD"/>
    <n v="0"/>
    <m/>
  </r>
  <r>
    <s v="e2c9cba0-15a1-4a48-9d53-0959ab2ccec9"/>
    <s v="mc_rg-integrations-eastus2-qa-001_aks-integrations-eastus2-qa-001_eastus2"/>
    <s v="microsoft.compute/disks"/>
    <s v="pvc-a3e29083-3681-4f7d-ae43-0264b575fb72"/>
    <s v=""/>
    <s v=""/>
    <x v="0"/>
    <x v="1"/>
    <s v="Review disks that are not attached to a VM and evaluate if you still need the disks"/>
    <m/>
    <m/>
    <m/>
    <m/>
    <s v="USD"/>
    <n v="0"/>
    <m/>
  </r>
  <r>
    <s v="e2c9cba0-15a1-4a48-9d53-0959ab2ccec9"/>
    <s v="mc_rg-integrations-eastus2-qa-001_aks-integrations-eastus2-qa-001_eastus2"/>
    <s v="microsoft.compute/disks"/>
    <s v="pvc-a5216a7e-b92e-4897-8d5a-5cebf5d0ae89"/>
    <s v=""/>
    <s v=""/>
    <x v="0"/>
    <x v="1"/>
    <s v="Review disks that are not attached to a VM and evaluate if you still need the disks"/>
    <m/>
    <m/>
    <m/>
    <m/>
    <s v="USD"/>
    <n v="0"/>
    <m/>
  </r>
  <r>
    <s v="e2c9cba0-15a1-4a48-9d53-0959ab2ccec9"/>
    <s v="mc_rg-integrations-eastus2-qa-001_aks-integrations-eastus2-qa-001_eastus2"/>
    <s v="microsoft.compute/disks"/>
    <s v="pvc-af37fc2b-0584-4e0a-b1cb-f87b01a44f54"/>
    <s v=""/>
    <s v=""/>
    <x v="0"/>
    <x v="1"/>
    <s v="Review disks that are not attached to a VM and evaluate if you still need the disks"/>
    <m/>
    <m/>
    <m/>
    <m/>
    <s v="USD"/>
    <n v="0"/>
    <m/>
  </r>
  <r>
    <s v="e2c9cba0-15a1-4a48-9d53-0959ab2ccec9"/>
    <s v="mc_rg-integrations-eastus2-qa-001_aks-integrations-eastus2-qa-001_eastus2"/>
    <s v="microsoft.compute/disks"/>
    <s v="pvc-af828f0c-c3b6-423c-b2ae-f45f22a86496"/>
    <s v=""/>
    <s v=""/>
    <x v="0"/>
    <x v="1"/>
    <s v="Review disks that are not attached to a VM and evaluate if you still need the disks"/>
    <m/>
    <m/>
    <m/>
    <m/>
    <s v="USD"/>
    <n v="0"/>
    <m/>
  </r>
  <r>
    <s v="e2c9cba0-15a1-4a48-9d53-0959ab2ccec9"/>
    <s v="mc_rg-integrations-eastus2-qa-001_aks-integrations-eastus2-qa-001_eastus2"/>
    <s v="microsoft.compute/disks"/>
    <s v="pvc-af87003a-af06-44d0-8c48-853b3691df54"/>
    <s v=""/>
    <s v=""/>
    <x v="0"/>
    <x v="1"/>
    <s v="Review disks that are not attached to a VM and evaluate if you still need the disks"/>
    <m/>
    <m/>
    <m/>
    <m/>
    <s v="USD"/>
    <n v="0"/>
    <m/>
  </r>
  <r>
    <s v="e2c9cba0-15a1-4a48-9d53-0959ab2ccec9"/>
    <s v="mc_rg-integrations-eastus2-qa-001_aks-integrations-eastus2-qa-001_eastus2"/>
    <s v="microsoft.compute/disks"/>
    <s v="pvc-b263082e-6947-4d65-9f15-fb4034c9e0e8"/>
    <s v=""/>
    <s v=""/>
    <x v="0"/>
    <x v="1"/>
    <s v="Review disks that are not attached to a VM and evaluate if you still need the disks"/>
    <m/>
    <m/>
    <m/>
    <m/>
    <s v="USD"/>
    <n v="0"/>
    <m/>
  </r>
  <r>
    <s v="e2c9cba0-15a1-4a48-9d53-0959ab2ccec9"/>
    <s v="mc_rg-integrations-eastus2-qa-001_aks-integrations-eastus2-qa-001_eastus2"/>
    <s v="microsoft.compute/disks"/>
    <s v="pvc-b63734b7-8eeb-4094-b3bd-fde977093fd0"/>
    <s v=""/>
    <s v=""/>
    <x v="0"/>
    <x v="1"/>
    <s v="Review disks that are not attached to a VM and evaluate if you still need the disks"/>
    <m/>
    <m/>
    <m/>
    <m/>
    <s v="USD"/>
    <n v="0"/>
    <m/>
  </r>
  <r>
    <s v="e2c9cba0-15a1-4a48-9d53-0959ab2ccec9"/>
    <s v="mc_rg-integrations-eastus2-qa-001_aks-integrations-eastus2-qa-001_eastus2"/>
    <s v="microsoft.compute/disks"/>
    <s v="pvc-b92b7809-da60-41d3-ade1-74bc09d3d37b"/>
    <s v=""/>
    <s v=""/>
    <x v="0"/>
    <x v="1"/>
    <s v="Review disks that are not attached to a VM and evaluate if you still need the disks"/>
    <m/>
    <m/>
    <m/>
    <m/>
    <s v="USD"/>
    <n v="0"/>
    <m/>
  </r>
  <r>
    <s v="e2c9cba0-15a1-4a48-9d53-0959ab2ccec9"/>
    <s v="mc_rg-integrations-eastus2-qa-001_aks-integrations-eastus2-qa-001_eastus2"/>
    <s v="microsoft.compute/disks"/>
    <s v="pvc-ba3ae318-e71d-4563-8f75-fc07055330e3"/>
    <s v=""/>
    <s v=""/>
    <x v="0"/>
    <x v="1"/>
    <s v="Review disks that are not attached to a VM and evaluate if you still need the disks"/>
    <m/>
    <m/>
    <m/>
    <m/>
    <s v="USD"/>
    <n v="0"/>
    <m/>
  </r>
  <r>
    <s v="e2c9cba0-15a1-4a48-9d53-0959ab2ccec9"/>
    <s v="mc_rg-integrations-eastus2-qa-001_aks-integrations-eastus2-qa-001_eastus2"/>
    <s v="microsoft.compute/disks"/>
    <s v="pvc-bdff65fe-da1e-4089-acfd-e5a5828485ff"/>
    <s v=""/>
    <s v=""/>
    <x v="0"/>
    <x v="1"/>
    <s v="Review disks that are not attached to a VM and evaluate if you still need the disks"/>
    <m/>
    <m/>
    <m/>
    <m/>
    <s v="USD"/>
    <n v="0"/>
    <m/>
  </r>
  <r>
    <s v="e2c9cba0-15a1-4a48-9d53-0959ab2ccec9"/>
    <s v="mc_rg-integrations-eastus2-qa-001_aks-integrations-eastus2-qa-001_eastus2"/>
    <s v="microsoft.compute/disks"/>
    <s v="pvc-c135ec28-a858-445b-9149-1f0d53f6b30b"/>
    <s v=""/>
    <s v=""/>
    <x v="0"/>
    <x v="1"/>
    <s v="Review disks that are not attached to a VM and evaluate if you still need the disks"/>
    <m/>
    <m/>
    <m/>
    <m/>
    <s v="USD"/>
    <n v="0"/>
    <m/>
  </r>
  <r>
    <s v="e2c9cba0-15a1-4a48-9d53-0959ab2ccec9"/>
    <s v="mc_rg-integrations-eastus2-qa-001_aks-integrations-eastus2-qa-001_eastus2"/>
    <s v="microsoft.compute/disks"/>
    <s v="pvc-c20d947d-d918-441e-b63e-d8e69add4797"/>
    <s v=""/>
    <s v=""/>
    <x v="0"/>
    <x v="1"/>
    <s v="Review disks that are not attached to a VM and evaluate if you still need the disks"/>
    <m/>
    <m/>
    <m/>
    <m/>
    <s v="USD"/>
    <n v="0"/>
    <m/>
  </r>
  <r>
    <s v="e2c9cba0-15a1-4a48-9d53-0959ab2ccec9"/>
    <s v="mc_rg-integrations-eastus2-qa-001_aks-integrations-eastus2-qa-001_eastus2"/>
    <s v="microsoft.compute/disks"/>
    <s v="pvc-cc7148cd-7389-44f2-acb2-3b974fe4349b"/>
    <s v=""/>
    <s v=""/>
    <x v="0"/>
    <x v="1"/>
    <s v="Review disks that are not attached to a VM and evaluate if you still need the disks"/>
    <m/>
    <m/>
    <m/>
    <m/>
    <s v="USD"/>
    <n v="0"/>
    <m/>
  </r>
  <r>
    <s v="e2c9cba0-15a1-4a48-9d53-0959ab2ccec9"/>
    <s v="mc_rg-integrations-eastus2-qa-001_aks-integrations-eastus2-qa-001_eastus2"/>
    <s v="microsoft.compute/disks"/>
    <s v="pvc-d1cd4f4f-ea91-470c-868f-0016e98096a0"/>
    <s v=""/>
    <s v=""/>
    <x v="0"/>
    <x v="1"/>
    <s v="Review disks that are not attached to a VM and evaluate if you still need the disks"/>
    <m/>
    <m/>
    <m/>
    <m/>
    <s v="USD"/>
    <n v="0"/>
    <m/>
  </r>
  <r>
    <s v="e2c9cba0-15a1-4a48-9d53-0959ab2ccec9"/>
    <s v="mc_rg-integrations-eastus2-qa-001_aks-integrations-eastus2-qa-001_eastus2"/>
    <s v="microsoft.compute/disks"/>
    <s v="pvc-d442353e-1125-4828-8c32-311c53c4de14"/>
    <s v=""/>
    <s v=""/>
    <x v="0"/>
    <x v="1"/>
    <s v="Review disks that are not attached to a VM and evaluate if you still need the disks"/>
    <m/>
    <m/>
    <m/>
    <m/>
    <s v="USD"/>
    <n v="0"/>
    <m/>
  </r>
  <r>
    <s v="e2c9cba0-15a1-4a48-9d53-0959ab2ccec9"/>
    <s v="mc_rg-integrations-eastus2-qa-001_aks-integrations-eastus2-qa-001_eastus2"/>
    <s v="microsoft.compute/disks"/>
    <s v="pvc-d5007b67-607c-478b-abac-ad6741468e7f"/>
    <s v=""/>
    <s v=""/>
    <x v="0"/>
    <x v="1"/>
    <s v="Review disks that are not attached to a VM and evaluate if you still need the disks"/>
    <m/>
    <m/>
    <m/>
    <m/>
    <s v="USD"/>
    <n v="0"/>
    <m/>
  </r>
  <r>
    <s v="e2c9cba0-15a1-4a48-9d53-0959ab2ccec9"/>
    <s v="mc_rg-integrations-eastus2-qa-001_aks-integrations-eastus2-qa-001_eastus2"/>
    <s v="microsoft.compute/disks"/>
    <s v="pvc-d879fcf9-e7a6-4b56-ad2b-5f3e3d8d5782"/>
    <s v=""/>
    <s v=""/>
    <x v="0"/>
    <x v="1"/>
    <s v="Review disks that are not attached to a VM and evaluate if you still need the disks"/>
    <m/>
    <m/>
    <m/>
    <m/>
    <s v="USD"/>
    <n v="0"/>
    <m/>
  </r>
  <r>
    <s v="e2c9cba0-15a1-4a48-9d53-0959ab2ccec9"/>
    <s v="mc_rg-integrations-eastus2-qa-001_aks-integrations-eastus2-qa-001_eastus2"/>
    <s v="microsoft.compute/disks"/>
    <s v="pvc-dedd2560-e4ec-4f81-b30d-473b528748be"/>
    <s v=""/>
    <s v=""/>
    <x v="0"/>
    <x v="1"/>
    <s v="Review disks that are not attached to a VM and evaluate if you still need the disks"/>
    <m/>
    <m/>
    <m/>
    <m/>
    <s v="USD"/>
    <n v="0"/>
    <m/>
  </r>
  <r>
    <s v="e2c9cba0-15a1-4a48-9d53-0959ab2ccec9"/>
    <s v="mc_rg-integrations-eastus2-qa-001_aks-integrations-eastus2-qa-001_eastus2"/>
    <s v="microsoft.compute/disks"/>
    <s v="pvc-e090a0a5-92a9-4311-b949-8fd42f6b0aca"/>
    <s v=""/>
    <s v=""/>
    <x v="0"/>
    <x v="1"/>
    <s v="Review disks that are not attached to a VM and evaluate if you still need the disks"/>
    <m/>
    <m/>
    <m/>
    <m/>
    <s v="USD"/>
    <n v="0"/>
    <m/>
  </r>
  <r>
    <s v="e2c9cba0-15a1-4a48-9d53-0959ab2ccec9"/>
    <s v="mc_rg-integrations-eastus2-qa-001_aks-integrations-eastus2-qa-001_eastus2"/>
    <s v="microsoft.compute/disks"/>
    <s v="pvc-e3eb3efa-8212-4fd9-bcce-ae1bcd4ae25f"/>
    <s v=""/>
    <s v=""/>
    <x v="0"/>
    <x v="1"/>
    <s v="Review disks that are not attached to a VM and evaluate if you still need the disks"/>
    <m/>
    <m/>
    <m/>
    <m/>
    <s v="USD"/>
    <n v="0"/>
    <m/>
  </r>
  <r>
    <s v="e2c9cba0-15a1-4a48-9d53-0959ab2ccec9"/>
    <s v="mc_rg-integrations-eastus2-qa-001_aks-integrations-eastus2-qa-001_eastus2"/>
    <s v="microsoft.compute/disks"/>
    <s v="pvc-e52c166a-e2f8-44b6-8211-61a94d53b9ad"/>
    <s v=""/>
    <s v=""/>
    <x v="0"/>
    <x v="1"/>
    <s v="Review disks that are not attached to a VM and evaluate if you still need the disks"/>
    <m/>
    <m/>
    <m/>
    <m/>
    <s v="USD"/>
    <n v="0"/>
    <m/>
  </r>
  <r>
    <s v="e2c9cba0-15a1-4a48-9d53-0959ab2ccec9"/>
    <s v="mc_rg-integrations-eastus2-qa-001_aks-integrations-eastus2-qa-001_eastus2"/>
    <s v="microsoft.compute/disks"/>
    <s v="pvc-e7e8c846-c507-4846-bd02-362666a9311e"/>
    <s v=""/>
    <s v=""/>
    <x v="0"/>
    <x v="1"/>
    <s v="Review disks that are not attached to a VM and evaluate if you still need the disks"/>
    <m/>
    <m/>
    <m/>
    <m/>
    <s v="USD"/>
    <n v="0"/>
    <m/>
  </r>
  <r>
    <s v="e2c9cba0-15a1-4a48-9d53-0959ab2ccec9"/>
    <s v="mc_rg-integrations-eastus2-qa-001_aks-integrations-eastus2-qa-001_eastus2"/>
    <s v="microsoft.compute/disks"/>
    <s v="pvc-e89696ec-2331-4a98-a671-4986217b490d"/>
    <s v=""/>
    <s v=""/>
    <x v="0"/>
    <x v="1"/>
    <s v="Review disks that are not attached to a VM and evaluate if you still need the disks"/>
    <m/>
    <m/>
    <m/>
    <m/>
    <s v="USD"/>
    <n v="0"/>
    <m/>
  </r>
  <r>
    <s v="e2c9cba0-15a1-4a48-9d53-0959ab2ccec9"/>
    <s v="mc_rg-integrations-eastus2-qa-001_aks-integrations-eastus2-qa-001_eastus2"/>
    <s v="microsoft.compute/disks"/>
    <s v="pvc-eb6857b4-9440-4dbe-b660-ef95c6f2d8bf"/>
    <s v=""/>
    <s v=""/>
    <x v="0"/>
    <x v="1"/>
    <s v="Review disks that are not attached to a VM and evaluate if you still need the disks"/>
    <m/>
    <m/>
    <m/>
    <m/>
    <s v="USD"/>
    <n v="0"/>
    <m/>
  </r>
  <r>
    <s v="e2c9cba0-15a1-4a48-9d53-0959ab2ccec9"/>
    <s v="mc_rg-integrations-eastus2-qa-001_aks-integrations-eastus2-qa-001_eastus2"/>
    <s v="microsoft.compute/disks"/>
    <s v="pvc-f1400212-7384-4aef-ad15-0f50ad22b091"/>
    <s v=""/>
    <s v=""/>
    <x v="0"/>
    <x v="1"/>
    <s v="Review disks that are not attached to a VM and evaluate if you still need the disks"/>
    <m/>
    <m/>
    <m/>
    <m/>
    <s v="USD"/>
    <n v="0"/>
    <m/>
  </r>
  <r>
    <s v="e2c9cba0-15a1-4a48-9d53-0959ab2ccec9"/>
    <s v="mc_rg-integrations-eastus2-qa-001_aks-integrations-eastus2-qa-001_eastus2"/>
    <s v="microsoft.compute/disks"/>
    <s v="pvc-fdc28107-e5d8-48a9-98ff-89c4877008a3"/>
    <s v=""/>
    <s v=""/>
    <x v="0"/>
    <x v="1"/>
    <s v="Review disks that are not attached to a VM and evaluate if you still need the disks"/>
    <m/>
    <m/>
    <m/>
    <m/>
    <s v="USD"/>
    <n v="0"/>
    <m/>
  </r>
  <r>
    <s v="e2c9cba0-15a1-4a48-9d53-0959ab2ccec9"/>
    <s v="mc_rg-integrations-eastus2-qa-001_aks-integrations-eastus2-qa-001_eastus2"/>
    <s v="microsoft.compute/disks"/>
    <s v="pvc-ff8603f0-2a3d-494b-8b11-f847634aa7b7"/>
    <s v=""/>
    <s v=""/>
    <x v="0"/>
    <x v="1"/>
    <s v="Review disks that are not attached to a VM and evaluate if you still need the disks"/>
    <m/>
    <m/>
    <m/>
    <m/>
    <s v="USD"/>
    <n v="0"/>
    <m/>
  </r>
  <r>
    <s v="e2c9cba0-15a1-4a48-9d53-0959ab2ccec9"/>
    <s v="mc_rg-integrations-eastus2-qa-001_aks-integrations-eastus2-qa-001_eastus2"/>
    <s v="microsoft.compute/disks"/>
    <s v="pvc-fff6a19b-6561-457b-96ca-b628e253dc33"/>
    <s v=""/>
    <s v=""/>
    <x v="0"/>
    <x v="1"/>
    <s v="Review disks that are not attached to a VM and evaluate if you still need the disks"/>
    <m/>
    <m/>
    <m/>
    <m/>
    <s v="USD"/>
    <n v="0"/>
    <m/>
  </r>
  <r>
    <s v="e2c9cba0-15a1-4a48-9d53-0959ab2ccec9"/>
    <s v="mc_rg-integrations-eastus2-qa-001_aks-integrations-eastus2-qa-001_eastus2"/>
    <s v="microsoft.compute/virtualmachinescalesets"/>
    <s v="aks-agentpool-63519624-vmss"/>
    <s v=""/>
    <s v=""/>
    <x v="2"/>
    <x v="1"/>
    <s v="Enable Azure Virtual Machine Scale Set (VMSS) application health monitoring"/>
    <m/>
    <m/>
    <m/>
    <m/>
    <s v="USD"/>
    <n v="0"/>
    <m/>
  </r>
  <r>
    <s v="e2c9cba0-15a1-4a48-9d53-0959ab2ccec9"/>
    <s v="mc_rg-integrations-eastus2-qa-001_aks-integrations-eastus2-qa-001_eastus2"/>
    <s v="microsoft.compute/virtualmachinescalesets"/>
    <s v="aks-agentpool-63519624-vmss"/>
    <s v="Microsoft.Compute/virtualMachines"/>
    <s v=""/>
    <x v="1"/>
    <x v="1"/>
    <s v="Virtual machines and virtual machine scale sets should have encryption at host enabled"/>
    <m/>
    <m/>
    <m/>
    <m/>
    <s v="USD"/>
    <n v="0"/>
    <m/>
  </r>
  <r>
    <s v="e2c9cba0-15a1-4a48-9d53-0959ab2ccec9"/>
    <s v="mc_rg-integrations-eastus2-qa-001_aks-integrations-eastus2-qa-001_eastus2"/>
    <s v="microsoft.compute/virtualmachinescalesets"/>
    <s v="aks-agentpool-63519624-vmss"/>
    <s v=""/>
    <s v=""/>
    <x v="2"/>
    <x v="0"/>
    <s v="Enable automatic repair policy on Azure Virtual Machine Scale Sets (VMSS)"/>
    <m/>
    <m/>
    <m/>
    <m/>
    <s v="USD"/>
    <n v="0"/>
    <m/>
  </r>
  <r>
    <s v="e2c9cba0-15a1-4a48-9d53-0959ab2ccec9"/>
    <s v="mc_rg-integrations-eastus2-qa-001_aks-integrations-eastus2-qa-001_eastus2"/>
    <s v="microsoft.compute/virtualmachinescalesets"/>
    <s v="aks-intqa-63519624-vmss"/>
    <s v=""/>
    <s v=""/>
    <x v="2"/>
    <x v="1"/>
    <s v="Enable Azure Virtual Machine Scale Set (VMSS) application health monitoring"/>
    <m/>
    <m/>
    <m/>
    <m/>
    <s v="USD"/>
    <n v="0"/>
    <m/>
  </r>
  <r>
    <s v="e2c9cba0-15a1-4a48-9d53-0959ab2ccec9"/>
    <s v="mc_rg-integrations-eastus2-qa-001_aks-integrations-eastus2-qa-001_eastus2"/>
    <s v="microsoft.compute/virtualmachinescalesets"/>
    <s v="aks-intqa-63519624-vmss"/>
    <s v="Microsoft.Compute/virtualMachines"/>
    <s v=""/>
    <x v="1"/>
    <x v="1"/>
    <s v="Virtual machines and virtual machine scale sets should have encryption at host enabled"/>
    <m/>
    <m/>
    <m/>
    <m/>
    <s v="USD"/>
    <n v="0"/>
    <m/>
  </r>
  <r>
    <s v="e2c9cba0-15a1-4a48-9d53-0959ab2ccec9"/>
    <s v="mc_rg-integrations-eastus2-qa-001_aks-integrations-eastus2-qa-001_eastus2"/>
    <s v="microsoft.compute/virtualmachinescalesets"/>
    <s v="aks-intqa-63519624-vmss"/>
    <s v=""/>
    <s v=""/>
    <x v="2"/>
    <x v="0"/>
    <s v="Enable automatic repair policy on Azure Virtual Machine Scale Sets (VMSS)"/>
    <m/>
    <m/>
    <m/>
    <m/>
    <s v="USD"/>
    <n v="0"/>
    <m/>
  </r>
  <r>
    <s v="e2c9cba0-15a1-4a48-9d53-0959ab2ccec9"/>
    <s v="mc_rg-integrations-eastus2-qa-001_aks-integrations-eastus2-qa-001_eastus2"/>
    <s v="microsoft.compute/virtualmachinescalesets"/>
    <s v="aks-intqa-63519624-vmss"/>
    <s v=""/>
    <s v=""/>
    <x v="2"/>
    <x v="0"/>
    <s v="Configure and deploy Azure Virtual Machine Scale Sets in a more resilient and balanced configuration"/>
    <m/>
    <m/>
    <m/>
    <m/>
    <s v="USD"/>
    <n v="0"/>
    <m/>
  </r>
  <r>
    <s v="e2c9cba0-15a1-4a48-9d53-0959ab2ccec9"/>
    <s v="mc_rg-integrations-eastus2-qa-001_aks-integrations-eastus2-qa-001_eastus2"/>
    <s v="microsoft.network/loadbalancers"/>
    <s v="kubernetes"/>
    <s v=""/>
    <s v=""/>
    <x v="2"/>
    <x v="0"/>
    <s v="Ensure backend pools contain at least two instances"/>
    <m/>
    <m/>
    <m/>
    <m/>
    <s v="USD"/>
    <n v="0"/>
    <m/>
  </r>
  <r>
    <s v="e2c9cba0-15a1-4a48-9d53-0959ab2ccec9"/>
    <s v="rg-be-eastus2-qa-001"/>
    <s v="microsoft.containerregistry/registries"/>
    <s v="acrbek8eastus2qa"/>
    <s v=""/>
    <s v=""/>
    <x v="2"/>
    <x v="0"/>
    <s v="Ensure Geo-replication is enabled for resilience"/>
    <m/>
    <m/>
    <m/>
    <m/>
    <s v="USD"/>
    <n v="0"/>
    <m/>
  </r>
  <r>
    <s v="e2c9cba0-15a1-4a48-9d53-0959ab2ccec9"/>
    <s v="rg-be-eastus2-qa-001"/>
    <s v="microsoft.containerregistry/registries"/>
    <s v="acrbek8eastus2qa"/>
    <s v=""/>
    <s v=""/>
    <x v="2"/>
    <x v="0"/>
    <s v="Use Premium tier for critical production workloads"/>
    <m/>
    <m/>
    <m/>
    <m/>
    <s v="USD"/>
    <n v="0"/>
    <m/>
  </r>
  <r>
    <s v="e2c9cba0-15a1-4a48-9d53-0959ab2ccec9"/>
    <s v="rg-be-eastus2-qa-001"/>
    <s v="microsoft.containerregistry/registries"/>
    <s v="acrbek8eastus2qa"/>
    <s v=""/>
    <s v=""/>
    <x v="1"/>
    <x v="1"/>
    <s v="Container registries should not allow unrestricted network access"/>
    <m/>
    <m/>
    <m/>
    <m/>
    <s v="USD"/>
    <n v="0"/>
    <m/>
  </r>
  <r>
    <s v="e2c9cba0-15a1-4a48-9d53-0959ab2ccec9"/>
    <s v="rg-be-eastus2-qa-001"/>
    <s v="microsoft.containerregistry/registries"/>
    <s v="acrbek8eastus2qa"/>
    <s v=""/>
    <s v=""/>
    <x v="1"/>
    <x v="1"/>
    <s v="Container registries should use private link"/>
    <m/>
    <m/>
    <m/>
    <m/>
    <s v="USD"/>
    <n v="0"/>
    <m/>
  </r>
  <r>
    <s v="e2c9cba0-15a1-4a48-9d53-0959ab2ccec9"/>
    <s v="rg-be-eastus2-qa-001"/>
    <s v="microsoft.containerregistry/registries"/>
    <s v="acrbek8eastus2qa"/>
    <s v="Microsoft.ContainerRegistry/registries-repositories-images"/>
    <s v="repositories-bss-accounts-management-images-sha256:cd7046d5885b8d7916676147ff9795fb8c5d86b716240a6084dcaf2e46100525"/>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approval-management-images-sha256:61a7351a0a56faa009ce9746ac1233e6004bb6d8c6824e5865b4ff2f10ff0d0a"/>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billing-images-sha256:72c852276e7d7430824f544cbc1d357ac3e4be610ef5621abbc0f147c7dbccf9"/>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business-interactions-images-sha256:387207e611b7e8e3a3ea027840f71f83e60930d4a03efc0e9d4e8fdf606dad14"/>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business-rules-images-sha256:cec42a580487aaba6179a82b097b5ccebbb02ab7bad257665d47ac503963357d"/>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common-business-images-sha256:4d7a89a8289528a50519248ab43dbf2e73ec0e5fd3aaec8d5c820d9cd3d61e76"/>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constraints-validation-images-sha256:a7fcb518a7c0e7e2bb72cf7282e8753ad2abdeab6dfabff6492c62ca43b2c273"/>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contract-management-images-sha256:2ac8be92f3bc92f343f65cf96add29c7c6e3d8fc4fd001c4b0bc5cc5ad592b53"/>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cpq-repository-project-management-images-sha256:127c43ffcf698de74f7461589b68577d650e8c3a42d441d03ba876b99358b724"/>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cxm-portal-ontc-images-sha256:55443db64d366d79af08db56b500df78593577405ae265440751d5ee9da201e4"/>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cxm-portal-ontc-images-sha256:61aa1c172c9039e68533fae59ac1d1fc7ac01a7b90f83218bc1315acb72981db"/>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interaction-engine-repository-images-sha256:ab0a9755005c119aaca601a3ce533243f535e907facc2c15e59c61fcdf1ac0b5"/>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offer-content-management-images-sha256:13d7b61aaff75bce60ac516b1911d40c1d30eb8ca7ec739ed324c3476a4edefe"/>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onnet-fcx-migration-images-sha256:80c7408a6bff0ad12367868d2c18c92dc75519d0c6cd8c9b7d6588a99aa2abec"/>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party-interactions-images-sha256:a9912c9322edc0ceb64c9f19ac886a9131cbd4411b8fd890c426080e5c861424"/>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product-offering-management-images-sha256:5686d8d1b49470cb615826211085425657bd65429c014994e8bad81cbb97dac0"/>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product-offering-management-simulation-images-sha256:3a8b31f7114713039942c135c424ee715be4e485dd6584d5b30d78bef7c2fd20"/>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quote-management-adapter-images-sha256:751e1fb49a4f47a973ef6944a1f67186d52d9eb9fec7af2b1ca733d3374324c4"/>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quote-management-images-sha256:e6fdf8f6da6b781b47b29073df006f18308843c459428843b482ecbd15cdce8b"/>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resource-inventory-images-sha256:dbf384f8f267e067f65106a3389f90bdcb24e5dbe7574b633f6e2a90e987f10a"/>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strategic-plan-management-images-sha256:45555f2d8a817eb5903f5eecc944ebfc4588f7b5f57a7d2969ed9b7ec00833bc"/>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subscription-changes-adapter-images-sha256:0a1826bec41302472a7ccc35439d5fcbfa183422f0d7f5a7832fd461352e773f"/>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subscriptions-builder-images-sha256:57dc5f2099a08cb289f2938acfcd4fb382ff5a2844d8a477a12976d567ae9d69"/>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survey-management-images-sha256:ec72628e55c322b57a821de1275317d29067cbf1af4b1f4544b5848dfdad84fc"/>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task-management-images-sha256:e6363755d5a759762bc3010cf76a1bbd47ebe0f3562a7e58e5905f4af249eb33"/>
    <x v="1"/>
    <x v="0"/>
    <s v="Container images in Azure registry should have vulnerability findings resolved"/>
    <m/>
    <m/>
    <m/>
    <m/>
    <s v="USD"/>
    <n v="0"/>
    <m/>
  </r>
  <r>
    <s v="e2c9cba0-15a1-4a48-9d53-0959ab2ccec9"/>
    <s v="rg-be-eastus2-qa-001"/>
    <s v="microsoft.containerregistry/registries"/>
    <s v="acrbek8eastus2qa"/>
    <s v="Microsoft.ContainerRegistry/registries-repositories-images"/>
    <s v="repositories-bss-tmf621-trouble-ticket-images-sha256:c92986c0a54a13b533991f2a86d5d4ca8abf77955c5e2cb524ed7131150e93b5"/>
    <x v="1"/>
    <x v="0"/>
    <s v="Container images in Azure registry should have vulnerability findings resolved"/>
    <m/>
    <m/>
    <m/>
    <m/>
    <s v="USD"/>
    <n v="0"/>
    <m/>
  </r>
  <r>
    <s v="e2c9cba0-15a1-4a48-9d53-0959ab2ccec9"/>
    <s v="rg-be-eastus2-qa-001"/>
    <s v="microsoft.containerservice/managedclusters"/>
    <s v="aks-be-k8-eastus2-qa-001"/>
    <s v=""/>
    <s v=""/>
    <x v="2"/>
    <x v="0"/>
    <s v="Create a dedicated system node pool"/>
    <m/>
    <m/>
    <m/>
    <m/>
    <s v="USD"/>
    <n v="0"/>
    <m/>
  </r>
  <r>
    <s v="e2c9cba0-15a1-4a48-9d53-0959ab2ccec9"/>
    <s v="rg-be-eastus2-qa-001"/>
    <s v="microsoft.containerservice/managedclusters"/>
    <s v="aks-be-k8-eastus2-qa-001"/>
    <s v=""/>
    <s v=""/>
    <x v="0"/>
    <x v="1"/>
    <s v="Enable Vertical Pod Autoscaler recommendation mode to rightsize resource requests and limits"/>
    <m/>
    <m/>
    <m/>
    <m/>
    <s v="USD"/>
    <n v="0"/>
    <m/>
  </r>
  <r>
    <s v="e2c9cba0-15a1-4a48-9d53-0959ab2ccec9"/>
    <s v="rg-be-eastus2-qa-001"/>
    <s v="microsoft.containerservice/managedclusters"/>
    <s v="aks-be-k8-eastus2-qa-001"/>
    <s v=""/>
    <s v=""/>
    <x v="3"/>
    <x v="1"/>
    <s v="Enable container monitoring for Azure Kubernetes Service (AKS) clusters"/>
    <m/>
    <m/>
    <m/>
    <m/>
    <s v="USD"/>
    <n v="0"/>
    <m/>
  </r>
  <r>
    <s v="e2c9cba0-15a1-4a48-9d53-0959ab2ccec9"/>
    <s v="rg-be-eastus2-qa-001"/>
    <s v="microsoft.containerservice/managedclusters"/>
    <s v="aks-be-k8-eastus2-qa-001"/>
    <s v=""/>
    <s v=""/>
    <x v="4"/>
    <x v="1"/>
    <s v="Add node pools to the cluster"/>
    <m/>
    <m/>
    <m/>
    <m/>
    <s v="USD"/>
    <n v="0"/>
    <m/>
  </r>
  <r>
    <s v="e2c9cba0-15a1-4a48-9d53-0959ab2ccec9"/>
    <s v="rg-be-eastus2-qa-001"/>
    <s v="microsoft.containerservice/managedclusters"/>
    <s v="aks-be-k8-eastus2-qa-001"/>
    <s v=""/>
    <s v=""/>
    <x v="2"/>
    <x v="0"/>
    <s v="Enable Autoscaling for your system node pools"/>
    <m/>
    <m/>
    <m/>
    <m/>
    <s v="USD"/>
    <n v="0"/>
    <m/>
  </r>
  <r>
    <s v="e2c9cba0-15a1-4a48-9d53-0959ab2ccec9"/>
    <s v="rg-be-eastus2-qa-001"/>
    <s v="microsoft.containerservice/managedclusters"/>
    <s v="aks-be-k8-eastus2-qa-001"/>
    <s v=""/>
    <s v=""/>
    <x v="1"/>
    <x v="0"/>
    <s v="Azure running container images should have vulnerabilities resolved"/>
    <m/>
    <m/>
    <m/>
    <m/>
    <s v="USD"/>
    <n v="0"/>
    <m/>
  </r>
  <r>
    <s v="e2c9cba0-15a1-4a48-9d53-0959ab2ccec9"/>
    <s v="rg-be-eastus2-qa-001"/>
    <s v="microsoft.containerservice/managedclusters"/>
    <s v="aks-be-k8-eastus2-qa-001"/>
    <s v=""/>
    <s v=""/>
    <x v="3"/>
    <x v="0"/>
    <s v="Use Uptime SLA"/>
    <m/>
    <m/>
    <m/>
    <m/>
    <s v="USD"/>
    <n v="0"/>
    <m/>
  </r>
  <r>
    <s v="e2c9cba0-15a1-4a48-9d53-0959ab2ccec9"/>
    <s v="rg-be-eastus2-qa-001"/>
    <s v="microsoft.containerservice/managedclusters"/>
    <s v="aks-be-k8-eastus2-qa-001"/>
    <s v=""/>
    <s v=""/>
    <x v="1"/>
    <x v="0"/>
    <s v="Azure Kubernetes Service clusters should have the Azure Policy add-on for Kubernetes installed"/>
    <m/>
    <m/>
    <m/>
    <m/>
    <s v="USD"/>
    <n v="0"/>
    <m/>
  </r>
  <r>
    <s v="e2c9cba0-15a1-4a48-9d53-0959ab2ccec9"/>
    <s v="rg-be-eastus2-qa-001"/>
    <s v="microsoft.containerservice/managedclusters"/>
    <s v="aks-be-k8-eastus2-qa-001"/>
    <s v=""/>
    <s v=""/>
    <x v="4"/>
    <x v="1"/>
    <s v="Unsupported Kubernetes version is detected"/>
    <m/>
    <m/>
    <m/>
    <m/>
    <s v="USD"/>
    <n v="0"/>
    <m/>
  </r>
  <r>
    <s v="e2c9cba0-15a1-4a48-9d53-0959ab2ccec9"/>
    <s v="rg-be-eastus2-qa-001"/>
    <s v="microsoft.containerservice/managedclusters"/>
    <s v="aks-be-k8-eastus2-qa-001"/>
    <s v=""/>
    <s v=""/>
    <x v="2"/>
    <x v="0"/>
    <s v="Configure and deploy Azure Kubernetes Service (AKS) and related resources to use availability zones"/>
    <m/>
    <m/>
    <m/>
    <m/>
    <s v="USD"/>
    <n v="0"/>
    <m/>
  </r>
  <r>
    <s v="e2c9cba0-15a1-4a48-9d53-0959ab2ccec9"/>
    <s v="rg-be-eastus2-qa-001"/>
    <s v="microsoft.containerservice/managedclusters"/>
    <s v="aks-be-k8-eastus2-qa-001"/>
    <s v=""/>
    <s v="namespace-dataprotection-microsoft-toplevelworkloadkind-deployment-pod-dataprotection-microsoft-controller-container-fluent-bit"/>
    <x v="1"/>
    <x v="0"/>
    <s v="Vulnerable Azure Kubernetes Service should be updated to resolve vulnerability findings"/>
    <m/>
    <m/>
    <m/>
    <m/>
    <s v="USD"/>
    <n v="0"/>
    <m/>
  </r>
  <r>
    <s v="e2c9cba0-15a1-4a48-9d53-0959ab2ccec9"/>
    <s v="rg-be-eastus2-qa-001"/>
    <s v="microsoft.containerservice/managedclusters"/>
    <s v="aks-be-k8-eastus2-qa-001"/>
    <s v=""/>
    <s v="namespace-dataprotection-microsoft-toplevelworkloadkind-deployment-pod-dataprotection-microsoft-kubernetes-agent-container-fluent-bit"/>
    <x v="1"/>
    <x v="0"/>
    <s v="Vulnerable Azure Kubernetes Service should be updated to resolve vulnerability findings"/>
    <m/>
    <m/>
    <m/>
    <m/>
    <s v="USD"/>
    <n v="0"/>
    <m/>
  </r>
  <r>
    <s v="e2c9cba0-15a1-4a48-9d53-0959ab2ccec9"/>
    <s v="rg-be-eastus2-qa-001"/>
    <s v="microsoft.containerservice/managedclusters"/>
    <s v="aks-be-k8-eastus2-qa-001"/>
    <s v=""/>
    <s v="namespace-dataprotection-microsoft-toplevelworkloadkind-deployment-pod-dataprotection-microsoft-kubernetes-agent-container-velero"/>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aks-secrets-store-csi-driver-container-liveness-probe"/>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aks-secrets-store-csi-driver-container-node-driver-registra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aks-secrets-store-csi-driver-container-secrets-store"/>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aks-secrets-store-provider-azure-container-provider-azure-installe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azure-ip-masq-agent-container-azure-ip-masq-agent"/>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loud-node-manager-container-cloud-node-manage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si-azuredisk-node-container-azuredisk"/>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si-azuredisk-node-container-liveness-probe"/>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si-azuredisk-node-container-node-driver-registra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si-azurefile-node-container-azurefile"/>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si-azurefile-node-container-liveness-probe"/>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csi-azurefile-node-container-node-driver-registra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microsoft-defender-collector-ds-container-microsoft-defender-low-level-collecto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aemonset-pod-microsoft-defender-publisher-ds-container-microsoft-defender-publishe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eployment-pod-coredns-autoscaler-container-autoscale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eployment-pod-coredns-container-coredns"/>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eployment-pod-konnectivity-agent-autoscaler-container-autoscaler"/>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eployment-pod-konnectivity-agent-container-konnectivity-agent"/>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eployment-pod-metrics-server-container-metrics-server-vpa"/>
    <x v="1"/>
    <x v="0"/>
    <s v="Vulnerable Azure Kubernetes Service should be updated to resolve vulnerability findings"/>
    <m/>
    <m/>
    <m/>
    <m/>
    <s v="USD"/>
    <n v="0"/>
    <m/>
  </r>
  <r>
    <s v="e2c9cba0-15a1-4a48-9d53-0959ab2ccec9"/>
    <s v="rg-be-eastus2-qa-001"/>
    <s v="microsoft.containerservice/managedclusters"/>
    <s v="aks-be-k8-eastus2-qa-001"/>
    <s v=""/>
    <s v="namespace-kube-system-toplevelworkloadkind-deployment-pod-metrics-server-container-metrics-server"/>
    <x v="1"/>
    <x v="0"/>
    <s v="Vulnerable Azure Kubernetes Service should be updated to resolve vulnerability findings"/>
    <m/>
    <m/>
    <m/>
    <m/>
    <s v="USD"/>
    <n v="0"/>
    <m/>
  </r>
  <r>
    <s v="e2c9cba0-15a1-4a48-9d53-0959ab2ccec9"/>
    <s v="rg-be-eastus2-qa-001"/>
    <s v="microsoft.dbforpostgresql/flexibleservers"/>
    <s v="psql-be-k8-eastus2-qa-002"/>
    <s v=""/>
    <s v=""/>
    <x v="2"/>
    <x v="0"/>
    <s v="Create a read replica from the Azure Database for PostgreSQL flexible server"/>
    <m/>
    <m/>
    <m/>
    <m/>
    <s v="USD"/>
    <n v="0"/>
    <m/>
  </r>
  <r>
    <s v="e2c9cba0-15a1-4a48-9d53-0959ab2ccec9"/>
    <s v="rg-be-eastus2-qa-001"/>
    <s v="microsoft.dbforpostgresql/flexibleservers"/>
    <s v="psql-be-k8-eastus2-qa-002"/>
    <s v=""/>
    <s v=""/>
    <x v="1"/>
    <x v="1"/>
    <s v="Azure Database for PostgreSQL flexible server should have Microsoft Entra authentication only enabled"/>
    <m/>
    <m/>
    <m/>
    <m/>
    <s v="USD"/>
    <n v="0"/>
    <m/>
  </r>
  <r>
    <s v="e2c9cba0-15a1-4a48-9d53-0959ab2ccec9"/>
    <s v="rg-be-eastus2-qa-001"/>
    <s v="microsoft.dbforpostgresql/flexibleservers"/>
    <s v="psql-be-k8-eastus2-qa-002"/>
    <s v=""/>
    <s v=""/>
    <x v="1"/>
    <x v="0"/>
    <s v="Microsoft Defender for SQL should be enabled for unprotected PostgreSQL flexible servers"/>
    <m/>
    <m/>
    <m/>
    <m/>
    <s v="USD"/>
    <n v="0"/>
    <m/>
  </r>
  <r>
    <s v="e2c9cba0-15a1-4a48-9d53-0959ab2ccec9"/>
    <s v="rg-be-eastus2-qa-001"/>
    <s v="microsoft.dbforpostgresql/flexibleservers"/>
    <s v="psql-be-k8-eastus2-qa-002"/>
    <s v=""/>
    <s v=""/>
    <x v="2"/>
    <x v="1"/>
    <s v="Configure geo redundant backup storage"/>
    <m/>
    <m/>
    <m/>
    <m/>
    <s v="USD"/>
    <n v="0"/>
    <m/>
  </r>
  <r>
    <s v="e2c9cba0-15a1-4a48-9d53-0959ab2ccec9"/>
    <s v="rg-be-eastus2-qa-001"/>
    <s v="microsoft.dbforpostgresql/flexibleservers"/>
    <s v="psql-be-k8-eastus2-qa-002"/>
    <s v=""/>
    <s v=""/>
    <x v="2"/>
    <x v="0"/>
    <s v="Enable high availability with zone redundancy"/>
    <m/>
    <m/>
    <m/>
    <m/>
    <s v="USD"/>
    <n v="0"/>
    <m/>
  </r>
  <r>
    <s v="e2c9cba0-15a1-4a48-9d53-0959ab2ccec9"/>
    <s v="rg-be-eastus2-qa-001"/>
    <s v="microsoft.documentdb/databaseaccounts"/>
    <s v="beecosmosqa"/>
    <s v=""/>
    <s v=""/>
    <x v="2"/>
    <x v="0"/>
    <s v="Enable zone redundancy for multi-region Cosmos DB accounts"/>
    <m/>
    <m/>
    <m/>
    <m/>
    <s v="USD"/>
    <n v="0"/>
    <m/>
  </r>
  <r>
    <s v="e2c9cba0-15a1-4a48-9d53-0959ab2ccec9"/>
    <s v="rg-be-eastus2-qa-001"/>
    <s v="microsoft.documentdb/databaseaccounts"/>
    <s v="beecosmosqa"/>
    <s v=""/>
    <s v=""/>
    <x v="1"/>
    <x v="1"/>
    <s v="Azure Cosmos DB should disable public network access"/>
    <m/>
    <m/>
    <m/>
    <m/>
    <s v="USD"/>
    <n v="0"/>
    <m/>
  </r>
  <r>
    <s v="e2c9cba0-15a1-4a48-9d53-0959ab2ccec9"/>
    <s v="rg-be-eastus2-qa-001"/>
    <s v="microsoft.documentdb/databaseaccounts"/>
    <s v="beecosmosqa"/>
    <s v=""/>
    <s v=""/>
    <x v="0"/>
    <x v="1"/>
    <s v="Enable autoscale on your Azure Cosmos DB database or container"/>
    <m/>
    <m/>
    <m/>
    <m/>
    <s v="USD"/>
    <n v="595"/>
    <m/>
  </r>
  <r>
    <s v="e2c9cba0-15a1-4a48-9d53-0959ab2ccec9"/>
    <s v="rg-be-eastus2-qa-001"/>
    <s v="microsoft.eventhub/namespaces"/>
    <s v="evhbeqa"/>
    <s v=""/>
    <s v=""/>
    <x v="2"/>
    <x v="0"/>
    <s v="Enable auto-inflate on Event Hubs Standard tier"/>
    <m/>
    <m/>
    <m/>
    <m/>
    <s v="USD"/>
    <n v="0"/>
    <m/>
  </r>
  <r>
    <s v="e2c9cba0-15a1-4a48-9d53-0959ab2ccec9"/>
    <s v="rg-be-eastus2-qa-001"/>
    <s v="microsoft.storage/storageaccounts"/>
    <s v="stacbek8eastus2qa001"/>
    <s v=""/>
    <s v=""/>
    <x v="1"/>
    <x v="1"/>
    <s v="Storage accounts should prevent shared key access"/>
    <m/>
    <m/>
    <m/>
    <m/>
    <s v="USD"/>
    <n v="0"/>
    <m/>
  </r>
  <r>
    <s v="e2c9cba0-15a1-4a48-9d53-0959ab2ccec9"/>
    <s v="rg-be-eastus2-qa-001"/>
    <s v="microsoft.storage/storageaccounts"/>
    <s v="stacbek8eastus2qa001"/>
    <s v=""/>
    <s v=""/>
    <x v="2"/>
    <x v="0"/>
    <s v="Enable zone redundancy for storage accounts to improve high availability and resiliency"/>
    <m/>
    <m/>
    <m/>
    <m/>
    <s v="USD"/>
    <n v="0"/>
    <m/>
  </r>
  <r>
    <s v="e2c9cba0-15a1-4a48-9d53-0959ab2ccec9"/>
    <s v="rg-be-eastus2-qa-001"/>
    <s v="microsoft.storage/storageaccounts"/>
    <s v="stacbek8eastus2qa001"/>
    <s v=""/>
    <s v=""/>
    <x v="1"/>
    <x v="1"/>
    <s v="Storage account should use a private link connection"/>
    <m/>
    <m/>
    <m/>
    <m/>
    <s v="USD"/>
    <n v="0"/>
    <m/>
  </r>
  <r>
    <s v="e2c9cba0-15a1-4a48-9d53-0959ab2ccec9"/>
    <s v="rg-be-eastus2-qa-001"/>
    <s v="microsoft.storage/storageaccounts"/>
    <s v="stacbek8eastus2qa002"/>
    <s v=""/>
    <s v=""/>
    <x v="1"/>
    <x v="1"/>
    <s v="Storage account should use a private link connection"/>
    <m/>
    <m/>
    <m/>
    <m/>
    <s v="USD"/>
    <n v="0"/>
    <m/>
  </r>
  <r>
    <s v="e2c9cba0-15a1-4a48-9d53-0959ab2ccec9"/>
    <s v="rg-be-eastus2-qa-001"/>
    <s v="microsoft.storage/storageaccounts"/>
    <s v="stacbek8eastus2qa002"/>
    <s v=""/>
    <s v=""/>
    <x v="2"/>
    <x v="0"/>
    <s v="Enable zone redundancy for storage accounts to improve high availability and resiliency"/>
    <m/>
    <m/>
    <m/>
    <m/>
    <s v="USD"/>
    <n v="0"/>
    <m/>
  </r>
  <r>
    <s v="e2c9cba0-15a1-4a48-9d53-0959ab2ccec9"/>
    <s v="rg-be-eastus2-qa-001"/>
    <s v="microsoft.storage/storageaccounts"/>
    <s v="stacbek8eastus2qa002"/>
    <s v=""/>
    <s v=""/>
    <x v="1"/>
    <x v="1"/>
    <s v="Storage accounts should prevent shared key access"/>
    <m/>
    <m/>
    <m/>
    <m/>
    <s v="USD"/>
    <n v="0"/>
    <m/>
  </r>
  <r>
    <s v="e2c9cba0-15a1-4a48-9d53-0959ab2ccec9"/>
    <s v="rg-bireports-qa-001"/>
    <s v="microsoft.databricks/workspaces"/>
    <s v="adbworkspaceqa004"/>
    <s v=""/>
    <s v=""/>
    <x v="1"/>
    <x v="1"/>
    <s v="Azure Databricks Workspaces should disable public network access"/>
    <m/>
    <m/>
    <m/>
    <m/>
    <s v="USD"/>
    <n v="0"/>
    <m/>
  </r>
  <r>
    <s v="e2c9cba0-15a1-4a48-9d53-0959ab2ccec9"/>
    <s v="rg-bireports-qa-001"/>
    <s v="microsoft.databricks/workspaces"/>
    <s v="adbworkspaceqa004"/>
    <s v=""/>
    <s v=""/>
    <x v="1"/>
    <x v="1"/>
    <s v="Resource logs in Azure Databricks Workspaces should be enabled"/>
    <m/>
    <m/>
    <m/>
    <m/>
    <s v="USD"/>
    <n v="0"/>
    <m/>
  </r>
  <r>
    <s v="e2c9cba0-15a1-4a48-9d53-0959ab2ccec9"/>
    <s v="rg-bireports-qa-001"/>
    <s v="microsoft.databricks/workspaces"/>
    <s v="adbworkspaceqa004"/>
    <s v=""/>
    <s v=""/>
    <x v="1"/>
    <x v="1"/>
    <s v="Azure Databricks Workspaces should use private link"/>
    <m/>
    <m/>
    <m/>
    <m/>
    <s v="USD"/>
    <n v="0"/>
    <m/>
  </r>
  <r>
    <s v="e2c9cba0-15a1-4a48-9d53-0959ab2ccec9"/>
    <s v="rg-bireports-qa-001"/>
    <s v="microsoft.network/privateendpoints"/>
    <s v="pe-synapse-eastus2-qa-001"/>
    <s v=""/>
    <s v=""/>
    <x v="2"/>
    <x v="1"/>
    <s v="Resolve issues for private endpoint not in succeeded state"/>
    <m/>
    <m/>
    <m/>
    <m/>
    <s v="USD"/>
    <n v="0"/>
    <m/>
  </r>
  <r>
    <s v="e2c9cba0-15a1-4a48-9d53-0959ab2ccec9"/>
    <s v="rg-bireports-qa-001"/>
    <s v="microsoft.storage/storageaccounts"/>
    <s v="stacbieastus2qa001"/>
    <s v=""/>
    <s v=""/>
    <x v="1"/>
    <x v="1"/>
    <s v="Storage accounts should restrict network access using virtual network rules"/>
    <m/>
    <m/>
    <m/>
    <m/>
    <s v="USD"/>
    <n v="0"/>
    <m/>
  </r>
  <r>
    <s v="e2c9cba0-15a1-4a48-9d53-0959ab2ccec9"/>
    <s v="rg-bireports-qa-001"/>
    <s v="microsoft.storage/storageaccounts"/>
    <s v="stacbieastus2qa001"/>
    <s v=""/>
    <s v=""/>
    <x v="2"/>
    <x v="0"/>
    <s v="Enable zone redundancy for storage accounts to improve high availability and resiliency"/>
    <m/>
    <m/>
    <m/>
    <m/>
    <s v="USD"/>
    <n v="0"/>
    <m/>
  </r>
  <r>
    <s v="e2c9cba0-15a1-4a48-9d53-0959ab2ccec9"/>
    <s v="rg-bireports-qa-001"/>
    <s v="microsoft.storage/storageaccounts"/>
    <s v="stacbieastus2qa001"/>
    <s v=""/>
    <s v=""/>
    <x v="1"/>
    <x v="1"/>
    <s v="Storage account public access should be disallowed"/>
    <m/>
    <m/>
    <m/>
    <m/>
    <s v="USD"/>
    <n v="0"/>
    <m/>
  </r>
  <r>
    <s v="e2c9cba0-15a1-4a48-9d53-0959ab2ccec9"/>
    <s v="rg-bireports-qa-001"/>
    <s v="microsoft.storage/storageaccounts"/>
    <s v="stacbieastus2qa001"/>
    <s v=""/>
    <s v=""/>
    <x v="1"/>
    <x v="1"/>
    <s v="Storage accounts should prevent shared key access"/>
    <m/>
    <m/>
    <m/>
    <m/>
    <s v="USD"/>
    <n v="0"/>
    <m/>
  </r>
  <r>
    <s v="e2c9cba0-15a1-4a48-9d53-0959ab2ccec9"/>
    <s v="rg-bireports-qa-001"/>
    <s v="microsoft.storage/storageaccounts"/>
    <s v="stacbieastus2qa002"/>
    <s v=""/>
    <s v=""/>
    <x v="1"/>
    <x v="1"/>
    <s v="Storage account public access should be disallowed"/>
    <m/>
    <m/>
    <m/>
    <m/>
    <s v="USD"/>
    <n v="0"/>
    <m/>
  </r>
  <r>
    <s v="e2c9cba0-15a1-4a48-9d53-0959ab2ccec9"/>
    <s v="rg-bireports-qa-001"/>
    <s v="microsoft.storage/storageaccounts"/>
    <s v="stacbieastus2qa002"/>
    <s v=""/>
    <s v=""/>
    <x v="1"/>
    <x v="1"/>
    <s v="Storage account should use a private link connection"/>
    <m/>
    <m/>
    <m/>
    <m/>
    <s v="USD"/>
    <n v="0"/>
    <m/>
  </r>
  <r>
    <s v="e2c9cba0-15a1-4a48-9d53-0959ab2ccec9"/>
    <s v="rg-bireports-qa-001"/>
    <s v="microsoft.storage/storageaccounts"/>
    <s v="stacbieastus2qa002"/>
    <s v=""/>
    <s v=""/>
    <x v="1"/>
    <x v="1"/>
    <s v="Storage accounts should restrict network access using virtual network rules"/>
    <m/>
    <m/>
    <m/>
    <m/>
    <s v="USD"/>
    <n v="0"/>
    <m/>
  </r>
  <r>
    <s v="e2c9cba0-15a1-4a48-9d53-0959ab2ccec9"/>
    <s v="rg-bireports-qa-001"/>
    <s v="microsoft.storage/storageaccounts"/>
    <s v="stacbieastus2qa002"/>
    <s v=""/>
    <s v=""/>
    <x v="1"/>
    <x v="1"/>
    <s v="Storage accounts should prevent shared key access"/>
    <m/>
    <m/>
    <m/>
    <m/>
    <s v="USD"/>
    <n v="0"/>
    <m/>
  </r>
  <r>
    <s v="e2c9cba0-15a1-4a48-9d53-0959ab2ccec9"/>
    <s v="rg-bireports-qa-001"/>
    <s v="microsoft.storage/storageaccounts"/>
    <s v="stacbieastus2qa002"/>
    <s v=""/>
    <s v=""/>
    <x v="2"/>
    <x v="0"/>
    <s v="Enable zone redundancy for storage accounts to improve high availability and resiliency"/>
    <m/>
    <m/>
    <m/>
    <m/>
    <s v="USD"/>
    <n v="0"/>
    <m/>
  </r>
  <r>
    <s v="e2c9cba0-15a1-4a48-9d53-0959ab2ccec9"/>
    <s v="rg-bireports-qa-001"/>
    <s v="microsoft.web/serverfarms"/>
    <s v="asp-rgbireportsqa001-af8e"/>
    <s v="MICROSOFT.WEB/SITES"/>
    <s v=""/>
    <x v="2"/>
    <x v="0"/>
    <s v="Set minimum instance count for App Service to 2"/>
    <m/>
    <m/>
    <m/>
    <m/>
    <s v="USD"/>
    <n v="0"/>
    <m/>
  </r>
  <r>
    <s v="e2c9cba0-15a1-4a48-9d53-0959ab2ccec9"/>
    <s v="rg-bireports-qa-001"/>
    <s v="microsoft.web/serverfarms"/>
    <s v="asp-rgbireportsqa001-af8e"/>
    <s v="MICROSOFT.WEB/SITES"/>
    <s v=""/>
    <x v="2"/>
    <x v="0"/>
    <s v="Use Standard or Premium tier"/>
    <m/>
    <m/>
    <m/>
    <m/>
    <s v="USD"/>
    <n v="0"/>
    <m/>
  </r>
  <r>
    <s v="e2c9cba0-15a1-4a48-9d53-0959ab2ccec9"/>
    <s v="rg-bireports-qa-001"/>
    <s v="microsoft.web/serverfarms"/>
    <s v="asp-rgbireportsqa001-af8e"/>
    <s v=""/>
    <s v=""/>
    <x v="2"/>
    <x v="0"/>
    <s v="Use zone-supported App Service Plan"/>
    <m/>
    <m/>
    <m/>
    <m/>
    <s v="USD"/>
    <n v="0"/>
    <m/>
  </r>
  <r>
    <s v="e2c9cba0-15a1-4a48-9d53-0959ab2ccec9"/>
    <s v="rg-bluep-eastus2-qa-001"/>
    <s v="microsoft.compute/disks"/>
    <s v="dk-uaa-eastus2-qa-001"/>
    <s v=""/>
    <s v=""/>
    <x v="0"/>
    <x v="1"/>
    <s v="Review disks that are not attached to a VM and evaluate if you still need the disks"/>
    <m/>
    <m/>
    <m/>
    <m/>
    <s v="USD"/>
    <n v="0"/>
    <m/>
  </r>
  <r>
    <s v="e2c9cba0-15a1-4a48-9d53-0959ab2ccec9"/>
    <s v="rg-bluep-eastus2-qa-001"/>
    <s v="microsoft.compute/disks"/>
    <s v="dk-uaa-eastus2-qa-002"/>
    <s v=""/>
    <s v=""/>
    <x v="0"/>
    <x v="1"/>
    <s v="Review disks that are not attached to a VM and evaluate if you still need the disks"/>
    <m/>
    <m/>
    <m/>
    <m/>
    <s v="USD"/>
    <n v="0"/>
    <m/>
  </r>
  <r>
    <s v="e2c9cba0-15a1-4a48-9d53-0959ab2ccec9"/>
    <s v="rg-bluep-eastus2-qa-001"/>
    <s v="microsoft.compute/disks"/>
    <s v="dk-uaa-eastus2-qa-003"/>
    <s v=""/>
    <s v=""/>
    <x v="0"/>
    <x v="1"/>
    <s v="Review disks that are not attached to a VM and evaluate if you still need the disks"/>
    <m/>
    <m/>
    <m/>
    <m/>
    <s v="USD"/>
    <n v="0"/>
    <m/>
  </r>
  <r>
    <s v="e2c9cba0-15a1-4a48-9d53-0959ab2ccec9"/>
    <s v="rg-bluep-eastus2-qa-001"/>
    <s v="microsoft.compute/disks"/>
    <s v="dk-uaaat-eastus2-qa-001"/>
    <s v=""/>
    <s v=""/>
    <x v="0"/>
    <x v="1"/>
    <s v="Review disks that are not attached to a VM and evaluate if you still need the disks"/>
    <m/>
    <m/>
    <m/>
    <m/>
    <s v="USD"/>
    <n v="0"/>
    <m/>
  </r>
  <r>
    <s v="e2c9cba0-15a1-4a48-9d53-0959ab2ccec9"/>
    <s v="rg-bluep-eastus2-qa-001"/>
    <s v="microsoft.compute/disks"/>
    <s v="dk-uaaat-eastus2-qa-002"/>
    <s v=""/>
    <s v=""/>
    <x v="0"/>
    <x v="1"/>
    <s v="Review disks that are not attached to a VM and evaluate if you still need the disks"/>
    <m/>
    <m/>
    <m/>
    <m/>
    <s v="USD"/>
    <n v="0"/>
    <m/>
  </r>
  <r>
    <s v="e2c9cba0-15a1-4a48-9d53-0959ab2ccec9"/>
    <s v="rg-bluep-eastus2-qa-001"/>
    <s v="microsoft.compute/disks"/>
    <s v="dk-uaaat-eastus2-qa-003"/>
    <s v=""/>
    <s v=""/>
    <x v="0"/>
    <x v="1"/>
    <s v="Review disks that are not attached to a VM and evaluate if you still need the disks"/>
    <m/>
    <m/>
    <m/>
    <m/>
    <s v="USD"/>
    <n v="0"/>
    <m/>
  </r>
  <r>
    <s v="e2c9cba0-15a1-4a48-9d53-0959ab2ccec9"/>
    <s v="rg-bluep-eastus2-qa-001"/>
    <s v="microsoft.compute/disks"/>
    <s v="dk-uaakafka-eastus2-qa-001"/>
    <s v=""/>
    <s v=""/>
    <x v="2"/>
    <x v="0"/>
    <s v="Ensure Azure Disks are in the same zone as your VM for higher resiliency and availability"/>
    <m/>
    <m/>
    <m/>
    <m/>
    <s v="USD"/>
    <n v="0"/>
    <m/>
  </r>
  <r>
    <s v="e2c9cba0-15a1-4a48-9d53-0959ab2ccec9"/>
    <s v="rg-bluep-eastus2-qa-001"/>
    <s v="microsoft.compute/disks"/>
    <s v="vm-bp-syslog-eastus2-qa-001_osdisk_1_fb97bc7564d7452caa113169ad9a17a3"/>
    <s v=""/>
    <s v=""/>
    <x v="2"/>
    <x v="1"/>
    <s v="Migrate Standard HDD OS Disks to SSD"/>
    <m/>
    <m/>
    <m/>
    <m/>
    <s v="USD"/>
    <n v="0"/>
    <m/>
  </r>
  <r>
    <s v="e2c9cba0-15a1-4a48-9d53-0959ab2ccec9"/>
    <s v="rg-bluep-eastus2-qa-001"/>
    <s v="microsoft.compute/disks"/>
    <s v="vm-bp-syslog-eastus2-qa-001_osdisk_1_fb97bc7564d7452caa113169ad9a17a3"/>
    <s v=""/>
    <s v=""/>
    <x v="2"/>
    <x v="0"/>
    <s v="Ensure Azure Disks are in the same zone as your VM for higher resiliency and availability"/>
    <m/>
    <m/>
    <m/>
    <m/>
    <s v="USD"/>
    <n v="0"/>
    <m/>
  </r>
  <r>
    <s v="e2c9cba0-15a1-4a48-9d53-0959ab2ccec9"/>
    <s v="rg-bluep-eastus2-qa-001"/>
    <s v="microsoft.compute/disks"/>
    <s v="vm-bpetl-eastus2-qa-002_osdisk_1_759714f3f3f94c4eb93b8cdd3cd530f1"/>
    <s v=""/>
    <s v=""/>
    <x v="2"/>
    <x v="0"/>
    <s v="Ensure Azure Disks are in the same zone as your VM for higher resiliency and availability"/>
    <m/>
    <m/>
    <m/>
    <m/>
    <s v="USD"/>
    <n v="0"/>
    <m/>
  </r>
  <r>
    <s v="e2c9cba0-15a1-4a48-9d53-0959ab2ccec9"/>
    <s v="rg-bluep-eastus2-qa-001"/>
    <s v="microsoft.compute/virtualmachines"/>
    <s v="vm-bp-syslog-eastus2-qa-001"/>
    <s v=""/>
    <s v=""/>
    <x v="1"/>
    <x v="0"/>
    <s v="Machines should be configured to periodically check for missing system updates"/>
    <m/>
    <m/>
    <m/>
    <m/>
    <s v="USD"/>
    <n v="0"/>
    <m/>
  </r>
  <r>
    <s v="e2c9cba0-15a1-4a48-9d53-0959ab2ccec9"/>
    <s v="rg-bluep-eastus2-qa-001"/>
    <s v="microsoft.compute/virtualmachines"/>
    <s v="vm-bp-syslog-eastus2-qa-001"/>
    <s v=""/>
    <s v=""/>
    <x v="1"/>
    <x v="0"/>
    <s v="Linux virtual machines should enable Azure Disk Encryption or EncryptionAtHost."/>
    <m/>
    <m/>
    <m/>
    <m/>
    <s v="USD"/>
    <n v="0"/>
    <m/>
  </r>
  <r>
    <s v="e2c9cba0-15a1-4a48-9d53-0959ab2ccec9"/>
    <s v="rg-bluep-eastus2-qa-001"/>
    <s v="microsoft.compute/virtualmachines"/>
    <s v="vm-bp-syslog-eastus2-qa-001"/>
    <s v=""/>
    <s v=""/>
    <x v="1"/>
    <x v="1"/>
    <s v="Authentication to Linux machines should require SSH keys"/>
    <m/>
    <m/>
    <m/>
    <m/>
    <s v="USD"/>
    <n v="0"/>
    <m/>
  </r>
  <r>
    <s v="e2c9cba0-15a1-4a48-9d53-0959ab2ccec9"/>
    <s v="rg-bluep-eastus2-qa-001"/>
    <s v="microsoft.compute/virtualmachines"/>
    <s v="vm-bp-syslog-eastus2-qa-001"/>
    <s v=""/>
    <s v=""/>
    <x v="2"/>
    <x v="1"/>
    <s v="Migrate workload to Virtual Machine Scale Sets Flex"/>
    <m/>
    <m/>
    <m/>
    <m/>
    <s v="USD"/>
    <n v="0"/>
    <m/>
  </r>
  <r>
    <s v="e2c9cba0-15a1-4a48-9d53-0959ab2ccec9"/>
    <s v="rg-bluep-eastus2-qa-001"/>
    <s v="microsoft.compute/virtualmachines"/>
    <s v="vm-bp-syslog-eastus2-qa-001"/>
    <s v=""/>
    <s v=""/>
    <x v="1"/>
    <x v="1"/>
    <s v="Virtual machines and virtual machine scale sets should have encryption at host enabled"/>
    <m/>
    <m/>
    <m/>
    <m/>
    <s v="USD"/>
    <n v="0"/>
    <m/>
  </r>
  <r>
    <s v="e2c9cba0-15a1-4a48-9d53-0959ab2ccec9"/>
    <s v="rg-bluep-eastus2-qa-001"/>
    <s v="microsoft.compute/virtualmachines"/>
    <s v="vm-bp-syslog-eastus2-qa-001"/>
    <s v=""/>
    <s v=""/>
    <x v="3"/>
    <x v="0"/>
    <s v="Enable Trusted Launch foundational excellence, and modern security for Existing Generation 2 VM(s)"/>
    <m/>
    <m/>
    <m/>
    <m/>
    <s v="USD"/>
    <n v="0"/>
    <m/>
  </r>
  <r>
    <s v="e2c9cba0-15a1-4a48-9d53-0959ab2ccec9"/>
    <s v="rg-bluep-eastus2-qa-001"/>
    <s v="microsoft.compute/virtualmachines"/>
    <s v="vm-bp-syslog-eastus2-qa-001"/>
    <s v=""/>
    <s v=""/>
    <x v="1"/>
    <x v="1"/>
    <s v="Guest Configuration extension should be installed on machines"/>
    <m/>
    <m/>
    <m/>
    <m/>
    <s v="USD"/>
    <n v="0"/>
    <m/>
  </r>
  <r>
    <s v="e2c9cba0-15a1-4a48-9d53-0959ab2ccec9"/>
    <s v="rg-bluep-eastus2-qa-001"/>
    <s v="microsoft.compute/virtualmachines"/>
    <s v="vm-bp-syslog-eastus2-qa-001"/>
    <s v=""/>
    <s v=""/>
    <x v="1"/>
    <x v="1"/>
    <s v="Machines should have a vulnerability assessment solution"/>
    <m/>
    <m/>
    <m/>
    <m/>
    <s v="USD"/>
    <n v="0"/>
    <m/>
  </r>
  <r>
    <s v="e2c9cba0-15a1-4a48-9d53-0959ab2ccec9"/>
    <s v="rg-bluep-eastus2-qa-001"/>
    <s v="microsoft.compute/virtualmachines"/>
    <s v="vm-bp-uaakafka-eastus2-qa-001"/>
    <s v=""/>
    <s v=""/>
    <x v="2"/>
    <x v="0"/>
    <s v="Review and migrate virtual machine workloads"/>
    <m/>
    <m/>
    <m/>
    <m/>
    <s v="USD"/>
    <n v="0"/>
    <m/>
  </r>
  <r>
    <s v="e2c9cba0-15a1-4a48-9d53-0959ab2ccec9"/>
    <s v="rg-bluep-eastus2-qa-001"/>
    <s v="microsoft.compute/virtualmachines"/>
    <s v="vm-bp-uaakafka-eastus2-qa-001"/>
    <s v=""/>
    <s v=""/>
    <x v="1"/>
    <x v="1"/>
    <s v="Guest Configuration extension should be installed on machines"/>
    <m/>
    <m/>
    <m/>
    <m/>
    <s v="USD"/>
    <n v="0"/>
    <m/>
  </r>
  <r>
    <s v="e2c9cba0-15a1-4a48-9d53-0959ab2ccec9"/>
    <s v="rg-bluep-eastus2-qa-001"/>
    <s v="microsoft.compute/virtualmachines"/>
    <s v="vm-bp-uaakafka-eastus2-qa-001"/>
    <s v=""/>
    <s v=""/>
    <x v="2"/>
    <x v="0"/>
    <s v="Migrate workload to D-series or better virtual machine"/>
    <m/>
    <m/>
    <m/>
    <m/>
    <s v="USD"/>
    <n v="0"/>
    <m/>
  </r>
  <r>
    <s v="e2c9cba0-15a1-4a48-9d53-0959ab2ccec9"/>
    <s v="rg-bluep-eastus2-qa-001"/>
    <s v="microsoft.compute/virtualmachines"/>
    <s v="vm-bp-uaakafka-eastus2-qa-001"/>
    <s v=""/>
    <s v=""/>
    <x v="1"/>
    <x v="1"/>
    <s v="Machines should have a vulnerability assessment solution"/>
    <m/>
    <m/>
    <m/>
    <m/>
    <s v="USD"/>
    <n v="0"/>
    <m/>
  </r>
  <r>
    <s v="e2c9cba0-15a1-4a48-9d53-0959ab2ccec9"/>
    <s v="rg-bluep-eastus2-qa-001"/>
    <s v="microsoft.compute/virtualmachines"/>
    <s v="vm-bp-uaakafka-eastus2-qa-001"/>
    <s v=""/>
    <s v=""/>
    <x v="1"/>
    <x v="0"/>
    <s v="Linux virtual machines should enable Azure Disk Encryption or EncryptionAtHost."/>
    <m/>
    <m/>
    <m/>
    <m/>
    <s v="USD"/>
    <n v="0"/>
    <m/>
  </r>
  <r>
    <s v="e2c9cba0-15a1-4a48-9d53-0959ab2ccec9"/>
    <s v="rg-bluep-eastus2-qa-001"/>
    <s v="microsoft.compute/virtualmachines"/>
    <s v="vm-bp-uaakafka-eastus2-qa-001"/>
    <s v=""/>
    <s v=""/>
    <x v="1"/>
    <x v="1"/>
    <s v="Authentication to Linux machines should require SSH keys"/>
    <m/>
    <m/>
    <m/>
    <m/>
    <s v="USD"/>
    <n v="0"/>
    <m/>
  </r>
  <r>
    <s v="e2c9cba0-15a1-4a48-9d53-0959ab2ccec9"/>
    <s v="rg-bluep-eastus2-qa-001"/>
    <s v="microsoft.compute/virtualmachines"/>
    <s v="vm-bp-uaakafka-eastus2-qa-001"/>
    <s v=""/>
    <s v=""/>
    <x v="1"/>
    <x v="1"/>
    <s v="Virtual machines and virtual machine scale sets should have encryption at host enabled"/>
    <m/>
    <m/>
    <m/>
    <m/>
    <s v="USD"/>
    <n v="0"/>
    <m/>
  </r>
  <r>
    <s v="e2c9cba0-15a1-4a48-9d53-0959ab2ccec9"/>
    <s v="rg-bluep-eastus2-qa-001"/>
    <s v="microsoft.compute/virtualmachines"/>
    <s v="vm-bp-uaakafka-eastus2-qa-001"/>
    <s v=""/>
    <s v=""/>
    <x v="1"/>
    <x v="0"/>
    <s v="Machines should be configured to periodically check for missing system updates"/>
    <m/>
    <m/>
    <m/>
    <m/>
    <s v="USD"/>
    <n v="0"/>
    <m/>
  </r>
  <r>
    <s v="e2c9cba0-15a1-4a48-9d53-0959ab2ccec9"/>
    <s v="rg-bluep-eastus2-qa-001"/>
    <s v="microsoft.compute/virtualmachines"/>
    <s v="vm-bpetl-eastus2-qa-002"/>
    <s v=""/>
    <s v=""/>
    <x v="1"/>
    <x v="0"/>
    <s v="Machines should be configured to periodically check for missing system updates"/>
    <m/>
    <m/>
    <m/>
    <m/>
    <s v="USD"/>
    <n v="0"/>
    <m/>
  </r>
  <r>
    <s v="e2c9cba0-15a1-4a48-9d53-0959ab2ccec9"/>
    <s v="rg-bluep-eastus2-qa-001"/>
    <s v="microsoft.compute/virtualmachines"/>
    <s v="vm-bpetl-eastus2-qa-002"/>
    <s v=""/>
    <s v=""/>
    <x v="1"/>
    <x v="1"/>
    <s v="Machines should have a vulnerability assessment solution"/>
    <m/>
    <m/>
    <m/>
    <m/>
    <s v="USD"/>
    <n v="0"/>
    <m/>
  </r>
  <r>
    <s v="e2c9cba0-15a1-4a48-9d53-0959ab2ccec9"/>
    <s v="rg-bluep-eastus2-qa-001"/>
    <s v="microsoft.compute/virtualmachines"/>
    <s v="vm-bpetl-eastus2-qa-002"/>
    <s v=""/>
    <s v=""/>
    <x v="1"/>
    <x v="1"/>
    <s v="Authentication to Linux machines should require SSH keys"/>
    <m/>
    <m/>
    <m/>
    <m/>
    <s v="USD"/>
    <n v="0"/>
    <m/>
  </r>
  <r>
    <s v="e2c9cba0-15a1-4a48-9d53-0959ab2ccec9"/>
    <s v="rg-bluep-eastus2-qa-001"/>
    <s v="microsoft.compute/virtualmachines"/>
    <s v="vm-bpetl-eastus2-qa-002"/>
    <s v=""/>
    <s v=""/>
    <x v="2"/>
    <x v="0"/>
    <s v="Review and migrate virtual machine workloads"/>
    <m/>
    <m/>
    <m/>
    <m/>
    <s v="USD"/>
    <n v="0"/>
    <m/>
  </r>
  <r>
    <s v="e2c9cba0-15a1-4a48-9d53-0959ab2ccec9"/>
    <s v="rg-bluep-eastus2-qa-001"/>
    <s v="microsoft.compute/virtualmachines"/>
    <s v="vm-bpetl-eastus2-qa-002"/>
    <s v=""/>
    <s v=""/>
    <x v="2"/>
    <x v="0"/>
    <s v="Migrate workload to D-series or better virtual machine"/>
    <m/>
    <m/>
    <m/>
    <m/>
    <s v="USD"/>
    <n v="0"/>
    <m/>
  </r>
  <r>
    <s v="e2c9cba0-15a1-4a48-9d53-0959ab2ccec9"/>
    <s v="rg-bluep-eastus2-qa-001"/>
    <s v="microsoft.compute/virtualmachines"/>
    <s v="vm-bpetl-eastus2-qa-002"/>
    <s v=""/>
    <s v=""/>
    <x v="1"/>
    <x v="1"/>
    <s v="Virtual machines and virtual machine scale sets should have encryption at host enabled"/>
    <m/>
    <m/>
    <m/>
    <m/>
    <s v="USD"/>
    <n v="0"/>
    <m/>
  </r>
  <r>
    <s v="e2c9cba0-15a1-4a48-9d53-0959ab2ccec9"/>
    <s v="rg-bluep-eastus2-qa-001"/>
    <s v="microsoft.compute/virtualmachines"/>
    <s v="vm-bpetl-eastus2-qa-002"/>
    <s v=""/>
    <s v=""/>
    <x v="1"/>
    <x v="1"/>
    <s v="Guest Configuration extension should be installed on machines"/>
    <m/>
    <m/>
    <m/>
    <m/>
    <s v="USD"/>
    <n v="0"/>
    <m/>
  </r>
  <r>
    <s v="e2c9cba0-15a1-4a48-9d53-0959ab2ccec9"/>
    <s v="rg-bluep-eastus2-qa-001"/>
    <s v="microsoft.compute/virtualmachines"/>
    <s v="vm-bpetl-eastus2-qa-002"/>
    <s v=""/>
    <s v=""/>
    <x v="1"/>
    <x v="0"/>
    <s v="Linux virtual machines should enable Azure Disk Encryption or EncryptionAtHost."/>
    <m/>
    <m/>
    <m/>
    <m/>
    <s v="USD"/>
    <n v="0"/>
    <m/>
  </r>
  <r>
    <s v="e2c9cba0-15a1-4a48-9d53-0959ab2ccec9"/>
    <s v="rg-bluep-eastus2-qa-001"/>
    <s v="microsoft.containerservice/managedclusters"/>
    <s v="aks-bpi-mdso-k8-eastus2-qa-001"/>
    <s v=""/>
    <s v=""/>
    <x v="2"/>
    <x v="0"/>
    <s v="Create a dedicated system node pool"/>
    <m/>
    <m/>
    <m/>
    <m/>
    <s v="USD"/>
    <n v="0"/>
    <m/>
  </r>
  <r>
    <s v="e2c9cba0-15a1-4a48-9d53-0959ab2ccec9"/>
    <s v="rg-bluep-eastus2-qa-001"/>
    <s v="microsoft.containerservice/managedclusters"/>
    <s v="aks-bpi-mdso-k8-eastus2-qa-001"/>
    <s v=""/>
    <s v=""/>
    <x v="1"/>
    <x v="0"/>
    <s v="Azure running container images should have vulnerabilities resolved"/>
    <m/>
    <m/>
    <m/>
    <m/>
    <s v="USD"/>
    <n v="0"/>
    <m/>
  </r>
  <r>
    <s v="e2c9cba0-15a1-4a48-9d53-0959ab2ccec9"/>
    <s v="rg-bluep-eastus2-qa-001"/>
    <s v="microsoft.containerservice/managedclusters"/>
    <s v="aks-bpi-mdso-k8-eastus2-qa-001"/>
    <s v=""/>
    <s v=""/>
    <x v="1"/>
    <x v="1"/>
    <s v="Containers sharing sensitive host namespaces should be avoided"/>
    <m/>
    <m/>
    <m/>
    <m/>
    <s v="USD"/>
    <n v="0"/>
    <m/>
  </r>
  <r>
    <s v="e2c9cba0-15a1-4a48-9d53-0959ab2ccec9"/>
    <s v="rg-bluep-eastus2-qa-001"/>
    <s v="microsoft.containerservice/managedclusters"/>
    <s v="aks-bpi-mdso-k8-eastus2-qa-001"/>
    <s v=""/>
    <s v=""/>
    <x v="2"/>
    <x v="0"/>
    <s v="Have at least 2 nodes in your system node pool"/>
    <m/>
    <m/>
    <m/>
    <m/>
    <s v="USD"/>
    <n v="0"/>
    <m/>
  </r>
  <r>
    <s v="e2c9cba0-15a1-4a48-9d53-0959ab2ccec9"/>
    <s v="rg-bluep-eastus2-qa-001"/>
    <s v="microsoft.containerservice/managedclusters"/>
    <s v="aks-bpi-mdso-k8-eastus2-qa-001"/>
    <s v=""/>
    <s v=""/>
    <x v="2"/>
    <x v="0"/>
    <s v="Configure and deploy Azure Kubernetes Service (AKS) and related resources to use availability zones"/>
    <m/>
    <m/>
    <m/>
    <m/>
    <s v="USD"/>
    <n v="0"/>
    <m/>
  </r>
  <r>
    <s v="e2c9cba0-15a1-4a48-9d53-0959ab2ccec9"/>
    <s v="rg-bluep-eastus2-qa-001"/>
    <s v="microsoft.containerservice/managedclusters"/>
    <s v="aks-bpi-mdso-k8-eastus2-qa-001"/>
    <s v=""/>
    <s v=""/>
    <x v="0"/>
    <x v="1"/>
    <s v="Consider Spot nodes for workloads that can handle interruptions"/>
    <m/>
    <m/>
    <m/>
    <m/>
    <s v="USD"/>
    <n v="0"/>
    <m/>
  </r>
  <r>
    <s v="e2c9cba0-15a1-4a48-9d53-0959ab2ccec9"/>
    <s v="rg-bluep-eastus2-qa-001"/>
    <s v="microsoft.containerservice/managedclusters"/>
    <s v="aks-bpi-mdso-k8-eastus2-qa-001"/>
    <s v=""/>
    <s v=""/>
    <x v="2"/>
    <x v="1"/>
    <s v="Use AKS Backup for a cluster with persistent volumes"/>
    <m/>
    <m/>
    <m/>
    <m/>
    <s v="USD"/>
    <n v="0"/>
    <m/>
  </r>
  <r>
    <s v="e2c9cba0-15a1-4a48-9d53-0959ab2ccec9"/>
    <s v="rg-bluep-eastus2-qa-001"/>
    <s v="microsoft.containerservice/managedclusters"/>
    <s v="aks-bpi-mdso-k8-eastus2-qa-001"/>
    <s v=""/>
    <s v=""/>
    <x v="4"/>
    <x v="1"/>
    <s v="Add node pools to the cluster"/>
    <m/>
    <m/>
    <m/>
    <m/>
    <s v="USD"/>
    <n v="0"/>
    <m/>
  </r>
  <r>
    <s v="e2c9cba0-15a1-4a48-9d53-0959ab2ccec9"/>
    <s v="rg-bluep-eastus2-qa-001"/>
    <s v="microsoft.containerservice/managedclusters"/>
    <s v="aks-bpi-mdso-k8-eastus2-qa-001"/>
    <s v=""/>
    <s v=""/>
    <x v="3"/>
    <x v="1"/>
    <s v="Enable container monitoring for Azure Kubernetes Service (AKS) clusters"/>
    <m/>
    <m/>
    <m/>
    <m/>
    <s v="USD"/>
    <n v="0"/>
    <m/>
  </r>
  <r>
    <s v="e2c9cba0-15a1-4a48-9d53-0959ab2ccec9"/>
    <s v="rg-bluep-eastus2-qa-001"/>
    <s v="microsoft.containerservice/managedclusters"/>
    <s v="aks-bpi-mdso-k8-eastus2-qa-001"/>
    <s v=""/>
    <s v=""/>
    <x v="2"/>
    <x v="0"/>
    <s v="Enable Autoscaling for your system node pools"/>
    <m/>
    <m/>
    <m/>
    <m/>
    <s v="USD"/>
    <n v="0"/>
    <m/>
  </r>
  <r>
    <s v="e2c9cba0-15a1-4a48-9d53-0959ab2ccec9"/>
    <s v="rg-bluep-eastus2-qa-001"/>
    <s v="microsoft.containerservice/managedclusters"/>
    <s v="aks-bpi-mdso-k8-eastus2-qa-001"/>
    <s v=""/>
    <s v=""/>
    <x v="1"/>
    <x v="0"/>
    <s v="Kubernetes API server should be configured with restricted access"/>
    <m/>
    <m/>
    <m/>
    <m/>
    <s v="USD"/>
    <n v="0"/>
    <m/>
  </r>
  <r>
    <s v="e2c9cba0-15a1-4a48-9d53-0959ab2ccec9"/>
    <s v="rg-bluep-eastus2-qa-001"/>
    <s v="microsoft.containerservice/managedclusters"/>
    <s v="aks-bpi-mdso-k8-eastus2-qa-001"/>
    <s v=""/>
    <s v=""/>
    <x v="1"/>
    <x v="0"/>
    <s v="Azure Kubernetes Service clusters should have Defender profile enabled"/>
    <m/>
    <m/>
    <m/>
    <m/>
    <s v="USD"/>
    <n v="0"/>
    <m/>
  </r>
  <r>
    <s v="e2c9cba0-15a1-4a48-9d53-0959ab2ccec9"/>
    <s v="rg-bluep-eastus2-qa-001"/>
    <s v="microsoft.containerservice/managedclusters"/>
    <s v="aks-bpi-mdso-k8-eastus2-qa-001"/>
    <s v=""/>
    <s v=""/>
    <x v="0"/>
    <x v="1"/>
    <s v="Enable Vertical Pod Autoscaler recommendation mode to rightsize resource requests and limits"/>
    <m/>
    <m/>
    <m/>
    <m/>
    <s v="USD"/>
    <n v="0"/>
    <m/>
  </r>
  <r>
    <s v="e2c9cba0-15a1-4a48-9d53-0959ab2ccec9"/>
    <s v="rg-bluep-eastus2-qa-001"/>
    <s v="microsoft.containerservice/managedclusters"/>
    <s v="aks-bpi-mdso-k8-eastus2-qa-001"/>
    <s v=""/>
    <s v="namespace-app-routing-system-toplevelworkloadkind-deployment-pod-nginx-container-controller"/>
    <x v="1"/>
    <x v="0"/>
    <s v="Vulnerable Azure Kubernetes Service should be updated to resolve vulnerability findings"/>
    <m/>
    <m/>
    <m/>
    <m/>
    <s v="USD"/>
    <n v="0"/>
    <m/>
  </r>
  <r>
    <s v="e2c9cba0-15a1-4a48-9d53-0959ab2ccec9"/>
    <s v="rg-bluep-eastus2-qa-001"/>
    <s v="microsoft.containerservice/managedclusters"/>
    <s v="aks-bpi-mdso-k8-eastus2-qa-001"/>
    <s v=""/>
    <s v="namespace-dataprotection-microsoft-toplevelworkloadkind-deployment-pod-dataprotection-microsoft-controller-container-fluent-bit"/>
    <x v="1"/>
    <x v="0"/>
    <s v="Vulnerable Azure Kubernetes Service should be updated to resolve vulnerability findings"/>
    <m/>
    <m/>
    <m/>
    <m/>
    <s v="USD"/>
    <n v="0"/>
    <m/>
  </r>
  <r>
    <s v="e2c9cba0-15a1-4a48-9d53-0959ab2ccec9"/>
    <s v="rg-bluep-eastus2-qa-001"/>
    <s v="microsoft.containerservice/managedclusters"/>
    <s v="aks-bpi-mdso-k8-eastus2-qa-001"/>
    <s v=""/>
    <s v="namespace-dataprotection-microsoft-toplevelworkloadkind-deployment-pod-dataprotection-microsoft-kubernetes-agent-container-fluent-bit"/>
    <x v="1"/>
    <x v="0"/>
    <s v="Vulnerable Azure Kubernetes Service should be updated to resolve vulnerability findings"/>
    <m/>
    <m/>
    <m/>
    <m/>
    <s v="USD"/>
    <n v="0"/>
    <m/>
  </r>
  <r>
    <s v="e2c9cba0-15a1-4a48-9d53-0959ab2ccec9"/>
    <s v="rg-bluep-eastus2-qa-001"/>
    <s v="microsoft.containerservice/managedclusters"/>
    <s v="aks-bpi-mdso-k8-eastus2-qa-001"/>
    <s v=""/>
    <s v="namespace-dataprotection-microsoft-toplevelworkloadkind-deployment-pod-dataprotection-microsoft-kubernetes-agent-container-velero"/>
    <x v="1"/>
    <x v="0"/>
    <s v="Vulnerable Azure Kubernetes Service should be updated to resolve vulnerability findings"/>
    <m/>
    <m/>
    <m/>
    <m/>
    <s v="USD"/>
    <n v="0"/>
    <m/>
  </r>
  <r>
    <s v="e2c9cba0-15a1-4a48-9d53-0959ab2ccec9"/>
    <s v="rg-bluep-eastus2-qa-001"/>
    <s v="microsoft.containerservice/managedclusters"/>
    <s v="aks-bpi-mdso-k8-eastus2-qa-001"/>
    <s v=""/>
    <s v="namespace-gatekeeper-system-toplevelworkloadkind-deployment-pod-gatekeeper-audit-container-gatekeeper-audit-container"/>
    <x v="1"/>
    <x v="0"/>
    <s v="Vulnerable Azure Kubernetes Service should be updated to resolve vulnerability findings"/>
    <m/>
    <m/>
    <m/>
    <m/>
    <s v="USD"/>
    <n v="0"/>
    <m/>
  </r>
  <r>
    <s v="e2c9cba0-15a1-4a48-9d53-0959ab2ccec9"/>
    <s v="rg-bluep-eastus2-qa-001"/>
    <s v="microsoft.containerservice/managedclusters"/>
    <s v="aks-bpi-mdso-k8-eastus2-qa-001"/>
    <s v=""/>
    <s v="namespace-gatekeeper-system-toplevelworkloadkind-deployment-pod-gatekeeper-controller-container-gatekeeper-controller-container"/>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aks-secrets-store-csi-driver-container-node-driver-registrar"/>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aks-secrets-store-csi-driver-container-secrets-store"/>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aks-secrets-store-provider-azure-container-provider-azure-installer"/>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azure-ip-masq-agent-container-azure-ip-masq-agent"/>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csi-azuredisk-node-container-azuredisk"/>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csi-azurefile-node-container-azurefile"/>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aemonset-pod-kube-proxy-container-kube-proxy"/>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eployment-pod-azure-policy-container-azure-policy"/>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eployment-pod-coredns-autoscaler-container-autoscaler"/>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eployment-pod-coredns-container-coredns"/>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eployment-pod-metrics-server-container-metrics-server-vpa"/>
    <x v="1"/>
    <x v="0"/>
    <s v="Vulnerable Azure Kubernetes Service should be updated to resolve vulnerability findings"/>
    <m/>
    <m/>
    <m/>
    <m/>
    <s v="USD"/>
    <n v="0"/>
    <m/>
  </r>
  <r>
    <s v="e2c9cba0-15a1-4a48-9d53-0959ab2ccec9"/>
    <s v="rg-bluep-eastus2-qa-001"/>
    <s v="microsoft.containerservice/managedclusters"/>
    <s v="aks-bpi-mdso-k8-eastus2-qa-001"/>
    <s v=""/>
    <s v="namespace-kube-system-toplevelworkloadkind-deployment-pod-metrics-server-container-metrics-server"/>
    <x v="1"/>
    <x v="0"/>
    <s v="Vulnerable Azure Kubernetes Service should be updated to resolve vulnerability findings"/>
    <m/>
    <m/>
    <m/>
    <m/>
    <s v="USD"/>
    <n v="0"/>
    <m/>
  </r>
  <r>
    <s v="e2c9cba0-15a1-4a48-9d53-0959ab2ccec9"/>
    <s v="rg-bluep-eastus2-qa-001"/>
    <s v="microsoft.containerservice/managedclusters"/>
    <s v="aks-bpi-mdso-k8-eastus2-qa-002"/>
    <s v=""/>
    <s v=""/>
    <x v="1"/>
    <x v="0"/>
    <s v="Kubernetes API server should be configured with restricted access"/>
    <m/>
    <m/>
    <m/>
    <m/>
    <s v="USD"/>
    <n v="0"/>
    <m/>
  </r>
  <r>
    <s v="e2c9cba0-15a1-4a48-9d53-0959ab2ccec9"/>
    <s v="rg-bluep-eastus2-qa-001"/>
    <s v="microsoft.containerservice/managedclusters"/>
    <s v="aks-bpi-mdso-k8-eastus2-qa-002"/>
    <s v=""/>
    <s v=""/>
    <x v="2"/>
    <x v="0"/>
    <s v="Create a dedicated system node pool"/>
    <m/>
    <m/>
    <m/>
    <m/>
    <s v="USD"/>
    <n v="0"/>
    <m/>
  </r>
  <r>
    <s v="e2c9cba0-15a1-4a48-9d53-0959ab2ccec9"/>
    <s v="rg-bluep-eastus2-qa-001"/>
    <s v="microsoft.containerservice/managedclusters"/>
    <s v="aks-bpi-mdso-k8-eastus2-qa-002"/>
    <s v=""/>
    <s v=""/>
    <x v="4"/>
    <x v="1"/>
    <s v="Add node pools to the cluster"/>
    <m/>
    <m/>
    <m/>
    <m/>
    <s v="USD"/>
    <n v="0"/>
    <m/>
  </r>
  <r>
    <s v="e2c9cba0-15a1-4a48-9d53-0959ab2ccec9"/>
    <s v="rg-bluep-eastus2-qa-001"/>
    <s v="microsoft.containerservice/managedclusters"/>
    <s v="aks-bpi-mdso-k8-eastus2-qa-002"/>
    <s v=""/>
    <s v=""/>
    <x v="2"/>
    <x v="1"/>
    <s v="Use AKS Backup for a cluster with persistent volumes"/>
    <m/>
    <m/>
    <m/>
    <m/>
    <s v="USD"/>
    <n v="0"/>
    <m/>
  </r>
  <r>
    <s v="e2c9cba0-15a1-4a48-9d53-0959ab2ccec9"/>
    <s v="rg-bluep-eastus2-qa-001"/>
    <s v="microsoft.containerservice/managedclusters"/>
    <s v="aks-bpi-mdso-k8-eastus2-qa-002"/>
    <s v=""/>
    <s v=""/>
    <x v="2"/>
    <x v="0"/>
    <s v="Enable Autoscaling for your system node pools"/>
    <m/>
    <m/>
    <m/>
    <m/>
    <s v="USD"/>
    <n v="0"/>
    <m/>
  </r>
  <r>
    <s v="e2c9cba0-15a1-4a48-9d53-0959ab2ccec9"/>
    <s v="rg-bluep-eastus2-qa-001"/>
    <s v="microsoft.containerservice/managedclusters"/>
    <s v="aks-bpi-mdso-k8-eastus2-qa-002"/>
    <s v=""/>
    <s v=""/>
    <x v="1"/>
    <x v="0"/>
    <s v="Azure Kubernetes Service clusters should have Defender profile enabled"/>
    <m/>
    <m/>
    <m/>
    <m/>
    <s v="USD"/>
    <n v="0"/>
    <m/>
  </r>
  <r>
    <s v="e2c9cba0-15a1-4a48-9d53-0959ab2ccec9"/>
    <s v="rg-bluep-eastus2-qa-001"/>
    <s v="microsoft.containerservice/managedclusters"/>
    <s v="aks-bpi-mdso-k8-eastus2-qa-002"/>
    <s v=""/>
    <s v=""/>
    <x v="3"/>
    <x v="1"/>
    <s v="Use Fleet Manager auto-upgrade profiles to replace cluster auto-upgrades"/>
    <m/>
    <m/>
    <m/>
    <m/>
    <s v="USD"/>
    <n v="0"/>
    <m/>
  </r>
  <r>
    <s v="e2c9cba0-15a1-4a48-9d53-0959ab2ccec9"/>
    <s v="rg-bluep-eastus2-qa-001"/>
    <s v="microsoft.containerservice/managedclusters"/>
    <s v="aks-bpi-mdso-k8-eastus2-qa-002"/>
    <s v=""/>
    <s v=""/>
    <x v="0"/>
    <x v="1"/>
    <s v="Enable Vertical Pod Autoscaler recommendation mode to rightsize resource requests and limits"/>
    <m/>
    <m/>
    <m/>
    <m/>
    <s v="USD"/>
    <n v="0"/>
    <m/>
  </r>
  <r>
    <s v="e2c9cba0-15a1-4a48-9d53-0959ab2ccec9"/>
    <s v="rg-bluep-eastus2-qa-001"/>
    <s v="microsoft.containerservice/managedclusters"/>
    <s v="aks-bpi-mdso-k8-eastus2-qa-002"/>
    <s v=""/>
    <s v=""/>
    <x v="3"/>
    <x v="1"/>
    <s v="Enable container monitoring for Azure Kubernetes Service (AKS) clusters"/>
    <m/>
    <m/>
    <m/>
    <m/>
    <s v="USD"/>
    <n v="0"/>
    <m/>
  </r>
  <r>
    <s v="e2c9cba0-15a1-4a48-9d53-0959ab2ccec9"/>
    <s v="rg-bluep-eastus2-qa-001"/>
    <s v="microsoft.containerservice/managedclusters"/>
    <s v="aks-bpi-mdso-k8-eastus2-qa-002"/>
    <s v=""/>
    <s v=""/>
    <x v="1"/>
    <x v="0"/>
    <s v="Azure Kubernetes Service clusters should have the Azure Policy add-on for Kubernetes installed"/>
    <m/>
    <m/>
    <m/>
    <m/>
    <s v="USD"/>
    <n v="0"/>
    <m/>
  </r>
  <r>
    <s v="e2c9cba0-15a1-4a48-9d53-0959ab2ccec9"/>
    <s v="rg-bluep-eastus2-qa-001"/>
    <s v="microsoft.containerservice/managedclusters"/>
    <s v="aks-uaa-k8-eastus2-qa-001"/>
    <s v=""/>
    <s v=""/>
    <x v="3"/>
    <x v="1"/>
    <s v="Enable container monitoring for Azure Kubernetes Service (AKS) clusters"/>
    <m/>
    <m/>
    <m/>
    <m/>
    <s v="USD"/>
    <n v="0"/>
    <m/>
  </r>
  <r>
    <s v="e2c9cba0-15a1-4a48-9d53-0959ab2ccec9"/>
    <s v="rg-bluep-eastus2-qa-001"/>
    <s v="microsoft.containerservice/managedclusters"/>
    <s v="aks-uaa-k8-eastus2-qa-001"/>
    <s v=""/>
    <s v=""/>
    <x v="1"/>
    <x v="0"/>
    <s v="Azure Kubernetes Service clusters should have Defender profile enabled"/>
    <m/>
    <m/>
    <m/>
    <m/>
    <s v="USD"/>
    <n v="0"/>
    <m/>
  </r>
  <r>
    <s v="e2c9cba0-15a1-4a48-9d53-0959ab2ccec9"/>
    <s v="rg-bluep-eastus2-qa-001"/>
    <s v="microsoft.containerservice/managedclusters"/>
    <s v="aks-uaa-k8-eastus2-qa-001"/>
    <s v=""/>
    <s v=""/>
    <x v="2"/>
    <x v="1"/>
    <s v="Use AKS Backup for a cluster with persistent volumes"/>
    <m/>
    <m/>
    <m/>
    <m/>
    <s v="USD"/>
    <n v="0"/>
    <m/>
  </r>
  <r>
    <s v="e2c9cba0-15a1-4a48-9d53-0959ab2ccec9"/>
    <s v="rg-bluep-eastus2-qa-001"/>
    <s v="microsoft.containerservice/managedclusters"/>
    <s v="aks-uaa-k8-eastus2-qa-001"/>
    <s v=""/>
    <s v=""/>
    <x v="1"/>
    <x v="0"/>
    <s v="Kubernetes API server should be configured with restricted access"/>
    <m/>
    <m/>
    <m/>
    <m/>
    <s v="USD"/>
    <n v="0"/>
    <m/>
  </r>
  <r>
    <s v="e2c9cba0-15a1-4a48-9d53-0959ab2ccec9"/>
    <s v="rg-bluep-eastus2-qa-001"/>
    <s v="microsoft.containerservice/managedclusters"/>
    <s v="aks-uaa-k8-eastus2-qa-001"/>
    <s v=""/>
    <s v=""/>
    <x v="2"/>
    <x v="0"/>
    <s v="Create a dedicated system node pool"/>
    <m/>
    <m/>
    <m/>
    <m/>
    <s v="USD"/>
    <n v="0"/>
    <m/>
  </r>
  <r>
    <s v="e2c9cba0-15a1-4a48-9d53-0959ab2ccec9"/>
    <s v="rg-bluep-eastus2-qa-001"/>
    <s v="microsoft.containerservice/managedclusters"/>
    <s v="aks-uaa-k8-eastus2-qa-001"/>
    <s v=""/>
    <s v=""/>
    <x v="2"/>
    <x v="0"/>
    <s v="Configure and deploy Azure Kubernetes Service (AKS) and related resources to use availability zones"/>
    <m/>
    <m/>
    <m/>
    <m/>
    <s v="USD"/>
    <n v="0"/>
    <m/>
  </r>
  <r>
    <s v="e2c9cba0-15a1-4a48-9d53-0959ab2ccec9"/>
    <s v="rg-bluep-eastus2-qa-001"/>
    <s v="microsoft.dbforpostgresql/flexibleservers"/>
    <s v="psql-bp-bpi-eastus2-qa-001"/>
    <s v=""/>
    <s v=""/>
    <x v="4"/>
    <x v="1"/>
    <s v="Review your server for log_statement set to ALL"/>
    <m/>
    <m/>
    <m/>
    <m/>
    <s v="USD"/>
    <n v="0"/>
    <m/>
  </r>
  <r>
    <s v="e2c9cba0-15a1-4a48-9d53-0959ab2ccec9"/>
    <s v="rg-bluep-eastus2-qa-001"/>
    <s v="microsoft.dbforpostgresql/flexibleservers"/>
    <s v="psql-bp-bpi-eastus2-qa-001"/>
    <s v=""/>
    <s v=""/>
    <x v="2"/>
    <x v="1"/>
    <s v="Turn on backup for PostgreSQL flexible server"/>
    <m/>
    <m/>
    <m/>
    <m/>
    <s v="USD"/>
    <n v="0"/>
    <m/>
  </r>
  <r>
    <s v="e2c9cba0-15a1-4a48-9d53-0959ab2ccec9"/>
    <s v="rg-bluep-eastus2-qa-001"/>
    <s v="microsoft.dbforpostgresql/flexibleservers"/>
    <s v="psql-bp-bpi-eastus2-qa-001"/>
    <s v=""/>
    <s v=""/>
    <x v="2"/>
    <x v="0"/>
    <s v="Create a read replica from the Azure Database for PostgreSQL flexible server"/>
    <m/>
    <m/>
    <m/>
    <m/>
    <s v="USD"/>
    <n v="0"/>
    <m/>
  </r>
  <r>
    <s v="e2c9cba0-15a1-4a48-9d53-0959ab2ccec9"/>
    <s v="rg-bluep-eastus2-qa-001"/>
    <s v="microsoft.dbforpostgresql/flexibleservers"/>
    <s v="psql-bp-bpi-eastus2-qa-001"/>
    <s v=""/>
    <s v=""/>
    <x v="1"/>
    <x v="0"/>
    <s v="Microsoft Defender for SQL should be enabled for unprotected PostgreSQL flexible servers"/>
    <m/>
    <m/>
    <m/>
    <m/>
    <s v="USD"/>
    <n v="0"/>
    <m/>
  </r>
  <r>
    <s v="e2c9cba0-15a1-4a48-9d53-0959ab2ccec9"/>
    <s v="rg-bluep-eastus2-qa-001"/>
    <s v="microsoft.dbforpostgresql/flexibleservers"/>
    <s v="psql-bp-bpi-eastus2-qa-001"/>
    <s v=""/>
    <s v=""/>
    <x v="2"/>
    <x v="0"/>
    <s v="Enable high availability with zone redundancy"/>
    <m/>
    <m/>
    <m/>
    <m/>
    <s v="USD"/>
    <n v="0"/>
    <m/>
  </r>
  <r>
    <s v="e2c9cba0-15a1-4a48-9d53-0959ab2ccec9"/>
    <s v="rg-bluep-eastus2-qa-001"/>
    <s v="microsoft.dbforpostgresql/flexibleservers"/>
    <s v="psql-bp-bpi-eastus2-qa-001"/>
    <s v=""/>
    <s v=""/>
    <x v="1"/>
    <x v="1"/>
    <s v="Azure Database for PostgreSQL flexible server should have Microsoft Entra authentication only enabled"/>
    <m/>
    <m/>
    <m/>
    <m/>
    <s v="USD"/>
    <n v="0"/>
    <m/>
  </r>
  <r>
    <s v="e2c9cba0-15a1-4a48-9d53-0959ab2ccec9"/>
    <s v="rg-bluep-eastus2-qa-001"/>
    <s v="microsoft.dbforpostgresql/flexibleservers"/>
    <s v="psql-bp-bpi-eastus2-qa-001"/>
    <s v=""/>
    <s v=""/>
    <x v="4"/>
    <x v="0"/>
    <s v="Review the server for table stats reset"/>
    <m/>
    <m/>
    <m/>
    <m/>
    <s v="USD"/>
    <n v="0"/>
    <m/>
  </r>
  <r>
    <s v="e2c9cba0-15a1-4a48-9d53-0959ab2ccec9"/>
    <s v="rg-bluep-eastus2-qa-001"/>
    <s v="microsoft.dbforpostgresql/flexibleservers"/>
    <s v="psql-bp-bpi-eastus2-qa-001"/>
    <s v=""/>
    <s v=""/>
    <x v="2"/>
    <x v="1"/>
    <s v="Configure geo redundant backup storage"/>
    <m/>
    <m/>
    <m/>
    <m/>
    <s v="USD"/>
    <n v="0"/>
    <m/>
  </r>
  <r>
    <s v="e2c9cba0-15a1-4a48-9d53-0959ab2ccec9"/>
    <s v="rg-bluep-eastus2-qa-001"/>
    <s v="microsoft.dbforpostgresql/flexibleservers"/>
    <s v="psql-bpetl-db-eastus2-qa-002"/>
    <s v=""/>
    <s v=""/>
    <x v="2"/>
    <x v="1"/>
    <s v="Configure geo redundant backup storage"/>
    <m/>
    <m/>
    <m/>
    <m/>
    <s v="USD"/>
    <n v="0"/>
    <m/>
  </r>
  <r>
    <s v="e2c9cba0-15a1-4a48-9d53-0959ab2ccec9"/>
    <s v="rg-bluep-eastus2-qa-001"/>
    <s v="microsoft.dbforpostgresql/flexibleservers"/>
    <s v="psql-bpetl-db-eastus2-qa-002"/>
    <s v=""/>
    <s v=""/>
    <x v="1"/>
    <x v="1"/>
    <s v="Azure Database for PostgreSQL flexible server should have Microsoft Entra authentication only enabled"/>
    <m/>
    <m/>
    <m/>
    <m/>
    <s v="USD"/>
    <n v="0"/>
    <m/>
  </r>
  <r>
    <s v="e2c9cba0-15a1-4a48-9d53-0959ab2ccec9"/>
    <s v="rg-bluep-eastus2-qa-001"/>
    <s v="microsoft.dbforpostgresql/flexibleservers"/>
    <s v="psql-bpetl-db-eastus2-qa-002"/>
    <s v=""/>
    <s v=""/>
    <x v="1"/>
    <x v="0"/>
    <s v="Microsoft Defender for SQL should be enabled for unprotected PostgreSQL flexible servers"/>
    <m/>
    <m/>
    <m/>
    <m/>
    <s v="USD"/>
    <n v="0"/>
    <m/>
  </r>
  <r>
    <s v="e2c9cba0-15a1-4a48-9d53-0959ab2ccec9"/>
    <s v="rg-bluep-eastus2-qa-001"/>
    <s v="microsoft.dbforpostgresql/flexibleservers"/>
    <s v="psql-bpetl-db-eastus2-qa-002"/>
    <s v=""/>
    <s v=""/>
    <x v="2"/>
    <x v="0"/>
    <s v="Create a read replica from the Azure Database for PostgreSQL flexible server"/>
    <m/>
    <m/>
    <m/>
    <m/>
    <s v="USD"/>
    <n v="0"/>
    <m/>
  </r>
  <r>
    <s v="e2c9cba0-15a1-4a48-9d53-0959ab2ccec9"/>
    <s v="rg-bluep-eastus2-qa-001"/>
    <s v="microsoft.dbforpostgresql/flexibleservers"/>
    <s v="psql-bpetl-db-eastus2-qa-002"/>
    <s v=""/>
    <s v=""/>
    <x v="2"/>
    <x v="0"/>
    <s v="Enable high availability with zone redundancy"/>
    <m/>
    <m/>
    <m/>
    <m/>
    <s v="USD"/>
    <n v="0"/>
    <m/>
  </r>
  <r>
    <s v="e2c9cba0-15a1-4a48-9d53-0959ab2ccec9"/>
    <s v="rg-bluep-eastus2-qa-001"/>
    <s v="microsoft.network/networkinterfaces"/>
    <s v="nic-uaakafka-eastus2-qa-001"/>
    <s v=""/>
    <s v=""/>
    <x v="3"/>
    <x v="1"/>
    <s v="Add explicit outbound method to disable default outbound"/>
    <m/>
    <m/>
    <m/>
    <m/>
    <s v="USD"/>
    <n v="0"/>
    <m/>
  </r>
  <r>
    <s v="e2c9cba0-15a1-4a48-9d53-0959ab2ccec9"/>
    <s v="rg-bluep-eastus2-qa-001"/>
    <s v="microsoft.network/networkinterfaces"/>
    <s v="vm-bp-bpi-eastus2-qa-003-replica251"/>
    <s v=""/>
    <s v=""/>
    <x v="3"/>
    <x v="1"/>
    <s v="Add explicit outbound method to disable default outbound"/>
    <m/>
    <m/>
    <m/>
    <m/>
    <s v="USD"/>
    <n v="0"/>
    <m/>
  </r>
  <r>
    <s v="e2c9cba0-15a1-4a48-9d53-0959ab2ccec9"/>
    <s v="rg-bluep-eastus2-qa-001"/>
    <s v="microsoft.network/networkinterfaces"/>
    <s v="vm-bp-mdso-eastus2-qa-001-replica697"/>
    <s v=""/>
    <s v=""/>
    <x v="3"/>
    <x v="1"/>
    <s v="Add explicit outbound method to disable default outbound"/>
    <m/>
    <m/>
    <m/>
    <m/>
    <s v="USD"/>
    <n v="0"/>
    <m/>
  </r>
  <r>
    <s v="e2c9cba0-15a1-4a48-9d53-0959ab2ccec9"/>
    <s v="rg-bluep-eastus2-qa-001"/>
    <s v="microsoft.network/networkinterfaces"/>
    <s v="vm-bp-mdso-eastus2-qa-002-replica594"/>
    <s v=""/>
    <s v=""/>
    <x v="3"/>
    <x v="1"/>
    <s v="Add explicit outbound method to disable default outbound"/>
    <m/>
    <m/>
    <m/>
    <m/>
    <s v="USD"/>
    <n v="0"/>
    <m/>
  </r>
  <r>
    <s v="e2c9cba0-15a1-4a48-9d53-0959ab2ccec9"/>
    <s v="rg-bluep-eastus2-qa-001"/>
    <s v="microsoft.network/privateendpoints"/>
    <s v="pe-stacbpeastus2qa001-001"/>
    <s v=""/>
    <s v=""/>
    <x v="2"/>
    <x v="1"/>
    <s v="Resolve issues for private endpoint not in succeeded state"/>
    <m/>
    <m/>
    <m/>
    <m/>
    <s v="USD"/>
    <n v="0"/>
    <m/>
  </r>
  <r>
    <s v="e2c9cba0-15a1-4a48-9d53-0959ab2ccec9"/>
    <s v="rg-bluep-eastus2-qa-001"/>
    <s v="microsoft.storage/storageaccounts"/>
    <s v="rgbluepeastus2qa001a00f"/>
    <s v=""/>
    <s v=""/>
    <x v="2"/>
    <x v="0"/>
    <s v="Enable zone redundancy for storage accounts to improve high availability and resiliency"/>
    <m/>
    <m/>
    <m/>
    <m/>
    <s v="USD"/>
    <n v="0"/>
    <m/>
  </r>
  <r>
    <s v="e2c9cba0-15a1-4a48-9d53-0959ab2ccec9"/>
    <s v="rg-bluep-eastus2-qa-001"/>
    <s v="microsoft.storage/storageaccounts"/>
    <s v="rgbluepeastus2qa001a00f"/>
    <s v=""/>
    <s v=""/>
    <x v="1"/>
    <x v="1"/>
    <s v="Storage account should use a private link connection"/>
    <m/>
    <m/>
    <m/>
    <m/>
    <s v="USD"/>
    <n v="0"/>
    <m/>
  </r>
  <r>
    <s v="e2c9cba0-15a1-4a48-9d53-0959ab2ccec9"/>
    <s v="rg-bluep-eastus2-qa-001"/>
    <s v="microsoft.storage/storageaccounts"/>
    <s v="rgbluepeastus2qa001a00f"/>
    <s v=""/>
    <s v=""/>
    <x v="1"/>
    <x v="1"/>
    <s v="Storage accounts should prevent shared key access"/>
    <m/>
    <m/>
    <m/>
    <m/>
    <s v="USD"/>
    <n v="0"/>
    <m/>
  </r>
  <r>
    <s v="e2c9cba0-15a1-4a48-9d53-0959ab2ccec9"/>
    <s v="rg-bluep-eastus2-qa-001"/>
    <s v="microsoft.storage/storageaccounts"/>
    <s v="rgbluepeastus2qa001a00f"/>
    <s v=""/>
    <s v=""/>
    <x v="2"/>
    <x v="1"/>
    <s v="Upgrade general-purpose v1 storage accounts"/>
    <m/>
    <m/>
    <m/>
    <m/>
    <s v="USD"/>
    <n v="0"/>
    <m/>
  </r>
  <r>
    <s v="e2c9cba0-15a1-4a48-9d53-0959ab2ccec9"/>
    <s v="rg-bluep-eastus2-qa-001"/>
    <s v="microsoft.storage/storageaccounts"/>
    <s v="rgbluepeastus2qa001a00f"/>
    <s v=""/>
    <s v=""/>
    <x v="1"/>
    <x v="1"/>
    <s v="Storage accounts should restrict network access using virtual network rules"/>
    <m/>
    <m/>
    <m/>
    <m/>
    <s v="USD"/>
    <n v="0"/>
    <m/>
  </r>
  <r>
    <s v="e2c9cba0-15a1-4a48-9d53-0959ab2ccec9"/>
    <s v="rg-bluep-eastus2-qa-001"/>
    <s v="microsoft.storage/storageaccounts"/>
    <s v="stacbackupk8bpibpoqa001"/>
    <s v=""/>
    <s v=""/>
    <x v="2"/>
    <x v="0"/>
    <s v="Enable zone redundancy for storage accounts to improve high availability and resiliency"/>
    <m/>
    <m/>
    <m/>
    <m/>
    <s v="USD"/>
    <n v="0"/>
    <m/>
  </r>
  <r>
    <s v="e2c9cba0-15a1-4a48-9d53-0959ab2ccec9"/>
    <s v="rg-bluep-eastus2-qa-001"/>
    <s v="microsoft.storage/storageaccounts"/>
    <s v="stacbetlpeastus2qa001"/>
    <s v=""/>
    <s v=""/>
    <x v="1"/>
    <x v="1"/>
    <s v="Storage accounts should prevent shared key access"/>
    <m/>
    <m/>
    <m/>
    <m/>
    <s v="USD"/>
    <n v="0"/>
    <m/>
  </r>
  <r>
    <s v="e2c9cba0-15a1-4a48-9d53-0959ab2ccec9"/>
    <s v="rg-bluep-eastus2-qa-001"/>
    <s v="microsoft.storage/storageaccounts"/>
    <s v="stacbetlpeastus2qa001"/>
    <s v=""/>
    <s v=""/>
    <x v="1"/>
    <x v="1"/>
    <s v="Storage accounts should restrict network access using virtual network rules"/>
    <m/>
    <m/>
    <m/>
    <m/>
    <s v="USD"/>
    <n v="0"/>
    <m/>
  </r>
  <r>
    <s v="e2c9cba0-15a1-4a48-9d53-0959ab2ccec9"/>
    <s v="rg-bluep-eastus2-qa-001"/>
    <s v="microsoft.storage/storageaccounts"/>
    <s v="stacbetlpeastus2qa001"/>
    <s v=""/>
    <s v=""/>
    <x v="2"/>
    <x v="0"/>
    <s v="Enable zone redundancy for storage accounts to improve high availability and resiliency"/>
    <m/>
    <m/>
    <m/>
    <m/>
    <s v="USD"/>
    <n v="0"/>
    <m/>
  </r>
  <r>
    <s v="e2c9cba0-15a1-4a48-9d53-0959ab2ccec9"/>
    <s v="rg-bluep-eastus2-qa-001"/>
    <s v="microsoft.storage/storageaccounts"/>
    <s v="stacbetlpeastus2qa001"/>
    <s v=""/>
    <s v=""/>
    <x v="1"/>
    <x v="1"/>
    <s v="Storage account should use a private link connection"/>
    <m/>
    <m/>
    <m/>
    <m/>
    <s v="USD"/>
    <n v="0"/>
    <m/>
  </r>
  <r>
    <s v="e2c9cba0-15a1-4a48-9d53-0959ab2ccec9"/>
    <s v="rg-bluep-eastus2-qa-001"/>
    <s v="microsoft.storage/storageaccounts"/>
    <s v="stacbpeastus2qa001"/>
    <s v=""/>
    <s v=""/>
    <x v="1"/>
    <x v="1"/>
    <s v="Storage account public access should be disallowed"/>
    <m/>
    <m/>
    <m/>
    <m/>
    <s v="USD"/>
    <n v="0"/>
    <m/>
  </r>
  <r>
    <s v="e2c9cba0-15a1-4a48-9d53-0959ab2ccec9"/>
    <s v="rg-bluep-eastus2-qa-001"/>
    <s v="microsoft.storage/storageaccounts"/>
    <s v="stacbpeastus2qa001"/>
    <s v=""/>
    <s v=""/>
    <x v="1"/>
    <x v="0"/>
    <s v="Secure transfer to storage accounts should be enabled"/>
    <m/>
    <m/>
    <m/>
    <m/>
    <s v="USD"/>
    <n v="0"/>
    <m/>
  </r>
  <r>
    <s v="e2c9cba0-15a1-4a48-9d53-0959ab2ccec9"/>
    <s v="rg-bluep-eastus2-qa-001"/>
    <s v="microsoft.storage/storageaccounts"/>
    <s v="stacbpeastus2qa001"/>
    <s v=""/>
    <s v=""/>
    <x v="1"/>
    <x v="1"/>
    <s v="Storage accounts should prevent shared key access"/>
    <m/>
    <m/>
    <m/>
    <m/>
    <s v="USD"/>
    <n v="0"/>
    <m/>
  </r>
  <r>
    <s v="e2c9cba0-15a1-4a48-9d53-0959ab2ccec9"/>
    <s v="rg-bluep-eastus2-qa-001"/>
    <s v="microsoft.storage/storageaccounts"/>
    <s v="stacbpeastus2qa001"/>
    <s v=""/>
    <s v=""/>
    <x v="2"/>
    <x v="0"/>
    <s v="Enable zone redundancy for storage accounts to improve high availability and resiliency"/>
    <m/>
    <m/>
    <m/>
    <m/>
    <s v="USD"/>
    <n v="0"/>
    <m/>
  </r>
  <r>
    <s v="e2c9cba0-15a1-4a48-9d53-0959ab2ccec9"/>
    <s v="rg-bluep-eastus2-qa-001"/>
    <s v="microsoft.storage/storageaccounts"/>
    <s v="stacbpeastus2qa001"/>
    <s v=""/>
    <s v=""/>
    <x v="1"/>
    <x v="1"/>
    <s v="Storage accounts should restrict network access using virtual network rules"/>
    <m/>
    <m/>
    <m/>
    <m/>
    <s v="USD"/>
    <n v="0"/>
    <m/>
  </r>
  <r>
    <s v="e2c9cba0-15a1-4a48-9d53-0959ab2ccec9"/>
    <s v="rg-bluep-eastus2-qa-001"/>
    <s v="microsoft.storage/storageaccounts"/>
    <s v="stacserviceastus2qa001"/>
    <s v=""/>
    <s v=""/>
    <x v="1"/>
    <x v="1"/>
    <s v="Storage accounts should prevent shared key access"/>
    <m/>
    <m/>
    <m/>
    <m/>
    <s v="USD"/>
    <n v="0"/>
    <m/>
  </r>
  <r>
    <s v="e2c9cba0-15a1-4a48-9d53-0959ab2ccec9"/>
    <s v="rg-bluep-eastus2-qa-001"/>
    <s v="microsoft.storage/storageaccounts"/>
    <s v="stacserviceastus2qa001"/>
    <s v=""/>
    <s v=""/>
    <x v="2"/>
    <x v="0"/>
    <s v="Enable zone redundancy for storage accounts to improve high availability and resiliency"/>
    <m/>
    <m/>
    <m/>
    <m/>
    <s v="USD"/>
    <n v="0"/>
    <m/>
  </r>
  <r>
    <s v="e2c9cba0-15a1-4a48-9d53-0959ab2ccec9"/>
    <s v="rg-common-eastus2-qa-001"/>
    <s v="microsoft.keyvault/vaults"/>
    <s v="kv-common-qa-acmi0pbzl"/>
    <s v=""/>
    <s v=""/>
    <x v="1"/>
    <x v="1"/>
    <s v="Key vaults should have deletion protection enabled"/>
    <m/>
    <m/>
    <m/>
    <m/>
    <s v="USD"/>
    <n v="0"/>
    <m/>
  </r>
  <r>
    <s v="e2c9cba0-15a1-4a48-9d53-0959ab2ccec9"/>
    <s v="rg-common-eastus2-qa-001"/>
    <s v="microsoft.keyvault/vaults"/>
    <s v="kv-common-qa-acmi0pbzl"/>
    <s v=""/>
    <s v=""/>
    <x v="1"/>
    <x v="1"/>
    <s v="Azure Key Vaults should use private link"/>
    <m/>
    <m/>
    <m/>
    <m/>
    <s v="USD"/>
    <n v="0"/>
    <m/>
  </r>
  <r>
    <s v="e2c9cba0-15a1-4a48-9d53-0959ab2ccec9"/>
    <s v="rg-common-eastus2-qa-001"/>
    <s v="microsoft.keyvault/vaults"/>
    <s v="kv-common-qa-acmi0pbzl"/>
    <s v=""/>
    <s v=""/>
    <x v="2"/>
    <x v="0"/>
    <s v="Azure Key Vault API versions prior to 2026-02-01 are being retired"/>
    <m/>
    <m/>
    <m/>
    <m/>
    <s v="USD"/>
    <n v="0"/>
    <m/>
  </r>
  <r>
    <s v="e2c9cba0-15a1-4a48-9d53-0959ab2ccec9"/>
    <s v="rg-common-eastus2-qa-001"/>
    <s v="microsoft.keyvault/vaults"/>
    <s v="kv-common-qa-acmi0pbzl"/>
    <s v=""/>
    <s v=""/>
    <x v="1"/>
    <x v="0"/>
    <s v="Role-Based Access Control should be used on Azure Keyvault Services (AKV)"/>
    <m/>
    <m/>
    <m/>
    <m/>
    <s v="USD"/>
    <n v="0"/>
    <m/>
  </r>
  <r>
    <s v="e2c9cba0-15a1-4a48-9d53-0959ab2ccec9"/>
    <s v="rg-common-eastus2-qa-001"/>
    <s v="microsoft.keyvault/vaults"/>
    <s v="kv-common-qa-acmi0pbzl"/>
    <s v=""/>
    <s v=""/>
    <x v="1"/>
    <x v="1"/>
    <s v="Firewall should be enabled on Key Vault"/>
    <m/>
    <m/>
    <m/>
    <m/>
    <s v="USD"/>
    <n v="0"/>
    <m/>
  </r>
  <r>
    <s v="e2c9cba0-15a1-4a48-9d53-0959ab2ccec9"/>
    <s v="rg-gis-eastus2-qa-001"/>
    <s v="microsoft.compute/disks"/>
    <s v="dk-nss-nss-eastus2-qa-002"/>
    <s v=""/>
    <s v=""/>
    <x v="2"/>
    <x v="0"/>
    <s v="Ensure Azure Disks are in the same zone as your VM for higher resiliency and availability"/>
    <m/>
    <m/>
    <m/>
    <m/>
    <s v="USD"/>
    <n v="0"/>
    <m/>
  </r>
  <r>
    <s v="e2c9cba0-15a1-4a48-9d53-0959ab2ccec9"/>
    <s v="rg-gis-eastus2-qa-001"/>
    <s v="microsoft.compute/disks"/>
    <s v="vm-gis-aes-eastus2-qa-komodo-001_osdisk_1_6cdf6dcb818e45dca157702d1eea5b35"/>
    <s v=""/>
    <s v=""/>
    <x v="2"/>
    <x v="0"/>
    <s v="Ensure Azure Disks are in the same zone as your VM for higher resiliency and availability"/>
    <m/>
    <m/>
    <m/>
    <m/>
    <s v="USD"/>
    <n v="0"/>
    <m/>
  </r>
  <r>
    <s v="e2c9cba0-15a1-4a48-9d53-0959ab2ccec9"/>
    <s v="rg-gis-eastus2-qa-001"/>
    <s v="microsoft.compute/disks"/>
    <s v="vm-gis-apo-eastus2-qa-komodo-001_osdisk_1_4e9ed9b4010c459098597c3223b3e1c4"/>
    <s v=""/>
    <s v=""/>
    <x v="2"/>
    <x v="0"/>
    <s v="Ensure Azure Disks are in the same zone as your VM for higher resiliency and availability"/>
    <m/>
    <m/>
    <m/>
    <m/>
    <s v="USD"/>
    <n v="0"/>
    <m/>
  </r>
  <r>
    <s v="e2c9cba0-15a1-4a48-9d53-0959ab2ccec9"/>
    <s v="rg-gis-eastus2-qa-001"/>
    <s v="microsoft.compute/disks"/>
    <s v="vm-gis-nss-eastus2-qa-k-001"/>
    <s v=""/>
    <s v=""/>
    <x v="2"/>
    <x v="0"/>
    <s v="Ensure Azure Disks are in the same zone as your VM for higher resiliency and availability"/>
    <m/>
    <m/>
    <m/>
    <m/>
    <s v="USD"/>
    <n v="0"/>
    <m/>
  </r>
  <r>
    <s v="e2c9cba0-15a1-4a48-9d53-0959ab2ccec9"/>
    <s v="rg-gis-eastus2-qa-001"/>
    <s v="microsoft.compute/disks"/>
    <s v="vm-gis-nss-eastus2-qa-komodo-005_osdisk_1_e6ce73f309a44f4b938e812109b92bcf"/>
    <s v=""/>
    <s v=""/>
    <x v="2"/>
    <x v="0"/>
    <s v="Ensure Azure Disks are in the same zone as your VM for higher resiliency and availability"/>
    <m/>
    <m/>
    <m/>
    <m/>
    <s v="USD"/>
    <n v="0"/>
    <m/>
  </r>
  <r>
    <s v="e2c9cba0-15a1-4a48-9d53-0959ab2ccec9"/>
    <s v="rg-gis-eastus2-qa-001"/>
    <s v="microsoft.compute/disks"/>
    <s v="vm-gis-was-eastus2-qa-komodo-001_osdisk_1_a4e355c34f7d4125938cab23686c9753"/>
    <s v=""/>
    <s v=""/>
    <x v="2"/>
    <x v="0"/>
    <s v="Ensure Azure Disks are in the same zone as your VM for higher resiliency and availability"/>
    <m/>
    <m/>
    <m/>
    <m/>
    <s v="USD"/>
    <n v="0"/>
    <m/>
  </r>
  <r>
    <s v="e2c9cba0-15a1-4a48-9d53-0959ab2ccec9"/>
    <s v="rg-gis-eastus2-qa-001"/>
    <s v="microsoft.compute/virtualmachines"/>
    <s v="vm-gis-aes-eastus2-qa-001"/>
    <s v=""/>
    <s v=""/>
    <x v="1"/>
    <x v="1"/>
    <s v="Virtual machines and virtual machine scale sets should have encryption at host enabled"/>
    <m/>
    <m/>
    <m/>
    <m/>
    <s v="USD"/>
    <n v="0"/>
    <m/>
  </r>
  <r>
    <s v="e2c9cba0-15a1-4a48-9d53-0959ab2ccec9"/>
    <s v="rg-gis-eastus2-qa-001"/>
    <s v="microsoft.compute/virtualmachines"/>
    <s v="vm-gis-aes-eastus2-qa-001"/>
    <s v=""/>
    <s v=""/>
    <x v="1"/>
    <x v="1"/>
    <s v="Guest Configuration extension should be installed on machines"/>
    <m/>
    <m/>
    <m/>
    <m/>
    <s v="USD"/>
    <n v="0"/>
    <m/>
  </r>
  <r>
    <s v="e2c9cba0-15a1-4a48-9d53-0959ab2ccec9"/>
    <s v="rg-gis-eastus2-qa-001"/>
    <s v="microsoft.compute/virtualmachines"/>
    <s v="vm-gis-aes-eastus2-qa-001"/>
    <s v=""/>
    <s v=""/>
    <x v="1"/>
    <x v="0"/>
    <s v="Machines should be configured to periodically check for missing system updates"/>
    <m/>
    <m/>
    <m/>
    <m/>
    <s v="USD"/>
    <n v="0"/>
    <m/>
  </r>
  <r>
    <s v="e2c9cba0-15a1-4a48-9d53-0959ab2ccec9"/>
    <s v="rg-gis-eastus2-qa-001"/>
    <s v="microsoft.compute/virtualmachines"/>
    <s v="vm-gis-aes-eastus2-qa-001"/>
    <s v=""/>
    <s v=""/>
    <x v="2"/>
    <x v="0"/>
    <s v="Migrate workload to D-series or better virtual machine"/>
    <m/>
    <m/>
    <m/>
    <m/>
    <s v="USD"/>
    <n v="0"/>
    <m/>
  </r>
  <r>
    <s v="e2c9cba0-15a1-4a48-9d53-0959ab2ccec9"/>
    <s v="rg-gis-eastus2-qa-001"/>
    <s v="microsoft.compute/virtualmachines"/>
    <s v="vm-gis-aes-eastus2-qa-001"/>
    <s v=""/>
    <s v=""/>
    <x v="1"/>
    <x v="1"/>
    <s v="Machines should have a vulnerability assessment solution"/>
    <m/>
    <m/>
    <m/>
    <m/>
    <s v="USD"/>
    <n v="0"/>
    <m/>
  </r>
  <r>
    <s v="e2c9cba0-15a1-4a48-9d53-0959ab2ccec9"/>
    <s v="rg-gis-eastus2-qa-001"/>
    <s v="microsoft.compute/virtualmachines"/>
    <s v="vm-gis-aes-eastus2-qa-001"/>
    <s v=""/>
    <s v=""/>
    <x v="1"/>
    <x v="0"/>
    <s v="Windows servers should be configured to use secure communication protocols"/>
    <m/>
    <m/>
    <m/>
    <m/>
    <s v="USD"/>
    <n v="0"/>
    <m/>
  </r>
  <r>
    <s v="e2c9cba0-15a1-4a48-9d53-0959ab2ccec9"/>
    <s v="rg-gis-eastus2-qa-001"/>
    <s v="microsoft.compute/virtualmachines"/>
    <s v="vm-gis-aes-eastus2-qa-001"/>
    <s v=""/>
    <s v=""/>
    <x v="2"/>
    <x v="0"/>
    <s v="Review and migrate virtual machine workloads"/>
    <m/>
    <m/>
    <m/>
    <m/>
    <s v="USD"/>
    <n v="0"/>
    <m/>
  </r>
  <r>
    <s v="e2c9cba0-15a1-4a48-9d53-0959ab2ccec9"/>
    <s v="rg-gis-eastus2-qa-001"/>
    <s v="microsoft.compute/virtualmachines"/>
    <s v="vm-gis-aes-eastus2-qa-001"/>
    <s v=""/>
    <s v=""/>
    <x v="1"/>
    <x v="0"/>
    <s v="Windows virtual machines should enable Azure Disk Encryption or EncryptionAtHost."/>
    <m/>
    <m/>
    <m/>
    <m/>
    <s v="USD"/>
    <n v="0"/>
    <m/>
  </r>
  <r>
    <s v="e2c9cba0-15a1-4a48-9d53-0959ab2ccec9"/>
    <s v="rg-gis-eastus2-qa-001"/>
    <s v="microsoft.compute/virtualmachines"/>
    <s v="vm-gis-aes-eastus2-qa-komodo-001"/>
    <s v=""/>
    <s v=""/>
    <x v="1"/>
    <x v="0"/>
    <s v="Windows virtual machines should enable Azure Disk Encryption or EncryptionAtHost."/>
    <m/>
    <m/>
    <m/>
    <m/>
    <s v="USD"/>
    <n v="0"/>
    <m/>
  </r>
  <r>
    <s v="e2c9cba0-15a1-4a48-9d53-0959ab2ccec9"/>
    <s v="rg-gis-eastus2-qa-001"/>
    <s v="microsoft.compute/virtualmachines"/>
    <s v="vm-gis-aes-eastus2-qa-komodo-001"/>
    <s v=""/>
    <s v=""/>
    <x v="1"/>
    <x v="0"/>
    <s v="Machines should be configured to periodically check for missing system updates"/>
    <m/>
    <m/>
    <m/>
    <m/>
    <s v="USD"/>
    <n v="0"/>
    <m/>
  </r>
  <r>
    <s v="e2c9cba0-15a1-4a48-9d53-0959ab2ccec9"/>
    <s v="rg-gis-eastus2-qa-001"/>
    <s v="microsoft.compute/virtualmachines"/>
    <s v="vm-gis-aes-eastus2-qa-komodo-001"/>
    <s v=""/>
    <s v=""/>
    <x v="1"/>
    <x v="1"/>
    <s v="Machines should have a vulnerability assessment solution"/>
    <m/>
    <m/>
    <m/>
    <m/>
    <s v="USD"/>
    <n v="0"/>
    <m/>
  </r>
  <r>
    <s v="e2c9cba0-15a1-4a48-9d53-0959ab2ccec9"/>
    <s v="rg-gis-eastus2-qa-001"/>
    <s v="microsoft.compute/virtualmachines"/>
    <s v="vm-gis-aes-eastus2-qa-komodo-001"/>
    <s v=""/>
    <s v=""/>
    <x v="1"/>
    <x v="1"/>
    <s v="Windows Defender Exploit Guard should be enabled on machines"/>
    <m/>
    <m/>
    <m/>
    <m/>
    <s v="USD"/>
    <n v="0"/>
    <m/>
  </r>
  <r>
    <s v="e2c9cba0-15a1-4a48-9d53-0959ab2ccec9"/>
    <s v="rg-gis-eastus2-qa-001"/>
    <s v="microsoft.compute/virtualmachines"/>
    <s v="vm-gis-aes-eastus2-qa-komodo-001"/>
    <s v=""/>
    <s v=""/>
    <x v="1"/>
    <x v="1"/>
    <s v="Virtual machines and virtual machine scale sets should have encryption at host enabled"/>
    <m/>
    <m/>
    <m/>
    <m/>
    <s v="USD"/>
    <n v="0"/>
    <m/>
  </r>
  <r>
    <s v="e2c9cba0-15a1-4a48-9d53-0959ab2ccec9"/>
    <s v="rg-gis-eastus2-qa-001"/>
    <s v="microsoft.compute/virtualmachines"/>
    <s v="vm-gis-aes-eastus2-qa-komodo-001"/>
    <s v=""/>
    <s v=""/>
    <x v="2"/>
    <x v="0"/>
    <s v="Review and migrate virtual machine workloads"/>
    <m/>
    <m/>
    <m/>
    <m/>
    <s v="USD"/>
    <n v="0"/>
    <m/>
  </r>
  <r>
    <s v="e2c9cba0-15a1-4a48-9d53-0959ab2ccec9"/>
    <s v="rg-gis-eastus2-qa-001"/>
    <s v="microsoft.compute/virtualmachines"/>
    <s v="vm-gis-aes-eastus2-qa-komodo-001"/>
    <s v=""/>
    <s v=""/>
    <x v="2"/>
    <x v="0"/>
    <s v="Migrate workload to D-series or better virtual machine"/>
    <m/>
    <m/>
    <m/>
    <m/>
    <s v="USD"/>
    <n v="0"/>
    <m/>
  </r>
  <r>
    <s v="e2c9cba0-15a1-4a48-9d53-0959ab2ccec9"/>
    <s v="rg-gis-eastus2-qa-001"/>
    <s v="microsoft.compute/virtualmachines"/>
    <s v="vm-gis-aes-eastus2-qa-komodo-001"/>
    <s v=""/>
    <s v=""/>
    <x v="1"/>
    <x v="0"/>
    <s v="Windows servers should be configured to use secure communication protocols"/>
    <m/>
    <m/>
    <m/>
    <m/>
    <s v="USD"/>
    <n v="0"/>
    <m/>
  </r>
  <r>
    <s v="e2c9cba0-15a1-4a48-9d53-0959ab2ccec9"/>
    <s v="rg-gis-eastus2-qa-001"/>
    <s v="microsoft.compute/virtualmachines"/>
    <s v="vm-gis-aes-eastus2-qa-komodo-001"/>
    <s v=""/>
    <s v=""/>
    <x v="1"/>
    <x v="1"/>
    <s v="Guest Configuration extension should be installed on machines"/>
    <m/>
    <m/>
    <m/>
    <m/>
    <s v="USD"/>
    <n v="0"/>
    <m/>
  </r>
  <r>
    <s v="e2c9cba0-15a1-4a48-9d53-0959ab2ccec9"/>
    <s v="rg-gis-eastus2-qa-001"/>
    <s v="microsoft.compute/virtualmachines"/>
    <s v="vm-gis-apo-eastus2-qa-001"/>
    <s v=""/>
    <s v=""/>
    <x v="1"/>
    <x v="1"/>
    <s v="Guest Configuration extension should be installed on machines"/>
    <m/>
    <m/>
    <m/>
    <m/>
    <s v="USD"/>
    <n v="0"/>
    <m/>
  </r>
  <r>
    <s v="e2c9cba0-15a1-4a48-9d53-0959ab2ccec9"/>
    <s v="rg-gis-eastus2-qa-001"/>
    <s v="microsoft.compute/virtualmachines"/>
    <s v="vm-gis-apo-eastus2-qa-001"/>
    <s v=""/>
    <s v=""/>
    <x v="1"/>
    <x v="0"/>
    <s v="Machines should be configured to periodically check for missing system updates"/>
    <m/>
    <m/>
    <m/>
    <m/>
    <s v="USD"/>
    <n v="0"/>
    <m/>
  </r>
  <r>
    <s v="e2c9cba0-15a1-4a48-9d53-0959ab2ccec9"/>
    <s v="rg-gis-eastus2-qa-001"/>
    <s v="microsoft.compute/virtualmachines"/>
    <s v="vm-gis-apo-eastus2-qa-001"/>
    <s v=""/>
    <s v=""/>
    <x v="1"/>
    <x v="0"/>
    <s v="Windows servers should be configured to use secure communication protocols"/>
    <m/>
    <m/>
    <m/>
    <m/>
    <s v="USD"/>
    <n v="0"/>
    <m/>
  </r>
  <r>
    <s v="e2c9cba0-15a1-4a48-9d53-0959ab2ccec9"/>
    <s v="rg-gis-eastus2-qa-001"/>
    <s v="microsoft.compute/virtualmachines"/>
    <s v="vm-gis-apo-eastus2-qa-001"/>
    <s v=""/>
    <s v=""/>
    <x v="2"/>
    <x v="1"/>
    <s v="Migrate workload to Virtual Machine Scale Sets Flex"/>
    <m/>
    <m/>
    <m/>
    <m/>
    <s v="USD"/>
    <n v="0"/>
    <m/>
  </r>
  <r>
    <s v="e2c9cba0-15a1-4a48-9d53-0959ab2ccec9"/>
    <s v="rg-gis-eastus2-qa-001"/>
    <s v="microsoft.compute/virtualmachines"/>
    <s v="vm-gis-apo-eastus2-qa-001"/>
    <s v=""/>
    <s v=""/>
    <x v="2"/>
    <x v="0"/>
    <s v="Migrate workload to D-series or better virtual machine"/>
    <m/>
    <m/>
    <m/>
    <m/>
    <s v="USD"/>
    <n v="0"/>
    <m/>
  </r>
  <r>
    <s v="e2c9cba0-15a1-4a48-9d53-0959ab2ccec9"/>
    <s v="rg-gis-eastus2-qa-001"/>
    <s v="microsoft.compute/virtualmachines"/>
    <s v="vm-gis-apo-eastus2-qa-001"/>
    <s v=""/>
    <s v=""/>
    <x v="2"/>
    <x v="0"/>
    <s v="Review and migrate virtual machine workloads"/>
    <m/>
    <m/>
    <m/>
    <m/>
    <s v="USD"/>
    <n v="0"/>
    <m/>
  </r>
  <r>
    <s v="e2c9cba0-15a1-4a48-9d53-0959ab2ccec9"/>
    <s v="rg-gis-eastus2-qa-001"/>
    <s v="microsoft.compute/virtualmachines"/>
    <s v="vm-gis-apo-eastus2-qa-001"/>
    <s v=""/>
    <s v=""/>
    <x v="1"/>
    <x v="1"/>
    <s v="Virtual machines and virtual machine scale sets should have encryption at host enabled"/>
    <m/>
    <m/>
    <m/>
    <m/>
    <s v="USD"/>
    <n v="0"/>
    <m/>
  </r>
  <r>
    <s v="e2c9cba0-15a1-4a48-9d53-0959ab2ccec9"/>
    <s v="rg-gis-eastus2-qa-001"/>
    <s v="microsoft.compute/virtualmachines"/>
    <s v="vm-gis-apo-eastus2-qa-001"/>
    <s v=""/>
    <s v=""/>
    <x v="1"/>
    <x v="0"/>
    <s v="Windows virtual machines should enable Azure Disk Encryption or EncryptionAtHost."/>
    <m/>
    <m/>
    <m/>
    <m/>
    <s v="USD"/>
    <n v="0"/>
    <m/>
  </r>
  <r>
    <s v="e2c9cba0-15a1-4a48-9d53-0959ab2ccec9"/>
    <s v="rg-gis-eastus2-qa-001"/>
    <s v="microsoft.compute/virtualmachines"/>
    <s v="vm-gis-apo-eastus2-qa-001"/>
    <s v=""/>
    <s v=""/>
    <x v="1"/>
    <x v="1"/>
    <s v="Machines should have a vulnerability assessment solution"/>
    <m/>
    <m/>
    <m/>
    <m/>
    <s v="USD"/>
    <n v="0"/>
    <m/>
  </r>
  <r>
    <s v="e2c9cba0-15a1-4a48-9d53-0959ab2ccec9"/>
    <s v="rg-gis-eastus2-qa-001"/>
    <s v="microsoft.compute/virtualmachines"/>
    <s v="vm-gis-apo-eastus2-qa-komodo-001"/>
    <s v=""/>
    <s v=""/>
    <x v="1"/>
    <x v="1"/>
    <s v="Windows Defender Exploit Guard should be enabled on machines"/>
    <m/>
    <m/>
    <m/>
    <m/>
    <s v="USD"/>
    <n v="0"/>
    <m/>
  </r>
  <r>
    <s v="e2c9cba0-15a1-4a48-9d53-0959ab2ccec9"/>
    <s v="rg-gis-eastus2-qa-001"/>
    <s v="microsoft.compute/virtualmachines"/>
    <s v="vm-gis-apo-eastus2-qa-komodo-001"/>
    <s v=""/>
    <s v=""/>
    <x v="1"/>
    <x v="0"/>
    <s v="Windows virtual machines should enable Azure Disk Encryption or EncryptionAtHost."/>
    <m/>
    <m/>
    <m/>
    <m/>
    <s v="USD"/>
    <n v="0"/>
    <m/>
  </r>
  <r>
    <s v="e2c9cba0-15a1-4a48-9d53-0959ab2ccec9"/>
    <s v="rg-gis-eastus2-qa-001"/>
    <s v="microsoft.compute/virtualmachines"/>
    <s v="vm-gis-apo-eastus2-qa-komodo-001"/>
    <s v=""/>
    <s v=""/>
    <x v="2"/>
    <x v="1"/>
    <s v="Migrate workload to Virtual Machine Scale Sets Flex"/>
    <m/>
    <m/>
    <m/>
    <m/>
    <s v="USD"/>
    <n v="0"/>
    <m/>
  </r>
  <r>
    <s v="e2c9cba0-15a1-4a48-9d53-0959ab2ccec9"/>
    <s v="rg-gis-eastus2-qa-001"/>
    <s v="microsoft.compute/virtualmachines"/>
    <s v="vm-gis-apo-eastus2-qa-komodo-001"/>
    <s v=""/>
    <s v=""/>
    <x v="1"/>
    <x v="0"/>
    <s v="Machines should be configured to periodically check for missing system updates"/>
    <m/>
    <m/>
    <m/>
    <m/>
    <s v="USD"/>
    <n v="0"/>
    <m/>
  </r>
  <r>
    <s v="e2c9cba0-15a1-4a48-9d53-0959ab2ccec9"/>
    <s v="rg-gis-eastus2-qa-001"/>
    <s v="microsoft.compute/virtualmachines"/>
    <s v="vm-gis-apo-eastus2-qa-komodo-001"/>
    <s v=""/>
    <s v=""/>
    <x v="3"/>
    <x v="0"/>
    <s v="Enable Trusted Launch foundational excellence, and modern security for Existing Generation 2 VM(s)"/>
    <m/>
    <m/>
    <m/>
    <m/>
    <s v="USD"/>
    <n v="0"/>
    <m/>
  </r>
  <r>
    <s v="e2c9cba0-15a1-4a48-9d53-0959ab2ccec9"/>
    <s v="rg-gis-eastus2-qa-001"/>
    <s v="microsoft.compute/virtualmachines"/>
    <s v="vm-gis-apo-eastus2-qa-komodo-001"/>
    <s v=""/>
    <s v=""/>
    <x v="1"/>
    <x v="1"/>
    <s v="Virtual machines and virtual machine scale sets should have encryption at host enabled"/>
    <m/>
    <m/>
    <m/>
    <m/>
    <s v="USD"/>
    <n v="0"/>
    <m/>
  </r>
  <r>
    <s v="e2c9cba0-15a1-4a48-9d53-0959ab2ccec9"/>
    <s v="rg-gis-eastus2-qa-001"/>
    <s v="microsoft.compute/virtualmachines"/>
    <s v="vm-gis-apo-eastus2-qa-komodo-001"/>
    <s v=""/>
    <s v=""/>
    <x v="1"/>
    <x v="1"/>
    <s v="Guest Configuration extension should be installed on machines"/>
    <m/>
    <m/>
    <m/>
    <m/>
    <s v="USD"/>
    <n v="0"/>
    <m/>
  </r>
  <r>
    <s v="e2c9cba0-15a1-4a48-9d53-0959ab2ccec9"/>
    <s v="rg-gis-eastus2-qa-001"/>
    <s v="microsoft.compute/virtualmachines"/>
    <s v="vm-gis-apo-eastus2-qa-komodo-001"/>
    <s v=""/>
    <s v=""/>
    <x v="1"/>
    <x v="0"/>
    <s v="Windows servers should be configured to use secure communication protocols"/>
    <m/>
    <m/>
    <m/>
    <m/>
    <s v="USD"/>
    <n v="0"/>
    <m/>
  </r>
  <r>
    <s v="e2c9cba0-15a1-4a48-9d53-0959ab2ccec9"/>
    <s v="rg-gis-eastus2-qa-001"/>
    <s v="microsoft.compute/virtualmachines"/>
    <s v="vm-gis-apo-eastus2-qa-komodo-001"/>
    <s v=""/>
    <s v=""/>
    <x v="1"/>
    <x v="1"/>
    <s v="Machines should have a vulnerability assessment solution"/>
    <m/>
    <m/>
    <m/>
    <m/>
    <s v="USD"/>
    <n v="0"/>
    <m/>
  </r>
  <r>
    <s v="e2c9cba0-15a1-4a48-9d53-0959ab2ccec9"/>
    <s v="rg-gis-eastus2-qa-001"/>
    <s v="microsoft.compute/virtualmachines"/>
    <s v="vm-gis-nss-eastus2-qa-002"/>
    <s v=""/>
    <s v=""/>
    <x v="1"/>
    <x v="1"/>
    <s v="Machines should have a vulnerability assessment solution"/>
    <m/>
    <m/>
    <m/>
    <m/>
    <s v="USD"/>
    <n v="0"/>
    <m/>
  </r>
  <r>
    <s v="e2c9cba0-15a1-4a48-9d53-0959ab2ccec9"/>
    <s v="rg-gis-eastus2-qa-001"/>
    <s v="microsoft.compute/virtualmachines"/>
    <s v="vm-gis-nss-eastus2-qa-002"/>
    <s v=""/>
    <s v=""/>
    <x v="1"/>
    <x v="0"/>
    <s v="Windows virtual machines should enable Azure Disk Encryption or EncryptionAtHost."/>
    <m/>
    <m/>
    <m/>
    <m/>
    <s v="USD"/>
    <n v="0"/>
    <m/>
  </r>
  <r>
    <s v="e2c9cba0-15a1-4a48-9d53-0959ab2ccec9"/>
    <s v="rg-gis-eastus2-qa-001"/>
    <s v="microsoft.compute/virtualmachines"/>
    <s v="vm-gis-nss-eastus2-qa-002"/>
    <s v=""/>
    <s v=""/>
    <x v="1"/>
    <x v="1"/>
    <s v="Windows Defender Exploit Guard should be enabled on machines"/>
    <m/>
    <m/>
    <m/>
    <m/>
    <s v="USD"/>
    <n v="0"/>
    <m/>
  </r>
  <r>
    <s v="e2c9cba0-15a1-4a48-9d53-0959ab2ccec9"/>
    <s v="rg-gis-eastus2-qa-001"/>
    <s v="microsoft.compute/virtualmachines"/>
    <s v="vm-gis-nss-eastus2-qa-002"/>
    <s v=""/>
    <s v=""/>
    <x v="1"/>
    <x v="0"/>
    <s v="Machines should be configured to periodically check for missing system updates"/>
    <m/>
    <m/>
    <m/>
    <m/>
    <s v="USD"/>
    <n v="0"/>
    <m/>
  </r>
  <r>
    <s v="e2c9cba0-15a1-4a48-9d53-0959ab2ccec9"/>
    <s v="rg-gis-eastus2-qa-001"/>
    <s v="microsoft.compute/virtualmachines"/>
    <s v="vm-gis-nss-eastus2-qa-002"/>
    <s v=""/>
    <s v=""/>
    <x v="1"/>
    <x v="1"/>
    <s v="Virtual machines and virtual machine scale sets should have encryption at host enabled"/>
    <m/>
    <m/>
    <m/>
    <m/>
    <s v="USD"/>
    <n v="0"/>
    <m/>
  </r>
  <r>
    <s v="e2c9cba0-15a1-4a48-9d53-0959ab2ccec9"/>
    <s v="rg-gis-eastus2-qa-001"/>
    <s v="microsoft.compute/virtualmachines"/>
    <s v="vm-gis-nss-eastus2-qa-002"/>
    <s v=""/>
    <s v=""/>
    <x v="1"/>
    <x v="0"/>
    <s v="Windows servers should be configured to use secure communication protocols"/>
    <m/>
    <m/>
    <m/>
    <m/>
    <s v="USD"/>
    <n v="0"/>
    <m/>
  </r>
  <r>
    <s v="e2c9cba0-15a1-4a48-9d53-0959ab2ccec9"/>
    <s v="rg-gis-eastus2-qa-001"/>
    <s v="microsoft.compute/virtualmachines"/>
    <s v="vm-gis-nss-eastus2-qa-002"/>
    <s v=""/>
    <s v=""/>
    <x v="1"/>
    <x v="1"/>
    <s v="Guest Configuration extension should be installed on machines"/>
    <m/>
    <m/>
    <m/>
    <m/>
    <s v="USD"/>
    <n v="0"/>
    <m/>
  </r>
  <r>
    <s v="e2c9cba0-15a1-4a48-9d53-0959ab2ccec9"/>
    <s v="rg-gis-eastus2-qa-001"/>
    <s v="microsoft.compute/virtualmachines"/>
    <s v="vm-gis-nss-eastus2-qa-005"/>
    <s v=""/>
    <s v=""/>
    <x v="1"/>
    <x v="1"/>
    <s v="Machines should have a vulnerability assessment solution"/>
    <m/>
    <m/>
    <m/>
    <m/>
    <s v="USD"/>
    <n v="0"/>
    <m/>
  </r>
  <r>
    <s v="e2c9cba0-15a1-4a48-9d53-0959ab2ccec9"/>
    <s v="rg-gis-eastus2-qa-001"/>
    <s v="microsoft.compute/virtualmachines"/>
    <s v="vm-gis-nss-eastus2-qa-005"/>
    <s v=""/>
    <s v=""/>
    <x v="1"/>
    <x v="0"/>
    <s v="Windows servers should be configured to use secure communication protocols"/>
    <m/>
    <m/>
    <m/>
    <m/>
    <s v="USD"/>
    <n v="0"/>
    <m/>
  </r>
  <r>
    <s v="e2c9cba0-15a1-4a48-9d53-0959ab2ccec9"/>
    <s v="rg-gis-eastus2-qa-001"/>
    <s v="microsoft.compute/virtualmachines"/>
    <s v="vm-gis-nss-eastus2-qa-005"/>
    <s v=""/>
    <s v=""/>
    <x v="1"/>
    <x v="0"/>
    <s v="Machines should be configured to periodically check for missing system updates"/>
    <m/>
    <m/>
    <m/>
    <m/>
    <s v="USD"/>
    <n v="0"/>
    <m/>
  </r>
  <r>
    <s v="e2c9cba0-15a1-4a48-9d53-0959ab2ccec9"/>
    <s v="rg-gis-eastus2-qa-001"/>
    <s v="microsoft.compute/virtualmachines"/>
    <s v="vm-gis-nss-eastus2-qa-005"/>
    <s v=""/>
    <s v=""/>
    <x v="1"/>
    <x v="0"/>
    <s v="Windows virtual machines should enable Azure Disk Encryption or EncryptionAtHost."/>
    <m/>
    <m/>
    <m/>
    <m/>
    <s v="USD"/>
    <n v="0"/>
    <m/>
  </r>
  <r>
    <s v="e2c9cba0-15a1-4a48-9d53-0959ab2ccec9"/>
    <s v="rg-gis-eastus2-qa-001"/>
    <s v="microsoft.compute/virtualmachines"/>
    <s v="vm-gis-nss-eastus2-qa-005"/>
    <s v=""/>
    <s v=""/>
    <x v="2"/>
    <x v="1"/>
    <s v="Migrate workload to Virtual Machine Scale Sets Flex"/>
    <m/>
    <m/>
    <m/>
    <m/>
    <s v="USD"/>
    <n v="0"/>
    <m/>
  </r>
  <r>
    <s v="e2c9cba0-15a1-4a48-9d53-0959ab2ccec9"/>
    <s v="rg-gis-eastus2-qa-001"/>
    <s v="microsoft.compute/virtualmachines"/>
    <s v="vm-gis-nss-eastus2-qa-005"/>
    <s v=""/>
    <s v=""/>
    <x v="1"/>
    <x v="1"/>
    <s v="Guest Configuration extension should be installed on machines"/>
    <m/>
    <m/>
    <m/>
    <m/>
    <s v="USD"/>
    <n v="0"/>
    <m/>
  </r>
  <r>
    <s v="e2c9cba0-15a1-4a48-9d53-0959ab2ccec9"/>
    <s v="rg-gis-eastus2-qa-001"/>
    <s v="microsoft.compute/virtualmachines"/>
    <s v="vm-gis-nss-eastus2-qa-005"/>
    <s v=""/>
    <s v=""/>
    <x v="1"/>
    <x v="1"/>
    <s v="Virtual machines and virtual machine scale sets should have encryption at host enabled"/>
    <m/>
    <m/>
    <m/>
    <m/>
    <s v="USD"/>
    <n v="0"/>
    <m/>
  </r>
  <r>
    <s v="e2c9cba0-15a1-4a48-9d53-0959ab2ccec9"/>
    <s v="rg-gis-eastus2-qa-001"/>
    <s v="microsoft.compute/virtualmachines"/>
    <s v="vm-gis-nss-eastus2-qa-005"/>
    <s v=""/>
    <s v=""/>
    <x v="1"/>
    <x v="1"/>
    <s v="Windows Defender Exploit Guard should be enabled on machines"/>
    <m/>
    <m/>
    <m/>
    <m/>
    <s v="USD"/>
    <n v="0"/>
    <m/>
  </r>
  <r>
    <s v="e2c9cba0-15a1-4a48-9d53-0959ab2ccec9"/>
    <s v="rg-gis-eastus2-qa-001"/>
    <s v="microsoft.compute/virtualmachines"/>
    <s v="vm-gis-nss-eastus2-qa-k-005"/>
    <s v=""/>
    <s v=""/>
    <x v="1"/>
    <x v="1"/>
    <s v="Guest Configuration extension should be installed on machines"/>
    <m/>
    <m/>
    <m/>
    <m/>
    <s v="USD"/>
    <n v="0"/>
    <m/>
  </r>
  <r>
    <s v="e2c9cba0-15a1-4a48-9d53-0959ab2ccec9"/>
    <s v="rg-gis-eastus2-qa-001"/>
    <s v="microsoft.compute/virtualmachines"/>
    <s v="vm-gis-nss-eastus2-qa-k-005"/>
    <s v=""/>
    <s v=""/>
    <x v="1"/>
    <x v="0"/>
    <s v="Windows virtual machines should enable Azure Disk Encryption or EncryptionAtHost."/>
    <m/>
    <m/>
    <m/>
    <m/>
    <s v="USD"/>
    <n v="0"/>
    <m/>
  </r>
  <r>
    <s v="e2c9cba0-15a1-4a48-9d53-0959ab2ccec9"/>
    <s v="rg-gis-eastus2-qa-001"/>
    <s v="microsoft.compute/virtualmachines"/>
    <s v="vm-gis-nss-eastus2-qa-k-005"/>
    <s v=""/>
    <s v=""/>
    <x v="1"/>
    <x v="0"/>
    <s v="Machines should be configured to periodically check for missing system updates"/>
    <m/>
    <m/>
    <m/>
    <m/>
    <s v="USD"/>
    <n v="0"/>
    <m/>
  </r>
  <r>
    <s v="e2c9cba0-15a1-4a48-9d53-0959ab2ccec9"/>
    <s v="rg-gis-eastus2-qa-001"/>
    <s v="microsoft.compute/virtualmachines"/>
    <s v="vm-gis-nss-eastus2-qa-k-005"/>
    <s v=""/>
    <s v=""/>
    <x v="1"/>
    <x v="1"/>
    <s v="Virtual machines and virtual machine scale sets should have encryption at host enabled"/>
    <m/>
    <m/>
    <m/>
    <m/>
    <s v="USD"/>
    <n v="0"/>
    <m/>
  </r>
  <r>
    <s v="e2c9cba0-15a1-4a48-9d53-0959ab2ccec9"/>
    <s v="rg-gis-eastus2-qa-001"/>
    <s v="microsoft.compute/virtualmachines"/>
    <s v="vm-gis-nss-eastus2-qa-k-005"/>
    <s v=""/>
    <s v=""/>
    <x v="1"/>
    <x v="1"/>
    <s v="Machines should have a vulnerability assessment solution"/>
    <m/>
    <m/>
    <m/>
    <m/>
    <s v="USD"/>
    <n v="0"/>
    <m/>
  </r>
  <r>
    <s v="e2c9cba0-15a1-4a48-9d53-0959ab2ccec9"/>
    <s v="rg-gis-eastus2-qa-001"/>
    <s v="microsoft.compute/virtualmachines"/>
    <s v="vm-gis-nss-eastus2-qa-k-005"/>
    <s v=""/>
    <s v=""/>
    <x v="1"/>
    <x v="0"/>
    <s v="Windows servers should be configured to use secure communication protocols"/>
    <m/>
    <m/>
    <m/>
    <m/>
    <s v="USD"/>
    <n v="0"/>
    <m/>
  </r>
  <r>
    <s v="e2c9cba0-15a1-4a48-9d53-0959ab2ccec9"/>
    <s v="rg-gis-eastus2-qa-001"/>
    <s v="microsoft.compute/virtualmachines"/>
    <s v="vm-gis-nss-eastus2-qa-komodo-005"/>
    <s v=""/>
    <s v=""/>
    <x v="1"/>
    <x v="0"/>
    <s v="Windows virtual machines should enable Azure Disk Encryption or EncryptionAtHost."/>
    <m/>
    <m/>
    <m/>
    <m/>
    <s v="USD"/>
    <n v="0"/>
    <m/>
  </r>
  <r>
    <s v="e2c9cba0-15a1-4a48-9d53-0959ab2ccec9"/>
    <s v="rg-gis-eastus2-qa-001"/>
    <s v="microsoft.compute/virtualmachines"/>
    <s v="vm-gis-nss-eastus2-qa-komodo-005"/>
    <s v=""/>
    <s v=""/>
    <x v="1"/>
    <x v="1"/>
    <s v="Machines should have a vulnerability assessment solution"/>
    <m/>
    <m/>
    <m/>
    <m/>
    <s v="USD"/>
    <n v="0"/>
    <m/>
  </r>
  <r>
    <s v="e2c9cba0-15a1-4a48-9d53-0959ab2ccec9"/>
    <s v="rg-gis-eastus2-qa-001"/>
    <s v="microsoft.compute/virtualmachines"/>
    <s v="vm-gis-nss-eastus2-qa-komodo-005"/>
    <s v=""/>
    <s v=""/>
    <x v="1"/>
    <x v="0"/>
    <s v="Windows servers should be configured to use secure communication protocols"/>
    <m/>
    <m/>
    <m/>
    <m/>
    <s v="USD"/>
    <n v="0"/>
    <m/>
  </r>
  <r>
    <s v="e2c9cba0-15a1-4a48-9d53-0959ab2ccec9"/>
    <s v="rg-gis-eastus2-qa-001"/>
    <s v="microsoft.compute/virtualmachines"/>
    <s v="vm-gis-nss-eastus2-qa-komodo-005"/>
    <s v=""/>
    <s v=""/>
    <x v="2"/>
    <x v="1"/>
    <s v="Migrate workload to Virtual Machine Scale Sets Flex"/>
    <m/>
    <m/>
    <m/>
    <m/>
    <s v="USD"/>
    <n v="0"/>
    <m/>
  </r>
  <r>
    <s v="e2c9cba0-15a1-4a48-9d53-0959ab2ccec9"/>
    <s v="rg-gis-eastus2-qa-001"/>
    <s v="microsoft.compute/virtualmachines"/>
    <s v="vm-gis-nss-eastus2-qa-komodo-005"/>
    <s v=""/>
    <s v=""/>
    <x v="1"/>
    <x v="1"/>
    <s v="Virtual machines and virtual machine scale sets should have encryption at host enabled"/>
    <m/>
    <m/>
    <m/>
    <m/>
    <s v="USD"/>
    <n v="0"/>
    <m/>
  </r>
  <r>
    <s v="e2c9cba0-15a1-4a48-9d53-0959ab2ccec9"/>
    <s v="rg-gis-eastus2-qa-001"/>
    <s v="microsoft.compute/virtualmachines"/>
    <s v="vm-gis-nss-eastus2-qa-komodo-005"/>
    <s v=""/>
    <s v=""/>
    <x v="1"/>
    <x v="0"/>
    <s v="Machines should be configured to periodically check for missing system updates"/>
    <m/>
    <m/>
    <m/>
    <m/>
    <s v="USD"/>
    <n v="0"/>
    <m/>
  </r>
  <r>
    <s v="e2c9cba0-15a1-4a48-9d53-0959ab2ccec9"/>
    <s v="rg-gis-eastus2-qa-001"/>
    <s v="microsoft.compute/virtualmachines"/>
    <s v="vm-gis-nss-eastus2-qa-komodo-005"/>
    <s v=""/>
    <s v=""/>
    <x v="1"/>
    <x v="1"/>
    <s v="Guest Configuration extension should be installed on machines"/>
    <m/>
    <m/>
    <m/>
    <m/>
    <s v="USD"/>
    <n v="0"/>
    <m/>
  </r>
  <r>
    <s v="e2c9cba0-15a1-4a48-9d53-0959ab2ccec9"/>
    <s v="rg-gis-eastus2-qa-001"/>
    <s v="microsoft.compute/virtualmachines"/>
    <s v="vm-gis-was-eastus2-qa-001"/>
    <s v=""/>
    <s v=""/>
    <x v="1"/>
    <x v="0"/>
    <s v="Windows virtual machines should enable Azure Disk Encryption or EncryptionAtHost."/>
    <m/>
    <m/>
    <m/>
    <m/>
    <s v="USD"/>
    <n v="0"/>
    <m/>
  </r>
  <r>
    <s v="e2c9cba0-15a1-4a48-9d53-0959ab2ccec9"/>
    <s v="rg-gis-eastus2-qa-001"/>
    <s v="microsoft.compute/virtualmachines"/>
    <s v="vm-gis-was-eastus2-qa-001"/>
    <s v=""/>
    <s v=""/>
    <x v="1"/>
    <x v="1"/>
    <s v="Machines should have a vulnerability assessment solution"/>
    <m/>
    <m/>
    <m/>
    <m/>
    <s v="USD"/>
    <n v="0"/>
    <m/>
  </r>
  <r>
    <s v="e2c9cba0-15a1-4a48-9d53-0959ab2ccec9"/>
    <s v="rg-gis-eastus2-qa-001"/>
    <s v="microsoft.compute/virtualmachines"/>
    <s v="vm-gis-was-eastus2-qa-001"/>
    <s v=""/>
    <s v=""/>
    <x v="1"/>
    <x v="0"/>
    <s v="Windows servers should be configured to use secure communication protocols"/>
    <m/>
    <m/>
    <m/>
    <m/>
    <s v="USD"/>
    <n v="0"/>
    <m/>
  </r>
  <r>
    <s v="e2c9cba0-15a1-4a48-9d53-0959ab2ccec9"/>
    <s v="rg-gis-eastus2-qa-001"/>
    <s v="microsoft.compute/virtualmachines"/>
    <s v="vm-gis-was-eastus2-qa-001"/>
    <s v=""/>
    <s v=""/>
    <x v="1"/>
    <x v="1"/>
    <s v="Guest Configuration extension should be installed on machines"/>
    <m/>
    <m/>
    <m/>
    <m/>
    <s v="USD"/>
    <n v="0"/>
    <m/>
  </r>
  <r>
    <s v="e2c9cba0-15a1-4a48-9d53-0959ab2ccec9"/>
    <s v="rg-gis-eastus2-qa-001"/>
    <s v="microsoft.compute/virtualmachines"/>
    <s v="vm-gis-was-eastus2-qa-001"/>
    <s v=""/>
    <s v=""/>
    <x v="1"/>
    <x v="1"/>
    <s v="Virtual machines and virtual machine scale sets should have encryption at host enabled"/>
    <m/>
    <m/>
    <m/>
    <m/>
    <s v="USD"/>
    <n v="0"/>
    <m/>
  </r>
  <r>
    <s v="e2c9cba0-15a1-4a48-9d53-0959ab2ccec9"/>
    <s v="rg-gis-eastus2-qa-001"/>
    <s v="microsoft.compute/virtualmachines"/>
    <s v="vm-gis-was-eastus2-qa-001"/>
    <s v=""/>
    <s v=""/>
    <x v="1"/>
    <x v="0"/>
    <s v="Machines should be configured to periodically check for missing system updates"/>
    <m/>
    <m/>
    <m/>
    <m/>
    <s v="USD"/>
    <n v="0"/>
    <m/>
  </r>
  <r>
    <s v="e2c9cba0-15a1-4a48-9d53-0959ab2ccec9"/>
    <s v="rg-gis-eastus2-qa-001"/>
    <s v="microsoft.compute/virtualmachines"/>
    <s v="vm-gis-was-eastus2-qa-001"/>
    <s v=""/>
    <s v=""/>
    <x v="2"/>
    <x v="1"/>
    <s v="Migrate workload to Virtual Machine Scale Sets Flex"/>
    <m/>
    <m/>
    <m/>
    <m/>
    <s v="USD"/>
    <n v="0"/>
    <m/>
  </r>
  <r>
    <s v="e2c9cba0-15a1-4a48-9d53-0959ab2ccec9"/>
    <s v="rg-gis-eastus2-qa-001"/>
    <s v="microsoft.compute/virtualmachines"/>
    <s v="vm-gis-was-eastus2-qa-komodo-001"/>
    <s v=""/>
    <s v=""/>
    <x v="3"/>
    <x v="0"/>
    <s v="Enable Trusted Launch foundational excellence, and modern security for Existing Generation 2 VM(s)"/>
    <m/>
    <m/>
    <m/>
    <m/>
    <s v="USD"/>
    <n v="0"/>
    <m/>
  </r>
  <r>
    <s v="e2c9cba0-15a1-4a48-9d53-0959ab2ccec9"/>
    <s v="rg-gis-eastus2-qa-001"/>
    <s v="microsoft.compute/virtualmachines"/>
    <s v="vm-gis-was-eastus2-qa-komodo-001"/>
    <s v=""/>
    <s v=""/>
    <x v="1"/>
    <x v="1"/>
    <s v="Machines should have a vulnerability assessment solution"/>
    <m/>
    <m/>
    <m/>
    <m/>
    <s v="USD"/>
    <n v="0"/>
    <m/>
  </r>
  <r>
    <s v="e2c9cba0-15a1-4a48-9d53-0959ab2ccec9"/>
    <s v="rg-gis-eastus2-qa-001"/>
    <s v="microsoft.compute/virtualmachines"/>
    <s v="vm-gis-was-eastus2-qa-komodo-001"/>
    <s v=""/>
    <s v=""/>
    <x v="1"/>
    <x v="1"/>
    <s v="Guest Configuration extension should be installed on machines"/>
    <m/>
    <m/>
    <m/>
    <m/>
    <s v="USD"/>
    <n v="0"/>
    <m/>
  </r>
  <r>
    <s v="e2c9cba0-15a1-4a48-9d53-0959ab2ccec9"/>
    <s v="rg-gis-eastus2-qa-001"/>
    <s v="microsoft.compute/virtualmachines"/>
    <s v="vm-gis-was-eastus2-qa-komodo-001"/>
    <s v=""/>
    <s v=""/>
    <x v="1"/>
    <x v="1"/>
    <s v="Windows Defender Exploit Guard should be enabled on machines"/>
    <m/>
    <m/>
    <m/>
    <m/>
    <s v="USD"/>
    <n v="0"/>
    <m/>
  </r>
  <r>
    <s v="e2c9cba0-15a1-4a48-9d53-0959ab2ccec9"/>
    <s v="rg-gis-eastus2-qa-001"/>
    <s v="microsoft.compute/virtualmachines"/>
    <s v="vm-gis-was-eastus2-qa-komodo-001"/>
    <s v=""/>
    <s v=""/>
    <x v="1"/>
    <x v="0"/>
    <s v="Windows servers should be configured to use secure communication protocols"/>
    <m/>
    <m/>
    <m/>
    <m/>
    <s v="USD"/>
    <n v="0"/>
    <m/>
  </r>
  <r>
    <s v="e2c9cba0-15a1-4a48-9d53-0959ab2ccec9"/>
    <s v="rg-gis-eastus2-qa-001"/>
    <s v="microsoft.compute/virtualmachines"/>
    <s v="vm-gis-was-eastus2-qa-komodo-001"/>
    <s v=""/>
    <s v=""/>
    <x v="1"/>
    <x v="0"/>
    <s v="Machines should be configured to periodically check for missing system updates"/>
    <m/>
    <m/>
    <m/>
    <m/>
    <s v="USD"/>
    <n v="0"/>
    <m/>
  </r>
  <r>
    <s v="e2c9cba0-15a1-4a48-9d53-0959ab2ccec9"/>
    <s v="rg-gis-eastus2-qa-001"/>
    <s v="microsoft.compute/virtualmachines"/>
    <s v="vm-gis-was-eastus2-qa-komodo-001"/>
    <s v=""/>
    <s v=""/>
    <x v="1"/>
    <x v="1"/>
    <s v="Virtual machines and virtual machine scale sets should have encryption at host enabled"/>
    <m/>
    <m/>
    <m/>
    <m/>
    <s v="USD"/>
    <n v="0"/>
    <m/>
  </r>
  <r>
    <s v="e2c9cba0-15a1-4a48-9d53-0959ab2ccec9"/>
    <s v="rg-gis-eastus2-qa-001"/>
    <s v="microsoft.compute/virtualmachines"/>
    <s v="vm-gis-was-eastus2-qa-komodo-001"/>
    <s v=""/>
    <s v=""/>
    <x v="1"/>
    <x v="0"/>
    <s v="Windows virtual machines should enable Azure Disk Encryption or EncryptionAtHost."/>
    <m/>
    <m/>
    <m/>
    <m/>
    <s v="USD"/>
    <n v="0"/>
    <m/>
  </r>
  <r>
    <s v="e2c9cba0-15a1-4a48-9d53-0959ab2ccec9"/>
    <s v="rg-gis-eastus2-qa-001"/>
    <s v="microsoft.dbforpostgresql/flexibleservers"/>
    <s v="gisdbqamig"/>
    <s v=""/>
    <s v=""/>
    <x v="1"/>
    <x v="1"/>
    <s v="Azure Database for PostgreSQL flexible server should have Microsoft Entra authentication only enabled"/>
    <m/>
    <m/>
    <m/>
    <m/>
    <s v="USD"/>
    <n v="0"/>
    <m/>
  </r>
  <r>
    <s v="e2c9cba0-15a1-4a48-9d53-0959ab2ccec9"/>
    <s v="rg-gis-eastus2-qa-001"/>
    <s v="microsoft.dbforpostgresql/flexibleservers"/>
    <s v="gisdbqamig"/>
    <s v=""/>
    <s v=""/>
    <x v="2"/>
    <x v="0"/>
    <s v="Enable high availability with zone redundancy"/>
    <m/>
    <m/>
    <m/>
    <m/>
    <s v="USD"/>
    <n v="0"/>
    <m/>
  </r>
  <r>
    <s v="e2c9cba0-15a1-4a48-9d53-0959ab2ccec9"/>
    <s v="rg-gis-eastus2-qa-001"/>
    <s v="microsoft.dbforpostgresql/flexibleservers"/>
    <s v="gisdbqamig"/>
    <s v=""/>
    <s v=""/>
    <x v="2"/>
    <x v="1"/>
    <s v="Configure geo redundant backup storage"/>
    <m/>
    <m/>
    <m/>
    <m/>
    <s v="USD"/>
    <n v="0"/>
    <m/>
  </r>
  <r>
    <s v="e2c9cba0-15a1-4a48-9d53-0959ab2ccec9"/>
    <s v="rg-gis-eastus2-qa-001"/>
    <s v="microsoft.dbforpostgresql/flexibleservers"/>
    <s v="gisdbqamig"/>
    <s v=""/>
    <s v=""/>
    <x v="1"/>
    <x v="0"/>
    <s v="Microsoft Defender for SQL should be enabled for unprotected PostgreSQL flexible servers"/>
    <m/>
    <m/>
    <m/>
    <m/>
    <s v="USD"/>
    <n v="0"/>
    <m/>
  </r>
  <r>
    <s v="e2c9cba0-15a1-4a48-9d53-0959ab2ccec9"/>
    <s v="rg-gis-eastus2-qa-001"/>
    <s v="microsoft.dbforpostgresql/flexibleservers"/>
    <s v="gisdbqamig"/>
    <s v=""/>
    <s v=""/>
    <x v="2"/>
    <x v="0"/>
    <s v="Create a read replica from the Azure Database for PostgreSQL flexible server"/>
    <m/>
    <m/>
    <m/>
    <m/>
    <s v="USD"/>
    <n v="0"/>
    <m/>
  </r>
  <r>
    <s v="e2c9cba0-15a1-4a48-9d53-0959ab2ccec9"/>
    <s v="rg-gis-eastus2-qa-001"/>
    <s v="microsoft.network/networkinterfaces"/>
    <s v="vm-gis-aes-eastus2-qa-komodo-00121"/>
    <s v=""/>
    <s v=""/>
    <x v="3"/>
    <x v="1"/>
    <s v="Add explicit outbound method to disable default outbound"/>
    <m/>
    <m/>
    <m/>
    <m/>
    <s v="USD"/>
    <n v="0"/>
    <m/>
  </r>
  <r>
    <s v="e2c9cba0-15a1-4a48-9d53-0959ab2ccec9"/>
    <s v="rg-gis-eastus2-qa-001"/>
    <s v="microsoft.network/networkinterfaces"/>
    <s v="vm-gis-apo-eastus2-qa-komodo-001899"/>
    <s v=""/>
    <s v=""/>
    <x v="3"/>
    <x v="1"/>
    <s v="Add explicit outbound method to disable default outbound"/>
    <m/>
    <m/>
    <m/>
    <m/>
    <s v="USD"/>
    <n v="0"/>
    <m/>
  </r>
  <r>
    <s v="e2c9cba0-15a1-4a48-9d53-0959ab2ccec9"/>
    <s v="rg-gis-eastus2-qa-001"/>
    <s v="microsoft.network/networkinterfaces"/>
    <s v="vm-gis-nss-eastus2-qa-k-005275"/>
    <s v=""/>
    <s v=""/>
    <x v="3"/>
    <x v="1"/>
    <s v="Add explicit outbound method to disable default outbound"/>
    <m/>
    <m/>
    <m/>
    <m/>
    <s v="USD"/>
    <n v="0"/>
    <m/>
  </r>
  <r>
    <s v="e2c9cba0-15a1-4a48-9d53-0959ab2ccec9"/>
    <s v="rg-gis-eastus2-qa-001"/>
    <s v="microsoft.network/networkinterfaces"/>
    <s v="vm-gis-nss-eastus2-qa-komodo-005985"/>
    <s v=""/>
    <s v=""/>
    <x v="3"/>
    <x v="1"/>
    <s v="Add explicit outbound method to disable default outbound"/>
    <m/>
    <m/>
    <m/>
    <m/>
    <s v="USD"/>
    <n v="0"/>
    <m/>
  </r>
  <r>
    <s v="e2c9cba0-15a1-4a48-9d53-0959ab2ccec9"/>
    <s v="rg-gis-eastus2-qa-001"/>
    <s v="microsoft.network/networkinterfaces"/>
    <s v="vm-gis-was-eastus2-qa-komodo-001713"/>
    <s v=""/>
    <s v=""/>
    <x v="3"/>
    <x v="1"/>
    <s v="Add explicit outbound method to disable default outbound"/>
    <m/>
    <m/>
    <m/>
    <m/>
    <s v="USD"/>
    <n v="0"/>
    <m/>
  </r>
  <r>
    <s v="e2c9cba0-15a1-4a48-9d53-0959ab2ccec9"/>
    <s v="rg-gis-eastus2-qa-001"/>
    <s v="microsoft.network/networkinterfaces"/>
    <s v="vm-gis-was-eastus2-qa-komodo-001789"/>
    <s v=""/>
    <s v=""/>
    <x v="3"/>
    <x v="1"/>
    <s v="Add explicit outbound method to disable default outbound"/>
    <m/>
    <m/>
    <m/>
    <m/>
    <s v="USD"/>
    <n v="0"/>
    <m/>
  </r>
  <r>
    <s v="e2c9cba0-15a1-4a48-9d53-0959ab2ccec9"/>
    <s v="rg-gis-eastus2-qa-001"/>
    <s v="microsoft.storage/storageaccounts"/>
    <s v="gisnsseasus2qa001"/>
    <s v=""/>
    <s v=""/>
    <x v="1"/>
    <x v="1"/>
    <s v="Storage account should use a private link connection"/>
    <m/>
    <m/>
    <m/>
    <m/>
    <s v="USD"/>
    <n v="0"/>
    <m/>
  </r>
  <r>
    <s v="e2c9cba0-15a1-4a48-9d53-0959ab2ccec9"/>
    <s v="rg-gis-eastus2-qa-001"/>
    <s v="microsoft.storage/storageaccounts"/>
    <s v="gisnsseasus2qa001"/>
    <s v=""/>
    <s v=""/>
    <x v="1"/>
    <x v="1"/>
    <s v="Storage accounts should prevent shared key access"/>
    <m/>
    <m/>
    <m/>
    <m/>
    <s v="USD"/>
    <n v="0"/>
    <m/>
  </r>
  <r>
    <s v="e2c9cba0-15a1-4a48-9d53-0959ab2ccec9"/>
    <s v="rg-gis-eastus2-qa-001"/>
    <s v="microsoft.storage/storageaccounts"/>
    <s v="gisnsseasus2qa001"/>
    <s v=""/>
    <s v=""/>
    <x v="2"/>
    <x v="0"/>
    <s v="Enable zone redundancy for storage accounts to improve high availability and resiliency"/>
    <m/>
    <m/>
    <m/>
    <m/>
    <s v="USD"/>
    <n v="0"/>
    <m/>
  </r>
  <r>
    <s v="e2c9cba0-15a1-4a48-9d53-0959ab2ccec9"/>
    <s v="rg-gis-eastus2-qa-001"/>
    <s v="microsoft.storage/storageaccounts"/>
    <s v="gisnsseasus2qa001"/>
    <s v=""/>
    <s v=""/>
    <x v="1"/>
    <x v="1"/>
    <s v="Storage accounts should restrict network access using virtual network rules"/>
    <m/>
    <m/>
    <m/>
    <m/>
    <s v="USD"/>
    <n v="0"/>
    <m/>
  </r>
  <r>
    <s v="e2c9cba0-15a1-4a48-9d53-0959ab2ccec9"/>
    <s v="rg-integrations-eastus2-qa-001"/>
    <s v="microsoft.containerservice/managedclusters"/>
    <s v="aks-integrations-eastus2-qa-001"/>
    <s v=""/>
    <s v=""/>
    <x v="0"/>
    <x v="1"/>
    <s v="Consider Spot nodes for workloads that can handle interruptions"/>
    <m/>
    <m/>
    <m/>
    <m/>
    <s v="USD"/>
    <n v="0"/>
    <m/>
  </r>
  <r>
    <s v="e2c9cba0-15a1-4a48-9d53-0959ab2ccec9"/>
    <s v="rg-integrations-eastus2-qa-001"/>
    <s v="microsoft.containerservice/managedclusters"/>
    <s v="aks-integrations-eastus2-qa-001"/>
    <s v=""/>
    <s v=""/>
    <x v="2"/>
    <x v="0"/>
    <s v="Create a dedicated system node pool"/>
    <m/>
    <m/>
    <m/>
    <m/>
    <s v="USD"/>
    <n v="0"/>
    <m/>
  </r>
  <r>
    <s v="e2c9cba0-15a1-4a48-9d53-0959ab2ccec9"/>
    <s v="rg-integrations-eastus2-qa-001"/>
    <s v="microsoft.containerservice/managedclusters"/>
    <s v="aks-integrations-eastus2-qa-001"/>
    <s v=""/>
    <s v=""/>
    <x v="1"/>
    <x v="0"/>
    <s v="Azure running container images should have vulnerabilities resolved"/>
    <m/>
    <m/>
    <m/>
    <m/>
    <s v="USD"/>
    <n v="0"/>
    <m/>
  </r>
  <r>
    <s v="e2c9cba0-15a1-4a48-9d53-0959ab2ccec9"/>
    <s v="rg-integrations-eastus2-qa-001"/>
    <s v="microsoft.containerservice/managedclusters"/>
    <s v="aks-integrations-eastus2-qa-001"/>
    <s v=""/>
    <s v=""/>
    <x v="1"/>
    <x v="0"/>
    <s v="Azure Kubernetes Service clusters should have the Azure Policy add-on for Kubernetes installed"/>
    <m/>
    <m/>
    <m/>
    <m/>
    <s v="USD"/>
    <n v="0"/>
    <m/>
  </r>
  <r>
    <s v="e2c9cba0-15a1-4a48-9d53-0959ab2ccec9"/>
    <s v="rg-integrations-eastus2-qa-001"/>
    <s v="microsoft.containerservice/managedclusters"/>
    <s v="aks-integrations-eastus2-qa-001"/>
    <s v=""/>
    <s v=""/>
    <x v="0"/>
    <x v="1"/>
    <s v="Enable Vertical Pod Autoscaler recommendation mode to rightsize resource requests and limits"/>
    <m/>
    <m/>
    <m/>
    <m/>
    <s v="USD"/>
    <n v="0"/>
    <m/>
  </r>
  <r>
    <s v="e2c9cba0-15a1-4a48-9d53-0959ab2ccec9"/>
    <s v="rg-integrations-eastus2-qa-001"/>
    <s v="microsoft.containerservice/managedclusters"/>
    <s v="aks-integrations-eastus2-qa-001"/>
    <s v=""/>
    <s v=""/>
    <x v="4"/>
    <x v="1"/>
    <s v="Unsupported Kubernetes version is detected"/>
    <m/>
    <m/>
    <m/>
    <m/>
    <s v="USD"/>
    <n v="0"/>
    <m/>
  </r>
  <r>
    <s v="e2c9cba0-15a1-4a48-9d53-0959ab2ccec9"/>
    <s v="rg-integrations-eastus2-qa-001"/>
    <s v="microsoft.containerservice/managedclusters"/>
    <s v="aks-integrations-eastus2-qa-001"/>
    <s v=""/>
    <s v=""/>
    <x v="3"/>
    <x v="1"/>
    <s v="Enable container monitoring for Azure Kubernetes Service (AKS) clusters"/>
    <m/>
    <m/>
    <m/>
    <m/>
    <s v="USD"/>
    <n v="0"/>
    <m/>
  </r>
  <r>
    <s v="e2c9cba0-15a1-4a48-9d53-0959ab2ccec9"/>
    <s v="rg-integrations-eastus2-qa-001"/>
    <s v="microsoft.containerservice/managedclusters"/>
    <s v="aks-integrations-eastus2-qa-001"/>
    <s v=""/>
    <s v=""/>
    <x v="1"/>
    <x v="0"/>
    <s v="Azure Kubernetes Service clusters should have Defender profile enabled"/>
    <m/>
    <m/>
    <m/>
    <m/>
    <s v="USD"/>
    <n v="0"/>
    <m/>
  </r>
  <r>
    <s v="e2c9cba0-15a1-4a48-9d53-0959ab2ccec9"/>
    <s v="rg-integrations-eastus2-qa-001"/>
    <s v="microsoft.containerservice/managedclusters"/>
    <s v="aks-integrations-eastus2-qa-001"/>
    <s v=""/>
    <s v=""/>
    <x v="2"/>
    <x v="1"/>
    <s v="Use AKS Backup for a cluster with persistent volumes"/>
    <m/>
    <m/>
    <m/>
    <m/>
    <s v="USD"/>
    <n v="0"/>
    <m/>
  </r>
  <r>
    <s v="e2c9cba0-15a1-4a48-9d53-0959ab2ccec9"/>
    <s v="rg-integrations-eastus2-qa-001"/>
    <s v="microsoft.containerservice/managedclusters"/>
    <s v="aks-integrations-eastus2-qa-001"/>
    <s v=""/>
    <s v="namespace-aks-store-toplevelworkloadkind-deployment-pod-rabbitmq-container-rabbitmq"/>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app-routing-system-toplevelworkloadkind-deployment-pod-external-dns-private-container-controll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app-routing-system-toplevelworkloadkind-deployment-pod-nginx-container-controll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app-routing-system-toplevelworkloadkind-deployment-pod-nginx-internal-0-container-controll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pod-eraser-aks-agentpool-63519624-vmss0000ri-hlvzj-container-collecto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pod-eraser-aks-agentpool-63519624-vmss0000ri-hlvzj-container-trivy-scann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pod-eraser-aks-intqa-63519624-vmss000103-rnkhz-container-remov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aks-secrets-store-csi-driver-container-liveness-probe"/>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aks-secrets-store-csi-driver-container-node-driver-registra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aks-secrets-store-csi-driver-container-secrets-store"/>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aks-secrets-store-provider-azure-container-provider-azure-install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azure-cns-container-cns-contain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azure-ip-masq-agent-container-azure-ip-masq-agent"/>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loud-node-manager-container-cloud-node-manag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si-azuredisk-node-container-azuredisk"/>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si-azuredisk-node-container-liveness-probe"/>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si-azuredisk-node-container-node-driver-registra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si-azurefile-node-container-azurefile"/>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si-azurefile-node-container-liveness-probe"/>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aemonset-pod-csi-azurefile-node-container-node-driver-registra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azure-wi-webhook-controller-manager-container-manag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coredns-autoscaler-container-autoscal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coredns-container-coredns"/>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eraser-controller-manager-container-manag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konnectivity-agent-autoscaler-container-autoscaler"/>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konnectivity-agent-container-konnectivity-agent"/>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metrics-server-container-metrics-server-vpa"/>
    <x v="1"/>
    <x v="0"/>
    <s v="Vulnerable Azure Kubernetes Service should be updated to resolve vulnerability findings"/>
    <m/>
    <m/>
    <m/>
    <m/>
    <s v="USD"/>
    <n v="0"/>
    <m/>
  </r>
  <r>
    <s v="e2c9cba0-15a1-4a48-9d53-0959ab2ccec9"/>
    <s v="rg-integrations-eastus2-qa-001"/>
    <s v="microsoft.containerservice/managedclusters"/>
    <s v="aks-integrations-eastus2-qa-001"/>
    <s v=""/>
    <s v="namespace-kube-system-toplevelworkloadkind-deployment-pod-metrics-server-container-metrics-server"/>
    <x v="1"/>
    <x v="0"/>
    <s v="Vulnerable Azure Kubernetes Service should be updated to resolve vulnerability findings"/>
    <m/>
    <m/>
    <m/>
    <m/>
    <s v="USD"/>
    <n v="0"/>
    <m/>
  </r>
  <r>
    <s v="e2c9cba0-15a1-4a48-9d53-0959ab2ccec9"/>
    <s v="rg-nomo-eastus2-qa-001"/>
    <s v="microsoft.databricks/workspaces"/>
    <s v="adbnomoeastus2qa002"/>
    <s v=""/>
    <s v=""/>
    <x v="1"/>
    <x v="1"/>
    <s v="Azure Databricks Workspaces should disable public network access"/>
    <m/>
    <m/>
    <m/>
    <m/>
    <s v="USD"/>
    <n v="0"/>
    <m/>
  </r>
  <r>
    <s v="e2c9cba0-15a1-4a48-9d53-0959ab2ccec9"/>
    <s v="rg-nomo-eastus2-qa-001"/>
    <s v="microsoft.databricks/workspaces"/>
    <s v="adbnomoeastus2qa002"/>
    <s v=""/>
    <s v=""/>
    <x v="1"/>
    <x v="1"/>
    <s v="Azure Databricks Clusters should disable public IP"/>
    <m/>
    <m/>
    <m/>
    <m/>
    <s v="USD"/>
    <n v="0"/>
    <m/>
  </r>
  <r>
    <s v="e2c9cba0-15a1-4a48-9d53-0959ab2ccec9"/>
    <s v="rg-nomo-eastus2-qa-001"/>
    <s v="microsoft.dbforpostgresql/flexibleservers"/>
    <s v="psql-nomo-eastus2-qa-001"/>
    <s v=""/>
    <s v=""/>
    <x v="2"/>
    <x v="0"/>
    <s v="Create a read replica from the Azure Database for PostgreSQL flexible server"/>
    <m/>
    <m/>
    <m/>
    <m/>
    <s v="USD"/>
    <n v="0"/>
    <m/>
  </r>
  <r>
    <s v="e2c9cba0-15a1-4a48-9d53-0959ab2ccec9"/>
    <s v="rg-nomo-eastus2-qa-001"/>
    <s v="microsoft.dbforpostgresql/flexibleservers"/>
    <s v="psql-nomo-eastus2-qa-001"/>
    <s v=""/>
    <s v=""/>
    <x v="2"/>
    <x v="1"/>
    <s v="Configure geo redundant backup storage"/>
    <m/>
    <m/>
    <m/>
    <m/>
    <s v="USD"/>
    <n v="0"/>
    <m/>
  </r>
  <r>
    <s v="e2c9cba0-15a1-4a48-9d53-0959ab2ccec9"/>
    <s v="rg-nomo-eastus2-qa-001"/>
    <s v="microsoft.dbforpostgresql/flexibleservers"/>
    <s v="psql-nomo-eastus2-qa-001"/>
    <s v=""/>
    <s v=""/>
    <x v="1"/>
    <x v="0"/>
    <s v="Microsoft Defender for SQL should be enabled for unprotected PostgreSQL flexible servers"/>
    <m/>
    <m/>
    <m/>
    <m/>
    <s v="USD"/>
    <n v="0"/>
    <m/>
  </r>
  <r>
    <s v="e2c9cba0-15a1-4a48-9d53-0959ab2ccec9"/>
    <s v="rg-nomo-eastus2-qa-001"/>
    <s v="microsoft.dbforpostgresql/flexibleservers"/>
    <s v="psql-nomo-eastus2-qa-001"/>
    <s v=""/>
    <s v=""/>
    <x v="2"/>
    <x v="0"/>
    <s v="Enable high availability with zone redundancy"/>
    <m/>
    <m/>
    <m/>
    <m/>
    <s v="USD"/>
    <n v="0"/>
    <m/>
  </r>
  <r>
    <s v="e2c9cba0-15a1-4a48-9d53-0959ab2ccec9"/>
    <s v="rg-nomo-eastus2-qa-001"/>
    <s v="microsoft.dbforpostgresql/flexibleservers"/>
    <s v="psql-nomo-eastus2-qa-001"/>
    <s v=""/>
    <s v=""/>
    <x v="1"/>
    <x v="1"/>
    <s v="Azure Database for PostgreSQL flexible server should have Microsoft Entra authentication only enabled"/>
    <m/>
    <m/>
    <m/>
    <m/>
    <s v="USD"/>
    <n v="0"/>
    <m/>
  </r>
  <r>
    <s v="e2c9cba0-15a1-4a48-9d53-0959ab2ccec9"/>
    <s v="rg-nomo-eastus2-qa-001"/>
    <s v="microsoft.storage/storageaccounts"/>
    <s v="rgnomoeastus2qa001be54"/>
    <s v=""/>
    <s v=""/>
    <x v="2"/>
    <x v="0"/>
    <s v="Enable zone redundancy for storage accounts to improve high availability and resiliency"/>
    <m/>
    <m/>
    <m/>
    <m/>
    <s v="USD"/>
    <n v="0"/>
    <m/>
  </r>
  <r>
    <s v="e2c9cba0-15a1-4a48-9d53-0959ab2ccec9"/>
    <s v="rg-nomo-eastus2-qa-001"/>
    <s v="microsoft.storage/storageaccounts"/>
    <s v="rgnomoeastus2qa001be54"/>
    <s v=""/>
    <s v=""/>
    <x v="1"/>
    <x v="1"/>
    <s v="Storage accounts should restrict network access using virtual network rules"/>
    <m/>
    <m/>
    <m/>
    <m/>
    <s v="USD"/>
    <n v="0"/>
    <m/>
  </r>
  <r>
    <s v="e2c9cba0-15a1-4a48-9d53-0959ab2ccec9"/>
    <s v="rg-nomo-eastus2-qa-001"/>
    <s v="microsoft.storage/storageaccounts"/>
    <s v="rgnomoeastus2qa001be54"/>
    <s v=""/>
    <s v=""/>
    <x v="1"/>
    <x v="1"/>
    <s v="Storage accounts should prevent shared key access"/>
    <m/>
    <m/>
    <m/>
    <m/>
    <s v="USD"/>
    <n v="0"/>
    <m/>
  </r>
  <r>
    <s v="e2c9cba0-15a1-4a48-9d53-0959ab2ccec9"/>
    <s v="rg-nomo-eastus2-qa-001"/>
    <s v="microsoft.storage/storageaccounts"/>
    <s v="rgnomoeastus2qa001be54"/>
    <s v=""/>
    <s v=""/>
    <x v="1"/>
    <x v="1"/>
    <s v="Storage account should use a private link connection"/>
    <m/>
    <m/>
    <m/>
    <m/>
    <s v="USD"/>
    <n v="0"/>
    <m/>
  </r>
  <r>
    <s v="e2c9cba0-15a1-4a48-9d53-0959ab2ccec9"/>
    <s v="rg-nomo-eastus2-qa-001"/>
    <s v="microsoft.storage/storageaccounts"/>
    <s v="rgnomoeastus2qa001be54"/>
    <s v=""/>
    <s v=""/>
    <x v="2"/>
    <x v="1"/>
    <s v="Upgrade general-purpose v1 storage accounts"/>
    <m/>
    <m/>
    <m/>
    <m/>
    <s v="USD"/>
    <n v="0"/>
    <m/>
  </r>
  <r>
    <s v="e2c9cba0-15a1-4a48-9d53-0959ab2ccec9"/>
    <s v="rg-nomo-eastus2-qa-001"/>
    <s v="microsoft.storage/storageaccounts"/>
    <s v="stactnomoeastus2qa1"/>
    <s v=""/>
    <s v=""/>
    <x v="1"/>
    <x v="1"/>
    <s v="Storage account should use a private link connection"/>
    <m/>
    <m/>
    <m/>
    <m/>
    <s v="USD"/>
    <n v="0"/>
    <m/>
  </r>
  <r>
    <s v="e2c9cba0-15a1-4a48-9d53-0959ab2ccec9"/>
    <s v="rg-nomo-eastus2-qa-001"/>
    <s v="microsoft.storage/storageaccounts"/>
    <s v="stactnomoeastus2qa1"/>
    <s v=""/>
    <s v=""/>
    <x v="2"/>
    <x v="0"/>
    <s v="Enable zone redundancy for storage accounts to improve high availability and resiliency"/>
    <m/>
    <m/>
    <m/>
    <m/>
    <s v="USD"/>
    <n v="0"/>
    <m/>
  </r>
  <r>
    <s v="e2c9cba0-15a1-4a48-9d53-0959ab2ccec9"/>
    <s v="rg-nomo-eastus2-qa-001"/>
    <s v="microsoft.storage/storageaccounts"/>
    <s v="stactnomoeastus2qa1"/>
    <s v=""/>
    <s v=""/>
    <x v="1"/>
    <x v="1"/>
    <s v="Storage accounts should restrict network access using virtual network rules"/>
    <m/>
    <m/>
    <m/>
    <m/>
    <s v="USD"/>
    <n v="0"/>
    <m/>
  </r>
  <r>
    <s v="e2c9cba0-15a1-4a48-9d53-0959ab2ccec9"/>
    <s v="rg-nomo-eastus2-qa-001"/>
    <s v="microsoft.web/serverfarms"/>
    <s v="asp-rgnomoeastus2qa001"/>
    <s v=""/>
    <s v=""/>
    <x v="2"/>
    <x v="0"/>
    <s v="Use zone-supported App Service Plan"/>
    <m/>
    <m/>
    <m/>
    <m/>
    <s v="USD"/>
    <n v="0"/>
    <m/>
  </r>
  <r>
    <s v="e2c9cba0-15a1-4a48-9d53-0959ab2ccec9"/>
    <s v="rg-nomo-eastus2-qa-001"/>
    <s v="microsoft.web/serverfarms"/>
    <s v="asp-rgnomoeastus2qa001"/>
    <s v="MICROSOFT.WEB/SITES"/>
    <s v=""/>
    <x v="2"/>
    <x v="0"/>
    <s v="Set minimum instance count for App Service to 2"/>
    <m/>
    <m/>
    <m/>
    <m/>
    <s v="USD"/>
    <n v="0"/>
    <m/>
  </r>
  <r>
    <s v="e2c9cba0-15a1-4a48-9d53-0959ab2ccec9"/>
    <s v="rg-nomo-eastus2-qa-001"/>
    <s v="microsoft.web/serverfarms"/>
    <s v="asp-rgnomoeastus2qa001"/>
    <s v="MICROSOFT.WEB/SITES"/>
    <s v=""/>
    <x v="2"/>
    <x v="0"/>
    <s v="Use Standard or Premium tier"/>
    <m/>
    <m/>
    <m/>
    <m/>
    <s v="USD"/>
    <n v="0"/>
    <m/>
  </r>
  <r>
    <s v="e2c9cba0-15a1-4a48-9d53-0959ab2ccec9"/>
    <s v="rg-nomo-eastus2-qa-001"/>
    <s v="microsoft.web/sites"/>
    <s v="func-nomo-eastus2-qa-001"/>
    <s v=""/>
    <s v=""/>
    <x v="1"/>
    <x v="1"/>
    <s v="Managed identity should be enabled on function apps"/>
    <m/>
    <m/>
    <m/>
    <m/>
    <s v="USD"/>
    <n v="0"/>
    <m/>
  </r>
  <r>
    <s v="e2c9cba0-15a1-4a48-9d53-0959ab2ccec9"/>
    <s v="rg-nomom-eastus2-qa-001"/>
    <s v="microsoft.storage/storageaccounts"/>
    <s v="dbstoragerqnssggeai65i"/>
    <s v=""/>
    <s v=""/>
    <x v="2"/>
    <x v="0"/>
    <s v="Enable zone redundancy for storage accounts to improve high availability and resiliency"/>
    <m/>
    <m/>
    <m/>
    <m/>
    <s v="USD"/>
    <n v="0"/>
    <m/>
  </r>
  <r>
    <s v="e2c9cba0-15a1-4a48-9d53-0959ab2ccec9"/>
    <s v="rg-nomom-eastus2-qa-001"/>
    <s v="microsoft.storage/storageaccounts"/>
    <s v="dbstoragerqnssggeai65i"/>
    <s v=""/>
    <s v=""/>
    <x v="1"/>
    <x v="1"/>
    <s v="Storage accounts should prevent shared key access"/>
    <m/>
    <m/>
    <m/>
    <m/>
    <s v="USD"/>
    <n v="0"/>
    <m/>
  </r>
  <r>
    <s v="e2c9cba0-15a1-4a48-9d53-0959ab2ccec9"/>
    <s v="rg-nomom-eastus2-qa-001"/>
    <s v="microsoft.storage/storageaccounts"/>
    <s v="dbstoragerqnssggeai65i"/>
    <s v=""/>
    <s v=""/>
    <x v="1"/>
    <x v="1"/>
    <s v="Storage accounts should restrict network access using virtual network rules"/>
    <m/>
    <m/>
    <m/>
    <m/>
    <s v="USD"/>
    <n v="0"/>
    <m/>
  </r>
  <r>
    <s v="e2c9cba0-15a1-4a48-9d53-0959ab2ccec9"/>
    <s v="rg-sirius-eastus2-qa-001"/>
    <s v="microsoft.web/serverfarms"/>
    <s v="asp-rgsiriuseastus2qa001"/>
    <s v=""/>
    <s v=""/>
    <x v="2"/>
    <x v="0"/>
    <s v="Use zone-supported App Service Plan"/>
    <m/>
    <m/>
    <m/>
    <m/>
    <s v="USD"/>
    <n v="0"/>
    <m/>
  </r>
  <r>
    <s v="e2c9cba0-15a1-4a48-9d53-0959ab2ccec9"/>
    <s v="rg-sirius-eastus2-qa-001"/>
    <s v="microsoft.web/serverfarms"/>
    <s v="asp-rgsiriuseastus2qa001"/>
    <s v="MICROSOFT.WEB/SITES"/>
    <s v=""/>
    <x v="2"/>
    <x v="0"/>
    <s v="Use Standard or Premium tier"/>
    <m/>
    <m/>
    <m/>
    <m/>
    <s v="USD"/>
    <n v="0"/>
    <m/>
  </r>
  <r>
    <s v="e2c9cba0-15a1-4a48-9d53-0959ab2ccec9"/>
    <s v="rg-sirius-eastus2-qa-001"/>
    <s v="microsoft.web/serverfarms"/>
    <s v="asp-rgsiriuseastus2qa001"/>
    <s v="MICROSOFT.WEB/SITES"/>
    <s v=""/>
    <x v="2"/>
    <x v="0"/>
    <s v="Set minimum instance count for App Service to 2"/>
    <m/>
    <m/>
    <m/>
    <m/>
    <s v="USD"/>
    <n v="0"/>
    <m/>
  </r>
  <r>
    <s v="e2c9cba0-15a1-4a48-9d53-0959ab2ccec9"/>
    <s v="rg-sirius-eastus2-qa-001"/>
    <s v="microsoft.web/sites"/>
    <s v="ase-sirius-eastus2-qa-001"/>
    <s v=""/>
    <s v=""/>
    <x v="1"/>
    <x v="1"/>
    <s v="Diagnostic logs in App Service should be enabled"/>
    <m/>
    <m/>
    <m/>
    <m/>
    <s v="USD"/>
    <n v="0"/>
    <m/>
  </r>
  <r>
    <s v="e2c9cba0-15a1-4a48-9d53-0959ab2ccec9"/>
    <s v="rg-sirius-eastus2-qa-001"/>
    <s v="microsoft.web/sites"/>
    <s v="ase-sirius-eastus2-qa-001"/>
    <s v=""/>
    <s v=""/>
    <x v="2"/>
    <x v="0"/>
    <s v="Enable Health check for App Service"/>
    <m/>
    <m/>
    <m/>
    <m/>
    <s v="USD"/>
    <n v="0"/>
    <m/>
  </r>
  <r>
    <s v="e2c9cba0-15a1-4a48-9d53-0959ab2ccec9"/>
    <s v="rg-sirius-eastus2-qa-001"/>
    <s v="microsoft.web/sites"/>
    <s v="ase-sirius-eastus2-qa-002"/>
    <s v=""/>
    <s v=""/>
    <x v="1"/>
    <x v="0"/>
    <s v="Managed identity should be enabled on web apps"/>
    <m/>
    <m/>
    <m/>
    <m/>
    <s v="USD"/>
    <n v="0"/>
    <m/>
  </r>
  <r>
    <s v="e2c9cba0-15a1-4a48-9d53-0959ab2ccec9"/>
    <s v="rg-sirius-eastus2-qa-001"/>
    <s v="microsoft.web/sites"/>
    <s v="ase-sirius-eastus2-qa-002"/>
    <s v=""/>
    <s v=""/>
    <x v="2"/>
    <x v="0"/>
    <s v="Enable Health check for App Service"/>
    <m/>
    <m/>
    <m/>
    <m/>
    <s v="USD"/>
    <n v="0"/>
    <m/>
  </r>
  <r>
    <s v="e2c9cba0-15a1-4a48-9d53-0959ab2ccec9"/>
    <s v="rg-sirius-eastus2-qa-001"/>
    <s v="microsoft.web/sites"/>
    <s v="ase-sirius-eastus2-qa-002"/>
    <s v=""/>
    <s v=""/>
    <x v="1"/>
    <x v="1"/>
    <s v="Diagnostic logs in App Service should be enabled"/>
    <m/>
    <m/>
    <m/>
    <m/>
    <s v="USD"/>
    <n v="0"/>
    <m/>
  </r>
  <r>
    <s v="e2c9cba0-15a1-4a48-9d53-0959ab2ccec9"/>
    <s v="rg-sirius-eastus2-qa-001"/>
    <s v="microsoft.web/sites"/>
    <s v="ase-sirius-eastus2-qa-004"/>
    <s v=""/>
    <s v=""/>
    <x v="1"/>
    <x v="0"/>
    <s v="Managed identity should be enabled on web apps"/>
    <m/>
    <m/>
    <m/>
    <m/>
    <s v="USD"/>
    <n v="0"/>
    <m/>
  </r>
  <r>
    <s v="e2c9cba0-15a1-4a48-9d53-0959ab2ccec9"/>
    <s v="rg-sirius-eastus2-qa-001"/>
    <s v="microsoft.web/sites"/>
    <s v="ase-sirius-eastus2-qa-004"/>
    <s v=""/>
    <s v=""/>
    <x v="1"/>
    <x v="1"/>
    <s v="Diagnostic logs in App Service should be enabled"/>
    <m/>
    <m/>
    <m/>
    <m/>
    <s v="USD"/>
    <n v="0"/>
    <m/>
  </r>
  <r>
    <s v="e2c9cba0-15a1-4a48-9d53-0959ab2ccec9"/>
    <s v="rg-sirius-eastus2-qa-001"/>
    <s v="microsoft.web/sites"/>
    <s v="ase-sirius-eastus2-qa-004"/>
    <s v=""/>
    <s v=""/>
    <x v="2"/>
    <x v="0"/>
    <s v="Enable Health check for App Service"/>
    <m/>
    <m/>
    <m/>
    <m/>
    <s v="USD"/>
    <n v="0"/>
    <m/>
  </r>
  <r>
    <s v="e2c9cba0-15a1-4a48-9d53-0959ab2ccec9"/>
    <s v="rg-sirius-eastus2-qa-001"/>
    <s v="microsoft.web/sites"/>
    <s v="ase-sirius-eastus2-qa-010"/>
    <s v=""/>
    <s v=""/>
    <x v="2"/>
    <x v="0"/>
    <s v="Enable Health check for App Service"/>
    <m/>
    <m/>
    <m/>
    <m/>
    <s v="USD"/>
    <n v="0"/>
    <m/>
  </r>
  <r>
    <s v="e2c9cba0-15a1-4a48-9d53-0959ab2ccec9"/>
    <s v="rg-sirius-eastus2-qa-001"/>
    <s v="microsoft.web/sites"/>
    <s v="ase-sirius-eastus2-qa-010"/>
    <s v=""/>
    <s v=""/>
    <x v="1"/>
    <x v="1"/>
    <s v="Diagnostic logs in App Service should be enabled"/>
    <m/>
    <m/>
    <m/>
    <m/>
    <s v="USD"/>
    <n v="0"/>
    <m/>
  </r>
  <r>
    <s v="e2c9cba0-15a1-4a48-9d53-0959ab2ccec9"/>
    <s v="rg-sirius-eastus2-qa-001"/>
    <s v="microsoft.web/sites"/>
    <s v="ase-sirius-eastus2-qa-010"/>
    <s v=""/>
    <s v=""/>
    <x v="1"/>
    <x v="0"/>
    <s v="Managed identity should be enabled on web apps"/>
    <m/>
    <m/>
    <m/>
    <m/>
    <s v="USD"/>
    <n v="0"/>
    <m/>
  </r>
  <r>
    <s v="e2c9cba0-15a1-4a48-9d53-0959ab2ccec9"/>
    <s v="rg-sn-eastus2-qa-001"/>
    <s v="microsoft.compute/disks"/>
    <s v="dk-ms-eastus2-qa-001"/>
    <s v=""/>
    <s v=""/>
    <x v="2"/>
    <x v="0"/>
    <s v="Ensure Azure Disks are in the same zone as your VM for higher resiliency and availability"/>
    <m/>
    <m/>
    <m/>
    <m/>
    <s v="USD"/>
    <n v="0"/>
    <m/>
  </r>
  <r>
    <s v="e2c9cba0-15a1-4a48-9d53-0959ab2ccec9"/>
    <s v="rg-sn-eastus2-qa-001"/>
    <s v="microsoft.compute/disks"/>
    <s v="dk_reports_ms_eastus2_qa_001"/>
    <s v=""/>
    <s v=""/>
    <x v="2"/>
    <x v="0"/>
    <s v="Ensure Azure Disks are in the same zone as your VM for higher resiliency and availability"/>
    <m/>
    <m/>
    <m/>
    <m/>
    <s v="USD"/>
    <n v="0"/>
    <m/>
  </r>
  <r>
    <s v="e2c9cba0-15a1-4a48-9d53-0959ab2ccec9"/>
    <s v="rg-sn-eastus2-qa-001"/>
    <s v="microsoft.compute/disks"/>
    <s v="dk_snat_eastus2_qa_001"/>
    <s v=""/>
    <s v=""/>
    <x v="2"/>
    <x v="0"/>
    <s v="Ensure Azure Disks are in the same zone as your VM for higher resiliency and availability"/>
    <m/>
    <m/>
    <m/>
    <m/>
    <s v="USD"/>
    <n v="0"/>
    <m/>
  </r>
  <r>
    <s v="e2c9cba0-15a1-4a48-9d53-0959ab2ccec9"/>
    <s v="rg-sn-eastus2-qa-001"/>
    <s v="microsoft.compute/disks"/>
    <s v="vm-sn-ms-eastus2-qa-002_osdisk_1_54016f1155aa409d8af51441c7a947cb"/>
    <s v=""/>
    <s v=""/>
    <x v="2"/>
    <x v="0"/>
    <s v="Ensure Azure Disks are in the same zone as your VM for higher resiliency and availability"/>
    <m/>
    <m/>
    <m/>
    <m/>
    <s v="USD"/>
    <n v="0"/>
    <m/>
  </r>
  <r>
    <s v="e2c9cba0-15a1-4a48-9d53-0959ab2ccec9"/>
    <s v="rg-sn-eastus2-qa-001"/>
    <s v="microsoft.compute/disks"/>
    <s v="vm-sn-ms-eastus2-qa-003_osdisk_1_4808b01f5e574fa1a46a85b82bd84d0f"/>
    <s v=""/>
    <s v=""/>
    <x v="2"/>
    <x v="0"/>
    <s v="Ensure Azure Disks are in the same zone as your VM for higher resiliency and availability"/>
    <m/>
    <m/>
    <m/>
    <m/>
    <s v="USD"/>
    <n v="0"/>
    <m/>
  </r>
  <r>
    <s v="e2c9cba0-15a1-4a48-9d53-0959ab2ccec9"/>
    <s v="rg-sn-eastus2-qa-001"/>
    <s v="microsoft.compute/disks"/>
    <s v="vm-sn-ms-eastus2-qa-004_osdisk_1_02c3dee4e7ad483886de493abc0b7f44"/>
    <s v=""/>
    <s v=""/>
    <x v="2"/>
    <x v="0"/>
    <s v="Ensure Azure Disks are in the same zone as your VM for higher resiliency and availability"/>
    <m/>
    <m/>
    <m/>
    <m/>
    <s v="USD"/>
    <n v="0"/>
    <m/>
  </r>
  <r>
    <s v="e2c9cba0-15a1-4a48-9d53-0959ab2ccec9"/>
    <s v="rg-sn-eastus2-qa-001"/>
    <s v="microsoft.compute/disks"/>
    <s v="vm-sn-ms-eastus2-qa-005_osdisk_1_97b34f228e4e4490a76cf38b310f89e4"/>
    <s v=""/>
    <s v=""/>
    <x v="2"/>
    <x v="0"/>
    <s v="Ensure Azure Disks are in the same zone as your VM for higher resiliency and availability"/>
    <m/>
    <m/>
    <m/>
    <m/>
    <s v="USD"/>
    <n v="0"/>
    <m/>
  </r>
  <r>
    <s v="e2c9cba0-15a1-4a48-9d53-0959ab2ccec9"/>
    <s v="rg-sn-eastus2-qa-001"/>
    <s v="microsoft.compute/virtualmachines"/>
    <s v="vm-sn-ms-eastus2-qa-001"/>
    <s v=""/>
    <s v=""/>
    <x v="1"/>
    <x v="1"/>
    <s v="Virtual machines and virtual machine scale sets should have encryption at host enabled"/>
    <m/>
    <m/>
    <m/>
    <m/>
    <s v="USD"/>
    <n v="0"/>
    <m/>
  </r>
  <r>
    <s v="e2c9cba0-15a1-4a48-9d53-0959ab2ccec9"/>
    <s v="rg-sn-eastus2-qa-001"/>
    <s v="microsoft.compute/virtualmachines"/>
    <s v="vm-sn-ms-eastus2-qa-001"/>
    <s v=""/>
    <s v=""/>
    <x v="2"/>
    <x v="1"/>
    <s v="Migrate workload to Virtual Machine Scale Sets Flex"/>
    <m/>
    <m/>
    <m/>
    <m/>
    <s v="USD"/>
    <n v="0"/>
    <m/>
  </r>
  <r>
    <s v="e2c9cba0-15a1-4a48-9d53-0959ab2ccec9"/>
    <s v="rg-sn-eastus2-qa-001"/>
    <s v="microsoft.compute/virtualmachines"/>
    <s v="vm-sn-ms-eastus2-qa-001"/>
    <s v=""/>
    <s v=""/>
    <x v="1"/>
    <x v="0"/>
    <s v="Machines should be configured to periodically check for missing system updates"/>
    <m/>
    <m/>
    <m/>
    <m/>
    <s v="USD"/>
    <n v="0"/>
    <m/>
  </r>
  <r>
    <s v="e2c9cba0-15a1-4a48-9d53-0959ab2ccec9"/>
    <s v="rg-sn-eastus2-qa-001"/>
    <s v="microsoft.compute/virtualmachines"/>
    <s v="vm-sn-ms-eastus2-qa-001"/>
    <s v=""/>
    <s v=""/>
    <x v="1"/>
    <x v="1"/>
    <s v="Guest Configuration extension should be installed on machines"/>
    <m/>
    <m/>
    <m/>
    <m/>
    <s v="USD"/>
    <n v="0"/>
    <m/>
  </r>
  <r>
    <s v="e2c9cba0-15a1-4a48-9d53-0959ab2ccec9"/>
    <s v="rg-sn-eastus2-qa-001"/>
    <s v="microsoft.compute/virtualmachines"/>
    <s v="vm-sn-ms-eastus2-qa-001"/>
    <s v=""/>
    <s v=""/>
    <x v="1"/>
    <x v="1"/>
    <s v="Machines should have a vulnerability assessment solution"/>
    <m/>
    <m/>
    <m/>
    <m/>
    <s v="USD"/>
    <n v="0"/>
    <m/>
  </r>
  <r>
    <s v="e2c9cba0-15a1-4a48-9d53-0959ab2ccec9"/>
    <s v="rg-sn-eastus2-qa-001"/>
    <s v="microsoft.compute/virtualmachines"/>
    <s v="vm-sn-ms-eastus2-qa-001"/>
    <s v=""/>
    <s v=""/>
    <x v="1"/>
    <x v="0"/>
    <s v="Windows servers should be configured to use secure communication protocols"/>
    <m/>
    <m/>
    <m/>
    <m/>
    <s v="USD"/>
    <n v="0"/>
    <m/>
  </r>
  <r>
    <s v="e2c9cba0-15a1-4a48-9d53-0959ab2ccec9"/>
    <s v="rg-sn-eastus2-qa-001"/>
    <s v="microsoft.compute/virtualmachines"/>
    <s v="vm-sn-ms-eastus2-qa-001"/>
    <s v=""/>
    <s v=""/>
    <x v="1"/>
    <x v="0"/>
    <s v="Windows virtual machines should enable Azure Disk Encryption or EncryptionAtHost."/>
    <m/>
    <m/>
    <m/>
    <m/>
    <s v="USD"/>
    <n v="0"/>
    <m/>
  </r>
  <r>
    <s v="e2c9cba0-15a1-4a48-9d53-0959ab2ccec9"/>
    <s v="rg-sn-eastus2-qa-001"/>
    <s v="microsoft.compute/virtualmachines"/>
    <s v="vm-sn-ms-eastus2-qa-001"/>
    <s v=""/>
    <s v=""/>
    <x v="1"/>
    <x v="1"/>
    <s v="Windows Defender Exploit Guard should be enabled on machines"/>
    <m/>
    <m/>
    <m/>
    <m/>
    <s v="USD"/>
    <n v="0"/>
    <m/>
  </r>
  <r>
    <s v="e2c9cba0-15a1-4a48-9d53-0959ab2ccec9"/>
    <s v="rg-sn-eastus2-qa-001"/>
    <s v="microsoft.compute/virtualmachines"/>
    <s v="vm-sn-ms-eastus2-qa-002"/>
    <s v=""/>
    <s v=""/>
    <x v="1"/>
    <x v="0"/>
    <s v="Machines should be configured to periodically check for missing system updates"/>
    <m/>
    <m/>
    <m/>
    <m/>
    <s v="USD"/>
    <n v="0"/>
    <m/>
  </r>
  <r>
    <s v="e2c9cba0-15a1-4a48-9d53-0959ab2ccec9"/>
    <s v="rg-sn-eastus2-qa-001"/>
    <s v="microsoft.compute/virtualmachines"/>
    <s v="vm-sn-ms-eastus2-qa-002"/>
    <s v=""/>
    <s v=""/>
    <x v="1"/>
    <x v="1"/>
    <s v="Virtual machines and virtual machine scale sets should have encryption at host enabled"/>
    <m/>
    <m/>
    <m/>
    <m/>
    <s v="USD"/>
    <n v="0"/>
    <m/>
  </r>
  <r>
    <s v="e2c9cba0-15a1-4a48-9d53-0959ab2ccec9"/>
    <s v="rg-sn-eastus2-qa-001"/>
    <s v="microsoft.compute/virtualmachines"/>
    <s v="vm-sn-ms-eastus2-qa-002"/>
    <s v=""/>
    <s v=""/>
    <x v="3"/>
    <x v="0"/>
    <s v="Enable Trusted Launch foundational excellence, and modern security for Existing Generation 2 VM(s)"/>
    <m/>
    <m/>
    <m/>
    <m/>
    <s v="USD"/>
    <n v="0"/>
    <m/>
  </r>
  <r>
    <s v="e2c9cba0-15a1-4a48-9d53-0959ab2ccec9"/>
    <s v="rg-sn-eastus2-qa-001"/>
    <s v="microsoft.compute/virtualmachines"/>
    <s v="vm-sn-ms-eastus2-qa-002"/>
    <s v=""/>
    <s v=""/>
    <x v="1"/>
    <x v="1"/>
    <s v="Guest Configuration extension should be installed on machines"/>
    <m/>
    <m/>
    <m/>
    <m/>
    <s v="USD"/>
    <n v="0"/>
    <m/>
  </r>
  <r>
    <s v="e2c9cba0-15a1-4a48-9d53-0959ab2ccec9"/>
    <s v="rg-sn-eastus2-qa-001"/>
    <s v="microsoft.compute/virtualmachines"/>
    <s v="vm-sn-ms-eastus2-qa-002"/>
    <s v=""/>
    <s v=""/>
    <x v="1"/>
    <x v="1"/>
    <s v="Authentication to Linux machines should require SSH keys"/>
    <m/>
    <m/>
    <m/>
    <m/>
    <s v="USD"/>
    <n v="0"/>
    <m/>
  </r>
  <r>
    <s v="e2c9cba0-15a1-4a48-9d53-0959ab2ccec9"/>
    <s v="rg-sn-eastus2-qa-001"/>
    <s v="microsoft.compute/virtualmachines"/>
    <s v="vm-sn-ms-eastus2-qa-002"/>
    <s v=""/>
    <s v=""/>
    <x v="2"/>
    <x v="0"/>
    <s v="Review and migrate virtual machine workloads"/>
    <m/>
    <m/>
    <m/>
    <m/>
    <s v="USD"/>
    <n v="0"/>
    <m/>
  </r>
  <r>
    <s v="e2c9cba0-15a1-4a48-9d53-0959ab2ccec9"/>
    <s v="rg-sn-eastus2-qa-001"/>
    <s v="microsoft.compute/virtualmachines"/>
    <s v="vm-sn-ms-eastus2-qa-002"/>
    <s v=""/>
    <s v=""/>
    <x v="1"/>
    <x v="0"/>
    <s v="Linux virtual machines should enable Azure Disk Encryption or EncryptionAtHost."/>
    <m/>
    <m/>
    <m/>
    <m/>
    <s v="USD"/>
    <n v="0"/>
    <m/>
  </r>
  <r>
    <s v="e2c9cba0-15a1-4a48-9d53-0959ab2ccec9"/>
    <s v="rg-sn-eastus2-qa-001"/>
    <s v="microsoft.compute/virtualmachines"/>
    <s v="vm-sn-ms-eastus2-qa-002"/>
    <s v=""/>
    <s v=""/>
    <x v="1"/>
    <x v="1"/>
    <s v="Machines should have a vulnerability assessment solution"/>
    <m/>
    <m/>
    <m/>
    <m/>
    <s v="USD"/>
    <n v="0"/>
    <m/>
  </r>
  <r>
    <s v="e2c9cba0-15a1-4a48-9d53-0959ab2ccec9"/>
    <s v="rg-sn-eastus2-qa-001"/>
    <s v="microsoft.compute/virtualmachines"/>
    <s v="vm-sn-ms-eastus2-qa-003"/>
    <s v=""/>
    <s v=""/>
    <x v="1"/>
    <x v="1"/>
    <s v="Authentication to Linux machines should require SSH keys"/>
    <m/>
    <m/>
    <m/>
    <m/>
    <s v="USD"/>
    <n v="0"/>
    <m/>
  </r>
  <r>
    <s v="e2c9cba0-15a1-4a48-9d53-0959ab2ccec9"/>
    <s v="rg-sn-eastus2-qa-001"/>
    <s v="microsoft.compute/virtualmachines"/>
    <s v="vm-sn-ms-eastus2-qa-003"/>
    <s v=""/>
    <s v=""/>
    <x v="1"/>
    <x v="0"/>
    <s v="Linux virtual machines should enable Azure Disk Encryption or EncryptionAtHost."/>
    <m/>
    <m/>
    <m/>
    <m/>
    <s v="USD"/>
    <n v="0"/>
    <m/>
  </r>
  <r>
    <s v="e2c9cba0-15a1-4a48-9d53-0959ab2ccec9"/>
    <s v="rg-sn-eastus2-qa-001"/>
    <s v="microsoft.compute/virtualmachines"/>
    <s v="vm-sn-ms-eastus2-qa-003"/>
    <s v=""/>
    <s v=""/>
    <x v="1"/>
    <x v="1"/>
    <s v="Virtual machines and virtual machine scale sets should have encryption at host enabled"/>
    <m/>
    <m/>
    <m/>
    <m/>
    <s v="USD"/>
    <n v="0"/>
    <m/>
  </r>
  <r>
    <s v="e2c9cba0-15a1-4a48-9d53-0959ab2ccec9"/>
    <s v="rg-sn-eastus2-qa-001"/>
    <s v="microsoft.compute/virtualmachines"/>
    <s v="vm-sn-ms-eastus2-qa-003"/>
    <s v=""/>
    <s v=""/>
    <x v="2"/>
    <x v="0"/>
    <s v="Review and migrate virtual machine workloads"/>
    <m/>
    <m/>
    <m/>
    <m/>
    <s v="USD"/>
    <n v="0"/>
    <m/>
  </r>
  <r>
    <s v="e2c9cba0-15a1-4a48-9d53-0959ab2ccec9"/>
    <s v="rg-sn-eastus2-qa-001"/>
    <s v="microsoft.compute/virtualmachines"/>
    <s v="vm-sn-ms-eastus2-qa-003"/>
    <s v=""/>
    <s v=""/>
    <x v="1"/>
    <x v="1"/>
    <s v="Machines should have a vulnerability assessment solution"/>
    <m/>
    <m/>
    <m/>
    <m/>
    <s v="USD"/>
    <n v="0"/>
    <m/>
  </r>
  <r>
    <s v="e2c9cba0-15a1-4a48-9d53-0959ab2ccec9"/>
    <s v="rg-sn-eastus2-qa-001"/>
    <s v="microsoft.compute/virtualmachines"/>
    <s v="vm-sn-ms-eastus2-qa-003"/>
    <s v=""/>
    <s v=""/>
    <x v="1"/>
    <x v="0"/>
    <s v="Machines should be configured to periodically check for missing system updates"/>
    <m/>
    <m/>
    <m/>
    <m/>
    <s v="USD"/>
    <n v="0"/>
    <m/>
  </r>
  <r>
    <s v="e2c9cba0-15a1-4a48-9d53-0959ab2ccec9"/>
    <s v="rg-sn-eastus2-qa-001"/>
    <s v="microsoft.compute/virtualmachines"/>
    <s v="vm-sn-ms-eastus2-qa-003"/>
    <s v=""/>
    <s v=""/>
    <x v="1"/>
    <x v="1"/>
    <s v="Guest Configuration extension should be installed on machines"/>
    <m/>
    <m/>
    <m/>
    <m/>
    <s v="USD"/>
    <n v="0"/>
    <m/>
  </r>
  <r>
    <s v="e2c9cba0-15a1-4a48-9d53-0959ab2ccec9"/>
    <s v="rg-sn-eastus2-qa-001"/>
    <s v="microsoft.compute/virtualmachines"/>
    <s v="vm-sn-ms-eastus2-qa-003"/>
    <s v=""/>
    <s v=""/>
    <x v="3"/>
    <x v="0"/>
    <s v="Enable Trusted Launch foundational excellence, and modern security for Existing Generation 2 VM(s)"/>
    <m/>
    <m/>
    <m/>
    <m/>
    <s v="USD"/>
    <n v="0"/>
    <m/>
  </r>
  <r>
    <s v="e2c9cba0-15a1-4a48-9d53-0959ab2ccec9"/>
    <s v="rg-sn-eastus2-qa-001"/>
    <s v="microsoft.compute/virtualmachines"/>
    <s v="vm-sn-ms-eastus2-qa-004"/>
    <s v=""/>
    <s v=""/>
    <x v="1"/>
    <x v="1"/>
    <s v="Guest Configuration extension should be installed on machines"/>
    <m/>
    <m/>
    <m/>
    <m/>
    <s v="USD"/>
    <n v="0"/>
    <m/>
  </r>
  <r>
    <s v="e2c9cba0-15a1-4a48-9d53-0959ab2ccec9"/>
    <s v="rg-sn-eastus2-qa-001"/>
    <s v="microsoft.compute/virtualmachines"/>
    <s v="vm-sn-ms-eastus2-qa-004"/>
    <s v=""/>
    <s v=""/>
    <x v="3"/>
    <x v="0"/>
    <s v="Enable Trusted Launch foundational excellence, and modern security for Existing Generation 2 VM(s)"/>
    <m/>
    <m/>
    <m/>
    <m/>
    <s v="USD"/>
    <n v="0"/>
    <m/>
  </r>
  <r>
    <s v="e2c9cba0-15a1-4a48-9d53-0959ab2ccec9"/>
    <s v="rg-sn-eastus2-qa-001"/>
    <s v="microsoft.compute/virtualmachines"/>
    <s v="vm-sn-ms-eastus2-qa-004"/>
    <s v=""/>
    <s v=""/>
    <x v="2"/>
    <x v="0"/>
    <s v="Review and migrate virtual machine workloads"/>
    <m/>
    <m/>
    <m/>
    <m/>
    <s v="USD"/>
    <n v="0"/>
    <m/>
  </r>
  <r>
    <s v="e2c9cba0-15a1-4a48-9d53-0959ab2ccec9"/>
    <s v="rg-sn-eastus2-qa-001"/>
    <s v="microsoft.compute/virtualmachines"/>
    <s v="vm-sn-ms-eastus2-qa-004"/>
    <s v=""/>
    <s v=""/>
    <x v="1"/>
    <x v="0"/>
    <s v="Linux virtual machines should enable Azure Disk Encryption or EncryptionAtHost."/>
    <m/>
    <m/>
    <m/>
    <m/>
    <s v="USD"/>
    <n v="0"/>
    <m/>
  </r>
  <r>
    <s v="e2c9cba0-15a1-4a48-9d53-0959ab2ccec9"/>
    <s v="rg-sn-eastus2-qa-001"/>
    <s v="microsoft.compute/virtualmachines"/>
    <s v="vm-sn-ms-eastus2-qa-004"/>
    <s v=""/>
    <s v=""/>
    <x v="1"/>
    <x v="1"/>
    <s v="Machines should have a vulnerability assessment solution"/>
    <m/>
    <m/>
    <m/>
    <m/>
    <s v="USD"/>
    <n v="0"/>
    <m/>
  </r>
  <r>
    <s v="e2c9cba0-15a1-4a48-9d53-0959ab2ccec9"/>
    <s v="rg-sn-eastus2-qa-001"/>
    <s v="microsoft.compute/virtualmachines"/>
    <s v="vm-sn-ms-eastus2-qa-004"/>
    <s v=""/>
    <s v=""/>
    <x v="2"/>
    <x v="0"/>
    <s v="Migrate workload to D-series or better virtual machine"/>
    <m/>
    <m/>
    <m/>
    <m/>
    <s v="USD"/>
    <n v="0"/>
    <m/>
  </r>
  <r>
    <s v="e2c9cba0-15a1-4a48-9d53-0959ab2ccec9"/>
    <s v="rg-sn-eastus2-qa-001"/>
    <s v="microsoft.compute/virtualmachines"/>
    <s v="vm-sn-ms-eastus2-qa-004"/>
    <s v=""/>
    <s v=""/>
    <x v="1"/>
    <x v="1"/>
    <s v="Virtual machines and virtual machine scale sets should have encryption at host enabled"/>
    <m/>
    <m/>
    <m/>
    <m/>
    <s v="USD"/>
    <n v="0"/>
    <m/>
  </r>
  <r>
    <s v="e2c9cba0-15a1-4a48-9d53-0959ab2ccec9"/>
    <s v="rg-sn-eastus2-qa-001"/>
    <s v="microsoft.compute/virtualmachines"/>
    <s v="vm-sn-ms-eastus2-qa-004"/>
    <s v=""/>
    <s v=""/>
    <x v="1"/>
    <x v="1"/>
    <s v="Authentication to Linux machines should require SSH keys"/>
    <m/>
    <m/>
    <m/>
    <m/>
    <s v="USD"/>
    <n v="0"/>
    <m/>
  </r>
  <r>
    <s v="e2c9cba0-15a1-4a48-9d53-0959ab2ccec9"/>
    <s v="rg-sn-eastus2-qa-001"/>
    <s v="microsoft.compute/virtualmachines"/>
    <s v="vm-sn-ms-eastus2-qa-004"/>
    <s v=""/>
    <s v=""/>
    <x v="2"/>
    <x v="1"/>
    <s v="Migrate workload to Virtual Machine Scale Sets Flex"/>
    <m/>
    <m/>
    <m/>
    <m/>
    <s v="USD"/>
    <n v="0"/>
    <m/>
  </r>
  <r>
    <s v="e2c9cba0-15a1-4a48-9d53-0959ab2ccec9"/>
    <s v="rg-sn-eastus2-qa-001"/>
    <s v="microsoft.compute/virtualmachines"/>
    <s v="vm-sn-ms-eastus2-qa-004"/>
    <s v=""/>
    <s v=""/>
    <x v="1"/>
    <x v="0"/>
    <s v="Machines should be configured to periodically check for missing system updates"/>
    <m/>
    <m/>
    <m/>
    <m/>
    <s v="USD"/>
    <n v="0"/>
    <m/>
  </r>
  <r>
    <s v="e2c9cba0-15a1-4a48-9d53-0959ab2ccec9"/>
    <s v="rg-sn-eastus2-qa-001"/>
    <s v="microsoft.compute/virtualmachines"/>
    <s v="vm-sn-ms-eastus2-qa-005"/>
    <s v=""/>
    <s v=""/>
    <x v="1"/>
    <x v="0"/>
    <s v="Linux virtual machines should enable Azure Disk Encryption or EncryptionAtHost."/>
    <m/>
    <m/>
    <m/>
    <m/>
    <s v="USD"/>
    <n v="0"/>
    <m/>
  </r>
  <r>
    <s v="e2c9cba0-15a1-4a48-9d53-0959ab2ccec9"/>
    <s v="rg-sn-eastus2-qa-001"/>
    <s v="microsoft.compute/virtualmachines"/>
    <s v="vm-sn-ms-eastus2-qa-005"/>
    <s v=""/>
    <s v=""/>
    <x v="1"/>
    <x v="1"/>
    <s v="Machines should have a vulnerability assessment solution"/>
    <m/>
    <m/>
    <m/>
    <m/>
    <s v="USD"/>
    <n v="0"/>
    <m/>
  </r>
  <r>
    <s v="e2c9cba0-15a1-4a48-9d53-0959ab2ccec9"/>
    <s v="rg-sn-eastus2-qa-001"/>
    <s v="microsoft.compute/virtualmachines"/>
    <s v="vm-sn-ms-eastus2-qa-005"/>
    <s v=""/>
    <s v=""/>
    <x v="2"/>
    <x v="1"/>
    <s v="Migrate workload to Virtual Machine Scale Sets Flex"/>
    <m/>
    <m/>
    <m/>
    <m/>
    <s v="USD"/>
    <n v="0"/>
    <m/>
  </r>
  <r>
    <s v="e2c9cba0-15a1-4a48-9d53-0959ab2ccec9"/>
    <s v="rg-sn-eastus2-qa-001"/>
    <s v="microsoft.compute/virtualmachines"/>
    <s v="vm-sn-ms-eastus2-qa-005"/>
    <s v=""/>
    <s v=""/>
    <x v="1"/>
    <x v="0"/>
    <s v="Machines should be configured to periodically check for missing system updates"/>
    <m/>
    <m/>
    <m/>
    <m/>
    <s v="USD"/>
    <n v="0"/>
    <m/>
  </r>
  <r>
    <s v="e2c9cba0-15a1-4a48-9d53-0959ab2ccec9"/>
    <s v="rg-sn-eastus2-qa-001"/>
    <s v="microsoft.compute/virtualmachines"/>
    <s v="vm-sn-ms-eastus2-qa-005"/>
    <s v=""/>
    <s v=""/>
    <x v="1"/>
    <x v="1"/>
    <s v="Authentication to Linux machines should require SSH keys"/>
    <m/>
    <m/>
    <m/>
    <m/>
    <s v="USD"/>
    <n v="0"/>
    <m/>
  </r>
  <r>
    <s v="e2c9cba0-15a1-4a48-9d53-0959ab2ccec9"/>
    <s v="rg-sn-eastus2-qa-001"/>
    <s v="microsoft.compute/virtualmachines"/>
    <s v="vm-sn-ms-eastus2-qa-005"/>
    <s v=""/>
    <s v=""/>
    <x v="2"/>
    <x v="0"/>
    <s v="Migrate workload to D-series or better virtual machine"/>
    <m/>
    <m/>
    <m/>
    <m/>
    <s v="USD"/>
    <n v="0"/>
    <m/>
  </r>
  <r>
    <s v="e2c9cba0-15a1-4a48-9d53-0959ab2ccec9"/>
    <s v="rg-sn-eastus2-qa-001"/>
    <s v="microsoft.compute/virtualmachines"/>
    <s v="vm-sn-ms-eastus2-qa-005"/>
    <s v=""/>
    <s v=""/>
    <x v="1"/>
    <x v="1"/>
    <s v="Virtual machines and virtual machine scale sets should have encryption at host enabled"/>
    <m/>
    <m/>
    <m/>
    <m/>
    <s v="USD"/>
    <n v="0"/>
    <m/>
  </r>
  <r>
    <s v="e2c9cba0-15a1-4a48-9d53-0959ab2ccec9"/>
    <s v="rg-sn-eastus2-qa-001"/>
    <s v="microsoft.compute/virtualmachines"/>
    <s v="vm-sn-ms-eastus2-qa-005"/>
    <s v=""/>
    <s v=""/>
    <x v="3"/>
    <x v="0"/>
    <s v="Enable Trusted Launch foundational excellence, and modern security for Existing Generation 2 VM(s)"/>
    <m/>
    <m/>
    <m/>
    <m/>
    <s v="USD"/>
    <n v="0"/>
    <m/>
  </r>
  <r>
    <s v="e2c9cba0-15a1-4a48-9d53-0959ab2ccec9"/>
    <s v="rg-sn-eastus2-qa-001"/>
    <s v="microsoft.compute/virtualmachines"/>
    <s v="vm-sn-ms-eastus2-qa-005"/>
    <s v=""/>
    <s v=""/>
    <x v="1"/>
    <x v="1"/>
    <s v="Guest Configuration extension should be installed on machines"/>
    <m/>
    <m/>
    <m/>
    <m/>
    <s v="USD"/>
    <n v="0"/>
    <m/>
  </r>
  <r>
    <s v="e2c9cba0-15a1-4a48-9d53-0959ab2ccec9"/>
    <s v="rg-sn-eastus2-qa-001"/>
    <s v="microsoft.compute/virtualmachines"/>
    <s v="vm-sn-ms-eastus2-qa-005"/>
    <s v=""/>
    <s v=""/>
    <x v="2"/>
    <x v="0"/>
    <s v="Review and migrate virtual machine workloads"/>
    <m/>
    <m/>
    <m/>
    <m/>
    <s v="USD"/>
    <n v="0"/>
    <m/>
  </r>
  <r>
    <s v="e2c9cba0-15a1-4a48-9d53-0959ab2ccec9"/>
    <s v="rg-sn-eastus2-qa-001"/>
    <s v="microsoft.network/networkinterfaces"/>
    <s v="vm-sn-ms-eastus2-qa-002-nic"/>
    <s v=""/>
    <s v=""/>
    <x v="3"/>
    <x v="1"/>
    <s v="Add explicit outbound method to disable default outbound"/>
    <m/>
    <m/>
    <m/>
    <m/>
    <s v="USD"/>
    <n v="0"/>
    <m/>
  </r>
  <r>
    <s v="e2c9cba0-15a1-4a48-9d53-0959ab2ccec9"/>
    <s v="rg-sn-eastus2-qa-001"/>
    <s v="microsoft.network/networkinterfaces"/>
    <s v="vm-sn-ms-eastus2-qa-003-nic"/>
    <s v=""/>
    <s v=""/>
    <x v="3"/>
    <x v="1"/>
    <s v="Add explicit outbound method to disable default outbound"/>
    <m/>
    <m/>
    <m/>
    <m/>
    <s v="USD"/>
    <n v="0"/>
    <m/>
  </r>
  <r>
    <s v="e2c9cba0-15a1-4a48-9d53-0959ab2ccec9"/>
    <s v="rg-sn-eastus2-qa-001"/>
    <s v="microsoft.network/networkinterfaces"/>
    <s v="vm-sn-ms-eastus2-qa-004-nic"/>
    <s v=""/>
    <s v=""/>
    <x v="3"/>
    <x v="1"/>
    <s v="Add explicit outbound method to disable default outbound"/>
    <m/>
    <m/>
    <m/>
    <m/>
    <s v="USD"/>
    <n v="0"/>
    <m/>
  </r>
  <r>
    <s v="e2c9cba0-15a1-4a48-9d53-0959ab2ccec9"/>
    <s v="rg-sn-eastus2-qa-001"/>
    <s v="microsoft.network/networkinterfaces"/>
    <s v="vm-sn-ms-eastus2-qa-005-nic"/>
    <s v=""/>
    <s v=""/>
    <x v="3"/>
    <x v="1"/>
    <s v="Add explicit outbound method to disable default outbound"/>
    <m/>
    <m/>
    <m/>
    <m/>
    <s v="USD"/>
    <n v="0"/>
    <m/>
  </r>
  <r>
    <s v="e2c9cba0-15a1-4a48-9d53-0959ab2ccec9"/>
    <s v="rg-snapshots-qa"/>
    <s v="microsoft.compute/disks"/>
    <s v="dk-bpetlat-eastus2-qa-002"/>
    <s v=""/>
    <s v=""/>
    <x v="2"/>
    <x v="0"/>
    <s v="Ensure Azure Disks are in the same zone as your VM for higher resiliency and availability"/>
    <m/>
    <m/>
    <m/>
    <m/>
    <s v="USD"/>
    <n v="0"/>
    <m/>
  </r>
  <r>
    <s v="e2c9cba0-15a1-4a48-9d53-0959ab2ccec9"/>
    <s v="rg-snapshots-qa"/>
    <s v="microsoft.compute/disks"/>
    <s v="dk-nss-nss-eastus2-qa-006"/>
    <s v=""/>
    <s v=""/>
    <x v="2"/>
    <x v="0"/>
    <s v="Ensure Azure Disks are in the same zone as your VM for higher resiliency and availability"/>
    <m/>
    <m/>
    <m/>
    <m/>
    <s v="USD"/>
    <n v="0"/>
    <m/>
  </r>
  <r>
    <s v="e2c9cba0-15a1-4a48-9d53-0959ab2ccec9"/>
    <s v="rg-transitional-eastus2-qa-001"/>
    <s v="microsoft.apimanagement/service"/>
    <s v="apimtransitionalqa001"/>
    <s v=""/>
    <s v="webapp_ase-transitional-eastus2-qa-001"/>
    <x v="1"/>
    <x v="1"/>
    <s v="API Management calls to API backends should be authenticated"/>
    <m/>
    <m/>
    <m/>
    <m/>
    <s v="USD"/>
    <n v="0"/>
    <m/>
  </r>
  <r>
    <s v="e2c9cba0-15a1-4a48-9d53-0959ab2ccec9"/>
    <s v="rg-transitional-eastus2-qa-001"/>
    <s v="microsoft.apimanagement/service"/>
    <s v="apimtransitionalqa001"/>
    <s v=""/>
    <s v="webapp_ase-transitional-eastus2-qa-004"/>
    <x v="1"/>
    <x v="1"/>
    <s v="API Management calls to API backends should be authenticated"/>
    <m/>
    <m/>
    <m/>
    <m/>
    <s v="USD"/>
    <n v="0"/>
    <m/>
  </r>
  <r>
    <s v="e2c9cba0-15a1-4a48-9d53-0959ab2ccec9"/>
    <s v="rg-transitional-eastus2-qa-001"/>
    <s v="microsoft.apimanagement/service"/>
    <s v="apimtransitionalqa001"/>
    <s v=""/>
    <s v="webapp_ase-transitional-eastus2-qa-006"/>
    <x v="1"/>
    <x v="1"/>
    <s v="API Management calls to API backends should be authenticated"/>
    <m/>
    <m/>
    <m/>
    <m/>
    <s v="USD"/>
    <n v="0"/>
    <m/>
  </r>
  <r>
    <s v="e2c9cba0-15a1-4a48-9d53-0959ab2ccec9"/>
    <s v="rg-transitional-eastus2-qa-001"/>
    <s v="microsoft.apimanagement/service"/>
    <s v="apimtransitionalqa001"/>
    <s v=""/>
    <s v="webapp_ase-transitional-eastus2-qa-017"/>
    <x v="1"/>
    <x v="1"/>
    <s v="API Management calls to API backends should be authenticated"/>
    <m/>
    <m/>
    <m/>
    <m/>
    <s v="USD"/>
    <n v="0"/>
    <m/>
  </r>
  <r>
    <s v="e2c9cba0-15a1-4a48-9d53-0959ab2ccec9"/>
    <s v="rg-transitional-eastus2-qa-001"/>
    <s v="microsoft.apimanagement/service"/>
    <s v="apimtransitionalqa001"/>
    <s v=""/>
    <s v="webapp_ase-transitional-eastus2-qa-020"/>
    <x v="1"/>
    <x v="1"/>
    <s v="API Management calls to API backends should be authenticated"/>
    <m/>
    <m/>
    <m/>
    <m/>
    <s v="USD"/>
    <n v="0"/>
    <m/>
  </r>
  <r>
    <s v="e2c9cba0-15a1-4a48-9d53-0959ab2ccec9"/>
    <s v="rg-transitional-eastus2-qa-001"/>
    <s v="microsoft.apimanagement/service"/>
    <s v="apimtransitionalqa001"/>
    <s v=""/>
    <s v="webapp_ase-transitional-eastus2-qa-022"/>
    <x v="1"/>
    <x v="1"/>
    <s v="API Management calls to API backends should be authenticated"/>
    <m/>
    <m/>
    <m/>
    <m/>
    <s v="USD"/>
    <n v="0"/>
    <m/>
  </r>
  <r>
    <s v="e2c9cba0-15a1-4a48-9d53-0959ab2ccec9"/>
    <s v="rg-transitional-eastus2-qa-001"/>
    <s v="microsoft.apimanagement/service"/>
    <s v="apimtransitionalqa001"/>
    <s v=""/>
    <s v="webapp_ase-transitional-eastus2-qa-023"/>
    <x v="1"/>
    <x v="1"/>
    <s v="API Management calls to API backends should be authenticated"/>
    <m/>
    <m/>
    <m/>
    <m/>
    <s v="USD"/>
    <n v="0"/>
    <m/>
  </r>
  <r>
    <s v="e2c9cba0-15a1-4a48-9d53-0959ab2ccec9"/>
    <s v="rg-transitional-eastus2-qa-001"/>
    <s v="microsoft.apimanagement/service"/>
    <s v="apimtransitionalqa001"/>
    <s v=""/>
    <s v="webapp_ase-transitional-eastus2-qa-031"/>
    <x v="1"/>
    <x v="1"/>
    <s v="API Management calls to API backends should be authenticated"/>
    <m/>
    <m/>
    <m/>
    <m/>
    <s v="USD"/>
    <n v="0"/>
    <m/>
  </r>
  <r>
    <s v="e2c9cba0-15a1-4a48-9d53-0959ab2ccec9"/>
    <s v="rg-transitional-eastus2-qa-001"/>
    <s v="microsoft.apimanagement/service"/>
    <s v="apimtransitionalqa001"/>
    <s v=""/>
    <s v="webapp_ase-transitional-eastus2-qa-032"/>
    <x v="1"/>
    <x v="1"/>
    <s v="API Management calls to API backends should be authenticated"/>
    <m/>
    <m/>
    <m/>
    <m/>
    <s v="USD"/>
    <n v="0"/>
    <m/>
  </r>
  <r>
    <s v="e2c9cba0-15a1-4a48-9d53-0959ab2ccec9"/>
    <s v="rg-transitional-eastus2-qa-001"/>
    <s v="microsoft.apimanagement/service"/>
    <s v="apimtransitionalqa001"/>
    <s v=""/>
    <s v="62f3f0ab46346111988a35d0"/>
    <x v="1"/>
    <x v="1"/>
    <s v="API Management secret named values should be stored in Azure Key Vault"/>
    <m/>
    <m/>
    <m/>
    <m/>
    <s v="USD"/>
    <n v="0"/>
    <m/>
  </r>
  <r>
    <s v="e2c9cba0-15a1-4a48-9d53-0959ab2ccec9"/>
    <s v="rg-transitional-eastus2-qa-001"/>
    <s v="microsoft.apimanagement/service"/>
    <s v="apimtransitionalqa001"/>
    <s v=""/>
    <s v=""/>
    <x v="1"/>
    <x v="1"/>
    <s v="API Management services should use a virtual network"/>
    <m/>
    <m/>
    <m/>
    <m/>
    <s v="USD"/>
    <n v="0"/>
    <m/>
  </r>
  <r>
    <s v="e2c9cba0-15a1-4a48-9d53-0959ab2ccec9"/>
    <s v="rg-transitional-eastus2-qa-001"/>
    <s v="microsoft.containerregistry/registries"/>
    <s v="acrtransitionaleastus2qa001"/>
    <s v=""/>
    <s v=""/>
    <x v="2"/>
    <x v="0"/>
    <s v="Use Premium tier for critical production workloads"/>
    <m/>
    <m/>
    <m/>
    <m/>
    <s v="USD"/>
    <n v="0"/>
    <m/>
  </r>
  <r>
    <s v="e2c9cba0-15a1-4a48-9d53-0959ab2ccec9"/>
    <s v="rg-transitional-eastus2-qa-001"/>
    <s v="microsoft.containerregistry/registries"/>
    <s v="acrtransitionaleastus2qa001"/>
    <s v=""/>
    <s v=""/>
    <x v="2"/>
    <x v="0"/>
    <s v="Ensure Geo-replication is enabled for resilience"/>
    <m/>
    <m/>
    <m/>
    <m/>
    <s v="USD"/>
    <n v="0"/>
    <m/>
  </r>
  <r>
    <s v="e2c9cba0-15a1-4a48-9d53-0959ab2ccec9"/>
    <s v="rg-transitional-eastus2-qa-001"/>
    <s v="microsoft.containerregistry/registries"/>
    <s v="acrtransitionaleastus2qa001"/>
    <s v=""/>
    <s v=""/>
    <x v="1"/>
    <x v="1"/>
    <s v="Container registries should use private link"/>
    <m/>
    <m/>
    <m/>
    <m/>
    <s v="USD"/>
    <n v="0"/>
    <m/>
  </r>
  <r>
    <s v="e2c9cba0-15a1-4a48-9d53-0959ab2ccec9"/>
    <s v="rg-transitional-eastus2-qa-001"/>
    <s v="microsoft.containerregistry/registries"/>
    <s v="acrtransitionaleastus2qa001"/>
    <s v=""/>
    <s v=""/>
    <x v="1"/>
    <x v="1"/>
    <s v="Container registries should not allow unrestricted network access"/>
    <m/>
    <m/>
    <m/>
    <m/>
    <s v="USD"/>
    <n v="0"/>
    <m/>
  </r>
  <r>
    <s v="e2c9cba0-15a1-4a48-9d53-0959ab2ccec9"/>
    <s v="rg-transitional-eastus2-qa-001"/>
    <s v="microsoft.containerregistry/registries"/>
    <s v="acrtransitionaleastus2qa001"/>
    <s v=""/>
    <s v=""/>
    <x v="1"/>
    <x v="0"/>
    <s v="Azure registry container images should have vulnerabilities resolved"/>
    <m/>
    <m/>
    <m/>
    <m/>
    <s v="USD"/>
    <n v="0"/>
    <m/>
  </r>
  <r>
    <s v="e2c9cba0-15a1-4a48-9d53-0959ab2ccec9"/>
    <s v="rg-transitional-eastus2-qa-001"/>
    <s v="microsoft.containerregistry/registries"/>
    <s v="acrtransitionaleastus2qa001"/>
    <s v="Microsoft.ContainerRegistry/registries-repositories-images"/>
    <s v="repositories-api-m-alarmnotification-images-sha256:7b5445a45623699f366e44d0d9540da37aa7cd64d6382a9c2db85adcf6c6d285"/>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api-m-alarmrules-images-sha256:c2255de0d355afb4f74ebf584b7beaa3c57c208c19bd8d78f18fcce7dd598ef0"/>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allejero-images-sha256:b918cde6d3cd788c1836ea173dc9bdc7796c1b8b1793e976185ce859313547ab"/>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amunda-ntconsult-camunda-wildfly-images-sha256:109216bb3774ec25a6c04b5b2f7f54eeefb7cab874405c7e109b6193e911a012"/>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amunda-ntconsult-camunda-wildfly-qa-images-sha256:5a48ceb689bbc60f4b0ab8d761e67e36025d20cd1c915b3362b6919a6238bb92"/>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amundacopia-images-sha256:998befeecc04fd3c89c6993cf28adcb519207387ecf433b76b4744f72f80a28c"/>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amundawarwildfly-images-sha256:78849baa7e15dbf3d7e5459572c4ad582ba94aa0f0a7caef45603139838ab693"/>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amundawarwildfly-images-sha256:7f111a859487d1f2bc23748fcb1311dda070f6cd0b19928532361667908a095e"/>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ctoinventory-images-sha256:bf2b1f3a3f9c8abb48e43d3e2ccca5d5eb7741c7d51831c04973a10f19050c91"/>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front-images-sha256:201e1f74556a2caf04e733b355f7a8e1ea134dfde0cada24d93adb55cdccccd6"/>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messagesirius-images-sha256:eee5f4c822a511cab27c3319c070a4658b40f5fe24881c0af0daa86af93ae1bb"/>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onnet-availability-service-images-sha256:468933d9217674aa9be7c3fc58a493e256231eefec76a6e161196ff80c07350a"/>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onnet-geocoder-service-images-sha256:78a6efd6f1ca0fb0689d044ec6e3f9bcbcbd4f45e78eac83ceb51d66cc112431"/>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onnet-vno-manager-web-images-sha256:1fcf2076b5fba1036c7830aac72e0801ada14f05b43c9008a53cfb5a4486ddc2"/>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sigressresponse-images-sha256:f0522a27b0452f1721c18c6223069cc399e516406e451725599d17960b1a7dc4"/>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tmf622wrapper-images-sha256:5b929261171059041e12f59e3c89cca720a2337ccc33ed7dab384f5b55c872d4"/>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tmf638-images-sha256:50ca2dae25bd815ece03c1bc93b1bfb03c9a28e62d9d91dbb90b8ca29658c092"/>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tmf645-images-sha256:79be7c2374a8e1be1f8ba0586f3133bc51fe949326ffd41b78e631905452f5cf"/>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tmf645wrapper-images-sha256:64823b1c884cbc3bac9926627704c6a799ebb74b0bcf3bb9e8f174f104af5d73"/>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token-images-sha256:6f87ddb2dfed33e4f327f440f45fff4a732a1da29f8f47fadf1e35b0dfc8d090"/>
    <x v="1"/>
    <x v="0"/>
    <s v="Container images in Azure registry should have vulnerability findings resolved"/>
    <m/>
    <m/>
    <m/>
    <m/>
    <s v="USD"/>
    <n v="0"/>
    <m/>
  </r>
  <r>
    <s v="e2c9cba0-15a1-4a48-9d53-0959ab2ccec9"/>
    <s v="rg-transitional-eastus2-qa-001"/>
    <s v="microsoft.containerregistry/registries"/>
    <s v="acrtransitionaleastus2qa001"/>
    <s v="Microsoft.ContainerRegistry/registries-repositories-images"/>
    <s v="repositories-wrappersirius-images-sha256:221eb49a2db35bc52026a4aed68f22762d9f0950c6ed78744c643d2ffeccb31b"/>
    <x v="1"/>
    <x v="0"/>
    <s v="Container images in Azure registry should have vulnerability findings resolved"/>
    <m/>
    <m/>
    <m/>
    <m/>
    <s v="USD"/>
    <n v="0"/>
    <m/>
  </r>
  <r>
    <s v="e2c9cba0-15a1-4a48-9d53-0959ab2ccec9"/>
    <s v="rg-transitional-eastus2-qa-001"/>
    <s v="microsoft.dbforpostgresql/flexibleservers"/>
    <s v="psql-transitionalf-eastus2-qa-003"/>
    <s v=""/>
    <s v=""/>
    <x v="2"/>
    <x v="0"/>
    <s v="Create a read replica from the Azure Database for PostgreSQL flexible server"/>
    <m/>
    <m/>
    <m/>
    <m/>
    <s v="USD"/>
    <n v="0"/>
    <m/>
  </r>
  <r>
    <s v="e2c9cba0-15a1-4a48-9d53-0959ab2ccec9"/>
    <s v="rg-transitional-eastus2-qa-001"/>
    <s v="microsoft.dbforpostgresql/flexibleservers"/>
    <s v="psql-transitionalf-eastus2-qa-003"/>
    <s v=""/>
    <s v=""/>
    <x v="2"/>
    <x v="0"/>
    <s v="Enable high availability with zone redundancy"/>
    <m/>
    <m/>
    <m/>
    <m/>
    <s v="USD"/>
    <n v="0"/>
    <m/>
  </r>
  <r>
    <s v="e2c9cba0-15a1-4a48-9d53-0959ab2ccec9"/>
    <s v="rg-transitional-eastus2-qa-001"/>
    <s v="microsoft.dbforpostgresql/flexibleservers"/>
    <s v="psql-transitionalf-eastus2-qa-003"/>
    <s v=""/>
    <s v=""/>
    <x v="1"/>
    <x v="1"/>
    <s v="Azure Database for PostgreSQL flexible server should have Microsoft Entra authentication only enabled"/>
    <m/>
    <m/>
    <m/>
    <m/>
    <s v="USD"/>
    <n v="0"/>
    <m/>
  </r>
  <r>
    <s v="e2c9cba0-15a1-4a48-9d53-0959ab2ccec9"/>
    <s v="rg-transitional-eastus2-qa-001"/>
    <s v="microsoft.dbforpostgresql/flexibleservers"/>
    <s v="psql-transitionalf-eastus2-qa-003"/>
    <s v=""/>
    <s v=""/>
    <x v="4"/>
    <x v="1"/>
    <s v="Review your server for log_statement set to ALL"/>
    <m/>
    <m/>
    <m/>
    <m/>
    <s v="USD"/>
    <n v="0"/>
    <m/>
  </r>
  <r>
    <s v="e2c9cba0-15a1-4a48-9d53-0959ab2ccec9"/>
    <s v="rg-transitional-eastus2-qa-001"/>
    <s v="microsoft.dbforpostgresql/flexibleservers"/>
    <s v="psql-transitionalf-eastus2-qa-003"/>
    <s v=""/>
    <s v=""/>
    <x v="1"/>
    <x v="0"/>
    <s v="Microsoft Defender for SQL should be enabled for unprotected PostgreSQL flexible servers"/>
    <m/>
    <m/>
    <m/>
    <m/>
    <s v="USD"/>
    <n v="0"/>
    <m/>
  </r>
  <r>
    <s v="e2c9cba0-15a1-4a48-9d53-0959ab2ccec9"/>
    <s v="rg-transitional-eastus2-qa-001"/>
    <s v="microsoft.network/virtualnetworks"/>
    <s v="vnet-transitional-eastus2-qa-001"/>
    <s v=""/>
    <s v=""/>
    <x v="2"/>
    <x v="1"/>
    <s v="Use NAT gateway for outbound connectivity"/>
    <m/>
    <m/>
    <m/>
    <m/>
    <s v="USD"/>
    <n v="0"/>
    <s v="eastus2"/>
  </r>
  <r>
    <s v="e2c9cba0-15a1-4a48-9d53-0959ab2ccec9"/>
    <s v="rg-transitional-eastus2-qa-001"/>
    <s v="microsoft.web/serverfarms"/>
    <s v="ase-rgtransitionaleastus2qa001"/>
    <s v="MICROSOFT.WEB/SITES"/>
    <s v=""/>
    <x v="2"/>
    <x v="0"/>
    <s v="Use Standard or Premium tier"/>
    <m/>
    <m/>
    <m/>
    <m/>
    <s v="USD"/>
    <n v="0"/>
    <m/>
  </r>
  <r>
    <s v="e2c9cba0-15a1-4a48-9d53-0959ab2ccec9"/>
    <s v="rg-transitional-eastus2-qa-001"/>
    <s v="microsoft.web/serverfarms"/>
    <s v="ase-rgtransitionaleastus2qa001"/>
    <s v=""/>
    <s v=""/>
    <x v="2"/>
    <x v="0"/>
    <s v="Use zone-supported App Service Plan"/>
    <m/>
    <m/>
    <m/>
    <m/>
    <s v="USD"/>
    <n v="0"/>
    <m/>
  </r>
  <r>
    <s v="e2c9cba0-15a1-4a48-9d53-0959ab2ccec9"/>
    <s v="rg-transitional-eastus2-qa-001"/>
    <s v="microsoft.web/serverfarms"/>
    <s v="ase-rgtransitionaleastus2qa005"/>
    <s v="MICROSOFT.WEB/SITES"/>
    <s v=""/>
    <x v="2"/>
    <x v="0"/>
    <s v="Use Standard or Premium tier"/>
    <m/>
    <m/>
    <m/>
    <m/>
    <s v="USD"/>
    <n v="0"/>
    <m/>
  </r>
  <r>
    <s v="e2c9cba0-15a1-4a48-9d53-0959ab2ccec9"/>
    <s v="rg-transitional-eastus2-qa-001"/>
    <s v="microsoft.web/serverfarms"/>
    <s v="ase-rgtransitionaleastus2qa005"/>
    <s v=""/>
    <s v=""/>
    <x v="2"/>
    <x v="0"/>
    <s v="Use zone-supported App Service Plan"/>
    <m/>
    <m/>
    <m/>
    <m/>
    <s v="USD"/>
    <n v="0"/>
    <m/>
  </r>
  <r>
    <s v="e2c9cba0-15a1-4a48-9d53-0959ab2ccec9"/>
    <s v="rg-transitional-eastus2-qa-001"/>
    <s v="microsoft.web/serverfarms"/>
    <s v="ase-rgtransitionaleastus2qa005"/>
    <s v="MICROSOFT.WEB/SITES"/>
    <s v=""/>
    <x v="2"/>
    <x v="0"/>
    <s v="Set minimum instance count for App Service to 2"/>
    <m/>
    <m/>
    <m/>
    <m/>
    <s v="USD"/>
    <n v="0"/>
    <m/>
  </r>
  <r>
    <s v="e2c9cba0-15a1-4a48-9d53-0959ab2ccec9"/>
    <s v="rg-transitional-eastus2-qa-001"/>
    <s v="microsoft.web/serverfarms"/>
    <s v="ase-rgtransitionaleastus2qa015"/>
    <s v="MICROSOFT.WEB/SITES"/>
    <s v=""/>
    <x v="2"/>
    <x v="0"/>
    <s v="Use Standard or Premium tier"/>
    <m/>
    <m/>
    <m/>
    <m/>
    <s v="USD"/>
    <n v="0"/>
    <m/>
  </r>
  <r>
    <s v="e2c9cba0-15a1-4a48-9d53-0959ab2ccec9"/>
    <s v="rg-transitional-eastus2-qa-001"/>
    <s v="microsoft.web/serverfarms"/>
    <s v="ase-rgtransitionaleastus2qa015"/>
    <s v="MICROSOFT.WEB/SITES"/>
    <s v=""/>
    <x v="2"/>
    <x v="0"/>
    <s v="Set minimum instance count for App Service to 2"/>
    <m/>
    <m/>
    <m/>
    <m/>
    <s v="USD"/>
    <n v="0"/>
    <m/>
  </r>
  <r>
    <s v="e2c9cba0-15a1-4a48-9d53-0959ab2ccec9"/>
    <s v="rg-transitional-eastus2-qa-001"/>
    <s v="microsoft.web/serverfarms"/>
    <s v="ase-rgtransitionaleastus2qa015"/>
    <s v=""/>
    <s v=""/>
    <x v="2"/>
    <x v="0"/>
    <s v="Use zone-supported App Service Plan"/>
    <m/>
    <m/>
    <m/>
    <m/>
    <s v="USD"/>
    <n v="0"/>
    <m/>
  </r>
  <r>
    <s v="e2c9cba0-15a1-4a48-9d53-0959ab2ccec9"/>
    <s v="rg-transitional-eastus2-qa-001"/>
    <s v="microsoft.web/serverfarms"/>
    <s v="ase-rgtransitionaleastus2qa019"/>
    <s v=""/>
    <s v=""/>
    <x v="2"/>
    <x v="0"/>
    <s v="Use zone-supported App Service Plan"/>
    <m/>
    <m/>
    <m/>
    <m/>
    <s v="USD"/>
    <n v="0"/>
    <m/>
  </r>
  <r>
    <s v="e2c9cba0-15a1-4a48-9d53-0959ab2ccec9"/>
    <s v="rg-transitional-eastus2-qa-001"/>
    <s v="microsoft.web/serverfarms"/>
    <s v="ase-rgtransitionaleastus2qa019"/>
    <s v="MICROSOFT.WEB/SITES"/>
    <s v=""/>
    <x v="2"/>
    <x v="0"/>
    <s v="Use Standard or Premium tier"/>
    <m/>
    <m/>
    <m/>
    <m/>
    <s v="USD"/>
    <n v="0"/>
    <m/>
  </r>
  <r>
    <s v="e2c9cba0-15a1-4a48-9d53-0959ab2ccec9"/>
    <s v="rg-transitional-eastus2-qa-001"/>
    <s v="microsoft.web/serverfarms"/>
    <s v="ase-rgtransitionaleastus2qa019"/>
    <s v="MICROSOFT.WEB/SITES"/>
    <s v=""/>
    <x v="2"/>
    <x v="0"/>
    <s v="Set minimum instance count for App Service to 2"/>
    <m/>
    <m/>
    <m/>
    <m/>
    <s v="USD"/>
    <n v="0"/>
    <m/>
  </r>
  <r>
    <s v="e2c9cba0-15a1-4a48-9d53-0959ab2ccec9"/>
    <s v="rg-transitional-eastus2-qa-001"/>
    <s v="microsoft.web/serverfarms"/>
    <s v="asp-rgasesiriuseastus2qa001"/>
    <s v="MICROSOFT.WEB/SITES"/>
    <s v=""/>
    <x v="2"/>
    <x v="0"/>
    <s v="Set minimum instance count for App Service to 2"/>
    <m/>
    <m/>
    <m/>
    <m/>
    <s v="USD"/>
    <n v="0"/>
    <m/>
  </r>
  <r>
    <s v="e2c9cba0-15a1-4a48-9d53-0959ab2ccec9"/>
    <s v="rg-transitional-eastus2-qa-001"/>
    <s v="microsoft.web/serverfarms"/>
    <s v="asp-rgasesiriuseastus2qa001"/>
    <s v=""/>
    <s v=""/>
    <x v="2"/>
    <x v="0"/>
    <s v="Use zone-supported App Service Plan"/>
    <m/>
    <m/>
    <m/>
    <m/>
    <s v="USD"/>
    <n v="0"/>
    <m/>
  </r>
  <r>
    <s v="e2c9cba0-15a1-4a48-9d53-0959ab2ccec9"/>
    <s v="rg-transitional-eastus2-qa-001"/>
    <s v="microsoft.web/serverfarms"/>
    <s v="asp-rgasesiriuseastus2qa001"/>
    <s v="MICROSOFT.WEB/SITES"/>
    <s v=""/>
    <x v="2"/>
    <x v="0"/>
    <s v="Use Standard or Premium tier"/>
    <m/>
    <m/>
    <m/>
    <m/>
    <s v="USD"/>
    <n v="0"/>
    <m/>
  </r>
  <r>
    <s v="e2c9cba0-15a1-4a48-9d53-0959ab2ccec9"/>
    <s v="rg-transitional-eastus2-qa-001"/>
    <s v="microsoft.web/serverfarms"/>
    <s v="asp-rgtransitionaleastus2qa002"/>
    <s v="MICROSOFT.WEB/SITES"/>
    <s v=""/>
    <x v="2"/>
    <x v="0"/>
    <s v="Use Standard or Premium tier"/>
    <m/>
    <m/>
    <m/>
    <m/>
    <s v="USD"/>
    <n v="0"/>
    <m/>
  </r>
  <r>
    <s v="e2c9cba0-15a1-4a48-9d53-0959ab2ccec9"/>
    <s v="rg-transitional-eastus2-qa-001"/>
    <s v="microsoft.web/serverfarms"/>
    <s v="asp-rgtransitionaleastus2qa002"/>
    <s v=""/>
    <s v=""/>
    <x v="2"/>
    <x v="0"/>
    <s v="Use zone-supported App Service Plan"/>
    <m/>
    <m/>
    <m/>
    <m/>
    <s v="USD"/>
    <n v="0"/>
    <m/>
  </r>
  <r>
    <s v="e2c9cba0-15a1-4a48-9d53-0959ab2ccec9"/>
    <s v="rg-transitional-eastus2-qa-001"/>
    <s v="microsoft.web/serverfarms"/>
    <s v="asp-rgtransitionaleastus2qa002"/>
    <s v="MICROSOFT.WEB/SITES"/>
    <s v=""/>
    <x v="2"/>
    <x v="0"/>
    <s v="Set minimum instance count for App Service to 2"/>
    <m/>
    <m/>
    <m/>
    <m/>
    <s v="USD"/>
    <n v="0"/>
    <m/>
  </r>
  <r>
    <s v="e2c9cba0-15a1-4a48-9d53-0959ab2ccec9"/>
    <s v="rg-transitional-eastus2-qa-001"/>
    <s v="microsoft.web/serverfarms"/>
    <s v="asp-rgtransitionaleastus2qa004"/>
    <s v=""/>
    <s v=""/>
    <x v="2"/>
    <x v="0"/>
    <s v="Use zone-supported App Service Plan"/>
    <m/>
    <m/>
    <m/>
    <m/>
    <s v="USD"/>
    <n v="0"/>
    <m/>
  </r>
  <r>
    <s v="e2c9cba0-15a1-4a48-9d53-0959ab2ccec9"/>
    <s v="rg-transitional-eastus2-qa-001"/>
    <s v="microsoft.web/serverfarms"/>
    <s v="asp-rgtransitionaleastus2qa004"/>
    <s v="MICROSOFT.WEB/SITES"/>
    <s v=""/>
    <x v="2"/>
    <x v="0"/>
    <s v="Set minimum instance count for App Service to 2"/>
    <m/>
    <m/>
    <m/>
    <m/>
    <s v="USD"/>
    <n v="0"/>
    <m/>
  </r>
  <r>
    <s v="e2c9cba0-15a1-4a48-9d53-0959ab2ccec9"/>
    <s v="rg-transitional-eastus2-qa-001"/>
    <s v="microsoft.web/serverfarms"/>
    <s v="asp-rgtransitionaleastus2qa004"/>
    <s v="MICROSOFT.WEB/SITES"/>
    <s v=""/>
    <x v="2"/>
    <x v="0"/>
    <s v="Use Standard or Premium tier"/>
    <m/>
    <m/>
    <m/>
    <m/>
    <s v="USD"/>
    <n v="0"/>
    <m/>
  </r>
  <r>
    <s v="e2c9cba0-15a1-4a48-9d53-0959ab2ccec9"/>
    <s v="rg-transitional-eastus2-qa-001"/>
    <s v="microsoft.web/serverfarms"/>
    <s v="asp-rgtransitionaleastus2qa006"/>
    <s v=""/>
    <s v=""/>
    <x v="2"/>
    <x v="0"/>
    <s v="Use zone-supported App Service Plan"/>
    <m/>
    <m/>
    <m/>
    <m/>
    <s v="USD"/>
    <n v="0"/>
    <m/>
  </r>
  <r>
    <s v="e2c9cba0-15a1-4a48-9d53-0959ab2ccec9"/>
    <s v="rg-transitional-eastus2-qa-001"/>
    <s v="microsoft.web/serverfarms"/>
    <s v="asp-rgtransitionaleastus2qa006"/>
    <s v="MICROSOFT.WEB/SITES"/>
    <s v=""/>
    <x v="2"/>
    <x v="0"/>
    <s v="Set minimum instance count for App Service to 2"/>
    <m/>
    <m/>
    <m/>
    <m/>
    <s v="USD"/>
    <n v="0"/>
    <m/>
  </r>
  <r>
    <s v="e2c9cba0-15a1-4a48-9d53-0959ab2ccec9"/>
    <s v="rg-transitional-eastus2-qa-001"/>
    <s v="microsoft.web/serverfarms"/>
    <s v="asp-rgtransitionaleastus2qa006"/>
    <s v="MICROSOFT.WEB/SITES"/>
    <s v=""/>
    <x v="2"/>
    <x v="0"/>
    <s v="Use Standard or Premium tier"/>
    <m/>
    <m/>
    <m/>
    <m/>
    <s v="USD"/>
    <n v="0"/>
    <m/>
  </r>
  <r>
    <s v="e2c9cba0-15a1-4a48-9d53-0959ab2ccec9"/>
    <s v="rg-transitional-eastus2-qa-001"/>
    <s v="microsoft.web/serverfarms"/>
    <s v="asp-rgtransitionaleastus2qa007"/>
    <s v="MICROSOFT.WEB/SITES"/>
    <s v=""/>
    <x v="2"/>
    <x v="0"/>
    <s v="Set minimum instance count for App Service to 2"/>
    <m/>
    <m/>
    <m/>
    <m/>
    <s v="USD"/>
    <n v="0"/>
    <m/>
  </r>
  <r>
    <s v="e2c9cba0-15a1-4a48-9d53-0959ab2ccec9"/>
    <s v="rg-transitional-eastus2-qa-001"/>
    <s v="microsoft.web/serverfarms"/>
    <s v="asp-rgtransitionaleastus2qa007"/>
    <s v=""/>
    <s v=""/>
    <x v="2"/>
    <x v="0"/>
    <s v="Use zone-supported App Service Plan"/>
    <m/>
    <m/>
    <m/>
    <m/>
    <s v="USD"/>
    <n v="0"/>
    <m/>
  </r>
  <r>
    <s v="e2c9cba0-15a1-4a48-9d53-0959ab2ccec9"/>
    <s v="rg-transitional-eastus2-qa-001"/>
    <s v="microsoft.web/serverfarms"/>
    <s v="asp-rgtransitionaleastus2qa007"/>
    <s v="MICROSOFT.WEB/SITES"/>
    <s v=""/>
    <x v="2"/>
    <x v="0"/>
    <s v="Use Standard or Premium tier"/>
    <m/>
    <m/>
    <m/>
    <m/>
    <s v="USD"/>
    <n v="0"/>
    <m/>
  </r>
  <r>
    <s v="e2c9cba0-15a1-4a48-9d53-0959ab2ccec9"/>
    <s v="rg-transitional-eastus2-qa-001"/>
    <s v="microsoft.web/serverfarms"/>
    <s v="asp-rgtransitionaleastus2qa008"/>
    <s v=""/>
    <s v=""/>
    <x v="2"/>
    <x v="0"/>
    <s v="Use zone-supported App Service Plan"/>
    <m/>
    <m/>
    <m/>
    <m/>
    <s v="USD"/>
    <n v="0"/>
    <m/>
  </r>
  <r>
    <s v="e2c9cba0-15a1-4a48-9d53-0959ab2ccec9"/>
    <s v="rg-transitional-eastus2-qa-001"/>
    <s v="microsoft.web/serverfarms"/>
    <s v="asp-rgtransitionaleastus2qa008"/>
    <s v="MICROSOFT.WEB/SITES"/>
    <s v=""/>
    <x v="2"/>
    <x v="0"/>
    <s v="Set minimum instance count for App Service to 2"/>
    <m/>
    <m/>
    <m/>
    <m/>
    <s v="USD"/>
    <n v="0"/>
    <m/>
  </r>
  <r>
    <s v="e2c9cba0-15a1-4a48-9d53-0959ab2ccec9"/>
    <s v="rg-transitional-eastus2-qa-001"/>
    <s v="microsoft.web/serverfarms"/>
    <s v="asp-rgtransitionaleastus2qa008"/>
    <s v="MICROSOFT.WEB/SITES"/>
    <s v=""/>
    <x v="2"/>
    <x v="0"/>
    <s v="Use Standard or Premium tier"/>
    <m/>
    <m/>
    <m/>
    <m/>
    <s v="USD"/>
    <n v="0"/>
    <m/>
  </r>
  <r>
    <s v="e2c9cba0-15a1-4a48-9d53-0959ab2ccec9"/>
    <s v="rg-transitional-eastus2-qa-001"/>
    <s v="microsoft.web/serverfarms"/>
    <s v="asp-rgtransitionaleastus2qa012"/>
    <s v=""/>
    <s v=""/>
    <x v="2"/>
    <x v="0"/>
    <s v="Use zone-supported App Service Plan"/>
    <m/>
    <m/>
    <m/>
    <m/>
    <s v="USD"/>
    <n v="0"/>
    <m/>
  </r>
  <r>
    <s v="e2c9cba0-15a1-4a48-9d53-0959ab2ccec9"/>
    <s v="rg-transitional-eastus2-qa-001"/>
    <s v="microsoft.web/serverfarms"/>
    <s v="asp-rgtransitionaleastus2qa012"/>
    <s v="MICROSOFT.WEB/SITES"/>
    <s v=""/>
    <x v="2"/>
    <x v="0"/>
    <s v="Use Standard or Premium tier"/>
    <m/>
    <m/>
    <m/>
    <m/>
    <s v="USD"/>
    <n v="0"/>
    <m/>
  </r>
  <r>
    <s v="e2c9cba0-15a1-4a48-9d53-0959ab2ccec9"/>
    <s v="rg-transitional-eastus2-qa-001"/>
    <s v="microsoft.web/serverfarms"/>
    <s v="asp-rgtransitionaleastus2qa012"/>
    <s v="MICROSOFT.WEB/SITES"/>
    <s v=""/>
    <x v="2"/>
    <x v="0"/>
    <s v="Set minimum instance count for App Service to 2"/>
    <m/>
    <m/>
    <m/>
    <m/>
    <s v="USD"/>
    <n v="0"/>
    <m/>
  </r>
  <r>
    <s v="e2c9cba0-15a1-4a48-9d53-0959ab2ccec9"/>
    <s v="rg-transitional-eastus2-qa-001"/>
    <s v="microsoft.web/serverfarms"/>
    <s v="asp-rgtransitionaleastus2qa016"/>
    <s v="MICROSOFT.WEB/SITES"/>
    <s v=""/>
    <x v="2"/>
    <x v="0"/>
    <s v="Use Standard or Premium tier"/>
    <m/>
    <m/>
    <m/>
    <m/>
    <s v="USD"/>
    <n v="0"/>
    <m/>
  </r>
  <r>
    <s v="e2c9cba0-15a1-4a48-9d53-0959ab2ccec9"/>
    <s v="rg-transitional-eastus2-qa-001"/>
    <s v="microsoft.web/serverfarms"/>
    <s v="asp-rgtransitionaleastus2qa016"/>
    <s v=""/>
    <s v=""/>
    <x v="2"/>
    <x v="0"/>
    <s v="Use zone-supported App Service Plan"/>
    <m/>
    <m/>
    <m/>
    <m/>
    <s v="USD"/>
    <n v="0"/>
    <m/>
  </r>
  <r>
    <s v="e2c9cba0-15a1-4a48-9d53-0959ab2ccec9"/>
    <s v="rg-transitional-eastus2-qa-001"/>
    <s v="microsoft.web/serverfarms"/>
    <s v="asp-rgtransitionaleastus2qa016"/>
    <s v="MICROSOFT.WEB/SITES"/>
    <s v=""/>
    <x v="2"/>
    <x v="0"/>
    <s v="Set minimum instance count for App Service to 2"/>
    <m/>
    <m/>
    <m/>
    <m/>
    <s v="USD"/>
    <n v="0"/>
    <m/>
  </r>
  <r>
    <s v="e2c9cba0-15a1-4a48-9d53-0959ab2ccec9"/>
    <s v="rg-transitional-eastus2-qa-001"/>
    <s v="microsoft.web/serverfarms"/>
    <s v="asp-rgtransitionaleastus2qa022"/>
    <s v=""/>
    <s v=""/>
    <x v="2"/>
    <x v="0"/>
    <s v="Use zone-supported App Service Plan"/>
    <m/>
    <m/>
    <m/>
    <m/>
    <s v="USD"/>
    <n v="0"/>
    <m/>
  </r>
  <r>
    <s v="e2c9cba0-15a1-4a48-9d53-0959ab2ccec9"/>
    <s v="rg-transitional-eastus2-qa-001"/>
    <s v="microsoft.web/serverfarms"/>
    <s v="asp-rgtransitionaleastus2qa022"/>
    <s v="MICROSOFT.WEB/SITES"/>
    <s v=""/>
    <x v="2"/>
    <x v="0"/>
    <s v="Set minimum instance count for App Service to 2"/>
    <m/>
    <m/>
    <m/>
    <m/>
    <s v="USD"/>
    <n v="0"/>
    <m/>
  </r>
  <r>
    <s v="e2c9cba0-15a1-4a48-9d53-0959ab2ccec9"/>
    <s v="rg-transitional-eastus2-qa-001"/>
    <s v="microsoft.web/serverfarms"/>
    <s v="asp-rgtransitionaleastus2qa022"/>
    <s v="MICROSOFT.WEB/SITES"/>
    <s v=""/>
    <x v="2"/>
    <x v="0"/>
    <s v="Use Standard or Premium tier"/>
    <m/>
    <m/>
    <m/>
    <m/>
    <s v="USD"/>
    <n v="0"/>
    <m/>
  </r>
  <r>
    <s v="e2c9cba0-15a1-4a48-9d53-0959ab2ccec9"/>
    <s v="rg-transitional-eastus2-qa-001"/>
    <s v="microsoft.web/serverfarms"/>
    <s v="asp-rgtransitionaleastus2qa023"/>
    <s v="MICROSOFT.WEB/SITES"/>
    <s v=""/>
    <x v="2"/>
    <x v="0"/>
    <s v="Use Standard or Premium tier"/>
    <m/>
    <m/>
    <m/>
    <m/>
    <s v="USD"/>
    <n v="0"/>
    <m/>
  </r>
  <r>
    <s v="e2c9cba0-15a1-4a48-9d53-0959ab2ccec9"/>
    <s v="rg-transitional-eastus2-qa-001"/>
    <s v="microsoft.web/serverfarms"/>
    <s v="asp-rgtransitionaleastus2qa023"/>
    <s v=""/>
    <s v=""/>
    <x v="2"/>
    <x v="0"/>
    <s v="Use zone-supported App Service Plan"/>
    <m/>
    <m/>
    <m/>
    <m/>
    <s v="USD"/>
    <n v="0"/>
    <m/>
  </r>
  <r>
    <s v="e2c9cba0-15a1-4a48-9d53-0959ab2ccec9"/>
    <s v="rg-transitional-eastus2-qa-001"/>
    <s v="microsoft.web/serverfarms"/>
    <s v="asp-rgtransitionaleastus2qa023"/>
    <s v="MICROSOFT.WEB/SITES"/>
    <s v=""/>
    <x v="2"/>
    <x v="0"/>
    <s v="Set minimum instance count for App Service to 2"/>
    <m/>
    <m/>
    <m/>
    <m/>
    <s v="USD"/>
    <n v="0"/>
    <m/>
  </r>
  <r>
    <s v="e2c9cba0-15a1-4a48-9d53-0959ab2ccec9"/>
    <s v="rg-transitional-eastus2-qa-001"/>
    <s v="microsoft.web/serverfarms"/>
    <s v="asp-rgtransitionaleastus2qa024"/>
    <s v="MICROSOFT.WEB/SITES"/>
    <s v=""/>
    <x v="2"/>
    <x v="0"/>
    <s v="Use Standard or Premium tier"/>
    <m/>
    <m/>
    <m/>
    <m/>
    <s v="USD"/>
    <n v="0"/>
    <m/>
  </r>
  <r>
    <s v="e2c9cba0-15a1-4a48-9d53-0959ab2ccec9"/>
    <s v="rg-transitional-eastus2-qa-001"/>
    <s v="microsoft.web/serverfarms"/>
    <s v="asp-rgtransitionaleastus2qa024"/>
    <s v=""/>
    <s v=""/>
    <x v="2"/>
    <x v="0"/>
    <s v="Use zone-supported App Service Plan"/>
    <m/>
    <m/>
    <m/>
    <m/>
    <s v="USD"/>
    <n v="0"/>
    <m/>
  </r>
  <r>
    <s v="e2c9cba0-15a1-4a48-9d53-0959ab2ccec9"/>
    <s v="rg-transitional-eastus2-qa-001"/>
    <s v="microsoft.web/serverfarms"/>
    <s v="asp-rgtransitionaleastus2qa024"/>
    <s v="MICROSOFT.WEB/SITES"/>
    <s v=""/>
    <x v="2"/>
    <x v="0"/>
    <s v="Set minimum instance count for App Service to 2"/>
    <m/>
    <m/>
    <m/>
    <m/>
    <s v="USD"/>
    <n v="0"/>
    <m/>
  </r>
  <r>
    <s v="e2c9cba0-15a1-4a48-9d53-0959ab2ccec9"/>
    <s v="rg-transitional-eastus2-qa-001"/>
    <s v="microsoft.web/serverfarms"/>
    <s v="asp-rgtransitionaleastus2qa025"/>
    <s v="MICROSOFT.WEB/SITES"/>
    <s v=""/>
    <x v="2"/>
    <x v="0"/>
    <s v="Set minimum instance count for App Service to 2"/>
    <m/>
    <m/>
    <m/>
    <m/>
    <s v="USD"/>
    <n v="0"/>
    <m/>
  </r>
  <r>
    <s v="e2c9cba0-15a1-4a48-9d53-0959ab2ccec9"/>
    <s v="rg-transitional-eastus2-qa-001"/>
    <s v="microsoft.web/serverfarms"/>
    <s v="asp-rgtransitionaleastus2qa025"/>
    <s v="MICROSOFT.WEB/SITES"/>
    <s v=""/>
    <x v="2"/>
    <x v="0"/>
    <s v="Use Standard or Premium tier"/>
    <m/>
    <m/>
    <m/>
    <m/>
    <s v="USD"/>
    <n v="0"/>
    <m/>
  </r>
  <r>
    <s v="e2c9cba0-15a1-4a48-9d53-0959ab2ccec9"/>
    <s v="rg-transitional-eastus2-qa-001"/>
    <s v="microsoft.web/serverfarms"/>
    <s v="asp-rgtransitionaleastus2qa025"/>
    <s v=""/>
    <s v=""/>
    <x v="2"/>
    <x v="0"/>
    <s v="Use zone-supported App Service Plan"/>
    <m/>
    <m/>
    <m/>
    <m/>
    <s v="USD"/>
    <n v="0"/>
    <m/>
  </r>
  <r>
    <s v="e2c9cba0-15a1-4a48-9d53-0959ab2ccec9"/>
    <s v="rg-transitional-eastus2-qa-001"/>
    <s v="microsoft.web/serverfarms"/>
    <s v="asp-rgtransitionaleastus2qa026"/>
    <s v="MICROSOFT.WEB/SITES"/>
    <s v=""/>
    <x v="2"/>
    <x v="0"/>
    <s v="Set minimum instance count for App Service to 2"/>
    <m/>
    <m/>
    <m/>
    <m/>
    <s v="USD"/>
    <n v="0"/>
    <m/>
  </r>
  <r>
    <s v="e2c9cba0-15a1-4a48-9d53-0959ab2ccec9"/>
    <s v="rg-transitional-eastus2-qa-001"/>
    <s v="microsoft.web/serverfarms"/>
    <s v="asp-rgtransitionaleastus2qa026"/>
    <s v="MICROSOFT.WEB/SITES"/>
    <s v=""/>
    <x v="2"/>
    <x v="0"/>
    <s v="Use Standard or Premium tier"/>
    <m/>
    <m/>
    <m/>
    <m/>
    <s v="USD"/>
    <n v="0"/>
    <m/>
  </r>
  <r>
    <s v="e2c9cba0-15a1-4a48-9d53-0959ab2ccec9"/>
    <s v="rg-transitional-eastus2-qa-001"/>
    <s v="microsoft.web/serverfarms"/>
    <s v="asp-rgtransitionaleastus2qa026"/>
    <s v=""/>
    <s v=""/>
    <x v="2"/>
    <x v="0"/>
    <s v="Use zone-supported App Service Plan"/>
    <m/>
    <m/>
    <m/>
    <m/>
    <s v="USD"/>
    <n v="0"/>
    <m/>
  </r>
  <r>
    <s v="e2c9cba0-15a1-4a48-9d53-0959ab2ccec9"/>
    <s v="rg-transitional-eastus2-qa-001"/>
    <s v="microsoft.web/serverfarms"/>
    <s v="asp-rgtransitionaleastus2qa027"/>
    <s v="MICROSOFT.WEB/SITES"/>
    <s v=""/>
    <x v="2"/>
    <x v="0"/>
    <s v="Set minimum instance count for App Service to 2"/>
    <m/>
    <m/>
    <m/>
    <m/>
    <s v="USD"/>
    <n v="0"/>
    <m/>
  </r>
  <r>
    <s v="e2c9cba0-15a1-4a48-9d53-0959ab2ccec9"/>
    <s v="rg-transitional-eastus2-qa-001"/>
    <s v="microsoft.web/serverfarms"/>
    <s v="asp-rgtransitionaleastus2qa027"/>
    <s v=""/>
    <s v=""/>
    <x v="2"/>
    <x v="0"/>
    <s v="Use zone-supported App Service Plan"/>
    <m/>
    <m/>
    <m/>
    <m/>
    <s v="USD"/>
    <n v="0"/>
    <m/>
  </r>
  <r>
    <s v="e2c9cba0-15a1-4a48-9d53-0959ab2ccec9"/>
    <s v="rg-transitional-eastus2-qa-001"/>
    <s v="microsoft.web/serverfarms"/>
    <s v="asp-rgtransitionaleastus2qa027"/>
    <s v="MICROSOFT.WEB/SITES"/>
    <s v=""/>
    <x v="2"/>
    <x v="0"/>
    <s v="Use Standard or Premium tier"/>
    <m/>
    <m/>
    <m/>
    <m/>
    <s v="USD"/>
    <n v="0"/>
    <m/>
  </r>
  <r>
    <s v="e2c9cba0-15a1-4a48-9d53-0959ab2ccec9"/>
    <s v="rg-transitional-eastus2-qa-001"/>
    <s v="microsoft.web/serverfarms"/>
    <s v="asp-rgtransitionaleastus2qa028"/>
    <s v="MICROSOFT.WEB/SITES"/>
    <s v=""/>
    <x v="2"/>
    <x v="0"/>
    <s v="Use Standard or Premium tier"/>
    <m/>
    <m/>
    <m/>
    <m/>
    <s v="USD"/>
    <n v="0"/>
    <m/>
  </r>
  <r>
    <s v="e2c9cba0-15a1-4a48-9d53-0959ab2ccec9"/>
    <s v="rg-transitional-eastus2-qa-001"/>
    <s v="microsoft.web/serverfarms"/>
    <s v="asp-rgtransitionaleastus2qa028"/>
    <s v="MICROSOFT.WEB/SITES"/>
    <s v=""/>
    <x v="2"/>
    <x v="0"/>
    <s v="Set minimum instance count for App Service to 2"/>
    <m/>
    <m/>
    <m/>
    <m/>
    <s v="USD"/>
    <n v="0"/>
    <m/>
  </r>
  <r>
    <s v="e2c9cba0-15a1-4a48-9d53-0959ab2ccec9"/>
    <s v="rg-transitional-eastus2-qa-001"/>
    <s v="microsoft.web/serverfarms"/>
    <s v="asp-rgtransitionaleastus2qa028"/>
    <s v=""/>
    <s v=""/>
    <x v="2"/>
    <x v="0"/>
    <s v="Use zone-supported App Service Plan"/>
    <m/>
    <m/>
    <m/>
    <m/>
    <s v="USD"/>
    <n v="0"/>
    <m/>
  </r>
  <r>
    <s v="e2c9cba0-15a1-4a48-9d53-0959ab2ccec9"/>
    <s v="rg-transitional-eastus2-qa-001"/>
    <s v="microsoft.web/serverfarms"/>
    <s v="asp-rgtransitionaleastus2qa029"/>
    <s v=""/>
    <s v=""/>
    <x v="2"/>
    <x v="0"/>
    <s v="Use zone-supported App Service Plan"/>
    <m/>
    <m/>
    <m/>
    <m/>
    <s v="USD"/>
    <n v="0"/>
    <m/>
  </r>
  <r>
    <s v="e2c9cba0-15a1-4a48-9d53-0959ab2ccec9"/>
    <s v="rg-transitional-eastus2-qa-001"/>
    <s v="microsoft.web/serverfarms"/>
    <s v="asp-rgtransitionaleastus2qa029"/>
    <s v="MICROSOFT.WEB/SITES"/>
    <s v=""/>
    <x v="2"/>
    <x v="0"/>
    <s v="Set minimum instance count for App Service to 2"/>
    <m/>
    <m/>
    <m/>
    <m/>
    <s v="USD"/>
    <n v="0"/>
    <m/>
  </r>
  <r>
    <s v="e2c9cba0-15a1-4a48-9d53-0959ab2ccec9"/>
    <s v="rg-transitional-eastus2-qa-001"/>
    <s v="microsoft.web/serverfarms"/>
    <s v="asp-rgtransitionaleastus2qa029"/>
    <s v="MICROSOFT.WEB/SITES"/>
    <s v=""/>
    <x v="2"/>
    <x v="0"/>
    <s v="Use Standard or Premium tier"/>
    <m/>
    <m/>
    <m/>
    <m/>
    <s v="USD"/>
    <n v="0"/>
    <m/>
  </r>
  <r>
    <s v="e2c9cba0-15a1-4a48-9d53-0959ab2ccec9"/>
    <s v="rg-transitional-eastus2-qa-001"/>
    <s v="microsoft.web/serverfarms"/>
    <s v="asp-rgtransitionaleastus2qa030"/>
    <s v="MICROSOFT.WEB/SITES"/>
    <s v=""/>
    <x v="2"/>
    <x v="0"/>
    <s v="Use Standard or Premium tier"/>
    <m/>
    <m/>
    <m/>
    <m/>
    <s v="USD"/>
    <n v="0"/>
    <m/>
  </r>
  <r>
    <s v="e2c9cba0-15a1-4a48-9d53-0959ab2ccec9"/>
    <s v="rg-transitional-eastus2-qa-001"/>
    <s v="microsoft.web/serverfarms"/>
    <s v="asp-rgtransitionaleastus2qa030"/>
    <s v=""/>
    <s v=""/>
    <x v="2"/>
    <x v="0"/>
    <s v="Use zone-supported App Service Plan"/>
    <m/>
    <m/>
    <m/>
    <m/>
    <s v="USD"/>
    <n v="0"/>
    <m/>
  </r>
  <r>
    <s v="e2c9cba0-15a1-4a48-9d53-0959ab2ccec9"/>
    <s v="rg-transitional-eastus2-qa-001"/>
    <s v="microsoft.web/serverfarms"/>
    <s v="asp-rgtransitionaleastus2qa031"/>
    <s v=""/>
    <s v=""/>
    <x v="2"/>
    <x v="0"/>
    <s v="Use zone-supported App Service Plan"/>
    <m/>
    <m/>
    <m/>
    <m/>
    <s v="USD"/>
    <n v="0"/>
    <m/>
  </r>
  <r>
    <s v="e2c9cba0-15a1-4a48-9d53-0959ab2ccec9"/>
    <s v="rg-transitional-eastus2-qa-001"/>
    <s v="microsoft.web/serverfarms"/>
    <s v="asp-rgtransitionaleastus2qa031"/>
    <s v="MICROSOFT.WEB/SITES"/>
    <s v=""/>
    <x v="2"/>
    <x v="0"/>
    <s v="Use Standard or Premium tier"/>
    <m/>
    <m/>
    <m/>
    <m/>
    <s v="USD"/>
    <n v="0"/>
    <m/>
  </r>
  <r>
    <s v="e2c9cba0-15a1-4a48-9d53-0959ab2ccec9"/>
    <s v="rg-transitional-eastus2-qa-001"/>
    <s v="microsoft.web/serverfarms"/>
    <s v="asp-rgtransitionaleastus2qa031"/>
    <s v="MICROSOFT.WEB/SITES"/>
    <s v=""/>
    <x v="2"/>
    <x v="0"/>
    <s v="Set minimum instance count for App Service to 2"/>
    <m/>
    <m/>
    <m/>
    <m/>
    <s v="USD"/>
    <n v="0"/>
    <m/>
  </r>
  <r>
    <s v="e2c9cba0-15a1-4a48-9d53-0959ab2ccec9"/>
    <s v="rg-transitional-eastus2-qa-001"/>
    <s v="microsoft.web/serverfarms"/>
    <s v="asp-rgtransitionaleastus2qa032"/>
    <s v=""/>
    <s v=""/>
    <x v="2"/>
    <x v="0"/>
    <s v="Use zone-supported App Service Plan"/>
    <m/>
    <m/>
    <m/>
    <m/>
    <s v="USD"/>
    <n v="0"/>
    <m/>
  </r>
  <r>
    <s v="e2c9cba0-15a1-4a48-9d53-0959ab2ccec9"/>
    <s v="rg-transitional-eastus2-qa-001"/>
    <s v="microsoft.web/serverfarms"/>
    <s v="asp-rgtransitionaleastus2qa032"/>
    <s v="MICROSOFT.WEB/SITES"/>
    <s v=""/>
    <x v="2"/>
    <x v="0"/>
    <s v="Set minimum instance count for App Service to 2"/>
    <m/>
    <m/>
    <m/>
    <m/>
    <s v="USD"/>
    <n v="0"/>
    <m/>
  </r>
  <r>
    <s v="e2c9cba0-15a1-4a48-9d53-0959ab2ccec9"/>
    <s v="rg-transitional-eastus2-qa-001"/>
    <s v="microsoft.web/serverfarms"/>
    <s v="asp-rgtransitionaleastus2qa032"/>
    <s v="MICROSOFT.WEB/SITES"/>
    <s v=""/>
    <x v="2"/>
    <x v="0"/>
    <s v="Use Standard or Premium tier"/>
    <m/>
    <m/>
    <m/>
    <m/>
    <s v="USD"/>
    <n v="0"/>
    <m/>
  </r>
  <r>
    <s v="e2c9cba0-15a1-4a48-9d53-0959ab2ccec9"/>
    <s v="rg-transitional-eastus2-qa-001"/>
    <s v="microsoft.web/serverfarms"/>
    <s v="asp-rgtransitionaleastus2qa033"/>
    <s v="MICROSOFT.WEB/SITES"/>
    <s v=""/>
    <x v="2"/>
    <x v="0"/>
    <s v="Set minimum instance count for App Service to 2"/>
    <m/>
    <m/>
    <m/>
    <m/>
    <s v="USD"/>
    <n v="0"/>
    <m/>
  </r>
  <r>
    <s v="e2c9cba0-15a1-4a48-9d53-0959ab2ccec9"/>
    <s v="rg-transitional-eastus2-qa-001"/>
    <s v="microsoft.web/serverfarms"/>
    <s v="asp-rgtransitionaleastus2qa033"/>
    <s v="MICROSOFT.WEB/SITES"/>
    <s v=""/>
    <x v="2"/>
    <x v="0"/>
    <s v="Use Standard or Premium tier"/>
    <m/>
    <m/>
    <m/>
    <m/>
    <s v="USD"/>
    <n v="0"/>
    <m/>
  </r>
  <r>
    <s v="e2c9cba0-15a1-4a48-9d53-0959ab2ccec9"/>
    <s v="rg-transitional-eastus2-qa-001"/>
    <s v="microsoft.web/serverfarms"/>
    <s v="asp-rgtransitionaleastus2qa033"/>
    <s v=""/>
    <s v=""/>
    <x v="2"/>
    <x v="0"/>
    <s v="Use zone-supported App Service Plan"/>
    <m/>
    <m/>
    <m/>
    <m/>
    <s v="USD"/>
    <n v="0"/>
    <m/>
  </r>
  <r>
    <s v="e2c9cba0-15a1-4a48-9d53-0959ab2ccec9"/>
    <s v="rg-transitional-eastus2-qa-001"/>
    <s v="microsoft.web/serverfarms"/>
    <s v="asp-rgtransitionaleastus2qa034"/>
    <s v="MICROSOFT.WEB/SITES"/>
    <s v=""/>
    <x v="2"/>
    <x v="0"/>
    <s v="Use Standard or Premium tier"/>
    <m/>
    <m/>
    <m/>
    <m/>
    <s v="USD"/>
    <n v="0"/>
    <m/>
  </r>
  <r>
    <s v="e2c9cba0-15a1-4a48-9d53-0959ab2ccec9"/>
    <s v="rg-transitional-eastus2-qa-001"/>
    <s v="microsoft.web/serverfarms"/>
    <s v="asp-rgtransitionaleastus2qa034"/>
    <s v="MICROSOFT.WEB/SITES"/>
    <s v=""/>
    <x v="2"/>
    <x v="0"/>
    <s v="Set minimum instance count for App Service to 2"/>
    <m/>
    <m/>
    <m/>
    <m/>
    <s v="USD"/>
    <n v="0"/>
    <m/>
  </r>
  <r>
    <s v="e2c9cba0-15a1-4a48-9d53-0959ab2ccec9"/>
    <s v="rg-transitional-eastus2-qa-001"/>
    <s v="microsoft.web/serverfarms"/>
    <s v="asp-rgtransitionaleastus2qa034"/>
    <s v=""/>
    <s v=""/>
    <x v="2"/>
    <x v="0"/>
    <s v="Use zone-supported App Service Plan"/>
    <m/>
    <m/>
    <m/>
    <m/>
    <s v="USD"/>
    <n v="0"/>
    <m/>
  </r>
  <r>
    <s v="e2c9cba0-15a1-4a48-9d53-0959ab2ccec9"/>
    <s v="rg-transitional-eastus2-qa-001"/>
    <s v="microsoft.web/serverfarms"/>
    <s v="asp-rgtransitionaleastus2qa035"/>
    <s v=""/>
    <s v=""/>
    <x v="2"/>
    <x v="0"/>
    <s v="Use zone-supported App Service Plan"/>
    <m/>
    <m/>
    <m/>
    <m/>
    <s v="USD"/>
    <n v="0"/>
    <m/>
  </r>
  <r>
    <s v="e2c9cba0-15a1-4a48-9d53-0959ab2ccec9"/>
    <s v="rg-transitional-eastus2-qa-001"/>
    <s v="microsoft.web/serverfarms"/>
    <s v="asp-rgtransitionaleastus2qa035"/>
    <s v="MICROSOFT.WEB/SITES"/>
    <s v=""/>
    <x v="2"/>
    <x v="0"/>
    <s v="Use Standard or Premium tier"/>
    <m/>
    <m/>
    <m/>
    <m/>
    <s v="USD"/>
    <n v="0"/>
    <m/>
  </r>
  <r>
    <s v="e2c9cba0-15a1-4a48-9d53-0959ab2ccec9"/>
    <s v="rg-transitional-eastus2-qa-001"/>
    <s v="microsoft.web/serverfarms"/>
    <s v="asp-rgtransitionaleastus2qa035"/>
    <s v="MICROSOFT.WEB/SITES"/>
    <s v=""/>
    <x v="2"/>
    <x v="0"/>
    <s v="Set minimum instance count for App Service to 2"/>
    <m/>
    <m/>
    <m/>
    <m/>
    <s v="USD"/>
    <n v="0"/>
    <m/>
  </r>
  <r>
    <s v="e2c9cba0-15a1-4a48-9d53-0959ab2ccec9"/>
    <s v="rg-transitional-eastus2-qa-001"/>
    <s v="microsoft.web/serverfarms"/>
    <s v="asp-rgtransitionaleastus2qa036"/>
    <s v=""/>
    <s v=""/>
    <x v="2"/>
    <x v="0"/>
    <s v="Use zone-supported App Service Plan"/>
    <m/>
    <m/>
    <m/>
    <m/>
    <s v="USD"/>
    <n v="0"/>
    <m/>
  </r>
  <r>
    <s v="e2c9cba0-15a1-4a48-9d53-0959ab2ccec9"/>
    <s v="rg-transitional-eastus2-qa-001"/>
    <s v="microsoft.web/serverfarms"/>
    <s v="asp-rgtransitionaleastus2qa036"/>
    <s v="MICROSOFT.WEB/SITES"/>
    <s v=""/>
    <x v="2"/>
    <x v="0"/>
    <s v="Use Standard or Premium tier"/>
    <m/>
    <m/>
    <m/>
    <m/>
    <s v="USD"/>
    <n v="0"/>
    <m/>
  </r>
  <r>
    <s v="e2c9cba0-15a1-4a48-9d53-0959ab2ccec9"/>
    <s v="rg-transitional-eastus2-qa-001"/>
    <s v="microsoft.web/serverfarms"/>
    <s v="asp-rgtransitionaleastus2qa036"/>
    <s v="MICROSOFT.WEB/SITES"/>
    <s v=""/>
    <x v="2"/>
    <x v="0"/>
    <s v="Set minimum instance count for App Service to 2"/>
    <m/>
    <m/>
    <m/>
    <m/>
    <s v="USD"/>
    <n v="0"/>
    <m/>
  </r>
  <r>
    <s v="e2c9cba0-15a1-4a48-9d53-0959ab2ccec9"/>
    <s v="rg-transitional-eastus2-qa-001"/>
    <s v="microsoft.web/sites"/>
    <s v="ase-transitional-eastus2-qa-001"/>
    <s v=""/>
    <s v=""/>
    <x v="1"/>
    <x v="0"/>
    <s v="Managed identity should be enabled on web apps"/>
    <m/>
    <m/>
    <m/>
    <m/>
    <s v="USD"/>
    <n v="0"/>
    <m/>
  </r>
  <r>
    <s v="e2c9cba0-15a1-4a48-9d53-0959ab2ccec9"/>
    <s v="rg-transitional-eastus2-qa-001"/>
    <s v="microsoft.web/sites"/>
    <s v="ase-transitional-eastus2-qa-001"/>
    <s v=""/>
    <s v=""/>
    <x v="2"/>
    <x v="0"/>
    <s v="Enable Health check for App Service"/>
    <m/>
    <m/>
    <m/>
    <m/>
    <s v="USD"/>
    <n v="0"/>
    <m/>
  </r>
  <r>
    <s v="e2c9cba0-15a1-4a48-9d53-0959ab2ccec9"/>
    <s v="rg-transitional-eastus2-qa-001"/>
    <s v="microsoft.web/sites"/>
    <s v="ase-transitional-eastus2-qa-001"/>
    <s v=""/>
    <s v=""/>
    <x v="1"/>
    <x v="1"/>
    <s v="Diagnostic logs in App Service should be enabled"/>
    <m/>
    <m/>
    <m/>
    <m/>
    <s v="USD"/>
    <n v="0"/>
    <m/>
  </r>
  <r>
    <s v="e2c9cba0-15a1-4a48-9d53-0959ab2ccec9"/>
    <s v="rg-transitional-eastus2-qa-001"/>
    <s v="microsoft.web/sites"/>
    <s v="ase-transitional-eastus2-qa-002"/>
    <s v=""/>
    <s v=""/>
    <x v="1"/>
    <x v="0"/>
    <s v="Managed identity should be enabled on web apps"/>
    <m/>
    <m/>
    <m/>
    <m/>
    <s v="USD"/>
    <n v="0"/>
    <m/>
  </r>
  <r>
    <s v="e2c9cba0-15a1-4a48-9d53-0959ab2ccec9"/>
    <s v="rg-transitional-eastus2-qa-001"/>
    <s v="microsoft.web/sites"/>
    <s v="ase-transitional-eastus2-qa-002"/>
    <s v=""/>
    <s v=""/>
    <x v="2"/>
    <x v="0"/>
    <s v="Enable Health check for App Service"/>
    <m/>
    <m/>
    <m/>
    <m/>
    <s v="USD"/>
    <n v="0"/>
    <m/>
  </r>
  <r>
    <s v="e2c9cba0-15a1-4a48-9d53-0959ab2ccec9"/>
    <s v="rg-transitional-eastus2-qa-001"/>
    <s v="microsoft.web/sites"/>
    <s v="ase-transitional-eastus2-qa-002"/>
    <s v=""/>
    <s v=""/>
    <x v="1"/>
    <x v="1"/>
    <s v="Diagnostic logs in App Service should be enabled"/>
    <m/>
    <m/>
    <m/>
    <m/>
    <s v="USD"/>
    <n v="0"/>
    <m/>
  </r>
  <r>
    <s v="e2c9cba0-15a1-4a48-9d53-0959ab2ccec9"/>
    <s v="rg-transitional-eastus2-qa-001"/>
    <s v="microsoft.web/sites"/>
    <s v="ase-transitional-eastus2-qa-004"/>
    <s v=""/>
    <s v=""/>
    <x v="2"/>
    <x v="0"/>
    <s v="Enable Health check for App Service"/>
    <m/>
    <m/>
    <m/>
    <m/>
    <s v="USD"/>
    <n v="0"/>
    <m/>
  </r>
  <r>
    <s v="e2c9cba0-15a1-4a48-9d53-0959ab2ccec9"/>
    <s v="rg-transitional-eastus2-qa-001"/>
    <s v="microsoft.web/sites"/>
    <s v="ase-transitional-eastus2-qa-004"/>
    <s v=""/>
    <s v=""/>
    <x v="1"/>
    <x v="1"/>
    <s v="Diagnostic logs in App Service should be enabled"/>
    <m/>
    <m/>
    <m/>
    <m/>
    <s v="USD"/>
    <n v="0"/>
    <m/>
  </r>
  <r>
    <s v="e2c9cba0-15a1-4a48-9d53-0959ab2ccec9"/>
    <s v="rg-transitional-eastus2-qa-001"/>
    <s v="microsoft.web/sites"/>
    <s v="ase-transitional-eastus2-qa-004"/>
    <s v=""/>
    <s v=""/>
    <x v="1"/>
    <x v="0"/>
    <s v="Managed identity should be enabled on web apps"/>
    <m/>
    <m/>
    <m/>
    <m/>
    <s v="USD"/>
    <n v="0"/>
    <m/>
  </r>
  <r>
    <s v="e2c9cba0-15a1-4a48-9d53-0959ab2ccec9"/>
    <s v="rg-transitional-eastus2-qa-001"/>
    <s v="microsoft.web/sites"/>
    <s v="ase-transitional-eastus2-qa-005"/>
    <s v=""/>
    <s v=""/>
    <x v="1"/>
    <x v="0"/>
    <s v="Managed identity should be enabled on web apps"/>
    <m/>
    <m/>
    <m/>
    <m/>
    <s v="USD"/>
    <n v="0"/>
    <m/>
  </r>
  <r>
    <s v="e2c9cba0-15a1-4a48-9d53-0959ab2ccec9"/>
    <s v="rg-transitional-eastus2-qa-001"/>
    <s v="microsoft.web/sites"/>
    <s v="ase-transitional-eastus2-qa-005"/>
    <s v=""/>
    <s v=""/>
    <x v="1"/>
    <x v="1"/>
    <s v="Diagnostic logs in App Service should be enabled"/>
    <m/>
    <m/>
    <m/>
    <m/>
    <s v="USD"/>
    <n v="0"/>
    <m/>
  </r>
  <r>
    <s v="e2c9cba0-15a1-4a48-9d53-0959ab2ccec9"/>
    <s v="rg-transitional-eastus2-qa-001"/>
    <s v="microsoft.web/sites"/>
    <s v="ase-transitional-eastus2-qa-005"/>
    <s v=""/>
    <s v=""/>
    <x v="1"/>
    <x v="0"/>
    <s v="Web Application should only be accessible over HTTPS"/>
    <m/>
    <m/>
    <m/>
    <m/>
    <s v="USD"/>
    <n v="0"/>
    <m/>
  </r>
  <r>
    <s v="e2c9cba0-15a1-4a48-9d53-0959ab2ccec9"/>
    <s v="rg-transitional-eastus2-qa-001"/>
    <s v="microsoft.web/sites"/>
    <s v="ase-transitional-eastus2-qa-005"/>
    <s v=""/>
    <s v=""/>
    <x v="2"/>
    <x v="0"/>
    <s v="Enable Health check for App Service"/>
    <m/>
    <m/>
    <m/>
    <m/>
    <s v="USD"/>
    <n v="0"/>
    <m/>
  </r>
  <r>
    <s v="e2c9cba0-15a1-4a48-9d53-0959ab2ccec9"/>
    <s v="rg-transitional-eastus2-qa-001"/>
    <s v="microsoft.web/sites"/>
    <s v="ase-transitional-eastus2-qa-006"/>
    <s v=""/>
    <s v=""/>
    <x v="1"/>
    <x v="0"/>
    <s v="Managed identity should be enabled on web apps"/>
    <m/>
    <m/>
    <m/>
    <m/>
    <s v="USD"/>
    <n v="0"/>
    <m/>
  </r>
  <r>
    <s v="e2c9cba0-15a1-4a48-9d53-0959ab2ccec9"/>
    <s v="rg-transitional-eastus2-qa-001"/>
    <s v="microsoft.web/sites"/>
    <s v="ase-transitional-eastus2-qa-006"/>
    <s v=""/>
    <s v=""/>
    <x v="2"/>
    <x v="0"/>
    <s v="Enable Health check for App Service"/>
    <m/>
    <m/>
    <m/>
    <m/>
    <s v="USD"/>
    <n v="0"/>
    <m/>
  </r>
  <r>
    <s v="e2c9cba0-15a1-4a48-9d53-0959ab2ccec9"/>
    <s v="rg-transitional-eastus2-qa-001"/>
    <s v="microsoft.web/sites"/>
    <s v="ase-transitional-eastus2-qa-006"/>
    <s v=""/>
    <s v=""/>
    <x v="1"/>
    <x v="1"/>
    <s v="Diagnostic logs in App Service should be enabled"/>
    <m/>
    <m/>
    <m/>
    <m/>
    <s v="USD"/>
    <n v="0"/>
    <m/>
  </r>
  <r>
    <s v="e2c9cba0-15a1-4a48-9d53-0959ab2ccec9"/>
    <s v="rg-transitional-eastus2-qa-001"/>
    <s v="microsoft.web/sites"/>
    <s v="ase-transitional-eastus2-qa-007"/>
    <s v=""/>
    <s v=""/>
    <x v="1"/>
    <x v="0"/>
    <s v="Managed identity should be enabled on web apps"/>
    <m/>
    <m/>
    <m/>
    <m/>
    <s v="USD"/>
    <n v="0"/>
    <m/>
  </r>
  <r>
    <s v="e2c9cba0-15a1-4a48-9d53-0959ab2ccec9"/>
    <s v="rg-transitional-eastus2-qa-001"/>
    <s v="microsoft.web/sites"/>
    <s v="ase-transitional-eastus2-qa-007"/>
    <s v=""/>
    <s v=""/>
    <x v="2"/>
    <x v="0"/>
    <s v="Enable Health check for App Service"/>
    <m/>
    <m/>
    <m/>
    <m/>
    <s v="USD"/>
    <n v="0"/>
    <m/>
  </r>
  <r>
    <s v="e2c9cba0-15a1-4a48-9d53-0959ab2ccec9"/>
    <s v="rg-transitional-eastus2-qa-001"/>
    <s v="microsoft.web/sites"/>
    <s v="ase-transitional-eastus2-qa-007"/>
    <s v=""/>
    <s v=""/>
    <x v="1"/>
    <x v="1"/>
    <s v="Diagnostic logs in App Service should be enabled"/>
    <m/>
    <m/>
    <m/>
    <m/>
    <s v="USD"/>
    <n v="0"/>
    <m/>
  </r>
  <r>
    <s v="e2c9cba0-15a1-4a48-9d53-0959ab2ccec9"/>
    <s v="rg-transitional-eastus2-qa-001"/>
    <s v="microsoft.web/sites"/>
    <s v="ase-transitional-eastus2-qa-008"/>
    <s v=""/>
    <s v=""/>
    <x v="2"/>
    <x v="0"/>
    <s v="Enable Health check for App Service"/>
    <m/>
    <m/>
    <m/>
    <m/>
    <s v="USD"/>
    <n v="0"/>
    <m/>
  </r>
  <r>
    <s v="e2c9cba0-15a1-4a48-9d53-0959ab2ccec9"/>
    <s v="rg-transitional-eastus2-qa-001"/>
    <s v="microsoft.web/sites"/>
    <s v="ase-transitional-eastus2-qa-008"/>
    <s v=""/>
    <s v=""/>
    <x v="1"/>
    <x v="1"/>
    <s v="Diagnostic logs in App Service should be enabled"/>
    <m/>
    <m/>
    <m/>
    <m/>
    <s v="USD"/>
    <n v="0"/>
    <m/>
  </r>
  <r>
    <s v="e2c9cba0-15a1-4a48-9d53-0959ab2ccec9"/>
    <s v="rg-transitional-eastus2-qa-001"/>
    <s v="microsoft.web/sites"/>
    <s v="ase-transitional-eastus2-qa-008"/>
    <s v=""/>
    <s v=""/>
    <x v="1"/>
    <x v="0"/>
    <s v="Managed identity should be enabled on web apps"/>
    <m/>
    <m/>
    <m/>
    <m/>
    <s v="USD"/>
    <n v="0"/>
    <m/>
  </r>
  <r>
    <s v="e2c9cba0-15a1-4a48-9d53-0959ab2ccec9"/>
    <s v="rg-transitional-eastus2-qa-001"/>
    <s v="microsoft.web/sites"/>
    <s v="ase-transitional-eastus2-qa-009"/>
    <s v=""/>
    <s v=""/>
    <x v="1"/>
    <x v="1"/>
    <s v="Diagnostic logs in App Service should be enabled"/>
    <m/>
    <m/>
    <m/>
    <m/>
    <s v="USD"/>
    <n v="0"/>
    <m/>
  </r>
  <r>
    <s v="e2c9cba0-15a1-4a48-9d53-0959ab2ccec9"/>
    <s v="rg-transitional-eastus2-qa-001"/>
    <s v="microsoft.web/sites"/>
    <s v="ase-transitional-eastus2-qa-009"/>
    <s v=""/>
    <s v=""/>
    <x v="1"/>
    <x v="0"/>
    <s v="Managed identity should be enabled on web apps"/>
    <m/>
    <m/>
    <m/>
    <m/>
    <s v="USD"/>
    <n v="0"/>
    <m/>
  </r>
  <r>
    <s v="e2c9cba0-15a1-4a48-9d53-0959ab2ccec9"/>
    <s v="rg-transitional-eastus2-qa-001"/>
    <s v="microsoft.web/sites"/>
    <s v="ase-transitional-eastus2-qa-009"/>
    <s v=""/>
    <s v=""/>
    <x v="2"/>
    <x v="0"/>
    <s v="Enable Health check for App Service"/>
    <m/>
    <m/>
    <m/>
    <m/>
    <s v="USD"/>
    <n v="0"/>
    <m/>
  </r>
  <r>
    <s v="e2c9cba0-15a1-4a48-9d53-0959ab2ccec9"/>
    <s v="rg-transitional-eastus2-qa-001"/>
    <s v="microsoft.web/sites"/>
    <s v="ase-transitional-eastus2-qa-010"/>
    <s v=""/>
    <s v=""/>
    <x v="1"/>
    <x v="1"/>
    <s v="Diagnostic logs in App Service should be enabled"/>
    <m/>
    <m/>
    <m/>
    <m/>
    <s v="USD"/>
    <n v="0"/>
    <m/>
  </r>
  <r>
    <s v="e2c9cba0-15a1-4a48-9d53-0959ab2ccec9"/>
    <s v="rg-transitional-eastus2-qa-001"/>
    <s v="microsoft.web/sites"/>
    <s v="ase-transitional-eastus2-qa-010"/>
    <s v=""/>
    <s v=""/>
    <x v="2"/>
    <x v="0"/>
    <s v="Enable Health check for App Service"/>
    <m/>
    <m/>
    <m/>
    <m/>
    <s v="USD"/>
    <n v="0"/>
    <m/>
  </r>
  <r>
    <s v="e2c9cba0-15a1-4a48-9d53-0959ab2ccec9"/>
    <s v="rg-transitional-eastus2-qa-001"/>
    <s v="microsoft.web/sites"/>
    <s v="ase-transitional-eastus2-qa-010"/>
    <s v=""/>
    <s v=""/>
    <x v="1"/>
    <x v="0"/>
    <s v="Managed identity should be enabled on web apps"/>
    <m/>
    <m/>
    <m/>
    <m/>
    <s v="USD"/>
    <n v="0"/>
    <m/>
  </r>
  <r>
    <s v="e2c9cba0-15a1-4a48-9d53-0959ab2ccec9"/>
    <s v="rg-transitional-eastus2-qa-001"/>
    <s v="microsoft.web/sites"/>
    <s v="ase-transitional-eastus2-qa-011"/>
    <s v=""/>
    <s v=""/>
    <x v="2"/>
    <x v="0"/>
    <s v="Enable Health check for App Service"/>
    <m/>
    <m/>
    <m/>
    <m/>
    <s v="USD"/>
    <n v="0"/>
    <m/>
  </r>
  <r>
    <s v="e2c9cba0-15a1-4a48-9d53-0959ab2ccec9"/>
    <s v="rg-transitional-eastus2-qa-001"/>
    <s v="microsoft.web/sites"/>
    <s v="ase-transitional-eastus2-qa-011"/>
    <s v=""/>
    <s v=""/>
    <x v="1"/>
    <x v="0"/>
    <s v="Managed identity should be enabled on web apps"/>
    <m/>
    <m/>
    <m/>
    <m/>
    <s v="USD"/>
    <n v="0"/>
    <m/>
  </r>
  <r>
    <s v="e2c9cba0-15a1-4a48-9d53-0959ab2ccec9"/>
    <s v="rg-transitional-eastus2-qa-001"/>
    <s v="microsoft.web/sites"/>
    <s v="ase-transitional-eastus2-qa-011"/>
    <s v=""/>
    <s v=""/>
    <x v="1"/>
    <x v="1"/>
    <s v="Diagnostic logs in App Service should be enabled"/>
    <m/>
    <m/>
    <m/>
    <m/>
    <s v="USD"/>
    <n v="0"/>
    <m/>
  </r>
  <r>
    <s v="e2c9cba0-15a1-4a48-9d53-0959ab2ccec9"/>
    <s v="rg-transitional-eastus2-qa-001"/>
    <s v="microsoft.web/sites"/>
    <s v="ase-transitional-eastus2-qa-012"/>
    <s v=""/>
    <s v=""/>
    <x v="1"/>
    <x v="0"/>
    <s v="Managed identity should be enabled on web apps"/>
    <m/>
    <m/>
    <m/>
    <m/>
    <s v="USD"/>
    <n v="0"/>
    <m/>
  </r>
  <r>
    <s v="e2c9cba0-15a1-4a48-9d53-0959ab2ccec9"/>
    <s v="rg-transitional-eastus2-qa-001"/>
    <s v="microsoft.web/sites"/>
    <s v="ase-transitional-eastus2-qa-012"/>
    <s v=""/>
    <s v=""/>
    <x v="2"/>
    <x v="0"/>
    <s v="Enable Health check for App Service"/>
    <m/>
    <m/>
    <m/>
    <m/>
    <s v="USD"/>
    <n v="0"/>
    <m/>
  </r>
  <r>
    <s v="e2c9cba0-15a1-4a48-9d53-0959ab2ccec9"/>
    <s v="rg-transitional-eastus2-qa-001"/>
    <s v="microsoft.web/sites"/>
    <s v="ase-transitional-eastus2-qa-012"/>
    <s v=""/>
    <s v=""/>
    <x v="1"/>
    <x v="1"/>
    <s v="Diagnostic logs in App Service should be enabled"/>
    <m/>
    <m/>
    <m/>
    <m/>
    <s v="USD"/>
    <n v="0"/>
    <m/>
  </r>
  <r>
    <s v="e2c9cba0-15a1-4a48-9d53-0959ab2ccec9"/>
    <s v="rg-transitional-eastus2-qa-001"/>
    <s v="microsoft.web/sites"/>
    <s v="ase-transitional-eastus2-qa-013"/>
    <s v=""/>
    <s v=""/>
    <x v="1"/>
    <x v="0"/>
    <s v="Managed identity should be enabled on web apps"/>
    <m/>
    <m/>
    <m/>
    <m/>
    <s v="USD"/>
    <n v="0"/>
    <m/>
  </r>
  <r>
    <s v="e2c9cba0-15a1-4a48-9d53-0959ab2ccec9"/>
    <s v="rg-transitional-eastus2-qa-001"/>
    <s v="microsoft.web/sites"/>
    <s v="ase-transitional-eastus2-qa-013"/>
    <s v=""/>
    <s v=""/>
    <x v="2"/>
    <x v="0"/>
    <s v="Enable Health check for App Service"/>
    <m/>
    <m/>
    <m/>
    <m/>
    <s v="USD"/>
    <n v="0"/>
    <m/>
  </r>
  <r>
    <s v="e2c9cba0-15a1-4a48-9d53-0959ab2ccec9"/>
    <s v="rg-transitional-eastus2-qa-001"/>
    <s v="microsoft.web/sites"/>
    <s v="ase-transitional-eastus2-qa-013"/>
    <s v=""/>
    <s v=""/>
    <x v="1"/>
    <x v="1"/>
    <s v="Diagnostic logs in App Service should be enabled"/>
    <m/>
    <m/>
    <m/>
    <m/>
    <s v="USD"/>
    <n v="0"/>
    <m/>
  </r>
  <r>
    <s v="e2c9cba0-15a1-4a48-9d53-0959ab2ccec9"/>
    <s v="rg-transitional-eastus2-qa-001"/>
    <s v="microsoft.web/sites"/>
    <s v="ase-transitional-eastus2-qa-014"/>
    <s v=""/>
    <s v=""/>
    <x v="1"/>
    <x v="0"/>
    <s v="Managed identity should be enabled on web apps"/>
    <m/>
    <m/>
    <m/>
    <m/>
    <s v="USD"/>
    <n v="0"/>
    <m/>
  </r>
  <r>
    <s v="e2c9cba0-15a1-4a48-9d53-0959ab2ccec9"/>
    <s v="rg-transitional-eastus2-qa-001"/>
    <s v="microsoft.web/sites"/>
    <s v="ase-transitional-eastus2-qa-014"/>
    <s v=""/>
    <s v=""/>
    <x v="2"/>
    <x v="0"/>
    <s v="Enable Health check for App Service"/>
    <m/>
    <m/>
    <m/>
    <m/>
    <s v="USD"/>
    <n v="0"/>
    <m/>
  </r>
  <r>
    <s v="e2c9cba0-15a1-4a48-9d53-0959ab2ccec9"/>
    <s v="rg-transitional-eastus2-qa-001"/>
    <s v="microsoft.web/sites"/>
    <s v="ase-transitional-eastus2-qa-014"/>
    <s v=""/>
    <s v=""/>
    <x v="1"/>
    <x v="1"/>
    <s v="Diagnostic logs in App Service should be enabled"/>
    <m/>
    <m/>
    <m/>
    <m/>
    <s v="USD"/>
    <n v="0"/>
    <m/>
  </r>
  <r>
    <s v="e2c9cba0-15a1-4a48-9d53-0959ab2ccec9"/>
    <s v="rg-transitional-eastus2-qa-001"/>
    <s v="microsoft.web/sites"/>
    <s v="ase-transitional-eastus2-qa-015"/>
    <s v=""/>
    <s v=""/>
    <x v="2"/>
    <x v="0"/>
    <s v="Enable Health check for App Service"/>
    <m/>
    <m/>
    <m/>
    <m/>
    <s v="USD"/>
    <n v="0"/>
    <m/>
  </r>
  <r>
    <s v="e2c9cba0-15a1-4a48-9d53-0959ab2ccec9"/>
    <s v="rg-transitional-eastus2-qa-001"/>
    <s v="microsoft.web/sites"/>
    <s v="ase-transitional-eastus2-qa-015"/>
    <s v=""/>
    <s v=""/>
    <x v="1"/>
    <x v="0"/>
    <s v="Managed identity should be enabled on web apps"/>
    <m/>
    <m/>
    <m/>
    <m/>
    <s v="USD"/>
    <n v="0"/>
    <m/>
  </r>
  <r>
    <s v="e2c9cba0-15a1-4a48-9d53-0959ab2ccec9"/>
    <s v="rg-transitional-eastus2-qa-001"/>
    <s v="microsoft.web/sites"/>
    <s v="ase-transitional-eastus2-qa-015"/>
    <s v=""/>
    <s v=""/>
    <x v="1"/>
    <x v="1"/>
    <s v="Diagnostic logs in App Service should be enabled"/>
    <m/>
    <m/>
    <m/>
    <m/>
    <s v="USD"/>
    <n v="0"/>
    <m/>
  </r>
  <r>
    <s v="e2c9cba0-15a1-4a48-9d53-0959ab2ccec9"/>
    <s v="rg-transitional-eastus2-qa-001"/>
    <s v="microsoft.web/sites"/>
    <s v="ase-transitional-eastus2-qa-016"/>
    <s v=""/>
    <s v=""/>
    <x v="2"/>
    <x v="0"/>
    <s v="Enable Health check for App Service"/>
    <m/>
    <m/>
    <m/>
    <m/>
    <s v="USD"/>
    <n v="0"/>
    <m/>
  </r>
  <r>
    <s v="e2c9cba0-15a1-4a48-9d53-0959ab2ccec9"/>
    <s v="rg-transitional-eastus2-qa-001"/>
    <s v="microsoft.web/sites"/>
    <s v="ase-transitional-eastus2-qa-016"/>
    <s v=""/>
    <s v=""/>
    <x v="1"/>
    <x v="0"/>
    <s v="Managed identity should be enabled on web apps"/>
    <m/>
    <m/>
    <m/>
    <m/>
    <s v="USD"/>
    <n v="0"/>
    <m/>
  </r>
  <r>
    <s v="e2c9cba0-15a1-4a48-9d53-0959ab2ccec9"/>
    <s v="rg-transitional-eastus2-qa-001"/>
    <s v="microsoft.web/sites"/>
    <s v="ase-transitional-eastus2-qa-016"/>
    <s v=""/>
    <s v=""/>
    <x v="1"/>
    <x v="1"/>
    <s v="Diagnostic logs in App Service should be enabled"/>
    <m/>
    <m/>
    <m/>
    <m/>
    <s v="USD"/>
    <n v="0"/>
    <m/>
  </r>
  <r>
    <s v="e2c9cba0-15a1-4a48-9d53-0959ab2ccec9"/>
    <s v="rg-transitional-eastus2-qa-001"/>
    <s v="microsoft.web/sites"/>
    <s v="ase-transitional-eastus2-qa-017"/>
    <s v=""/>
    <s v=""/>
    <x v="2"/>
    <x v="0"/>
    <s v="Enable Health check for App Service"/>
    <m/>
    <m/>
    <m/>
    <m/>
    <s v="USD"/>
    <n v="0"/>
    <m/>
  </r>
  <r>
    <s v="e2c9cba0-15a1-4a48-9d53-0959ab2ccec9"/>
    <s v="rg-transitional-eastus2-qa-001"/>
    <s v="microsoft.web/sites"/>
    <s v="ase-transitional-eastus2-qa-017"/>
    <s v=""/>
    <s v=""/>
    <x v="1"/>
    <x v="1"/>
    <s v="Diagnostic logs in App Service should be enabled"/>
    <m/>
    <m/>
    <m/>
    <m/>
    <s v="USD"/>
    <n v="0"/>
    <m/>
  </r>
  <r>
    <s v="e2c9cba0-15a1-4a48-9d53-0959ab2ccec9"/>
    <s v="rg-transitional-eastus2-qa-001"/>
    <s v="microsoft.web/sites"/>
    <s v="ase-transitional-eastus2-qa-017"/>
    <s v=""/>
    <s v=""/>
    <x v="1"/>
    <x v="0"/>
    <s v="Managed identity should be enabled on web apps"/>
    <m/>
    <m/>
    <m/>
    <m/>
    <s v="USD"/>
    <n v="0"/>
    <m/>
  </r>
  <r>
    <s v="e2c9cba0-15a1-4a48-9d53-0959ab2ccec9"/>
    <s v="rg-transitional-eastus2-qa-001"/>
    <s v="microsoft.web/sites"/>
    <s v="ase-transitional-eastus2-qa-018"/>
    <s v=""/>
    <s v=""/>
    <x v="2"/>
    <x v="0"/>
    <s v="Enable Health check for App Service"/>
    <m/>
    <m/>
    <m/>
    <m/>
    <s v="USD"/>
    <n v="0"/>
    <m/>
  </r>
  <r>
    <s v="e2c9cba0-15a1-4a48-9d53-0959ab2ccec9"/>
    <s v="rg-transitional-eastus2-qa-001"/>
    <s v="microsoft.web/sites"/>
    <s v="ase-transitional-eastus2-qa-018"/>
    <s v=""/>
    <s v=""/>
    <x v="1"/>
    <x v="1"/>
    <s v="Diagnostic logs in App Service should be enabled"/>
    <m/>
    <m/>
    <m/>
    <m/>
    <s v="USD"/>
    <n v="0"/>
    <m/>
  </r>
  <r>
    <s v="e2c9cba0-15a1-4a48-9d53-0959ab2ccec9"/>
    <s v="rg-transitional-eastus2-qa-001"/>
    <s v="microsoft.web/sites"/>
    <s v="ase-transitional-eastus2-qa-018"/>
    <s v=""/>
    <s v=""/>
    <x v="1"/>
    <x v="0"/>
    <s v="Managed identity should be enabled on web apps"/>
    <m/>
    <m/>
    <m/>
    <m/>
    <s v="USD"/>
    <n v="0"/>
    <m/>
  </r>
  <r>
    <s v="e2c9cba0-15a1-4a48-9d53-0959ab2ccec9"/>
    <s v="rg-transitional-eastus2-qa-001"/>
    <s v="microsoft.web/sites"/>
    <s v="ase-transitional-eastus2-qa-019"/>
    <s v=""/>
    <s v=""/>
    <x v="2"/>
    <x v="0"/>
    <s v="Enable Health check for App Service"/>
    <m/>
    <m/>
    <m/>
    <m/>
    <s v="USD"/>
    <n v="0"/>
    <m/>
  </r>
  <r>
    <s v="e2c9cba0-15a1-4a48-9d53-0959ab2ccec9"/>
    <s v="rg-transitional-eastus2-qa-001"/>
    <s v="microsoft.web/sites"/>
    <s v="ase-transitional-eastus2-qa-019"/>
    <s v=""/>
    <s v=""/>
    <x v="1"/>
    <x v="1"/>
    <s v="Diagnostic logs in App Service should be enabled"/>
    <m/>
    <m/>
    <m/>
    <m/>
    <s v="USD"/>
    <n v="0"/>
    <m/>
  </r>
  <r>
    <s v="e2c9cba0-15a1-4a48-9d53-0959ab2ccec9"/>
    <s v="rg-transitional-eastus2-qa-001"/>
    <s v="microsoft.web/sites"/>
    <s v="ase-transitional-eastus2-qa-019"/>
    <s v=""/>
    <s v=""/>
    <x v="1"/>
    <x v="0"/>
    <s v="Managed identity should be enabled on web apps"/>
    <m/>
    <m/>
    <m/>
    <m/>
    <s v="USD"/>
    <n v="0"/>
    <m/>
  </r>
  <r>
    <s v="e2c9cba0-15a1-4a48-9d53-0959ab2ccec9"/>
    <s v="rg-transitional-eastus2-qa-001"/>
    <s v="microsoft.web/sites"/>
    <s v="ase-transitional-eastus2-qa-020"/>
    <s v=""/>
    <s v=""/>
    <x v="1"/>
    <x v="0"/>
    <s v="Managed identity should be enabled on web apps"/>
    <m/>
    <m/>
    <m/>
    <m/>
    <s v="USD"/>
    <n v="0"/>
    <m/>
  </r>
  <r>
    <s v="e2c9cba0-15a1-4a48-9d53-0959ab2ccec9"/>
    <s v="rg-transitional-eastus2-qa-001"/>
    <s v="microsoft.web/sites"/>
    <s v="ase-transitional-eastus2-qa-020"/>
    <s v=""/>
    <s v=""/>
    <x v="1"/>
    <x v="1"/>
    <s v="Diagnostic logs in App Service should be enabled"/>
    <m/>
    <m/>
    <m/>
    <m/>
    <s v="USD"/>
    <n v="0"/>
    <m/>
  </r>
  <r>
    <s v="e2c9cba0-15a1-4a48-9d53-0959ab2ccec9"/>
    <s v="rg-transitional-eastus2-qa-001"/>
    <s v="microsoft.web/sites"/>
    <s v="ase-transitional-eastus2-qa-020"/>
    <s v=""/>
    <s v=""/>
    <x v="2"/>
    <x v="0"/>
    <s v="Enable Health check for App Service"/>
    <m/>
    <m/>
    <m/>
    <m/>
    <s v="USD"/>
    <n v="0"/>
    <m/>
  </r>
  <r>
    <s v="e2c9cba0-15a1-4a48-9d53-0959ab2ccec9"/>
    <s v="rg-transitional-eastus2-qa-001"/>
    <s v="microsoft.web/sites"/>
    <s v="ase-transitional-eastus2-qa-021"/>
    <s v=""/>
    <s v=""/>
    <x v="2"/>
    <x v="0"/>
    <s v="Enable Health check for App Service"/>
    <m/>
    <m/>
    <m/>
    <m/>
    <s v="USD"/>
    <n v="0"/>
    <m/>
  </r>
  <r>
    <s v="e2c9cba0-15a1-4a48-9d53-0959ab2ccec9"/>
    <s v="rg-transitional-eastus2-qa-001"/>
    <s v="microsoft.web/sites"/>
    <s v="ase-transitional-eastus2-qa-021"/>
    <s v=""/>
    <s v=""/>
    <x v="1"/>
    <x v="0"/>
    <s v="Managed identity should be enabled on web apps"/>
    <m/>
    <m/>
    <m/>
    <m/>
    <s v="USD"/>
    <n v="0"/>
    <m/>
  </r>
  <r>
    <s v="e2c9cba0-15a1-4a48-9d53-0959ab2ccec9"/>
    <s v="rg-transitional-eastus2-qa-001"/>
    <s v="microsoft.web/sites"/>
    <s v="ase-transitional-eastus2-qa-021"/>
    <s v=""/>
    <s v=""/>
    <x v="1"/>
    <x v="1"/>
    <s v="Diagnostic logs in App Service should be enabled"/>
    <m/>
    <m/>
    <m/>
    <m/>
    <s v="USD"/>
    <n v="0"/>
    <m/>
  </r>
  <r>
    <s v="e2c9cba0-15a1-4a48-9d53-0959ab2ccec9"/>
    <s v="rg-transitional-eastus2-qa-001"/>
    <s v="microsoft.web/sites"/>
    <s v="ase-transitional-eastus2-qa-022"/>
    <s v=""/>
    <s v=""/>
    <x v="1"/>
    <x v="1"/>
    <s v="Diagnostic logs in App Service should be enabled"/>
    <m/>
    <m/>
    <m/>
    <m/>
    <s v="USD"/>
    <n v="0"/>
    <m/>
  </r>
  <r>
    <s v="e2c9cba0-15a1-4a48-9d53-0959ab2ccec9"/>
    <s v="rg-transitional-eastus2-qa-001"/>
    <s v="microsoft.web/sites"/>
    <s v="ase-transitional-eastus2-qa-022"/>
    <s v=""/>
    <s v=""/>
    <x v="2"/>
    <x v="0"/>
    <s v="Enable Health check for App Service"/>
    <m/>
    <m/>
    <m/>
    <m/>
    <s v="USD"/>
    <n v="0"/>
    <m/>
  </r>
  <r>
    <s v="e2c9cba0-15a1-4a48-9d53-0959ab2ccec9"/>
    <s v="rg-transitional-eastus2-qa-001"/>
    <s v="microsoft.web/sites"/>
    <s v="ase-transitional-eastus2-qa-022"/>
    <s v=""/>
    <s v=""/>
    <x v="1"/>
    <x v="0"/>
    <s v="Managed identity should be enabled on web apps"/>
    <m/>
    <m/>
    <m/>
    <m/>
    <s v="USD"/>
    <n v="0"/>
    <m/>
  </r>
  <r>
    <s v="e2c9cba0-15a1-4a48-9d53-0959ab2ccec9"/>
    <s v="rg-transitional-eastus2-qa-001"/>
    <s v="microsoft.web/sites"/>
    <s v="ase-transitional-eastus2-qa-023"/>
    <s v=""/>
    <s v=""/>
    <x v="1"/>
    <x v="1"/>
    <s v="Diagnostic logs in App Service should be enabled"/>
    <m/>
    <m/>
    <m/>
    <m/>
    <s v="USD"/>
    <n v="0"/>
    <m/>
  </r>
  <r>
    <s v="e2c9cba0-15a1-4a48-9d53-0959ab2ccec9"/>
    <s v="rg-transitional-eastus2-qa-001"/>
    <s v="microsoft.web/sites"/>
    <s v="ase-transitional-eastus2-qa-023"/>
    <s v=""/>
    <s v=""/>
    <x v="2"/>
    <x v="0"/>
    <s v="Enable Health check for App Service"/>
    <m/>
    <m/>
    <m/>
    <m/>
    <s v="USD"/>
    <n v="0"/>
    <m/>
  </r>
  <r>
    <s v="e2c9cba0-15a1-4a48-9d53-0959ab2ccec9"/>
    <s v="rg-transitional-eastus2-qa-001"/>
    <s v="microsoft.web/sites"/>
    <s v="ase-transitional-eastus2-qa-023"/>
    <s v=""/>
    <s v=""/>
    <x v="1"/>
    <x v="0"/>
    <s v="Managed identity should be enabled on web apps"/>
    <m/>
    <m/>
    <m/>
    <m/>
    <s v="USD"/>
    <n v="0"/>
    <m/>
  </r>
  <r>
    <s v="e2c9cba0-15a1-4a48-9d53-0959ab2ccec9"/>
    <s v="rg-transitional-eastus2-qa-001"/>
    <s v="microsoft.web/sites"/>
    <s v="ase-transitional-eastus2-qa-024"/>
    <s v=""/>
    <s v=""/>
    <x v="1"/>
    <x v="1"/>
    <s v="Diagnostic logs in App Service should be enabled"/>
    <m/>
    <m/>
    <m/>
    <m/>
    <s v="USD"/>
    <n v="0"/>
    <m/>
  </r>
  <r>
    <s v="e2c9cba0-15a1-4a48-9d53-0959ab2ccec9"/>
    <s v="rg-transitional-eastus2-qa-001"/>
    <s v="microsoft.web/sites"/>
    <s v="ase-transitional-eastus2-qa-024"/>
    <s v=""/>
    <s v=""/>
    <x v="2"/>
    <x v="0"/>
    <s v="Enable Health check for App Service"/>
    <m/>
    <m/>
    <m/>
    <m/>
    <s v="USD"/>
    <n v="0"/>
    <m/>
  </r>
  <r>
    <s v="e2c9cba0-15a1-4a48-9d53-0959ab2ccec9"/>
    <s v="rg-transitional-eastus2-qa-001"/>
    <s v="microsoft.web/sites"/>
    <s v="ase-transitional-eastus2-qa-024"/>
    <s v=""/>
    <s v=""/>
    <x v="1"/>
    <x v="0"/>
    <s v="Managed identity should be enabled on web apps"/>
    <m/>
    <m/>
    <m/>
    <m/>
    <s v="USD"/>
    <n v="0"/>
    <m/>
  </r>
  <r>
    <s v="e2c9cba0-15a1-4a48-9d53-0959ab2ccec9"/>
    <s v="rg-transitional-eastus2-qa-001"/>
    <s v="microsoft.web/sites"/>
    <s v="ase-transitional-eastus2-qa-025"/>
    <s v=""/>
    <s v=""/>
    <x v="1"/>
    <x v="0"/>
    <s v="Managed identity should be enabled on web apps"/>
    <m/>
    <m/>
    <m/>
    <m/>
    <s v="USD"/>
    <n v="0"/>
    <m/>
  </r>
  <r>
    <s v="e2c9cba0-15a1-4a48-9d53-0959ab2ccec9"/>
    <s v="rg-transitional-eastus2-qa-001"/>
    <s v="microsoft.web/sites"/>
    <s v="ase-transitional-eastus2-qa-025"/>
    <s v=""/>
    <s v=""/>
    <x v="2"/>
    <x v="0"/>
    <s v="Enable Health check for App Service"/>
    <m/>
    <m/>
    <m/>
    <m/>
    <s v="USD"/>
    <n v="0"/>
    <m/>
  </r>
  <r>
    <s v="e2c9cba0-15a1-4a48-9d53-0959ab2ccec9"/>
    <s v="rg-transitional-eastus2-qa-001"/>
    <s v="microsoft.web/sites"/>
    <s v="ase-transitional-eastus2-qa-025"/>
    <s v=""/>
    <s v=""/>
    <x v="1"/>
    <x v="1"/>
    <s v="Diagnostic logs in App Service should be enabled"/>
    <m/>
    <m/>
    <m/>
    <m/>
    <s v="USD"/>
    <n v="0"/>
    <m/>
  </r>
  <r>
    <s v="e2c9cba0-15a1-4a48-9d53-0959ab2ccec9"/>
    <s v="rg-transitional-eastus2-qa-001"/>
    <s v="microsoft.web/sites"/>
    <s v="ase-transitional-eastus2-qa-026"/>
    <s v=""/>
    <s v=""/>
    <x v="1"/>
    <x v="1"/>
    <s v="Diagnostic logs in App Service should be enabled"/>
    <m/>
    <m/>
    <m/>
    <m/>
    <s v="USD"/>
    <n v="0"/>
    <m/>
  </r>
  <r>
    <s v="e2c9cba0-15a1-4a48-9d53-0959ab2ccec9"/>
    <s v="rg-transitional-eastus2-qa-001"/>
    <s v="microsoft.web/sites"/>
    <s v="ase-transitional-eastus2-qa-026"/>
    <s v=""/>
    <s v=""/>
    <x v="2"/>
    <x v="0"/>
    <s v="Enable Health check for App Service"/>
    <m/>
    <m/>
    <m/>
    <m/>
    <s v="USD"/>
    <n v="0"/>
    <m/>
  </r>
  <r>
    <s v="e2c9cba0-15a1-4a48-9d53-0959ab2ccec9"/>
    <s v="rg-transitional-eastus2-qa-001"/>
    <s v="microsoft.web/sites"/>
    <s v="ase-transitional-eastus2-qa-026"/>
    <s v=""/>
    <s v=""/>
    <x v="1"/>
    <x v="0"/>
    <s v="Managed identity should be enabled on web apps"/>
    <m/>
    <m/>
    <m/>
    <m/>
    <s v="USD"/>
    <n v="0"/>
    <m/>
  </r>
  <r>
    <s v="e2c9cba0-15a1-4a48-9d53-0959ab2ccec9"/>
    <s v="rg-transitional-eastus2-qa-001"/>
    <s v="microsoft.web/sites"/>
    <s v="ase-transitional-eastus2-qa-027"/>
    <s v=""/>
    <s v=""/>
    <x v="2"/>
    <x v="0"/>
    <s v="Enable Health check for App Service"/>
    <m/>
    <m/>
    <m/>
    <m/>
    <s v="USD"/>
    <n v="0"/>
    <m/>
  </r>
  <r>
    <s v="e2c9cba0-15a1-4a48-9d53-0959ab2ccec9"/>
    <s v="rg-transitional-eastus2-qa-001"/>
    <s v="microsoft.web/sites"/>
    <s v="ase-transitional-eastus2-qa-027"/>
    <s v=""/>
    <s v=""/>
    <x v="1"/>
    <x v="1"/>
    <s v="Diagnostic logs in App Service should be enabled"/>
    <m/>
    <m/>
    <m/>
    <m/>
    <s v="USD"/>
    <n v="0"/>
    <m/>
  </r>
  <r>
    <s v="e2c9cba0-15a1-4a48-9d53-0959ab2ccec9"/>
    <s v="rg-transitional-eastus2-qa-001"/>
    <s v="microsoft.web/sites"/>
    <s v="ase-transitional-eastus2-qa-027"/>
    <s v=""/>
    <s v=""/>
    <x v="1"/>
    <x v="0"/>
    <s v="Managed identity should be enabled on web apps"/>
    <m/>
    <m/>
    <m/>
    <m/>
    <s v="USD"/>
    <n v="0"/>
    <m/>
  </r>
  <r>
    <s v="e2c9cba0-15a1-4a48-9d53-0959ab2ccec9"/>
    <s v="rg-transitional-eastus2-qa-001"/>
    <s v="microsoft.web/sites"/>
    <s v="ase-transitional-eastus2-qa-028"/>
    <s v=""/>
    <s v=""/>
    <x v="2"/>
    <x v="0"/>
    <s v="Enable Health check for App Service"/>
    <m/>
    <m/>
    <m/>
    <m/>
    <s v="USD"/>
    <n v="0"/>
    <m/>
  </r>
  <r>
    <s v="e2c9cba0-15a1-4a48-9d53-0959ab2ccec9"/>
    <s v="rg-transitional-eastus2-qa-001"/>
    <s v="microsoft.web/sites"/>
    <s v="ase-transitional-eastus2-qa-028"/>
    <s v=""/>
    <s v=""/>
    <x v="1"/>
    <x v="0"/>
    <s v="Managed identity should be enabled on web apps"/>
    <m/>
    <m/>
    <m/>
    <m/>
    <s v="USD"/>
    <n v="0"/>
    <m/>
  </r>
  <r>
    <s v="e2c9cba0-15a1-4a48-9d53-0959ab2ccec9"/>
    <s v="rg-transitional-eastus2-qa-001"/>
    <s v="microsoft.web/sites"/>
    <s v="ase-transitional-eastus2-qa-028"/>
    <s v=""/>
    <s v=""/>
    <x v="1"/>
    <x v="1"/>
    <s v="Diagnostic logs in App Service should be enabled"/>
    <m/>
    <m/>
    <m/>
    <m/>
    <s v="USD"/>
    <n v="0"/>
    <m/>
  </r>
  <r>
    <s v="e2c9cba0-15a1-4a48-9d53-0959ab2ccec9"/>
    <s v="rg-transitional-eastus2-qa-001"/>
    <s v="microsoft.web/sites"/>
    <s v="ase-transitional-eastus2-qa-029"/>
    <s v=""/>
    <s v=""/>
    <x v="1"/>
    <x v="0"/>
    <s v="Managed identity should be enabled on web apps"/>
    <m/>
    <m/>
    <m/>
    <m/>
    <s v="USD"/>
    <n v="0"/>
    <m/>
  </r>
  <r>
    <s v="e2c9cba0-15a1-4a48-9d53-0959ab2ccec9"/>
    <s v="rg-transitional-eastus2-qa-001"/>
    <s v="microsoft.web/sites"/>
    <s v="ase-transitional-eastus2-qa-029"/>
    <s v=""/>
    <s v=""/>
    <x v="2"/>
    <x v="0"/>
    <s v="Enable Health check for App Service"/>
    <m/>
    <m/>
    <m/>
    <m/>
    <s v="USD"/>
    <n v="0"/>
    <m/>
  </r>
  <r>
    <s v="e2c9cba0-15a1-4a48-9d53-0959ab2ccec9"/>
    <s v="rg-transitional-eastus2-qa-001"/>
    <s v="microsoft.web/sites"/>
    <s v="ase-transitional-eastus2-qa-029"/>
    <s v=""/>
    <s v=""/>
    <x v="1"/>
    <x v="1"/>
    <s v="Diagnostic logs in App Service should be enabled"/>
    <m/>
    <m/>
    <m/>
    <m/>
    <s v="USD"/>
    <n v="0"/>
    <m/>
  </r>
  <r>
    <s v="e2c9cba0-15a1-4a48-9d53-0959ab2ccec9"/>
    <s v="rg-transitional-eastus2-qa-001"/>
    <s v="microsoft.web/sites"/>
    <s v="ase-transitional-eastus2-qa-030"/>
    <s v=""/>
    <s v=""/>
    <x v="1"/>
    <x v="1"/>
    <s v="Diagnostic logs in App Service should be enabled"/>
    <m/>
    <m/>
    <m/>
    <m/>
    <s v="USD"/>
    <n v="0"/>
    <m/>
  </r>
  <r>
    <s v="e2c9cba0-15a1-4a48-9d53-0959ab2ccec9"/>
    <s v="rg-transitional-eastus2-qa-001"/>
    <s v="microsoft.web/sites"/>
    <s v="ase-transitional-eastus2-qa-030"/>
    <s v=""/>
    <s v=""/>
    <x v="2"/>
    <x v="0"/>
    <s v="Enable Health check for App Service"/>
    <m/>
    <m/>
    <m/>
    <m/>
    <s v="USD"/>
    <n v="0"/>
    <m/>
  </r>
  <r>
    <s v="e2c9cba0-15a1-4a48-9d53-0959ab2ccec9"/>
    <s v="rg-transitional-eastus2-qa-001"/>
    <s v="microsoft.web/sites"/>
    <s v="ase-transitional-eastus2-qa-030"/>
    <s v=""/>
    <s v=""/>
    <x v="1"/>
    <x v="0"/>
    <s v="Managed identity should be enabled on web apps"/>
    <m/>
    <m/>
    <m/>
    <m/>
    <s v="USD"/>
    <n v="0"/>
    <m/>
  </r>
  <r>
    <s v="e2c9cba0-15a1-4a48-9d53-0959ab2ccec9"/>
    <s v="rg-transitional-eastus2-qa-001"/>
    <s v="microsoft.web/sites"/>
    <s v="ase-transitional-eastus2-qa-031"/>
    <s v=""/>
    <s v=""/>
    <x v="1"/>
    <x v="0"/>
    <s v="Managed identity should be enabled on web apps"/>
    <m/>
    <m/>
    <m/>
    <m/>
    <s v="USD"/>
    <n v="0"/>
    <m/>
  </r>
  <r>
    <s v="e2c9cba0-15a1-4a48-9d53-0959ab2ccec9"/>
    <s v="rg-transitional-eastus2-qa-001"/>
    <s v="microsoft.web/sites"/>
    <s v="ase-transitional-eastus2-qa-031"/>
    <s v=""/>
    <s v=""/>
    <x v="1"/>
    <x v="1"/>
    <s v="Diagnostic logs in App Service should be enabled"/>
    <m/>
    <m/>
    <m/>
    <m/>
    <s v="USD"/>
    <n v="0"/>
    <m/>
  </r>
  <r>
    <s v="e2c9cba0-15a1-4a48-9d53-0959ab2ccec9"/>
    <s v="rg-transitional-eastus2-qa-001"/>
    <s v="microsoft.web/sites"/>
    <s v="ase-transitional-eastus2-qa-031"/>
    <s v=""/>
    <s v=""/>
    <x v="2"/>
    <x v="0"/>
    <s v="Enable Health check for App Service"/>
    <m/>
    <m/>
    <m/>
    <m/>
    <s v="USD"/>
    <n v="0"/>
    <m/>
  </r>
  <r>
    <s v="e2c9cba0-15a1-4a48-9d53-0959ab2ccec9"/>
    <s v="rg-transitional-eastus2-qa-001"/>
    <s v="microsoft.web/sites"/>
    <s v="ase-transitional-eastus2-qa-032"/>
    <s v=""/>
    <s v=""/>
    <x v="1"/>
    <x v="1"/>
    <s v="Diagnostic logs in App Service should be enabled"/>
    <m/>
    <m/>
    <m/>
    <m/>
    <s v="USD"/>
    <n v="0"/>
    <m/>
  </r>
  <r>
    <s v="e2c9cba0-15a1-4a48-9d53-0959ab2ccec9"/>
    <s v="rg-transitional-eastus2-qa-001"/>
    <s v="microsoft.web/sites"/>
    <s v="ase-transitional-eastus2-qa-032"/>
    <s v=""/>
    <s v=""/>
    <x v="2"/>
    <x v="0"/>
    <s v="Enable Health check for App Service"/>
    <m/>
    <m/>
    <m/>
    <m/>
    <s v="USD"/>
    <n v="0"/>
    <m/>
  </r>
  <r>
    <s v="e2c9cba0-15a1-4a48-9d53-0959ab2ccec9"/>
    <s v="rg-transitional-eastus2-qa-001"/>
    <s v="microsoft.web/sites"/>
    <s v="ase-transitional-eastus2-qa-032"/>
    <s v=""/>
    <s v=""/>
    <x v="1"/>
    <x v="0"/>
    <s v="Managed identity should be enabled on web apps"/>
    <m/>
    <m/>
    <m/>
    <m/>
    <s v="USD"/>
    <n v="0"/>
    <m/>
  </r>
  <r>
    <s v="e2c9cba0-15a1-4a48-9d53-0959ab2ccec9"/>
    <s v="rg-transitional-eastus2-qa-001"/>
    <s v="microsoft.web/sites"/>
    <s v="ase-transitional-eastus2-qa-033"/>
    <s v=""/>
    <s v=""/>
    <x v="1"/>
    <x v="0"/>
    <s v="Managed identity should be enabled on web apps"/>
    <m/>
    <m/>
    <m/>
    <m/>
    <s v="USD"/>
    <n v="0"/>
    <m/>
  </r>
  <r>
    <s v="e2c9cba0-15a1-4a48-9d53-0959ab2ccec9"/>
    <s v="rg-transitional-eastus2-qa-001"/>
    <s v="microsoft.web/sites"/>
    <s v="ase-transitional-eastus2-qa-033"/>
    <s v=""/>
    <s v=""/>
    <x v="1"/>
    <x v="1"/>
    <s v="Diagnostic logs in App Service should be enabled"/>
    <m/>
    <m/>
    <m/>
    <m/>
    <s v="USD"/>
    <n v="0"/>
    <m/>
  </r>
  <r>
    <s v="e2c9cba0-15a1-4a48-9d53-0959ab2ccec9"/>
    <s v="rg-transitional-eastus2-qa-001"/>
    <s v="microsoft.web/sites"/>
    <s v="ase-transitional-eastus2-qa-033"/>
    <s v=""/>
    <s v=""/>
    <x v="2"/>
    <x v="0"/>
    <s v="Enable Health check for App Service"/>
    <m/>
    <m/>
    <m/>
    <m/>
    <s v="USD"/>
    <n v="0"/>
    <m/>
  </r>
  <r>
    <s v="e2c9cba0-15a1-4a48-9d53-0959ab2ccec9"/>
    <s v="rg-transitional-eastus2-qa-001"/>
    <s v="microsoft.web/sites"/>
    <s v="ase-transitional-eastus2-qa-034"/>
    <s v=""/>
    <s v=""/>
    <x v="1"/>
    <x v="0"/>
    <s v="Managed identity should be enabled on web apps"/>
    <m/>
    <m/>
    <m/>
    <m/>
    <s v="USD"/>
    <n v="0"/>
    <m/>
  </r>
  <r>
    <s v="e2c9cba0-15a1-4a48-9d53-0959ab2ccec9"/>
    <s v="rg-transitional-eastus2-qa-001"/>
    <s v="microsoft.web/sites"/>
    <s v="ase-transitional-eastus2-qa-034"/>
    <s v=""/>
    <s v=""/>
    <x v="2"/>
    <x v="0"/>
    <s v="Enable Health check for App Service"/>
    <m/>
    <m/>
    <m/>
    <m/>
    <s v="USD"/>
    <n v="0"/>
    <m/>
  </r>
  <r>
    <s v="e2c9cba0-15a1-4a48-9d53-0959ab2ccec9"/>
    <s v="rg-transitional-eastus2-qa-001"/>
    <s v="microsoft.web/sites"/>
    <s v="ase-transitional-eastus2-qa-034"/>
    <s v=""/>
    <s v=""/>
    <x v="1"/>
    <x v="1"/>
    <s v="Diagnostic logs in App Service should be enabled"/>
    <m/>
    <m/>
    <m/>
    <m/>
    <s v="USD"/>
    <n v="0"/>
    <m/>
  </r>
  <r>
    <s v="e2c9cba0-15a1-4a48-9d53-0959ab2ccec9"/>
    <s v="rg-transitional-eastus2-qa-001"/>
    <s v="microsoft.web/sites"/>
    <s v="ase-transitional-eastus2-qa-035"/>
    <s v=""/>
    <s v=""/>
    <x v="1"/>
    <x v="0"/>
    <s v="Managed identity should be enabled on web apps"/>
    <m/>
    <m/>
    <m/>
    <m/>
    <s v="USD"/>
    <n v="0"/>
    <m/>
  </r>
  <r>
    <s v="e2c9cba0-15a1-4a48-9d53-0959ab2ccec9"/>
    <s v="rg-transitional-eastus2-qa-001"/>
    <s v="microsoft.web/sites"/>
    <s v="ase-transitional-eastus2-qa-035"/>
    <s v=""/>
    <s v=""/>
    <x v="1"/>
    <x v="1"/>
    <s v="Diagnostic logs in App Service should be enabled"/>
    <m/>
    <m/>
    <m/>
    <m/>
    <s v="USD"/>
    <n v="0"/>
    <m/>
  </r>
  <r>
    <s v="e2c9cba0-15a1-4a48-9d53-0959ab2ccec9"/>
    <s v="rg-transitional-eastus2-qa-001"/>
    <s v="microsoft.web/sites"/>
    <s v="ase-transitional-eastus2-qa-035"/>
    <s v=""/>
    <s v=""/>
    <x v="2"/>
    <x v="0"/>
    <s v="Enable Health check for App Service"/>
    <m/>
    <m/>
    <m/>
    <m/>
    <s v="USD"/>
    <n v="0"/>
    <m/>
  </r>
  <r>
    <s v="e2c9cba0-15a1-4a48-9d53-0959ab2ccec9"/>
    <s v="rg-transitional-eastus2-qa-001"/>
    <s v="microsoft.web/sites"/>
    <s v="ase-transitional-eastus2-qa-036"/>
    <s v=""/>
    <s v=""/>
    <x v="1"/>
    <x v="1"/>
    <s v="Diagnostic logs in App Service should be enabled"/>
    <m/>
    <m/>
    <m/>
    <m/>
    <s v="USD"/>
    <n v="0"/>
    <m/>
  </r>
  <r>
    <s v="e2c9cba0-15a1-4a48-9d53-0959ab2ccec9"/>
    <s v="rg-transitional-eastus2-qa-001"/>
    <s v="microsoft.web/sites"/>
    <s v="ase-transitional-eastus2-qa-036"/>
    <s v=""/>
    <s v=""/>
    <x v="1"/>
    <x v="0"/>
    <s v="Managed identity should be enabled on web apps"/>
    <m/>
    <m/>
    <m/>
    <m/>
    <s v="USD"/>
    <n v="0"/>
    <m/>
  </r>
  <r>
    <s v="e2c9cba0-15a1-4a48-9d53-0959ab2ccec9"/>
    <s v="rg-transitional-eastus2-qa-001"/>
    <s v="microsoft.web/sites"/>
    <s v="ase-transitional-eastus2-qa-036"/>
    <s v=""/>
    <s v=""/>
    <x v="2"/>
    <x v="0"/>
    <s v="Enable Health check for App Service"/>
    <m/>
    <m/>
    <m/>
    <m/>
    <s v="USD"/>
    <n v="0"/>
    <m/>
  </r>
  <r>
    <s v="e2c9cba0-15a1-4a48-9d53-0959ab2ccec9"/>
    <s v="rg_devops_eastus2_qa_001"/>
    <s v="microsoft.apimanagement/service"/>
    <s v="apimdevopsqa001"/>
    <s v=""/>
    <s v="webapp_ase-sirius-eastus2-qa-001"/>
    <x v="1"/>
    <x v="1"/>
    <s v="API Management calls to API backends should be authenticated"/>
    <m/>
    <m/>
    <m/>
    <m/>
    <s v="USD"/>
    <n v="0"/>
    <m/>
  </r>
  <r>
    <s v="e2c9cba0-15a1-4a48-9d53-0959ab2ccec9"/>
    <s v="rg_devops_eastus2_qa_001"/>
    <s v="microsoft.apimanagement/service"/>
    <s v="apimdevopsqa001"/>
    <s v=""/>
    <s v="webapp_ase-sirius-eastus2-qa-003"/>
    <x v="1"/>
    <x v="1"/>
    <s v="API Management calls to API backends should be authenticated"/>
    <m/>
    <m/>
    <m/>
    <m/>
    <s v="USD"/>
    <n v="0"/>
    <m/>
  </r>
  <r>
    <s v="e2c9cba0-15a1-4a48-9d53-0959ab2ccec9"/>
    <s v="rg_devops_eastus2_qa_001"/>
    <s v="microsoft.apimanagement/service"/>
    <s v="apimdevopsqa001"/>
    <s v=""/>
    <s v="webapp_ase-sirius-eastus2-qa-01"/>
    <x v="1"/>
    <x v="1"/>
    <s v="API Management calls to API backends should be authenticated"/>
    <m/>
    <m/>
    <m/>
    <m/>
    <s v="USD"/>
    <n v="0"/>
    <m/>
  </r>
  <r>
    <s v="e2c9cba0-15a1-4a48-9d53-0959ab2ccec9"/>
    <s v="rg_devops_eastus2_qa_001"/>
    <s v="microsoft.apimanagement/service"/>
    <s v="apimdevopsqa001"/>
    <s v=""/>
    <s v="64ade0f50f7ccb0f94c80b10"/>
    <x v="1"/>
    <x v="1"/>
    <s v="API Management secret named values should be stored in Azure Key Vault"/>
    <m/>
    <m/>
    <m/>
    <m/>
    <s v="USD"/>
    <n v="0"/>
    <m/>
  </r>
  <r>
    <s v="e2c9cba0-15a1-4a48-9d53-0959ab2ccec9"/>
    <s v="rg_devops_eastus2_qa_001"/>
    <s v="microsoft.apimanagement/service"/>
    <s v="apimdevopsqa001"/>
    <s v=""/>
    <s v="64ade2cb0f7ccb0f94c80b17"/>
    <x v="1"/>
    <x v="1"/>
    <s v="API Management secret named values should be stored in Azure Key Vault"/>
    <m/>
    <m/>
    <m/>
    <m/>
    <s v="USD"/>
    <n v="0"/>
    <m/>
  </r>
  <r>
    <s v="e2c9cba0-15a1-4a48-9d53-0959ab2ccec9"/>
    <s v="rg_devops_eastus2_qa_001"/>
    <s v="microsoft.apimanagement/service"/>
    <s v="apimdevopsqa001"/>
    <s v=""/>
    <s v="64b025290f7ccb0cf0281c69"/>
    <x v="1"/>
    <x v="1"/>
    <s v="API Management secret named values should be stored in Azure Key Vault"/>
    <m/>
    <m/>
    <m/>
    <m/>
    <s v="USD"/>
    <n v="0"/>
    <m/>
  </r>
  <r>
    <s v="e2c9cba0-15a1-4a48-9d53-0959ab2ccec9"/>
    <s v="rg_devops_eastus2_qa_001"/>
    <s v="microsoft.apimanagement/service"/>
    <s v="apimdevopsqa002"/>
    <s v=""/>
    <s v="blueplanet-bpo"/>
    <x v="1"/>
    <x v="0"/>
    <s v="API Management APIs should use only encrypted protocols"/>
    <m/>
    <m/>
    <m/>
    <m/>
    <s v="USD"/>
    <n v="0"/>
    <m/>
  </r>
  <r>
    <s v="e2c9cba0-15a1-4a48-9d53-0959ab2ccec9"/>
    <s v="rg_devops_eastus2_qa_001"/>
    <s v="microsoft.apimanagement/service"/>
    <s v="apimdevopsqa002"/>
    <s v=""/>
    <s v="bss-geo-restrictions-public-api"/>
    <x v="1"/>
    <x v="0"/>
    <s v="API Management APIs should use only encrypted protocols"/>
    <m/>
    <m/>
    <m/>
    <m/>
    <s v="USD"/>
    <n v="0"/>
    <m/>
  </r>
  <r>
    <s v="e2c9cba0-15a1-4a48-9d53-0959ab2ccec9"/>
    <s v="rg_devops_eastus2_qa_001"/>
    <s v="microsoft.apimanagement/service"/>
    <s v="apimdevopsqa002"/>
    <s v=""/>
    <s v="som-tmf640-register-a-listener"/>
    <x v="1"/>
    <x v="0"/>
    <s v="API Management APIs should use only encrypted protocols"/>
    <m/>
    <m/>
    <m/>
    <m/>
    <s v="USD"/>
    <n v="0"/>
    <m/>
  </r>
  <r>
    <s v="e2c9cba0-15a1-4a48-9d53-0959ab2ccec9"/>
    <s v="rg_devops_eastus2_qa_001"/>
    <s v="microsoft.apimanagement/service"/>
    <s v="apimdevopsqa002"/>
    <s v=""/>
    <s v="64add0c02891f414d0cf92b8"/>
    <x v="1"/>
    <x v="1"/>
    <s v="API Management secret named values should be stored in Azure Key Vault"/>
    <m/>
    <m/>
    <m/>
    <m/>
    <s v="USD"/>
    <n v="0"/>
    <m/>
  </r>
  <r>
    <s v="e2c9cba0-15a1-4a48-9d53-0959ab2ccec9"/>
    <s v="rg_devops_eastus2_qa_001"/>
    <s v="microsoft.apimanagement/service"/>
    <s v="apimdevopsqa002"/>
    <s v=""/>
    <s v="64aee8e72891f414d0cf96a3"/>
    <x v="1"/>
    <x v="1"/>
    <s v="API Management secret named values should be stored in Azure Key Vault"/>
    <m/>
    <m/>
    <m/>
    <m/>
    <s v="USD"/>
    <n v="0"/>
    <m/>
  </r>
  <r>
    <s v="e2c9cba0-15a1-4a48-9d53-0959ab2ccec9"/>
    <s v="rg_devops_eastus2_qa_001"/>
    <s v="microsoft.apimanagement/service"/>
    <s v="apimdevopsqa002"/>
    <s v=""/>
    <s v=""/>
    <x v="1"/>
    <x v="1"/>
    <s v="API Management should disable public network access to the service configuration endpoints"/>
    <m/>
    <m/>
    <m/>
    <m/>
    <s v="USD"/>
    <n v="0"/>
    <m/>
  </r>
  <r>
    <s v="e2c9cba0-15a1-4a48-9d53-0959ab2ccec9"/>
    <s v="rg_devops_eastus2_qa_001"/>
    <s v="microsoft.containerregistry/registries"/>
    <s v="acrdevopsqa001"/>
    <s v=""/>
    <s v=""/>
    <x v="1"/>
    <x v="0"/>
    <s v="Azure registry container images should have vulnerabilities resolved"/>
    <m/>
    <m/>
    <m/>
    <m/>
    <s v="USD"/>
    <n v="0"/>
    <m/>
  </r>
  <r>
    <s v="e2c9cba0-15a1-4a48-9d53-0959ab2ccec9"/>
    <s v="rg_devops_eastus2_qa_001"/>
    <s v="microsoft.containerregistry/registries"/>
    <s v="acrdevopsqa001"/>
    <s v=""/>
    <s v=""/>
    <x v="2"/>
    <x v="0"/>
    <s v="Use Premium tier for critical production workloads"/>
    <m/>
    <m/>
    <m/>
    <m/>
    <s v="USD"/>
    <n v="0"/>
    <m/>
  </r>
  <r>
    <s v="e2c9cba0-15a1-4a48-9d53-0959ab2ccec9"/>
    <s v="rg_devops_eastus2_qa_001"/>
    <s v="microsoft.containerregistry/registries"/>
    <s v="acrdevopsqa001"/>
    <s v=""/>
    <s v=""/>
    <x v="1"/>
    <x v="1"/>
    <s v="Container registries should not allow unrestricted network access"/>
    <m/>
    <m/>
    <m/>
    <m/>
    <s v="USD"/>
    <n v="0"/>
    <m/>
  </r>
  <r>
    <s v="e2c9cba0-15a1-4a48-9d53-0959ab2ccec9"/>
    <s v="rg_devops_eastus2_qa_001"/>
    <s v="microsoft.containerregistry/registries"/>
    <s v="acrdevopsqa001"/>
    <s v=""/>
    <s v=""/>
    <x v="2"/>
    <x v="0"/>
    <s v="Ensure Geo-replication is enabled for resilience"/>
    <m/>
    <m/>
    <m/>
    <m/>
    <s v="USD"/>
    <n v="0"/>
    <m/>
  </r>
  <r>
    <s v="e2c9cba0-15a1-4a48-9d53-0959ab2ccec9"/>
    <s v="rg_devops_eastus2_qa_001"/>
    <s v="microsoft.containerregistry/registries"/>
    <s v="acrdevopsqa001"/>
    <s v=""/>
    <s v=""/>
    <x v="1"/>
    <x v="1"/>
    <s v="Container registries should use private link"/>
    <m/>
    <m/>
    <m/>
    <m/>
    <s v="USD"/>
    <n v="0"/>
    <m/>
  </r>
  <r>
    <s v="e2c9cba0-15a1-4a48-9d53-0959ab2ccec9"/>
    <s v="rg_devops_eastus2_qa_001"/>
    <s v="microsoft.containerregistry/registries"/>
    <s v="acrdevopsqa001"/>
    <s v="Microsoft.ContainerRegistry/registries-repositories-images"/>
    <s v="repositories-authtokenesri-images-sha256:71d0d286646d72e15194b854f18acd99ebb14a6f07c79feea754d0eae17930c9"/>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app-tmf642-uaa-images-sha256:a7e1474d3631d3120c238ae39b6a38006d779d302845541ad966a3978c8b6793"/>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bloqueo-service-aks-images-sha256:35664ac4a9995a94ce553322dec6e651b3e30e6e1f59b7cb4ea321e941a6ed21"/>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006ca01d930078609abd6414b78a850df0ea0dee52095845a5538cdb7bbbf900"/>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02f350a40c2e5f6a8c3173bb464c485627318df774e8957ec5a9b9d8d7dfd55d"/>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3d6163a81e6e853c835822573c8b36b5a6bd3ba2ad01d0bc48458890503a13c6"/>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61d681afeaa027bb095b345f9f0ea65071881f1cf9adf65117afe626225a1a5c"/>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641d6f8b4209b2da821f750907220a8fd6f295c5cf1101cbca89f9aa07a8572c"/>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75a8181fe450da1292016fffa2187fec124b35d2a4dec69d758054de1b0dfad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9e300e393ed7a22035651694553dd006ab0deb5fec2da41814aa5770725112df"/>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a1cc63d5606a4c66a361013331c54d9f2bc0a85e18ae8cc22ee83a2d96242a7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d3e557067c4139126f797df7da0d3e7df63f315d190832510acd1753115dec38"/>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gateway_portales-images-sha256:e0efd18b47d6713038d4e3dd829cc15cac9310f0d0218893697bc8fa48992e11"/>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084cdd378afb1c5af4a59efcc9ad77b00ca1f5f91b12c7bba44d8fd8121648a0"/>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0c8f57c986e96d6cf104ebecad272435eca6ac99efdd132effcdb267c72de18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1a9193bb3ffbd3fd7815c0adf635b0fa3ecfff6d141f79975c06ab25d722978a"/>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1ba12bf88af9603e71992caa0174ba5c9aa953f7d6a9e150d004045dec1eb74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29d0c2f208f63620ee5954eca12805e6c0900ed767a14aa067cfa77b6dcad562"/>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30adda97b8b751e9dce937256e8fb0d436769e2856bcd1c89f7d936f88dc693a"/>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3cfee9411fcd156296a960e9841f22c8992243e54f9bc6b8289871ed7ba497e7"/>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41be9aa0674703edd55afe0142d12334befbbffe87fae526c70f435ed84fa37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4d799a5064642eb5fe787ce5e2f6f02f341cccfde35ef04b3c5616cf565f65b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5413728e71797b7e7df517170883049ec2df91dba2f28cc01a1ec6c50954d76a"/>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62c7fc8bf7e626b2f6b0603c0844b4f3c5f38597fca0281b68dfb33371ae7a7d"/>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65f5b948639959d4754a14c90455c8bbca1b0d55b3f5c43b28bfb0ac415e7522"/>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6b67b2eb449cf8cd8ef876220f07051718906e6469c2d0c14d10addc62573f2f"/>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71f5a13c77b4158b1e9607fd4e83373fc3c0d94f52198fb439e01dae9d2a0e0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7e1c617e2e338f6341fe482a2446dc1461ab531632931887e67d9b94dadfee68"/>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8bb0332b113681c3e959f02b0c62a2b4098fa3dcd6671a9bfd3ff5a8c6a3a57d"/>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8eaad6c107cae825996f0ad7b72066e4616e62fa69897ce55dfd9d26de8b763f"/>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95d9beacf39011a4db32087125e2b7ee416534b5da4af2c83800e44afd9c00f8"/>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96910ea81eadb183a8e426308144eab1507757e435aae1686043673e34256be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a1015057889b6120bd29490b5e0625ed79ec69cbe4c184cbba19f10f32ad6fa2"/>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a47f240f047b8c4603f54d18fa3eb6cde2a0a7c00511676f2eda98b39ef4bfa6"/>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b05d727995c84a898225b8327c64163905be810221752734cd22866970636106"/>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e45cb299c3e1d7c5a61ffd4576996e75574e22ca93f42056fe7edb2c51d940b5"/>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e5a05d82f142272a851870b3868681de89fa3677da45bd3a2fa2ab44b79ca9ef"/>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eda1bc0b607e12f72468aa5a17abd65c217c53fcd93d0bf5468a0f4158b12357"/>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ef11e67be4d0cb00e6d44c945ac1b22ede8fff72e0f5f365d8d6ccab5902389f"/>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ef9da2cd61b6b57e3c78dcb19700b85ca6f35aa44d0f19960bdc9899ccf2c319"/>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api-concilia-bpi-images-sha256:ffa914e6e82bdf6c0f8ec9b91fe250a27c6f784851edad5568c2012e2d8cc4ec"/>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1ce8b4a018ab870f98c6d5dce3ab79931ef7180edf64e364c3593ef86660a3d7"/>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2f35671a7fadd7c7eea539152d16a8397ab8e7f7f9d3fc741992a92e4eafe789"/>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4a55593243a19f05aa54b1bce5ef08403fd47c17ac206eb7e144b4fdeea33b0e"/>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8e607d143ee879abd1d29d797aacef5bb5dc7c06a78bc32b6dfea920565c31ee"/>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aa5317b02fe2aecb70eaefdf5263aaeefe6094dff54dca3e9397cbbf458adfd1"/>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c2427b24f0ae3787c07aa5f482977237e38f0ba2c526cc61f27c74646bbfb8dc"/>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process-automation-error-722-java-images-sha256:e9b1caf8ce00dac5e4b99e59f3ca244e8f2808956e05e6514dd9fc8f56f90406"/>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workarrounds-management-java-images-sha256:ddce3ba80f4a5f5fab913847e96cfb6ca14c6d7fb8de18d012f301578988eb23"/>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bpo-migration-services-java-images-sha256:756cf6dd6ddf84078be43697484ec1415c8ce00d15576c66cd50b707ad007b2a"/>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bpibpo-migration-services-load-data-java-images-sha256:cef7d6c28ced2b7afe9a6e98e7fdbc5646db8aa4dcd01abc5ea7c89e7d6f63aa"/>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cto-certification-java-images-sha256:1e553d868e456bb75ec0ee58ea1a42fb4f36c23416919d854ecc56c9998b9749"/>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36d875042c4a1e1816dbc787b9c64994a0254ada8fd5860e8ab3a402f7031f1e"/>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37b87c7ff3349f7b21c43a692c85e1180806ee4ba8365294662d349e446525fa"/>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509fa806368dd3ded1c99671b2f7583760e9cbfb2ff258adc5978cb632192377"/>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6f5815f3d254a9f0b104a82814ae526ff5fc7e59f520c735af8d245dd539e535"/>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8699ab442cd73c1b8f826604eca93ebce9ec4bcaef5a376a2ac4d66c97980e31"/>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a773415c499aeae5b6c3b9cb914df6ecd5e8999e5027551610ff34860664c2e0"/>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b8f825eed3cf609f6f7b24673bed6e8b31ac26c906b5555c2293bc66e353c8d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bd48cdb7d821e56f6517cf87ff170ab4255dd3fd646e0aac4a7d99a052381e3e"/>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cc1c4b1028b974e2183d4d39db443c849e002724a8a8165cc44e3c1ef83ea791"/>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cc954ddfac816899744c0b6c56033ad6f3817cc582dca6f2e559a9402d1ffe53"/>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d072d9080a481e0ef67561f5cc2d64a6d9b508d90df6c0a50427a6c7b09a9ae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d17f9eb4dab613303366dd3b04ea85e1e9cf81206e63457737ac96c6aa47309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de19252ca900bca37279ebac68c85f69292b585b1ae29714a2acaee936e8b6a3"/>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de81f51744116a0ecbe99b8d38b491b11fcf2a6bb223033b5d454ccc335f01c7"/>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integration-massive-resource-report-java-images-sha256:e1e4309201b66a8356397cb105befe593da489292773acaad520ebd2223af10c"/>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tm628-orchestrator-java-images-sha256:9151c5d4385962fde3919a49d00f9eb640cb3915ad845aa9085ac78a39c1a1a4"/>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tm628-orchestrator-java-images-sha256:dbc9a5a19faab176ccb805f17821dc4e1df682b90332a78bc613d2fc51920e1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tm628-orchestrator-java-images-sha256:dcb0a27e34e9312fa8252b99d607e5e6d5cbd6f7d51c8a4aab565e0a05731ec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lueplanet-indra-ms-uaa-portneigh-images-sha256:2f97095f055b9dfc66f0b499b124d2d5dc9a137e6ce38154d20f34d453c64956"/>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bpo-customs-onnet-bpo-bpmn-workflows-images-sha256:79ca3cbb86a6494904624f793f40865c2b9a5e8117312e37ebd3074f3e2c7be5"/>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gis-indra-ms-3gis-reassignment-orchestador-java-images-sha256:3c6c5f6587a4658eb0cdccef028c2e2145ddee2943d09e287fbedd37362d2de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gis-indra-ms-bpi-clients-report-java-images-sha256:34dcd6f147cda2fe681b110da496b624f6293a3aec806d622c079e58abb15e38"/>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gis-indra-ms-bpi-clients-report-java-images-sha256:ce35a12e648d5616a56797d41507cbe49f1a4055845f865f40818e48a39cc9c6"/>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gis-indra-ms-integration-pon-certification-java-images-sha256:9dcc627eff36c4eb478c640b4183608ed8183d1884741744313444e0f53e77a5"/>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integration-indra-service-tickettimer-images-sha256:0e21bcc144e60d77ef91bb076b3ae8761f1dfe4e09933cc433f463e18ee11049"/>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stmf628-images-sha256:5a82d43ebd3f396df4aec2a40a2bf77b05c2c0a2d375ff5cf250e8ac914ba3ab"/>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stmf637-images-sha256:3c17bd98285cedbc8948d46cf82feea9b556dba4cee93bc44e5484bb7f0a0473"/>
    <x v="1"/>
    <x v="0"/>
    <s v="Container images in Azure registry should have vulnerability findings resolved"/>
    <m/>
    <m/>
    <m/>
    <m/>
    <s v="USD"/>
    <n v="0"/>
    <m/>
  </r>
  <r>
    <s v="e2c9cba0-15a1-4a48-9d53-0959ab2ccec9"/>
    <s v="rg_devops_eastus2_qa_001"/>
    <s v="microsoft.containerregistry/registries"/>
    <s v="acrdevopsqa001"/>
    <s v="Microsoft.ContainerRegistry/registries-repositories-images"/>
    <s v="repositories-trasladoreportesassia-images-sha256:a458a0387db5f7d70c5d20de48dcce3f23111d0201b2af8aaa329b6e9060e83d"/>
    <x v="1"/>
    <x v="0"/>
    <s v="Container images in Azure registry should have vulnerability findings resolved"/>
    <m/>
    <m/>
    <m/>
    <m/>
    <s v="USD"/>
    <n v="0"/>
    <m/>
  </r>
  <r>
    <s v="e2c9cba0-15a1-4a48-9d53-0959ab2ccec9"/>
    <s v="rg_devops_eastus2_qa_001"/>
    <s v="microsoft.insights/webtests"/>
    <s v="apimdevopsqa001-ai-apim-eastus2-qa-001"/>
    <s v=""/>
    <s v=""/>
    <x v="2"/>
    <x v="1"/>
    <s v="The URL ping test capability of the application insights feature for Azure Monitor is being retired."/>
    <m/>
    <m/>
    <m/>
    <m/>
    <s v="USD"/>
    <n v="0"/>
    <m/>
  </r>
  <r>
    <s v="e2c9cba0-15a1-4a48-9d53-0959ab2ccec9"/>
    <s v="rg_devops_eastus2_qa_001"/>
    <s v="microsoft.recoveryservices/vaults"/>
    <s v="rsv-recoveryqa-eastus2-001"/>
    <s v=""/>
    <s v=""/>
    <x v="3"/>
    <x v="1"/>
    <s v="Switch to Azure Monitor based alerts for backup"/>
    <m/>
    <m/>
    <m/>
    <m/>
    <s v="USD"/>
    <n v="0"/>
    <m/>
  </r>
  <r>
    <s v="e2c9cba0-15a1-4a48-9d53-0959ab2ccec9"/>
    <s v="rg_devops_eastus2_qa_001"/>
    <s v="microsoft.storage/storageaccounts"/>
    <s v="stadevopseastus2qa001"/>
    <s v=""/>
    <s v=""/>
    <x v="2"/>
    <x v="0"/>
    <s v="Enable zone redundancy for storage accounts to improve high availability and resiliency"/>
    <m/>
    <m/>
    <m/>
    <m/>
    <s v="USD"/>
    <n v="0"/>
    <m/>
  </r>
  <r>
    <s v="e2c9cba0-15a1-4a48-9d53-0959ab2ccec9"/>
    <s v="rg_devops_eastus2_qa_001"/>
    <s v="microsoft.storage/storageaccounts"/>
    <s v="stadevopseastus2qa001"/>
    <s v=""/>
    <s v=""/>
    <x v="1"/>
    <x v="1"/>
    <s v="Storage accounts should restrict network access using virtual network rules"/>
    <m/>
    <m/>
    <m/>
    <m/>
    <s v="USD"/>
    <n v="0"/>
    <m/>
  </r>
  <r>
    <s v="e2c9cba0-15a1-4a48-9d53-0959ab2ccec9"/>
    <s v="rg_devops_eastus2_qa_001"/>
    <s v="microsoft.storage/storageaccounts"/>
    <s v="stadevopseastus2qa001"/>
    <s v=""/>
    <s v=""/>
    <x v="2"/>
    <x v="1"/>
    <s v="Upgrade general-purpose v1 storage accounts"/>
    <m/>
    <m/>
    <m/>
    <m/>
    <s v="USD"/>
    <n v="0"/>
    <m/>
  </r>
  <r>
    <s v="e2c9cba0-15a1-4a48-9d53-0959ab2ccec9"/>
    <s v="rg_devops_eastus2_qa_001"/>
    <s v="microsoft.storage/storageaccounts"/>
    <s v="stadevopseastus2qa001"/>
    <s v=""/>
    <s v=""/>
    <x v="1"/>
    <x v="1"/>
    <s v="Storage account public access should be disallowed"/>
    <m/>
    <m/>
    <m/>
    <m/>
    <s v="USD"/>
    <n v="0"/>
    <m/>
  </r>
  <r>
    <s v="e2c9cba0-15a1-4a48-9d53-0959ab2ccec9"/>
    <s v="rg_devops_eastus2_qa_001"/>
    <s v="microsoft.storage/storageaccounts"/>
    <s v="stadevopseastus2qa001"/>
    <s v=""/>
    <s v=""/>
    <x v="1"/>
    <x v="1"/>
    <s v="Storage account should use a private link connection"/>
    <m/>
    <m/>
    <m/>
    <m/>
    <s v="USD"/>
    <n v="0"/>
    <m/>
  </r>
  <r>
    <s v="e2c9cba0-15a1-4a48-9d53-0959ab2ccec9"/>
    <s v="rg_devops_eastus2_qa_001"/>
    <s v="microsoft.web/serverfarms"/>
    <s v="asp-rgdevops-eastus2-qa-001"/>
    <s v="MICROSOFT.WEB/SITES"/>
    <s v=""/>
    <x v="2"/>
    <x v="0"/>
    <s v="Set minimum instance count for App Service to 2"/>
    <m/>
    <m/>
    <m/>
    <m/>
    <s v="USD"/>
    <n v="0"/>
    <m/>
  </r>
  <r>
    <s v="e2c9cba0-15a1-4a48-9d53-0959ab2ccec9"/>
    <s v="rg_devops_eastus2_qa_001"/>
    <s v="microsoft.web/serverfarms"/>
    <s v="asp-rgdevops-eastus2-qa-001"/>
    <s v=""/>
    <s v=""/>
    <x v="2"/>
    <x v="0"/>
    <s v="Use zone-supported App Service Plan"/>
    <m/>
    <m/>
    <m/>
    <m/>
    <s v="USD"/>
    <n v="0"/>
    <m/>
  </r>
  <r>
    <s v="e2c9cba0-15a1-4a48-9d53-0959ab2ccec9"/>
    <s v="rg_devops_eastus2_qa_001"/>
    <s v="microsoft.web/serverfarms"/>
    <s v="asp-rgdevops-eastus2-qa-001"/>
    <s v="MICROSOFT.WEB/SITES"/>
    <s v=""/>
    <x v="2"/>
    <x v="0"/>
    <s v="Use Standard or Premium tier"/>
    <m/>
    <m/>
    <m/>
    <m/>
    <s v="USD"/>
    <n v="0"/>
    <m/>
  </r>
  <r>
    <s v="e2c9cba0-15a1-4a48-9d53-0959ab2ccec9"/>
    <s v="rg_devops_eastus2_qa_001"/>
    <s v="microsoft.web/serverfarms"/>
    <s v="asp-rgdevopseastus2qa001-8c5f"/>
    <s v=""/>
    <s v=""/>
    <x v="2"/>
    <x v="0"/>
    <s v="Use zone-supported App Service Plan"/>
    <m/>
    <m/>
    <m/>
    <m/>
    <s v="USD"/>
    <n v="0"/>
    <m/>
  </r>
  <r>
    <s v="e2c9cba0-15a1-4a48-9d53-0959ab2ccec9"/>
    <s v="rg_devops_eastus2_qa_001"/>
    <s v="microsoft.web/serverfarms"/>
    <s v="asp-rgdevopseastus2qa001-8c5f"/>
    <s v="MICROSOFT.WEB/SITES"/>
    <s v=""/>
    <x v="2"/>
    <x v="0"/>
    <s v="Set minimum instance count for App Service to 2"/>
    <m/>
    <m/>
    <m/>
    <m/>
    <s v="USD"/>
    <n v="0"/>
    <m/>
  </r>
  <r>
    <s v="e2c9cba0-15a1-4a48-9d53-0959ab2ccec9"/>
    <s v="rg_devops_eastus2_qa_001"/>
    <s v="microsoft.web/serverfarms"/>
    <s v="asp-rgdevopseastus2qa001-8c5f"/>
    <s v="MICROSOFT.WEB/SITES"/>
    <s v=""/>
    <x v="2"/>
    <x v="0"/>
    <s v="Use Standard or Premium tier"/>
    <m/>
    <m/>
    <m/>
    <m/>
    <s v="USD"/>
    <n v="0"/>
    <m/>
  </r>
  <r>
    <s v="e2c9cba0-15a1-4a48-9d53-0959ab2ccec9"/>
    <s v="rg_devops_eastus2_qa_001"/>
    <s v="microsoft.web/sites"/>
    <s v="ase-devops-reportes-onnet-eastus2-qa-001"/>
    <s v=""/>
    <s v=""/>
    <x v="1"/>
    <x v="0"/>
    <s v="Managed identity should be enabled on web apps"/>
    <m/>
    <m/>
    <m/>
    <m/>
    <s v="USD"/>
    <n v="0"/>
    <m/>
  </r>
  <r>
    <s v="e2c9cba0-15a1-4a48-9d53-0959ab2ccec9"/>
    <s v="rg_devops_eastus2_qa_001"/>
    <s v="microsoft.web/sites"/>
    <s v="ase-devops-reportes-onnet-eastus2-qa-001"/>
    <s v=""/>
    <s v=""/>
    <x v="1"/>
    <x v="1"/>
    <s v="Diagnostic logs in App Service should be enabled"/>
    <m/>
    <m/>
    <m/>
    <m/>
    <s v="USD"/>
    <n v="0"/>
    <m/>
  </r>
  <r>
    <s v="e2c9cba0-15a1-4a48-9d53-0959ab2ccec9"/>
    <s v="rg_devops_eastus2_qa_001"/>
    <s v="microsoft.web/sites"/>
    <s v="ase-devops-tmf628-eastus2-qa-001"/>
    <s v=""/>
    <s v=""/>
    <x v="1"/>
    <x v="1"/>
    <s v="Diagnostic logs in App Service should be enabled"/>
    <m/>
    <m/>
    <m/>
    <m/>
    <s v="USD"/>
    <n v="0"/>
    <m/>
  </r>
  <r>
    <s v="e2c9cba0-15a1-4a48-9d53-0959ab2ccec9"/>
    <s v="rg_devops_eastus2_qa_001"/>
    <s v="microsoft.web/sites"/>
    <s v="ase-devops-tmf628-eastus2-qa-001"/>
    <s v=""/>
    <s v=""/>
    <x v="1"/>
    <x v="0"/>
    <s v="Managed identity should be enabled on web apps"/>
    <m/>
    <m/>
    <m/>
    <m/>
    <s v="USD"/>
    <n v="0"/>
    <m/>
  </r>
  <r>
    <s v="e2c9cba0-15a1-4a48-9d53-0959ab2ccec9"/>
    <s v="rg_devops_eastus2_qa_001"/>
    <s v="microsoft.web/sites"/>
    <s v="ase-devops-tmf628-eastus2-qa-001"/>
    <s v=""/>
    <s v=""/>
    <x v="2"/>
    <x v="0"/>
    <s v="Enable Health check for App Service"/>
    <m/>
    <m/>
    <m/>
    <m/>
    <s v="USD"/>
    <n v="0"/>
    <m/>
  </r>
  <r>
    <s v="e2c9cba0-15a1-4a48-9d53-0959ab2ccec9"/>
    <s v="rg_devops_eastus2_qa_001"/>
    <s v="microsoft.web/sites"/>
    <s v="ase-devops-tmf642-eastus2-qa-001"/>
    <s v=""/>
    <s v=""/>
    <x v="2"/>
    <x v="0"/>
    <s v="Enable Health check for App Service"/>
    <m/>
    <m/>
    <m/>
    <m/>
    <s v="USD"/>
    <n v="0"/>
    <m/>
  </r>
  <r>
    <s v="e2c9cba0-15a1-4a48-9d53-0959ab2ccec9"/>
    <s v="rg_devops_eastus2_qa_001"/>
    <s v="microsoft.web/sites"/>
    <s v="ase-devops-tmf642-eastus2-qa-001"/>
    <s v=""/>
    <s v=""/>
    <x v="1"/>
    <x v="1"/>
    <s v="Diagnostic logs in App Service should be enabled"/>
    <m/>
    <m/>
    <m/>
    <m/>
    <s v="USD"/>
    <n v="0"/>
    <m/>
  </r>
  <r>
    <s v="e2c9cba0-15a1-4a48-9d53-0959ab2ccec9"/>
    <s v="rg_devops_eastus2_qa_001"/>
    <s v="microsoft.web/sites"/>
    <s v="ase-devops-tmf642-eastus2-qa-001"/>
    <s v=""/>
    <s v=""/>
    <x v="1"/>
    <x v="0"/>
    <s v="Managed identity should be enabled on web apps"/>
    <m/>
    <m/>
    <m/>
    <m/>
    <s v="USD"/>
    <n v="0"/>
    <m/>
  </r>
  <r>
    <s v="e2c9cba0-15a1-4a48-9d53-0959ab2ccec9"/>
    <s v="rg_devops_eastus2_qa_001"/>
    <s v="microsoft.web/sites"/>
    <s v="ase-devops-tokens-onnet-eastus2-qa-001"/>
    <s v=""/>
    <s v=""/>
    <x v="2"/>
    <x v="0"/>
    <s v="Enable Health check for App Service"/>
    <m/>
    <m/>
    <m/>
    <m/>
    <s v="USD"/>
    <n v="0"/>
    <m/>
  </r>
  <r>
    <s v="e2c9cba0-15a1-4a48-9d53-0959ab2ccec9"/>
    <s v="rg_devops_eastus2_qa_001"/>
    <s v="microsoft.web/sites"/>
    <s v="ase-devops-tokens-onnet-eastus2-qa-001"/>
    <s v=""/>
    <s v=""/>
    <x v="1"/>
    <x v="1"/>
    <s v="Diagnostic logs in App Service should be enabled"/>
    <m/>
    <m/>
    <m/>
    <m/>
    <s v="USD"/>
    <n v="0"/>
    <m/>
  </r>
  <r>
    <s v="e2c9cba0-15a1-4a48-9d53-0959ab2ccec9"/>
    <s v="rg_devops_eastus2_qa_001"/>
    <s v="microsoft.web/sites"/>
    <s v="ase-devops-vnonotifications-eastus2-qa-001"/>
    <s v=""/>
    <s v=""/>
    <x v="1"/>
    <x v="0"/>
    <s v="Managed identity should be enabled on web apps"/>
    <m/>
    <m/>
    <m/>
    <m/>
    <s v="USD"/>
    <n v="0"/>
    <m/>
  </r>
  <r>
    <s v="e2c9cba0-15a1-4a48-9d53-0959ab2ccec9"/>
    <s v="rg_devops_eastus2_qa_001"/>
    <s v="microsoft.web/sites"/>
    <s v="ase-devops-vnonotifications-eastus2-qa-001"/>
    <s v=""/>
    <s v=""/>
    <x v="2"/>
    <x v="0"/>
    <s v="Enable Health check for App Service"/>
    <m/>
    <m/>
    <m/>
    <m/>
    <s v="USD"/>
    <n v="0"/>
    <m/>
  </r>
  <r>
    <s v="e2c9cba0-15a1-4a48-9d53-0959ab2ccec9"/>
    <s v="rg_devops_eastus2_qa_001"/>
    <s v="microsoft.web/sites"/>
    <s v="ase-devops-vnonotifications-eastus2-qa-001"/>
    <s v=""/>
    <s v=""/>
    <x v="1"/>
    <x v="1"/>
    <s v="Diagnostic logs in App Service should be enabled"/>
    <m/>
    <m/>
    <m/>
    <m/>
    <s v="USD"/>
    <n v="0"/>
    <m/>
  </r>
  <r>
    <s v="e2c9cba0-15a1-4a48-9d53-0959ab2ccec9"/>
    <s v="sntest-server-domain_group"/>
    <s v="microsoft.compute/disks"/>
    <s v="sn-test-server-domain_osdisk_1_4a8d167eee914808a38e13f3d177a5d4"/>
    <s v=""/>
    <s v=""/>
    <x v="2"/>
    <x v="1"/>
    <s v="Migrate Standard HDD OS Disks to SSD"/>
    <m/>
    <m/>
    <m/>
    <m/>
    <s v="USD"/>
    <n v="0"/>
    <m/>
  </r>
  <r>
    <s v="e2c9cba0-15a1-4a48-9d53-0959ab2ccec9"/>
    <s v="sntest-server-domain_group"/>
    <s v="microsoft.compute/virtualmachines"/>
    <s v="sn-test-server-domain"/>
    <s v=""/>
    <s v=""/>
    <x v="1"/>
    <x v="0"/>
    <s v="Linux virtual machines should enable Azure Disk Encryption or EncryptionAtHost."/>
    <m/>
    <m/>
    <m/>
    <m/>
    <s v="USD"/>
    <n v="0"/>
    <m/>
  </r>
  <r>
    <s v="e2c9cba0-15a1-4a48-9d53-0959ab2ccec9"/>
    <s v="sntest-server-domain_group"/>
    <s v="microsoft.compute/virtualmachines"/>
    <s v="sn-test-server-domain"/>
    <s v=""/>
    <s v=""/>
    <x v="1"/>
    <x v="1"/>
    <s v="Machines should have a vulnerability assessment solution"/>
    <m/>
    <m/>
    <m/>
    <m/>
    <s v="USD"/>
    <n v="0"/>
    <m/>
  </r>
  <r>
    <s v="e2c9cba0-15a1-4a48-9d53-0959ab2ccec9"/>
    <s v="sntest-server-domain_group"/>
    <s v="microsoft.compute/virtualmachines"/>
    <s v="sn-test-server-domain"/>
    <s v=""/>
    <s v=""/>
    <x v="2"/>
    <x v="0"/>
    <s v="Migrate workload to D-series or better virtual machine"/>
    <m/>
    <m/>
    <m/>
    <m/>
    <s v="USD"/>
    <n v="0"/>
    <m/>
  </r>
  <r>
    <s v="e2c9cba0-15a1-4a48-9d53-0959ab2ccec9"/>
    <s v="sntest-server-domain_group"/>
    <s v="microsoft.compute/virtualmachines"/>
    <s v="sn-test-server-domain"/>
    <s v=""/>
    <s v=""/>
    <x v="1"/>
    <x v="1"/>
    <s v="Virtual machines and virtual machine scale sets should have encryption at host enabled"/>
    <m/>
    <m/>
    <m/>
    <m/>
    <s v="USD"/>
    <n v="0"/>
    <m/>
  </r>
  <r>
    <s v="e2c9cba0-15a1-4a48-9d53-0959ab2ccec9"/>
    <s v="sntest-server-domain_group"/>
    <s v="microsoft.compute/virtualmachines"/>
    <s v="sn-test-server-domain"/>
    <s v=""/>
    <s v=""/>
    <x v="1"/>
    <x v="1"/>
    <s v="Authentication to Linux machines should require SSH keys"/>
    <m/>
    <m/>
    <m/>
    <m/>
    <s v="USD"/>
    <n v="0"/>
    <m/>
  </r>
  <r>
    <s v="e2c9cba0-15a1-4a48-9d53-0959ab2ccec9"/>
    <s v="sntest-server-domain_group"/>
    <s v="microsoft.compute/virtualmachines"/>
    <s v="sn-test-server-domain"/>
    <s v=""/>
    <s v=""/>
    <x v="1"/>
    <x v="1"/>
    <s v="Guest Configuration extension should be installed on machines"/>
    <m/>
    <m/>
    <m/>
    <m/>
    <s v="USD"/>
    <n v="0"/>
    <m/>
  </r>
  <r>
    <s v="e2c9cba0-15a1-4a48-9d53-0959ab2ccec9"/>
    <s v="sntest-server-domain_group"/>
    <s v="microsoft.compute/virtualmachines"/>
    <s v="sn-test-server-domain"/>
    <s v=""/>
    <s v=""/>
    <x v="2"/>
    <x v="1"/>
    <s v="Migrate workload to Virtual Machine Scale Sets Flex"/>
    <m/>
    <m/>
    <m/>
    <m/>
    <s v="USD"/>
    <n v="0"/>
    <m/>
  </r>
  <r>
    <s v="e2c9cba0-15a1-4a48-9d53-0959ab2ccec9"/>
    <s v="sntest-server-domain_group"/>
    <s v="microsoft.compute/virtualmachines"/>
    <s v="sn-test-server-domain"/>
    <s v=""/>
    <s v=""/>
    <x v="1"/>
    <x v="0"/>
    <s v="Machines should be configured to periodically check for missing system updates"/>
    <m/>
    <m/>
    <m/>
    <m/>
    <s v="USD"/>
    <n v="0"/>
    <m/>
  </r>
  <r>
    <s v="e2c9cba0-15a1-4a48-9d53-0959ab2ccec9"/>
    <s v="sntest-server-domain_group"/>
    <s v="microsoft.compute/virtualmachines"/>
    <s v="sn-test-server-domain"/>
    <s v=""/>
    <s v=""/>
    <x v="2"/>
    <x v="0"/>
    <s v="Review and migrate virtual machine workloads"/>
    <m/>
    <m/>
    <m/>
    <m/>
    <s v="USD"/>
    <n v="0"/>
    <m/>
  </r>
  <r>
    <s v="f63fbc3e-78fb-48e6-8e5b-944c79e35ca1"/>
    <m/>
    <s v="Microsoft.Subscriptions/subscriptions"/>
    <s v="f63fbc3e-78fb-48e6-8e5b-944c79e35ca1"/>
    <s v=""/>
    <s v=""/>
    <x v="0"/>
    <x v="0"/>
    <s v="Consider virtual machine reserved instance to save over the on-demand costs"/>
    <s v="Standard_D4ds_v4"/>
    <s v="P1Y"/>
    <n v="30"/>
    <n v="7"/>
    <s v="USD"/>
    <n v="5661"/>
    <s v="eastus2"/>
  </r>
  <r>
    <s v="f63fbc3e-78fb-48e6-8e5b-944c79e35ca1"/>
    <m/>
    <s v="Microsoft.Subscriptions/subscriptions"/>
    <s v="f63fbc3e-78fb-48e6-8e5b-944c79e35ca1"/>
    <s v=""/>
    <s v=""/>
    <x v="0"/>
    <x v="0"/>
    <s v="Consider virtual machine reserved instance to save over the on-demand costs"/>
    <s v="Standard_D4as_v4"/>
    <s v="P3Y"/>
    <n v="7"/>
    <n v="18"/>
    <s v="USD"/>
    <n v="18479"/>
    <s v="eastus2"/>
  </r>
  <r>
    <s v="f63fbc3e-78fb-48e6-8e5b-944c79e35ca1"/>
    <m/>
    <s v="Microsoft.Subscriptions/subscriptions"/>
    <s v="f63fbc3e-78fb-48e6-8e5b-944c79e35ca1"/>
    <s v=""/>
    <s v=""/>
    <x v="0"/>
    <x v="0"/>
    <s v="Consider virtual machine reserved instance to save over the on-demand costs"/>
    <s v="Standard_B2s"/>
    <s v="P1Y"/>
    <n v="60"/>
    <n v="1"/>
    <s v="USD"/>
    <n v="151"/>
    <s v="eastus2"/>
  </r>
  <r>
    <s v="f63fbc3e-78fb-48e6-8e5b-944c79e35ca1"/>
    <m/>
    <s v="Microsoft.Subscriptions/subscriptions"/>
    <s v="f63fbc3e-78fb-48e6-8e5b-944c79e35ca1"/>
    <s v=""/>
    <s v=""/>
    <x v="0"/>
    <x v="0"/>
    <s v="Consider Database for PostgreSQL reserved instance to save over the pay-as-you-go costs"/>
    <s v="AzureDB_PostgreSQL_Flexible_Server_Memory_Optimized_Esv3Series_Compute"/>
    <s v="P1Y"/>
    <n v="30"/>
    <n v="16"/>
    <s v="USD"/>
    <n v="6593"/>
    <s v="eastus2"/>
  </r>
  <r>
    <s v="f63fbc3e-78fb-48e6-8e5b-944c79e35ca1"/>
    <m/>
    <s v="Microsoft.Subscriptions/subscriptions"/>
    <s v="f63fbc3e-78fb-48e6-8e5b-944c79e35ca1"/>
    <s v=""/>
    <s v=""/>
    <x v="0"/>
    <x v="0"/>
    <s v="Consider virtual machine reserved instance to save over the on-demand costs"/>
    <s v="Standard_F32s_v2"/>
    <s v="P1Y"/>
    <n v="60"/>
    <n v="2"/>
    <s v="USD"/>
    <n v="5806"/>
    <s v="eastus2"/>
  </r>
  <r>
    <s v="f63fbc3e-78fb-48e6-8e5b-944c79e35ca1"/>
    <m/>
    <s v="Microsoft.Subscriptions/subscriptions"/>
    <s v="f63fbc3e-78fb-48e6-8e5b-944c79e35ca1"/>
    <s v=""/>
    <s v=""/>
    <x v="0"/>
    <x v="0"/>
    <s v="Consider virtual machine reserved instance to save over the on-demand costs"/>
    <s v="Standard_B2ms"/>
    <s v="P1Y"/>
    <n v="60"/>
    <n v="2"/>
    <s v="USD"/>
    <n v="601"/>
    <s v="eastus2"/>
  </r>
  <r>
    <s v="f63fbc3e-78fb-48e6-8e5b-944c79e35ca1"/>
    <m/>
    <s v="Microsoft.Subscriptions/subscriptions"/>
    <s v="f63fbc3e-78fb-48e6-8e5b-944c79e35ca1"/>
    <s v=""/>
    <s v=""/>
    <x v="0"/>
    <x v="0"/>
    <s v="Consider virtual machine reserved instance to save over the on-demand costs"/>
    <s v="Standard_D4as_v5"/>
    <s v="P1Y"/>
    <n v="60"/>
    <n v="1"/>
    <s v="USD"/>
    <n v="616"/>
    <s v="eastus2"/>
  </r>
  <r>
    <s v="f63fbc3e-78fb-48e6-8e5b-944c79e35ca1"/>
    <m/>
    <s v="Microsoft.Subscriptions/subscriptions"/>
    <s v="f63fbc3e-78fb-48e6-8e5b-944c79e35ca1"/>
    <s v=""/>
    <s v=""/>
    <x v="0"/>
    <x v="0"/>
    <s v="Consider virtual machine reserved instance to save over the on-demand costs"/>
    <s v="Standard_D4as_v4"/>
    <s v="P1Y"/>
    <n v="7"/>
    <n v="18"/>
    <s v="USD"/>
    <n v="12048"/>
    <s v="eastus2"/>
  </r>
  <r>
    <s v="f63fbc3e-78fb-48e6-8e5b-944c79e35ca1"/>
    <m/>
    <s v="Microsoft.Subscriptions/subscriptions"/>
    <s v="f63fbc3e-78fb-48e6-8e5b-944c79e35ca1"/>
    <s v=""/>
    <s v=""/>
    <x v="0"/>
    <x v="0"/>
    <s v="Consider virtual machine reserved instance to save over the on-demand costs"/>
    <s v="Standard_D4ds_v4"/>
    <s v="P1Y"/>
    <n v="7"/>
    <n v="7"/>
    <s v="USD"/>
    <n v="5594"/>
    <s v="eastus2"/>
  </r>
  <r>
    <s v="f63fbc3e-78fb-48e6-8e5b-944c79e35ca1"/>
    <m/>
    <s v="Microsoft.Subscriptions/subscriptions"/>
    <s v="f63fbc3e-78fb-48e6-8e5b-944c79e35ca1"/>
    <s v=""/>
    <s v=""/>
    <x v="0"/>
    <x v="0"/>
    <s v="Consider virtual machine reserved instance to save over the on-demand costs"/>
    <s v="Standard_D4as_v4"/>
    <s v="P3Y"/>
    <n v="30"/>
    <n v="18"/>
    <s v="USD"/>
    <n v="18624"/>
    <s v="eastus2"/>
  </r>
  <r>
    <s v="f63fbc3e-78fb-48e6-8e5b-944c79e35ca1"/>
    <m/>
    <s v="Microsoft.Subscriptions/subscriptions"/>
    <s v="f63fbc3e-78fb-48e6-8e5b-944c79e35ca1"/>
    <s v=""/>
    <s v=""/>
    <x v="0"/>
    <x v="0"/>
    <s v="Consider virtual machine reserved instance to save over the on-demand costs"/>
    <s v="Standard_D2ds_v4"/>
    <s v="P3Y"/>
    <n v="7"/>
    <n v="2"/>
    <s v="USD"/>
    <n v="1090"/>
    <s v="eastus2"/>
  </r>
  <r>
    <s v="f63fbc3e-78fb-48e6-8e5b-944c79e35ca1"/>
    <m/>
    <s v="Microsoft.Subscriptions/subscriptions"/>
    <s v="f63fbc3e-78fb-48e6-8e5b-944c79e35ca1"/>
    <s v=""/>
    <s v=""/>
    <x v="0"/>
    <x v="0"/>
    <s v="Consider virtual machine reserved instance to save over the on-demand costs"/>
    <s v="Standard_B8als_v2"/>
    <s v="P3Y"/>
    <n v="60"/>
    <n v="1"/>
    <s v="USD"/>
    <n v="1486"/>
    <s v="eastus2"/>
  </r>
  <r>
    <s v="f63fbc3e-78fb-48e6-8e5b-944c79e35ca1"/>
    <m/>
    <s v="Microsoft.Subscriptions/subscriptions"/>
    <s v="f63fbc3e-78fb-48e6-8e5b-944c79e35ca1"/>
    <s v=""/>
    <s v=""/>
    <x v="0"/>
    <x v="0"/>
    <s v="Consider virtual machine reserved instance to save over the on-demand costs"/>
    <s v="Standard_D4s_v3"/>
    <s v="P1Y"/>
    <n v="30"/>
    <n v="2"/>
    <s v="USD"/>
    <n v="1352"/>
    <s v="eastus2"/>
  </r>
  <r>
    <s v="f63fbc3e-78fb-48e6-8e5b-944c79e35ca1"/>
    <m/>
    <s v="Microsoft.Subscriptions/subscriptions"/>
    <s v="f63fbc3e-78fb-48e6-8e5b-944c79e35ca1"/>
    <s v=""/>
    <s v=""/>
    <x v="0"/>
    <x v="0"/>
    <s v="Consider virtual machine reserved instance to save over the on-demand costs"/>
    <s v="Standard_D64s_v5"/>
    <s v="P3Y"/>
    <n v="7"/>
    <n v="3"/>
    <s v="USD"/>
    <n v="50386"/>
    <s v="eastus2"/>
  </r>
  <r>
    <s v="f63fbc3e-78fb-48e6-8e5b-944c79e35ca1"/>
    <m/>
    <s v="Microsoft.Subscriptions/subscriptions"/>
    <s v="f63fbc3e-78fb-48e6-8e5b-944c79e35ca1"/>
    <s v=""/>
    <s v=""/>
    <x v="0"/>
    <x v="0"/>
    <s v="Consider virtual machine reserved instance to save over the on-demand costs"/>
    <s v="Standard_B2ms"/>
    <s v="P1Y"/>
    <n v="7"/>
    <n v="2"/>
    <s v="USD"/>
    <n v="594"/>
    <s v="eastus2"/>
  </r>
  <r>
    <s v="f63fbc3e-78fb-48e6-8e5b-944c79e35ca1"/>
    <m/>
    <s v="Microsoft.Subscriptions/subscriptions"/>
    <s v="f63fbc3e-78fb-48e6-8e5b-944c79e35ca1"/>
    <s v=""/>
    <s v=""/>
    <x v="0"/>
    <x v="0"/>
    <s v="Consider virtual machine reserved instance to save over the on-demand costs"/>
    <s v="Standard_D2as_v4"/>
    <s v="P3Y"/>
    <n v="60"/>
    <n v="5"/>
    <s v="USD"/>
    <n v="2584"/>
    <s v="eastus2"/>
  </r>
  <r>
    <s v="f63fbc3e-78fb-48e6-8e5b-944c79e35ca1"/>
    <m/>
    <s v="Microsoft.Subscriptions/subscriptions"/>
    <s v="f63fbc3e-78fb-48e6-8e5b-944c79e35ca1"/>
    <s v=""/>
    <s v=""/>
    <x v="0"/>
    <x v="0"/>
    <s v="Consider virtual machine reserved instance to save over the on-demand costs"/>
    <s v="Standard_D4as_v5"/>
    <s v="P3Y"/>
    <n v="7"/>
    <n v="1"/>
    <s v="USD"/>
    <n v="925"/>
    <s v="eastus2"/>
  </r>
  <r>
    <s v="f63fbc3e-78fb-48e6-8e5b-944c79e35ca1"/>
    <m/>
    <s v="Microsoft.Subscriptions/subscriptions"/>
    <s v="f63fbc3e-78fb-48e6-8e5b-944c79e35ca1"/>
    <s v=""/>
    <s v=""/>
    <x v="0"/>
    <x v="0"/>
    <s v="Consider virtual machine reserved instance to save over the on-demand costs"/>
    <s v="Standard_D4as_v5"/>
    <s v="P1Y"/>
    <n v="7"/>
    <n v="1"/>
    <s v="USD"/>
    <n v="608"/>
    <s v="eastus2"/>
  </r>
  <r>
    <s v="f63fbc3e-78fb-48e6-8e5b-944c79e35ca1"/>
    <m/>
    <s v="Microsoft.Subscriptions/subscriptions"/>
    <s v="f63fbc3e-78fb-48e6-8e5b-944c79e35ca1"/>
    <s v=""/>
    <s v=""/>
    <x v="0"/>
    <x v="0"/>
    <s v="Consider virtual machine reserved instance to save over the on-demand costs"/>
    <s v="Standard_D64s_v5"/>
    <s v="P1Y"/>
    <n v="60"/>
    <n v="3"/>
    <s v="USD"/>
    <n v="33027"/>
    <s v="eastus2"/>
  </r>
  <r>
    <s v="f63fbc3e-78fb-48e6-8e5b-944c79e35ca1"/>
    <m/>
    <s v="Microsoft.Subscriptions/subscriptions"/>
    <s v="f63fbc3e-78fb-48e6-8e5b-944c79e35ca1"/>
    <s v=""/>
    <s v=""/>
    <x v="0"/>
    <x v="0"/>
    <s v="Consider virtual machine reserved instance to save over the on-demand costs"/>
    <s v="Standard_B8als_v2"/>
    <s v="P3Y"/>
    <n v="30"/>
    <n v="1"/>
    <s v="USD"/>
    <n v="1484"/>
    <s v="eastus2"/>
  </r>
  <r>
    <s v="f63fbc3e-78fb-48e6-8e5b-944c79e35ca1"/>
    <m/>
    <s v="Microsoft.Subscriptions/subscriptions"/>
    <s v="f63fbc3e-78fb-48e6-8e5b-944c79e35ca1"/>
    <s v=""/>
    <s v=""/>
    <x v="0"/>
    <x v="0"/>
    <s v="Consider virtual machine reserved instance to save over the on-demand costs"/>
    <s v="Standard_B8als_v2"/>
    <s v="P1Y"/>
    <n v="30"/>
    <n v="1"/>
    <s v="USD"/>
    <n v="993"/>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3Y"/>
    <n v="60"/>
    <n v="22"/>
    <s v="USD"/>
    <n v="12510"/>
    <s v="centralus"/>
  </r>
  <r>
    <s v="f63fbc3e-78fb-48e6-8e5b-944c79e35ca1"/>
    <m/>
    <s v="Microsoft.Subscriptions/subscriptions"/>
    <s v="f63fbc3e-78fb-48e6-8e5b-944c79e35ca1"/>
    <s v=""/>
    <s v=""/>
    <x v="0"/>
    <x v="0"/>
    <s v="Consider virtual machine reserved instance to save over the on-demand costs"/>
    <s v="Standard_D8as_v4"/>
    <s v="P1Y"/>
    <n v="30"/>
    <n v="2"/>
    <s v="USD"/>
    <n v="2709"/>
    <s v="eastus2"/>
  </r>
  <r>
    <s v="f63fbc3e-78fb-48e6-8e5b-944c79e35ca1"/>
    <m/>
    <s v="Microsoft.Subscriptions/subscriptions"/>
    <s v="f63fbc3e-78fb-48e6-8e5b-944c79e35ca1"/>
    <s v=""/>
    <s v=""/>
    <x v="0"/>
    <x v="0"/>
    <s v="Consider virtual machine reserved instance to save over the on-demand costs"/>
    <s v="Standard_D64s_v3"/>
    <s v="P1Y"/>
    <n v="7"/>
    <n v="4"/>
    <s v="USD"/>
    <n v="42776"/>
    <s v="eastus2"/>
  </r>
  <r>
    <s v="f63fbc3e-78fb-48e6-8e5b-944c79e35ca1"/>
    <m/>
    <s v="Microsoft.Subscriptions/subscriptions"/>
    <s v="f63fbc3e-78fb-48e6-8e5b-944c79e35ca1"/>
    <s v=""/>
    <s v=""/>
    <x v="0"/>
    <x v="0"/>
    <s v="Consider virtual machine reserved instance to save over the on-demand costs"/>
    <s v="Standard_B2als_v2"/>
    <s v="P3Y"/>
    <n v="60"/>
    <n v="2"/>
    <s v="USD"/>
    <n v="429"/>
    <s v="eastus2"/>
  </r>
  <r>
    <s v="f63fbc3e-78fb-48e6-8e5b-944c79e35ca1"/>
    <m/>
    <s v="Microsoft.Subscriptions/subscriptions"/>
    <s v="f63fbc3e-78fb-48e6-8e5b-944c79e35ca1"/>
    <s v=""/>
    <s v=""/>
    <x v="0"/>
    <x v="0"/>
    <s v="Consider virtual machine reserved instance to save over the on-demand costs"/>
    <s v="Standard_D64s_v3"/>
    <s v="P1Y"/>
    <n v="30"/>
    <n v="4"/>
    <s v="USD"/>
    <n v="43292"/>
    <s v="eastus2"/>
  </r>
  <r>
    <s v="f63fbc3e-78fb-48e6-8e5b-944c79e35ca1"/>
    <m/>
    <s v="Microsoft.Subscriptions/subscriptions"/>
    <s v="f63fbc3e-78fb-48e6-8e5b-944c79e35ca1"/>
    <s v=""/>
    <s v=""/>
    <x v="0"/>
    <x v="0"/>
    <s v="Consider virtual machine reserved instance to save over the on-demand costs"/>
    <s v="Standard_D2ds_v4"/>
    <s v="P1Y"/>
    <n v="60"/>
    <n v="1"/>
    <s v="USD"/>
    <n v="405"/>
    <s v="eastus2"/>
  </r>
  <r>
    <s v="f63fbc3e-78fb-48e6-8e5b-944c79e35ca1"/>
    <m/>
    <s v="Microsoft.Subscriptions/subscriptions"/>
    <s v="f63fbc3e-78fb-48e6-8e5b-944c79e35ca1"/>
    <s v=""/>
    <s v=""/>
    <x v="0"/>
    <x v="0"/>
    <s v="Consider App Service reserved instance to save over the on-demand costs"/>
    <s v="Azure_App_Service_Premium_v3_Plan_Linux_P1_v3"/>
    <s v="P3Y"/>
    <n v="30"/>
    <n v="1"/>
    <s v="USD"/>
    <n v="745"/>
    <s v="eastus2"/>
  </r>
  <r>
    <s v="f63fbc3e-78fb-48e6-8e5b-944c79e35ca1"/>
    <m/>
    <s v="Microsoft.Subscriptions/subscriptions"/>
    <s v="f63fbc3e-78fb-48e6-8e5b-944c79e35ca1"/>
    <s v=""/>
    <s v=""/>
    <x v="0"/>
    <x v="0"/>
    <s v="Consider Database for PostgreSQL reserved instance to save over the pay-as-you-go costs"/>
    <s v="AzureDB_PostgreSQL_Flexible_Server_Memory_Optimized_Esv3Series_Compute"/>
    <s v="P3Y"/>
    <n v="7"/>
    <n v="16"/>
    <s v="USD"/>
    <n v="9839"/>
    <s v="eastus2"/>
  </r>
  <r>
    <s v="f63fbc3e-78fb-48e6-8e5b-944c79e35ca1"/>
    <m/>
    <s v="Microsoft.Subscriptions/subscriptions"/>
    <s v="f63fbc3e-78fb-48e6-8e5b-944c79e35ca1"/>
    <s v=""/>
    <s v=""/>
    <x v="0"/>
    <x v="0"/>
    <s v="Consider App Service reserved instance to save over the on-demand costs"/>
    <s v="Azure_App_Service_Premium_v3_Plan_Linux_P0_v3"/>
    <s v="P1Y"/>
    <n v="60"/>
    <n v="3"/>
    <s v="USD"/>
    <n v="564"/>
    <s v="eastus2"/>
  </r>
  <r>
    <s v="f63fbc3e-78fb-48e6-8e5b-944c79e35ca1"/>
    <m/>
    <s v="Microsoft.Subscriptions/subscriptions"/>
    <s v="f63fbc3e-78fb-48e6-8e5b-944c79e35ca1"/>
    <s v=""/>
    <s v=""/>
    <x v="0"/>
    <x v="0"/>
    <s v="Consider virtual machine reserved instance to save over the on-demand costs"/>
    <s v="Standard_D8ads_v5"/>
    <s v="P3Y"/>
    <n v="30"/>
    <n v="1"/>
    <s v="USD"/>
    <n v="714"/>
    <s v="eastus2"/>
  </r>
  <r>
    <s v="f63fbc3e-78fb-48e6-8e5b-944c79e35ca1"/>
    <m/>
    <s v="Microsoft.Subscriptions/subscriptions"/>
    <s v="f63fbc3e-78fb-48e6-8e5b-944c79e35ca1"/>
    <s v=""/>
    <s v=""/>
    <x v="0"/>
    <x v="0"/>
    <s v="Consider virtual machine reserved instance to save over the on-demand costs"/>
    <s v="Standard_B4as_v2"/>
    <s v="P3Y"/>
    <n v="30"/>
    <n v="4"/>
    <s v="USD"/>
    <n v="3352"/>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5Series_Compute_vCore"/>
    <s v="P1Y"/>
    <n v="60"/>
    <n v="4"/>
    <s v="USD"/>
    <n v="1244"/>
    <s v="eastus"/>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3Y"/>
    <n v="30"/>
    <n v="22"/>
    <s v="USD"/>
    <n v="12510"/>
    <s v="centralus"/>
  </r>
  <r>
    <s v="f63fbc3e-78fb-48e6-8e5b-944c79e35ca1"/>
    <m/>
    <s v="Microsoft.Subscriptions/subscriptions"/>
    <s v="f63fbc3e-78fb-48e6-8e5b-944c79e35ca1"/>
    <s v=""/>
    <s v=""/>
    <x v="0"/>
    <x v="0"/>
    <s v="Consider virtual machine reserved instance to save over the on-demand costs"/>
    <s v="Standard_D8as_v4"/>
    <s v="P3Y"/>
    <n v="30"/>
    <n v="2"/>
    <s v="USD"/>
    <n v="4138"/>
    <s v="eastus2"/>
  </r>
  <r>
    <s v="f63fbc3e-78fb-48e6-8e5b-944c79e35ca1"/>
    <m/>
    <s v="Microsoft.Subscriptions/subscriptions"/>
    <s v="f63fbc3e-78fb-48e6-8e5b-944c79e35ca1"/>
    <s v=""/>
    <s v=""/>
    <x v="0"/>
    <x v="0"/>
    <s v="Consider virtual machine reserved instance to save over the on-demand costs"/>
    <s v="Standard_D64s_v5"/>
    <s v="P3Y"/>
    <n v="60"/>
    <n v="3"/>
    <s v="USD"/>
    <n v="50814"/>
    <s v="eastus2"/>
  </r>
  <r>
    <s v="f63fbc3e-78fb-48e6-8e5b-944c79e35ca1"/>
    <m/>
    <s v="Microsoft.Subscriptions/subscriptions"/>
    <s v="f63fbc3e-78fb-48e6-8e5b-944c79e35ca1"/>
    <s v=""/>
    <s v=""/>
    <x v="0"/>
    <x v="0"/>
    <s v="Consider virtual machine reserved instance to save over the on-demand costs"/>
    <s v="Standard_B8as_v2"/>
    <s v="P1Y"/>
    <n v="30"/>
    <n v="1"/>
    <s v="USD"/>
    <n v="1121"/>
    <s v="eastus2"/>
  </r>
  <r>
    <s v="f63fbc3e-78fb-48e6-8e5b-944c79e35ca1"/>
    <m/>
    <s v="Microsoft.Subscriptions/subscriptions"/>
    <s v="f63fbc3e-78fb-48e6-8e5b-944c79e35ca1"/>
    <s v=""/>
    <s v=""/>
    <x v="0"/>
    <x v="0"/>
    <s v="Consider virtual machine reserved instance to save over the on-demand costs"/>
    <s v="Standard_D4as_v4"/>
    <s v="P1Y"/>
    <n v="30"/>
    <n v="18"/>
    <s v="USD"/>
    <n v="12194"/>
    <s v="eastus2"/>
  </r>
  <r>
    <s v="f63fbc3e-78fb-48e6-8e5b-944c79e35ca1"/>
    <m/>
    <s v="Microsoft.Subscriptions/subscriptions"/>
    <s v="f63fbc3e-78fb-48e6-8e5b-944c79e35ca1"/>
    <s v=""/>
    <s v=""/>
    <x v="0"/>
    <x v="0"/>
    <s v="Consider App Service reserved instance to save over the on-demand costs"/>
    <s v="Azure_App_Service_Premium_v3_Plan_Linux_P1_v3"/>
    <s v="P1Y"/>
    <n v="60"/>
    <n v="1"/>
    <s v="USD"/>
    <n v="472"/>
    <s v="eastus2"/>
  </r>
  <r>
    <s v="f63fbc3e-78fb-48e6-8e5b-944c79e35ca1"/>
    <m/>
    <s v="Microsoft.Subscriptions/subscriptions"/>
    <s v="f63fbc3e-78fb-48e6-8e5b-944c79e35ca1"/>
    <s v=""/>
    <s v=""/>
    <x v="0"/>
    <x v="0"/>
    <s v="Consider virtual machine reserved instance to save over the on-demand costs"/>
    <s v="Standard_B4ms"/>
    <s v="P1Y"/>
    <n v="30"/>
    <n v="4"/>
    <s v="USD"/>
    <n v="2395"/>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1Y"/>
    <n v="7"/>
    <n v="46"/>
    <s v="USD"/>
    <n v="14116"/>
    <s v="eastus2"/>
  </r>
  <r>
    <s v="f63fbc3e-78fb-48e6-8e5b-944c79e35ca1"/>
    <m/>
    <s v="Microsoft.Subscriptions/subscriptions"/>
    <s v="f63fbc3e-78fb-48e6-8e5b-944c79e35ca1"/>
    <s v=""/>
    <s v=""/>
    <x v="0"/>
    <x v="0"/>
    <s v="Consider virtual machine reserved instance to save over the on-demand costs"/>
    <s v="Standard_D64s_v3"/>
    <s v="P1Y"/>
    <n v="60"/>
    <n v="4"/>
    <s v="USD"/>
    <n v="13043"/>
    <s v="eastus2"/>
  </r>
  <r>
    <s v="f63fbc3e-78fb-48e6-8e5b-944c79e35ca1"/>
    <m/>
    <s v="Microsoft.Subscriptions/subscriptions"/>
    <s v="f63fbc3e-78fb-48e6-8e5b-944c79e35ca1"/>
    <s v=""/>
    <s v=""/>
    <x v="0"/>
    <x v="0"/>
    <s v="Consider App Service reserved instance to save over the on-demand costs"/>
    <s v="Azure_App_Service_Premium_v3_Plan_Linux_P1_v3"/>
    <s v="P1Y"/>
    <n v="30"/>
    <n v="1"/>
    <s v="USD"/>
    <n v="472"/>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5Series_Compute_vCore"/>
    <s v="P1Y"/>
    <n v="7"/>
    <n v="4"/>
    <s v="USD"/>
    <n v="1227"/>
    <s v="eastus"/>
  </r>
  <r>
    <s v="f63fbc3e-78fb-48e6-8e5b-944c79e35ca1"/>
    <m/>
    <s v="Microsoft.Subscriptions/subscriptions"/>
    <s v="f63fbc3e-78fb-48e6-8e5b-944c79e35ca1"/>
    <s v=""/>
    <s v=""/>
    <x v="0"/>
    <x v="0"/>
    <s v="Consider App Service reserved instance to save over the on-demand costs"/>
    <s v="Azure_App_Service_Premium_v3_Plan_Linux_P0_v3"/>
    <s v="P1Y"/>
    <n v="30"/>
    <n v="5"/>
    <s v="USD"/>
    <n v="1179"/>
    <s v="eastus2"/>
  </r>
  <r>
    <s v="f63fbc3e-78fb-48e6-8e5b-944c79e35ca1"/>
    <m/>
    <s v="Microsoft.Subscriptions/subscriptions"/>
    <s v="f63fbc3e-78fb-48e6-8e5b-944c79e35ca1"/>
    <s v=""/>
    <s v=""/>
    <x v="0"/>
    <x v="0"/>
    <s v="Consider virtual machine reserved instance to save over the on-demand costs"/>
    <s v="Standard_B2als_v2"/>
    <s v="P1Y"/>
    <n v="30"/>
    <n v="2"/>
    <s v="USD"/>
    <n v="290"/>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1Y"/>
    <n v="30"/>
    <n v="46"/>
    <s v="USD"/>
    <n v="14285"/>
    <s v="eastus2"/>
  </r>
  <r>
    <s v="f63fbc3e-78fb-48e6-8e5b-944c79e35ca1"/>
    <m/>
    <s v="Microsoft.Subscriptions/subscriptions"/>
    <s v="f63fbc3e-78fb-48e6-8e5b-944c79e35ca1"/>
    <s v=""/>
    <s v=""/>
    <x v="0"/>
    <x v="0"/>
    <s v="Consider virtual machine reserved instance to save over the on-demand costs"/>
    <s v="Standard_B2ms"/>
    <s v="P1Y"/>
    <n v="30"/>
    <n v="2"/>
    <s v="USD"/>
    <n v="600"/>
    <s v="eastus2"/>
  </r>
  <r>
    <s v="f63fbc3e-78fb-48e6-8e5b-944c79e35ca1"/>
    <m/>
    <s v="Microsoft.Subscriptions/subscriptions"/>
    <s v="f63fbc3e-78fb-48e6-8e5b-944c79e35ca1"/>
    <s v=""/>
    <s v=""/>
    <x v="0"/>
    <x v="0"/>
    <s v="Consider virtual machine reserved instance to save over the on-demand costs"/>
    <s v="Standard_D2as_v4"/>
    <s v="P1Y"/>
    <n v="30"/>
    <n v="5"/>
    <s v="USD"/>
    <n v="1685"/>
    <s v="eastus2"/>
  </r>
  <r>
    <s v="f63fbc3e-78fb-48e6-8e5b-944c79e35ca1"/>
    <m/>
    <s v="Microsoft.Subscriptions/subscriptions"/>
    <s v="f63fbc3e-78fb-48e6-8e5b-944c79e35ca1"/>
    <s v=""/>
    <s v=""/>
    <x v="0"/>
    <x v="0"/>
    <s v="Consider virtual machine reserved instance to save over the on-demand costs"/>
    <s v="Standard_B8as_v2"/>
    <s v="P3Y"/>
    <n v="30"/>
    <n v="1"/>
    <s v="USD"/>
    <n v="1676"/>
    <s v="eastus2"/>
  </r>
  <r>
    <s v="f63fbc3e-78fb-48e6-8e5b-944c79e35ca1"/>
    <m/>
    <s v="Microsoft.Subscriptions/subscriptions"/>
    <s v="f63fbc3e-78fb-48e6-8e5b-944c79e35ca1"/>
    <s v=""/>
    <s v=""/>
    <x v="0"/>
    <x v="0"/>
    <s v="Consider virtual machine reserved instance to save over the on-demand costs"/>
    <s v="Standard_B8als_v2"/>
    <s v="P1Y"/>
    <n v="60"/>
    <n v="1"/>
    <s v="USD"/>
    <n v="995"/>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5Series_Compute_vCore"/>
    <s v="P3Y"/>
    <n v="30"/>
    <n v="4"/>
    <s v="USD"/>
    <n v="1867"/>
    <s v="eastus"/>
  </r>
  <r>
    <s v="f63fbc3e-78fb-48e6-8e5b-944c79e35ca1"/>
    <m/>
    <s v="Microsoft.Subscriptions/subscriptions"/>
    <s v="f63fbc3e-78fb-48e6-8e5b-944c79e35ca1"/>
    <s v=""/>
    <s v=""/>
    <x v="0"/>
    <x v="0"/>
    <s v="Consider virtual machine reserved instance to save over the on-demand costs"/>
    <s v="Standard_D64s_v3"/>
    <s v="P3Y"/>
    <n v="60"/>
    <n v="4"/>
    <s v="USD"/>
    <n v="35956"/>
    <s v="eastus2"/>
  </r>
  <r>
    <s v="f63fbc3e-78fb-48e6-8e5b-944c79e35ca1"/>
    <m/>
    <s v="Microsoft.Subscriptions/subscriptions"/>
    <s v="f63fbc3e-78fb-48e6-8e5b-944c79e35ca1"/>
    <s v=""/>
    <s v=""/>
    <x v="0"/>
    <x v="0"/>
    <s v="Consider virtual machine reserved instance to save over the on-demand costs"/>
    <s v="Standard_D64s_v3"/>
    <s v="P3Y"/>
    <n v="30"/>
    <n v="4"/>
    <s v="USD"/>
    <n v="66205"/>
    <s v="eastus2"/>
  </r>
  <r>
    <s v="f63fbc3e-78fb-48e6-8e5b-944c79e35ca1"/>
    <m/>
    <s v="Microsoft.Subscriptions/subscriptions"/>
    <s v="f63fbc3e-78fb-48e6-8e5b-944c79e35ca1"/>
    <s v=""/>
    <s v=""/>
    <x v="0"/>
    <x v="0"/>
    <s v="Consider virtual machine reserved instance to save over the on-demand costs"/>
    <s v="Standard_D2as_v4"/>
    <s v="P1Y"/>
    <n v="7"/>
    <n v="5"/>
    <s v="USD"/>
    <n v="1672"/>
    <s v="eastus2"/>
  </r>
  <r>
    <s v="f63fbc3e-78fb-48e6-8e5b-944c79e35ca1"/>
    <m/>
    <s v="Microsoft.Subscriptions/subscriptions"/>
    <s v="f63fbc3e-78fb-48e6-8e5b-944c79e35ca1"/>
    <s v=""/>
    <s v=""/>
    <x v="0"/>
    <x v="0"/>
    <s v="Consider Database for PostgreSQL reserved instance to save over the pay-as-you-go costs"/>
    <s v="AzureDB_PostgreSQL_Flexible_Server_Memory_Optimized_Esv3Series_Compute"/>
    <s v="P3Y"/>
    <n v="30"/>
    <n v="16"/>
    <s v="USD"/>
    <n v="9917"/>
    <s v="eastus2"/>
  </r>
  <r>
    <s v="f63fbc3e-78fb-48e6-8e5b-944c79e35ca1"/>
    <m/>
    <s v="Microsoft.Subscriptions/subscriptions"/>
    <s v="f63fbc3e-78fb-48e6-8e5b-944c79e35ca1"/>
    <s v=""/>
    <s v=""/>
    <x v="0"/>
    <x v="0"/>
    <s v="Consider virtual machine reserved instance to save over the on-demand costs"/>
    <s v="Standard_D2as_v4"/>
    <s v="P1Y"/>
    <n v="60"/>
    <n v="5"/>
    <s v="USD"/>
    <n v="1691"/>
    <s v="eastus2"/>
  </r>
  <r>
    <s v="f63fbc3e-78fb-48e6-8e5b-944c79e35ca1"/>
    <m/>
    <s v="Microsoft.Subscriptions/subscriptions"/>
    <s v="f63fbc3e-78fb-48e6-8e5b-944c79e35ca1"/>
    <s v=""/>
    <s v=""/>
    <x v="0"/>
    <x v="0"/>
    <s v="Consider virtual machine reserved instance to save over the on-demand costs"/>
    <s v="Standard_D4as_v5"/>
    <s v="P1Y"/>
    <n v="30"/>
    <n v="1"/>
    <s v="USD"/>
    <n v="615"/>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5Series_Compute_vCore"/>
    <s v="P3Y"/>
    <n v="60"/>
    <n v="4"/>
    <s v="USD"/>
    <n v="1869"/>
    <s v="eastus"/>
  </r>
  <r>
    <s v="f63fbc3e-78fb-48e6-8e5b-944c79e35ca1"/>
    <m/>
    <s v="Microsoft.Subscriptions/subscriptions"/>
    <s v="f63fbc3e-78fb-48e6-8e5b-944c79e35ca1"/>
    <s v=""/>
    <s v=""/>
    <x v="0"/>
    <x v="0"/>
    <s v="Consider virtual machine reserved instance to save over the on-demand costs"/>
    <s v="Standard_B2as_v2"/>
    <s v="P3Y"/>
    <n v="7"/>
    <n v="5"/>
    <s v="USD"/>
    <n v="2074"/>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1Y"/>
    <n v="60"/>
    <n v="46"/>
    <s v="USD"/>
    <n v="14310"/>
    <s v="eastus2"/>
  </r>
  <r>
    <s v="f63fbc3e-78fb-48e6-8e5b-944c79e35ca1"/>
    <m/>
    <s v="Microsoft.Subscriptions/subscriptions"/>
    <s v="f63fbc3e-78fb-48e6-8e5b-944c79e35ca1"/>
    <s v=""/>
    <s v=""/>
    <x v="0"/>
    <x v="0"/>
    <s v="Consider virtual machine reserved instance to save over the on-demand costs"/>
    <s v="Standard_D4as_v5"/>
    <s v="P3Y"/>
    <n v="60"/>
    <n v="1"/>
    <s v="USD"/>
    <n v="933"/>
    <s v="eastus2"/>
  </r>
  <r>
    <s v="f63fbc3e-78fb-48e6-8e5b-944c79e35ca1"/>
    <m/>
    <s v="Microsoft.Subscriptions/subscriptions"/>
    <s v="f63fbc3e-78fb-48e6-8e5b-944c79e35ca1"/>
    <s v=""/>
    <s v=""/>
    <x v="0"/>
    <x v="0"/>
    <s v="Consider virtual machine reserved instance to save over the on-demand costs"/>
    <s v="Standard_D4as_v4"/>
    <s v="P1Y"/>
    <n v="60"/>
    <n v="18"/>
    <s v="USD"/>
    <n v="12214"/>
    <s v="eastus2"/>
  </r>
  <r>
    <s v="f63fbc3e-78fb-48e6-8e5b-944c79e35ca1"/>
    <m/>
    <s v="Microsoft.Subscriptions/subscriptions"/>
    <s v="f63fbc3e-78fb-48e6-8e5b-944c79e35ca1"/>
    <s v=""/>
    <s v=""/>
    <x v="0"/>
    <x v="0"/>
    <s v="Consider purchasing a savings plan for compute to unlock lower prices"/>
    <s v="Compute_Savings_Plan"/>
    <s v="P3Y"/>
    <n v="30"/>
    <m/>
    <s v="USD"/>
    <n v="208504"/>
    <m/>
  </r>
  <r>
    <s v="f63fbc3e-78fb-48e6-8e5b-944c79e35ca1"/>
    <m/>
    <s v="Microsoft.Subscriptions/subscriptions"/>
    <s v="f63fbc3e-78fb-48e6-8e5b-944c79e35ca1"/>
    <s v=""/>
    <s v=""/>
    <x v="0"/>
    <x v="0"/>
    <s v="Consider virtual machine reserved instance to save over the on-demand costs"/>
    <s v="Standard_DS4_v2"/>
    <s v="P1Y"/>
    <n v="60"/>
    <n v="1"/>
    <s v="USD"/>
    <n v="2"/>
    <s v="eastus2"/>
  </r>
  <r>
    <s v="f63fbc3e-78fb-48e6-8e5b-944c79e35ca1"/>
    <m/>
    <s v="Microsoft.Subscriptions/subscriptions"/>
    <s v="f63fbc3e-78fb-48e6-8e5b-944c79e35ca1"/>
    <s v=""/>
    <s v=""/>
    <x v="0"/>
    <x v="0"/>
    <s v="Consider App Service reserved instance to save over the on-demand costs"/>
    <s v="Azure_App_Service_Premium_v3_Plan_Linux_P0_v3"/>
    <s v="P3Y"/>
    <n v="7"/>
    <n v="5"/>
    <s v="USD"/>
    <n v="1862"/>
    <s v="eastus2"/>
  </r>
  <r>
    <s v="f63fbc3e-78fb-48e6-8e5b-944c79e35ca1"/>
    <m/>
    <s v="Microsoft.Subscriptions/subscriptions"/>
    <s v="f63fbc3e-78fb-48e6-8e5b-944c79e35ca1"/>
    <s v=""/>
    <s v=""/>
    <x v="0"/>
    <x v="0"/>
    <s v="Consider Database for PostgreSQL reserved instance to save over the pay-as-you-go costs"/>
    <s v="AzureDB_PostgreSQL_Flexible_Server_Memory_Optimized_Esv3Series_Compute"/>
    <s v="P1Y"/>
    <n v="7"/>
    <n v="16"/>
    <s v="USD"/>
    <n v="6515"/>
    <s v="eastus2"/>
  </r>
  <r>
    <s v="f63fbc3e-78fb-48e6-8e5b-944c79e35ca1"/>
    <m/>
    <s v="Microsoft.Subscriptions/subscriptions"/>
    <s v="f63fbc3e-78fb-48e6-8e5b-944c79e35ca1"/>
    <s v=""/>
    <s v=""/>
    <x v="0"/>
    <x v="0"/>
    <s v="Consider virtual machine reserved instance to save over the on-demand costs"/>
    <s v="Standard_B8as_v2"/>
    <s v="P3Y"/>
    <n v="7"/>
    <n v="1"/>
    <s v="USD"/>
    <n v="1663"/>
    <s v="eastus2"/>
  </r>
  <r>
    <s v="f63fbc3e-78fb-48e6-8e5b-944c79e35ca1"/>
    <m/>
    <s v="Microsoft.Subscriptions/subscriptions"/>
    <s v="f63fbc3e-78fb-48e6-8e5b-944c79e35ca1"/>
    <s v=""/>
    <s v=""/>
    <x v="0"/>
    <x v="0"/>
    <s v="Consider virtual machine reserved instance to save over the on-demand costs"/>
    <s v="Standard_B8as_v2"/>
    <s v="P1Y"/>
    <n v="7"/>
    <n v="1"/>
    <s v="USD"/>
    <n v="1108"/>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3Y"/>
    <n v="30"/>
    <n v="46"/>
    <s v="USD"/>
    <n v="21474"/>
    <s v="eastus2"/>
  </r>
  <r>
    <s v="f63fbc3e-78fb-48e6-8e5b-944c79e35ca1"/>
    <m/>
    <s v="Microsoft.Subscriptions/subscriptions"/>
    <s v="f63fbc3e-78fb-48e6-8e5b-944c79e35ca1"/>
    <s v=""/>
    <s v=""/>
    <x v="0"/>
    <x v="0"/>
    <s v="Consider virtual machine reserved instance to save over the on-demand costs"/>
    <s v="Standard_B2s"/>
    <s v="P1Y"/>
    <n v="30"/>
    <n v="1"/>
    <s v="USD"/>
    <n v="150"/>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5Series_Compute_vCore"/>
    <s v="P1Y"/>
    <n v="30"/>
    <n v="4"/>
    <s v="USD"/>
    <n v="1242"/>
    <s v="eastus"/>
  </r>
  <r>
    <s v="f63fbc3e-78fb-48e6-8e5b-944c79e35ca1"/>
    <m/>
    <s v="Microsoft.Subscriptions/subscriptions"/>
    <s v="f63fbc3e-78fb-48e6-8e5b-944c79e35ca1"/>
    <s v=""/>
    <s v=""/>
    <x v="0"/>
    <x v="0"/>
    <s v="Consider purchasing a savings plan for compute to unlock lower prices"/>
    <s v="Compute_Savings_Plan"/>
    <s v="P1Y"/>
    <n v="30"/>
    <m/>
    <s v="USD"/>
    <n v="119918"/>
    <m/>
  </r>
  <r>
    <s v="f63fbc3e-78fb-48e6-8e5b-944c79e35ca1"/>
    <m/>
    <s v="Microsoft.Subscriptions/subscriptions"/>
    <s v="f63fbc3e-78fb-48e6-8e5b-944c79e35ca1"/>
    <s v=""/>
    <s v=""/>
    <x v="0"/>
    <x v="0"/>
    <s v="Consider virtual machine reserved instance to save over the on-demand costs"/>
    <s v="Standard_B2as_v2"/>
    <s v="P1Y"/>
    <n v="30"/>
    <n v="5"/>
    <s v="USD"/>
    <n v="1396"/>
    <s v="eastus2"/>
  </r>
  <r>
    <s v="f63fbc3e-78fb-48e6-8e5b-944c79e35ca1"/>
    <m/>
    <s v="Microsoft.Subscriptions/subscriptions"/>
    <s v="f63fbc3e-78fb-48e6-8e5b-944c79e35ca1"/>
    <s v=""/>
    <s v=""/>
    <x v="0"/>
    <x v="0"/>
    <s v="Consider virtual machine reserved instance to save over the on-demand costs"/>
    <s v="Standard_D4s_v3"/>
    <s v="P3Y"/>
    <n v="7"/>
    <n v="2"/>
    <s v="USD"/>
    <n v="2052"/>
    <s v="eastus2"/>
  </r>
  <r>
    <s v="f63fbc3e-78fb-48e6-8e5b-944c79e35ca1"/>
    <m/>
    <s v="Microsoft.Subscriptions/subscriptions"/>
    <s v="f63fbc3e-78fb-48e6-8e5b-944c79e35ca1"/>
    <s v=""/>
    <s v=""/>
    <x v="0"/>
    <x v="0"/>
    <s v="Consider virtual machine reserved instance to save over the on-demand costs"/>
    <s v="Standard_B2as_v2"/>
    <s v="P3Y"/>
    <n v="30"/>
    <n v="5"/>
    <s v="USD"/>
    <n v="2090"/>
    <s v="eastus2"/>
  </r>
  <r>
    <s v="f63fbc3e-78fb-48e6-8e5b-944c79e35ca1"/>
    <m/>
    <s v="Microsoft.Subscriptions/subscriptions"/>
    <s v="f63fbc3e-78fb-48e6-8e5b-944c79e35ca1"/>
    <s v=""/>
    <s v=""/>
    <x v="0"/>
    <x v="0"/>
    <s v="Consider virtual machine reserved instance to save over the on-demand costs"/>
    <s v="Standard_B4ms"/>
    <s v="P1Y"/>
    <n v="7"/>
    <n v="4"/>
    <s v="USD"/>
    <n v="2367"/>
    <s v="eastus2"/>
  </r>
  <r>
    <s v="f63fbc3e-78fb-48e6-8e5b-944c79e35ca1"/>
    <m/>
    <s v="Microsoft.Subscriptions/subscriptions"/>
    <s v="f63fbc3e-78fb-48e6-8e5b-944c79e35ca1"/>
    <s v=""/>
    <s v=""/>
    <x v="0"/>
    <x v="0"/>
    <s v="Consider virtual machine reserved instance to save over the on-demand costs"/>
    <s v="Standard_D64s_v5"/>
    <s v="P1Y"/>
    <n v="30"/>
    <n v="3"/>
    <s v="USD"/>
    <n v="32985"/>
    <s v="eastus2"/>
  </r>
  <r>
    <s v="f63fbc3e-78fb-48e6-8e5b-944c79e35ca1"/>
    <m/>
    <s v="Microsoft.Subscriptions/subscriptions"/>
    <s v="f63fbc3e-78fb-48e6-8e5b-944c79e35ca1"/>
    <s v=""/>
    <s v=""/>
    <x v="0"/>
    <x v="0"/>
    <s v="Consider virtual machine reserved instance to save over the on-demand costs"/>
    <s v="Standard_D4as_v5"/>
    <s v="P3Y"/>
    <n v="30"/>
    <n v="1"/>
    <s v="USD"/>
    <n v="932"/>
    <s v="eastus2"/>
  </r>
  <r>
    <s v="f63fbc3e-78fb-48e6-8e5b-944c79e35ca1"/>
    <m/>
    <s v="Microsoft.Subscriptions/subscriptions"/>
    <s v="f63fbc3e-78fb-48e6-8e5b-944c79e35ca1"/>
    <s v=""/>
    <s v=""/>
    <x v="0"/>
    <x v="0"/>
    <s v="Consider virtual machine reserved instance to save over the on-demand costs"/>
    <s v="Standard_D8as_v4"/>
    <s v="P1Y"/>
    <n v="7"/>
    <n v="2"/>
    <s v="USD"/>
    <n v="2677"/>
    <s v="eastus2"/>
  </r>
  <r>
    <s v="f63fbc3e-78fb-48e6-8e5b-944c79e35ca1"/>
    <m/>
    <s v="Microsoft.Subscriptions/subscriptions"/>
    <s v="f63fbc3e-78fb-48e6-8e5b-944c79e35ca1"/>
    <s v=""/>
    <s v=""/>
    <x v="0"/>
    <x v="0"/>
    <s v="Consider virtual machine reserved instance to save over the on-demand costs"/>
    <s v="Standard_B8als_v2"/>
    <s v="P3Y"/>
    <n v="7"/>
    <n v="1"/>
    <s v="USD"/>
    <n v="1473"/>
    <s v="eastus2"/>
  </r>
  <r>
    <s v="f63fbc3e-78fb-48e6-8e5b-944c79e35ca1"/>
    <m/>
    <s v="Microsoft.Subscriptions/subscriptions"/>
    <s v="f63fbc3e-78fb-48e6-8e5b-944c79e35ca1"/>
    <s v=""/>
    <s v=""/>
    <x v="0"/>
    <x v="0"/>
    <s v="Consider virtual machine reserved instance to save over the on-demand costs"/>
    <s v="Standard_D2ds_v4"/>
    <s v="P1Y"/>
    <n v="30"/>
    <n v="1"/>
    <s v="USD"/>
    <n v="404"/>
    <s v="eastus2"/>
  </r>
  <r>
    <s v="f63fbc3e-78fb-48e6-8e5b-944c79e35ca1"/>
    <m/>
    <s v="Microsoft.Subscriptions/subscriptions"/>
    <s v="f63fbc3e-78fb-48e6-8e5b-944c79e35ca1"/>
    <s v=""/>
    <s v=""/>
    <x v="0"/>
    <x v="0"/>
    <s v="Consider virtual machine reserved instance to save over the on-demand costs"/>
    <s v="Standard_B4as_v2"/>
    <s v="P3Y"/>
    <n v="7"/>
    <n v="4"/>
    <s v="USD"/>
    <n v="3326"/>
    <s v="eastus2"/>
  </r>
  <r>
    <s v="f63fbc3e-78fb-48e6-8e5b-944c79e35ca1"/>
    <m/>
    <s v="Microsoft.Subscriptions/subscriptions"/>
    <s v="f63fbc3e-78fb-48e6-8e5b-944c79e35ca1"/>
    <s v=""/>
    <s v=""/>
    <x v="0"/>
    <x v="0"/>
    <s v="Consider virtual machine reserved instance to save over the on-demand costs"/>
    <s v="Standard_D4as_v4"/>
    <s v="P3Y"/>
    <n v="60"/>
    <n v="18"/>
    <s v="USD"/>
    <n v="18644"/>
    <s v="eastus2"/>
  </r>
  <r>
    <s v="f63fbc3e-78fb-48e6-8e5b-944c79e35ca1"/>
    <m/>
    <s v="Microsoft.Subscriptions/subscriptions"/>
    <s v="f63fbc3e-78fb-48e6-8e5b-944c79e35ca1"/>
    <s v=""/>
    <s v=""/>
    <x v="0"/>
    <x v="0"/>
    <s v="Consider virtual machine reserved instance to save over the on-demand costs"/>
    <s v="Standard_D4s_v3"/>
    <s v="P3Y"/>
    <n v="60"/>
    <n v="2"/>
    <s v="USD"/>
    <n v="2054"/>
    <s v="eastus2"/>
  </r>
  <r>
    <s v="f63fbc3e-78fb-48e6-8e5b-944c79e35ca1"/>
    <m/>
    <s v="Microsoft.Subscriptions/subscriptions"/>
    <s v="f63fbc3e-78fb-48e6-8e5b-944c79e35ca1"/>
    <s v=""/>
    <s v=""/>
    <x v="1"/>
    <x v="0"/>
    <s v="Disabled accounts with read and write permissions on Azure resources should be removed"/>
    <m/>
    <m/>
    <m/>
    <m/>
    <s v="USD"/>
    <n v="0"/>
    <m/>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3Y"/>
    <n v="7"/>
    <n v="46"/>
    <s v="USD"/>
    <n v="21305"/>
    <s v="eastus2"/>
  </r>
  <r>
    <s v="f63fbc3e-78fb-48e6-8e5b-944c79e35ca1"/>
    <m/>
    <s v="Microsoft.Subscriptions/subscriptions"/>
    <s v="f63fbc3e-78fb-48e6-8e5b-944c79e35ca1"/>
    <s v=""/>
    <s v=""/>
    <x v="0"/>
    <x v="0"/>
    <s v="Consider Database for PostgreSQL reserved instance to save over the pay-as-you-go costs"/>
    <s v="AzureDB_PostgreSQL_Flexible_Server_Memory_Optimized_Esv3Series_Compute"/>
    <s v="P3Y"/>
    <n v="60"/>
    <n v="16"/>
    <s v="USD"/>
    <n v="9928"/>
    <s v="eastus2"/>
  </r>
  <r>
    <s v="f63fbc3e-78fb-48e6-8e5b-944c79e35ca1"/>
    <m/>
    <s v="Microsoft.Subscriptions/subscriptions"/>
    <s v="f63fbc3e-78fb-48e6-8e5b-944c79e35ca1"/>
    <s v=""/>
    <s v=""/>
    <x v="0"/>
    <x v="0"/>
    <s v="Consider virtual machine reserved instance to save over the on-demand costs"/>
    <s v="Standard_D4ds_v4"/>
    <s v="P3Y"/>
    <n v="60"/>
    <n v="7"/>
    <s v="USD"/>
    <n v="8586"/>
    <s v="eastus2"/>
  </r>
  <r>
    <s v="f63fbc3e-78fb-48e6-8e5b-944c79e35ca1"/>
    <m/>
    <s v="Microsoft.Subscriptions/subscriptions"/>
    <s v="f63fbc3e-78fb-48e6-8e5b-944c79e35ca1"/>
    <s v=""/>
    <s v=""/>
    <x v="0"/>
    <x v="0"/>
    <s v="Consider virtual machine reserved instance to save over the on-demand costs"/>
    <s v="Standard_B2als_v2"/>
    <s v="P3Y"/>
    <n v="30"/>
    <n v="2"/>
    <s v="USD"/>
    <n v="429"/>
    <s v="eastus2"/>
  </r>
  <r>
    <s v="f63fbc3e-78fb-48e6-8e5b-944c79e35ca1"/>
    <m/>
    <s v="Microsoft.Subscriptions/subscriptions"/>
    <s v="f63fbc3e-78fb-48e6-8e5b-944c79e35ca1"/>
    <s v=""/>
    <s v=""/>
    <x v="1"/>
    <x v="0"/>
    <s v="Disabled accounts with owner permissions on Azure resources should be removed"/>
    <m/>
    <m/>
    <m/>
    <m/>
    <s v="USD"/>
    <n v="0"/>
    <m/>
  </r>
  <r>
    <s v="f63fbc3e-78fb-48e6-8e5b-944c79e35ca1"/>
    <m/>
    <s v="Microsoft.Subscriptions/subscriptions"/>
    <s v="f63fbc3e-78fb-48e6-8e5b-944c79e35ca1"/>
    <s v=""/>
    <s v=""/>
    <x v="0"/>
    <x v="0"/>
    <s v="Consider virtual machine reserved instance to save over the on-demand costs"/>
    <s v="Standard_D2as_v4"/>
    <s v="P3Y"/>
    <n v="7"/>
    <n v="5"/>
    <s v="USD"/>
    <n v="2565"/>
    <s v="eastus2"/>
  </r>
  <r>
    <s v="f63fbc3e-78fb-48e6-8e5b-944c79e35ca1"/>
    <m/>
    <s v="Microsoft.Subscriptions/subscriptions"/>
    <s v="f63fbc3e-78fb-48e6-8e5b-944c79e35ca1"/>
    <s v=""/>
    <s v=""/>
    <x v="1"/>
    <x v="0"/>
    <s v="Microsoft Defender for Storage plan should be enabled with Malware Scanning and Sensitive Data Threat Detection"/>
    <m/>
    <m/>
    <m/>
    <m/>
    <s v="USD"/>
    <n v="0"/>
    <m/>
  </r>
  <r>
    <s v="f63fbc3e-78fb-48e6-8e5b-944c79e35ca1"/>
    <m/>
    <s v="Microsoft.Subscriptions/subscriptions"/>
    <s v="f63fbc3e-78fb-48e6-8e5b-944c79e35ca1"/>
    <s v=""/>
    <s v=""/>
    <x v="0"/>
    <x v="0"/>
    <s v="Consider virtual machine reserved instance to save over the on-demand costs"/>
    <s v="Standard_B8as_v2"/>
    <s v="P3Y"/>
    <n v="60"/>
    <n v="1"/>
    <s v="USD"/>
    <n v="1678"/>
    <s v="eastus2"/>
  </r>
  <r>
    <s v="f63fbc3e-78fb-48e6-8e5b-944c79e35ca1"/>
    <m/>
    <s v="Microsoft.Subscriptions/subscriptions"/>
    <s v="f63fbc3e-78fb-48e6-8e5b-944c79e35ca1"/>
    <s v=""/>
    <s v=""/>
    <x v="0"/>
    <x v="0"/>
    <s v="Consider virtual machine reserved instance to save over the on-demand costs"/>
    <s v="Standard_DS5_v2"/>
    <s v="P1Y"/>
    <n v="7"/>
    <n v="1"/>
    <s v="USD"/>
    <n v="1361"/>
    <s v="eastus2"/>
  </r>
  <r>
    <s v="f63fbc3e-78fb-48e6-8e5b-944c79e35ca1"/>
    <m/>
    <s v="Microsoft.Subscriptions/subscriptions"/>
    <s v="f63fbc3e-78fb-48e6-8e5b-944c79e35ca1"/>
    <s v=""/>
    <s v=""/>
    <x v="0"/>
    <x v="0"/>
    <s v="Consider virtual machine reserved instance to save over the on-demand costs"/>
    <s v="Standard_B2as_v2"/>
    <s v="P3Y"/>
    <n v="60"/>
    <n v="5"/>
    <s v="USD"/>
    <n v="2093"/>
    <s v="eastus2"/>
  </r>
  <r>
    <s v="f63fbc3e-78fb-48e6-8e5b-944c79e35ca1"/>
    <m/>
    <s v="Microsoft.Subscriptions/subscriptions"/>
    <s v="f63fbc3e-78fb-48e6-8e5b-944c79e35ca1"/>
    <s v=""/>
    <s v=""/>
    <x v="0"/>
    <x v="0"/>
    <s v="Consider virtual machine reserved instance to save over the on-demand costs"/>
    <s v="Standard_F32s_v2"/>
    <s v="P1Y"/>
    <n v="30"/>
    <n v="2"/>
    <s v="USD"/>
    <n v="5792"/>
    <s v="eastus2"/>
  </r>
  <r>
    <s v="f63fbc3e-78fb-48e6-8e5b-944c79e35ca1"/>
    <m/>
    <s v="Microsoft.Subscriptions/subscriptions"/>
    <s v="f63fbc3e-78fb-48e6-8e5b-944c79e35ca1"/>
    <s v=""/>
    <s v=""/>
    <x v="0"/>
    <x v="0"/>
    <s v="Consider App Service reserved instance to save over the on-demand costs"/>
    <s v="Azure_App_Service_Premium_v3_Plan_Linux_P0_v3"/>
    <s v="P1Y"/>
    <n v="7"/>
    <n v="5"/>
    <s v="USD"/>
    <n v="1179"/>
    <s v="eastus2"/>
  </r>
  <r>
    <s v="f63fbc3e-78fb-48e6-8e5b-944c79e35ca1"/>
    <m/>
    <s v="Microsoft.Subscriptions/subscriptions"/>
    <s v="f63fbc3e-78fb-48e6-8e5b-944c79e35ca1"/>
    <s v=""/>
    <s v=""/>
    <x v="0"/>
    <x v="0"/>
    <s v="Consider App Service reserved instance to save over the on-demand costs"/>
    <s v="Azure_App_Service_Premium_v3_Plan_Linux_P0_v3"/>
    <s v="P3Y"/>
    <n v="60"/>
    <n v="5"/>
    <s v="USD"/>
    <n v="1114"/>
    <s v="eastus2"/>
  </r>
  <r>
    <s v="f63fbc3e-78fb-48e6-8e5b-944c79e35ca1"/>
    <m/>
    <s v="Microsoft.Subscriptions/subscriptions"/>
    <s v="f63fbc3e-78fb-48e6-8e5b-944c79e35ca1"/>
    <s v=""/>
    <s v=""/>
    <x v="0"/>
    <x v="0"/>
    <s v="Consider virtual machine reserved instance to save over the on-demand costs"/>
    <s v="Standard_B2as_v2"/>
    <s v="P1Y"/>
    <n v="60"/>
    <n v="5"/>
    <s v="USD"/>
    <n v="1398"/>
    <s v="eastus2"/>
  </r>
  <r>
    <s v="f63fbc3e-78fb-48e6-8e5b-944c79e35ca1"/>
    <m/>
    <s v="Microsoft.Subscriptions/subscriptions"/>
    <s v="f63fbc3e-78fb-48e6-8e5b-944c79e35ca1"/>
    <s v=""/>
    <s v=""/>
    <x v="0"/>
    <x v="0"/>
    <s v="Consider virtual machine reserved instance to save over the on-demand costs"/>
    <s v="Standard_D4s_v3"/>
    <s v="P3Y"/>
    <n v="30"/>
    <n v="2"/>
    <s v="USD"/>
    <n v="2068"/>
    <s v="eastus2"/>
  </r>
  <r>
    <s v="f63fbc3e-78fb-48e6-8e5b-944c79e35ca1"/>
    <m/>
    <s v="Microsoft.Subscriptions/subscriptions"/>
    <s v="f63fbc3e-78fb-48e6-8e5b-944c79e35ca1"/>
    <s v=""/>
    <s v=""/>
    <x v="0"/>
    <x v="0"/>
    <s v="Consider App Service reserved instance to save over the on-demand costs"/>
    <s v="Azure_App_Service_Premium_v3_Plan_Linux_P1_v3"/>
    <s v="P3Y"/>
    <n v="7"/>
    <n v="1"/>
    <s v="USD"/>
    <n v="745"/>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1Y"/>
    <n v="30"/>
    <n v="22"/>
    <s v="USD"/>
    <n v="9072"/>
    <s v="centralus"/>
  </r>
  <r>
    <s v="f63fbc3e-78fb-48e6-8e5b-944c79e35ca1"/>
    <m/>
    <s v="Microsoft.Subscriptions/subscriptions"/>
    <s v="f63fbc3e-78fb-48e6-8e5b-944c79e35ca1"/>
    <s v=""/>
    <s v=""/>
    <x v="0"/>
    <x v="0"/>
    <s v="Consider virtual machine reserved instance to save over the on-demand costs"/>
    <s v="Standard_D8ads_v5"/>
    <s v="P3Y"/>
    <n v="60"/>
    <n v="1"/>
    <s v="USD"/>
    <n v="843"/>
    <s v="eastus2"/>
  </r>
  <r>
    <s v="f63fbc3e-78fb-48e6-8e5b-944c79e35ca1"/>
    <m/>
    <s v="Microsoft.Subscriptions/subscriptions"/>
    <s v="f63fbc3e-78fb-48e6-8e5b-944c79e35ca1"/>
    <s v=""/>
    <s v=""/>
    <x v="0"/>
    <x v="0"/>
    <s v="Consider virtual machine reserved instance to save over the on-demand costs"/>
    <s v="Standard_B2s"/>
    <s v="P1Y"/>
    <n v="7"/>
    <n v="1"/>
    <s v="USD"/>
    <n v="149"/>
    <s v="eastus2"/>
  </r>
  <r>
    <s v="f63fbc3e-78fb-48e6-8e5b-944c79e35ca1"/>
    <m/>
    <s v="Microsoft.Subscriptions/subscriptions"/>
    <s v="f63fbc3e-78fb-48e6-8e5b-944c79e35ca1"/>
    <s v=""/>
    <s v=""/>
    <x v="0"/>
    <x v="0"/>
    <s v="Consider purchasing a savings plan for compute to unlock lower prices"/>
    <s v="Database_Savings_Plan"/>
    <s v="P1Y"/>
    <n v="30"/>
    <m/>
    <s v="USD"/>
    <n v="19292"/>
    <m/>
  </r>
  <r>
    <s v="f63fbc3e-78fb-48e6-8e5b-944c79e35ca1"/>
    <m/>
    <s v="Microsoft.Subscriptions/subscriptions"/>
    <s v="f63fbc3e-78fb-48e6-8e5b-944c79e35ca1"/>
    <s v=""/>
    <s v=""/>
    <x v="0"/>
    <x v="0"/>
    <s v="Consider virtual machine reserved instance to save over the on-demand costs"/>
    <s v="Standard_D4ds_v4"/>
    <s v="P3Y"/>
    <n v="7"/>
    <n v="7"/>
    <s v="USD"/>
    <n v="8508"/>
    <s v="eastus2"/>
  </r>
  <r>
    <s v="f63fbc3e-78fb-48e6-8e5b-944c79e35ca1"/>
    <m/>
    <s v="Microsoft.Subscriptions/subscriptions"/>
    <s v="f63fbc3e-78fb-48e6-8e5b-944c79e35ca1"/>
    <s v=""/>
    <s v=""/>
    <x v="0"/>
    <x v="0"/>
    <s v="Consider App Service reserved instance to save over the on-demand costs"/>
    <s v="Azure_App_Service_Premium_v3_Plan_Linux_P1_v3"/>
    <s v="P1Y"/>
    <n v="7"/>
    <n v="1"/>
    <s v="USD"/>
    <n v="472"/>
    <s v="eastus2"/>
  </r>
  <r>
    <s v="f63fbc3e-78fb-48e6-8e5b-944c79e35ca1"/>
    <m/>
    <s v="Microsoft.Subscriptions/subscriptions"/>
    <s v="f63fbc3e-78fb-48e6-8e5b-944c79e35ca1"/>
    <s v=""/>
    <s v=""/>
    <x v="0"/>
    <x v="0"/>
    <s v="Consider virtual machine reserved instance to save over the on-demand costs"/>
    <s v="Standard_D4s_v3"/>
    <s v="P1Y"/>
    <n v="60"/>
    <n v="2"/>
    <s v="USD"/>
    <n v="1338"/>
    <s v="eastus2"/>
  </r>
  <r>
    <s v="f63fbc3e-78fb-48e6-8e5b-944c79e35ca1"/>
    <m/>
    <s v="Microsoft.Subscriptions/subscriptions"/>
    <s v="f63fbc3e-78fb-48e6-8e5b-944c79e35ca1"/>
    <s v=""/>
    <s v=""/>
    <x v="0"/>
    <x v="0"/>
    <s v="Consider virtual machine reserved instance to save over the on-demand costs"/>
    <s v="Standard_D8ads_v5"/>
    <s v="P3Y"/>
    <n v="7"/>
    <n v="1"/>
    <s v="USD"/>
    <n v="636"/>
    <s v="eastus2"/>
  </r>
  <r>
    <s v="f63fbc3e-78fb-48e6-8e5b-944c79e35ca1"/>
    <m/>
    <s v="Microsoft.Subscriptions/subscriptions"/>
    <s v="f63fbc3e-78fb-48e6-8e5b-944c79e35ca1"/>
    <s v=""/>
    <s v=""/>
    <x v="0"/>
    <x v="0"/>
    <s v="Consider virtual machine reserved instance to save over the on-demand costs"/>
    <s v="Standard_D64s_v3"/>
    <s v="P3Y"/>
    <n v="7"/>
    <n v="4"/>
    <s v="USD"/>
    <n v="65689"/>
    <s v="eastus2"/>
  </r>
  <r>
    <s v="f63fbc3e-78fb-48e6-8e5b-944c79e35ca1"/>
    <m/>
    <s v="Microsoft.Subscriptions/subscriptions"/>
    <s v="f63fbc3e-78fb-48e6-8e5b-944c79e35ca1"/>
    <s v=""/>
    <s v=""/>
    <x v="0"/>
    <x v="0"/>
    <s v="Consider App Service reserved instance to save over the on-demand costs"/>
    <s v="Azure_App_Service_Premium_v3_Plan_Linux_P1_v3"/>
    <s v="P3Y"/>
    <n v="60"/>
    <n v="1"/>
    <s v="USD"/>
    <n v="745"/>
    <s v="eastus2"/>
  </r>
  <r>
    <s v="f63fbc3e-78fb-48e6-8e5b-944c79e35ca1"/>
    <m/>
    <s v="Microsoft.Subscriptions/subscriptions"/>
    <s v="f63fbc3e-78fb-48e6-8e5b-944c79e35ca1"/>
    <s v=""/>
    <s v=""/>
    <x v="0"/>
    <x v="0"/>
    <s v="Consider virtual machine reserved instance to save over the on-demand costs"/>
    <s v="Standard_B2als_v2"/>
    <s v="P3Y"/>
    <n v="7"/>
    <n v="2"/>
    <s v="USD"/>
    <n v="425"/>
    <s v="eastus2"/>
  </r>
  <r>
    <s v="f63fbc3e-78fb-48e6-8e5b-944c79e35ca1"/>
    <m/>
    <s v="Microsoft.Subscriptions/subscriptions"/>
    <s v="f63fbc3e-78fb-48e6-8e5b-944c79e35ca1"/>
    <s v=""/>
    <s v=""/>
    <x v="0"/>
    <x v="0"/>
    <s v="Consider virtual machine reserved instance to save over the on-demand costs"/>
    <s v="Standard_B8als_v2"/>
    <s v="P1Y"/>
    <n v="7"/>
    <n v="1"/>
    <s v="USD"/>
    <n v="982"/>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5Series_Compute_vCore"/>
    <s v="P3Y"/>
    <n v="7"/>
    <n v="4"/>
    <s v="USD"/>
    <n v="1852"/>
    <s v="eastus"/>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1Y"/>
    <n v="60"/>
    <n v="22"/>
    <s v="USD"/>
    <n v="9072"/>
    <s v="centralus"/>
  </r>
  <r>
    <s v="f63fbc3e-78fb-48e6-8e5b-944c79e35ca1"/>
    <m/>
    <s v="Microsoft.Subscriptions/subscriptions"/>
    <s v="f63fbc3e-78fb-48e6-8e5b-944c79e35ca1"/>
    <s v=""/>
    <s v=""/>
    <x v="0"/>
    <x v="0"/>
    <s v="Consider virtual machine reserved instance to save over the on-demand costs"/>
    <s v="Standard_B4as_v2"/>
    <s v="P1Y"/>
    <n v="60"/>
    <n v="4"/>
    <s v="USD"/>
    <n v="2249"/>
    <s v="eastus2"/>
  </r>
  <r>
    <s v="f63fbc3e-78fb-48e6-8e5b-944c79e35ca1"/>
    <m/>
    <s v="Microsoft.Subscriptions/subscriptions"/>
    <s v="f63fbc3e-78fb-48e6-8e5b-944c79e35ca1"/>
    <s v=""/>
    <s v=""/>
    <x v="0"/>
    <x v="0"/>
    <s v="Consider virtual machine reserved instance to save over the on-demand costs"/>
    <s v="Standard_D8as_v4"/>
    <s v="P1Y"/>
    <n v="60"/>
    <n v="2"/>
    <s v="USD"/>
    <n v="2711"/>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3Y"/>
    <n v="60"/>
    <n v="46"/>
    <s v="USD"/>
    <n v="21499"/>
    <s v="eastus2"/>
  </r>
  <r>
    <s v="f63fbc3e-78fb-48e6-8e5b-944c79e35ca1"/>
    <m/>
    <s v="Microsoft.Subscriptions/subscriptions"/>
    <s v="f63fbc3e-78fb-48e6-8e5b-944c79e35ca1"/>
    <s v=""/>
    <s v=""/>
    <x v="0"/>
    <x v="0"/>
    <s v="Consider virtual machine reserved instance to save over the on-demand costs"/>
    <s v="Standard_D8as_v4"/>
    <s v="P3Y"/>
    <n v="7"/>
    <n v="2"/>
    <s v="USD"/>
    <n v="4106"/>
    <s v="eastus2"/>
  </r>
  <r>
    <s v="f63fbc3e-78fb-48e6-8e5b-944c79e35ca1"/>
    <m/>
    <s v="Microsoft.Subscriptions/subscriptions"/>
    <s v="f63fbc3e-78fb-48e6-8e5b-944c79e35ca1"/>
    <s v=""/>
    <s v=""/>
    <x v="0"/>
    <x v="0"/>
    <s v="Consider virtual machine reserved instance to save over the on-demand costs"/>
    <s v="Standard_D64s_v5"/>
    <s v="P3Y"/>
    <n v="30"/>
    <n v="3"/>
    <s v="USD"/>
    <n v="50772"/>
    <s v="eastus2"/>
  </r>
  <r>
    <s v="f63fbc3e-78fb-48e6-8e5b-944c79e35ca1"/>
    <m/>
    <s v="Microsoft.Subscriptions/subscriptions"/>
    <s v="f63fbc3e-78fb-48e6-8e5b-944c79e35ca1"/>
    <s v=""/>
    <s v=""/>
    <x v="0"/>
    <x v="0"/>
    <s v="Consider virtual machine reserved instance to save over the on-demand costs"/>
    <s v="Standard_D4ds_v4"/>
    <s v="P1Y"/>
    <n v="60"/>
    <n v="7"/>
    <s v="USD"/>
    <n v="5671"/>
    <s v="eastus2"/>
  </r>
  <r>
    <s v="f63fbc3e-78fb-48e6-8e5b-944c79e35ca1"/>
    <m/>
    <s v="Microsoft.Subscriptions/subscriptions"/>
    <s v="f63fbc3e-78fb-48e6-8e5b-944c79e35ca1"/>
    <s v=""/>
    <s v=""/>
    <x v="0"/>
    <x v="0"/>
    <s v="Consider virtual machine reserved instance to save over the on-demand costs"/>
    <s v="Standard_B2als_v2"/>
    <s v="P1Y"/>
    <n v="7"/>
    <n v="2"/>
    <s v="USD"/>
    <n v="287"/>
    <s v="eastus2"/>
  </r>
  <r>
    <s v="f63fbc3e-78fb-48e6-8e5b-944c79e35ca1"/>
    <m/>
    <s v="Microsoft.Subscriptions/subscriptions"/>
    <s v="f63fbc3e-78fb-48e6-8e5b-944c79e35ca1"/>
    <s v=""/>
    <s v=""/>
    <x v="0"/>
    <x v="0"/>
    <s v="Consider virtual machine reserved instance to save over the on-demand costs"/>
    <s v="Standard_D2ds_v4"/>
    <s v="P1Y"/>
    <n v="7"/>
    <n v="2"/>
    <s v="USD"/>
    <n v="673"/>
    <s v="eastus2"/>
  </r>
  <r>
    <s v="f63fbc3e-78fb-48e6-8e5b-944c79e35ca1"/>
    <m/>
    <s v="Microsoft.Subscriptions/subscriptions"/>
    <s v="f63fbc3e-78fb-48e6-8e5b-944c79e35ca1"/>
    <s v=""/>
    <s v=""/>
    <x v="0"/>
    <x v="0"/>
    <s v="Consider App Service reserved instance to save over the on-demand costs"/>
    <s v="Azure_App_Service_Premium_v3_Plan_Linux_P0_v3"/>
    <s v="P3Y"/>
    <n v="30"/>
    <n v="5"/>
    <s v="USD"/>
    <n v="1862"/>
    <s v="eastus2"/>
  </r>
  <r>
    <s v="f63fbc3e-78fb-48e6-8e5b-944c79e35ca1"/>
    <m/>
    <s v="Microsoft.Subscriptions/subscriptions"/>
    <s v="f63fbc3e-78fb-48e6-8e5b-944c79e35ca1"/>
    <s v=""/>
    <s v=""/>
    <x v="0"/>
    <x v="0"/>
    <s v="Consider virtual machine reserved instance to save over the on-demand costs"/>
    <s v="Standard_B2as_v2"/>
    <s v="P1Y"/>
    <n v="7"/>
    <n v="5"/>
    <s v="USD"/>
    <n v="1380"/>
    <s v="eastus2"/>
  </r>
  <r>
    <s v="f63fbc3e-78fb-48e6-8e5b-944c79e35ca1"/>
    <m/>
    <s v="Microsoft.Subscriptions/subscriptions"/>
    <s v="f63fbc3e-78fb-48e6-8e5b-944c79e35ca1"/>
    <s v=""/>
    <s v=""/>
    <x v="0"/>
    <x v="0"/>
    <s v="Consider virtual machine reserved instance to save over the on-demand costs"/>
    <s v="Standard_D4s_v3"/>
    <s v="P1Y"/>
    <n v="7"/>
    <n v="2"/>
    <s v="USD"/>
    <n v="1336"/>
    <s v="eastus2"/>
  </r>
  <r>
    <s v="f63fbc3e-78fb-48e6-8e5b-944c79e35ca1"/>
    <m/>
    <s v="Microsoft.Subscriptions/subscriptions"/>
    <s v="f63fbc3e-78fb-48e6-8e5b-944c79e35ca1"/>
    <s v=""/>
    <s v=""/>
    <x v="0"/>
    <x v="0"/>
    <s v="Consider virtual machine reserved instance to save over the on-demand costs"/>
    <s v="Standard_B8as_v2"/>
    <s v="P1Y"/>
    <n v="60"/>
    <n v="1"/>
    <s v="USD"/>
    <n v="1123"/>
    <s v="eastus2"/>
  </r>
  <r>
    <s v="f63fbc3e-78fb-48e6-8e5b-944c79e35ca1"/>
    <m/>
    <s v="Microsoft.Subscriptions/subscriptions"/>
    <s v="f63fbc3e-78fb-48e6-8e5b-944c79e35ca1"/>
    <s v=""/>
    <s v=""/>
    <x v="0"/>
    <x v="0"/>
    <s v="Consider virtual machine reserved instance to save over the on-demand costs"/>
    <s v="Standard_D64s_v5"/>
    <s v="P1Y"/>
    <n v="7"/>
    <n v="3"/>
    <s v="USD"/>
    <n v="32599"/>
    <s v="eastus2"/>
  </r>
  <r>
    <s v="f63fbc3e-78fb-48e6-8e5b-944c79e35ca1"/>
    <m/>
    <s v="Microsoft.Subscriptions/subscriptions"/>
    <s v="f63fbc3e-78fb-48e6-8e5b-944c79e35ca1"/>
    <s v=""/>
    <s v=""/>
    <x v="0"/>
    <x v="0"/>
    <s v="Consider virtual machine reserved instance to save over the on-demand costs"/>
    <s v="Standard_D2as_v4"/>
    <s v="P3Y"/>
    <n v="30"/>
    <n v="5"/>
    <s v="USD"/>
    <n v="2578"/>
    <s v="eastus2"/>
  </r>
  <r>
    <s v="f63fbc3e-78fb-48e6-8e5b-944c79e35ca1"/>
    <m/>
    <s v="Microsoft.Subscriptions/subscriptions"/>
    <s v="f63fbc3e-78fb-48e6-8e5b-944c79e35ca1"/>
    <s v=""/>
    <s v=""/>
    <x v="0"/>
    <x v="0"/>
    <s v="Consider virtual machine reserved instance to save over the on-demand costs"/>
    <s v="Standard_D2ds_v4"/>
    <s v="P3Y"/>
    <n v="60"/>
    <n v="1"/>
    <s v="USD"/>
    <n v="613"/>
    <s v="eastus2"/>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1Y"/>
    <n v="7"/>
    <n v="22"/>
    <s v="USD"/>
    <n v="9072"/>
    <s v="centralus"/>
  </r>
  <r>
    <s v="f63fbc3e-78fb-48e6-8e5b-944c79e35ca1"/>
    <m/>
    <s v="Microsoft.Subscriptions/subscriptions"/>
    <s v="f63fbc3e-78fb-48e6-8e5b-944c79e35ca1"/>
    <s v=""/>
    <s v=""/>
    <x v="0"/>
    <x v="0"/>
    <s v="Consider Database for PostgreSQL reserved instance to save over the pay-as-you-go costs"/>
    <s v="AzureDB_PostgreSQL_Flexible_Server_General_Purpose_Ddsv4Series_Compute"/>
    <s v="P3Y"/>
    <n v="7"/>
    <n v="22"/>
    <s v="USD"/>
    <n v="12510"/>
    <s v="centralus"/>
  </r>
  <r>
    <s v="f63fbc3e-78fb-48e6-8e5b-944c79e35ca1"/>
    <m/>
    <s v="Microsoft.Subscriptions/subscriptions"/>
    <s v="f63fbc3e-78fb-48e6-8e5b-944c79e35ca1"/>
    <s v=""/>
    <s v=""/>
    <x v="0"/>
    <x v="0"/>
    <s v="Consider virtual machine reserved instance to save over the on-demand costs"/>
    <s v="Standard_B4ms"/>
    <s v="P1Y"/>
    <n v="60"/>
    <n v="4"/>
    <s v="USD"/>
    <n v="2398"/>
    <s v="eastus2"/>
  </r>
  <r>
    <s v="f63fbc3e-78fb-48e6-8e5b-944c79e35ca1"/>
    <m/>
    <s v="Microsoft.Subscriptions/subscriptions"/>
    <s v="f63fbc3e-78fb-48e6-8e5b-944c79e35ca1"/>
    <s v=""/>
    <s v=""/>
    <x v="1"/>
    <x v="0"/>
    <s v="Microsoft Defender for APIs should be enabled"/>
    <m/>
    <m/>
    <m/>
    <m/>
    <s v="USD"/>
    <n v="0"/>
    <m/>
  </r>
  <r>
    <s v="f63fbc3e-78fb-48e6-8e5b-944c79e35ca1"/>
    <m/>
    <s v="Microsoft.Subscriptions/subscriptions"/>
    <s v="f63fbc3e-78fb-48e6-8e5b-944c79e35ca1"/>
    <s v=""/>
    <s v=""/>
    <x v="0"/>
    <x v="0"/>
    <s v="Consider virtual machine reserved instance to save over the on-demand costs"/>
    <s v="Standard_B4as_v2"/>
    <s v="P1Y"/>
    <n v="30"/>
    <n v="4"/>
    <s v="USD"/>
    <n v="2245"/>
    <s v="eastus2"/>
  </r>
  <r>
    <s v="f63fbc3e-78fb-48e6-8e5b-944c79e35ca1"/>
    <m/>
    <s v="Microsoft.Subscriptions/subscriptions"/>
    <s v="f63fbc3e-78fb-48e6-8e5b-944c79e35ca1"/>
    <s v=""/>
    <s v=""/>
    <x v="0"/>
    <x v="0"/>
    <s v="Consider Database for PostgreSQL reserved instance to save over the pay-as-you-go costs"/>
    <s v="AzureDB_PostgreSQL_Flexible_Server_Memory_Optimized_Esv3Series_Compute"/>
    <s v="P1Y"/>
    <n v="60"/>
    <n v="16"/>
    <s v="USD"/>
    <n v="6605"/>
    <s v="eastus2"/>
  </r>
  <r>
    <s v="f63fbc3e-78fb-48e6-8e5b-944c79e35ca1"/>
    <m/>
    <s v="Microsoft.Subscriptions/subscriptions"/>
    <s v="f63fbc3e-78fb-48e6-8e5b-944c79e35ca1"/>
    <s v=""/>
    <s v=""/>
    <x v="0"/>
    <x v="0"/>
    <s v="Consider virtual machine reserved instance to save over the on-demand costs"/>
    <s v="Standard_B4as_v2"/>
    <s v="P3Y"/>
    <n v="60"/>
    <n v="4"/>
    <s v="USD"/>
    <n v="3356"/>
    <s v="eastus2"/>
  </r>
  <r>
    <s v="f63fbc3e-78fb-48e6-8e5b-944c79e35ca1"/>
    <m/>
    <s v="Microsoft.Subscriptions/subscriptions"/>
    <s v="f63fbc3e-78fb-48e6-8e5b-944c79e35ca1"/>
    <s v=""/>
    <s v=""/>
    <x v="1"/>
    <x v="0"/>
    <s v="A maximum of 3 owners should be designated for subscriptions"/>
    <m/>
    <m/>
    <m/>
    <m/>
    <s v="USD"/>
    <n v="0"/>
    <m/>
  </r>
  <r>
    <s v="f63fbc3e-78fb-48e6-8e5b-944c79e35ca1"/>
    <m/>
    <s v="Microsoft.Subscriptions/subscriptions"/>
    <s v="f63fbc3e-78fb-48e6-8e5b-944c79e35ca1"/>
    <s v=""/>
    <s v=""/>
    <x v="0"/>
    <x v="0"/>
    <s v="Consider virtual machine reserved instance to save over the on-demand costs"/>
    <s v="Standard_D2ds_v4"/>
    <s v="P3Y"/>
    <n v="30"/>
    <n v="1"/>
    <s v="USD"/>
    <n v="612"/>
    <s v="eastus2"/>
  </r>
  <r>
    <s v="f63fbc3e-78fb-48e6-8e5b-944c79e35ca1"/>
    <m/>
    <s v="Microsoft.Subscriptions/subscriptions"/>
    <s v="f63fbc3e-78fb-48e6-8e5b-944c79e35ca1"/>
    <s v=""/>
    <s v=""/>
    <x v="0"/>
    <x v="0"/>
    <s v="Consider virtual machine reserved instance to save over the on-demand costs"/>
    <s v="Standard_D8as_v4"/>
    <s v="P3Y"/>
    <n v="60"/>
    <n v="2"/>
    <s v="USD"/>
    <n v="4140"/>
    <s v="eastus2"/>
  </r>
  <r>
    <s v="f63fbc3e-78fb-48e6-8e5b-944c79e35ca1"/>
    <m/>
    <s v="Microsoft.Subscriptions/subscriptions"/>
    <s v="f63fbc3e-78fb-48e6-8e5b-944c79e35ca1"/>
    <s v=""/>
    <s v=""/>
    <x v="0"/>
    <x v="0"/>
    <s v="Consider virtual machine reserved instance to save over the on-demand costs"/>
    <s v="Standard_B2als_v2"/>
    <s v="P1Y"/>
    <n v="60"/>
    <n v="2"/>
    <s v="USD"/>
    <n v="291"/>
    <s v="eastus2"/>
  </r>
  <r>
    <s v="f63fbc3e-78fb-48e6-8e5b-944c79e35ca1"/>
    <m/>
    <s v="Microsoft.Subscriptions/subscriptions"/>
    <s v="f63fbc3e-78fb-48e6-8e5b-944c79e35ca1"/>
    <s v=""/>
    <s v=""/>
    <x v="0"/>
    <x v="0"/>
    <s v="Consider virtual machine reserved instance to save over the on-demand costs"/>
    <s v="Standard_F32s_v2"/>
    <s v="P1Y"/>
    <n v="7"/>
    <n v="2"/>
    <s v="USD"/>
    <n v="5697"/>
    <s v="eastus2"/>
  </r>
  <r>
    <s v="f63fbc3e-78fb-48e6-8e5b-944c79e35ca1"/>
    <m/>
    <s v="Microsoft.Subscriptions/subscriptions"/>
    <s v="f63fbc3e-78fb-48e6-8e5b-944c79e35ca1"/>
    <s v=""/>
    <s v=""/>
    <x v="0"/>
    <x v="0"/>
    <s v="Consider virtual machine reserved instance to save over the on-demand costs"/>
    <s v="Standard_DS4_v2"/>
    <s v="P1Y"/>
    <n v="7"/>
    <n v="1"/>
    <s v="USD"/>
    <n v="698"/>
    <s v="eastus2"/>
  </r>
  <r>
    <s v="f63fbc3e-78fb-48e6-8e5b-944c79e35ca1"/>
    <m/>
    <s v="Microsoft.Subscriptions/subscriptions"/>
    <s v="f63fbc3e-78fb-48e6-8e5b-944c79e35ca1"/>
    <s v=""/>
    <s v=""/>
    <x v="0"/>
    <x v="0"/>
    <s v="Consider virtual machine reserved instance to save over the on-demand costs"/>
    <s v="Standard_B4as_v2"/>
    <s v="P1Y"/>
    <n v="7"/>
    <n v="4"/>
    <s v="USD"/>
    <n v="2219"/>
    <s v="eastus2"/>
  </r>
  <r>
    <s v="f63fbc3e-78fb-48e6-8e5b-944c79e35ca1"/>
    <m/>
    <s v="Microsoft.Subscriptions/subscriptions"/>
    <s v="f63fbc3e-78fb-48e6-8e5b-944c79e35ca1"/>
    <s v=""/>
    <s v=""/>
    <x v="0"/>
    <x v="0"/>
    <s v="Consider virtual machine reserved instance to save over the on-demand costs"/>
    <s v="Standard_D4ds_v4"/>
    <s v="P3Y"/>
    <n v="30"/>
    <n v="7"/>
    <s v="USD"/>
    <n v="8576"/>
    <s v="eastus2"/>
  </r>
  <r>
    <s v="f63fbc3e-78fb-48e6-8e5b-944c79e35ca1"/>
    <s v="azureapp-auto-alerts-94848e-eduardo_monroy_ext_onnetfibra_co"/>
    <s v="microsoft.storage/storageaccounts"/>
    <s v="gisbackupeastus2prod001"/>
    <s v=""/>
    <s v=""/>
    <x v="2"/>
    <x v="0"/>
    <s v="Enable zone redundancy for storage accounts to improve high availability and resiliency"/>
    <m/>
    <m/>
    <m/>
    <m/>
    <s v="USD"/>
    <n v="0"/>
    <m/>
  </r>
  <r>
    <s v="f63fbc3e-78fb-48e6-8e5b-944c79e35ca1"/>
    <s v="azureapp-auto-alerts-94848e-eduardo_monroy_ext_onnetfibra_co"/>
    <s v="microsoft.storage/storageaccounts"/>
    <s v="gisbackupeastus2prod001"/>
    <s v=""/>
    <s v=""/>
    <x v="1"/>
    <x v="1"/>
    <s v="Storage accounts should prevent shared key access"/>
    <m/>
    <m/>
    <m/>
    <m/>
    <s v="USD"/>
    <n v="0"/>
    <m/>
  </r>
  <r>
    <s v="f63fbc3e-78fb-48e6-8e5b-944c79e35ca1"/>
    <s v="azureapp-auto-alerts-94848e-eduardo_monroy_ext_onnetfibra_co"/>
    <s v="microsoft.storage/storageaccounts"/>
    <s v="gisbackupeastus2prod001"/>
    <s v=""/>
    <s v=""/>
    <x v="1"/>
    <x v="1"/>
    <s v="Storage account should use a private link connection"/>
    <m/>
    <m/>
    <m/>
    <m/>
    <s v="USD"/>
    <n v="0"/>
    <m/>
  </r>
  <r>
    <s v="f63fbc3e-78fb-48e6-8e5b-944c79e35ca1"/>
    <s v="azureapp-auto-alerts-94848e-eduardo_monroy_ext_onnetfibra_co"/>
    <s v="microsoft.storage/storageaccounts"/>
    <s v="gisbackupeastus2prod001"/>
    <s v=""/>
    <s v=""/>
    <x v="1"/>
    <x v="1"/>
    <s v="Storage accounts should restrict network access using virtual network rules"/>
    <m/>
    <m/>
    <m/>
    <m/>
    <s v="USD"/>
    <n v="0"/>
    <m/>
  </r>
  <r>
    <s v="f63fbc3e-78fb-48e6-8e5b-944c79e35ca1"/>
    <s v="databricks-rg-adbworkspaceprod001-itolunyqkjh7w"/>
    <s v="microsoft.compute/disks"/>
    <s v="328f199407f947feb60bc6d7873eac9f-containerrootvolume"/>
    <s v=""/>
    <s v=""/>
    <x v="0"/>
    <x v="1"/>
    <s v="Review disks that are not attached to a VM and evaluate if you still need the disks"/>
    <m/>
    <m/>
    <m/>
    <m/>
    <s v="USD"/>
    <n v="0"/>
    <m/>
  </r>
  <r>
    <s v="f63fbc3e-78fb-48e6-8e5b-944c79e35ca1"/>
    <s v="databricks-rg-adbworkspaceprod001-itolunyqkjh7w"/>
    <s v="microsoft.compute/disks"/>
    <s v="533e592ea58d4f158081de77ac308ca6-osdisk"/>
    <s v=""/>
    <s v=""/>
    <x v="0"/>
    <x v="1"/>
    <s v="Review disks that are not attached to a VM and evaluate if you still need the disks"/>
    <m/>
    <m/>
    <m/>
    <m/>
    <s v="USD"/>
    <n v="0"/>
    <m/>
  </r>
  <r>
    <s v="f63fbc3e-78fb-48e6-8e5b-944c79e35ca1"/>
    <s v="databricks-rg-adbworkspaceprod001-itolunyqkjh7w"/>
    <s v="microsoft.compute/disks"/>
    <s v="5b8e157327a2421e80587a6d3b41b3e8-osdisk"/>
    <s v=""/>
    <s v=""/>
    <x v="0"/>
    <x v="1"/>
    <s v="Review disks that are not attached to a VM and evaluate if you still need the disks"/>
    <m/>
    <m/>
    <m/>
    <m/>
    <s v="USD"/>
    <n v="0"/>
    <m/>
  </r>
  <r>
    <s v="f63fbc3e-78fb-48e6-8e5b-944c79e35ca1"/>
    <s v="databricks-rg-adbworkspaceprod001-itolunyqkjh7w"/>
    <s v="microsoft.compute/disks"/>
    <s v="686472316e1b43caa99bc38ece3fc722-osdisk"/>
    <s v=""/>
    <s v=""/>
    <x v="0"/>
    <x v="1"/>
    <s v="Review disks that are not attached to a VM and evaluate if you still need the disks"/>
    <m/>
    <m/>
    <m/>
    <m/>
    <s v="USD"/>
    <n v="0"/>
    <m/>
  </r>
  <r>
    <s v="f63fbc3e-78fb-48e6-8e5b-944c79e35ca1"/>
    <s v="databricks-rg-adbworkspaceprod001-itolunyqkjh7w"/>
    <s v="microsoft.compute/disks"/>
    <s v="f19a18cd23c04f9f9e89186a4b2d58fc-containerrootvolume"/>
    <s v=""/>
    <s v=""/>
    <x v="0"/>
    <x v="1"/>
    <s v="Review disks that are not attached to a VM and evaluate if you still need the disks"/>
    <m/>
    <m/>
    <m/>
    <m/>
    <s v="USD"/>
    <n v="0"/>
    <m/>
  </r>
  <r>
    <s v="f63fbc3e-78fb-48e6-8e5b-944c79e35ca1"/>
    <s v="databricks-rg-adbworkspaceprod001-itolunyqkjh7w"/>
    <s v="microsoft.compute/disks"/>
    <s v="f6cac95d80804f2a921543ed563cf6fb-osdisk"/>
    <s v=""/>
    <s v=""/>
    <x v="0"/>
    <x v="1"/>
    <s v="Review disks that are not attached to a VM and evaluate if you still need the disks"/>
    <m/>
    <m/>
    <m/>
    <m/>
    <s v="USD"/>
    <n v="0"/>
    <m/>
  </r>
  <r>
    <s v="f63fbc3e-78fb-48e6-8e5b-944c79e35ca1"/>
    <s v="databricks-rg-adbworkspaceprod001-itolunyqkjh7w"/>
    <s v="microsoft.compute/virtualmachines"/>
    <s v="0471a53bd6fd4107aeedc4c41a322eac"/>
    <s v=""/>
    <s v=""/>
    <x v="2"/>
    <x v="1"/>
    <s v="Migrate workload to Virtual Machine Scale Sets Flex"/>
    <m/>
    <m/>
    <m/>
    <m/>
    <s v="USD"/>
    <n v="0"/>
    <m/>
  </r>
  <r>
    <s v="f63fbc3e-78fb-48e6-8e5b-944c79e35ca1"/>
    <s v="databricks-rg-adbworkspaceprod001-itolunyqkjh7w"/>
    <s v="microsoft.compute/virtualmachines"/>
    <s v="0721268ccbcc44caa337545a5f976b11"/>
    <s v=""/>
    <s v=""/>
    <x v="1"/>
    <x v="1"/>
    <s v="Virtual machines and virtual machine scale sets should have encryption at host enabled"/>
    <m/>
    <m/>
    <m/>
    <m/>
    <s v="USD"/>
    <n v="0"/>
    <m/>
  </r>
  <r>
    <s v="f63fbc3e-78fb-48e6-8e5b-944c79e35ca1"/>
    <s v="databricks-rg-adbworkspaceprod001-itolunyqkjh7w"/>
    <s v="microsoft.compute/virtualmachines"/>
    <s v="10ec70ee42954bec9fe04686a47a0925"/>
    <s v=""/>
    <s v=""/>
    <x v="1"/>
    <x v="1"/>
    <s v="Virtual machines and virtual machine scale sets should have encryption at host enabled"/>
    <m/>
    <m/>
    <m/>
    <m/>
    <s v="USD"/>
    <n v="0"/>
    <m/>
  </r>
  <r>
    <s v="f63fbc3e-78fb-48e6-8e5b-944c79e35ca1"/>
    <s v="databricks-rg-adbworkspaceprod001-itolunyqkjh7w"/>
    <s v="microsoft.compute/virtualmachines"/>
    <s v="10ec70ee42954bec9fe04686a47a0925"/>
    <s v=""/>
    <s v=""/>
    <x v="2"/>
    <x v="1"/>
    <s v="Migrate workload to Virtual Machine Scale Sets Flex"/>
    <m/>
    <m/>
    <m/>
    <m/>
    <s v="USD"/>
    <n v="0"/>
    <m/>
  </r>
  <r>
    <s v="f63fbc3e-78fb-48e6-8e5b-944c79e35ca1"/>
    <s v="databricks-rg-adbworkspaceprod001-itolunyqkjh7w"/>
    <s v="microsoft.compute/virtualmachines"/>
    <s v="18a3f299d33d488e963a034fd4683854"/>
    <s v=""/>
    <s v=""/>
    <x v="1"/>
    <x v="1"/>
    <s v="Virtual machines and virtual machine scale sets should have encryption at host enabled"/>
    <m/>
    <m/>
    <m/>
    <m/>
    <s v="USD"/>
    <n v="0"/>
    <m/>
  </r>
  <r>
    <s v="f63fbc3e-78fb-48e6-8e5b-944c79e35ca1"/>
    <s v="databricks-rg-adbworkspaceprod001-itolunyqkjh7w"/>
    <s v="microsoft.compute/virtualmachines"/>
    <s v="1a91522d20f347ecb5241135e7355cbd"/>
    <s v=""/>
    <s v=""/>
    <x v="1"/>
    <x v="1"/>
    <s v="Virtual machines and virtual machine scale sets should have encryption at host enabled"/>
    <m/>
    <m/>
    <m/>
    <m/>
    <s v="USD"/>
    <n v="0"/>
    <m/>
  </r>
  <r>
    <s v="f63fbc3e-78fb-48e6-8e5b-944c79e35ca1"/>
    <s v="databricks-rg-adbworkspaceprod001-itolunyqkjh7w"/>
    <s v="microsoft.compute/virtualmachines"/>
    <s v="1f92d5eb00a54fd08b0baa2f82b456f2"/>
    <s v=""/>
    <s v=""/>
    <x v="1"/>
    <x v="1"/>
    <s v="Virtual machines and virtual machine scale sets should have encryption at host enabled"/>
    <m/>
    <m/>
    <m/>
    <m/>
    <s v="USD"/>
    <n v="0"/>
    <m/>
  </r>
  <r>
    <s v="f63fbc3e-78fb-48e6-8e5b-944c79e35ca1"/>
    <s v="databricks-rg-adbworkspaceprod001-itolunyqkjh7w"/>
    <s v="microsoft.compute/virtualmachines"/>
    <s v="201026e2ee924745a801f8eb5b35e6a9"/>
    <s v=""/>
    <s v=""/>
    <x v="2"/>
    <x v="0"/>
    <s v="Use Azure Capacity Reservation for virtual machine (VM)"/>
    <m/>
    <m/>
    <m/>
    <m/>
    <s v="USD"/>
    <n v="0"/>
    <m/>
  </r>
  <r>
    <s v="f63fbc3e-78fb-48e6-8e5b-944c79e35ca1"/>
    <s v="databricks-rg-adbworkspaceprod001-itolunyqkjh7w"/>
    <s v="microsoft.compute/virtualmachines"/>
    <s v="2283260c0d5c4affbcf3713e451b4f9d"/>
    <s v=""/>
    <s v=""/>
    <x v="1"/>
    <x v="1"/>
    <s v="Virtual machines and virtual machine scale sets should have encryption at host enabled"/>
    <m/>
    <m/>
    <m/>
    <m/>
    <s v="USD"/>
    <n v="0"/>
    <m/>
  </r>
  <r>
    <s v="f63fbc3e-78fb-48e6-8e5b-944c79e35ca1"/>
    <s v="databricks-rg-adbworkspaceprod001-itolunyqkjh7w"/>
    <s v="microsoft.compute/virtualmachines"/>
    <s v="251cb8c4630245958c696940151ce662"/>
    <s v=""/>
    <s v=""/>
    <x v="1"/>
    <x v="1"/>
    <s v="Virtual machines and virtual machine scale sets should have encryption at host enabled"/>
    <m/>
    <m/>
    <m/>
    <m/>
    <s v="USD"/>
    <n v="0"/>
    <m/>
  </r>
  <r>
    <s v="f63fbc3e-78fb-48e6-8e5b-944c79e35ca1"/>
    <s v="databricks-rg-adbworkspaceprod001-itolunyqkjh7w"/>
    <s v="microsoft.compute/virtualmachines"/>
    <s v="26ba1104fc244dd5a00ca80c4c99a399"/>
    <s v=""/>
    <s v=""/>
    <x v="2"/>
    <x v="1"/>
    <s v="Migrate workload to Virtual Machine Scale Sets Flex"/>
    <m/>
    <m/>
    <m/>
    <m/>
    <s v="USD"/>
    <n v="0"/>
    <m/>
  </r>
  <r>
    <s v="f63fbc3e-78fb-48e6-8e5b-944c79e35ca1"/>
    <s v="databricks-rg-adbworkspaceprod001-itolunyqkjh7w"/>
    <s v="microsoft.compute/virtualmachines"/>
    <s v="2d6b6b5f921c48a3b74dcf4983a01b03"/>
    <s v=""/>
    <s v=""/>
    <x v="1"/>
    <x v="1"/>
    <s v="Virtual machines and virtual machine scale sets should have encryption at host enabled"/>
    <m/>
    <m/>
    <m/>
    <m/>
    <s v="USD"/>
    <n v="0"/>
    <m/>
  </r>
  <r>
    <s v="f63fbc3e-78fb-48e6-8e5b-944c79e35ca1"/>
    <s v="databricks-rg-adbworkspaceprod001-itolunyqkjh7w"/>
    <s v="microsoft.compute/virtualmachines"/>
    <s v="31ad5c555513454594b88ba485090b53"/>
    <s v=""/>
    <s v=""/>
    <x v="2"/>
    <x v="1"/>
    <s v="Migrate workload to Virtual Machine Scale Sets Flex"/>
    <m/>
    <m/>
    <m/>
    <m/>
    <s v="USD"/>
    <n v="0"/>
    <m/>
  </r>
  <r>
    <s v="f63fbc3e-78fb-48e6-8e5b-944c79e35ca1"/>
    <s v="databricks-rg-adbworkspaceprod001-itolunyqkjh7w"/>
    <s v="microsoft.compute/virtualmachines"/>
    <s v="34eb7a49b6dd4b80a2702ab7360a2030"/>
    <s v=""/>
    <s v=""/>
    <x v="1"/>
    <x v="1"/>
    <s v="Virtual machines and virtual machine scale sets should have encryption at host enabled"/>
    <m/>
    <m/>
    <m/>
    <m/>
    <s v="USD"/>
    <n v="0"/>
    <m/>
  </r>
  <r>
    <s v="f63fbc3e-78fb-48e6-8e5b-944c79e35ca1"/>
    <s v="databricks-rg-adbworkspaceprod001-itolunyqkjh7w"/>
    <s v="microsoft.compute/virtualmachines"/>
    <s v="38e084d2e0ae47bbac6ce7fd8c46b729"/>
    <s v=""/>
    <s v=""/>
    <x v="2"/>
    <x v="1"/>
    <s v="Migrate workload to Virtual Machine Scale Sets Flex"/>
    <m/>
    <m/>
    <m/>
    <m/>
    <s v="USD"/>
    <n v="0"/>
    <m/>
  </r>
  <r>
    <s v="f63fbc3e-78fb-48e6-8e5b-944c79e35ca1"/>
    <s v="databricks-rg-adbworkspaceprod001-itolunyqkjh7w"/>
    <s v="microsoft.compute/virtualmachines"/>
    <s v="3c7b42630b194d70bef45ac1d727d087"/>
    <s v=""/>
    <s v=""/>
    <x v="1"/>
    <x v="1"/>
    <s v="Virtual machines and virtual machine scale sets should have encryption at host enabled"/>
    <m/>
    <m/>
    <m/>
    <m/>
    <s v="USD"/>
    <n v="0"/>
    <m/>
  </r>
  <r>
    <s v="f63fbc3e-78fb-48e6-8e5b-944c79e35ca1"/>
    <s v="databricks-rg-adbworkspaceprod001-itolunyqkjh7w"/>
    <s v="microsoft.compute/virtualmachines"/>
    <s v="3ccafbf0becf4aa7985b9e1fd726a556"/>
    <s v=""/>
    <s v=""/>
    <x v="1"/>
    <x v="1"/>
    <s v="Virtual machines and virtual machine scale sets should have encryption at host enabled"/>
    <m/>
    <m/>
    <m/>
    <m/>
    <s v="USD"/>
    <n v="0"/>
    <m/>
  </r>
  <r>
    <s v="f63fbc3e-78fb-48e6-8e5b-944c79e35ca1"/>
    <s v="databricks-rg-adbworkspaceprod001-itolunyqkjh7w"/>
    <s v="microsoft.compute/virtualmachines"/>
    <s v="3ccafbf0becf4aa7985b9e1fd726a556"/>
    <s v=""/>
    <s v=""/>
    <x v="2"/>
    <x v="1"/>
    <s v="Migrate workload to Virtual Machine Scale Sets Flex"/>
    <m/>
    <m/>
    <m/>
    <m/>
    <s v="USD"/>
    <n v="0"/>
    <m/>
  </r>
  <r>
    <s v="f63fbc3e-78fb-48e6-8e5b-944c79e35ca1"/>
    <s v="databricks-rg-adbworkspaceprod001-itolunyqkjh7w"/>
    <s v="microsoft.compute/virtualmachines"/>
    <s v="3ed044a9f79e4a1fa0ed008ecca59d7f"/>
    <s v=""/>
    <s v=""/>
    <x v="2"/>
    <x v="1"/>
    <s v="Migrate workload to Virtual Machine Scale Sets Flex"/>
    <m/>
    <m/>
    <m/>
    <m/>
    <s v="USD"/>
    <n v="0"/>
    <m/>
  </r>
  <r>
    <s v="f63fbc3e-78fb-48e6-8e5b-944c79e35ca1"/>
    <s v="databricks-rg-adbworkspaceprod001-itolunyqkjh7w"/>
    <s v="microsoft.compute/virtualmachines"/>
    <s v="3fdc61854271445b8aff951849973c8b"/>
    <s v=""/>
    <s v=""/>
    <x v="1"/>
    <x v="1"/>
    <s v="Virtual machines and virtual machine scale sets should have encryption at host enabled"/>
    <m/>
    <m/>
    <m/>
    <m/>
    <s v="USD"/>
    <n v="0"/>
    <m/>
  </r>
  <r>
    <s v="f63fbc3e-78fb-48e6-8e5b-944c79e35ca1"/>
    <s v="databricks-rg-adbworkspaceprod001-itolunyqkjh7w"/>
    <s v="microsoft.compute/virtualmachines"/>
    <s v="40ef5e28a8ae4e48b390489ed27e820f"/>
    <s v=""/>
    <s v=""/>
    <x v="1"/>
    <x v="1"/>
    <s v="Virtual machines and virtual machine scale sets should have encryption at host enabled"/>
    <m/>
    <m/>
    <m/>
    <m/>
    <s v="USD"/>
    <n v="0"/>
    <m/>
  </r>
  <r>
    <s v="f63fbc3e-78fb-48e6-8e5b-944c79e35ca1"/>
    <s v="databricks-rg-adbworkspaceprod001-itolunyqkjh7w"/>
    <s v="microsoft.compute/virtualmachines"/>
    <s v="41998177b5e54fb6b3f4945964e05928"/>
    <s v=""/>
    <s v=""/>
    <x v="2"/>
    <x v="0"/>
    <s v="Use Azure Capacity Reservation for virtual machine (VM)"/>
    <m/>
    <m/>
    <m/>
    <m/>
    <s v="USD"/>
    <n v="0"/>
    <m/>
  </r>
  <r>
    <s v="f63fbc3e-78fb-48e6-8e5b-944c79e35ca1"/>
    <s v="databricks-rg-adbworkspaceprod001-itolunyqkjh7w"/>
    <s v="microsoft.compute/virtualmachines"/>
    <s v="41db198afb9d4b20a704a20a825e773a"/>
    <s v=""/>
    <s v=""/>
    <x v="2"/>
    <x v="1"/>
    <s v="Migrate workload to Virtual Machine Scale Sets Flex"/>
    <m/>
    <m/>
    <m/>
    <m/>
    <s v="USD"/>
    <n v="0"/>
    <m/>
  </r>
  <r>
    <s v="f63fbc3e-78fb-48e6-8e5b-944c79e35ca1"/>
    <s v="databricks-rg-adbworkspaceprod001-itolunyqkjh7w"/>
    <s v="microsoft.compute/virtualmachines"/>
    <s v="4c6ab639c4a34396aad5a53c89627c4c"/>
    <s v=""/>
    <s v=""/>
    <x v="1"/>
    <x v="1"/>
    <s v="Virtual machines and virtual machine scale sets should have encryption at host enabled"/>
    <m/>
    <m/>
    <m/>
    <m/>
    <s v="USD"/>
    <n v="0"/>
    <m/>
  </r>
  <r>
    <s v="f63fbc3e-78fb-48e6-8e5b-944c79e35ca1"/>
    <s v="databricks-rg-adbworkspaceprod001-itolunyqkjh7w"/>
    <s v="microsoft.compute/virtualmachines"/>
    <s v="4eda0387c95e40e89e900d5dfea3bbdb"/>
    <s v=""/>
    <s v=""/>
    <x v="2"/>
    <x v="1"/>
    <s v="Migrate workload to Virtual Machine Scale Sets Flex"/>
    <m/>
    <m/>
    <m/>
    <m/>
    <s v="USD"/>
    <n v="0"/>
    <m/>
  </r>
  <r>
    <s v="f63fbc3e-78fb-48e6-8e5b-944c79e35ca1"/>
    <s v="databricks-rg-adbworkspaceprod001-itolunyqkjh7w"/>
    <s v="microsoft.compute/virtualmachines"/>
    <s v="5092d43cfd4e4e4cbdf0fb9fe3688e05"/>
    <s v=""/>
    <s v=""/>
    <x v="1"/>
    <x v="1"/>
    <s v="Virtual machines and virtual machine scale sets should have encryption at host enabled"/>
    <m/>
    <m/>
    <m/>
    <m/>
    <s v="USD"/>
    <n v="0"/>
    <m/>
  </r>
  <r>
    <s v="f63fbc3e-78fb-48e6-8e5b-944c79e35ca1"/>
    <s v="databricks-rg-adbworkspaceprod001-itolunyqkjh7w"/>
    <s v="microsoft.compute/virtualmachines"/>
    <s v="5c41347f141a43f3b573dc3b3d15344a"/>
    <s v=""/>
    <s v=""/>
    <x v="2"/>
    <x v="1"/>
    <s v="Migrate workload to Virtual Machine Scale Sets Flex"/>
    <m/>
    <m/>
    <m/>
    <m/>
    <s v="USD"/>
    <n v="0"/>
    <m/>
  </r>
  <r>
    <s v="f63fbc3e-78fb-48e6-8e5b-944c79e35ca1"/>
    <s v="databricks-rg-adbworkspaceprod001-itolunyqkjh7w"/>
    <s v="microsoft.compute/virtualmachines"/>
    <s v="5f49b500bf314d8092166e7f96a010df"/>
    <s v=""/>
    <s v=""/>
    <x v="2"/>
    <x v="1"/>
    <s v="Migrate workload to Virtual Machine Scale Sets Flex"/>
    <m/>
    <m/>
    <m/>
    <m/>
    <s v="USD"/>
    <n v="0"/>
    <m/>
  </r>
  <r>
    <s v="f63fbc3e-78fb-48e6-8e5b-944c79e35ca1"/>
    <s v="databricks-rg-adbworkspaceprod001-itolunyqkjh7w"/>
    <s v="microsoft.compute/virtualmachines"/>
    <s v="608611238cf64f518a19da25b7536149"/>
    <s v=""/>
    <s v=""/>
    <x v="2"/>
    <x v="1"/>
    <s v="Migrate workload to Virtual Machine Scale Sets Flex"/>
    <m/>
    <m/>
    <m/>
    <m/>
    <s v="USD"/>
    <n v="0"/>
    <m/>
  </r>
  <r>
    <s v="f63fbc3e-78fb-48e6-8e5b-944c79e35ca1"/>
    <s v="databricks-rg-adbworkspaceprod001-itolunyqkjh7w"/>
    <s v="microsoft.compute/virtualmachines"/>
    <s v="624ed28cc1a344b6b90fb91164d03db5"/>
    <s v=""/>
    <s v=""/>
    <x v="2"/>
    <x v="1"/>
    <s v="Migrate workload to Virtual Machine Scale Sets Flex"/>
    <m/>
    <m/>
    <m/>
    <m/>
    <s v="USD"/>
    <n v="0"/>
    <m/>
  </r>
  <r>
    <s v="f63fbc3e-78fb-48e6-8e5b-944c79e35ca1"/>
    <s v="databricks-rg-adbworkspaceprod001-itolunyqkjh7w"/>
    <s v="microsoft.compute/virtualmachines"/>
    <s v="62d6593eb0be4c6a84b141288f164246"/>
    <s v=""/>
    <s v=""/>
    <x v="2"/>
    <x v="1"/>
    <s v="Migrate workload to Virtual Machine Scale Sets Flex"/>
    <m/>
    <m/>
    <m/>
    <m/>
    <s v="USD"/>
    <n v="0"/>
    <m/>
  </r>
  <r>
    <s v="f63fbc3e-78fb-48e6-8e5b-944c79e35ca1"/>
    <s v="databricks-rg-adbworkspaceprod001-itolunyqkjh7w"/>
    <s v="microsoft.compute/virtualmachines"/>
    <s v="64c195d58ce140ff8776d8fd46ca4a8e"/>
    <s v=""/>
    <s v=""/>
    <x v="1"/>
    <x v="1"/>
    <s v="Virtual machines and virtual machine scale sets should have encryption at host enabled"/>
    <m/>
    <m/>
    <m/>
    <m/>
    <s v="USD"/>
    <n v="0"/>
    <m/>
  </r>
  <r>
    <s v="f63fbc3e-78fb-48e6-8e5b-944c79e35ca1"/>
    <s v="databricks-rg-adbworkspaceprod001-itolunyqkjh7w"/>
    <s v="microsoft.compute/virtualmachines"/>
    <s v="65e22774281a4ba9aae19540e6bd8802"/>
    <s v=""/>
    <s v=""/>
    <x v="1"/>
    <x v="1"/>
    <s v="Virtual machines and virtual machine scale sets should have encryption at host enabled"/>
    <m/>
    <m/>
    <m/>
    <m/>
    <s v="USD"/>
    <n v="0"/>
    <m/>
  </r>
  <r>
    <s v="f63fbc3e-78fb-48e6-8e5b-944c79e35ca1"/>
    <s v="databricks-rg-adbworkspaceprod001-itolunyqkjh7w"/>
    <s v="microsoft.compute/virtualmachines"/>
    <s v="6748a50a05824a519eae938c21f1df63"/>
    <s v=""/>
    <s v=""/>
    <x v="1"/>
    <x v="1"/>
    <s v="Virtual machines and virtual machine scale sets should have encryption at host enabled"/>
    <m/>
    <m/>
    <m/>
    <m/>
    <s v="USD"/>
    <n v="0"/>
    <m/>
  </r>
  <r>
    <s v="f63fbc3e-78fb-48e6-8e5b-944c79e35ca1"/>
    <s v="databricks-rg-adbworkspaceprod001-itolunyqkjh7w"/>
    <s v="microsoft.compute/virtualmachines"/>
    <s v="67805e3056ba4bc3ad1eef67f7171fc0"/>
    <s v=""/>
    <s v=""/>
    <x v="2"/>
    <x v="0"/>
    <s v="Use Azure Capacity Reservation for virtual machine (VM)"/>
    <m/>
    <m/>
    <m/>
    <m/>
    <s v="USD"/>
    <n v="0"/>
    <m/>
  </r>
  <r>
    <s v="f63fbc3e-78fb-48e6-8e5b-944c79e35ca1"/>
    <s v="databricks-rg-adbworkspaceprod001-itolunyqkjh7w"/>
    <s v="microsoft.compute/virtualmachines"/>
    <s v="67f4ca266aaf4d7abbcd9c27e6beec9c"/>
    <s v=""/>
    <s v=""/>
    <x v="2"/>
    <x v="1"/>
    <s v="Migrate workload to Virtual Machine Scale Sets Flex"/>
    <m/>
    <m/>
    <m/>
    <m/>
    <s v="USD"/>
    <n v="0"/>
    <m/>
  </r>
  <r>
    <s v="f63fbc3e-78fb-48e6-8e5b-944c79e35ca1"/>
    <s v="databricks-rg-adbworkspaceprod001-itolunyqkjh7w"/>
    <s v="microsoft.compute/virtualmachines"/>
    <s v="7055b8bda86f43958f3120f39d733213"/>
    <s v=""/>
    <s v=""/>
    <x v="1"/>
    <x v="1"/>
    <s v="Virtual machines and virtual machine scale sets should have encryption at host enabled"/>
    <m/>
    <m/>
    <m/>
    <m/>
    <s v="USD"/>
    <n v="0"/>
    <m/>
  </r>
  <r>
    <s v="f63fbc3e-78fb-48e6-8e5b-944c79e35ca1"/>
    <s v="databricks-rg-adbworkspaceprod001-itolunyqkjh7w"/>
    <s v="microsoft.compute/virtualmachines"/>
    <s v="7560e387eecd48688b1f9ed56b55d5c4"/>
    <s v=""/>
    <s v=""/>
    <x v="2"/>
    <x v="1"/>
    <s v="Migrate workload to Virtual Machine Scale Sets Flex"/>
    <m/>
    <m/>
    <m/>
    <m/>
    <s v="USD"/>
    <n v="0"/>
    <m/>
  </r>
  <r>
    <s v="f63fbc3e-78fb-48e6-8e5b-944c79e35ca1"/>
    <s v="databricks-rg-adbworkspaceprod001-itolunyqkjh7w"/>
    <s v="microsoft.compute/virtualmachines"/>
    <s v="77b0ae353d1d4206933e367a5e8aac44"/>
    <s v=""/>
    <s v=""/>
    <x v="1"/>
    <x v="1"/>
    <s v="Virtual machines and virtual machine scale sets should have encryption at host enabled"/>
    <m/>
    <m/>
    <m/>
    <m/>
    <s v="USD"/>
    <n v="0"/>
    <m/>
  </r>
  <r>
    <s v="f63fbc3e-78fb-48e6-8e5b-944c79e35ca1"/>
    <s v="databricks-rg-adbworkspaceprod001-itolunyqkjh7w"/>
    <s v="microsoft.compute/virtualmachines"/>
    <s v="7b9d8075820641c087bd87e780ebfef0"/>
    <s v=""/>
    <s v=""/>
    <x v="1"/>
    <x v="1"/>
    <s v="Virtual machines and virtual machine scale sets should have encryption at host enabled"/>
    <m/>
    <m/>
    <m/>
    <m/>
    <s v="USD"/>
    <n v="0"/>
    <m/>
  </r>
  <r>
    <s v="f63fbc3e-78fb-48e6-8e5b-944c79e35ca1"/>
    <s v="databricks-rg-adbworkspaceprod001-itolunyqkjh7w"/>
    <s v="microsoft.compute/virtualmachines"/>
    <s v="7caf57c917e6415b90af8df2d1f0f8b3"/>
    <s v=""/>
    <s v=""/>
    <x v="1"/>
    <x v="1"/>
    <s v="Virtual machines and virtual machine scale sets should have encryption at host enabled"/>
    <m/>
    <m/>
    <m/>
    <m/>
    <s v="USD"/>
    <n v="0"/>
    <m/>
  </r>
  <r>
    <s v="f63fbc3e-78fb-48e6-8e5b-944c79e35ca1"/>
    <s v="databricks-rg-adbworkspaceprod001-itolunyqkjh7w"/>
    <s v="microsoft.compute/virtualmachines"/>
    <s v="7caf57c917e6415b90af8df2d1f0f8b3"/>
    <s v=""/>
    <s v=""/>
    <x v="2"/>
    <x v="1"/>
    <s v="Migrate workload to Virtual Machine Scale Sets Flex"/>
    <m/>
    <m/>
    <m/>
    <m/>
    <s v="USD"/>
    <n v="0"/>
    <m/>
  </r>
  <r>
    <s v="f63fbc3e-78fb-48e6-8e5b-944c79e35ca1"/>
    <s v="databricks-rg-adbworkspaceprod001-itolunyqkjh7w"/>
    <s v="microsoft.compute/virtualmachines"/>
    <s v="7d1adcdb05aa4c4e94ac3a476f9992dd"/>
    <s v=""/>
    <s v=""/>
    <x v="1"/>
    <x v="1"/>
    <s v="Virtual machines and virtual machine scale sets should have encryption at host enabled"/>
    <m/>
    <m/>
    <m/>
    <m/>
    <s v="USD"/>
    <n v="0"/>
    <m/>
  </r>
  <r>
    <s v="f63fbc3e-78fb-48e6-8e5b-944c79e35ca1"/>
    <s v="databricks-rg-adbworkspaceprod001-itolunyqkjh7w"/>
    <s v="microsoft.compute/virtualmachines"/>
    <s v="7e34c29a45ad4c518e9a86872dd5bc4e"/>
    <s v=""/>
    <s v=""/>
    <x v="1"/>
    <x v="1"/>
    <s v="Virtual machines and virtual machine scale sets should have encryption at host enabled"/>
    <m/>
    <m/>
    <m/>
    <m/>
    <s v="USD"/>
    <n v="0"/>
    <m/>
  </r>
  <r>
    <s v="f63fbc3e-78fb-48e6-8e5b-944c79e35ca1"/>
    <s v="databricks-rg-adbworkspaceprod001-itolunyqkjh7w"/>
    <s v="microsoft.compute/virtualmachines"/>
    <s v="8720078b1b4f40ca806b5122dadd03cd"/>
    <s v=""/>
    <s v=""/>
    <x v="1"/>
    <x v="1"/>
    <s v="Virtual machines and virtual machine scale sets should have encryption at host enabled"/>
    <m/>
    <m/>
    <m/>
    <m/>
    <s v="USD"/>
    <n v="0"/>
    <m/>
  </r>
  <r>
    <s v="f63fbc3e-78fb-48e6-8e5b-944c79e35ca1"/>
    <s v="databricks-rg-adbworkspaceprod001-itolunyqkjh7w"/>
    <s v="microsoft.compute/virtualmachines"/>
    <s v="8c34e28e657a427d889da795cdbbd0d1"/>
    <s v=""/>
    <s v=""/>
    <x v="2"/>
    <x v="1"/>
    <s v="Migrate workload to Virtual Machine Scale Sets Flex"/>
    <m/>
    <m/>
    <m/>
    <m/>
    <s v="USD"/>
    <n v="0"/>
    <m/>
  </r>
  <r>
    <s v="f63fbc3e-78fb-48e6-8e5b-944c79e35ca1"/>
    <s v="databricks-rg-adbworkspaceprod001-itolunyqkjh7w"/>
    <s v="microsoft.compute/virtualmachines"/>
    <s v="9215ecf9e66b4923a7846689cb4e9890"/>
    <s v=""/>
    <s v=""/>
    <x v="2"/>
    <x v="1"/>
    <s v="Migrate workload to Virtual Machine Scale Sets Flex"/>
    <m/>
    <m/>
    <m/>
    <m/>
    <s v="USD"/>
    <n v="0"/>
    <m/>
  </r>
  <r>
    <s v="f63fbc3e-78fb-48e6-8e5b-944c79e35ca1"/>
    <s v="databricks-rg-adbworkspaceprod001-itolunyqkjh7w"/>
    <s v="microsoft.compute/virtualmachines"/>
    <s v="9686b39554c24a00a5ef9d687750dc9b"/>
    <s v=""/>
    <s v=""/>
    <x v="1"/>
    <x v="1"/>
    <s v="Virtual machines and virtual machine scale sets should have encryption at host enabled"/>
    <m/>
    <m/>
    <m/>
    <m/>
    <s v="USD"/>
    <n v="0"/>
    <m/>
  </r>
  <r>
    <s v="f63fbc3e-78fb-48e6-8e5b-944c79e35ca1"/>
    <s v="databricks-rg-adbworkspaceprod001-itolunyqkjh7w"/>
    <s v="microsoft.compute/virtualmachines"/>
    <s v="96c498cba79246e38888d76bd8850a0d"/>
    <s v=""/>
    <s v=""/>
    <x v="2"/>
    <x v="1"/>
    <s v="Migrate workload to Virtual Machine Scale Sets Flex"/>
    <m/>
    <m/>
    <m/>
    <m/>
    <s v="USD"/>
    <n v="0"/>
    <m/>
  </r>
  <r>
    <s v="f63fbc3e-78fb-48e6-8e5b-944c79e35ca1"/>
    <s v="databricks-rg-adbworkspaceprod001-itolunyqkjh7w"/>
    <s v="microsoft.compute/virtualmachines"/>
    <s v="988befbcf8624d17a3d935ce8af4e31d"/>
    <s v=""/>
    <s v=""/>
    <x v="2"/>
    <x v="1"/>
    <s v="Migrate workload to Virtual Machine Scale Sets Flex"/>
    <m/>
    <m/>
    <m/>
    <m/>
    <s v="USD"/>
    <n v="0"/>
    <m/>
  </r>
  <r>
    <s v="f63fbc3e-78fb-48e6-8e5b-944c79e35ca1"/>
    <s v="databricks-rg-adbworkspaceprod001-itolunyqkjh7w"/>
    <s v="microsoft.compute/virtualmachines"/>
    <s v="9898937a6fb04332a2db5387a7c6af50"/>
    <s v=""/>
    <s v=""/>
    <x v="2"/>
    <x v="1"/>
    <s v="Migrate workload to Virtual Machine Scale Sets Flex"/>
    <m/>
    <m/>
    <m/>
    <m/>
    <s v="USD"/>
    <n v="0"/>
    <m/>
  </r>
  <r>
    <s v="f63fbc3e-78fb-48e6-8e5b-944c79e35ca1"/>
    <s v="databricks-rg-adbworkspaceprod001-itolunyqkjh7w"/>
    <s v="microsoft.compute/virtualmachines"/>
    <s v="9f6e4b9b8cf74adeb8fec1f76b713add"/>
    <s v=""/>
    <s v=""/>
    <x v="2"/>
    <x v="1"/>
    <s v="Migrate workload to Virtual Machine Scale Sets Flex"/>
    <m/>
    <m/>
    <m/>
    <m/>
    <s v="USD"/>
    <n v="0"/>
    <m/>
  </r>
  <r>
    <s v="f63fbc3e-78fb-48e6-8e5b-944c79e35ca1"/>
    <s v="databricks-rg-adbworkspaceprod001-itolunyqkjh7w"/>
    <s v="microsoft.compute/virtualmachines"/>
    <s v="a8ce967922f54ed7bcbef8c2b747b3fc"/>
    <s v=""/>
    <s v=""/>
    <x v="1"/>
    <x v="1"/>
    <s v="Virtual machines and virtual machine scale sets should have encryption at host enabled"/>
    <m/>
    <m/>
    <m/>
    <m/>
    <s v="USD"/>
    <n v="0"/>
    <m/>
  </r>
  <r>
    <s v="f63fbc3e-78fb-48e6-8e5b-944c79e35ca1"/>
    <s v="databricks-rg-adbworkspaceprod001-itolunyqkjh7w"/>
    <s v="microsoft.compute/virtualmachines"/>
    <s v="a8eff5dfaede416b839f0497879016fb"/>
    <s v=""/>
    <s v=""/>
    <x v="1"/>
    <x v="1"/>
    <s v="Virtual machines and virtual machine scale sets should have encryption at host enabled"/>
    <m/>
    <m/>
    <m/>
    <m/>
    <s v="USD"/>
    <n v="0"/>
    <m/>
  </r>
  <r>
    <s v="f63fbc3e-78fb-48e6-8e5b-944c79e35ca1"/>
    <s v="databricks-rg-adbworkspaceprod001-itolunyqkjh7w"/>
    <s v="microsoft.compute/virtualmachines"/>
    <s v="ac037bbeb90a4658a9e86ce0f61a184b"/>
    <s v=""/>
    <s v=""/>
    <x v="2"/>
    <x v="1"/>
    <s v="Migrate workload to Virtual Machine Scale Sets Flex"/>
    <m/>
    <m/>
    <m/>
    <m/>
    <s v="USD"/>
    <n v="0"/>
    <m/>
  </r>
  <r>
    <s v="f63fbc3e-78fb-48e6-8e5b-944c79e35ca1"/>
    <s v="databricks-rg-adbworkspaceprod001-itolunyqkjh7w"/>
    <s v="microsoft.compute/virtualmachines"/>
    <s v="aca3995e114d40618dbd2e65c3dc3280"/>
    <s v=""/>
    <s v=""/>
    <x v="1"/>
    <x v="1"/>
    <s v="Virtual machines and virtual machine scale sets should have encryption at host enabled"/>
    <m/>
    <m/>
    <m/>
    <m/>
    <s v="USD"/>
    <n v="0"/>
    <m/>
  </r>
  <r>
    <s v="f63fbc3e-78fb-48e6-8e5b-944c79e35ca1"/>
    <s v="databricks-rg-adbworkspaceprod001-itolunyqkjh7w"/>
    <s v="microsoft.compute/virtualmachines"/>
    <s v="b332413d3eaa44168a16a78ab7a28003"/>
    <s v=""/>
    <s v=""/>
    <x v="1"/>
    <x v="1"/>
    <s v="Virtual machines and virtual machine scale sets should have encryption at host enabled"/>
    <m/>
    <m/>
    <m/>
    <m/>
    <s v="USD"/>
    <n v="0"/>
    <m/>
  </r>
  <r>
    <s v="f63fbc3e-78fb-48e6-8e5b-944c79e35ca1"/>
    <s v="databricks-rg-adbworkspaceprod001-itolunyqkjh7w"/>
    <s v="microsoft.compute/virtualmachines"/>
    <s v="b9d3a8fa406944e5aab794f932e7ccca"/>
    <s v=""/>
    <s v=""/>
    <x v="1"/>
    <x v="1"/>
    <s v="Virtual machines and virtual machine scale sets should have encryption at host enabled"/>
    <m/>
    <m/>
    <m/>
    <m/>
    <s v="USD"/>
    <n v="0"/>
    <m/>
  </r>
  <r>
    <s v="f63fbc3e-78fb-48e6-8e5b-944c79e35ca1"/>
    <s v="databricks-rg-adbworkspaceprod001-itolunyqkjh7w"/>
    <s v="microsoft.compute/virtualmachines"/>
    <s v="ba629aa1d64b474aae80290c05c014da"/>
    <s v=""/>
    <s v=""/>
    <x v="2"/>
    <x v="0"/>
    <s v="Use Azure Capacity Reservation for virtual machine (VM)"/>
    <m/>
    <m/>
    <m/>
    <m/>
    <s v="USD"/>
    <n v="0"/>
    <m/>
  </r>
  <r>
    <s v="f63fbc3e-78fb-48e6-8e5b-944c79e35ca1"/>
    <s v="databricks-rg-adbworkspaceprod001-itolunyqkjh7w"/>
    <s v="microsoft.compute/virtualmachines"/>
    <s v="baa9483215194b7998a4bf90cf5cced6"/>
    <s v=""/>
    <s v=""/>
    <x v="1"/>
    <x v="1"/>
    <s v="Virtual machines and virtual machine scale sets should have encryption at host enabled"/>
    <m/>
    <m/>
    <m/>
    <m/>
    <s v="USD"/>
    <n v="0"/>
    <m/>
  </r>
  <r>
    <s v="f63fbc3e-78fb-48e6-8e5b-944c79e35ca1"/>
    <s v="databricks-rg-adbworkspaceprod001-itolunyqkjh7w"/>
    <s v="microsoft.compute/virtualmachines"/>
    <s v="bbf6bdcfcd83401ebcfdb38a914ff26f"/>
    <s v=""/>
    <s v=""/>
    <x v="1"/>
    <x v="1"/>
    <s v="Virtual machines and virtual machine scale sets should have encryption at host enabled"/>
    <m/>
    <m/>
    <m/>
    <m/>
    <s v="USD"/>
    <n v="0"/>
    <m/>
  </r>
  <r>
    <s v="f63fbc3e-78fb-48e6-8e5b-944c79e35ca1"/>
    <s v="databricks-rg-adbworkspaceprod001-itolunyqkjh7w"/>
    <s v="microsoft.compute/virtualmachines"/>
    <s v="bd6c1f2d51fb4b6aa0f352723ca451b8"/>
    <s v=""/>
    <s v=""/>
    <x v="2"/>
    <x v="1"/>
    <s v="Migrate workload to Virtual Machine Scale Sets Flex"/>
    <m/>
    <m/>
    <m/>
    <m/>
    <s v="USD"/>
    <n v="0"/>
    <m/>
  </r>
  <r>
    <s v="f63fbc3e-78fb-48e6-8e5b-944c79e35ca1"/>
    <s v="databricks-rg-adbworkspaceprod001-itolunyqkjh7w"/>
    <s v="microsoft.compute/virtualmachines"/>
    <s v="bdb2da919084497e9dff4163802dcafd"/>
    <s v=""/>
    <s v=""/>
    <x v="1"/>
    <x v="1"/>
    <s v="Virtual machines and virtual machine scale sets should have encryption at host enabled"/>
    <m/>
    <m/>
    <m/>
    <m/>
    <s v="USD"/>
    <n v="0"/>
    <m/>
  </r>
  <r>
    <s v="f63fbc3e-78fb-48e6-8e5b-944c79e35ca1"/>
    <s v="databricks-rg-adbworkspaceprod001-itolunyqkjh7w"/>
    <s v="microsoft.compute/virtualmachines"/>
    <s v="c12b8bda3104470cb38856bd417117e1"/>
    <s v=""/>
    <s v=""/>
    <x v="1"/>
    <x v="1"/>
    <s v="Virtual machines and virtual machine scale sets should have encryption at host enabled"/>
    <m/>
    <m/>
    <m/>
    <m/>
    <s v="USD"/>
    <n v="0"/>
    <m/>
  </r>
  <r>
    <s v="f63fbc3e-78fb-48e6-8e5b-944c79e35ca1"/>
    <s v="databricks-rg-adbworkspaceprod001-itolunyqkjh7w"/>
    <s v="microsoft.compute/virtualmachines"/>
    <s v="c2abe2ca6a524adda6cd970d4e8f5c77"/>
    <s v=""/>
    <s v=""/>
    <x v="1"/>
    <x v="1"/>
    <s v="Virtual machines and virtual machine scale sets should have encryption at host enabled"/>
    <m/>
    <m/>
    <m/>
    <m/>
    <s v="USD"/>
    <n v="0"/>
    <m/>
  </r>
  <r>
    <s v="f63fbc3e-78fb-48e6-8e5b-944c79e35ca1"/>
    <s v="databricks-rg-adbworkspaceprod001-itolunyqkjh7w"/>
    <s v="microsoft.compute/virtualmachines"/>
    <s v="c331452cdd7f476bb4d4301b4bc379ff"/>
    <s v=""/>
    <s v=""/>
    <x v="2"/>
    <x v="1"/>
    <s v="Migrate workload to Virtual Machine Scale Sets Flex"/>
    <m/>
    <m/>
    <m/>
    <m/>
    <s v="USD"/>
    <n v="0"/>
    <m/>
  </r>
  <r>
    <s v="f63fbc3e-78fb-48e6-8e5b-944c79e35ca1"/>
    <s v="databricks-rg-adbworkspaceprod001-itolunyqkjh7w"/>
    <s v="microsoft.compute/virtualmachines"/>
    <s v="c430621dbfd44fc1be0911f15d398adb"/>
    <s v=""/>
    <s v=""/>
    <x v="2"/>
    <x v="1"/>
    <s v="Migrate workload to Virtual Machine Scale Sets Flex"/>
    <m/>
    <m/>
    <m/>
    <m/>
    <s v="USD"/>
    <n v="0"/>
    <m/>
  </r>
  <r>
    <s v="f63fbc3e-78fb-48e6-8e5b-944c79e35ca1"/>
    <s v="databricks-rg-adbworkspaceprod001-itolunyqkjh7w"/>
    <s v="microsoft.compute/virtualmachines"/>
    <s v="c6dfd678764c43a284cad5104145c5d6"/>
    <s v=""/>
    <s v=""/>
    <x v="1"/>
    <x v="1"/>
    <s v="Virtual machines and virtual machine scale sets should have encryption at host enabled"/>
    <m/>
    <m/>
    <m/>
    <m/>
    <s v="USD"/>
    <n v="0"/>
    <m/>
  </r>
  <r>
    <s v="f63fbc3e-78fb-48e6-8e5b-944c79e35ca1"/>
    <s v="databricks-rg-adbworkspaceprod001-itolunyqkjh7w"/>
    <s v="microsoft.compute/virtualmachines"/>
    <s v="ca92ae80546548bd81eeb8ad45149233"/>
    <s v=""/>
    <s v=""/>
    <x v="1"/>
    <x v="1"/>
    <s v="Virtual machines and virtual machine scale sets should have encryption at host enabled"/>
    <m/>
    <m/>
    <m/>
    <m/>
    <s v="USD"/>
    <n v="0"/>
    <m/>
  </r>
  <r>
    <s v="f63fbc3e-78fb-48e6-8e5b-944c79e35ca1"/>
    <s v="databricks-rg-adbworkspaceprod001-itolunyqkjh7w"/>
    <s v="microsoft.compute/virtualmachines"/>
    <s v="ca9b3606da9c4f3e841a59a4a9fd8528"/>
    <s v=""/>
    <s v=""/>
    <x v="1"/>
    <x v="1"/>
    <s v="Virtual machines and virtual machine scale sets should have encryption at host enabled"/>
    <m/>
    <m/>
    <m/>
    <m/>
    <s v="USD"/>
    <n v="0"/>
    <m/>
  </r>
  <r>
    <s v="f63fbc3e-78fb-48e6-8e5b-944c79e35ca1"/>
    <s v="databricks-rg-adbworkspaceprod001-itolunyqkjh7w"/>
    <s v="microsoft.compute/virtualmachines"/>
    <s v="cb3071b4232a489181eea4af3e48e10a"/>
    <s v=""/>
    <s v=""/>
    <x v="1"/>
    <x v="1"/>
    <s v="Virtual machines and virtual machine scale sets should have encryption at host enabled"/>
    <m/>
    <m/>
    <m/>
    <m/>
    <s v="USD"/>
    <n v="0"/>
    <m/>
  </r>
  <r>
    <s v="f63fbc3e-78fb-48e6-8e5b-944c79e35ca1"/>
    <s v="databricks-rg-adbworkspaceprod001-itolunyqkjh7w"/>
    <s v="microsoft.compute/virtualmachines"/>
    <s v="cecbdc5c3c154e2185c84cf3003adaed"/>
    <s v=""/>
    <s v=""/>
    <x v="1"/>
    <x v="1"/>
    <s v="Virtual machines and virtual machine scale sets should have encryption at host enabled"/>
    <m/>
    <m/>
    <m/>
    <m/>
    <s v="USD"/>
    <n v="0"/>
    <m/>
  </r>
  <r>
    <s v="f63fbc3e-78fb-48e6-8e5b-944c79e35ca1"/>
    <s v="databricks-rg-adbworkspaceprod001-itolunyqkjh7w"/>
    <s v="microsoft.compute/virtualmachines"/>
    <s v="d2952488c049473b8ca90a2a380e9214"/>
    <s v=""/>
    <s v=""/>
    <x v="2"/>
    <x v="1"/>
    <s v="Migrate workload to Virtual Machine Scale Sets Flex"/>
    <m/>
    <m/>
    <m/>
    <m/>
    <s v="USD"/>
    <n v="0"/>
    <m/>
  </r>
  <r>
    <s v="f63fbc3e-78fb-48e6-8e5b-944c79e35ca1"/>
    <s v="databricks-rg-adbworkspaceprod001-itolunyqkjh7w"/>
    <s v="microsoft.compute/virtualmachines"/>
    <s v="d507e6b54dbe407ebc1a2af8be349675"/>
    <s v=""/>
    <s v=""/>
    <x v="2"/>
    <x v="1"/>
    <s v="Migrate workload to Virtual Machine Scale Sets Flex"/>
    <m/>
    <m/>
    <m/>
    <m/>
    <s v="USD"/>
    <n v="0"/>
    <m/>
  </r>
  <r>
    <s v="f63fbc3e-78fb-48e6-8e5b-944c79e35ca1"/>
    <s v="databricks-rg-adbworkspaceprod001-itolunyqkjh7w"/>
    <s v="microsoft.compute/virtualmachines"/>
    <s v="d54d982e9ac249f68e135f20ce8a9408"/>
    <s v=""/>
    <s v=""/>
    <x v="2"/>
    <x v="1"/>
    <s v="Migrate workload to Virtual Machine Scale Sets Flex"/>
    <m/>
    <m/>
    <m/>
    <m/>
    <s v="USD"/>
    <n v="0"/>
    <m/>
  </r>
  <r>
    <s v="f63fbc3e-78fb-48e6-8e5b-944c79e35ca1"/>
    <s v="databricks-rg-adbworkspaceprod001-itolunyqkjh7w"/>
    <s v="microsoft.compute/virtualmachines"/>
    <s v="d5535886f186438e9fad07d1b19994b7"/>
    <s v=""/>
    <s v=""/>
    <x v="1"/>
    <x v="1"/>
    <s v="Virtual machines and virtual machine scale sets should have encryption at host enabled"/>
    <m/>
    <m/>
    <m/>
    <m/>
    <s v="USD"/>
    <n v="0"/>
    <m/>
  </r>
  <r>
    <s v="f63fbc3e-78fb-48e6-8e5b-944c79e35ca1"/>
    <s v="databricks-rg-adbworkspaceprod001-itolunyqkjh7w"/>
    <s v="microsoft.compute/virtualmachines"/>
    <s v="d5ddb02ac6b846d8984d01fecbd18689"/>
    <s v=""/>
    <s v=""/>
    <x v="2"/>
    <x v="1"/>
    <s v="Migrate workload to Virtual Machine Scale Sets Flex"/>
    <m/>
    <m/>
    <m/>
    <m/>
    <s v="USD"/>
    <n v="0"/>
    <m/>
  </r>
  <r>
    <s v="f63fbc3e-78fb-48e6-8e5b-944c79e35ca1"/>
    <s v="databricks-rg-adbworkspaceprod001-itolunyqkjh7w"/>
    <s v="microsoft.compute/virtualmachines"/>
    <s v="d9688006ca314043978547244c33abfa"/>
    <s v=""/>
    <s v=""/>
    <x v="2"/>
    <x v="1"/>
    <s v="Migrate workload to Virtual Machine Scale Sets Flex"/>
    <m/>
    <m/>
    <m/>
    <m/>
    <s v="USD"/>
    <n v="0"/>
    <m/>
  </r>
  <r>
    <s v="f63fbc3e-78fb-48e6-8e5b-944c79e35ca1"/>
    <s v="databricks-rg-adbworkspaceprod001-itolunyqkjh7w"/>
    <s v="microsoft.compute/virtualmachines"/>
    <s v="d9d69fe801864f8c9f170229dc8eaa3d"/>
    <s v=""/>
    <s v=""/>
    <x v="1"/>
    <x v="1"/>
    <s v="Virtual machines and virtual machine scale sets should have encryption at host enabled"/>
    <m/>
    <m/>
    <m/>
    <m/>
    <s v="USD"/>
    <n v="0"/>
    <m/>
  </r>
  <r>
    <s v="f63fbc3e-78fb-48e6-8e5b-944c79e35ca1"/>
    <s v="databricks-rg-adbworkspaceprod001-itolunyqkjh7w"/>
    <s v="microsoft.compute/virtualmachines"/>
    <s v="dc3d23e3007d464d9ebc6e84a5d0badd"/>
    <s v=""/>
    <s v=""/>
    <x v="1"/>
    <x v="1"/>
    <s v="Virtual machines and virtual machine scale sets should have encryption at host enabled"/>
    <m/>
    <m/>
    <m/>
    <m/>
    <s v="USD"/>
    <n v="0"/>
    <m/>
  </r>
  <r>
    <s v="f63fbc3e-78fb-48e6-8e5b-944c79e35ca1"/>
    <s v="databricks-rg-adbworkspaceprod001-itolunyqkjh7w"/>
    <s v="microsoft.compute/virtualmachines"/>
    <s v="dc6a03e4c4f942a1a4c5965833520378"/>
    <s v=""/>
    <s v=""/>
    <x v="2"/>
    <x v="1"/>
    <s v="Migrate workload to Virtual Machine Scale Sets Flex"/>
    <m/>
    <m/>
    <m/>
    <m/>
    <s v="USD"/>
    <n v="0"/>
    <m/>
  </r>
  <r>
    <s v="f63fbc3e-78fb-48e6-8e5b-944c79e35ca1"/>
    <s v="databricks-rg-adbworkspaceprod001-itolunyqkjh7w"/>
    <s v="microsoft.compute/virtualmachines"/>
    <s v="dc6a03e4c4f942a1a4c5965833520378"/>
    <s v=""/>
    <s v=""/>
    <x v="1"/>
    <x v="1"/>
    <s v="Virtual machines and virtual machine scale sets should have encryption at host enabled"/>
    <m/>
    <m/>
    <m/>
    <m/>
    <s v="USD"/>
    <n v="0"/>
    <m/>
  </r>
  <r>
    <s v="f63fbc3e-78fb-48e6-8e5b-944c79e35ca1"/>
    <s v="databricks-rg-adbworkspaceprod001-itolunyqkjh7w"/>
    <s v="microsoft.compute/virtualmachines"/>
    <s v="dd647b8e01604294b109c611f5489ba1"/>
    <s v=""/>
    <s v=""/>
    <x v="1"/>
    <x v="1"/>
    <s v="Virtual machines and virtual machine scale sets should have encryption at host enabled"/>
    <m/>
    <m/>
    <m/>
    <m/>
    <s v="USD"/>
    <n v="0"/>
    <m/>
  </r>
  <r>
    <s v="f63fbc3e-78fb-48e6-8e5b-944c79e35ca1"/>
    <s v="databricks-rg-adbworkspaceprod001-itolunyqkjh7w"/>
    <s v="microsoft.compute/virtualmachines"/>
    <s v="de2b0517ad99462ab141fb8964a93e58"/>
    <s v=""/>
    <s v=""/>
    <x v="1"/>
    <x v="1"/>
    <s v="Virtual machines and virtual machine scale sets should have encryption at host enabled"/>
    <m/>
    <m/>
    <m/>
    <m/>
    <s v="USD"/>
    <n v="0"/>
    <m/>
  </r>
  <r>
    <s v="f63fbc3e-78fb-48e6-8e5b-944c79e35ca1"/>
    <s v="databricks-rg-adbworkspaceprod001-itolunyqkjh7w"/>
    <s v="microsoft.compute/virtualmachines"/>
    <s v="dfcd12421cef4e7c9d715238c8eaef04"/>
    <s v=""/>
    <s v=""/>
    <x v="1"/>
    <x v="1"/>
    <s v="Virtual machines and virtual machine scale sets should have encryption at host enabled"/>
    <m/>
    <m/>
    <m/>
    <m/>
    <s v="USD"/>
    <n v="0"/>
    <m/>
  </r>
  <r>
    <s v="f63fbc3e-78fb-48e6-8e5b-944c79e35ca1"/>
    <s v="databricks-rg-adbworkspaceprod001-itolunyqkjh7w"/>
    <s v="microsoft.compute/virtualmachines"/>
    <s v="e1bce52b21614f7ca275ebbc9cec4c2e"/>
    <s v=""/>
    <s v=""/>
    <x v="1"/>
    <x v="1"/>
    <s v="Virtual machines and virtual machine scale sets should have encryption at host enabled"/>
    <m/>
    <m/>
    <m/>
    <m/>
    <s v="USD"/>
    <n v="0"/>
    <m/>
  </r>
  <r>
    <s v="f63fbc3e-78fb-48e6-8e5b-944c79e35ca1"/>
    <s v="databricks-rg-adbworkspaceprod001-itolunyqkjh7w"/>
    <s v="microsoft.compute/virtualmachines"/>
    <s v="e6561b3438a0418eb6687762101f6d0c"/>
    <s v=""/>
    <s v=""/>
    <x v="1"/>
    <x v="1"/>
    <s v="Virtual machines and virtual machine scale sets should have encryption at host enabled"/>
    <m/>
    <m/>
    <m/>
    <m/>
    <s v="USD"/>
    <n v="0"/>
    <m/>
  </r>
  <r>
    <s v="f63fbc3e-78fb-48e6-8e5b-944c79e35ca1"/>
    <s v="databricks-rg-adbworkspaceprod001-itolunyqkjh7w"/>
    <s v="microsoft.compute/virtualmachines"/>
    <s v="e66f13e8f68449159e06235d98e141cd"/>
    <s v=""/>
    <s v=""/>
    <x v="2"/>
    <x v="0"/>
    <s v="Use Azure Capacity Reservation for virtual machine (VM)"/>
    <m/>
    <m/>
    <m/>
    <m/>
    <s v="USD"/>
    <n v="0"/>
    <m/>
  </r>
  <r>
    <s v="f63fbc3e-78fb-48e6-8e5b-944c79e35ca1"/>
    <s v="databricks-rg-adbworkspaceprod001-itolunyqkjh7w"/>
    <s v="microsoft.compute/virtualmachines"/>
    <s v="e6963df4743148cfb5c1f884d43ccd9e"/>
    <s v=""/>
    <s v=""/>
    <x v="2"/>
    <x v="1"/>
    <s v="Migrate workload to Virtual Machine Scale Sets Flex"/>
    <m/>
    <m/>
    <m/>
    <m/>
    <s v="USD"/>
    <n v="0"/>
    <m/>
  </r>
  <r>
    <s v="f63fbc3e-78fb-48e6-8e5b-944c79e35ca1"/>
    <s v="databricks-rg-adbworkspaceprod001-itolunyqkjh7w"/>
    <s v="microsoft.compute/virtualmachines"/>
    <s v="e72dd6df04eb4648b8e92fad8963ae1b"/>
    <s v=""/>
    <s v=""/>
    <x v="2"/>
    <x v="1"/>
    <s v="Migrate workload to Virtual Machine Scale Sets Flex"/>
    <m/>
    <m/>
    <m/>
    <m/>
    <s v="USD"/>
    <n v="0"/>
    <m/>
  </r>
  <r>
    <s v="f63fbc3e-78fb-48e6-8e5b-944c79e35ca1"/>
    <s v="databricks-rg-adbworkspaceprod001-itolunyqkjh7w"/>
    <s v="microsoft.compute/virtualmachines"/>
    <s v="e93448d0eda54768acb725b4842ae86a"/>
    <s v=""/>
    <s v=""/>
    <x v="2"/>
    <x v="1"/>
    <s v="Migrate workload to Virtual Machine Scale Sets Flex"/>
    <m/>
    <m/>
    <m/>
    <m/>
    <s v="USD"/>
    <n v="0"/>
    <m/>
  </r>
  <r>
    <s v="f63fbc3e-78fb-48e6-8e5b-944c79e35ca1"/>
    <s v="databricks-rg-adbworkspaceprod001-itolunyqkjh7w"/>
    <s v="microsoft.compute/virtualmachines"/>
    <s v="ed6226ac1e5e4857bfc824bcb285166b"/>
    <s v=""/>
    <s v=""/>
    <x v="2"/>
    <x v="1"/>
    <s v="Migrate workload to Virtual Machine Scale Sets Flex"/>
    <m/>
    <m/>
    <m/>
    <m/>
    <s v="USD"/>
    <n v="0"/>
    <m/>
  </r>
  <r>
    <s v="f63fbc3e-78fb-48e6-8e5b-944c79e35ca1"/>
    <s v="databricks-rg-adbworkspaceprod001-itolunyqkjh7w"/>
    <s v="microsoft.compute/virtualmachines"/>
    <s v="f506a20e48f24873a4ac1404ada42145"/>
    <s v=""/>
    <s v=""/>
    <x v="1"/>
    <x v="1"/>
    <s v="Virtual machines and virtual machine scale sets should have encryption at host enabled"/>
    <m/>
    <m/>
    <m/>
    <m/>
    <s v="USD"/>
    <n v="0"/>
    <m/>
  </r>
  <r>
    <s v="f63fbc3e-78fb-48e6-8e5b-944c79e35ca1"/>
    <s v="databricks-rg-adbworkspaceprod001-itolunyqkjh7w"/>
    <s v="microsoft.compute/virtualmachines"/>
    <s v="f6707e4f0d1b45b4910d861f8339bfa0"/>
    <s v=""/>
    <s v=""/>
    <x v="1"/>
    <x v="1"/>
    <s v="Virtual machines and virtual machine scale sets should have encryption at host enabled"/>
    <m/>
    <m/>
    <m/>
    <m/>
    <s v="USD"/>
    <n v="0"/>
    <m/>
  </r>
  <r>
    <s v="f63fbc3e-78fb-48e6-8e5b-944c79e35ca1"/>
    <s v="databricks-rg-adbworkspaceprod001-itolunyqkjh7w"/>
    <s v="microsoft.compute/virtualmachines"/>
    <s v="f7d76b6d927a47fe92bc688a4bcfc21c"/>
    <s v=""/>
    <s v=""/>
    <x v="1"/>
    <x v="1"/>
    <s v="Virtual machines and virtual machine scale sets should have encryption at host enabled"/>
    <m/>
    <m/>
    <m/>
    <m/>
    <s v="USD"/>
    <n v="0"/>
    <m/>
  </r>
  <r>
    <s v="f63fbc3e-78fb-48e6-8e5b-944c79e35ca1"/>
    <s v="databricks-rg-adbworkspaceprod001-itolunyqkjh7w"/>
    <s v="microsoft.compute/virtualmachines"/>
    <s v="f933faf59c8345a9ab7c888f1a878918"/>
    <s v=""/>
    <s v=""/>
    <x v="2"/>
    <x v="1"/>
    <s v="Migrate workload to Virtual Machine Scale Sets Flex"/>
    <m/>
    <m/>
    <m/>
    <m/>
    <s v="USD"/>
    <n v="0"/>
    <m/>
  </r>
  <r>
    <s v="f63fbc3e-78fb-48e6-8e5b-944c79e35ca1"/>
    <s v="databricks-rg-adbworkspaceprod001-itolunyqkjh7w"/>
    <s v="microsoft.compute/virtualmachines"/>
    <s v="f9512aaea9384946855446282a91b30f"/>
    <s v=""/>
    <s v=""/>
    <x v="1"/>
    <x v="1"/>
    <s v="Virtual machines and virtual machine scale sets should have encryption at host enabled"/>
    <m/>
    <m/>
    <m/>
    <m/>
    <s v="USD"/>
    <n v="0"/>
    <m/>
  </r>
  <r>
    <s v="f63fbc3e-78fb-48e6-8e5b-944c79e35ca1"/>
    <s v="databricks-rg-adbworkspaceprod001-itolunyqkjh7w"/>
    <s v="microsoft.compute/virtualmachines"/>
    <s v="fa02c79b6a104c27a8e05519784f4a72"/>
    <s v=""/>
    <s v=""/>
    <x v="1"/>
    <x v="1"/>
    <s v="Virtual machines and virtual machine scale sets should have encryption at host enabled"/>
    <m/>
    <m/>
    <m/>
    <m/>
    <s v="USD"/>
    <n v="0"/>
    <m/>
  </r>
  <r>
    <s v="f63fbc3e-78fb-48e6-8e5b-944c79e35ca1"/>
    <s v="databricks-rg-adbworkspaceprod001-itolunyqkjh7w"/>
    <s v="microsoft.compute/virtualmachines"/>
    <s v="fb81fe9466fd4d3997e5eca5e61bcaee"/>
    <s v=""/>
    <s v=""/>
    <x v="1"/>
    <x v="1"/>
    <s v="Virtual machines and virtual machine scale sets should have encryption at host enabled"/>
    <m/>
    <m/>
    <m/>
    <m/>
    <s v="USD"/>
    <n v="0"/>
    <m/>
  </r>
  <r>
    <s v="f63fbc3e-78fb-48e6-8e5b-944c79e35ca1"/>
    <s v="databricks-rg-adbworkspaceprod001-itolunyqkjh7w"/>
    <s v="microsoft.compute/virtualmachines"/>
    <s v="ffa8485c92e54543ba3dcb769d439781"/>
    <s v=""/>
    <s v=""/>
    <x v="2"/>
    <x v="1"/>
    <s v="Migrate workload to Virtual Machine Scale Sets Flex"/>
    <m/>
    <m/>
    <m/>
    <m/>
    <s v="USD"/>
    <n v="0"/>
    <m/>
  </r>
  <r>
    <s v="f63fbc3e-78fb-48e6-8e5b-944c79e35ca1"/>
    <s v="databricks-rg-adbworkspaceprod001-itolunyqkjh7w"/>
    <s v="microsoft.compute/virtualmachines"/>
    <s v="ffa8485c92e54543ba3dcb769d439781"/>
    <s v=""/>
    <s v=""/>
    <x v="1"/>
    <x v="1"/>
    <s v="Virtual machines and virtual machine scale sets should have encryption at host enabled"/>
    <m/>
    <m/>
    <m/>
    <m/>
    <s v="USD"/>
    <n v="0"/>
    <m/>
  </r>
  <r>
    <s v="f63fbc3e-78fb-48e6-8e5b-944c79e35ca1"/>
    <s v="databricks-rg-adbworkspaceprod001-itolunyqkjh7w"/>
    <s v="microsoft.compute/virtualmachines"/>
    <s v="ffdc00cc846943678540eac270352ea1"/>
    <s v=""/>
    <s v=""/>
    <x v="2"/>
    <x v="1"/>
    <s v="Migrate workload to Virtual Machine Scale Sets Flex"/>
    <m/>
    <m/>
    <m/>
    <m/>
    <s v="USD"/>
    <n v="0"/>
    <m/>
  </r>
  <r>
    <s v="f63fbc3e-78fb-48e6-8e5b-944c79e35ca1"/>
    <s v="databricks-rg-adbworkspaceprod001-itolunyqkjh7w"/>
    <s v="microsoft.network/networkinterfaces"/>
    <s v="008110b5449b40e9a0e275d210e020de-privatenic"/>
    <s v=""/>
    <s v=""/>
    <x v="3"/>
    <x v="1"/>
    <s v="Add explicit outbound method to disable default outbound"/>
    <m/>
    <m/>
    <m/>
    <m/>
    <s v="USD"/>
    <n v="0"/>
    <m/>
  </r>
  <r>
    <s v="f63fbc3e-78fb-48e6-8e5b-944c79e35ca1"/>
    <s v="databricks-rg-adbworkspaceprod001-itolunyqkjh7w"/>
    <s v="microsoft.network/networkinterfaces"/>
    <s v="0109c150e02f4e9fa67120431d76faac-publicnic"/>
    <s v=""/>
    <s v=""/>
    <x v="3"/>
    <x v="1"/>
    <s v="Add explicit outbound method to disable default outbound"/>
    <m/>
    <m/>
    <m/>
    <m/>
    <s v="USD"/>
    <n v="0"/>
    <m/>
  </r>
  <r>
    <s v="f63fbc3e-78fb-48e6-8e5b-944c79e35ca1"/>
    <s v="databricks-rg-adbworkspaceprod001-itolunyqkjh7w"/>
    <s v="microsoft.network/networkinterfaces"/>
    <s v="029a189c155f4ec195f2704ff13c0d0c-publicnic"/>
    <s v=""/>
    <s v=""/>
    <x v="3"/>
    <x v="1"/>
    <s v="Add explicit outbound method to disable default outbound"/>
    <m/>
    <m/>
    <m/>
    <m/>
    <s v="USD"/>
    <n v="0"/>
    <m/>
  </r>
  <r>
    <s v="f63fbc3e-78fb-48e6-8e5b-944c79e35ca1"/>
    <s v="databricks-rg-adbworkspaceprod001-itolunyqkjh7w"/>
    <s v="microsoft.network/networkinterfaces"/>
    <s v="030f2bb016c84e28bd87c6902bcddc89-privatenic"/>
    <s v=""/>
    <s v=""/>
    <x v="3"/>
    <x v="1"/>
    <s v="Add explicit outbound method to disable default outbound"/>
    <m/>
    <m/>
    <m/>
    <m/>
    <s v="USD"/>
    <n v="0"/>
    <m/>
  </r>
  <r>
    <s v="f63fbc3e-78fb-48e6-8e5b-944c79e35ca1"/>
    <s v="databricks-rg-adbworkspaceprod001-itolunyqkjh7w"/>
    <s v="microsoft.network/networkinterfaces"/>
    <s v="0445069afc4747e08d56c961dd033f8a-publicnic"/>
    <s v=""/>
    <s v=""/>
    <x v="3"/>
    <x v="1"/>
    <s v="Add explicit outbound method to disable default outbound"/>
    <m/>
    <m/>
    <m/>
    <m/>
    <s v="USD"/>
    <n v="0"/>
    <m/>
  </r>
  <r>
    <s v="f63fbc3e-78fb-48e6-8e5b-944c79e35ca1"/>
    <s v="databricks-rg-adbworkspaceprod001-itolunyqkjh7w"/>
    <s v="microsoft.network/networkinterfaces"/>
    <s v="0826e86f10774f79bae8b5e2e0462103-privatenic"/>
    <s v=""/>
    <s v=""/>
    <x v="3"/>
    <x v="1"/>
    <s v="Add explicit outbound method to disable default outbound"/>
    <m/>
    <m/>
    <m/>
    <m/>
    <s v="USD"/>
    <n v="0"/>
    <m/>
  </r>
  <r>
    <s v="f63fbc3e-78fb-48e6-8e5b-944c79e35ca1"/>
    <s v="databricks-rg-adbworkspaceprod001-itolunyqkjh7w"/>
    <s v="microsoft.network/networkinterfaces"/>
    <s v="104bab5c25ff4c56b43fa95ec803b861-privatenic"/>
    <s v=""/>
    <s v=""/>
    <x v="3"/>
    <x v="1"/>
    <s v="Add explicit outbound method to disable default outbound"/>
    <m/>
    <m/>
    <m/>
    <m/>
    <s v="USD"/>
    <n v="0"/>
    <m/>
  </r>
  <r>
    <s v="f63fbc3e-78fb-48e6-8e5b-944c79e35ca1"/>
    <s v="databricks-rg-adbworkspaceprod001-itolunyqkjh7w"/>
    <s v="microsoft.network/networkinterfaces"/>
    <s v="15f85e3c4c354c6e838a29341e36bd30-privatenic"/>
    <s v=""/>
    <s v=""/>
    <x v="3"/>
    <x v="1"/>
    <s v="Add explicit outbound method to disable default outbound"/>
    <m/>
    <m/>
    <m/>
    <m/>
    <s v="USD"/>
    <n v="0"/>
    <m/>
  </r>
  <r>
    <s v="f63fbc3e-78fb-48e6-8e5b-944c79e35ca1"/>
    <s v="databricks-rg-adbworkspaceprod001-itolunyqkjh7w"/>
    <s v="microsoft.network/networkinterfaces"/>
    <s v="189bc56de62749f9908f3ae6a4b97f32-privatenic"/>
    <s v=""/>
    <s v=""/>
    <x v="3"/>
    <x v="1"/>
    <s v="Add explicit outbound method to disable default outbound"/>
    <m/>
    <m/>
    <m/>
    <m/>
    <s v="USD"/>
    <n v="0"/>
    <m/>
  </r>
  <r>
    <s v="f63fbc3e-78fb-48e6-8e5b-944c79e35ca1"/>
    <s v="databricks-rg-adbworkspaceprod001-itolunyqkjh7w"/>
    <s v="microsoft.network/networkinterfaces"/>
    <s v="1966823f238e4c9b93a41abf4b8feacf-privatenic"/>
    <s v=""/>
    <s v=""/>
    <x v="3"/>
    <x v="1"/>
    <s v="Add explicit outbound method to disable default outbound"/>
    <m/>
    <m/>
    <m/>
    <m/>
    <s v="USD"/>
    <n v="0"/>
    <m/>
  </r>
  <r>
    <s v="f63fbc3e-78fb-48e6-8e5b-944c79e35ca1"/>
    <s v="databricks-rg-adbworkspaceprod001-itolunyqkjh7w"/>
    <s v="microsoft.network/networkinterfaces"/>
    <s v="1bde498459764925aab9f9e5fbb70224-publicnic"/>
    <s v=""/>
    <s v=""/>
    <x v="3"/>
    <x v="1"/>
    <s v="Add explicit outbound method to disable default outbound"/>
    <m/>
    <m/>
    <m/>
    <m/>
    <s v="USD"/>
    <n v="0"/>
    <m/>
  </r>
  <r>
    <s v="f63fbc3e-78fb-48e6-8e5b-944c79e35ca1"/>
    <s v="databricks-rg-adbworkspaceprod001-itolunyqkjh7w"/>
    <s v="microsoft.network/networkinterfaces"/>
    <s v="1f68ed937417478cbc516abc912974b3-privatenic"/>
    <s v=""/>
    <s v=""/>
    <x v="3"/>
    <x v="1"/>
    <s v="Add explicit outbound method to disable default outbound"/>
    <m/>
    <m/>
    <m/>
    <m/>
    <s v="USD"/>
    <n v="0"/>
    <m/>
  </r>
  <r>
    <s v="f63fbc3e-78fb-48e6-8e5b-944c79e35ca1"/>
    <s v="databricks-rg-adbworkspaceprod001-itolunyqkjh7w"/>
    <s v="microsoft.network/networkinterfaces"/>
    <s v="20fed278bfca4e239b035d9c0cbaf73f-privatenic"/>
    <s v=""/>
    <s v=""/>
    <x v="3"/>
    <x v="1"/>
    <s v="Add explicit outbound method to disable default outbound"/>
    <m/>
    <m/>
    <m/>
    <m/>
    <s v="USD"/>
    <n v="0"/>
    <m/>
  </r>
  <r>
    <s v="f63fbc3e-78fb-48e6-8e5b-944c79e35ca1"/>
    <s v="databricks-rg-adbworkspaceprod001-itolunyqkjh7w"/>
    <s v="microsoft.network/networkinterfaces"/>
    <s v="2142f6f140744368baa8d5ea96f53392-privatenic"/>
    <s v=""/>
    <s v=""/>
    <x v="3"/>
    <x v="1"/>
    <s v="Add explicit outbound method to disable default outbound"/>
    <m/>
    <m/>
    <m/>
    <m/>
    <s v="USD"/>
    <n v="0"/>
    <m/>
  </r>
  <r>
    <s v="f63fbc3e-78fb-48e6-8e5b-944c79e35ca1"/>
    <s v="databricks-rg-adbworkspaceprod001-itolunyqkjh7w"/>
    <s v="microsoft.network/networkinterfaces"/>
    <s v="22e638c59f0a4adb9bd68675b51087e3-privatenic"/>
    <s v=""/>
    <s v=""/>
    <x v="3"/>
    <x v="1"/>
    <s v="Add explicit outbound method to disable default outbound"/>
    <m/>
    <m/>
    <m/>
    <m/>
    <s v="USD"/>
    <n v="0"/>
    <m/>
  </r>
  <r>
    <s v="f63fbc3e-78fb-48e6-8e5b-944c79e35ca1"/>
    <s v="databricks-rg-adbworkspaceprod001-itolunyqkjh7w"/>
    <s v="microsoft.network/networkinterfaces"/>
    <s v="23bd2fa9a6da42db890e566edca3e146-privatenic"/>
    <s v=""/>
    <s v=""/>
    <x v="3"/>
    <x v="1"/>
    <s v="Add explicit outbound method to disable default outbound"/>
    <m/>
    <m/>
    <m/>
    <m/>
    <s v="USD"/>
    <n v="0"/>
    <m/>
  </r>
  <r>
    <s v="f63fbc3e-78fb-48e6-8e5b-944c79e35ca1"/>
    <s v="databricks-rg-adbworkspaceprod001-itolunyqkjh7w"/>
    <s v="microsoft.network/networkinterfaces"/>
    <s v="2540e94579b44793a4254ac6f0aed74b-privatenic"/>
    <s v=""/>
    <s v=""/>
    <x v="3"/>
    <x v="1"/>
    <s v="Add explicit outbound method to disable default outbound"/>
    <m/>
    <m/>
    <m/>
    <m/>
    <s v="USD"/>
    <n v="0"/>
    <m/>
  </r>
  <r>
    <s v="f63fbc3e-78fb-48e6-8e5b-944c79e35ca1"/>
    <s v="databricks-rg-adbworkspaceprod001-itolunyqkjh7w"/>
    <s v="microsoft.network/networkinterfaces"/>
    <s v="26108c3e768040b4a57e8214a5924e25-privatenic"/>
    <s v=""/>
    <s v=""/>
    <x v="3"/>
    <x v="1"/>
    <s v="Add explicit outbound method to disable default outbound"/>
    <m/>
    <m/>
    <m/>
    <m/>
    <s v="USD"/>
    <n v="0"/>
    <m/>
  </r>
  <r>
    <s v="f63fbc3e-78fb-48e6-8e5b-944c79e35ca1"/>
    <s v="databricks-rg-adbworkspaceprod001-itolunyqkjh7w"/>
    <s v="microsoft.network/networkinterfaces"/>
    <s v="2d3b058e005b4efa970bf72ea9384da8-privatenic"/>
    <s v=""/>
    <s v=""/>
    <x v="3"/>
    <x v="1"/>
    <s v="Add explicit outbound method to disable default outbound"/>
    <m/>
    <m/>
    <m/>
    <m/>
    <s v="USD"/>
    <n v="0"/>
    <m/>
  </r>
  <r>
    <s v="f63fbc3e-78fb-48e6-8e5b-944c79e35ca1"/>
    <s v="databricks-rg-adbworkspaceprod001-itolunyqkjh7w"/>
    <s v="microsoft.network/networkinterfaces"/>
    <s v="2d6b6b5f921c48a3b74dcf4983a01b03-privatenic"/>
    <s v=""/>
    <s v=""/>
    <x v="3"/>
    <x v="1"/>
    <s v="Add explicit outbound method to disable default outbound"/>
    <m/>
    <m/>
    <m/>
    <m/>
    <s v="USD"/>
    <n v="0"/>
    <m/>
  </r>
  <r>
    <s v="f63fbc3e-78fb-48e6-8e5b-944c79e35ca1"/>
    <s v="databricks-rg-adbworkspaceprod001-itolunyqkjh7w"/>
    <s v="microsoft.network/networkinterfaces"/>
    <s v="3034ba95e50a4d90a4400ebc7baee8d3-privatenic"/>
    <s v=""/>
    <s v=""/>
    <x v="3"/>
    <x v="1"/>
    <s v="Add explicit outbound method to disable default outbound"/>
    <m/>
    <m/>
    <m/>
    <m/>
    <s v="USD"/>
    <n v="0"/>
    <m/>
  </r>
  <r>
    <s v="f63fbc3e-78fb-48e6-8e5b-944c79e35ca1"/>
    <s v="databricks-rg-adbworkspaceprod001-itolunyqkjh7w"/>
    <s v="microsoft.network/networkinterfaces"/>
    <s v="30d7887b514c4cec926e278ce9e1cd9b-privatenic"/>
    <s v=""/>
    <s v=""/>
    <x v="3"/>
    <x v="1"/>
    <s v="Add explicit outbound method to disable default outbound"/>
    <m/>
    <m/>
    <m/>
    <m/>
    <s v="USD"/>
    <n v="0"/>
    <m/>
  </r>
  <r>
    <s v="f63fbc3e-78fb-48e6-8e5b-944c79e35ca1"/>
    <s v="databricks-rg-adbworkspaceprod001-itolunyqkjh7w"/>
    <s v="microsoft.network/networkinterfaces"/>
    <s v="317a0cea0a4d4dd9afda76b24c241bdf-publicnic"/>
    <s v=""/>
    <s v=""/>
    <x v="3"/>
    <x v="1"/>
    <s v="Add explicit outbound method to disable default outbound"/>
    <m/>
    <m/>
    <m/>
    <m/>
    <s v="USD"/>
    <n v="0"/>
    <m/>
  </r>
  <r>
    <s v="f63fbc3e-78fb-48e6-8e5b-944c79e35ca1"/>
    <s v="databricks-rg-adbworkspaceprod001-itolunyqkjh7w"/>
    <s v="microsoft.network/networkinterfaces"/>
    <s v="32749278ca8047e4948fd1d7133c52b5-publicnic"/>
    <s v=""/>
    <s v=""/>
    <x v="3"/>
    <x v="1"/>
    <s v="Add explicit outbound method to disable default outbound"/>
    <m/>
    <m/>
    <m/>
    <m/>
    <s v="USD"/>
    <n v="0"/>
    <m/>
  </r>
  <r>
    <s v="f63fbc3e-78fb-48e6-8e5b-944c79e35ca1"/>
    <s v="databricks-rg-adbworkspaceprod001-itolunyqkjh7w"/>
    <s v="microsoft.network/networkinterfaces"/>
    <s v="32a2c030e7b141ad972bafc4b2e0d570-publicnic"/>
    <s v=""/>
    <s v=""/>
    <x v="3"/>
    <x v="1"/>
    <s v="Add explicit outbound method to disable default outbound"/>
    <m/>
    <m/>
    <m/>
    <m/>
    <s v="USD"/>
    <n v="0"/>
    <m/>
  </r>
  <r>
    <s v="f63fbc3e-78fb-48e6-8e5b-944c79e35ca1"/>
    <s v="databricks-rg-adbworkspaceprod001-itolunyqkjh7w"/>
    <s v="microsoft.network/networkinterfaces"/>
    <s v="32dd2e74f02f4b3785607990f7f2b5e5-privatenic"/>
    <s v=""/>
    <s v=""/>
    <x v="3"/>
    <x v="1"/>
    <s v="Add explicit outbound method to disable default outbound"/>
    <m/>
    <m/>
    <m/>
    <m/>
    <s v="USD"/>
    <n v="0"/>
    <m/>
  </r>
  <r>
    <s v="f63fbc3e-78fb-48e6-8e5b-944c79e35ca1"/>
    <s v="databricks-rg-adbworkspaceprod001-itolunyqkjh7w"/>
    <s v="microsoft.network/networkinterfaces"/>
    <s v="32f5bd2e23394268956854329deec273-publicnic"/>
    <s v=""/>
    <s v=""/>
    <x v="3"/>
    <x v="1"/>
    <s v="Add explicit outbound method to disable default outbound"/>
    <m/>
    <m/>
    <m/>
    <m/>
    <s v="USD"/>
    <n v="0"/>
    <m/>
  </r>
  <r>
    <s v="f63fbc3e-78fb-48e6-8e5b-944c79e35ca1"/>
    <s v="databricks-rg-adbworkspaceprod001-itolunyqkjh7w"/>
    <s v="microsoft.network/networkinterfaces"/>
    <s v="34917f5e3f5f4090a1ef16977a4f589c-publicnic"/>
    <s v=""/>
    <s v=""/>
    <x v="3"/>
    <x v="1"/>
    <s v="Add explicit outbound method to disable default outbound"/>
    <m/>
    <m/>
    <m/>
    <m/>
    <s v="USD"/>
    <n v="0"/>
    <m/>
  </r>
  <r>
    <s v="f63fbc3e-78fb-48e6-8e5b-944c79e35ca1"/>
    <s v="databricks-rg-adbworkspaceprod001-itolunyqkjh7w"/>
    <s v="microsoft.network/networkinterfaces"/>
    <s v="3943ceeadfa94caa9d93b754e6aa22e4-privatenic"/>
    <s v=""/>
    <s v=""/>
    <x v="3"/>
    <x v="1"/>
    <s v="Add explicit outbound method to disable default outbound"/>
    <m/>
    <m/>
    <m/>
    <m/>
    <s v="USD"/>
    <n v="0"/>
    <m/>
  </r>
  <r>
    <s v="f63fbc3e-78fb-48e6-8e5b-944c79e35ca1"/>
    <s v="databricks-rg-adbworkspaceprod001-itolunyqkjh7w"/>
    <s v="microsoft.network/networkinterfaces"/>
    <s v="3ccafbf0becf4aa7985b9e1fd726a556-privatenic"/>
    <s v=""/>
    <s v=""/>
    <x v="3"/>
    <x v="1"/>
    <s v="Add explicit outbound method to disable default outbound"/>
    <m/>
    <m/>
    <m/>
    <m/>
    <s v="USD"/>
    <n v="0"/>
    <m/>
  </r>
  <r>
    <s v="f63fbc3e-78fb-48e6-8e5b-944c79e35ca1"/>
    <s v="databricks-rg-adbworkspaceprod001-itolunyqkjh7w"/>
    <s v="microsoft.network/networkinterfaces"/>
    <s v="3e4aa212babe45a0bc9ef48999852e56-privatenic"/>
    <s v=""/>
    <s v=""/>
    <x v="3"/>
    <x v="1"/>
    <s v="Add explicit outbound method to disable default outbound"/>
    <m/>
    <m/>
    <m/>
    <m/>
    <s v="USD"/>
    <n v="0"/>
    <m/>
  </r>
  <r>
    <s v="f63fbc3e-78fb-48e6-8e5b-944c79e35ca1"/>
    <s v="databricks-rg-adbworkspaceprod001-itolunyqkjh7w"/>
    <s v="microsoft.network/networkinterfaces"/>
    <s v="3f512238e84647408af4d59499d7e012-publicnic"/>
    <s v=""/>
    <s v=""/>
    <x v="3"/>
    <x v="1"/>
    <s v="Add explicit outbound method to disable default outbound"/>
    <m/>
    <m/>
    <m/>
    <m/>
    <s v="USD"/>
    <n v="0"/>
    <m/>
  </r>
  <r>
    <s v="f63fbc3e-78fb-48e6-8e5b-944c79e35ca1"/>
    <s v="databricks-rg-adbworkspaceprod001-itolunyqkjh7w"/>
    <s v="microsoft.network/networkinterfaces"/>
    <s v="3fa65513dba045c6abb32ede49ee5ffb-privatenic"/>
    <s v=""/>
    <s v=""/>
    <x v="3"/>
    <x v="1"/>
    <s v="Add explicit outbound method to disable default outbound"/>
    <m/>
    <m/>
    <m/>
    <m/>
    <s v="USD"/>
    <n v="0"/>
    <m/>
  </r>
  <r>
    <s v="f63fbc3e-78fb-48e6-8e5b-944c79e35ca1"/>
    <s v="databricks-rg-adbworkspaceprod001-itolunyqkjh7w"/>
    <s v="microsoft.network/networkinterfaces"/>
    <s v="423925664bdb4e458a4b577f7e0ca24d-privatenic"/>
    <s v=""/>
    <s v=""/>
    <x v="3"/>
    <x v="1"/>
    <s v="Add explicit outbound method to disable default outbound"/>
    <m/>
    <m/>
    <m/>
    <m/>
    <s v="USD"/>
    <n v="0"/>
    <m/>
  </r>
  <r>
    <s v="f63fbc3e-78fb-48e6-8e5b-944c79e35ca1"/>
    <s v="databricks-rg-adbworkspaceprod001-itolunyqkjh7w"/>
    <s v="microsoft.network/networkinterfaces"/>
    <s v="437ca223d14f4273a66599dfbcd4cf8f-privatenic"/>
    <s v=""/>
    <s v=""/>
    <x v="3"/>
    <x v="1"/>
    <s v="Add explicit outbound method to disable default outbound"/>
    <m/>
    <m/>
    <m/>
    <m/>
    <s v="USD"/>
    <n v="0"/>
    <m/>
  </r>
  <r>
    <s v="f63fbc3e-78fb-48e6-8e5b-944c79e35ca1"/>
    <s v="databricks-rg-adbworkspaceprod001-itolunyqkjh7w"/>
    <s v="microsoft.network/networkinterfaces"/>
    <s v="440a757e308c44b695fef976b95372d9-privatenic"/>
    <s v=""/>
    <s v=""/>
    <x v="3"/>
    <x v="1"/>
    <s v="Add explicit outbound method to disable default outbound"/>
    <m/>
    <m/>
    <m/>
    <m/>
    <s v="USD"/>
    <n v="0"/>
    <m/>
  </r>
  <r>
    <s v="f63fbc3e-78fb-48e6-8e5b-944c79e35ca1"/>
    <s v="databricks-rg-adbworkspaceprod001-itolunyqkjh7w"/>
    <s v="microsoft.network/networkinterfaces"/>
    <s v="4a6184758d9140298d32ae2d619029bf-privatenic"/>
    <s v=""/>
    <s v=""/>
    <x v="3"/>
    <x v="1"/>
    <s v="Add explicit outbound method to disable default outbound"/>
    <m/>
    <m/>
    <m/>
    <m/>
    <s v="USD"/>
    <n v="0"/>
    <m/>
  </r>
  <r>
    <s v="f63fbc3e-78fb-48e6-8e5b-944c79e35ca1"/>
    <s v="databricks-rg-adbworkspaceprod001-itolunyqkjh7w"/>
    <s v="microsoft.network/networkinterfaces"/>
    <s v="4a9ee9c256904b7387655e559ab87782-privatenic"/>
    <s v=""/>
    <s v=""/>
    <x v="3"/>
    <x v="1"/>
    <s v="Add explicit outbound method to disable default outbound"/>
    <m/>
    <m/>
    <m/>
    <m/>
    <s v="USD"/>
    <n v="0"/>
    <m/>
  </r>
  <r>
    <s v="f63fbc3e-78fb-48e6-8e5b-944c79e35ca1"/>
    <s v="databricks-rg-adbworkspaceprod001-itolunyqkjh7w"/>
    <s v="microsoft.network/networkinterfaces"/>
    <s v="4b5967c1a5d14cca93a20599dbd3f886-privatenic"/>
    <s v=""/>
    <s v=""/>
    <x v="3"/>
    <x v="1"/>
    <s v="Add explicit outbound method to disable default outbound"/>
    <m/>
    <m/>
    <m/>
    <m/>
    <s v="USD"/>
    <n v="0"/>
    <m/>
  </r>
  <r>
    <s v="f63fbc3e-78fb-48e6-8e5b-944c79e35ca1"/>
    <s v="databricks-rg-adbworkspaceprod001-itolunyqkjh7w"/>
    <s v="microsoft.network/networkinterfaces"/>
    <s v="4e07644eab3949899c5a64d42f63f586-privatenic"/>
    <s v=""/>
    <s v=""/>
    <x v="3"/>
    <x v="1"/>
    <s v="Add explicit outbound method to disable default outbound"/>
    <m/>
    <m/>
    <m/>
    <m/>
    <s v="USD"/>
    <n v="0"/>
    <m/>
  </r>
  <r>
    <s v="f63fbc3e-78fb-48e6-8e5b-944c79e35ca1"/>
    <s v="databricks-rg-adbworkspaceprod001-itolunyqkjh7w"/>
    <s v="microsoft.network/networkinterfaces"/>
    <s v="4e07644eab3949899c5a64d42f63f586-publicnic"/>
    <s v=""/>
    <s v=""/>
    <x v="3"/>
    <x v="1"/>
    <s v="Add explicit outbound method to disable default outbound"/>
    <m/>
    <m/>
    <m/>
    <m/>
    <s v="USD"/>
    <n v="0"/>
    <m/>
  </r>
  <r>
    <s v="f63fbc3e-78fb-48e6-8e5b-944c79e35ca1"/>
    <s v="databricks-rg-adbworkspaceprod001-itolunyqkjh7w"/>
    <s v="microsoft.network/networkinterfaces"/>
    <s v="536cc847cab8480fa27b44582be5ee0f-publicnic"/>
    <s v=""/>
    <s v=""/>
    <x v="3"/>
    <x v="1"/>
    <s v="Add explicit outbound method to disable default outbound"/>
    <m/>
    <m/>
    <m/>
    <m/>
    <s v="USD"/>
    <n v="0"/>
    <m/>
  </r>
  <r>
    <s v="f63fbc3e-78fb-48e6-8e5b-944c79e35ca1"/>
    <s v="databricks-rg-adbworkspaceprod001-itolunyqkjh7w"/>
    <s v="microsoft.network/networkinterfaces"/>
    <s v="55c1a799b47247f08bce708fa0987ce5-publicnic"/>
    <s v=""/>
    <s v=""/>
    <x v="3"/>
    <x v="1"/>
    <s v="Add explicit outbound method to disable default outbound"/>
    <m/>
    <m/>
    <m/>
    <m/>
    <s v="USD"/>
    <n v="0"/>
    <m/>
  </r>
  <r>
    <s v="f63fbc3e-78fb-48e6-8e5b-944c79e35ca1"/>
    <s v="databricks-rg-adbworkspaceprod001-itolunyqkjh7w"/>
    <s v="microsoft.network/networkinterfaces"/>
    <s v="592e5ed4221e4a04895ebe393ec7640f-privatenic"/>
    <s v=""/>
    <s v=""/>
    <x v="3"/>
    <x v="1"/>
    <s v="Add explicit outbound method to disable default outbound"/>
    <m/>
    <m/>
    <m/>
    <m/>
    <s v="USD"/>
    <n v="0"/>
    <m/>
  </r>
  <r>
    <s v="f63fbc3e-78fb-48e6-8e5b-944c79e35ca1"/>
    <s v="databricks-rg-adbworkspaceprod001-itolunyqkjh7w"/>
    <s v="microsoft.network/networkinterfaces"/>
    <s v="5d79cf57753e482d886a22ee84bfa997-privatenic"/>
    <s v=""/>
    <s v=""/>
    <x v="3"/>
    <x v="1"/>
    <s v="Add explicit outbound method to disable default outbound"/>
    <m/>
    <m/>
    <m/>
    <m/>
    <s v="USD"/>
    <n v="0"/>
    <m/>
  </r>
  <r>
    <s v="f63fbc3e-78fb-48e6-8e5b-944c79e35ca1"/>
    <s v="databricks-rg-adbworkspaceprod001-itolunyqkjh7w"/>
    <s v="microsoft.network/networkinterfaces"/>
    <s v="5e31a962c7074b9490eefd9a5dbc5972-publicnic"/>
    <s v=""/>
    <s v=""/>
    <x v="3"/>
    <x v="1"/>
    <s v="Add explicit outbound method to disable default outbound"/>
    <m/>
    <m/>
    <m/>
    <m/>
    <s v="USD"/>
    <n v="0"/>
    <m/>
  </r>
  <r>
    <s v="f63fbc3e-78fb-48e6-8e5b-944c79e35ca1"/>
    <s v="databricks-rg-adbworkspaceprod001-itolunyqkjh7w"/>
    <s v="microsoft.network/networkinterfaces"/>
    <s v="5f096bffa2424375aebe3a293831f281-privatenic"/>
    <s v=""/>
    <s v=""/>
    <x v="3"/>
    <x v="1"/>
    <s v="Add explicit outbound method to disable default outbound"/>
    <m/>
    <m/>
    <m/>
    <m/>
    <s v="USD"/>
    <n v="0"/>
    <m/>
  </r>
  <r>
    <s v="f63fbc3e-78fb-48e6-8e5b-944c79e35ca1"/>
    <s v="databricks-rg-adbworkspaceprod001-itolunyqkjh7w"/>
    <s v="microsoft.network/networkinterfaces"/>
    <s v="5f49b500bf314d8092166e7f96a010df-privatenic"/>
    <s v=""/>
    <s v=""/>
    <x v="3"/>
    <x v="1"/>
    <s v="Add explicit outbound method to disable default outbound"/>
    <m/>
    <m/>
    <m/>
    <m/>
    <s v="USD"/>
    <n v="0"/>
    <m/>
  </r>
  <r>
    <s v="f63fbc3e-78fb-48e6-8e5b-944c79e35ca1"/>
    <s v="databricks-rg-adbworkspaceprod001-itolunyqkjh7w"/>
    <s v="microsoft.network/networkinterfaces"/>
    <s v="605fe14cf5084335b1ee276e67878105-privatenic"/>
    <s v=""/>
    <s v=""/>
    <x v="3"/>
    <x v="1"/>
    <s v="Add explicit outbound method to disable default outbound"/>
    <m/>
    <m/>
    <m/>
    <m/>
    <s v="USD"/>
    <n v="0"/>
    <m/>
  </r>
  <r>
    <s v="f63fbc3e-78fb-48e6-8e5b-944c79e35ca1"/>
    <s v="databricks-rg-adbworkspaceprod001-itolunyqkjh7w"/>
    <s v="microsoft.network/networkinterfaces"/>
    <s v="605fe14cf5084335b1ee276e67878105-publicnic"/>
    <s v=""/>
    <s v=""/>
    <x v="3"/>
    <x v="1"/>
    <s v="Add explicit outbound method to disable default outbound"/>
    <m/>
    <m/>
    <m/>
    <m/>
    <s v="USD"/>
    <n v="0"/>
    <m/>
  </r>
  <r>
    <s v="f63fbc3e-78fb-48e6-8e5b-944c79e35ca1"/>
    <s v="databricks-rg-adbworkspaceprod001-itolunyqkjh7w"/>
    <s v="microsoft.network/networkinterfaces"/>
    <s v="627442aadf834ac4923695d7da1182b2-publicnic"/>
    <s v=""/>
    <s v=""/>
    <x v="3"/>
    <x v="1"/>
    <s v="Add explicit outbound method to disable default outbound"/>
    <m/>
    <m/>
    <m/>
    <m/>
    <s v="USD"/>
    <n v="0"/>
    <m/>
  </r>
  <r>
    <s v="f63fbc3e-78fb-48e6-8e5b-944c79e35ca1"/>
    <s v="databricks-rg-adbworkspaceprod001-itolunyqkjh7w"/>
    <s v="microsoft.network/networkinterfaces"/>
    <s v="64af9a00b6274707ab75846ed157b261-publicnic"/>
    <s v=""/>
    <s v=""/>
    <x v="3"/>
    <x v="1"/>
    <s v="Add explicit outbound method to disable default outbound"/>
    <m/>
    <m/>
    <m/>
    <m/>
    <s v="USD"/>
    <n v="0"/>
    <m/>
  </r>
  <r>
    <s v="f63fbc3e-78fb-48e6-8e5b-944c79e35ca1"/>
    <s v="databricks-rg-adbworkspaceprod001-itolunyqkjh7w"/>
    <s v="microsoft.network/networkinterfaces"/>
    <s v="65801933eaa34ec098fb490ad240365b-privatenic"/>
    <s v=""/>
    <s v=""/>
    <x v="3"/>
    <x v="1"/>
    <s v="Add explicit outbound method to disable default outbound"/>
    <m/>
    <m/>
    <m/>
    <m/>
    <s v="USD"/>
    <n v="0"/>
    <m/>
  </r>
  <r>
    <s v="f63fbc3e-78fb-48e6-8e5b-944c79e35ca1"/>
    <s v="databricks-rg-adbworkspaceprod001-itolunyqkjh7w"/>
    <s v="microsoft.network/networkinterfaces"/>
    <s v="67f4ca266aaf4d7abbcd9c27e6beec9c-privatenic"/>
    <s v=""/>
    <s v=""/>
    <x v="3"/>
    <x v="1"/>
    <s v="Add explicit outbound method to disable default outbound"/>
    <m/>
    <m/>
    <m/>
    <m/>
    <s v="USD"/>
    <n v="0"/>
    <m/>
  </r>
  <r>
    <s v="f63fbc3e-78fb-48e6-8e5b-944c79e35ca1"/>
    <s v="databricks-rg-adbworkspaceprod001-itolunyqkjh7w"/>
    <s v="microsoft.network/networkinterfaces"/>
    <s v="73cdf4cbdb81427096b8c113ea62bb3a-privatenic"/>
    <s v=""/>
    <s v=""/>
    <x v="3"/>
    <x v="1"/>
    <s v="Add explicit outbound method to disable default outbound"/>
    <m/>
    <m/>
    <m/>
    <m/>
    <s v="USD"/>
    <n v="0"/>
    <m/>
  </r>
  <r>
    <s v="f63fbc3e-78fb-48e6-8e5b-944c79e35ca1"/>
    <s v="databricks-rg-adbworkspaceprod001-itolunyqkjh7w"/>
    <s v="microsoft.network/networkinterfaces"/>
    <s v="79e0be9e3c3847baaf378bc0b47f975e-publicnic"/>
    <s v=""/>
    <s v=""/>
    <x v="3"/>
    <x v="1"/>
    <s v="Add explicit outbound method to disable default outbound"/>
    <m/>
    <m/>
    <m/>
    <m/>
    <s v="USD"/>
    <n v="0"/>
    <m/>
  </r>
  <r>
    <s v="f63fbc3e-78fb-48e6-8e5b-944c79e35ca1"/>
    <s v="databricks-rg-adbworkspaceprod001-itolunyqkjh7w"/>
    <s v="microsoft.network/networkinterfaces"/>
    <s v="7d9a0595e8a440f19c53728dd22e20e4-publicnic"/>
    <s v=""/>
    <s v=""/>
    <x v="3"/>
    <x v="1"/>
    <s v="Add explicit outbound method to disable default outbound"/>
    <m/>
    <m/>
    <m/>
    <m/>
    <s v="USD"/>
    <n v="0"/>
    <m/>
  </r>
  <r>
    <s v="f63fbc3e-78fb-48e6-8e5b-944c79e35ca1"/>
    <s v="databricks-rg-adbworkspaceprod001-itolunyqkjh7w"/>
    <s v="microsoft.network/networkinterfaces"/>
    <s v="7dc857c2d398415593eef40de210edf5-privatenic"/>
    <s v=""/>
    <s v=""/>
    <x v="3"/>
    <x v="1"/>
    <s v="Add explicit outbound method to disable default outbound"/>
    <m/>
    <m/>
    <m/>
    <m/>
    <s v="USD"/>
    <n v="0"/>
    <m/>
  </r>
  <r>
    <s v="f63fbc3e-78fb-48e6-8e5b-944c79e35ca1"/>
    <s v="databricks-rg-adbworkspaceprod001-itolunyqkjh7w"/>
    <s v="microsoft.network/networkinterfaces"/>
    <s v="813e5296f08840e192d9afc1862eee13-privatenic"/>
    <s v=""/>
    <s v=""/>
    <x v="3"/>
    <x v="1"/>
    <s v="Add explicit outbound method to disable default outbound"/>
    <m/>
    <m/>
    <m/>
    <m/>
    <s v="USD"/>
    <n v="0"/>
    <m/>
  </r>
  <r>
    <s v="f63fbc3e-78fb-48e6-8e5b-944c79e35ca1"/>
    <s v="databricks-rg-adbworkspaceprod001-itolunyqkjh7w"/>
    <s v="microsoft.network/networkinterfaces"/>
    <s v="816db7cd202d446da4e30e75077297fc-privatenic"/>
    <s v=""/>
    <s v=""/>
    <x v="3"/>
    <x v="1"/>
    <s v="Add explicit outbound method to disable default outbound"/>
    <m/>
    <m/>
    <m/>
    <m/>
    <s v="USD"/>
    <n v="0"/>
    <m/>
  </r>
  <r>
    <s v="f63fbc3e-78fb-48e6-8e5b-944c79e35ca1"/>
    <s v="databricks-rg-adbworkspaceprod001-itolunyqkjh7w"/>
    <s v="microsoft.network/networkinterfaces"/>
    <s v="81e9261a98ff4236bb2ff648c93b6836-publicnic"/>
    <s v=""/>
    <s v=""/>
    <x v="3"/>
    <x v="1"/>
    <s v="Add explicit outbound method to disable default outbound"/>
    <m/>
    <m/>
    <m/>
    <m/>
    <s v="USD"/>
    <n v="0"/>
    <m/>
  </r>
  <r>
    <s v="f63fbc3e-78fb-48e6-8e5b-944c79e35ca1"/>
    <s v="databricks-rg-adbworkspaceprod001-itolunyqkjh7w"/>
    <s v="microsoft.network/networkinterfaces"/>
    <s v="8472e8fdfb1445349694a9f3e6af7efe-privatenic"/>
    <s v=""/>
    <s v=""/>
    <x v="3"/>
    <x v="1"/>
    <s v="Add explicit outbound method to disable default outbound"/>
    <m/>
    <m/>
    <m/>
    <m/>
    <s v="USD"/>
    <n v="0"/>
    <m/>
  </r>
  <r>
    <s v="f63fbc3e-78fb-48e6-8e5b-944c79e35ca1"/>
    <s v="databricks-rg-adbworkspaceprod001-itolunyqkjh7w"/>
    <s v="microsoft.network/networkinterfaces"/>
    <s v="8472e8fdfb1445349694a9f3e6af7efe-publicnic"/>
    <s v=""/>
    <s v=""/>
    <x v="3"/>
    <x v="1"/>
    <s v="Add explicit outbound method to disable default outbound"/>
    <m/>
    <m/>
    <m/>
    <m/>
    <s v="USD"/>
    <n v="0"/>
    <m/>
  </r>
  <r>
    <s v="f63fbc3e-78fb-48e6-8e5b-944c79e35ca1"/>
    <s v="databricks-rg-adbworkspaceprod001-itolunyqkjh7w"/>
    <s v="microsoft.network/networkinterfaces"/>
    <s v="84f633f8df1044f09a118470f8e28e68-privatenic"/>
    <s v=""/>
    <s v=""/>
    <x v="3"/>
    <x v="1"/>
    <s v="Add explicit outbound method to disable default outbound"/>
    <m/>
    <m/>
    <m/>
    <m/>
    <s v="USD"/>
    <n v="0"/>
    <m/>
  </r>
  <r>
    <s v="f63fbc3e-78fb-48e6-8e5b-944c79e35ca1"/>
    <s v="databricks-rg-adbworkspaceprod001-itolunyqkjh7w"/>
    <s v="microsoft.network/networkinterfaces"/>
    <s v="8526255f7a1b41d496c1fe1b36323d0f-privatenic"/>
    <s v=""/>
    <s v=""/>
    <x v="3"/>
    <x v="1"/>
    <s v="Add explicit outbound method to disable default outbound"/>
    <m/>
    <m/>
    <m/>
    <m/>
    <s v="USD"/>
    <n v="0"/>
    <m/>
  </r>
  <r>
    <s v="f63fbc3e-78fb-48e6-8e5b-944c79e35ca1"/>
    <s v="databricks-rg-adbworkspaceprod001-itolunyqkjh7w"/>
    <s v="microsoft.network/networkinterfaces"/>
    <s v="8577bef82c1a4a2a8c4e3dc3d853b581-publicnic"/>
    <s v=""/>
    <s v=""/>
    <x v="3"/>
    <x v="1"/>
    <s v="Add explicit outbound method to disable default outbound"/>
    <m/>
    <m/>
    <m/>
    <m/>
    <s v="USD"/>
    <n v="0"/>
    <m/>
  </r>
  <r>
    <s v="f63fbc3e-78fb-48e6-8e5b-944c79e35ca1"/>
    <s v="databricks-rg-adbworkspaceprod001-itolunyqkjh7w"/>
    <s v="microsoft.network/networkinterfaces"/>
    <s v="861cb898ea5140719bcfc7dd6b32246c-publicnic"/>
    <s v=""/>
    <s v=""/>
    <x v="3"/>
    <x v="1"/>
    <s v="Add explicit outbound method to disable default outbound"/>
    <m/>
    <m/>
    <m/>
    <m/>
    <s v="USD"/>
    <n v="0"/>
    <m/>
  </r>
  <r>
    <s v="f63fbc3e-78fb-48e6-8e5b-944c79e35ca1"/>
    <s v="databricks-rg-adbworkspaceprod001-itolunyqkjh7w"/>
    <s v="microsoft.network/networkinterfaces"/>
    <s v="8720078b1b4f40ca806b5122dadd03cd-privatenic"/>
    <s v=""/>
    <s v=""/>
    <x v="3"/>
    <x v="1"/>
    <s v="Add explicit outbound method to disable default outbound"/>
    <m/>
    <m/>
    <m/>
    <m/>
    <s v="USD"/>
    <n v="0"/>
    <m/>
  </r>
  <r>
    <s v="f63fbc3e-78fb-48e6-8e5b-944c79e35ca1"/>
    <s v="databricks-rg-adbworkspaceprod001-itolunyqkjh7w"/>
    <s v="microsoft.network/networkinterfaces"/>
    <s v="87f4ad62af054fdc836bf37db1fb32e6-privatenic"/>
    <s v=""/>
    <s v=""/>
    <x v="3"/>
    <x v="1"/>
    <s v="Add explicit outbound method to disable default outbound"/>
    <m/>
    <m/>
    <m/>
    <m/>
    <s v="USD"/>
    <n v="0"/>
    <m/>
  </r>
  <r>
    <s v="f63fbc3e-78fb-48e6-8e5b-944c79e35ca1"/>
    <s v="databricks-rg-adbworkspaceprod001-itolunyqkjh7w"/>
    <s v="microsoft.network/networkinterfaces"/>
    <s v="87f4ad62af054fdc836bf37db1fb32e6-publicnic"/>
    <s v=""/>
    <s v=""/>
    <x v="3"/>
    <x v="1"/>
    <s v="Add explicit outbound method to disable default outbound"/>
    <m/>
    <m/>
    <m/>
    <m/>
    <s v="USD"/>
    <n v="0"/>
    <m/>
  </r>
  <r>
    <s v="f63fbc3e-78fb-48e6-8e5b-944c79e35ca1"/>
    <s v="databricks-rg-adbworkspaceprod001-itolunyqkjh7w"/>
    <s v="microsoft.network/networkinterfaces"/>
    <s v="89ff948d05d4438d9daeb52d86be979c-publicnic"/>
    <s v=""/>
    <s v=""/>
    <x v="3"/>
    <x v="1"/>
    <s v="Add explicit outbound method to disable default outbound"/>
    <m/>
    <m/>
    <m/>
    <m/>
    <s v="USD"/>
    <n v="0"/>
    <m/>
  </r>
  <r>
    <s v="f63fbc3e-78fb-48e6-8e5b-944c79e35ca1"/>
    <s v="databricks-rg-adbworkspaceprod001-itolunyqkjh7w"/>
    <s v="microsoft.network/networkinterfaces"/>
    <s v="8b7c33ea617f44ab9d2c0c21d54776a8-publicnic"/>
    <s v=""/>
    <s v=""/>
    <x v="3"/>
    <x v="1"/>
    <s v="Add explicit outbound method to disable default outbound"/>
    <m/>
    <m/>
    <m/>
    <m/>
    <s v="USD"/>
    <n v="0"/>
    <m/>
  </r>
  <r>
    <s v="f63fbc3e-78fb-48e6-8e5b-944c79e35ca1"/>
    <s v="databricks-rg-adbworkspaceprod001-itolunyqkjh7w"/>
    <s v="microsoft.network/networkinterfaces"/>
    <s v="8cc19ae43f6a407e85f7407790df9f3c-publicnic"/>
    <s v=""/>
    <s v=""/>
    <x v="3"/>
    <x v="1"/>
    <s v="Add explicit outbound method to disable default outbound"/>
    <m/>
    <m/>
    <m/>
    <m/>
    <s v="USD"/>
    <n v="0"/>
    <m/>
  </r>
  <r>
    <s v="f63fbc3e-78fb-48e6-8e5b-944c79e35ca1"/>
    <s v="databricks-rg-adbworkspaceprod001-itolunyqkjh7w"/>
    <s v="microsoft.network/networkinterfaces"/>
    <s v="8da3641a8e6a481fabdf47442d72e146-publicnic"/>
    <s v=""/>
    <s v=""/>
    <x v="3"/>
    <x v="1"/>
    <s v="Add explicit outbound method to disable default outbound"/>
    <m/>
    <m/>
    <m/>
    <m/>
    <s v="USD"/>
    <n v="0"/>
    <m/>
  </r>
  <r>
    <s v="f63fbc3e-78fb-48e6-8e5b-944c79e35ca1"/>
    <s v="databricks-rg-adbworkspaceprod001-itolunyqkjh7w"/>
    <s v="microsoft.network/networkinterfaces"/>
    <s v="942a18f60cc642c8a15c7d1f4238a578-privatenic"/>
    <s v=""/>
    <s v=""/>
    <x v="3"/>
    <x v="1"/>
    <s v="Add explicit outbound method to disable default outbound"/>
    <m/>
    <m/>
    <m/>
    <m/>
    <s v="USD"/>
    <n v="0"/>
    <m/>
  </r>
  <r>
    <s v="f63fbc3e-78fb-48e6-8e5b-944c79e35ca1"/>
    <s v="databricks-rg-adbworkspaceprod001-itolunyqkjh7w"/>
    <s v="microsoft.network/networkinterfaces"/>
    <s v="96e37f12812a4e4eb9463fd436bb76a1-publicnic"/>
    <s v=""/>
    <s v=""/>
    <x v="3"/>
    <x v="1"/>
    <s v="Add explicit outbound method to disable default outbound"/>
    <m/>
    <m/>
    <m/>
    <m/>
    <s v="USD"/>
    <n v="0"/>
    <m/>
  </r>
  <r>
    <s v="f63fbc3e-78fb-48e6-8e5b-944c79e35ca1"/>
    <s v="databricks-rg-adbworkspaceprod001-itolunyqkjh7w"/>
    <s v="microsoft.network/networkinterfaces"/>
    <s v="988befbcf8624d17a3d935ce8af4e31d-privatenic"/>
    <s v=""/>
    <s v=""/>
    <x v="3"/>
    <x v="1"/>
    <s v="Add explicit outbound method to disable default outbound"/>
    <m/>
    <m/>
    <m/>
    <m/>
    <s v="USD"/>
    <n v="0"/>
    <m/>
  </r>
  <r>
    <s v="f63fbc3e-78fb-48e6-8e5b-944c79e35ca1"/>
    <s v="databricks-rg-adbworkspaceprod001-itolunyqkjh7w"/>
    <s v="microsoft.network/networkinterfaces"/>
    <s v="9d7bd05b970a4593816654ac9840222b-publicnic"/>
    <s v=""/>
    <s v=""/>
    <x v="3"/>
    <x v="1"/>
    <s v="Add explicit outbound method to disable default outbound"/>
    <m/>
    <m/>
    <m/>
    <m/>
    <s v="USD"/>
    <n v="0"/>
    <m/>
  </r>
  <r>
    <s v="f63fbc3e-78fb-48e6-8e5b-944c79e35ca1"/>
    <s v="databricks-rg-adbworkspaceprod001-itolunyqkjh7w"/>
    <s v="microsoft.network/networkinterfaces"/>
    <s v="9f2fd62281c4424f9d1cae205049ed2a-privatenic"/>
    <s v=""/>
    <s v=""/>
    <x v="3"/>
    <x v="1"/>
    <s v="Add explicit outbound method to disable default outbound"/>
    <m/>
    <m/>
    <m/>
    <m/>
    <s v="USD"/>
    <n v="0"/>
    <m/>
  </r>
  <r>
    <s v="f63fbc3e-78fb-48e6-8e5b-944c79e35ca1"/>
    <s v="databricks-rg-adbworkspaceprod001-itolunyqkjh7w"/>
    <s v="microsoft.network/networkinterfaces"/>
    <s v="9f2fd62281c4424f9d1cae205049ed2a-publicnic"/>
    <s v=""/>
    <s v=""/>
    <x v="3"/>
    <x v="1"/>
    <s v="Add explicit outbound method to disable default outbound"/>
    <m/>
    <m/>
    <m/>
    <m/>
    <s v="USD"/>
    <n v="0"/>
    <m/>
  </r>
  <r>
    <s v="f63fbc3e-78fb-48e6-8e5b-944c79e35ca1"/>
    <s v="databricks-rg-adbworkspaceprod001-itolunyqkjh7w"/>
    <s v="microsoft.network/networkinterfaces"/>
    <s v="a06b78b25b854f75a537894b5b7841d9-publicnic"/>
    <s v=""/>
    <s v=""/>
    <x v="3"/>
    <x v="1"/>
    <s v="Add explicit outbound method to disable default outbound"/>
    <m/>
    <m/>
    <m/>
    <m/>
    <s v="USD"/>
    <n v="0"/>
    <m/>
  </r>
  <r>
    <s v="f63fbc3e-78fb-48e6-8e5b-944c79e35ca1"/>
    <s v="databricks-rg-adbworkspaceprod001-itolunyqkjh7w"/>
    <s v="microsoft.network/networkinterfaces"/>
    <s v="a1eb404db50b4a7d85a488631282c9fb-publicnic"/>
    <s v=""/>
    <s v=""/>
    <x v="3"/>
    <x v="1"/>
    <s v="Add explicit outbound method to disable default outbound"/>
    <m/>
    <m/>
    <m/>
    <m/>
    <s v="USD"/>
    <n v="0"/>
    <m/>
  </r>
  <r>
    <s v="f63fbc3e-78fb-48e6-8e5b-944c79e35ca1"/>
    <s v="databricks-rg-adbworkspaceprod001-itolunyqkjh7w"/>
    <s v="microsoft.network/networkinterfaces"/>
    <s v="a1f4a26291b6458cbeb2e64afb6c52fb-privatenic"/>
    <s v=""/>
    <s v=""/>
    <x v="3"/>
    <x v="1"/>
    <s v="Add explicit outbound method to disable default outbound"/>
    <m/>
    <m/>
    <m/>
    <m/>
    <s v="USD"/>
    <n v="0"/>
    <m/>
  </r>
  <r>
    <s v="f63fbc3e-78fb-48e6-8e5b-944c79e35ca1"/>
    <s v="databricks-rg-adbworkspaceprod001-itolunyqkjh7w"/>
    <s v="microsoft.network/networkinterfaces"/>
    <s v="a6c656ef30d34fd69acf8f563d183a40-publicnic"/>
    <s v=""/>
    <s v=""/>
    <x v="3"/>
    <x v="1"/>
    <s v="Add explicit outbound method to disable default outbound"/>
    <m/>
    <m/>
    <m/>
    <m/>
    <s v="USD"/>
    <n v="0"/>
    <m/>
  </r>
  <r>
    <s v="f63fbc3e-78fb-48e6-8e5b-944c79e35ca1"/>
    <s v="databricks-rg-adbworkspaceprod001-itolunyqkjh7w"/>
    <s v="microsoft.network/networkinterfaces"/>
    <s v="b0ec6512f4324c349de688118d390560-privatenic"/>
    <s v=""/>
    <s v=""/>
    <x v="3"/>
    <x v="1"/>
    <s v="Add explicit outbound method to disable default outbound"/>
    <m/>
    <m/>
    <m/>
    <m/>
    <s v="USD"/>
    <n v="0"/>
    <m/>
  </r>
  <r>
    <s v="f63fbc3e-78fb-48e6-8e5b-944c79e35ca1"/>
    <s v="databricks-rg-adbworkspaceprod001-itolunyqkjh7w"/>
    <s v="microsoft.network/networkinterfaces"/>
    <s v="b0ec6512f4324c349de688118d390560-publicnic"/>
    <s v=""/>
    <s v=""/>
    <x v="3"/>
    <x v="1"/>
    <s v="Add explicit outbound method to disable default outbound"/>
    <m/>
    <m/>
    <m/>
    <m/>
    <s v="USD"/>
    <n v="0"/>
    <m/>
  </r>
  <r>
    <s v="f63fbc3e-78fb-48e6-8e5b-944c79e35ca1"/>
    <s v="databricks-rg-adbworkspaceprod001-itolunyqkjh7w"/>
    <s v="microsoft.network/networkinterfaces"/>
    <s v="b332413d3eaa44168a16a78ab7a28003-privatenic"/>
    <s v=""/>
    <s v=""/>
    <x v="3"/>
    <x v="1"/>
    <s v="Add explicit outbound method to disable default outbound"/>
    <m/>
    <m/>
    <m/>
    <m/>
    <s v="USD"/>
    <n v="0"/>
    <m/>
  </r>
  <r>
    <s v="f63fbc3e-78fb-48e6-8e5b-944c79e35ca1"/>
    <s v="databricks-rg-adbworkspaceprod001-itolunyqkjh7w"/>
    <s v="microsoft.network/networkinterfaces"/>
    <s v="b332413d3eaa44168a16a78ab7a28003-publicnic"/>
    <s v=""/>
    <s v=""/>
    <x v="3"/>
    <x v="1"/>
    <s v="Add explicit outbound method to disable default outbound"/>
    <m/>
    <m/>
    <m/>
    <m/>
    <s v="USD"/>
    <n v="0"/>
    <m/>
  </r>
  <r>
    <s v="f63fbc3e-78fb-48e6-8e5b-944c79e35ca1"/>
    <s v="databricks-rg-adbworkspaceprod001-itolunyqkjh7w"/>
    <s v="microsoft.network/networkinterfaces"/>
    <s v="b3700db2730e4d0793d34489ac4325e9-privatenic"/>
    <s v=""/>
    <s v=""/>
    <x v="3"/>
    <x v="1"/>
    <s v="Add explicit outbound method to disable default outbound"/>
    <m/>
    <m/>
    <m/>
    <m/>
    <s v="USD"/>
    <n v="0"/>
    <m/>
  </r>
  <r>
    <s v="f63fbc3e-78fb-48e6-8e5b-944c79e35ca1"/>
    <s v="databricks-rg-adbworkspaceprod001-itolunyqkjh7w"/>
    <s v="microsoft.network/networkinterfaces"/>
    <s v="b37f372942034bacad7370b956c1dcdf-publicnic"/>
    <s v=""/>
    <s v=""/>
    <x v="3"/>
    <x v="1"/>
    <s v="Add explicit outbound method to disable default outbound"/>
    <m/>
    <m/>
    <m/>
    <m/>
    <s v="USD"/>
    <n v="0"/>
    <m/>
  </r>
  <r>
    <s v="f63fbc3e-78fb-48e6-8e5b-944c79e35ca1"/>
    <s v="databricks-rg-adbworkspaceprod001-itolunyqkjh7w"/>
    <s v="microsoft.network/networkinterfaces"/>
    <s v="b3ba1c5480e4449ab8722f8269fe337e-publicnic"/>
    <s v=""/>
    <s v=""/>
    <x v="3"/>
    <x v="1"/>
    <s v="Add explicit outbound method to disable default outbound"/>
    <m/>
    <m/>
    <m/>
    <m/>
    <s v="USD"/>
    <n v="0"/>
    <m/>
  </r>
  <r>
    <s v="f63fbc3e-78fb-48e6-8e5b-944c79e35ca1"/>
    <s v="databricks-rg-adbworkspaceprod001-itolunyqkjh7w"/>
    <s v="microsoft.network/networkinterfaces"/>
    <s v="ba9ba36e3ab643cda9f775401df867f5-publicnic"/>
    <s v=""/>
    <s v=""/>
    <x v="3"/>
    <x v="1"/>
    <s v="Add explicit outbound method to disable default outbound"/>
    <m/>
    <m/>
    <m/>
    <m/>
    <s v="USD"/>
    <n v="0"/>
    <m/>
  </r>
  <r>
    <s v="f63fbc3e-78fb-48e6-8e5b-944c79e35ca1"/>
    <s v="databricks-rg-adbworkspaceprod001-itolunyqkjh7w"/>
    <s v="microsoft.network/networkinterfaces"/>
    <s v="c25f6eef927440b992be48813d44f93d-publicnic"/>
    <s v=""/>
    <s v=""/>
    <x v="3"/>
    <x v="1"/>
    <s v="Add explicit outbound method to disable default outbound"/>
    <m/>
    <m/>
    <m/>
    <m/>
    <s v="USD"/>
    <n v="0"/>
    <m/>
  </r>
  <r>
    <s v="f63fbc3e-78fb-48e6-8e5b-944c79e35ca1"/>
    <s v="databricks-rg-adbworkspaceprod001-itolunyqkjh7w"/>
    <s v="microsoft.network/networkinterfaces"/>
    <s v="c29b1850091740d083526049802b63b0-privatenic"/>
    <s v=""/>
    <s v=""/>
    <x v="3"/>
    <x v="1"/>
    <s v="Add explicit outbound method to disable default outbound"/>
    <m/>
    <m/>
    <m/>
    <m/>
    <s v="USD"/>
    <n v="0"/>
    <m/>
  </r>
  <r>
    <s v="f63fbc3e-78fb-48e6-8e5b-944c79e35ca1"/>
    <s v="databricks-rg-adbworkspaceprod001-itolunyqkjh7w"/>
    <s v="microsoft.network/networkinterfaces"/>
    <s v="c5d11d85786c4e61b7b51a87d433b330-privatenic"/>
    <s v=""/>
    <s v=""/>
    <x v="3"/>
    <x v="1"/>
    <s v="Add explicit outbound method to disable default outbound"/>
    <m/>
    <m/>
    <m/>
    <m/>
    <s v="USD"/>
    <n v="0"/>
    <m/>
  </r>
  <r>
    <s v="f63fbc3e-78fb-48e6-8e5b-944c79e35ca1"/>
    <s v="databricks-rg-adbworkspaceprod001-itolunyqkjh7w"/>
    <s v="microsoft.network/networkinterfaces"/>
    <s v="c5d11d85786c4e61b7b51a87d433b330-publicnic"/>
    <s v=""/>
    <s v=""/>
    <x v="3"/>
    <x v="1"/>
    <s v="Add explicit outbound method to disable default outbound"/>
    <m/>
    <m/>
    <m/>
    <m/>
    <s v="USD"/>
    <n v="0"/>
    <m/>
  </r>
  <r>
    <s v="f63fbc3e-78fb-48e6-8e5b-944c79e35ca1"/>
    <s v="databricks-rg-adbworkspaceprod001-itolunyqkjh7w"/>
    <s v="microsoft.network/networkinterfaces"/>
    <s v="c63d398e963742c8922c200f2a30b20c-privatenic"/>
    <s v=""/>
    <s v=""/>
    <x v="3"/>
    <x v="1"/>
    <s v="Add explicit outbound method to disable default outbound"/>
    <m/>
    <m/>
    <m/>
    <m/>
    <s v="USD"/>
    <n v="0"/>
    <m/>
  </r>
  <r>
    <s v="f63fbc3e-78fb-48e6-8e5b-944c79e35ca1"/>
    <s v="databricks-rg-adbworkspaceprod001-itolunyqkjh7w"/>
    <s v="microsoft.network/networkinterfaces"/>
    <s v="c6483c2d35524aa59ff19e6f4879e45a-publicnic"/>
    <s v=""/>
    <s v=""/>
    <x v="3"/>
    <x v="1"/>
    <s v="Add explicit outbound method to disable default outbound"/>
    <m/>
    <m/>
    <m/>
    <m/>
    <s v="USD"/>
    <n v="0"/>
    <m/>
  </r>
  <r>
    <s v="f63fbc3e-78fb-48e6-8e5b-944c79e35ca1"/>
    <s v="databricks-rg-adbworkspaceprod001-itolunyqkjh7w"/>
    <s v="microsoft.network/networkinterfaces"/>
    <s v="c653b2106f5440358c78c410c747a310-privatenic"/>
    <s v=""/>
    <s v=""/>
    <x v="3"/>
    <x v="1"/>
    <s v="Add explicit outbound method to disable default outbound"/>
    <m/>
    <m/>
    <m/>
    <m/>
    <s v="USD"/>
    <n v="0"/>
    <m/>
  </r>
  <r>
    <s v="f63fbc3e-78fb-48e6-8e5b-944c79e35ca1"/>
    <s v="databricks-rg-adbworkspaceprod001-itolunyqkjh7w"/>
    <s v="microsoft.network/networkinterfaces"/>
    <s v="c654d03f324842f1a9f7f52579b2e170-publicnic"/>
    <s v=""/>
    <s v=""/>
    <x v="3"/>
    <x v="1"/>
    <s v="Add explicit outbound method to disable default outbound"/>
    <m/>
    <m/>
    <m/>
    <m/>
    <s v="USD"/>
    <n v="0"/>
    <m/>
  </r>
  <r>
    <s v="f63fbc3e-78fb-48e6-8e5b-944c79e35ca1"/>
    <s v="databricks-rg-adbworkspaceprod001-itolunyqkjh7w"/>
    <s v="microsoft.network/networkinterfaces"/>
    <s v="ca2890600f3e442b84025a9c7088f617-publicnic"/>
    <s v=""/>
    <s v=""/>
    <x v="3"/>
    <x v="1"/>
    <s v="Add explicit outbound method to disable default outbound"/>
    <m/>
    <m/>
    <m/>
    <m/>
    <s v="USD"/>
    <n v="0"/>
    <m/>
  </r>
  <r>
    <s v="f63fbc3e-78fb-48e6-8e5b-944c79e35ca1"/>
    <s v="databricks-rg-adbworkspaceprod001-itolunyqkjh7w"/>
    <s v="microsoft.network/networkinterfaces"/>
    <s v="cc16ac01fa3646b1a3f00641a77f9c37-privatenic"/>
    <s v=""/>
    <s v=""/>
    <x v="3"/>
    <x v="1"/>
    <s v="Add explicit outbound method to disable default outbound"/>
    <m/>
    <m/>
    <m/>
    <m/>
    <s v="USD"/>
    <n v="0"/>
    <m/>
  </r>
  <r>
    <s v="f63fbc3e-78fb-48e6-8e5b-944c79e35ca1"/>
    <s v="databricks-rg-adbworkspaceprod001-itolunyqkjh7w"/>
    <s v="microsoft.network/networkinterfaces"/>
    <s v="cc16ac01fa3646b1a3f00641a77f9c37-publicnic"/>
    <s v=""/>
    <s v=""/>
    <x v="3"/>
    <x v="1"/>
    <s v="Add explicit outbound method to disable default outbound"/>
    <m/>
    <m/>
    <m/>
    <m/>
    <s v="USD"/>
    <n v="0"/>
    <m/>
  </r>
  <r>
    <s v="f63fbc3e-78fb-48e6-8e5b-944c79e35ca1"/>
    <s v="databricks-rg-adbworkspaceprod001-itolunyqkjh7w"/>
    <s v="microsoft.network/networkinterfaces"/>
    <s v="d020398994994ea0978deedddcb4105d-publicnic"/>
    <s v=""/>
    <s v=""/>
    <x v="3"/>
    <x v="1"/>
    <s v="Add explicit outbound method to disable default outbound"/>
    <m/>
    <m/>
    <m/>
    <m/>
    <s v="USD"/>
    <n v="0"/>
    <m/>
  </r>
  <r>
    <s v="f63fbc3e-78fb-48e6-8e5b-944c79e35ca1"/>
    <s v="databricks-rg-adbworkspaceprod001-itolunyqkjh7w"/>
    <s v="microsoft.network/networkinterfaces"/>
    <s v="d286f02b3dfa4090a5c108d53b508bea-publicnic"/>
    <s v=""/>
    <s v=""/>
    <x v="3"/>
    <x v="1"/>
    <s v="Add explicit outbound method to disable default outbound"/>
    <m/>
    <m/>
    <m/>
    <m/>
    <s v="USD"/>
    <n v="0"/>
    <m/>
  </r>
  <r>
    <s v="f63fbc3e-78fb-48e6-8e5b-944c79e35ca1"/>
    <s v="databricks-rg-adbworkspaceprod001-itolunyqkjh7w"/>
    <s v="microsoft.network/networkinterfaces"/>
    <s v="d2952488c049473b8ca90a2a380e9214-publicnic"/>
    <s v=""/>
    <s v=""/>
    <x v="3"/>
    <x v="1"/>
    <s v="Add explicit outbound method to disable default outbound"/>
    <m/>
    <m/>
    <m/>
    <m/>
    <s v="USD"/>
    <n v="0"/>
    <m/>
  </r>
  <r>
    <s v="f63fbc3e-78fb-48e6-8e5b-944c79e35ca1"/>
    <s v="databricks-rg-adbworkspaceprod001-itolunyqkjh7w"/>
    <s v="microsoft.network/networkinterfaces"/>
    <s v="d836028d3a614edf9d45da3dc80ff5f0-privatenic"/>
    <s v=""/>
    <s v=""/>
    <x v="3"/>
    <x v="1"/>
    <s v="Add explicit outbound method to disable default outbound"/>
    <m/>
    <m/>
    <m/>
    <m/>
    <s v="USD"/>
    <n v="0"/>
    <m/>
  </r>
  <r>
    <s v="f63fbc3e-78fb-48e6-8e5b-944c79e35ca1"/>
    <s v="databricks-rg-adbworkspaceprod001-itolunyqkjh7w"/>
    <s v="microsoft.network/networkinterfaces"/>
    <s v="d9688006ca314043978547244c33abfa-privatenic"/>
    <s v=""/>
    <s v=""/>
    <x v="3"/>
    <x v="1"/>
    <s v="Add explicit outbound method to disable default outbound"/>
    <m/>
    <m/>
    <m/>
    <m/>
    <s v="USD"/>
    <n v="0"/>
    <m/>
  </r>
  <r>
    <s v="f63fbc3e-78fb-48e6-8e5b-944c79e35ca1"/>
    <s v="databricks-rg-adbworkspaceprod001-itolunyqkjh7w"/>
    <s v="microsoft.network/networkinterfaces"/>
    <s v="da1504cbe9a54fdc8462d5f90fb6365f-privatenic"/>
    <s v=""/>
    <s v=""/>
    <x v="3"/>
    <x v="1"/>
    <s v="Add explicit outbound method to disable default outbound"/>
    <m/>
    <m/>
    <m/>
    <m/>
    <s v="USD"/>
    <n v="0"/>
    <m/>
  </r>
  <r>
    <s v="f63fbc3e-78fb-48e6-8e5b-944c79e35ca1"/>
    <s v="databricks-rg-adbworkspaceprod001-itolunyqkjh7w"/>
    <s v="microsoft.network/networkinterfaces"/>
    <s v="de84b20f8f134bd18b3d75fd21b3bdd8-privatenic"/>
    <s v=""/>
    <s v=""/>
    <x v="3"/>
    <x v="1"/>
    <s v="Add explicit outbound method to disable default outbound"/>
    <m/>
    <m/>
    <m/>
    <m/>
    <s v="USD"/>
    <n v="0"/>
    <m/>
  </r>
  <r>
    <s v="f63fbc3e-78fb-48e6-8e5b-944c79e35ca1"/>
    <s v="databricks-rg-adbworkspaceprod001-itolunyqkjh7w"/>
    <s v="microsoft.network/networkinterfaces"/>
    <s v="e1bce52b21614f7ca275ebbc9cec4c2e-privatenic"/>
    <s v=""/>
    <s v=""/>
    <x v="3"/>
    <x v="1"/>
    <s v="Add explicit outbound method to disable default outbound"/>
    <m/>
    <m/>
    <m/>
    <m/>
    <s v="USD"/>
    <n v="0"/>
    <m/>
  </r>
  <r>
    <s v="f63fbc3e-78fb-48e6-8e5b-944c79e35ca1"/>
    <s v="databricks-rg-adbworkspaceprod001-itolunyqkjh7w"/>
    <s v="microsoft.network/networkinterfaces"/>
    <s v="e6781639e2644ecca4a7a535ccfcfb3e-privatenic"/>
    <s v=""/>
    <s v=""/>
    <x v="3"/>
    <x v="1"/>
    <s v="Add explicit outbound method to disable default outbound"/>
    <m/>
    <m/>
    <m/>
    <m/>
    <s v="USD"/>
    <n v="0"/>
    <m/>
  </r>
  <r>
    <s v="f63fbc3e-78fb-48e6-8e5b-944c79e35ca1"/>
    <s v="databricks-rg-adbworkspaceprod001-itolunyqkjh7w"/>
    <s v="microsoft.network/networkinterfaces"/>
    <s v="e6963df4743148cfb5c1f884d43ccd9e-privatenic"/>
    <s v=""/>
    <s v=""/>
    <x v="3"/>
    <x v="1"/>
    <s v="Add explicit outbound method to disable default outbound"/>
    <m/>
    <m/>
    <m/>
    <m/>
    <s v="USD"/>
    <n v="0"/>
    <m/>
  </r>
  <r>
    <s v="f63fbc3e-78fb-48e6-8e5b-944c79e35ca1"/>
    <s v="databricks-rg-adbworkspaceprod001-itolunyqkjh7w"/>
    <s v="microsoft.network/networkinterfaces"/>
    <s v="e6963df4743148cfb5c1f884d43ccd9e-publicnic"/>
    <s v=""/>
    <s v=""/>
    <x v="3"/>
    <x v="1"/>
    <s v="Add explicit outbound method to disable default outbound"/>
    <m/>
    <m/>
    <m/>
    <m/>
    <s v="USD"/>
    <n v="0"/>
    <m/>
  </r>
  <r>
    <s v="f63fbc3e-78fb-48e6-8e5b-944c79e35ca1"/>
    <s v="databricks-rg-adbworkspaceprod001-itolunyqkjh7w"/>
    <s v="microsoft.network/networkinterfaces"/>
    <s v="eb38778cb8f84f1781e4735f21f86be4-privatenic"/>
    <s v=""/>
    <s v=""/>
    <x v="3"/>
    <x v="1"/>
    <s v="Add explicit outbound method to disable default outbound"/>
    <m/>
    <m/>
    <m/>
    <m/>
    <s v="USD"/>
    <n v="0"/>
    <m/>
  </r>
  <r>
    <s v="f63fbc3e-78fb-48e6-8e5b-944c79e35ca1"/>
    <s v="databricks-rg-adbworkspaceprod001-itolunyqkjh7w"/>
    <s v="microsoft.network/networkinterfaces"/>
    <s v="eca872b882e84bc99573fb64c856535e-privatenic"/>
    <s v=""/>
    <s v=""/>
    <x v="3"/>
    <x v="1"/>
    <s v="Add explicit outbound method to disable default outbound"/>
    <m/>
    <m/>
    <m/>
    <m/>
    <s v="USD"/>
    <n v="0"/>
    <m/>
  </r>
  <r>
    <s v="f63fbc3e-78fb-48e6-8e5b-944c79e35ca1"/>
    <s v="databricks-rg-adbworkspaceprod001-itolunyqkjh7w"/>
    <s v="microsoft.network/networkinterfaces"/>
    <s v="eca872b882e84bc99573fb64c856535e-publicnic"/>
    <s v=""/>
    <s v=""/>
    <x v="3"/>
    <x v="1"/>
    <s v="Add explicit outbound method to disable default outbound"/>
    <m/>
    <m/>
    <m/>
    <m/>
    <s v="USD"/>
    <n v="0"/>
    <m/>
  </r>
  <r>
    <s v="f63fbc3e-78fb-48e6-8e5b-944c79e35ca1"/>
    <s v="databricks-rg-adbworkspaceprod001-itolunyqkjh7w"/>
    <s v="microsoft.network/networkinterfaces"/>
    <s v="ed8c8d49296c42b0852b148c0afe60a3-privatenic"/>
    <s v=""/>
    <s v=""/>
    <x v="3"/>
    <x v="1"/>
    <s v="Add explicit outbound method to disable default outbound"/>
    <m/>
    <m/>
    <m/>
    <m/>
    <s v="USD"/>
    <n v="0"/>
    <m/>
  </r>
  <r>
    <s v="f63fbc3e-78fb-48e6-8e5b-944c79e35ca1"/>
    <s v="databricks-rg-adbworkspaceprod001-itolunyqkjh7w"/>
    <s v="microsoft.network/networkinterfaces"/>
    <s v="eea0e50906d04868ab71c176efbd072a-publicnic"/>
    <s v=""/>
    <s v=""/>
    <x v="3"/>
    <x v="1"/>
    <s v="Add explicit outbound method to disable default outbound"/>
    <m/>
    <m/>
    <m/>
    <m/>
    <s v="USD"/>
    <n v="0"/>
    <m/>
  </r>
  <r>
    <s v="f63fbc3e-78fb-48e6-8e5b-944c79e35ca1"/>
    <s v="databricks-rg-adbworkspaceprod001-itolunyqkjh7w"/>
    <s v="microsoft.network/networkinterfaces"/>
    <s v="efcdccaa2dbe412aba752f6c415226a6-privatenic"/>
    <s v=""/>
    <s v=""/>
    <x v="3"/>
    <x v="1"/>
    <s v="Add explicit outbound method to disable default outbound"/>
    <m/>
    <m/>
    <m/>
    <m/>
    <s v="USD"/>
    <n v="0"/>
    <m/>
  </r>
  <r>
    <s v="f63fbc3e-78fb-48e6-8e5b-944c79e35ca1"/>
    <s v="databricks-rg-adbworkspaceprod001-itolunyqkjh7w"/>
    <s v="microsoft.network/networkinterfaces"/>
    <s v="fd42cedbac0c42c09e31f2066fa59bca-publicnic"/>
    <s v=""/>
    <s v=""/>
    <x v="3"/>
    <x v="1"/>
    <s v="Add explicit outbound method to disable default outbound"/>
    <m/>
    <m/>
    <m/>
    <m/>
    <s v="USD"/>
    <n v="0"/>
    <m/>
  </r>
  <r>
    <s v="f63fbc3e-78fb-48e6-8e5b-944c79e35ca1"/>
    <s v="databricks-rg-adbworkspaceprod001-itolunyqkjh7w"/>
    <s v="microsoft.network/networkinterfaces"/>
    <s v="fdb85c0c1497445691947c7a3447cfc5-privatenic"/>
    <s v=""/>
    <s v=""/>
    <x v="3"/>
    <x v="1"/>
    <s v="Add explicit outbound method to disable default outbound"/>
    <m/>
    <m/>
    <m/>
    <m/>
    <s v="USD"/>
    <n v="0"/>
    <m/>
  </r>
  <r>
    <s v="f63fbc3e-78fb-48e6-8e5b-944c79e35ca1"/>
    <s v="databricks-rg-adbworkspaceprod001-itolunyqkjh7w"/>
    <s v="microsoft.storage/storageaccounts"/>
    <s v="dbstoragervocbry5yrw5u"/>
    <s v=""/>
    <s v=""/>
    <x v="1"/>
    <x v="1"/>
    <s v="Storage accounts should prevent shared key access"/>
    <m/>
    <m/>
    <m/>
    <m/>
    <s v="USD"/>
    <n v="0"/>
    <m/>
  </r>
  <r>
    <s v="f63fbc3e-78fb-48e6-8e5b-944c79e35ca1"/>
    <s v="databricks-rg-adbworkspaceprod001-itolunyqkjh7w"/>
    <s v="microsoft.storage/storageaccounts"/>
    <s v="dbstoragervocbry5yrw5u"/>
    <s v=""/>
    <s v=""/>
    <x v="1"/>
    <x v="1"/>
    <s v="Storage account should use a private link connection"/>
    <m/>
    <m/>
    <m/>
    <m/>
    <s v="USD"/>
    <n v="0"/>
    <m/>
  </r>
  <r>
    <s v="f63fbc3e-78fb-48e6-8e5b-944c79e35ca1"/>
    <s v="databricks-rg-adbworkspaceprod001-itolunyqkjh7w"/>
    <s v="microsoft.storage/storageaccounts"/>
    <s v="dbstoragervocbry5yrw5u"/>
    <s v=""/>
    <s v=""/>
    <x v="1"/>
    <x v="1"/>
    <s v="Storage accounts should restrict network access using virtual network rules"/>
    <m/>
    <m/>
    <m/>
    <m/>
    <s v="USD"/>
    <n v="0"/>
    <m/>
  </r>
  <r>
    <s v="f63fbc3e-78fb-48e6-8e5b-944c79e35ca1"/>
    <s v="databricks-rg-adbworkspaceprod001-itolunyqkjh7w"/>
    <s v="microsoft.storage/storageaccounts"/>
    <s v="dbstoragervocbry5yrw5u"/>
    <s v=""/>
    <s v=""/>
    <x v="2"/>
    <x v="0"/>
    <s v="Enable zone redundancy for storage accounts to improve high availability and resiliency"/>
    <m/>
    <m/>
    <m/>
    <m/>
    <s v="USD"/>
    <n v="0"/>
    <m/>
  </r>
  <r>
    <s v="f63fbc3e-78fb-48e6-8e5b-944c79e35ca1"/>
    <s v="mc_rg-be-eastus2-prod-001_aks-be-k8-eastus2-prod-001_eastus2"/>
    <s v="microsoft.compute/virtualmachinescalesets"/>
    <s v="aks-npbeeastus2-20045633-vmss"/>
    <s v=""/>
    <s v=""/>
    <x v="2"/>
    <x v="1"/>
    <s v="Enable Azure Virtual Machine Scale Set (VMSS) application health monitoring"/>
    <m/>
    <m/>
    <m/>
    <m/>
    <s v="USD"/>
    <n v="0"/>
    <m/>
  </r>
  <r>
    <s v="f63fbc3e-78fb-48e6-8e5b-944c79e35ca1"/>
    <s v="mc_rg-be-eastus2-prod-001_aks-be-k8-eastus2-prod-001_eastus2"/>
    <s v="microsoft.compute/virtualmachinescalesets"/>
    <s v="aks-npbeeastus2-20045633-vmss"/>
    <s v="Microsoft.Compute/virtualMachines"/>
    <s v=""/>
    <x v="1"/>
    <x v="1"/>
    <s v="Virtual machines and virtual machine scale sets should have encryption at host enabled"/>
    <m/>
    <m/>
    <m/>
    <m/>
    <s v="USD"/>
    <n v="0"/>
    <m/>
  </r>
  <r>
    <s v="f63fbc3e-78fb-48e6-8e5b-944c79e35ca1"/>
    <s v="mc_rg-be-eastus2-prod-001_aks-be-k8-eastus2-prod-001_eastus2"/>
    <s v="microsoft.storage/storageaccounts"/>
    <s v="ff5d4db7e484d49708d4f68"/>
    <s v=""/>
    <s v=""/>
    <x v="1"/>
    <x v="1"/>
    <s v="Storage account should use a private link connection"/>
    <m/>
    <m/>
    <m/>
    <m/>
    <s v="USD"/>
    <n v="0"/>
    <m/>
  </r>
  <r>
    <s v="f63fbc3e-78fb-48e6-8e5b-944c79e35ca1"/>
    <s v="mc_rg-be-eastus2-prod-001_aks-be-k8-eastus2-prod-001_eastus2"/>
    <s v="microsoft.storage/storageaccounts"/>
    <s v="ff5d4db7e484d49708d4f68"/>
    <s v=""/>
    <s v=""/>
    <x v="2"/>
    <x v="0"/>
    <s v="Enable zone redundancy for storage accounts to improve high availability and resiliency"/>
    <m/>
    <m/>
    <m/>
    <m/>
    <s v="USD"/>
    <n v="0"/>
    <m/>
  </r>
  <r>
    <s v="f63fbc3e-78fb-48e6-8e5b-944c79e35ca1"/>
    <s v="mc_rg-be-eastus2-prod-001_aks-be-k8-eastus2-prod-001_eastus2"/>
    <s v="microsoft.storage/storageaccounts"/>
    <s v="ff5d4db7e484d49708d4f68"/>
    <s v=""/>
    <s v=""/>
    <x v="1"/>
    <x v="1"/>
    <s v="Storage accounts should prevent shared key access"/>
    <m/>
    <m/>
    <m/>
    <m/>
    <s v="USD"/>
    <n v="0"/>
    <m/>
  </r>
  <r>
    <s v="f63fbc3e-78fb-48e6-8e5b-944c79e35ca1"/>
    <s v="mc_rg-be-eastus2-prod-001_aks-be-k8-eastus2-prod-001_eastus2"/>
    <s v="microsoft.storage/storageaccounts"/>
    <s v="ff5d4db7e484d49708d4f68"/>
    <s v=""/>
    <s v=""/>
    <x v="1"/>
    <x v="1"/>
    <s v="Storage accounts should restrict network access using virtual network rules"/>
    <m/>
    <m/>
    <m/>
    <m/>
    <s v="USD"/>
    <n v="0"/>
    <m/>
  </r>
  <r>
    <s v="f63fbc3e-78fb-48e6-8e5b-944c79e35ca1"/>
    <s v="mc_rg-bluep-eastus2-prod-001_aks-bpi-mdso-k8-eastus2-prod-001_eastus2"/>
    <s v="microsoft.compute/disks"/>
    <s v="pvc-003e88d1-4ba9-4fbd-9740-32e3cc1cfa39"/>
    <s v=""/>
    <s v=""/>
    <x v="0"/>
    <x v="1"/>
    <s v="Review disks that are not attached to a VM and evaluate if you still need the disks"/>
    <m/>
    <m/>
    <m/>
    <m/>
    <s v="USD"/>
    <n v="0"/>
    <m/>
  </r>
  <r>
    <s v="f63fbc3e-78fb-48e6-8e5b-944c79e35ca1"/>
    <s v="mc_rg-bluep-eastus2-prod-001_aks-bpi-mdso-k8-eastus2-prod-001_eastus2"/>
    <s v="microsoft.compute/disks"/>
    <s v="pvc-0147d57d-d4bf-414a-b5bb-b92c88f2747b"/>
    <s v=""/>
    <s v=""/>
    <x v="0"/>
    <x v="1"/>
    <s v="Review disks that are not attached to a VM and evaluate if you still need the disks"/>
    <m/>
    <m/>
    <m/>
    <m/>
    <s v="USD"/>
    <n v="0"/>
    <m/>
  </r>
  <r>
    <s v="f63fbc3e-78fb-48e6-8e5b-944c79e35ca1"/>
    <s v="mc_rg-bluep-eastus2-prod-001_aks-bpi-mdso-k8-eastus2-prod-001_eastus2"/>
    <s v="microsoft.compute/disks"/>
    <s v="pvc-0552ea02-7d72-4537-a703-c6f2bae2aaea"/>
    <s v=""/>
    <s v=""/>
    <x v="0"/>
    <x v="1"/>
    <s v="Review disks that are not attached to a VM and evaluate if you still need the disks"/>
    <m/>
    <m/>
    <m/>
    <m/>
    <s v="USD"/>
    <n v="0"/>
    <m/>
  </r>
  <r>
    <s v="f63fbc3e-78fb-48e6-8e5b-944c79e35ca1"/>
    <s v="mc_rg-bluep-eastus2-prod-001_aks-bpi-mdso-k8-eastus2-prod-001_eastus2"/>
    <s v="microsoft.compute/disks"/>
    <s v="pvc-05d539b5-e4bc-4d37-a732-85406ec139e1"/>
    <s v=""/>
    <s v=""/>
    <x v="0"/>
    <x v="1"/>
    <s v="Review disks that are not attached to a VM and evaluate if you still need the disks"/>
    <m/>
    <m/>
    <m/>
    <m/>
    <s v="USD"/>
    <n v="0"/>
    <m/>
  </r>
  <r>
    <s v="f63fbc3e-78fb-48e6-8e5b-944c79e35ca1"/>
    <s v="mc_rg-bluep-eastus2-prod-001_aks-bpi-mdso-k8-eastus2-prod-001_eastus2"/>
    <s v="microsoft.compute/disks"/>
    <s v="pvc-072427c1-324b-471b-b0c4-52890189da36"/>
    <s v=""/>
    <s v=""/>
    <x v="0"/>
    <x v="1"/>
    <s v="Review disks that are not attached to a VM and evaluate if you still need the disks"/>
    <m/>
    <m/>
    <m/>
    <m/>
    <s v="USD"/>
    <n v="0"/>
    <m/>
  </r>
  <r>
    <s v="f63fbc3e-78fb-48e6-8e5b-944c79e35ca1"/>
    <s v="mc_rg-bluep-eastus2-prod-001_aks-bpi-mdso-k8-eastus2-prod-001_eastus2"/>
    <s v="microsoft.compute/disks"/>
    <s v="pvc-08b8a5cd-741f-4229-8a6a-f7960716b82c"/>
    <s v=""/>
    <s v=""/>
    <x v="0"/>
    <x v="1"/>
    <s v="Review disks that are not attached to a VM and evaluate if you still need the disks"/>
    <m/>
    <m/>
    <m/>
    <m/>
    <s v="USD"/>
    <n v="0"/>
    <m/>
  </r>
  <r>
    <s v="f63fbc3e-78fb-48e6-8e5b-944c79e35ca1"/>
    <s v="mc_rg-bluep-eastus2-prod-001_aks-bpi-mdso-k8-eastus2-prod-001_eastus2"/>
    <s v="microsoft.compute/disks"/>
    <s v="pvc-0bf1698d-0a33-4e71-bf41-adde2202f53b"/>
    <s v=""/>
    <s v=""/>
    <x v="0"/>
    <x v="1"/>
    <s v="Review disks that are not attached to a VM and evaluate if you still need the disks"/>
    <m/>
    <m/>
    <m/>
    <m/>
    <s v="USD"/>
    <n v="0"/>
    <m/>
  </r>
  <r>
    <s v="f63fbc3e-78fb-48e6-8e5b-944c79e35ca1"/>
    <s v="mc_rg-bluep-eastus2-prod-001_aks-bpi-mdso-k8-eastus2-prod-001_eastus2"/>
    <s v="microsoft.compute/disks"/>
    <s v="pvc-0ce9bc8e-b787-4025-bd65-af89cb4c8864"/>
    <s v=""/>
    <s v=""/>
    <x v="0"/>
    <x v="1"/>
    <s v="Review disks that are not attached to a VM and evaluate if you still need the disks"/>
    <m/>
    <m/>
    <m/>
    <m/>
    <s v="USD"/>
    <n v="0"/>
    <m/>
  </r>
  <r>
    <s v="f63fbc3e-78fb-48e6-8e5b-944c79e35ca1"/>
    <s v="mc_rg-bluep-eastus2-prod-001_aks-bpi-mdso-k8-eastus2-prod-001_eastus2"/>
    <s v="microsoft.compute/disks"/>
    <s v="pvc-0e202451-9987-4a06-a16d-11241f2eb7b4"/>
    <s v=""/>
    <s v=""/>
    <x v="0"/>
    <x v="1"/>
    <s v="Review disks that are not attached to a VM and evaluate if you still need the disks"/>
    <m/>
    <m/>
    <m/>
    <m/>
    <s v="USD"/>
    <n v="0"/>
    <m/>
  </r>
  <r>
    <s v="f63fbc3e-78fb-48e6-8e5b-944c79e35ca1"/>
    <s v="mc_rg-bluep-eastus2-prod-001_aks-bpi-mdso-k8-eastus2-prod-001_eastus2"/>
    <s v="microsoft.compute/disks"/>
    <s v="pvc-0f1d2db9-1492-4bbd-ba8b-c87ad8537941"/>
    <s v=""/>
    <s v=""/>
    <x v="0"/>
    <x v="1"/>
    <s v="Review disks that are not attached to a VM and evaluate if you still need the disks"/>
    <m/>
    <m/>
    <m/>
    <m/>
    <s v="USD"/>
    <n v="0"/>
    <m/>
  </r>
  <r>
    <s v="f63fbc3e-78fb-48e6-8e5b-944c79e35ca1"/>
    <s v="mc_rg-bluep-eastus2-prod-001_aks-bpi-mdso-k8-eastus2-prod-001_eastus2"/>
    <s v="microsoft.compute/disks"/>
    <s v="pvc-13a926e2-254f-4ede-9055-a406444f56a4"/>
    <s v=""/>
    <s v=""/>
    <x v="0"/>
    <x v="1"/>
    <s v="Review disks that are not attached to a VM and evaluate if you still need the disks"/>
    <m/>
    <m/>
    <m/>
    <m/>
    <s v="USD"/>
    <n v="0"/>
    <m/>
  </r>
  <r>
    <s v="f63fbc3e-78fb-48e6-8e5b-944c79e35ca1"/>
    <s v="mc_rg-bluep-eastus2-prod-001_aks-bpi-mdso-k8-eastus2-prod-001_eastus2"/>
    <s v="microsoft.compute/disks"/>
    <s v="pvc-14572739-ac50-430b-921c-fbfbb8dca482"/>
    <s v=""/>
    <s v=""/>
    <x v="0"/>
    <x v="1"/>
    <s v="Review disks that are not attached to a VM and evaluate if you still need the disks"/>
    <m/>
    <m/>
    <m/>
    <m/>
    <s v="USD"/>
    <n v="0"/>
    <m/>
  </r>
  <r>
    <s v="f63fbc3e-78fb-48e6-8e5b-944c79e35ca1"/>
    <s v="mc_rg-bluep-eastus2-prod-001_aks-bpi-mdso-k8-eastus2-prod-001_eastus2"/>
    <s v="microsoft.compute/disks"/>
    <s v="pvc-1520b157-2973-4b44-ae99-91dfa29a2414"/>
    <s v=""/>
    <s v=""/>
    <x v="0"/>
    <x v="1"/>
    <s v="Review disks that are not attached to a VM and evaluate if you still need the disks"/>
    <m/>
    <m/>
    <m/>
    <m/>
    <s v="USD"/>
    <n v="0"/>
    <m/>
  </r>
  <r>
    <s v="f63fbc3e-78fb-48e6-8e5b-944c79e35ca1"/>
    <s v="mc_rg-bluep-eastus2-prod-001_aks-bpi-mdso-k8-eastus2-prod-001_eastus2"/>
    <s v="microsoft.compute/disks"/>
    <s v="pvc-178e9b28-edc1-4e23-b7b0-415ef052f760"/>
    <s v=""/>
    <s v=""/>
    <x v="0"/>
    <x v="1"/>
    <s v="Review disks that are not attached to a VM and evaluate if you still need the disks"/>
    <m/>
    <m/>
    <m/>
    <m/>
    <s v="USD"/>
    <n v="0"/>
    <m/>
  </r>
  <r>
    <s v="f63fbc3e-78fb-48e6-8e5b-944c79e35ca1"/>
    <s v="mc_rg-bluep-eastus2-prod-001_aks-bpi-mdso-k8-eastus2-prod-001_eastus2"/>
    <s v="microsoft.compute/disks"/>
    <s v="pvc-179bc0f7-9e57-443b-9a00-16ac014224df"/>
    <s v=""/>
    <s v=""/>
    <x v="0"/>
    <x v="1"/>
    <s v="Review disks that are not attached to a VM and evaluate if you still need the disks"/>
    <m/>
    <m/>
    <m/>
    <m/>
    <s v="USD"/>
    <n v="0"/>
    <m/>
  </r>
  <r>
    <s v="f63fbc3e-78fb-48e6-8e5b-944c79e35ca1"/>
    <s v="mc_rg-bluep-eastus2-prod-001_aks-bpi-mdso-k8-eastus2-prod-001_eastus2"/>
    <s v="microsoft.compute/disks"/>
    <s v="pvc-17cd88e5-f262-4b66-832c-e2f305267168"/>
    <s v=""/>
    <s v=""/>
    <x v="0"/>
    <x v="1"/>
    <s v="Review disks that are not attached to a VM and evaluate if you still need the disks"/>
    <m/>
    <m/>
    <m/>
    <m/>
    <s v="USD"/>
    <n v="0"/>
    <m/>
  </r>
  <r>
    <s v="f63fbc3e-78fb-48e6-8e5b-944c79e35ca1"/>
    <s v="mc_rg-bluep-eastus2-prod-001_aks-bpi-mdso-k8-eastus2-prod-001_eastus2"/>
    <s v="microsoft.compute/disks"/>
    <s v="pvc-189e62f1-53c0-457d-966f-e77e730746ab"/>
    <s v=""/>
    <s v=""/>
    <x v="0"/>
    <x v="1"/>
    <s v="Review disks that are not attached to a VM and evaluate if you still need the disks"/>
    <m/>
    <m/>
    <m/>
    <m/>
    <s v="USD"/>
    <n v="0"/>
    <m/>
  </r>
  <r>
    <s v="f63fbc3e-78fb-48e6-8e5b-944c79e35ca1"/>
    <s v="mc_rg-bluep-eastus2-prod-001_aks-bpi-mdso-k8-eastus2-prod-001_eastus2"/>
    <s v="microsoft.compute/disks"/>
    <s v="pvc-1a81109f-0fdc-42a2-a149-1a74c550fc05"/>
    <s v=""/>
    <s v=""/>
    <x v="0"/>
    <x v="1"/>
    <s v="Review disks that are not attached to a VM and evaluate if you still need the disks"/>
    <m/>
    <m/>
    <m/>
    <m/>
    <s v="USD"/>
    <n v="0"/>
    <m/>
  </r>
  <r>
    <s v="f63fbc3e-78fb-48e6-8e5b-944c79e35ca1"/>
    <s v="mc_rg-bluep-eastus2-prod-001_aks-bpi-mdso-k8-eastus2-prod-001_eastus2"/>
    <s v="microsoft.compute/disks"/>
    <s v="pvc-1e2f1f12-7541-473b-b461-9e0d4cbacc8e"/>
    <s v=""/>
    <s v=""/>
    <x v="0"/>
    <x v="1"/>
    <s v="Review disks that are not attached to a VM and evaluate if you still need the disks"/>
    <m/>
    <m/>
    <m/>
    <m/>
    <s v="USD"/>
    <n v="0"/>
    <m/>
  </r>
  <r>
    <s v="f63fbc3e-78fb-48e6-8e5b-944c79e35ca1"/>
    <s v="mc_rg-bluep-eastus2-prod-001_aks-bpi-mdso-k8-eastus2-prod-001_eastus2"/>
    <s v="microsoft.compute/disks"/>
    <s v="pvc-1ed2096e-b6e5-4c15-b289-591184ed1a28"/>
    <s v=""/>
    <s v=""/>
    <x v="0"/>
    <x v="1"/>
    <s v="Review disks that are not attached to a VM and evaluate if you still need the disks"/>
    <m/>
    <m/>
    <m/>
    <m/>
    <s v="USD"/>
    <n v="0"/>
    <m/>
  </r>
  <r>
    <s v="f63fbc3e-78fb-48e6-8e5b-944c79e35ca1"/>
    <s v="mc_rg-bluep-eastus2-prod-001_aks-bpi-mdso-k8-eastus2-prod-001_eastus2"/>
    <s v="microsoft.compute/disks"/>
    <s v="pvc-1f87dc51-1d20-4244-a1cf-e5efa4cba932"/>
    <s v=""/>
    <s v=""/>
    <x v="0"/>
    <x v="1"/>
    <s v="Review disks that are not attached to a VM and evaluate if you still need the disks"/>
    <m/>
    <m/>
    <m/>
    <m/>
    <s v="USD"/>
    <n v="0"/>
    <m/>
  </r>
  <r>
    <s v="f63fbc3e-78fb-48e6-8e5b-944c79e35ca1"/>
    <s v="mc_rg-bluep-eastus2-prod-001_aks-bpi-mdso-k8-eastus2-prod-001_eastus2"/>
    <s v="microsoft.compute/disks"/>
    <s v="pvc-1fad3ae4-0b92-4495-951e-9a5e7dc8ae0b"/>
    <s v=""/>
    <s v=""/>
    <x v="0"/>
    <x v="1"/>
    <s v="Review disks that are not attached to a VM and evaluate if you still need the disks"/>
    <m/>
    <m/>
    <m/>
    <m/>
    <s v="USD"/>
    <n v="0"/>
    <m/>
  </r>
  <r>
    <s v="f63fbc3e-78fb-48e6-8e5b-944c79e35ca1"/>
    <s v="mc_rg-bluep-eastus2-prod-001_aks-bpi-mdso-k8-eastus2-prod-001_eastus2"/>
    <s v="microsoft.compute/disks"/>
    <s v="pvc-208ef22f-6646-49c0-a8ed-022dafe440d0"/>
    <s v=""/>
    <s v=""/>
    <x v="0"/>
    <x v="1"/>
    <s v="Review disks that are not attached to a VM and evaluate if you still need the disks"/>
    <m/>
    <m/>
    <m/>
    <m/>
    <s v="USD"/>
    <n v="0"/>
    <m/>
  </r>
  <r>
    <s v="f63fbc3e-78fb-48e6-8e5b-944c79e35ca1"/>
    <s v="mc_rg-bluep-eastus2-prod-001_aks-bpi-mdso-k8-eastus2-prod-001_eastus2"/>
    <s v="microsoft.compute/disks"/>
    <s v="pvc-22c58217-d026-488a-8f7a-8f31e68d9768"/>
    <s v=""/>
    <s v=""/>
    <x v="0"/>
    <x v="1"/>
    <s v="Review disks that are not attached to a VM and evaluate if you still need the disks"/>
    <m/>
    <m/>
    <m/>
    <m/>
    <s v="USD"/>
    <n v="0"/>
    <m/>
  </r>
  <r>
    <s v="f63fbc3e-78fb-48e6-8e5b-944c79e35ca1"/>
    <s v="mc_rg-bluep-eastus2-prod-001_aks-bpi-mdso-k8-eastus2-prod-001_eastus2"/>
    <s v="microsoft.compute/disks"/>
    <s v="pvc-25bc346f-f1be-40a0-9a7d-ffd4a62b99ee"/>
    <s v=""/>
    <s v=""/>
    <x v="0"/>
    <x v="1"/>
    <s v="Review disks that are not attached to a VM and evaluate if you still need the disks"/>
    <m/>
    <m/>
    <m/>
    <m/>
    <s v="USD"/>
    <n v="0"/>
    <m/>
  </r>
  <r>
    <s v="f63fbc3e-78fb-48e6-8e5b-944c79e35ca1"/>
    <s v="mc_rg-bluep-eastus2-prod-001_aks-bpi-mdso-k8-eastus2-prod-001_eastus2"/>
    <s v="microsoft.compute/disks"/>
    <s v="pvc-27524eca-e8bf-4384-af02-fbbd32000bc8"/>
    <s v=""/>
    <s v=""/>
    <x v="0"/>
    <x v="1"/>
    <s v="Review disks that are not attached to a VM and evaluate if you still need the disks"/>
    <m/>
    <m/>
    <m/>
    <m/>
    <s v="USD"/>
    <n v="0"/>
    <m/>
  </r>
  <r>
    <s v="f63fbc3e-78fb-48e6-8e5b-944c79e35ca1"/>
    <s v="mc_rg-bluep-eastus2-prod-001_aks-bpi-mdso-k8-eastus2-prod-001_eastus2"/>
    <s v="microsoft.compute/disks"/>
    <s v="pvc-280466f6-96c3-485e-bfdd-5075ae07561d"/>
    <s v=""/>
    <s v=""/>
    <x v="0"/>
    <x v="1"/>
    <s v="Review disks that are not attached to a VM and evaluate if you still need the disks"/>
    <m/>
    <m/>
    <m/>
    <m/>
    <s v="USD"/>
    <n v="0"/>
    <m/>
  </r>
  <r>
    <s v="f63fbc3e-78fb-48e6-8e5b-944c79e35ca1"/>
    <s v="mc_rg-bluep-eastus2-prod-001_aks-bpi-mdso-k8-eastus2-prod-001_eastus2"/>
    <s v="microsoft.compute/disks"/>
    <s v="pvc-28967ca7-9f43-4c42-bb81-3390476add2c"/>
    <s v=""/>
    <s v=""/>
    <x v="0"/>
    <x v="1"/>
    <s v="Review disks that are not attached to a VM and evaluate if you still need the disks"/>
    <m/>
    <m/>
    <m/>
    <m/>
    <s v="USD"/>
    <n v="0"/>
    <m/>
  </r>
  <r>
    <s v="f63fbc3e-78fb-48e6-8e5b-944c79e35ca1"/>
    <s v="mc_rg-bluep-eastus2-prod-001_aks-bpi-mdso-k8-eastus2-prod-001_eastus2"/>
    <s v="microsoft.compute/disks"/>
    <s v="pvc-298e65c5-4913-48d5-91bc-3daa539b3f09"/>
    <s v=""/>
    <s v=""/>
    <x v="0"/>
    <x v="1"/>
    <s v="Review disks that are not attached to a VM and evaluate if you still need the disks"/>
    <m/>
    <m/>
    <m/>
    <m/>
    <s v="USD"/>
    <n v="0"/>
    <m/>
  </r>
  <r>
    <s v="f63fbc3e-78fb-48e6-8e5b-944c79e35ca1"/>
    <s v="mc_rg-bluep-eastus2-prod-001_aks-bpi-mdso-k8-eastus2-prod-001_eastus2"/>
    <s v="microsoft.compute/disks"/>
    <s v="pvc-2c584352-c8eb-4a0b-96f0-950fabcb7ab0"/>
    <s v=""/>
    <s v=""/>
    <x v="0"/>
    <x v="1"/>
    <s v="Review disks that are not attached to a VM and evaluate if you still need the disks"/>
    <m/>
    <m/>
    <m/>
    <m/>
    <s v="USD"/>
    <n v="0"/>
    <m/>
  </r>
  <r>
    <s v="f63fbc3e-78fb-48e6-8e5b-944c79e35ca1"/>
    <s v="mc_rg-bluep-eastus2-prod-001_aks-bpi-mdso-k8-eastus2-prod-001_eastus2"/>
    <s v="microsoft.compute/disks"/>
    <s v="pvc-2e943087-5ef0-4548-90a6-449ce25db866"/>
    <s v=""/>
    <s v=""/>
    <x v="0"/>
    <x v="1"/>
    <s v="Review disks that are not attached to a VM and evaluate if you still need the disks"/>
    <m/>
    <m/>
    <m/>
    <m/>
    <s v="USD"/>
    <n v="0"/>
    <m/>
  </r>
  <r>
    <s v="f63fbc3e-78fb-48e6-8e5b-944c79e35ca1"/>
    <s v="mc_rg-bluep-eastus2-prod-001_aks-bpi-mdso-k8-eastus2-prod-001_eastus2"/>
    <s v="microsoft.compute/disks"/>
    <s v="pvc-34e6d66f-6327-4462-88c5-fc5ff0aa5242"/>
    <s v=""/>
    <s v=""/>
    <x v="0"/>
    <x v="1"/>
    <s v="Review disks that are not attached to a VM and evaluate if you still need the disks"/>
    <m/>
    <m/>
    <m/>
    <m/>
    <s v="USD"/>
    <n v="0"/>
    <m/>
  </r>
  <r>
    <s v="f63fbc3e-78fb-48e6-8e5b-944c79e35ca1"/>
    <s v="mc_rg-bluep-eastus2-prod-001_aks-bpi-mdso-k8-eastus2-prod-001_eastus2"/>
    <s v="microsoft.compute/disks"/>
    <s v="pvc-351c61d0-7edd-4692-affc-67858d5d810d"/>
    <s v=""/>
    <s v=""/>
    <x v="0"/>
    <x v="1"/>
    <s v="Review disks that are not attached to a VM and evaluate if you still need the disks"/>
    <m/>
    <m/>
    <m/>
    <m/>
    <s v="USD"/>
    <n v="0"/>
    <m/>
  </r>
  <r>
    <s v="f63fbc3e-78fb-48e6-8e5b-944c79e35ca1"/>
    <s v="mc_rg-bluep-eastus2-prod-001_aks-bpi-mdso-k8-eastus2-prod-001_eastus2"/>
    <s v="microsoft.compute/disks"/>
    <s v="pvc-35e5df67-5dee-4f97-b369-62892aaabbdd"/>
    <s v=""/>
    <s v=""/>
    <x v="0"/>
    <x v="1"/>
    <s v="Review disks that are not attached to a VM and evaluate if you still need the disks"/>
    <m/>
    <m/>
    <m/>
    <m/>
    <s v="USD"/>
    <n v="0"/>
    <m/>
  </r>
  <r>
    <s v="f63fbc3e-78fb-48e6-8e5b-944c79e35ca1"/>
    <s v="mc_rg-bluep-eastus2-prod-001_aks-bpi-mdso-k8-eastus2-prod-001_eastus2"/>
    <s v="microsoft.compute/disks"/>
    <s v="pvc-3823c507-cb89-4867-b055-add80e534b64"/>
    <s v=""/>
    <s v=""/>
    <x v="0"/>
    <x v="1"/>
    <s v="Review disks that are not attached to a VM and evaluate if you still need the disks"/>
    <m/>
    <m/>
    <m/>
    <m/>
    <s v="USD"/>
    <n v="0"/>
    <m/>
  </r>
  <r>
    <s v="f63fbc3e-78fb-48e6-8e5b-944c79e35ca1"/>
    <s v="mc_rg-bluep-eastus2-prod-001_aks-bpi-mdso-k8-eastus2-prod-001_eastus2"/>
    <s v="microsoft.compute/disks"/>
    <s v="pvc-3e9268f6-c41f-411b-8d0c-07d5cff385c0"/>
    <s v=""/>
    <s v=""/>
    <x v="0"/>
    <x v="1"/>
    <s v="Review disks that are not attached to a VM and evaluate if you still need the disks"/>
    <m/>
    <m/>
    <m/>
    <m/>
    <s v="USD"/>
    <n v="0"/>
    <m/>
  </r>
  <r>
    <s v="f63fbc3e-78fb-48e6-8e5b-944c79e35ca1"/>
    <s v="mc_rg-bluep-eastus2-prod-001_aks-bpi-mdso-k8-eastus2-prod-001_eastus2"/>
    <s v="microsoft.compute/disks"/>
    <s v="pvc-4025d548-8b2f-412f-8772-09d4e458ef7b"/>
    <s v=""/>
    <s v=""/>
    <x v="0"/>
    <x v="1"/>
    <s v="Review disks that are not attached to a VM and evaluate if you still need the disks"/>
    <m/>
    <m/>
    <m/>
    <m/>
    <s v="USD"/>
    <n v="0"/>
    <m/>
  </r>
  <r>
    <s v="f63fbc3e-78fb-48e6-8e5b-944c79e35ca1"/>
    <s v="mc_rg-bluep-eastus2-prod-001_aks-bpi-mdso-k8-eastus2-prod-001_eastus2"/>
    <s v="microsoft.compute/disks"/>
    <s v="pvc-42b5c3e4-007d-4755-8852-a89f1583b674"/>
    <s v=""/>
    <s v=""/>
    <x v="0"/>
    <x v="1"/>
    <s v="Review disks that are not attached to a VM and evaluate if you still need the disks"/>
    <m/>
    <m/>
    <m/>
    <m/>
    <s v="USD"/>
    <n v="0"/>
    <m/>
  </r>
  <r>
    <s v="f63fbc3e-78fb-48e6-8e5b-944c79e35ca1"/>
    <s v="mc_rg-bluep-eastus2-prod-001_aks-bpi-mdso-k8-eastus2-prod-001_eastus2"/>
    <s v="microsoft.compute/disks"/>
    <s v="pvc-45865140-b442-406d-90e9-ef6ebd662a23"/>
    <s v=""/>
    <s v=""/>
    <x v="0"/>
    <x v="1"/>
    <s v="Review disks that are not attached to a VM and evaluate if you still need the disks"/>
    <m/>
    <m/>
    <m/>
    <m/>
    <s v="USD"/>
    <n v="0"/>
    <m/>
  </r>
  <r>
    <s v="f63fbc3e-78fb-48e6-8e5b-944c79e35ca1"/>
    <s v="mc_rg-bluep-eastus2-prod-001_aks-bpi-mdso-k8-eastus2-prod-001_eastus2"/>
    <s v="microsoft.compute/disks"/>
    <s v="pvc-45a9e4a3-ed39-4ec0-8383-c8a9d911dda2"/>
    <s v=""/>
    <s v=""/>
    <x v="0"/>
    <x v="1"/>
    <s v="Review disks that are not attached to a VM and evaluate if you still need the disks"/>
    <m/>
    <m/>
    <m/>
    <m/>
    <s v="USD"/>
    <n v="0"/>
    <m/>
  </r>
  <r>
    <s v="f63fbc3e-78fb-48e6-8e5b-944c79e35ca1"/>
    <s v="mc_rg-bluep-eastus2-prod-001_aks-bpi-mdso-k8-eastus2-prod-001_eastus2"/>
    <s v="microsoft.compute/disks"/>
    <s v="pvc-45b09fac-187f-44a4-afe6-e56d23ca204a"/>
    <s v=""/>
    <s v=""/>
    <x v="0"/>
    <x v="1"/>
    <s v="Review disks that are not attached to a VM and evaluate if you still need the disks"/>
    <m/>
    <m/>
    <m/>
    <m/>
    <s v="USD"/>
    <n v="0"/>
    <m/>
  </r>
  <r>
    <s v="f63fbc3e-78fb-48e6-8e5b-944c79e35ca1"/>
    <s v="mc_rg-bluep-eastus2-prod-001_aks-bpi-mdso-k8-eastus2-prod-001_eastus2"/>
    <s v="microsoft.compute/disks"/>
    <s v="pvc-4871dd0a-143d-4847-836e-d6507f716e1a"/>
    <s v=""/>
    <s v=""/>
    <x v="0"/>
    <x v="1"/>
    <s v="Review disks that are not attached to a VM and evaluate if you still need the disks"/>
    <m/>
    <m/>
    <m/>
    <m/>
    <s v="USD"/>
    <n v="0"/>
    <m/>
  </r>
  <r>
    <s v="f63fbc3e-78fb-48e6-8e5b-944c79e35ca1"/>
    <s v="mc_rg-bluep-eastus2-prod-001_aks-bpi-mdso-k8-eastus2-prod-001_eastus2"/>
    <s v="microsoft.compute/disks"/>
    <s v="pvc-489f04f9-1d42-4597-a2be-38000c91cf98"/>
    <s v=""/>
    <s v=""/>
    <x v="0"/>
    <x v="1"/>
    <s v="Review disks that are not attached to a VM and evaluate if you still need the disks"/>
    <m/>
    <m/>
    <m/>
    <m/>
    <s v="USD"/>
    <n v="0"/>
    <m/>
  </r>
  <r>
    <s v="f63fbc3e-78fb-48e6-8e5b-944c79e35ca1"/>
    <s v="mc_rg-bluep-eastus2-prod-001_aks-bpi-mdso-k8-eastus2-prod-001_eastus2"/>
    <s v="microsoft.compute/disks"/>
    <s v="pvc-4a329341-2e35-48b5-b6c4-e3238f5f10af"/>
    <s v=""/>
    <s v=""/>
    <x v="0"/>
    <x v="1"/>
    <s v="Review disks that are not attached to a VM and evaluate if you still need the disks"/>
    <m/>
    <m/>
    <m/>
    <m/>
    <s v="USD"/>
    <n v="0"/>
    <m/>
  </r>
  <r>
    <s v="f63fbc3e-78fb-48e6-8e5b-944c79e35ca1"/>
    <s v="mc_rg-bluep-eastus2-prod-001_aks-bpi-mdso-k8-eastus2-prod-001_eastus2"/>
    <s v="microsoft.compute/disks"/>
    <s v="pvc-4cc20e9d-6235-4d17-94ee-ef09dda70704"/>
    <s v=""/>
    <s v=""/>
    <x v="0"/>
    <x v="1"/>
    <s v="Review disks that are not attached to a VM and evaluate if you still need the disks"/>
    <m/>
    <m/>
    <m/>
    <m/>
    <s v="USD"/>
    <n v="0"/>
    <m/>
  </r>
  <r>
    <s v="f63fbc3e-78fb-48e6-8e5b-944c79e35ca1"/>
    <s v="mc_rg-bluep-eastus2-prod-001_aks-bpi-mdso-k8-eastus2-prod-001_eastus2"/>
    <s v="microsoft.compute/disks"/>
    <s v="pvc-50381814-c4c7-4c05-b15b-0213923aada2"/>
    <s v=""/>
    <s v=""/>
    <x v="0"/>
    <x v="1"/>
    <s v="Review disks that are not attached to a VM and evaluate if you still need the disks"/>
    <m/>
    <m/>
    <m/>
    <m/>
    <s v="USD"/>
    <n v="0"/>
    <m/>
  </r>
  <r>
    <s v="f63fbc3e-78fb-48e6-8e5b-944c79e35ca1"/>
    <s v="mc_rg-bluep-eastus2-prod-001_aks-bpi-mdso-k8-eastus2-prod-001_eastus2"/>
    <s v="microsoft.compute/disks"/>
    <s v="pvc-508e1f6c-4aec-4a9c-92b3-9080f21da1d5"/>
    <s v=""/>
    <s v=""/>
    <x v="0"/>
    <x v="1"/>
    <s v="Review disks that are not attached to a VM and evaluate if you still need the disks"/>
    <m/>
    <m/>
    <m/>
    <m/>
    <s v="USD"/>
    <n v="0"/>
    <m/>
  </r>
  <r>
    <s v="f63fbc3e-78fb-48e6-8e5b-944c79e35ca1"/>
    <s v="mc_rg-bluep-eastus2-prod-001_aks-bpi-mdso-k8-eastus2-prod-001_eastus2"/>
    <s v="microsoft.compute/disks"/>
    <s v="pvc-5171548d-f6e4-4401-8902-22cd1249ba60"/>
    <s v=""/>
    <s v=""/>
    <x v="0"/>
    <x v="1"/>
    <s v="Review disks that are not attached to a VM and evaluate if you still need the disks"/>
    <m/>
    <m/>
    <m/>
    <m/>
    <s v="USD"/>
    <n v="0"/>
    <m/>
  </r>
  <r>
    <s v="f63fbc3e-78fb-48e6-8e5b-944c79e35ca1"/>
    <s v="mc_rg-bluep-eastus2-prod-001_aks-bpi-mdso-k8-eastus2-prod-001_eastus2"/>
    <s v="microsoft.compute/disks"/>
    <s v="pvc-52cd7cf8-f9d8-4175-beae-d78fae3a3ace"/>
    <s v=""/>
    <s v=""/>
    <x v="0"/>
    <x v="1"/>
    <s v="Review disks that are not attached to a VM and evaluate if you still need the disks"/>
    <m/>
    <m/>
    <m/>
    <m/>
    <s v="USD"/>
    <n v="0"/>
    <m/>
  </r>
  <r>
    <s v="f63fbc3e-78fb-48e6-8e5b-944c79e35ca1"/>
    <s v="mc_rg-bluep-eastus2-prod-001_aks-bpi-mdso-k8-eastus2-prod-001_eastus2"/>
    <s v="microsoft.compute/disks"/>
    <s v="pvc-56826538-b839-4058-8b49-8f52c45f7cec"/>
    <s v=""/>
    <s v=""/>
    <x v="0"/>
    <x v="1"/>
    <s v="Review disks that are not attached to a VM and evaluate if you still need the disks"/>
    <m/>
    <m/>
    <m/>
    <m/>
    <s v="USD"/>
    <n v="0"/>
    <m/>
  </r>
  <r>
    <s v="f63fbc3e-78fb-48e6-8e5b-944c79e35ca1"/>
    <s v="mc_rg-bluep-eastus2-prod-001_aks-bpi-mdso-k8-eastus2-prod-001_eastus2"/>
    <s v="microsoft.compute/disks"/>
    <s v="pvc-56d7022a-80b6-4234-a337-e1e69df0d10c"/>
    <s v=""/>
    <s v=""/>
    <x v="0"/>
    <x v="1"/>
    <s v="Review disks that are not attached to a VM and evaluate if you still need the disks"/>
    <m/>
    <m/>
    <m/>
    <m/>
    <s v="USD"/>
    <n v="0"/>
    <m/>
  </r>
  <r>
    <s v="f63fbc3e-78fb-48e6-8e5b-944c79e35ca1"/>
    <s v="mc_rg-bluep-eastus2-prod-001_aks-bpi-mdso-k8-eastus2-prod-001_eastus2"/>
    <s v="microsoft.compute/disks"/>
    <s v="pvc-57ead468-6de6-4b60-aa05-9da1464e327d"/>
    <s v=""/>
    <s v=""/>
    <x v="0"/>
    <x v="1"/>
    <s v="Review disks that are not attached to a VM and evaluate if you still need the disks"/>
    <m/>
    <m/>
    <m/>
    <m/>
    <s v="USD"/>
    <n v="0"/>
    <m/>
  </r>
  <r>
    <s v="f63fbc3e-78fb-48e6-8e5b-944c79e35ca1"/>
    <s v="mc_rg-bluep-eastus2-prod-001_aks-bpi-mdso-k8-eastus2-prod-001_eastus2"/>
    <s v="microsoft.compute/disks"/>
    <s v="pvc-58669b81-cd35-4ee3-b7b8-7f631518aae9"/>
    <s v=""/>
    <s v=""/>
    <x v="0"/>
    <x v="1"/>
    <s v="Review disks that are not attached to a VM and evaluate if you still need the disks"/>
    <m/>
    <m/>
    <m/>
    <m/>
    <s v="USD"/>
    <n v="0"/>
    <m/>
  </r>
  <r>
    <s v="f63fbc3e-78fb-48e6-8e5b-944c79e35ca1"/>
    <s v="mc_rg-bluep-eastus2-prod-001_aks-bpi-mdso-k8-eastus2-prod-001_eastus2"/>
    <s v="microsoft.compute/disks"/>
    <s v="pvc-58d0bef0-53c6-4714-a8a7-b1819fc87d14"/>
    <s v=""/>
    <s v=""/>
    <x v="0"/>
    <x v="1"/>
    <s v="Review disks that are not attached to a VM and evaluate if you still need the disks"/>
    <m/>
    <m/>
    <m/>
    <m/>
    <s v="USD"/>
    <n v="0"/>
    <m/>
  </r>
  <r>
    <s v="f63fbc3e-78fb-48e6-8e5b-944c79e35ca1"/>
    <s v="mc_rg-bluep-eastus2-prod-001_aks-bpi-mdso-k8-eastus2-prod-001_eastus2"/>
    <s v="microsoft.compute/disks"/>
    <s v="pvc-59d342ec-fdee-4f0a-9e1b-620f472802b1"/>
    <s v=""/>
    <s v=""/>
    <x v="0"/>
    <x v="1"/>
    <s v="Review disks that are not attached to a VM and evaluate if you still need the disks"/>
    <m/>
    <m/>
    <m/>
    <m/>
    <s v="USD"/>
    <n v="0"/>
    <m/>
  </r>
  <r>
    <s v="f63fbc3e-78fb-48e6-8e5b-944c79e35ca1"/>
    <s v="mc_rg-bluep-eastus2-prod-001_aks-bpi-mdso-k8-eastus2-prod-001_eastus2"/>
    <s v="microsoft.compute/disks"/>
    <s v="pvc-5a3718e0-0745-435d-837c-3c8068e6b5b6"/>
    <s v=""/>
    <s v=""/>
    <x v="0"/>
    <x v="1"/>
    <s v="Review disks that are not attached to a VM and evaluate if you still need the disks"/>
    <m/>
    <m/>
    <m/>
    <m/>
    <s v="USD"/>
    <n v="0"/>
    <m/>
  </r>
  <r>
    <s v="f63fbc3e-78fb-48e6-8e5b-944c79e35ca1"/>
    <s v="mc_rg-bluep-eastus2-prod-001_aks-bpi-mdso-k8-eastus2-prod-001_eastus2"/>
    <s v="microsoft.compute/disks"/>
    <s v="pvc-5c452a38-8e5f-4898-8ad9-85dc9c343073"/>
    <s v=""/>
    <s v=""/>
    <x v="0"/>
    <x v="1"/>
    <s v="Review disks that are not attached to a VM and evaluate if you still need the disks"/>
    <m/>
    <m/>
    <m/>
    <m/>
    <s v="USD"/>
    <n v="0"/>
    <m/>
  </r>
  <r>
    <s v="f63fbc3e-78fb-48e6-8e5b-944c79e35ca1"/>
    <s v="mc_rg-bluep-eastus2-prod-001_aks-bpi-mdso-k8-eastus2-prod-001_eastus2"/>
    <s v="microsoft.compute/disks"/>
    <s v="pvc-5dfb4dec-c79a-40eb-9d7f-45def5f3edd1"/>
    <s v=""/>
    <s v=""/>
    <x v="0"/>
    <x v="1"/>
    <s v="Review disks that are not attached to a VM and evaluate if you still need the disks"/>
    <m/>
    <m/>
    <m/>
    <m/>
    <s v="USD"/>
    <n v="0"/>
    <m/>
  </r>
  <r>
    <s v="f63fbc3e-78fb-48e6-8e5b-944c79e35ca1"/>
    <s v="mc_rg-bluep-eastus2-prod-001_aks-bpi-mdso-k8-eastus2-prod-001_eastus2"/>
    <s v="microsoft.compute/disks"/>
    <s v="pvc-604734ac-973e-4cac-bb1d-7f0878a8c98e"/>
    <s v=""/>
    <s v=""/>
    <x v="0"/>
    <x v="1"/>
    <s v="Review disks that are not attached to a VM and evaluate if you still need the disks"/>
    <m/>
    <m/>
    <m/>
    <m/>
    <s v="USD"/>
    <n v="0"/>
    <m/>
  </r>
  <r>
    <s v="f63fbc3e-78fb-48e6-8e5b-944c79e35ca1"/>
    <s v="mc_rg-bluep-eastus2-prod-001_aks-bpi-mdso-k8-eastus2-prod-001_eastus2"/>
    <s v="microsoft.compute/disks"/>
    <s v="pvc-60548d42-1417-43d8-8116-31f3746a0a4b"/>
    <s v=""/>
    <s v=""/>
    <x v="0"/>
    <x v="1"/>
    <s v="Review disks that are not attached to a VM and evaluate if you still need the disks"/>
    <m/>
    <m/>
    <m/>
    <m/>
    <s v="USD"/>
    <n v="0"/>
    <m/>
  </r>
  <r>
    <s v="f63fbc3e-78fb-48e6-8e5b-944c79e35ca1"/>
    <s v="mc_rg-bluep-eastus2-prod-001_aks-bpi-mdso-k8-eastus2-prod-001_eastus2"/>
    <s v="microsoft.compute/disks"/>
    <s v="pvc-61938c3b-3c52-4c62-8e64-8cb523e5f9d7"/>
    <s v=""/>
    <s v=""/>
    <x v="0"/>
    <x v="1"/>
    <s v="Review disks that are not attached to a VM and evaluate if you still need the disks"/>
    <m/>
    <m/>
    <m/>
    <m/>
    <s v="USD"/>
    <n v="0"/>
    <m/>
  </r>
  <r>
    <s v="f63fbc3e-78fb-48e6-8e5b-944c79e35ca1"/>
    <s v="mc_rg-bluep-eastus2-prod-001_aks-bpi-mdso-k8-eastus2-prod-001_eastus2"/>
    <s v="microsoft.compute/disks"/>
    <s v="pvc-6372b4c5-9b24-429d-abe0-64202cdfab1e"/>
    <s v=""/>
    <s v=""/>
    <x v="0"/>
    <x v="1"/>
    <s v="Review disks that are not attached to a VM and evaluate if you still need the disks"/>
    <m/>
    <m/>
    <m/>
    <m/>
    <s v="USD"/>
    <n v="0"/>
    <m/>
  </r>
  <r>
    <s v="f63fbc3e-78fb-48e6-8e5b-944c79e35ca1"/>
    <s v="mc_rg-bluep-eastus2-prod-001_aks-bpi-mdso-k8-eastus2-prod-001_eastus2"/>
    <s v="microsoft.compute/disks"/>
    <s v="pvc-6520ae77-0951-4f5f-97e6-d6d24e39442a"/>
    <s v=""/>
    <s v=""/>
    <x v="0"/>
    <x v="1"/>
    <s v="Review disks that are not attached to a VM and evaluate if you still need the disks"/>
    <m/>
    <m/>
    <m/>
    <m/>
    <s v="USD"/>
    <n v="0"/>
    <m/>
  </r>
  <r>
    <s v="f63fbc3e-78fb-48e6-8e5b-944c79e35ca1"/>
    <s v="mc_rg-bluep-eastus2-prod-001_aks-bpi-mdso-k8-eastus2-prod-001_eastus2"/>
    <s v="microsoft.compute/disks"/>
    <s v="pvc-6544d5ab-8a5c-4252-b585-3aeb030c18e9"/>
    <s v=""/>
    <s v=""/>
    <x v="0"/>
    <x v="1"/>
    <s v="Review disks that are not attached to a VM and evaluate if you still need the disks"/>
    <m/>
    <m/>
    <m/>
    <m/>
    <s v="USD"/>
    <n v="0"/>
    <m/>
  </r>
  <r>
    <s v="f63fbc3e-78fb-48e6-8e5b-944c79e35ca1"/>
    <s v="mc_rg-bluep-eastus2-prod-001_aks-bpi-mdso-k8-eastus2-prod-001_eastus2"/>
    <s v="microsoft.compute/disks"/>
    <s v="pvc-65bed9bf-0352-4abf-88e2-aadbe2538d3a"/>
    <s v=""/>
    <s v=""/>
    <x v="0"/>
    <x v="1"/>
    <s v="Review disks that are not attached to a VM and evaluate if you still need the disks"/>
    <m/>
    <m/>
    <m/>
    <m/>
    <s v="USD"/>
    <n v="0"/>
    <m/>
  </r>
  <r>
    <s v="f63fbc3e-78fb-48e6-8e5b-944c79e35ca1"/>
    <s v="mc_rg-bluep-eastus2-prod-001_aks-bpi-mdso-k8-eastus2-prod-001_eastus2"/>
    <s v="microsoft.compute/disks"/>
    <s v="pvc-6632161e-8f2a-4e73-90e6-46335fd4d0d7"/>
    <s v=""/>
    <s v=""/>
    <x v="0"/>
    <x v="1"/>
    <s v="Review disks that are not attached to a VM and evaluate if you still need the disks"/>
    <m/>
    <m/>
    <m/>
    <m/>
    <s v="USD"/>
    <n v="0"/>
    <m/>
  </r>
  <r>
    <s v="f63fbc3e-78fb-48e6-8e5b-944c79e35ca1"/>
    <s v="mc_rg-bluep-eastus2-prod-001_aks-bpi-mdso-k8-eastus2-prod-001_eastus2"/>
    <s v="microsoft.compute/disks"/>
    <s v="pvc-679cfd01-6676-4381-bb60-264324a3230e"/>
    <s v=""/>
    <s v=""/>
    <x v="0"/>
    <x v="1"/>
    <s v="Review disks that are not attached to a VM and evaluate if you still need the disks"/>
    <m/>
    <m/>
    <m/>
    <m/>
    <s v="USD"/>
    <n v="0"/>
    <m/>
  </r>
  <r>
    <s v="f63fbc3e-78fb-48e6-8e5b-944c79e35ca1"/>
    <s v="mc_rg-bluep-eastus2-prod-001_aks-bpi-mdso-k8-eastus2-prod-001_eastus2"/>
    <s v="microsoft.compute/disks"/>
    <s v="pvc-6b22add9-2d10-4f7d-9613-1c2ee42da3fe"/>
    <s v=""/>
    <s v=""/>
    <x v="0"/>
    <x v="1"/>
    <s v="Review disks that are not attached to a VM and evaluate if you still need the disks"/>
    <m/>
    <m/>
    <m/>
    <m/>
    <s v="USD"/>
    <n v="0"/>
    <m/>
  </r>
  <r>
    <s v="f63fbc3e-78fb-48e6-8e5b-944c79e35ca1"/>
    <s v="mc_rg-bluep-eastus2-prod-001_aks-bpi-mdso-k8-eastus2-prod-001_eastus2"/>
    <s v="microsoft.compute/disks"/>
    <s v="pvc-76b06db1-ef2b-4537-942c-bae04129ab42"/>
    <s v=""/>
    <s v=""/>
    <x v="0"/>
    <x v="1"/>
    <s v="Review disks that are not attached to a VM and evaluate if you still need the disks"/>
    <m/>
    <m/>
    <m/>
    <m/>
    <s v="USD"/>
    <n v="0"/>
    <m/>
  </r>
  <r>
    <s v="f63fbc3e-78fb-48e6-8e5b-944c79e35ca1"/>
    <s v="mc_rg-bluep-eastus2-prod-001_aks-bpi-mdso-k8-eastus2-prod-001_eastus2"/>
    <s v="microsoft.compute/disks"/>
    <s v="pvc-77d633ce-e5e0-4e53-bec6-bd261acfb92e"/>
    <s v=""/>
    <s v=""/>
    <x v="0"/>
    <x v="1"/>
    <s v="Review disks that are not attached to a VM and evaluate if you still need the disks"/>
    <m/>
    <m/>
    <m/>
    <m/>
    <s v="USD"/>
    <n v="0"/>
    <m/>
  </r>
  <r>
    <s v="f63fbc3e-78fb-48e6-8e5b-944c79e35ca1"/>
    <s v="mc_rg-bluep-eastus2-prod-001_aks-bpi-mdso-k8-eastus2-prod-001_eastus2"/>
    <s v="microsoft.compute/disks"/>
    <s v="pvc-785cb81b-288a-4003-b6c3-246116548120"/>
    <s v=""/>
    <s v=""/>
    <x v="0"/>
    <x v="1"/>
    <s v="Review disks that are not attached to a VM and evaluate if you still need the disks"/>
    <m/>
    <m/>
    <m/>
    <m/>
    <s v="USD"/>
    <n v="0"/>
    <m/>
  </r>
  <r>
    <s v="f63fbc3e-78fb-48e6-8e5b-944c79e35ca1"/>
    <s v="mc_rg-bluep-eastus2-prod-001_aks-bpi-mdso-k8-eastus2-prod-001_eastus2"/>
    <s v="microsoft.compute/disks"/>
    <s v="pvc-7a1127cf-ea5b-41db-8e84-de1d1a41a017"/>
    <s v=""/>
    <s v=""/>
    <x v="0"/>
    <x v="1"/>
    <s v="Review disks that are not attached to a VM and evaluate if you still need the disks"/>
    <m/>
    <m/>
    <m/>
    <m/>
    <s v="USD"/>
    <n v="0"/>
    <m/>
  </r>
  <r>
    <s v="f63fbc3e-78fb-48e6-8e5b-944c79e35ca1"/>
    <s v="mc_rg-bluep-eastus2-prod-001_aks-bpi-mdso-k8-eastus2-prod-001_eastus2"/>
    <s v="microsoft.compute/disks"/>
    <s v="pvc-7aa829a7-6fda-4edc-8018-1777ec1f8e06"/>
    <s v=""/>
    <s v=""/>
    <x v="0"/>
    <x v="1"/>
    <s v="Review disks that are not attached to a VM and evaluate if you still need the disks"/>
    <m/>
    <m/>
    <m/>
    <m/>
    <s v="USD"/>
    <n v="0"/>
    <m/>
  </r>
  <r>
    <s v="f63fbc3e-78fb-48e6-8e5b-944c79e35ca1"/>
    <s v="mc_rg-bluep-eastus2-prod-001_aks-bpi-mdso-k8-eastus2-prod-001_eastus2"/>
    <s v="microsoft.compute/disks"/>
    <s v="pvc-7b592426-6934-4528-ae1a-99c05006725a"/>
    <s v=""/>
    <s v=""/>
    <x v="0"/>
    <x v="1"/>
    <s v="Review disks that are not attached to a VM and evaluate if you still need the disks"/>
    <m/>
    <m/>
    <m/>
    <m/>
    <s v="USD"/>
    <n v="0"/>
    <m/>
  </r>
  <r>
    <s v="f63fbc3e-78fb-48e6-8e5b-944c79e35ca1"/>
    <s v="mc_rg-bluep-eastus2-prod-001_aks-bpi-mdso-k8-eastus2-prod-001_eastus2"/>
    <s v="microsoft.compute/disks"/>
    <s v="pvc-7c16b4cc-fb99-4c28-a429-808c7173da89"/>
    <s v=""/>
    <s v=""/>
    <x v="0"/>
    <x v="1"/>
    <s v="Review disks that are not attached to a VM and evaluate if you still need the disks"/>
    <m/>
    <m/>
    <m/>
    <m/>
    <s v="USD"/>
    <n v="0"/>
    <m/>
  </r>
  <r>
    <s v="f63fbc3e-78fb-48e6-8e5b-944c79e35ca1"/>
    <s v="mc_rg-bluep-eastus2-prod-001_aks-bpi-mdso-k8-eastus2-prod-001_eastus2"/>
    <s v="microsoft.compute/disks"/>
    <s v="pvc-7cb2bde9-5459-4f1f-929d-3cc0bf5766a9"/>
    <s v=""/>
    <s v=""/>
    <x v="0"/>
    <x v="1"/>
    <s v="Review disks that are not attached to a VM and evaluate if you still need the disks"/>
    <m/>
    <m/>
    <m/>
    <m/>
    <s v="USD"/>
    <n v="0"/>
    <m/>
  </r>
  <r>
    <s v="f63fbc3e-78fb-48e6-8e5b-944c79e35ca1"/>
    <s v="mc_rg-bluep-eastus2-prod-001_aks-bpi-mdso-k8-eastus2-prod-001_eastus2"/>
    <s v="microsoft.compute/disks"/>
    <s v="pvc-7e226ba6-39ce-448c-b522-65645c81e9c9"/>
    <s v=""/>
    <s v=""/>
    <x v="0"/>
    <x v="1"/>
    <s v="Review disks that are not attached to a VM and evaluate if you still need the disks"/>
    <m/>
    <m/>
    <m/>
    <m/>
    <s v="USD"/>
    <n v="0"/>
    <m/>
  </r>
  <r>
    <s v="f63fbc3e-78fb-48e6-8e5b-944c79e35ca1"/>
    <s v="mc_rg-bluep-eastus2-prod-001_aks-bpi-mdso-k8-eastus2-prod-001_eastus2"/>
    <s v="microsoft.compute/disks"/>
    <s v="pvc-80d09f32-b104-4844-861c-5077a74a0128"/>
    <s v=""/>
    <s v=""/>
    <x v="0"/>
    <x v="1"/>
    <s v="Review disks that are not attached to a VM and evaluate if you still need the disks"/>
    <m/>
    <m/>
    <m/>
    <m/>
    <s v="USD"/>
    <n v="0"/>
    <m/>
  </r>
  <r>
    <s v="f63fbc3e-78fb-48e6-8e5b-944c79e35ca1"/>
    <s v="mc_rg-bluep-eastus2-prod-001_aks-bpi-mdso-k8-eastus2-prod-001_eastus2"/>
    <s v="microsoft.compute/disks"/>
    <s v="pvc-81ae0744-14fa-4333-87f6-63b4a8968de3"/>
    <s v=""/>
    <s v=""/>
    <x v="0"/>
    <x v="1"/>
    <s v="Review disks that are not attached to a VM and evaluate if you still need the disks"/>
    <m/>
    <m/>
    <m/>
    <m/>
    <s v="USD"/>
    <n v="0"/>
    <m/>
  </r>
  <r>
    <s v="f63fbc3e-78fb-48e6-8e5b-944c79e35ca1"/>
    <s v="mc_rg-bluep-eastus2-prod-001_aks-bpi-mdso-k8-eastus2-prod-001_eastus2"/>
    <s v="microsoft.compute/disks"/>
    <s v="pvc-84246b7a-79df-4cb3-9197-4ae8c6eb52ca"/>
    <s v=""/>
    <s v=""/>
    <x v="0"/>
    <x v="1"/>
    <s v="Review disks that are not attached to a VM and evaluate if you still need the disks"/>
    <m/>
    <m/>
    <m/>
    <m/>
    <s v="USD"/>
    <n v="0"/>
    <m/>
  </r>
  <r>
    <s v="f63fbc3e-78fb-48e6-8e5b-944c79e35ca1"/>
    <s v="mc_rg-bluep-eastus2-prod-001_aks-bpi-mdso-k8-eastus2-prod-001_eastus2"/>
    <s v="microsoft.compute/disks"/>
    <s v="pvc-85e28f56-eea3-4841-a140-88ff801b59cd"/>
    <s v=""/>
    <s v=""/>
    <x v="0"/>
    <x v="1"/>
    <s v="Review disks that are not attached to a VM and evaluate if you still need the disks"/>
    <m/>
    <m/>
    <m/>
    <m/>
    <s v="USD"/>
    <n v="0"/>
    <m/>
  </r>
  <r>
    <s v="f63fbc3e-78fb-48e6-8e5b-944c79e35ca1"/>
    <s v="mc_rg-bluep-eastus2-prod-001_aks-bpi-mdso-k8-eastus2-prod-001_eastus2"/>
    <s v="microsoft.compute/disks"/>
    <s v="pvc-874418d0-3d10-40d3-97bd-104dd7a0fb96"/>
    <s v=""/>
    <s v=""/>
    <x v="0"/>
    <x v="1"/>
    <s v="Review disks that are not attached to a VM and evaluate if you still need the disks"/>
    <m/>
    <m/>
    <m/>
    <m/>
    <s v="USD"/>
    <n v="0"/>
    <m/>
  </r>
  <r>
    <s v="f63fbc3e-78fb-48e6-8e5b-944c79e35ca1"/>
    <s v="mc_rg-bluep-eastus2-prod-001_aks-bpi-mdso-k8-eastus2-prod-001_eastus2"/>
    <s v="microsoft.compute/disks"/>
    <s v="pvc-8a59b918-7dfc-45b1-8bd7-2bb84fb2587f"/>
    <s v=""/>
    <s v=""/>
    <x v="0"/>
    <x v="1"/>
    <s v="Review disks that are not attached to a VM and evaluate if you still need the disks"/>
    <m/>
    <m/>
    <m/>
    <m/>
    <s v="USD"/>
    <n v="0"/>
    <m/>
  </r>
  <r>
    <s v="f63fbc3e-78fb-48e6-8e5b-944c79e35ca1"/>
    <s v="mc_rg-bluep-eastus2-prod-001_aks-bpi-mdso-k8-eastus2-prod-001_eastus2"/>
    <s v="microsoft.compute/disks"/>
    <s v="pvc-8d18238a-89a4-4b8e-bd6a-2a678597310c"/>
    <s v=""/>
    <s v=""/>
    <x v="0"/>
    <x v="1"/>
    <s v="Review disks that are not attached to a VM and evaluate if you still need the disks"/>
    <m/>
    <m/>
    <m/>
    <m/>
    <s v="USD"/>
    <n v="0"/>
    <m/>
  </r>
  <r>
    <s v="f63fbc3e-78fb-48e6-8e5b-944c79e35ca1"/>
    <s v="mc_rg-bluep-eastus2-prod-001_aks-bpi-mdso-k8-eastus2-prod-001_eastus2"/>
    <s v="microsoft.compute/disks"/>
    <s v="pvc-8d8ed0dd-3ba0-42d2-ae95-127eacd91749"/>
    <s v=""/>
    <s v=""/>
    <x v="0"/>
    <x v="1"/>
    <s v="Review disks that are not attached to a VM and evaluate if you still need the disks"/>
    <m/>
    <m/>
    <m/>
    <m/>
    <s v="USD"/>
    <n v="0"/>
    <m/>
  </r>
  <r>
    <s v="f63fbc3e-78fb-48e6-8e5b-944c79e35ca1"/>
    <s v="mc_rg-bluep-eastus2-prod-001_aks-bpi-mdso-k8-eastus2-prod-001_eastus2"/>
    <s v="microsoft.compute/disks"/>
    <s v="pvc-8e257fbf-52b5-4712-a7d4-fc7957c2b5e9"/>
    <s v=""/>
    <s v=""/>
    <x v="0"/>
    <x v="1"/>
    <s v="Review disks that are not attached to a VM and evaluate if you still need the disks"/>
    <m/>
    <m/>
    <m/>
    <m/>
    <s v="USD"/>
    <n v="0"/>
    <m/>
  </r>
  <r>
    <s v="f63fbc3e-78fb-48e6-8e5b-944c79e35ca1"/>
    <s v="mc_rg-bluep-eastus2-prod-001_aks-bpi-mdso-k8-eastus2-prod-001_eastus2"/>
    <s v="microsoft.compute/disks"/>
    <s v="pvc-8eeceefa-6e9a-4040-9f82-b9781f962a59"/>
    <s v=""/>
    <s v=""/>
    <x v="0"/>
    <x v="1"/>
    <s v="Review disks that are not attached to a VM and evaluate if you still need the disks"/>
    <m/>
    <m/>
    <m/>
    <m/>
    <s v="USD"/>
    <n v="0"/>
    <m/>
  </r>
  <r>
    <s v="f63fbc3e-78fb-48e6-8e5b-944c79e35ca1"/>
    <s v="mc_rg-bluep-eastus2-prod-001_aks-bpi-mdso-k8-eastus2-prod-001_eastus2"/>
    <s v="microsoft.compute/disks"/>
    <s v="pvc-90c64a26-c3ee-4b60-b925-eb0f540feaa1"/>
    <s v=""/>
    <s v=""/>
    <x v="0"/>
    <x v="1"/>
    <s v="Review disks that are not attached to a VM and evaluate if you still need the disks"/>
    <m/>
    <m/>
    <m/>
    <m/>
    <s v="USD"/>
    <n v="0"/>
    <m/>
  </r>
  <r>
    <s v="f63fbc3e-78fb-48e6-8e5b-944c79e35ca1"/>
    <s v="mc_rg-bluep-eastus2-prod-001_aks-bpi-mdso-k8-eastus2-prod-001_eastus2"/>
    <s v="microsoft.compute/disks"/>
    <s v="pvc-9812505f-b934-4f3a-9405-8ec9a2ee472e"/>
    <s v=""/>
    <s v=""/>
    <x v="0"/>
    <x v="1"/>
    <s v="Review disks that are not attached to a VM and evaluate if you still need the disks"/>
    <m/>
    <m/>
    <m/>
    <m/>
    <s v="USD"/>
    <n v="0"/>
    <m/>
  </r>
  <r>
    <s v="f63fbc3e-78fb-48e6-8e5b-944c79e35ca1"/>
    <s v="mc_rg-bluep-eastus2-prod-001_aks-bpi-mdso-k8-eastus2-prod-001_eastus2"/>
    <s v="microsoft.compute/disks"/>
    <s v="pvc-98ff68f4-9dd7-4981-9b5b-9edd98d897af"/>
    <s v=""/>
    <s v=""/>
    <x v="0"/>
    <x v="1"/>
    <s v="Review disks that are not attached to a VM and evaluate if you still need the disks"/>
    <m/>
    <m/>
    <m/>
    <m/>
    <s v="USD"/>
    <n v="0"/>
    <m/>
  </r>
  <r>
    <s v="f63fbc3e-78fb-48e6-8e5b-944c79e35ca1"/>
    <s v="mc_rg-bluep-eastus2-prod-001_aks-bpi-mdso-k8-eastus2-prod-001_eastus2"/>
    <s v="microsoft.compute/disks"/>
    <s v="pvc-99846d61-c819-4995-977c-a4ca44c0110a"/>
    <s v=""/>
    <s v=""/>
    <x v="0"/>
    <x v="1"/>
    <s v="Review disks that are not attached to a VM and evaluate if you still need the disks"/>
    <m/>
    <m/>
    <m/>
    <m/>
    <s v="USD"/>
    <n v="0"/>
    <m/>
  </r>
  <r>
    <s v="f63fbc3e-78fb-48e6-8e5b-944c79e35ca1"/>
    <s v="mc_rg-bluep-eastus2-prod-001_aks-bpi-mdso-k8-eastus2-prod-001_eastus2"/>
    <s v="microsoft.compute/disks"/>
    <s v="pvc-9ae84f9f-57ef-4192-9ce0-452a475d58d5"/>
    <s v=""/>
    <s v=""/>
    <x v="0"/>
    <x v="1"/>
    <s v="Review disks that are not attached to a VM and evaluate if you still need the disks"/>
    <m/>
    <m/>
    <m/>
    <m/>
    <s v="USD"/>
    <n v="0"/>
    <m/>
  </r>
  <r>
    <s v="f63fbc3e-78fb-48e6-8e5b-944c79e35ca1"/>
    <s v="mc_rg-bluep-eastus2-prod-001_aks-bpi-mdso-k8-eastus2-prod-001_eastus2"/>
    <s v="microsoft.compute/disks"/>
    <s v="pvc-9b22574f-802b-484a-a933-4513d2281f34"/>
    <s v=""/>
    <s v=""/>
    <x v="0"/>
    <x v="1"/>
    <s v="Review disks that are not attached to a VM and evaluate if you still need the disks"/>
    <m/>
    <m/>
    <m/>
    <m/>
    <s v="USD"/>
    <n v="0"/>
    <m/>
  </r>
  <r>
    <s v="f63fbc3e-78fb-48e6-8e5b-944c79e35ca1"/>
    <s v="mc_rg-bluep-eastus2-prod-001_aks-bpi-mdso-k8-eastus2-prod-001_eastus2"/>
    <s v="microsoft.compute/disks"/>
    <s v="pvc-9eb47c41-4739-4f2e-9934-19cc792c72d4"/>
    <s v=""/>
    <s v=""/>
    <x v="0"/>
    <x v="1"/>
    <s v="Review disks that are not attached to a VM and evaluate if you still need the disks"/>
    <m/>
    <m/>
    <m/>
    <m/>
    <s v="USD"/>
    <n v="0"/>
    <m/>
  </r>
  <r>
    <s v="f63fbc3e-78fb-48e6-8e5b-944c79e35ca1"/>
    <s v="mc_rg-bluep-eastus2-prod-001_aks-bpi-mdso-k8-eastus2-prod-001_eastus2"/>
    <s v="microsoft.compute/disks"/>
    <s v="pvc-9ecfe21a-d2b1-429a-b4f2-184f9bebf0ae"/>
    <s v=""/>
    <s v=""/>
    <x v="0"/>
    <x v="1"/>
    <s v="Review disks that are not attached to a VM and evaluate if you still need the disks"/>
    <m/>
    <m/>
    <m/>
    <m/>
    <s v="USD"/>
    <n v="0"/>
    <m/>
  </r>
  <r>
    <s v="f63fbc3e-78fb-48e6-8e5b-944c79e35ca1"/>
    <s v="mc_rg-bluep-eastus2-prod-001_aks-bpi-mdso-k8-eastus2-prod-001_eastus2"/>
    <s v="microsoft.compute/disks"/>
    <s v="pvc-a3fb7de4-a75a-45b7-bfa3-0aa74425f5ca"/>
    <s v=""/>
    <s v=""/>
    <x v="0"/>
    <x v="1"/>
    <s v="Review disks that are not attached to a VM and evaluate if you still need the disks"/>
    <m/>
    <m/>
    <m/>
    <m/>
    <s v="USD"/>
    <n v="0"/>
    <m/>
  </r>
  <r>
    <s v="f63fbc3e-78fb-48e6-8e5b-944c79e35ca1"/>
    <s v="mc_rg-bluep-eastus2-prod-001_aks-bpi-mdso-k8-eastus2-prod-001_eastus2"/>
    <s v="microsoft.compute/disks"/>
    <s v="pvc-a567ceb2-1f0f-4e40-a4d2-55e0c8fc76ff"/>
    <s v=""/>
    <s v=""/>
    <x v="0"/>
    <x v="1"/>
    <s v="Review disks that are not attached to a VM and evaluate if you still need the disks"/>
    <m/>
    <m/>
    <m/>
    <m/>
    <s v="USD"/>
    <n v="0"/>
    <m/>
  </r>
  <r>
    <s v="f63fbc3e-78fb-48e6-8e5b-944c79e35ca1"/>
    <s v="mc_rg-bluep-eastus2-prod-001_aks-bpi-mdso-k8-eastus2-prod-001_eastus2"/>
    <s v="microsoft.compute/disks"/>
    <s v="pvc-a5bf95fb-5c33-47f5-953d-aadb10b3a463"/>
    <s v=""/>
    <s v=""/>
    <x v="0"/>
    <x v="1"/>
    <s v="Review disks that are not attached to a VM and evaluate if you still need the disks"/>
    <m/>
    <m/>
    <m/>
    <m/>
    <s v="USD"/>
    <n v="0"/>
    <m/>
  </r>
  <r>
    <s v="f63fbc3e-78fb-48e6-8e5b-944c79e35ca1"/>
    <s v="mc_rg-bluep-eastus2-prod-001_aks-bpi-mdso-k8-eastus2-prod-001_eastus2"/>
    <s v="microsoft.compute/disks"/>
    <s v="pvc-a63c6cae-f603-4855-8a99-41683e9a4c56"/>
    <s v=""/>
    <s v=""/>
    <x v="0"/>
    <x v="1"/>
    <s v="Review disks that are not attached to a VM and evaluate if you still need the disks"/>
    <m/>
    <m/>
    <m/>
    <m/>
    <s v="USD"/>
    <n v="0"/>
    <m/>
  </r>
  <r>
    <s v="f63fbc3e-78fb-48e6-8e5b-944c79e35ca1"/>
    <s v="mc_rg-bluep-eastus2-prod-001_aks-bpi-mdso-k8-eastus2-prod-001_eastus2"/>
    <s v="microsoft.compute/disks"/>
    <s v="pvc-a921b8d4-7ba9-4baf-bd32-a72b99731b77"/>
    <s v=""/>
    <s v=""/>
    <x v="0"/>
    <x v="1"/>
    <s v="Review disks that are not attached to a VM and evaluate if you still need the disks"/>
    <m/>
    <m/>
    <m/>
    <m/>
    <s v="USD"/>
    <n v="0"/>
    <m/>
  </r>
  <r>
    <s v="f63fbc3e-78fb-48e6-8e5b-944c79e35ca1"/>
    <s v="mc_rg-bluep-eastus2-prod-001_aks-bpi-mdso-k8-eastus2-prod-001_eastus2"/>
    <s v="microsoft.compute/disks"/>
    <s v="pvc-aaf736a2-6df2-4ee0-9d97-52ea3c8a848e"/>
    <s v=""/>
    <s v=""/>
    <x v="0"/>
    <x v="1"/>
    <s v="Review disks that are not attached to a VM and evaluate if you still need the disks"/>
    <m/>
    <m/>
    <m/>
    <m/>
    <s v="USD"/>
    <n v="0"/>
    <m/>
  </r>
  <r>
    <s v="f63fbc3e-78fb-48e6-8e5b-944c79e35ca1"/>
    <s v="mc_rg-bluep-eastus2-prod-001_aks-bpi-mdso-k8-eastus2-prod-001_eastus2"/>
    <s v="microsoft.compute/disks"/>
    <s v="pvc-ac981415-3acf-4cb8-a8ab-68693b1f01d1"/>
    <s v=""/>
    <s v=""/>
    <x v="0"/>
    <x v="1"/>
    <s v="Review disks that are not attached to a VM and evaluate if you still need the disks"/>
    <m/>
    <m/>
    <m/>
    <m/>
    <s v="USD"/>
    <n v="0"/>
    <m/>
  </r>
  <r>
    <s v="f63fbc3e-78fb-48e6-8e5b-944c79e35ca1"/>
    <s v="mc_rg-bluep-eastus2-prod-001_aks-bpi-mdso-k8-eastus2-prod-001_eastus2"/>
    <s v="microsoft.compute/disks"/>
    <s v="pvc-adba122e-c22a-4066-bed1-4d878cfc7e66"/>
    <s v=""/>
    <s v=""/>
    <x v="0"/>
    <x v="1"/>
    <s v="Review disks that are not attached to a VM and evaluate if you still need the disks"/>
    <m/>
    <m/>
    <m/>
    <m/>
    <s v="USD"/>
    <n v="0"/>
    <m/>
  </r>
  <r>
    <s v="f63fbc3e-78fb-48e6-8e5b-944c79e35ca1"/>
    <s v="mc_rg-bluep-eastus2-prod-001_aks-bpi-mdso-k8-eastus2-prod-001_eastus2"/>
    <s v="microsoft.compute/disks"/>
    <s v="pvc-ae6a7aee-2db8-419d-9875-5f110ec56eb4"/>
    <s v=""/>
    <s v=""/>
    <x v="0"/>
    <x v="1"/>
    <s v="Review disks that are not attached to a VM and evaluate if you still need the disks"/>
    <m/>
    <m/>
    <m/>
    <m/>
    <s v="USD"/>
    <n v="0"/>
    <m/>
  </r>
  <r>
    <s v="f63fbc3e-78fb-48e6-8e5b-944c79e35ca1"/>
    <s v="mc_rg-bluep-eastus2-prod-001_aks-bpi-mdso-k8-eastus2-prod-001_eastus2"/>
    <s v="microsoft.compute/disks"/>
    <s v="pvc-b0b59a73-3f84-4b42-a015-3a8de511497f"/>
    <s v=""/>
    <s v=""/>
    <x v="0"/>
    <x v="1"/>
    <s v="Review disks that are not attached to a VM and evaluate if you still need the disks"/>
    <m/>
    <m/>
    <m/>
    <m/>
    <s v="USD"/>
    <n v="0"/>
    <m/>
  </r>
  <r>
    <s v="f63fbc3e-78fb-48e6-8e5b-944c79e35ca1"/>
    <s v="mc_rg-bluep-eastus2-prod-001_aks-bpi-mdso-k8-eastus2-prod-001_eastus2"/>
    <s v="microsoft.compute/disks"/>
    <s v="pvc-b1028162-00bb-4fbf-af2b-79b88e2d5237"/>
    <s v=""/>
    <s v=""/>
    <x v="0"/>
    <x v="1"/>
    <s v="Review disks that are not attached to a VM and evaluate if you still need the disks"/>
    <m/>
    <m/>
    <m/>
    <m/>
    <s v="USD"/>
    <n v="0"/>
    <m/>
  </r>
  <r>
    <s v="f63fbc3e-78fb-48e6-8e5b-944c79e35ca1"/>
    <s v="mc_rg-bluep-eastus2-prod-001_aks-bpi-mdso-k8-eastus2-prod-001_eastus2"/>
    <s v="microsoft.compute/disks"/>
    <s v="pvc-b26e31e4-097f-4484-a47e-77ebad5f7c04"/>
    <s v=""/>
    <s v=""/>
    <x v="0"/>
    <x v="1"/>
    <s v="Review disks that are not attached to a VM and evaluate if you still need the disks"/>
    <m/>
    <m/>
    <m/>
    <m/>
    <s v="USD"/>
    <n v="0"/>
    <m/>
  </r>
  <r>
    <s v="f63fbc3e-78fb-48e6-8e5b-944c79e35ca1"/>
    <s v="mc_rg-bluep-eastus2-prod-001_aks-bpi-mdso-k8-eastus2-prod-001_eastus2"/>
    <s v="microsoft.compute/disks"/>
    <s v="pvc-b2b50709-ca86-4ffc-8e1e-ce2b31e90a67"/>
    <s v=""/>
    <s v=""/>
    <x v="0"/>
    <x v="1"/>
    <s v="Review disks that are not attached to a VM and evaluate if you still need the disks"/>
    <m/>
    <m/>
    <m/>
    <m/>
    <s v="USD"/>
    <n v="0"/>
    <m/>
  </r>
  <r>
    <s v="f63fbc3e-78fb-48e6-8e5b-944c79e35ca1"/>
    <s v="mc_rg-bluep-eastus2-prod-001_aks-bpi-mdso-k8-eastus2-prod-001_eastus2"/>
    <s v="microsoft.compute/disks"/>
    <s v="pvc-b76f6b7b-4b24-4743-a97f-20735dc85a9e"/>
    <s v=""/>
    <s v=""/>
    <x v="0"/>
    <x v="1"/>
    <s v="Review disks that are not attached to a VM and evaluate if you still need the disks"/>
    <m/>
    <m/>
    <m/>
    <m/>
    <s v="USD"/>
    <n v="0"/>
    <m/>
  </r>
  <r>
    <s v="f63fbc3e-78fb-48e6-8e5b-944c79e35ca1"/>
    <s v="mc_rg-bluep-eastus2-prod-001_aks-bpi-mdso-k8-eastus2-prod-001_eastus2"/>
    <s v="microsoft.compute/disks"/>
    <s v="pvc-b897d5e8-7bd6-49c1-85f4-afc2a5868cc9"/>
    <s v=""/>
    <s v=""/>
    <x v="0"/>
    <x v="1"/>
    <s v="Review disks that are not attached to a VM and evaluate if you still need the disks"/>
    <m/>
    <m/>
    <m/>
    <m/>
    <s v="USD"/>
    <n v="0"/>
    <m/>
  </r>
  <r>
    <s v="f63fbc3e-78fb-48e6-8e5b-944c79e35ca1"/>
    <s v="mc_rg-bluep-eastus2-prod-001_aks-bpi-mdso-k8-eastus2-prod-001_eastus2"/>
    <s v="microsoft.compute/disks"/>
    <s v="pvc-ba366e15-6a8e-4b4d-863f-a2db157f1eb8"/>
    <s v=""/>
    <s v=""/>
    <x v="0"/>
    <x v="1"/>
    <s v="Review disks that are not attached to a VM and evaluate if you still need the disks"/>
    <m/>
    <m/>
    <m/>
    <m/>
    <s v="USD"/>
    <n v="0"/>
    <m/>
  </r>
  <r>
    <s v="f63fbc3e-78fb-48e6-8e5b-944c79e35ca1"/>
    <s v="mc_rg-bluep-eastus2-prod-001_aks-bpi-mdso-k8-eastus2-prod-001_eastus2"/>
    <s v="microsoft.compute/disks"/>
    <s v="pvc-ba818753-23a1-45be-a733-c1392edcfd20"/>
    <s v=""/>
    <s v=""/>
    <x v="0"/>
    <x v="1"/>
    <s v="Review disks that are not attached to a VM and evaluate if you still need the disks"/>
    <m/>
    <m/>
    <m/>
    <m/>
    <s v="USD"/>
    <n v="0"/>
    <m/>
  </r>
  <r>
    <s v="f63fbc3e-78fb-48e6-8e5b-944c79e35ca1"/>
    <s v="mc_rg-bluep-eastus2-prod-001_aks-bpi-mdso-k8-eastus2-prod-001_eastus2"/>
    <s v="microsoft.compute/disks"/>
    <s v="pvc-bc0cde97-4f37-4595-88ed-b1ff885824e4"/>
    <s v=""/>
    <s v=""/>
    <x v="0"/>
    <x v="1"/>
    <s v="Review disks that are not attached to a VM and evaluate if you still need the disks"/>
    <m/>
    <m/>
    <m/>
    <m/>
    <s v="USD"/>
    <n v="0"/>
    <m/>
  </r>
  <r>
    <s v="f63fbc3e-78fb-48e6-8e5b-944c79e35ca1"/>
    <s v="mc_rg-bluep-eastus2-prod-001_aks-bpi-mdso-k8-eastus2-prod-001_eastus2"/>
    <s v="microsoft.compute/disks"/>
    <s v="pvc-bd87c90b-8156-42e2-b4fe-c2ed3f7aeb4f"/>
    <s v=""/>
    <s v=""/>
    <x v="0"/>
    <x v="1"/>
    <s v="Review disks that are not attached to a VM and evaluate if you still need the disks"/>
    <m/>
    <m/>
    <m/>
    <m/>
    <s v="USD"/>
    <n v="0"/>
    <m/>
  </r>
  <r>
    <s v="f63fbc3e-78fb-48e6-8e5b-944c79e35ca1"/>
    <s v="mc_rg-bluep-eastus2-prod-001_aks-bpi-mdso-k8-eastus2-prod-001_eastus2"/>
    <s v="microsoft.compute/disks"/>
    <s v="pvc-c28686ec-4497-49a9-96ea-472f0ce18daf"/>
    <s v=""/>
    <s v=""/>
    <x v="0"/>
    <x v="1"/>
    <s v="Review disks that are not attached to a VM and evaluate if you still need the disks"/>
    <m/>
    <m/>
    <m/>
    <m/>
    <s v="USD"/>
    <n v="0"/>
    <m/>
  </r>
  <r>
    <s v="f63fbc3e-78fb-48e6-8e5b-944c79e35ca1"/>
    <s v="mc_rg-bluep-eastus2-prod-001_aks-bpi-mdso-k8-eastus2-prod-001_eastus2"/>
    <s v="microsoft.compute/disks"/>
    <s v="pvc-c32ad67f-08d9-4c7d-9b7f-856d9d988123"/>
    <s v=""/>
    <s v=""/>
    <x v="0"/>
    <x v="1"/>
    <s v="Review disks that are not attached to a VM and evaluate if you still need the disks"/>
    <m/>
    <m/>
    <m/>
    <m/>
    <s v="USD"/>
    <n v="0"/>
    <m/>
  </r>
  <r>
    <s v="f63fbc3e-78fb-48e6-8e5b-944c79e35ca1"/>
    <s v="mc_rg-bluep-eastus2-prod-001_aks-bpi-mdso-k8-eastus2-prod-001_eastus2"/>
    <s v="microsoft.compute/disks"/>
    <s v="pvc-c7d339be-68d6-4e44-91fd-982211dc2dc4"/>
    <s v=""/>
    <s v=""/>
    <x v="0"/>
    <x v="1"/>
    <s v="Review disks that are not attached to a VM and evaluate if you still need the disks"/>
    <m/>
    <m/>
    <m/>
    <m/>
    <s v="USD"/>
    <n v="0"/>
    <m/>
  </r>
  <r>
    <s v="f63fbc3e-78fb-48e6-8e5b-944c79e35ca1"/>
    <s v="mc_rg-bluep-eastus2-prod-001_aks-bpi-mdso-k8-eastus2-prod-001_eastus2"/>
    <s v="microsoft.compute/disks"/>
    <s v="pvc-c7d4b999-ca81-4348-b4fd-ebadb0fb589a"/>
    <s v=""/>
    <s v=""/>
    <x v="0"/>
    <x v="1"/>
    <s v="Review disks that are not attached to a VM and evaluate if you still need the disks"/>
    <m/>
    <m/>
    <m/>
    <m/>
    <s v="USD"/>
    <n v="0"/>
    <m/>
  </r>
  <r>
    <s v="f63fbc3e-78fb-48e6-8e5b-944c79e35ca1"/>
    <s v="mc_rg-bluep-eastus2-prod-001_aks-bpi-mdso-k8-eastus2-prod-001_eastus2"/>
    <s v="microsoft.compute/disks"/>
    <s v="pvc-c93cac6d-03ba-4be0-ae7e-977ed9e3f015"/>
    <s v=""/>
    <s v=""/>
    <x v="0"/>
    <x v="1"/>
    <s v="Review disks that are not attached to a VM and evaluate if you still need the disks"/>
    <m/>
    <m/>
    <m/>
    <m/>
    <s v="USD"/>
    <n v="0"/>
    <m/>
  </r>
  <r>
    <s v="f63fbc3e-78fb-48e6-8e5b-944c79e35ca1"/>
    <s v="mc_rg-bluep-eastus2-prod-001_aks-bpi-mdso-k8-eastus2-prod-001_eastus2"/>
    <s v="microsoft.compute/disks"/>
    <s v="pvc-ce391bb0-8b37-400e-a9b4-01f35af3fc2b"/>
    <s v=""/>
    <s v=""/>
    <x v="0"/>
    <x v="1"/>
    <s v="Review disks that are not attached to a VM and evaluate if you still need the disks"/>
    <m/>
    <m/>
    <m/>
    <m/>
    <s v="USD"/>
    <n v="0"/>
    <m/>
  </r>
  <r>
    <s v="f63fbc3e-78fb-48e6-8e5b-944c79e35ca1"/>
    <s v="mc_rg-bluep-eastus2-prod-001_aks-bpi-mdso-k8-eastus2-prod-001_eastus2"/>
    <s v="microsoft.compute/disks"/>
    <s v="pvc-d0ffb8cb-af81-470b-904d-6d291c56b5bd"/>
    <s v=""/>
    <s v=""/>
    <x v="0"/>
    <x v="1"/>
    <s v="Review disks that are not attached to a VM and evaluate if you still need the disks"/>
    <m/>
    <m/>
    <m/>
    <m/>
    <s v="USD"/>
    <n v="0"/>
    <m/>
  </r>
  <r>
    <s v="f63fbc3e-78fb-48e6-8e5b-944c79e35ca1"/>
    <s v="mc_rg-bluep-eastus2-prod-001_aks-bpi-mdso-k8-eastus2-prod-001_eastus2"/>
    <s v="microsoft.compute/disks"/>
    <s v="pvc-d297c3e7-4c46-40c9-a307-f7c0449ec0a6"/>
    <s v=""/>
    <s v=""/>
    <x v="0"/>
    <x v="1"/>
    <s v="Review disks that are not attached to a VM and evaluate if you still need the disks"/>
    <m/>
    <m/>
    <m/>
    <m/>
    <s v="USD"/>
    <n v="0"/>
    <m/>
  </r>
  <r>
    <s v="f63fbc3e-78fb-48e6-8e5b-944c79e35ca1"/>
    <s v="mc_rg-bluep-eastus2-prod-001_aks-bpi-mdso-k8-eastus2-prod-001_eastus2"/>
    <s v="microsoft.compute/disks"/>
    <s v="pvc-d56b7222-3a6f-404d-91c1-2c06c2f3a2f0"/>
    <s v=""/>
    <s v=""/>
    <x v="0"/>
    <x v="1"/>
    <s v="Review disks that are not attached to a VM and evaluate if you still need the disks"/>
    <m/>
    <m/>
    <m/>
    <m/>
    <s v="USD"/>
    <n v="0"/>
    <m/>
  </r>
  <r>
    <s v="f63fbc3e-78fb-48e6-8e5b-944c79e35ca1"/>
    <s v="mc_rg-bluep-eastus2-prod-001_aks-bpi-mdso-k8-eastus2-prod-001_eastus2"/>
    <s v="microsoft.compute/disks"/>
    <s v="pvc-d70784bf-7715-4ecb-990b-43fcb10251f4"/>
    <s v=""/>
    <s v=""/>
    <x v="0"/>
    <x v="1"/>
    <s v="Review disks that are not attached to a VM and evaluate if you still need the disks"/>
    <m/>
    <m/>
    <m/>
    <m/>
    <s v="USD"/>
    <n v="0"/>
    <m/>
  </r>
  <r>
    <s v="f63fbc3e-78fb-48e6-8e5b-944c79e35ca1"/>
    <s v="mc_rg-bluep-eastus2-prod-001_aks-bpi-mdso-k8-eastus2-prod-001_eastus2"/>
    <s v="microsoft.compute/disks"/>
    <s v="pvc-d957fb65-44ce-466e-af01-b7df5a3ca2e9"/>
    <s v=""/>
    <s v=""/>
    <x v="0"/>
    <x v="1"/>
    <s v="Review disks that are not attached to a VM and evaluate if you still need the disks"/>
    <m/>
    <m/>
    <m/>
    <m/>
    <s v="USD"/>
    <n v="0"/>
    <m/>
  </r>
  <r>
    <s v="f63fbc3e-78fb-48e6-8e5b-944c79e35ca1"/>
    <s v="mc_rg-bluep-eastus2-prod-001_aks-bpi-mdso-k8-eastus2-prod-001_eastus2"/>
    <s v="microsoft.compute/disks"/>
    <s v="pvc-da864f10-9364-493c-b67b-ce2d5e183658"/>
    <s v=""/>
    <s v=""/>
    <x v="0"/>
    <x v="1"/>
    <s v="Review disks that are not attached to a VM and evaluate if you still need the disks"/>
    <m/>
    <m/>
    <m/>
    <m/>
    <s v="USD"/>
    <n v="0"/>
    <m/>
  </r>
  <r>
    <s v="f63fbc3e-78fb-48e6-8e5b-944c79e35ca1"/>
    <s v="mc_rg-bluep-eastus2-prod-001_aks-bpi-mdso-k8-eastus2-prod-001_eastus2"/>
    <s v="microsoft.compute/disks"/>
    <s v="pvc-db585578-fd4c-4e97-bb3e-e1b9e1f6547d"/>
    <s v=""/>
    <s v=""/>
    <x v="0"/>
    <x v="1"/>
    <s v="Review disks that are not attached to a VM and evaluate if you still need the disks"/>
    <m/>
    <m/>
    <m/>
    <m/>
    <s v="USD"/>
    <n v="0"/>
    <m/>
  </r>
  <r>
    <s v="f63fbc3e-78fb-48e6-8e5b-944c79e35ca1"/>
    <s v="mc_rg-bluep-eastus2-prod-001_aks-bpi-mdso-k8-eastus2-prod-001_eastus2"/>
    <s v="microsoft.compute/disks"/>
    <s v="pvc-dcbaf3da-789b-4851-96c1-b91f6d28ec64"/>
    <s v=""/>
    <s v=""/>
    <x v="0"/>
    <x v="1"/>
    <s v="Review disks that are not attached to a VM and evaluate if you still need the disks"/>
    <m/>
    <m/>
    <m/>
    <m/>
    <s v="USD"/>
    <n v="0"/>
    <m/>
  </r>
  <r>
    <s v="f63fbc3e-78fb-48e6-8e5b-944c79e35ca1"/>
    <s v="mc_rg-bluep-eastus2-prod-001_aks-bpi-mdso-k8-eastus2-prod-001_eastus2"/>
    <s v="microsoft.compute/disks"/>
    <s v="pvc-ddabb345-27ea-4c92-8930-afaaa759a6e2"/>
    <s v=""/>
    <s v=""/>
    <x v="0"/>
    <x v="1"/>
    <s v="Review disks that are not attached to a VM and evaluate if you still need the disks"/>
    <m/>
    <m/>
    <m/>
    <m/>
    <s v="USD"/>
    <n v="0"/>
    <m/>
  </r>
  <r>
    <s v="f63fbc3e-78fb-48e6-8e5b-944c79e35ca1"/>
    <s v="mc_rg-bluep-eastus2-prod-001_aks-bpi-mdso-k8-eastus2-prod-001_eastus2"/>
    <s v="microsoft.compute/disks"/>
    <s v="pvc-ddb06984-eb46-43d9-87c9-030b8caa013a"/>
    <s v=""/>
    <s v=""/>
    <x v="0"/>
    <x v="1"/>
    <s v="Review disks that are not attached to a VM and evaluate if you still need the disks"/>
    <m/>
    <m/>
    <m/>
    <m/>
    <s v="USD"/>
    <n v="0"/>
    <m/>
  </r>
  <r>
    <s v="f63fbc3e-78fb-48e6-8e5b-944c79e35ca1"/>
    <s v="mc_rg-bluep-eastus2-prod-001_aks-bpi-mdso-k8-eastus2-prod-001_eastus2"/>
    <s v="microsoft.compute/disks"/>
    <s v="pvc-de61c85b-30d3-4579-988a-7a20adcf5023"/>
    <s v=""/>
    <s v=""/>
    <x v="0"/>
    <x v="1"/>
    <s v="Review disks that are not attached to a VM and evaluate if you still need the disks"/>
    <m/>
    <m/>
    <m/>
    <m/>
    <s v="USD"/>
    <n v="0"/>
    <m/>
  </r>
  <r>
    <s v="f63fbc3e-78fb-48e6-8e5b-944c79e35ca1"/>
    <s v="mc_rg-bluep-eastus2-prod-001_aks-bpi-mdso-k8-eastus2-prod-001_eastus2"/>
    <s v="microsoft.compute/disks"/>
    <s v="pvc-ded574e3-a30b-4da8-8a5c-73797698fc8f"/>
    <s v=""/>
    <s v=""/>
    <x v="0"/>
    <x v="1"/>
    <s v="Review disks that are not attached to a VM and evaluate if you still need the disks"/>
    <m/>
    <m/>
    <m/>
    <m/>
    <s v="USD"/>
    <n v="0"/>
    <m/>
  </r>
  <r>
    <s v="f63fbc3e-78fb-48e6-8e5b-944c79e35ca1"/>
    <s v="mc_rg-bluep-eastus2-prod-001_aks-bpi-mdso-k8-eastus2-prod-001_eastus2"/>
    <s v="microsoft.compute/disks"/>
    <s v="pvc-dfe355af-f8a5-48cc-a2b0-b877924779e2"/>
    <s v=""/>
    <s v=""/>
    <x v="0"/>
    <x v="1"/>
    <s v="Review disks that are not attached to a VM and evaluate if you still need the disks"/>
    <m/>
    <m/>
    <m/>
    <m/>
    <s v="USD"/>
    <n v="0"/>
    <m/>
  </r>
  <r>
    <s v="f63fbc3e-78fb-48e6-8e5b-944c79e35ca1"/>
    <s v="mc_rg-bluep-eastus2-prod-001_aks-bpi-mdso-k8-eastus2-prod-001_eastus2"/>
    <s v="microsoft.compute/disks"/>
    <s v="pvc-e12a38e9-77b3-491b-beef-6944facee682"/>
    <s v=""/>
    <s v=""/>
    <x v="0"/>
    <x v="1"/>
    <s v="Review disks that are not attached to a VM and evaluate if you still need the disks"/>
    <m/>
    <m/>
    <m/>
    <m/>
    <s v="USD"/>
    <n v="0"/>
    <m/>
  </r>
  <r>
    <s v="f63fbc3e-78fb-48e6-8e5b-944c79e35ca1"/>
    <s v="mc_rg-bluep-eastus2-prod-001_aks-bpi-mdso-k8-eastus2-prod-001_eastus2"/>
    <s v="microsoft.compute/disks"/>
    <s v="pvc-e1ed01c3-67f3-4d68-8c86-a0ecfb525260"/>
    <s v=""/>
    <s v=""/>
    <x v="0"/>
    <x v="1"/>
    <s v="Review disks that are not attached to a VM and evaluate if you still need the disks"/>
    <m/>
    <m/>
    <m/>
    <m/>
    <s v="USD"/>
    <n v="0"/>
    <m/>
  </r>
  <r>
    <s v="f63fbc3e-78fb-48e6-8e5b-944c79e35ca1"/>
    <s v="mc_rg-bluep-eastus2-prod-001_aks-bpi-mdso-k8-eastus2-prod-001_eastus2"/>
    <s v="microsoft.compute/disks"/>
    <s v="pvc-e31d4505-58f6-4771-a4d2-a6ff45d65502"/>
    <s v=""/>
    <s v=""/>
    <x v="0"/>
    <x v="1"/>
    <s v="Review disks that are not attached to a VM and evaluate if you still need the disks"/>
    <m/>
    <m/>
    <m/>
    <m/>
    <s v="USD"/>
    <n v="0"/>
    <m/>
  </r>
  <r>
    <s v="f63fbc3e-78fb-48e6-8e5b-944c79e35ca1"/>
    <s v="mc_rg-bluep-eastus2-prod-001_aks-bpi-mdso-k8-eastus2-prod-001_eastus2"/>
    <s v="microsoft.compute/disks"/>
    <s v="pvc-e3372463-d23f-4a89-9790-1c2f87cdd886"/>
    <s v=""/>
    <s v=""/>
    <x v="0"/>
    <x v="1"/>
    <s v="Review disks that are not attached to a VM and evaluate if you still need the disks"/>
    <m/>
    <m/>
    <m/>
    <m/>
    <s v="USD"/>
    <n v="0"/>
    <m/>
  </r>
  <r>
    <s v="f63fbc3e-78fb-48e6-8e5b-944c79e35ca1"/>
    <s v="mc_rg-bluep-eastus2-prod-001_aks-bpi-mdso-k8-eastus2-prod-001_eastus2"/>
    <s v="microsoft.compute/disks"/>
    <s v="pvc-e58783d0-d51c-4f96-8505-e895bb08c19c"/>
    <s v=""/>
    <s v=""/>
    <x v="0"/>
    <x v="1"/>
    <s v="Review disks that are not attached to a VM and evaluate if you still need the disks"/>
    <m/>
    <m/>
    <m/>
    <m/>
    <s v="USD"/>
    <n v="0"/>
    <m/>
  </r>
  <r>
    <s v="f63fbc3e-78fb-48e6-8e5b-944c79e35ca1"/>
    <s v="mc_rg-bluep-eastus2-prod-001_aks-bpi-mdso-k8-eastus2-prod-001_eastus2"/>
    <s v="microsoft.compute/disks"/>
    <s v="pvc-e6be73dc-c318-4d97-bcfa-672301a1bb14"/>
    <s v=""/>
    <s v=""/>
    <x v="0"/>
    <x v="1"/>
    <s v="Review disks that are not attached to a VM and evaluate if you still need the disks"/>
    <m/>
    <m/>
    <m/>
    <m/>
    <s v="USD"/>
    <n v="0"/>
    <m/>
  </r>
  <r>
    <s v="f63fbc3e-78fb-48e6-8e5b-944c79e35ca1"/>
    <s v="mc_rg-bluep-eastus2-prod-001_aks-bpi-mdso-k8-eastus2-prod-001_eastus2"/>
    <s v="microsoft.compute/disks"/>
    <s v="pvc-e899f5cb-588b-4849-a94e-8616490984e0"/>
    <s v=""/>
    <s v=""/>
    <x v="0"/>
    <x v="1"/>
    <s v="Review disks that are not attached to a VM and evaluate if you still need the disks"/>
    <m/>
    <m/>
    <m/>
    <m/>
    <s v="USD"/>
    <n v="0"/>
    <m/>
  </r>
  <r>
    <s v="f63fbc3e-78fb-48e6-8e5b-944c79e35ca1"/>
    <s v="mc_rg-bluep-eastus2-prod-001_aks-bpi-mdso-k8-eastus2-prod-001_eastus2"/>
    <s v="microsoft.compute/disks"/>
    <s v="pvc-e9749382-d9e6-4ab9-928c-9e721cc6a628"/>
    <s v=""/>
    <s v=""/>
    <x v="0"/>
    <x v="1"/>
    <s v="Review disks that are not attached to a VM and evaluate if you still need the disks"/>
    <m/>
    <m/>
    <m/>
    <m/>
    <s v="USD"/>
    <n v="0"/>
    <m/>
  </r>
  <r>
    <s v="f63fbc3e-78fb-48e6-8e5b-944c79e35ca1"/>
    <s v="mc_rg-bluep-eastus2-prod-001_aks-bpi-mdso-k8-eastus2-prod-001_eastus2"/>
    <s v="microsoft.compute/disks"/>
    <s v="pvc-ebe8e25e-336f-45a9-9a94-ae9166ac94cf"/>
    <s v=""/>
    <s v=""/>
    <x v="0"/>
    <x v="1"/>
    <s v="Review disks that are not attached to a VM and evaluate if you still need the disks"/>
    <m/>
    <m/>
    <m/>
    <m/>
    <s v="USD"/>
    <n v="0"/>
    <m/>
  </r>
  <r>
    <s v="f63fbc3e-78fb-48e6-8e5b-944c79e35ca1"/>
    <s v="mc_rg-bluep-eastus2-prod-001_aks-bpi-mdso-k8-eastus2-prod-001_eastus2"/>
    <s v="microsoft.compute/disks"/>
    <s v="pvc-ee8341c4-5c7b-45f8-83dc-7916c85decab"/>
    <s v=""/>
    <s v=""/>
    <x v="0"/>
    <x v="1"/>
    <s v="Review disks that are not attached to a VM and evaluate if you still need the disks"/>
    <m/>
    <m/>
    <m/>
    <m/>
    <s v="USD"/>
    <n v="0"/>
    <m/>
  </r>
  <r>
    <s v="f63fbc3e-78fb-48e6-8e5b-944c79e35ca1"/>
    <s v="mc_rg-bluep-eastus2-prod-001_aks-bpi-mdso-k8-eastus2-prod-001_eastus2"/>
    <s v="microsoft.compute/disks"/>
    <s v="pvc-ef36fef7-de99-4184-9234-25ca47700117"/>
    <s v=""/>
    <s v=""/>
    <x v="0"/>
    <x v="1"/>
    <s v="Review disks that are not attached to a VM and evaluate if you still need the disks"/>
    <m/>
    <m/>
    <m/>
    <m/>
    <s v="USD"/>
    <n v="0"/>
    <m/>
  </r>
  <r>
    <s v="f63fbc3e-78fb-48e6-8e5b-944c79e35ca1"/>
    <s v="mc_rg-bluep-eastus2-prod-001_aks-bpi-mdso-k8-eastus2-prod-001_eastus2"/>
    <s v="microsoft.compute/disks"/>
    <s v="pvc-f08df717-2e7d-4443-8926-4bde6be16e71"/>
    <s v=""/>
    <s v=""/>
    <x v="0"/>
    <x v="1"/>
    <s v="Review disks that are not attached to a VM and evaluate if you still need the disks"/>
    <m/>
    <m/>
    <m/>
    <m/>
    <s v="USD"/>
    <n v="0"/>
    <m/>
  </r>
  <r>
    <s v="f63fbc3e-78fb-48e6-8e5b-944c79e35ca1"/>
    <s v="mc_rg-bluep-eastus2-prod-001_aks-bpi-mdso-k8-eastus2-prod-001_eastus2"/>
    <s v="microsoft.compute/disks"/>
    <s v="pvc-f23df885-3dbd-4d9f-bfb8-38a755ec9839"/>
    <s v=""/>
    <s v=""/>
    <x v="0"/>
    <x v="1"/>
    <s v="Review disks that are not attached to a VM and evaluate if you still need the disks"/>
    <m/>
    <m/>
    <m/>
    <m/>
    <s v="USD"/>
    <n v="0"/>
    <m/>
  </r>
  <r>
    <s v="f63fbc3e-78fb-48e6-8e5b-944c79e35ca1"/>
    <s v="mc_rg-bluep-eastus2-prod-001_aks-bpi-mdso-k8-eastus2-prod-001_eastus2"/>
    <s v="microsoft.compute/disks"/>
    <s v="pvc-f2f17136-deae-413c-be47-8eef7d37af54"/>
    <s v=""/>
    <s v=""/>
    <x v="0"/>
    <x v="1"/>
    <s v="Review disks that are not attached to a VM and evaluate if you still need the disks"/>
    <m/>
    <m/>
    <m/>
    <m/>
    <s v="USD"/>
    <n v="0"/>
    <m/>
  </r>
  <r>
    <s v="f63fbc3e-78fb-48e6-8e5b-944c79e35ca1"/>
    <s v="mc_rg-bluep-eastus2-prod-001_aks-bpi-mdso-k8-eastus2-prod-001_eastus2"/>
    <s v="microsoft.compute/disks"/>
    <s v="pvc-f319671e-07ac-4598-b4a1-7b1eff20a742"/>
    <s v=""/>
    <s v=""/>
    <x v="0"/>
    <x v="1"/>
    <s v="Review disks that are not attached to a VM and evaluate if you still need the disks"/>
    <m/>
    <m/>
    <m/>
    <m/>
    <s v="USD"/>
    <n v="0"/>
    <m/>
  </r>
  <r>
    <s v="f63fbc3e-78fb-48e6-8e5b-944c79e35ca1"/>
    <s v="mc_rg-bluep-eastus2-prod-001_aks-bpi-mdso-k8-eastus2-prod-001_eastus2"/>
    <s v="microsoft.compute/disks"/>
    <s v="pvc-f41174dd-844a-4d29-9515-9a4fc7d57b1d"/>
    <s v=""/>
    <s v=""/>
    <x v="0"/>
    <x v="1"/>
    <s v="Review disks that are not attached to a VM and evaluate if you still need the disks"/>
    <m/>
    <m/>
    <m/>
    <m/>
    <s v="USD"/>
    <n v="0"/>
    <m/>
  </r>
  <r>
    <s v="f63fbc3e-78fb-48e6-8e5b-944c79e35ca1"/>
    <s v="mc_rg-bluep-eastus2-prod-001_aks-bpi-mdso-k8-eastus2-prod-001_eastus2"/>
    <s v="microsoft.compute/disks"/>
    <s v="pvc-f48ea824-a96a-4a49-bf0a-8301ddf2b2e9"/>
    <s v=""/>
    <s v=""/>
    <x v="0"/>
    <x v="1"/>
    <s v="Review disks that are not attached to a VM and evaluate if you still need the disks"/>
    <m/>
    <m/>
    <m/>
    <m/>
    <s v="USD"/>
    <n v="0"/>
    <m/>
  </r>
  <r>
    <s v="f63fbc3e-78fb-48e6-8e5b-944c79e35ca1"/>
    <s v="mc_rg-bluep-eastus2-prod-001_aks-bpi-mdso-k8-eastus2-prod-001_eastus2"/>
    <s v="microsoft.compute/disks"/>
    <s v="pvc-f5363afe-97c0-49a9-91bc-b24a2b7641e9"/>
    <s v=""/>
    <s v=""/>
    <x v="0"/>
    <x v="1"/>
    <s v="Review disks that are not attached to a VM and evaluate if you still need the disks"/>
    <m/>
    <m/>
    <m/>
    <m/>
    <s v="USD"/>
    <n v="0"/>
    <m/>
  </r>
  <r>
    <s v="f63fbc3e-78fb-48e6-8e5b-944c79e35ca1"/>
    <s v="mc_rg-bluep-eastus2-prod-001_aks-bpi-mdso-k8-eastus2-prod-001_eastus2"/>
    <s v="microsoft.compute/disks"/>
    <s v="pvc-f8bfc7a1-b6ab-41e7-942b-11e5f17b7c59"/>
    <s v=""/>
    <s v=""/>
    <x v="0"/>
    <x v="1"/>
    <s v="Review disks that are not attached to a VM and evaluate if you still need the disks"/>
    <m/>
    <m/>
    <m/>
    <m/>
    <s v="USD"/>
    <n v="0"/>
    <m/>
  </r>
  <r>
    <s v="f63fbc3e-78fb-48e6-8e5b-944c79e35ca1"/>
    <s v="mc_rg-bluep-eastus2-prod-001_aks-bpi-mdso-k8-eastus2-prod-001_eastus2"/>
    <s v="microsoft.compute/disks"/>
    <s v="pvc-f9601a10-b5ea-421f-9957-5f39b177b3ea"/>
    <s v=""/>
    <s v=""/>
    <x v="0"/>
    <x v="1"/>
    <s v="Review disks that are not attached to a VM and evaluate if you still need the disks"/>
    <m/>
    <m/>
    <m/>
    <m/>
    <s v="USD"/>
    <n v="0"/>
    <m/>
  </r>
  <r>
    <s v="f63fbc3e-78fb-48e6-8e5b-944c79e35ca1"/>
    <s v="mc_rg-bluep-eastus2-prod-001_aks-bpi-mdso-k8-eastus2-prod-001_eastus2"/>
    <s v="microsoft.compute/disks"/>
    <s v="pvc-f9bfc17c-f2d5-43b4-8ee2-a4c025bd1452"/>
    <s v=""/>
    <s v=""/>
    <x v="0"/>
    <x v="1"/>
    <s v="Review disks that are not attached to a VM and evaluate if you still need the disks"/>
    <m/>
    <m/>
    <m/>
    <m/>
    <s v="USD"/>
    <n v="0"/>
    <m/>
  </r>
  <r>
    <s v="f63fbc3e-78fb-48e6-8e5b-944c79e35ca1"/>
    <s v="mc_rg-bluep-eastus2-prod-001_aks-bpi-mdso-k8-eastus2-prod-001_eastus2"/>
    <s v="microsoft.compute/disks"/>
    <s v="pvc-f9c3bc67-d6de-41b6-8e7e-be0acb77f610"/>
    <s v=""/>
    <s v=""/>
    <x v="0"/>
    <x v="1"/>
    <s v="Review disks that are not attached to a VM and evaluate if you still need the disks"/>
    <m/>
    <m/>
    <m/>
    <m/>
    <s v="USD"/>
    <n v="0"/>
    <m/>
  </r>
  <r>
    <s v="f63fbc3e-78fb-48e6-8e5b-944c79e35ca1"/>
    <s v="mc_rg-bluep-eastus2-prod-001_aks-bpi-mdso-k8-eastus2-prod-001_eastus2"/>
    <s v="microsoft.compute/disks"/>
    <s v="pvc-fbd4d899-7625-4d5f-a167-c3aa3d058536"/>
    <s v=""/>
    <s v=""/>
    <x v="0"/>
    <x v="1"/>
    <s v="Review disks that are not attached to a VM and evaluate if you still need the disks"/>
    <m/>
    <m/>
    <m/>
    <m/>
    <s v="USD"/>
    <n v="0"/>
    <m/>
  </r>
  <r>
    <s v="f63fbc3e-78fb-48e6-8e5b-944c79e35ca1"/>
    <s v="mc_rg-bluep-eastus2-prod-001_aks-bpi-mdso-k8-eastus2-prod-001_eastus2"/>
    <s v="microsoft.compute/disks"/>
    <s v="pvc-ff11a037-f754-4c10-81bf-47770c703107"/>
    <s v=""/>
    <s v=""/>
    <x v="0"/>
    <x v="1"/>
    <s v="Review disks that are not attached to a VM and evaluate if you still need the disks"/>
    <m/>
    <m/>
    <m/>
    <m/>
    <s v="USD"/>
    <n v="0"/>
    <m/>
  </r>
  <r>
    <s v="f63fbc3e-78fb-48e6-8e5b-944c79e35ca1"/>
    <s v="mc_rg-bluep-eastus2-prod-001_aks-bpi-mdso-k8-eastus2-prod-001_eastus2"/>
    <s v="microsoft.compute/disks"/>
    <s v="pvc-ffa20701-1ef1-420f-b641-9a76cefc43bb"/>
    <s v=""/>
    <s v=""/>
    <x v="0"/>
    <x v="1"/>
    <s v="Review disks that are not attached to a VM and evaluate if you still need the disks"/>
    <m/>
    <m/>
    <m/>
    <m/>
    <s v="USD"/>
    <n v="0"/>
    <m/>
  </r>
  <r>
    <s v="f63fbc3e-78fb-48e6-8e5b-944c79e35ca1"/>
    <s v="mc_rg-bluep-eastus2-prod-001_aks-bpi-mdso-k8-eastus2-prod-001_eastus2"/>
    <s v="microsoft.compute/virtualmachinescalesets"/>
    <s v="aks-nodepool1-99329988-vmss"/>
    <s v=""/>
    <s v=""/>
    <x v="2"/>
    <x v="1"/>
    <s v="Enable Azure Virtual Machine Scale Set (VMSS) application health monitoring"/>
    <m/>
    <m/>
    <m/>
    <m/>
    <s v="USD"/>
    <n v="0"/>
    <m/>
  </r>
  <r>
    <s v="f63fbc3e-78fb-48e6-8e5b-944c79e35ca1"/>
    <s v="mc_rg-bluep-eastus2-prod-001_aks-bpi-mdso-k8-eastus2-prod-001_eastus2"/>
    <s v="microsoft.compute/virtualmachinescalesets"/>
    <s v="aks-nodepool1-99329988-vmss"/>
    <s v=""/>
    <s v=""/>
    <x v="2"/>
    <x v="0"/>
    <s v="Configure and deploy Azure Virtual Machine Scale Sets in a more resilient and balanced configuration"/>
    <m/>
    <m/>
    <m/>
    <m/>
    <s v="USD"/>
    <n v="0"/>
    <m/>
  </r>
  <r>
    <s v="f63fbc3e-78fb-48e6-8e5b-944c79e35ca1"/>
    <s v="mc_rg-bluep-eastus2-prod-001_aks-bpi-mdso-k8-eastus2-prod-001_eastus2"/>
    <s v="microsoft.compute/virtualmachinescalesets"/>
    <s v="aks-nodepool1-99329988-vmss"/>
    <s v=""/>
    <s v=""/>
    <x v="2"/>
    <x v="0"/>
    <s v="Enable automatic repair policy on Azure Virtual Machine Scale Sets (VMSS)"/>
    <m/>
    <m/>
    <m/>
    <m/>
    <s v="USD"/>
    <n v="0"/>
    <m/>
  </r>
  <r>
    <s v="f63fbc3e-78fb-48e6-8e5b-944c79e35ca1"/>
    <s v="mc_rg-bluep-eastus2-prod-001_aks-bpi-mdso-k8-eastus2-prod-001_eastus2"/>
    <s v="microsoft.compute/virtualmachinescalesets"/>
    <s v="aks-nodepool1-99329988-vmss"/>
    <s v="Microsoft.Compute/virtualMachines"/>
    <s v=""/>
    <x v="1"/>
    <x v="1"/>
    <s v="Virtual machines and virtual machine scale sets should have encryption at host enabled"/>
    <m/>
    <m/>
    <m/>
    <m/>
    <s v="USD"/>
    <n v="0"/>
    <m/>
  </r>
  <r>
    <s v="f63fbc3e-78fb-48e6-8e5b-944c79e35ca1"/>
    <s v="mc_rg-bluep-eastus2-prod-001_aks-bpi-mdso-k8-eastus2-prod-001_eastus2"/>
    <s v="microsoft.network/loadbalancers"/>
    <s v="kubernetes-internal"/>
    <s v=""/>
    <s v=""/>
    <x v="2"/>
    <x v="0"/>
    <s v="Ensure backend pools contain at least two instances"/>
    <m/>
    <m/>
    <m/>
    <m/>
    <s v="USD"/>
    <n v="0"/>
    <m/>
  </r>
  <r>
    <s v="f63fbc3e-78fb-48e6-8e5b-944c79e35ca1"/>
    <s v="mc_rg-bluep-eastus2-prod-001_aks-bpi-mdso-k8-eastus2-prod-002_eastus2"/>
    <s v="microsoft.compute/virtualmachinescalesets"/>
    <s v="aks-agentpool-13394715-vmss"/>
    <s v=""/>
    <s v=""/>
    <x v="2"/>
    <x v="1"/>
    <s v="Enable Azure Virtual Machine Scale Set (VMSS) application health monitoring"/>
    <m/>
    <m/>
    <m/>
    <m/>
    <s v="USD"/>
    <n v="0"/>
    <m/>
  </r>
  <r>
    <s v="f63fbc3e-78fb-48e6-8e5b-944c79e35ca1"/>
    <s v="mc_rg-bluep-eastus2-prod-001_aks-bpi-mdso-k8-eastus2-prod-002_eastus2"/>
    <s v="microsoft.compute/virtualmachinescalesets"/>
    <s v="aks-agentpool-13394715-vmss"/>
    <s v="Microsoft.Compute/virtualMachines"/>
    <s v=""/>
    <x v="1"/>
    <x v="1"/>
    <s v="Virtual machines and virtual machine scale sets should have encryption at host enabled"/>
    <m/>
    <m/>
    <m/>
    <m/>
    <s v="USD"/>
    <n v="0"/>
    <m/>
  </r>
  <r>
    <s v="f63fbc3e-78fb-48e6-8e5b-944c79e35ca1"/>
    <s v="mc_rg-bluep-eastus2-prod-001_aks-bpi-mdso-k8-eastus2-prod-002_eastus2"/>
    <s v="microsoft.compute/virtualmachinescalesets"/>
    <s v="aks-agentpool-13394715-vmss"/>
    <s v=""/>
    <s v=""/>
    <x v="2"/>
    <x v="0"/>
    <s v="Enable automatic repair policy on Azure Virtual Machine Scale Sets (VMSS)"/>
    <m/>
    <m/>
    <m/>
    <m/>
    <s v="USD"/>
    <n v="0"/>
    <m/>
  </r>
  <r>
    <s v="f63fbc3e-78fb-48e6-8e5b-944c79e35ca1"/>
    <s v="mc_rg-bluep-eastus2-prod-001_aks-bpi-mdso-k8-eastus2-prod-002_eastus2"/>
    <s v="microsoft.compute/virtualmachinescalesets"/>
    <s v="aks-npapieastus2-74486943-vmss"/>
    <s v="Microsoft.Compute/virtualMachines"/>
    <s v=""/>
    <x v="1"/>
    <x v="1"/>
    <s v="Virtual machines and virtual machine scale sets should have encryption at host enabled"/>
    <m/>
    <m/>
    <m/>
    <m/>
    <s v="USD"/>
    <n v="0"/>
    <m/>
  </r>
  <r>
    <s v="f63fbc3e-78fb-48e6-8e5b-944c79e35ca1"/>
    <s v="mc_rg-bluep-eastus2-prod-001_aks-bpi-mdso-k8-eastus2-prod-002_eastus2"/>
    <s v="microsoft.compute/virtualmachinescalesets"/>
    <s v="aks-npapieastus2-74486943-vmss"/>
    <s v=""/>
    <s v=""/>
    <x v="2"/>
    <x v="0"/>
    <s v="Configure and deploy Azure Virtual Machine Scale Sets in a more resilient and balanced configuration"/>
    <m/>
    <m/>
    <m/>
    <m/>
    <s v="USD"/>
    <n v="0"/>
    <m/>
  </r>
  <r>
    <s v="f63fbc3e-78fb-48e6-8e5b-944c79e35ca1"/>
    <s v="mc_rg-bluep-eastus2-prod-001_aks-bpi-mdso-k8-eastus2-prod-002_eastus2"/>
    <s v="microsoft.compute/virtualmachinescalesets"/>
    <s v="aks-npapieastus2-74486943-vmss"/>
    <s v=""/>
    <s v=""/>
    <x v="2"/>
    <x v="1"/>
    <s v="Enable Azure Virtual Machine Scale Set (VMSS) application health monitoring"/>
    <m/>
    <m/>
    <m/>
    <m/>
    <s v="USD"/>
    <n v="0"/>
    <m/>
  </r>
  <r>
    <s v="f63fbc3e-78fb-48e6-8e5b-944c79e35ca1"/>
    <s v="mc_rg-bluep-eastus2-prod-001_aks-bpi-mdso-k8-eastus2-prod-002_eastus2"/>
    <s v="microsoft.compute/virtualmachinescalesets"/>
    <s v="aks-npapieastus2-74486943-vmss"/>
    <s v=""/>
    <s v=""/>
    <x v="2"/>
    <x v="0"/>
    <s v="Enable automatic repair policy on Azure Virtual Machine Scale Sets (VMSS)"/>
    <m/>
    <m/>
    <m/>
    <m/>
    <s v="USD"/>
    <n v="0"/>
    <m/>
  </r>
  <r>
    <s v="f63fbc3e-78fb-48e6-8e5b-944c79e35ca1"/>
    <s v="mc_rg-bluep-eastus2-prod-001_aks-bpi-mdso-k8-eastus2-prod-002_eastus2"/>
    <s v="microsoft.compute/virtualmachinescalesets"/>
    <s v="aks-npbpeastus2-35869856-vmss"/>
    <s v=""/>
    <s v=""/>
    <x v="2"/>
    <x v="1"/>
    <s v="Enable Azure Virtual Machine Scale Set (VMSS) application health monitoring"/>
    <m/>
    <m/>
    <m/>
    <m/>
    <s v="USD"/>
    <n v="0"/>
    <m/>
  </r>
  <r>
    <s v="f63fbc3e-78fb-48e6-8e5b-944c79e35ca1"/>
    <s v="mc_rg-bluep-eastus2-prod-001_aks-bpi-mdso-k8-eastus2-prod-002_eastus2"/>
    <s v="microsoft.compute/virtualmachinescalesets"/>
    <s v="aks-npbpeastus2-35869856-vmss"/>
    <s v="Microsoft.Compute/virtualMachines"/>
    <s v=""/>
    <x v="1"/>
    <x v="1"/>
    <s v="Virtual machines and virtual machine scale sets should have encryption at host enabled"/>
    <m/>
    <m/>
    <m/>
    <m/>
    <s v="USD"/>
    <n v="0"/>
    <m/>
  </r>
  <r>
    <s v="f63fbc3e-78fb-48e6-8e5b-944c79e35ca1"/>
    <s v="mc_rg-bluep-eastus2-prod-001_aks-bpi-mdso-k8-eastus2-prod-002_eastus2"/>
    <s v="microsoft.compute/virtualmachinescalesets"/>
    <s v="aks-npbpeastus2-35869856-vmss"/>
    <s v=""/>
    <s v=""/>
    <x v="2"/>
    <x v="0"/>
    <s v="Enable automatic repair policy on Azure Virtual Machine Scale Sets (VMSS)"/>
    <m/>
    <m/>
    <m/>
    <m/>
    <s v="USD"/>
    <n v="0"/>
    <m/>
  </r>
  <r>
    <s v="f63fbc3e-78fb-48e6-8e5b-944c79e35ca1"/>
    <s v="mc_rg-bluep-eastus2-prod-001_aks-uaa-k8-eastus2-prod-001_eastus2"/>
    <s v="microsoft.compute/disks"/>
    <s v="pvc-00aeeb3e-ef55-4672-9444-d43e974c34e7"/>
    <s v=""/>
    <s v=""/>
    <x v="0"/>
    <x v="1"/>
    <s v="Review disks that are not attached to a VM and evaluate if you still need the disks"/>
    <m/>
    <m/>
    <m/>
    <m/>
    <s v="USD"/>
    <n v="0"/>
    <m/>
  </r>
  <r>
    <s v="f63fbc3e-78fb-48e6-8e5b-944c79e35ca1"/>
    <s v="mc_rg-bluep-eastus2-prod-001_aks-uaa-k8-eastus2-prod-001_eastus2"/>
    <s v="microsoft.compute/disks"/>
    <s v="pvc-01fe75e8-9e2b-4115-b99a-62c8b3b3033c"/>
    <s v=""/>
    <s v=""/>
    <x v="0"/>
    <x v="1"/>
    <s v="Review disks that are not attached to a VM and evaluate if you still need the disks"/>
    <m/>
    <m/>
    <m/>
    <m/>
    <s v="USD"/>
    <n v="0"/>
    <m/>
  </r>
  <r>
    <s v="f63fbc3e-78fb-48e6-8e5b-944c79e35ca1"/>
    <s v="mc_rg-bluep-eastus2-prod-001_aks-uaa-k8-eastus2-prod-001_eastus2"/>
    <s v="microsoft.compute/disks"/>
    <s v="pvc-049cd52b-0139-4301-aabf-aaa32a9d5329"/>
    <s v=""/>
    <s v=""/>
    <x v="0"/>
    <x v="1"/>
    <s v="Review disks that are not attached to a VM and evaluate if you still need the disks"/>
    <m/>
    <m/>
    <m/>
    <m/>
    <s v="USD"/>
    <n v="0"/>
    <m/>
  </r>
  <r>
    <s v="f63fbc3e-78fb-48e6-8e5b-944c79e35ca1"/>
    <s v="mc_rg-bluep-eastus2-prod-001_aks-uaa-k8-eastus2-prod-001_eastus2"/>
    <s v="microsoft.compute/disks"/>
    <s v="pvc-0585f4f3-98f2-42e5-99a4-1efcf5b14c04"/>
    <s v=""/>
    <s v=""/>
    <x v="0"/>
    <x v="1"/>
    <s v="Review disks that are not attached to a VM and evaluate if you still need the disks"/>
    <m/>
    <m/>
    <m/>
    <m/>
    <s v="USD"/>
    <n v="0"/>
    <m/>
  </r>
  <r>
    <s v="f63fbc3e-78fb-48e6-8e5b-944c79e35ca1"/>
    <s v="mc_rg-bluep-eastus2-prod-001_aks-uaa-k8-eastus2-prod-001_eastus2"/>
    <s v="microsoft.compute/disks"/>
    <s v="pvc-06325064-1fb5-4c67-9b66-70a4bb4a2cf6"/>
    <s v=""/>
    <s v=""/>
    <x v="0"/>
    <x v="1"/>
    <s v="Review disks that are not attached to a VM and evaluate if you still need the disks"/>
    <m/>
    <m/>
    <m/>
    <m/>
    <s v="USD"/>
    <n v="0"/>
    <m/>
  </r>
  <r>
    <s v="f63fbc3e-78fb-48e6-8e5b-944c79e35ca1"/>
    <s v="mc_rg-bluep-eastus2-prod-001_aks-uaa-k8-eastus2-prod-001_eastus2"/>
    <s v="microsoft.compute/disks"/>
    <s v="pvc-06e3ebfb-45db-4583-aa60-59c3ee4b7744"/>
    <s v=""/>
    <s v=""/>
    <x v="0"/>
    <x v="1"/>
    <s v="Review disks that are not attached to a VM and evaluate if you still need the disks"/>
    <m/>
    <m/>
    <m/>
    <m/>
    <s v="USD"/>
    <n v="0"/>
    <m/>
  </r>
  <r>
    <s v="f63fbc3e-78fb-48e6-8e5b-944c79e35ca1"/>
    <s v="mc_rg-bluep-eastus2-prod-001_aks-uaa-k8-eastus2-prod-001_eastus2"/>
    <s v="microsoft.compute/disks"/>
    <s v="pvc-090cf62c-e772-4bb4-90d5-f553c5932a63"/>
    <s v=""/>
    <s v=""/>
    <x v="0"/>
    <x v="1"/>
    <s v="Review disks that are not attached to a VM and evaluate if you still need the disks"/>
    <m/>
    <m/>
    <m/>
    <m/>
    <s v="USD"/>
    <n v="0"/>
    <m/>
  </r>
  <r>
    <s v="f63fbc3e-78fb-48e6-8e5b-944c79e35ca1"/>
    <s v="mc_rg-bluep-eastus2-prod-001_aks-uaa-k8-eastus2-prod-001_eastus2"/>
    <s v="microsoft.compute/disks"/>
    <s v="pvc-0a94424d-af8d-41b7-b74c-b37e0ab2ef91"/>
    <s v=""/>
    <s v=""/>
    <x v="0"/>
    <x v="1"/>
    <s v="Review disks that are not attached to a VM and evaluate if you still need the disks"/>
    <m/>
    <m/>
    <m/>
    <m/>
    <s v="USD"/>
    <n v="0"/>
    <m/>
  </r>
  <r>
    <s v="f63fbc3e-78fb-48e6-8e5b-944c79e35ca1"/>
    <s v="mc_rg-bluep-eastus2-prod-001_aks-uaa-k8-eastus2-prod-001_eastus2"/>
    <s v="microsoft.compute/disks"/>
    <s v="pvc-0b2b78cb-3e5b-4156-a202-5305d432e364"/>
    <s v=""/>
    <s v=""/>
    <x v="0"/>
    <x v="1"/>
    <s v="Review disks that are not attached to a VM and evaluate if you still need the disks"/>
    <m/>
    <m/>
    <m/>
    <m/>
    <s v="USD"/>
    <n v="0"/>
    <m/>
  </r>
  <r>
    <s v="f63fbc3e-78fb-48e6-8e5b-944c79e35ca1"/>
    <s v="mc_rg-bluep-eastus2-prod-001_aks-uaa-k8-eastus2-prod-001_eastus2"/>
    <s v="microsoft.compute/disks"/>
    <s v="pvc-0b59d070-1ef4-4a3d-a071-bf3bd05d0a5e"/>
    <s v=""/>
    <s v=""/>
    <x v="0"/>
    <x v="1"/>
    <s v="Review disks that are not attached to a VM and evaluate if you still need the disks"/>
    <m/>
    <m/>
    <m/>
    <m/>
    <s v="USD"/>
    <n v="0"/>
    <m/>
  </r>
  <r>
    <s v="f63fbc3e-78fb-48e6-8e5b-944c79e35ca1"/>
    <s v="mc_rg-bluep-eastus2-prod-001_aks-uaa-k8-eastus2-prod-001_eastus2"/>
    <s v="microsoft.compute/disks"/>
    <s v="pvc-0bb3346c-d587-4c37-9342-7926a493038d"/>
    <s v=""/>
    <s v=""/>
    <x v="0"/>
    <x v="1"/>
    <s v="Review disks that are not attached to a VM and evaluate if you still need the disks"/>
    <m/>
    <m/>
    <m/>
    <m/>
    <s v="USD"/>
    <n v="0"/>
    <m/>
  </r>
  <r>
    <s v="f63fbc3e-78fb-48e6-8e5b-944c79e35ca1"/>
    <s v="mc_rg-bluep-eastus2-prod-001_aks-uaa-k8-eastus2-prod-001_eastus2"/>
    <s v="microsoft.compute/disks"/>
    <s v="pvc-0bd1c425-c7f7-46a3-9e3d-bf23788252c6"/>
    <s v=""/>
    <s v=""/>
    <x v="0"/>
    <x v="1"/>
    <s v="Review disks that are not attached to a VM and evaluate if you still need the disks"/>
    <m/>
    <m/>
    <m/>
    <m/>
    <s v="USD"/>
    <n v="0"/>
    <m/>
  </r>
  <r>
    <s v="f63fbc3e-78fb-48e6-8e5b-944c79e35ca1"/>
    <s v="mc_rg-bluep-eastus2-prod-001_aks-uaa-k8-eastus2-prod-001_eastus2"/>
    <s v="microsoft.compute/disks"/>
    <s v="pvc-0caf4269-8358-4f0b-a0ee-61db2df8a6e2"/>
    <s v=""/>
    <s v=""/>
    <x v="0"/>
    <x v="1"/>
    <s v="Review disks that are not attached to a VM and evaluate if you still need the disks"/>
    <m/>
    <m/>
    <m/>
    <m/>
    <s v="USD"/>
    <n v="0"/>
    <m/>
  </r>
  <r>
    <s v="f63fbc3e-78fb-48e6-8e5b-944c79e35ca1"/>
    <s v="mc_rg-bluep-eastus2-prod-001_aks-uaa-k8-eastus2-prod-001_eastus2"/>
    <s v="microsoft.compute/disks"/>
    <s v="pvc-0d1bbef3-f6d2-4083-85d3-60beba442be6"/>
    <s v=""/>
    <s v=""/>
    <x v="0"/>
    <x v="1"/>
    <s v="Review disks that are not attached to a VM and evaluate if you still need the disks"/>
    <m/>
    <m/>
    <m/>
    <m/>
    <s v="USD"/>
    <n v="0"/>
    <m/>
  </r>
  <r>
    <s v="f63fbc3e-78fb-48e6-8e5b-944c79e35ca1"/>
    <s v="mc_rg-bluep-eastus2-prod-001_aks-uaa-k8-eastus2-prod-001_eastus2"/>
    <s v="microsoft.compute/disks"/>
    <s v="pvc-0ec7836b-d73b-4a2f-b954-392b8e34c7a6"/>
    <s v=""/>
    <s v=""/>
    <x v="0"/>
    <x v="1"/>
    <s v="Review disks that are not attached to a VM and evaluate if you still need the disks"/>
    <m/>
    <m/>
    <m/>
    <m/>
    <s v="USD"/>
    <n v="0"/>
    <m/>
  </r>
  <r>
    <s v="f63fbc3e-78fb-48e6-8e5b-944c79e35ca1"/>
    <s v="mc_rg-bluep-eastus2-prod-001_aks-uaa-k8-eastus2-prod-001_eastus2"/>
    <s v="microsoft.compute/disks"/>
    <s v="pvc-0f8a7b61-11e5-4329-99b2-29e784e7df78"/>
    <s v=""/>
    <s v=""/>
    <x v="0"/>
    <x v="1"/>
    <s v="Review disks that are not attached to a VM and evaluate if you still need the disks"/>
    <m/>
    <m/>
    <m/>
    <m/>
    <s v="USD"/>
    <n v="0"/>
    <m/>
  </r>
  <r>
    <s v="f63fbc3e-78fb-48e6-8e5b-944c79e35ca1"/>
    <s v="mc_rg-bluep-eastus2-prod-001_aks-uaa-k8-eastus2-prod-001_eastus2"/>
    <s v="microsoft.compute/disks"/>
    <s v="pvc-102ad254-71aa-46c4-b7f9-5992ae2833c5"/>
    <s v=""/>
    <s v=""/>
    <x v="0"/>
    <x v="1"/>
    <s v="Review disks that are not attached to a VM and evaluate if you still need the disks"/>
    <m/>
    <m/>
    <m/>
    <m/>
    <s v="USD"/>
    <n v="0"/>
    <m/>
  </r>
  <r>
    <s v="f63fbc3e-78fb-48e6-8e5b-944c79e35ca1"/>
    <s v="mc_rg-bluep-eastus2-prod-001_aks-uaa-k8-eastus2-prod-001_eastus2"/>
    <s v="microsoft.compute/disks"/>
    <s v="pvc-1071e5a5-aa53-4883-9a12-69ddf091c04c"/>
    <s v=""/>
    <s v=""/>
    <x v="0"/>
    <x v="1"/>
    <s v="Review disks that are not attached to a VM and evaluate if you still need the disks"/>
    <m/>
    <m/>
    <m/>
    <m/>
    <s v="USD"/>
    <n v="0"/>
    <m/>
  </r>
  <r>
    <s v="f63fbc3e-78fb-48e6-8e5b-944c79e35ca1"/>
    <s v="mc_rg-bluep-eastus2-prod-001_aks-uaa-k8-eastus2-prod-001_eastus2"/>
    <s v="microsoft.compute/disks"/>
    <s v="pvc-10d6674d-b7f9-459f-811b-fad3bae6e040"/>
    <s v=""/>
    <s v=""/>
    <x v="0"/>
    <x v="1"/>
    <s v="Review disks that are not attached to a VM and evaluate if you still need the disks"/>
    <m/>
    <m/>
    <m/>
    <m/>
    <s v="USD"/>
    <n v="0"/>
    <m/>
  </r>
  <r>
    <s v="f63fbc3e-78fb-48e6-8e5b-944c79e35ca1"/>
    <s v="mc_rg-bluep-eastus2-prod-001_aks-uaa-k8-eastus2-prod-001_eastus2"/>
    <s v="microsoft.compute/disks"/>
    <s v="pvc-12647ad0-34e2-4126-856b-a0b408d8b7dd"/>
    <s v=""/>
    <s v=""/>
    <x v="0"/>
    <x v="1"/>
    <s v="Review disks that are not attached to a VM and evaluate if you still need the disks"/>
    <m/>
    <m/>
    <m/>
    <m/>
    <s v="USD"/>
    <n v="0"/>
    <m/>
  </r>
  <r>
    <s v="f63fbc3e-78fb-48e6-8e5b-944c79e35ca1"/>
    <s v="mc_rg-bluep-eastus2-prod-001_aks-uaa-k8-eastus2-prod-001_eastus2"/>
    <s v="microsoft.compute/disks"/>
    <s v="pvc-12c5aebf-99db-4294-a9e9-c36485f3de49"/>
    <s v=""/>
    <s v=""/>
    <x v="0"/>
    <x v="1"/>
    <s v="Review disks that are not attached to a VM and evaluate if you still need the disks"/>
    <m/>
    <m/>
    <m/>
    <m/>
    <s v="USD"/>
    <n v="0"/>
    <m/>
  </r>
  <r>
    <s v="f63fbc3e-78fb-48e6-8e5b-944c79e35ca1"/>
    <s v="mc_rg-bluep-eastus2-prod-001_aks-uaa-k8-eastus2-prod-001_eastus2"/>
    <s v="microsoft.compute/disks"/>
    <s v="pvc-12deec59-5db9-4f8e-8ae8-b330fe790287"/>
    <s v=""/>
    <s v=""/>
    <x v="0"/>
    <x v="1"/>
    <s v="Review disks that are not attached to a VM and evaluate if you still need the disks"/>
    <m/>
    <m/>
    <m/>
    <m/>
    <s v="USD"/>
    <n v="0"/>
    <m/>
  </r>
  <r>
    <s v="f63fbc3e-78fb-48e6-8e5b-944c79e35ca1"/>
    <s v="mc_rg-bluep-eastus2-prod-001_aks-uaa-k8-eastus2-prod-001_eastus2"/>
    <s v="microsoft.compute/disks"/>
    <s v="pvc-13a782a5-595a-4eda-9f0e-6cea07faa57a"/>
    <s v=""/>
    <s v=""/>
    <x v="0"/>
    <x v="1"/>
    <s v="Review disks that are not attached to a VM and evaluate if you still need the disks"/>
    <m/>
    <m/>
    <m/>
    <m/>
    <s v="USD"/>
    <n v="0"/>
    <m/>
  </r>
  <r>
    <s v="f63fbc3e-78fb-48e6-8e5b-944c79e35ca1"/>
    <s v="mc_rg-bluep-eastus2-prod-001_aks-uaa-k8-eastus2-prod-001_eastus2"/>
    <s v="microsoft.compute/disks"/>
    <s v="pvc-1489afe0-b0a1-4b07-abde-5ce68cb31ce9"/>
    <s v=""/>
    <s v=""/>
    <x v="0"/>
    <x v="1"/>
    <s v="Review disks that are not attached to a VM and evaluate if you still need the disks"/>
    <m/>
    <m/>
    <m/>
    <m/>
    <s v="USD"/>
    <n v="0"/>
    <m/>
  </r>
  <r>
    <s v="f63fbc3e-78fb-48e6-8e5b-944c79e35ca1"/>
    <s v="mc_rg-bluep-eastus2-prod-001_aks-uaa-k8-eastus2-prod-001_eastus2"/>
    <s v="microsoft.compute/disks"/>
    <s v="pvc-1783a8ce-c57d-40c1-a00e-68d1d3d5b38e"/>
    <s v=""/>
    <s v=""/>
    <x v="0"/>
    <x v="1"/>
    <s v="Review disks that are not attached to a VM and evaluate if you still need the disks"/>
    <m/>
    <m/>
    <m/>
    <m/>
    <s v="USD"/>
    <n v="0"/>
    <m/>
  </r>
  <r>
    <s v="f63fbc3e-78fb-48e6-8e5b-944c79e35ca1"/>
    <s v="mc_rg-bluep-eastus2-prod-001_aks-uaa-k8-eastus2-prod-001_eastus2"/>
    <s v="microsoft.compute/disks"/>
    <s v="pvc-17da88f6-506c-4194-94ca-117cb923171c"/>
    <s v=""/>
    <s v=""/>
    <x v="0"/>
    <x v="1"/>
    <s v="Review disks that are not attached to a VM and evaluate if you still need the disks"/>
    <m/>
    <m/>
    <m/>
    <m/>
    <s v="USD"/>
    <n v="0"/>
    <m/>
  </r>
  <r>
    <s v="f63fbc3e-78fb-48e6-8e5b-944c79e35ca1"/>
    <s v="mc_rg-bluep-eastus2-prod-001_aks-uaa-k8-eastus2-prod-001_eastus2"/>
    <s v="microsoft.compute/disks"/>
    <s v="pvc-17f7c757-d87e-436e-9758-e797e7ae813a"/>
    <s v=""/>
    <s v=""/>
    <x v="0"/>
    <x v="1"/>
    <s v="Review disks that are not attached to a VM and evaluate if you still need the disks"/>
    <m/>
    <m/>
    <m/>
    <m/>
    <s v="USD"/>
    <n v="0"/>
    <m/>
  </r>
  <r>
    <s v="f63fbc3e-78fb-48e6-8e5b-944c79e35ca1"/>
    <s v="mc_rg-bluep-eastus2-prod-001_aks-uaa-k8-eastus2-prod-001_eastus2"/>
    <s v="microsoft.compute/disks"/>
    <s v="pvc-182a66d4-d384-4501-a3ba-cb359de00f77"/>
    <s v=""/>
    <s v=""/>
    <x v="0"/>
    <x v="1"/>
    <s v="Review disks that are not attached to a VM and evaluate if you still need the disks"/>
    <m/>
    <m/>
    <m/>
    <m/>
    <s v="USD"/>
    <n v="0"/>
    <m/>
  </r>
  <r>
    <s v="f63fbc3e-78fb-48e6-8e5b-944c79e35ca1"/>
    <s v="mc_rg-bluep-eastus2-prod-001_aks-uaa-k8-eastus2-prod-001_eastus2"/>
    <s v="microsoft.compute/disks"/>
    <s v="pvc-18347a3a-32b9-408d-97d0-f31387ca09a8"/>
    <s v=""/>
    <s v=""/>
    <x v="0"/>
    <x v="1"/>
    <s v="Review disks that are not attached to a VM and evaluate if you still need the disks"/>
    <m/>
    <m/>
    <m/>
    <m/>
    <s v="USD"/>
    <n v="0"/>
    <m/>
  </r>
  <r>
    <s v="f63fbc3e-78fb-48e6-8e5b-944c79e35ca1"/>
    <s v="mc_rg-bluep-eastus2-prod-001_aks-uaa-k8-eastus2-prod-001_eastus2"/>
    <s v="microsoft.compute/disks"/>
    <s v="pvc-1af52825-35cd-4b53-bb3d-3c8455523146"/>
    <s v=""/>
    <s v=""/>
    <x v="0"/>
    <x v="1"/>
    <s v="Review disks that are not attached to a VM and evaluate if you still need the disks"/>
    <m/>
    <m/>
    <m/>
    <m/>
    <s v="USD"/>
    <n v="0"/>
    <m/>
  </r>
  <r>
    <s v="f63fbc3e-78fb-48e6-8e5b-944c79e35ca1"/>
    <s v="mc_rg-bluep-eastus2-prod-001_aks-uaa-k8-eastus2-prod-001_eastus2"/>
    <s v="microsoft.compute/disks"/>
    <s v="pvc-1b3d4326-7264-474c-9fca-329cad794789"/>
    <s v=""/>
    <s v=""/>
    <x v="0"/>
    <x v="1"/>
    <s v="Review disks that are not attached to a VM and evaluate if you still need the disks"/>
    <m/>
    <m/>
    <m/>
    <m/>
    <s v="USD"/>
    <n v="0"/>
    <m/>
  </r>
  <r>
    <s v="f63fbc3e-78fb-48e6-8e5b-944c79e35ca1"/>
    <s v="mc_rg-bluep-eastus2-prod-001_aks-uaa-k8-eastus2-prod-001_eastus2"/>
    <s v="microsoft.compute/disks"/>
    <s v="pvc-1b4b8e13-99a3-4390-bf00-92c1fa301349"/>
    <s v=""/>
    <s v=""/>
    <x v="0"/>
    <x v="1"/>
    <s v="Review disks that are not attached to a VM and evaluate if you still need the disks"/>
    <m/>
    <m/>
    <m/>
    <m/>
    <s v="USD"/>
    <n v="0"/>
    <m/>
  </r>
  <r>
    <s v="f63fbc3e-78fb-48e6-8e5b-944c79e35ca1"/>
    <s v="mc_rg-bluep-eastus2-prod-001_aks-uaa-k8-eastus2-prod-001_eastus2"/>
    <s v="microsoft.compute/disks"/>
    <s v="pvc-1b755f1a-b766-4274-955c-2d7de81b54e2"/>
    <s v=""/>
    <s v=""/>
    <x v="0"/>
    <x v="1"/>
    <s v="Review disks that are not attached to a VM and evaluate if you still need the disks"/>
    <m/>
    <m/>
    <m/>
    <m/>
    <s v="USD"/>
    <n v="0"/>
    <m/>
  </r>
  <r>
    <s v="f63fbc3e-78fb-48e6-8e5b-944c79e35ca1"/>
    <s v="mc_rg-bluep-eastus2-prod-001_aks-uaa-k8-eastus2-prod-001_eastus2"/>
    <s v="microsoft.compute/disks"/>
    <s v="pvc-1c1b3eab-b830-4cf0-98cc-dd4ab6e4d2c5"/>
    <s v=""/>
    <s v=""/>
    <x v="0"/>
    <x v="1"/>
    <s v="Review disks that are not attached to a VM and evaluate if you still need the disks"/>
    <m/>
    <m/>
    <m/>
    <m/>
    <s v="USD"/>
    <n v="0"/>
    <m/>
  </r>
  <r>
    <s v="f63fbc3e-78fb-48e6-8e5b-944c79e35ca1"/>
    <s v="mc_rg-bluep-eastus2-prod-001_aks-uaa-k8-eastus2-prod-001_eastus2"/>
    <s v="microsoft.compute/disks"/>
    <s v="pvc-1c1da7b3-8ff2-4c2e-89d6-0e967bcf4c87"/>
    <s v=""/>
    <s v=""/>
    <x v="0"/>
    <x v="1"/>
    <s v="Review disks that are not attached to a VM and evaluate if you still need the disks"/>
    <m/>
    <m/>
    <m/>
    <m/>
    <s v="USD"/>
    <n v="0"/>
    <m/>
  </r>
  <r>
    <s v="f63fbc3e-78fb-48e6-8e5b-944c79e35ca1"/>
    <s v="mc_rg-bluep-eastus2-prod-001_aks-uaa-k8-eastus2-prod-001_eastus2"/>
    <s v="microsoft.compute/disks"/>
    <s v="pvc-1d12a688-9752-49fb-ac79-6ebb9e1d4a97"/>
    <s v=""/>
    <s v=""/>
    <x v="0"/>
    <x v="1"/>
    <s v="Review disks that are not attached to a VM and evaluate if you still need the disks"/>
    <m/>
    <m/>
    <m/>
    <m/>
    <s v="USD"/>
    <n v="0"/>
    <m/>
  </r>
  <r>
    <s v="f63fbc3e-78fb-48e6-8e5b-944c79e35ca1"/>
    <s v="mc_rg-bluep-eastus2-prod-001_aks-uaa-k8-eastus2-prod-001_eastus2"/>
    <s v="microsoft.compute/disks"/>
    <s v="pvc-1dd7e472-56d2-4f20-a85f-9a40ac2b36f9"/>
    <s v=""/>
    <s v=""/>
    <x v="0"/>
    <x v="1"/>
    <s v="Review disks that are not attached to a VM and evaluate if you still need the disks"/>
    <m/>
    <m/>
    <m/>
    <m/>
    <s v="USD"/>
    <n v="0"/>
    <m/>
  </r>
  <r>
    <s v="f63fbc3e-78fb-48e6-8e5b-944c79e35ca1"/>
    <s v="mc_rg-bluep-eastus2-prod-001_aks-uaa-k8-eastus2-prod-001_eastus2"/>
    <s v="microsoft.compute/disks"/>
    <s v="pvc-1e639176-fe0e-4ff0-a749-71af46c85e7e"/>
    <s v=""/>
    <s v=""/>
    <x v="0"/>
    <x v="1"/>
    <s v="Review disks that are not attached to a VM and evaluate if you still need the disks"/>
    <m/>
    <m/>
    <m/>
    <m/>
    <s v="USD"/>
    <n v="0"/>
    <m/>
  </r>
  <r>
    <s v="f63fbc3e-78fb-48e6-8e5b-944c79e35ca1"/>
    <s v="mc_rg-bluep-eastus2-prod-001_aks-uaa-k8-eastus2-prod-001_eastus2"/>
    <s v="microsoft.compute/disks"/>
    <s v="pvc-24a93131-f0be-4081-ad48-7160ab98612f"/>
    <s v=""/>
    <s v=""/>
    <x v="0"/>
    <x v="1"/>
    <s v="Review disks that are not attached to a VM and evaluate if you still need the disks"/>
    <m/>
    <m/>
    <m/>
    <m/>
    <s v="USD"/>
    <n v="0"/>
    <m/>
  </r>
  <r>
    <s v="f63fbc3e-78fb-48e6-8e5b-944c79e35ca1"/>
    <s v="mc_rg-bluep-eastus2-prod-001_aks-uaa-k8-eastus2-prod-001_eastus2"/>
    <s v="microsoft.compute/disks"/>
    <s v="pvc-25314979-eca9-4f09-ae0e-0a85c80baae3"/>
    <s v=""/>
    <s v=""/>
    <x v="0"/>
    <x v="1"/>
    <s v="Review disks that are not attached to a VM and evaluate if you still need the disks"/>
    <m/>
    <m/>
    <m/>
    <m/>
    <s v="USD"/>
    <n v="0"/>
    <m/>
  </r>
  <r>
    <s v="f63fbc3e-78fb-48e6-8e5b-944c79e35ca1"/>
    <s v="mc_rg-bluep-eastus2-prod-001_aks-uaa-k8-eastus2-prod-001_eastus2"/>
    <s v="microsoft.compute/disks"/>
    <s v="pvc-27029c4d-e1b8-4469-81b3-3f94b1a73e53"/>
    <s v=""/>
    <s v=""/>
    <x v="0"/>
    <x v="1"/>
    <s v="Review disks that are not attached to a VM and evaluate if you still need the disks"/>
    <m/>
    <m/>
    <m/>
    <m/>
    <s v="USD"/>
    <n v="0"/>
    <m/>
  </r>
  <r>
    <s v="f63fbc3e-78fb-48e6-8e5b-944c79e35ca1"/>
    <s v="mc_rg-bluep-eastus2-prod-001_aks-uaa-k8-eastus2-prod-001_eastus2"/>
    <s v="microsoft.compute/disks"/>
    <s v="pvc-27ba420e-e2ec-484f-a629-1dca13011e73"/>
    <s v=""/>
    <s v=""/>
    <x v="0"/>
    <x v="1"/>
    <s v="Review disks that are not attached to a VM and evaluate if you still need the disks"/>
    <m/>
    <m/>
    <m/>
    <m/>
    <s v="USD"/>
    <n v="0"/>
    <m/>
  </r>
  <r>
    <s v="f63fbc3e-78fb-48e6-8e5b-944c79e35ca1"/>
    <s v="mc_rg-bluep-eastus2-prod-001_aks-uaa-k8-eastus2-prod-001_eastus2"/>
    <s v="microsoft.compute/disks"/>
    <s v="pvc-2961d2cb-d2f7-4901-8eac-adc4de9c6eb4"/>
    <s v=""/>
    <s v=""/>
    <x v="0"/>
    <x v="1"/>
    <s v="Review disks that are not attached to a VM and evaluate if you still need the disks"/>
    <m/>
    <m/>
    <m/>
    <m/>
    <s v="USD"/>
    <n v="0"/>
    <m/>
  </r>
  <r>
    <s v="f63fbc3e-78fb-48e6-8e5b-944c79e35ca1"/>
    <s v="mc_rg-bluep-eastus2-prod-001_aks-uaa-k8-eastus2-prod-001_eastus2"/>
    <s v="microsoft.compute/disks"/>
    <s v="pvc-29b655a0-c188-411e-828b-af22498a75f9"/>
    <s v=""/>
    <s v=""/>
    <x v="0"/>
    <x v="1"/>
    <s v="Review disks that are not attached to a VM and evaluate if you still need the disks"/>
    <m/>
    <m/>
    <m/>
    <m/>
    <s v="USD"/>
    <n v="0"/>
    <m/>
  </r>
  <r>
    <s v="f63fbc3e-78fb-48e6-8e5b-944c79e35ca1"/>
    <s v="mc_rg-bluep-eastus2-prod-001_aks-uaa-k8-eastus2-prod-001_eastus2"/>
    <s v="microsoft.compute/disks"/>
    <s v="pvc-2bf35534-bc7a-484d-a9a2-e99a2844622f"/>
    <s v=""/>
    <s v=""/>
    <x v="0"/>
    <x v="1"/>
    <s v="Review disks that are not attached to a VM and evaluate if you still need the disks"/>
    <m/>
    <m/>
    <m/>
    <m/>
    <s v="USD"/>
    <n v="0"/>
    <m/>
  </r>
  <r>
    <s v="f63fbc3e-78fb-48e6-8e5b-944c79e35ca1"/>
    <s v="mc_rg-bluep-eastus2-prod-001_aks-uaa-k8-eastus2-prod-001_eastus2"/>
    <s v="microsoft.compute/disks"/>
    <s v="pvc-2bf7b3d9-9f1a-4dfa-b9d2-e183f9e1104c"/>
    <s v=""/>
    <s v=""/>
    <x v="0"/>
    <x v="1"/>
    <s v="Review disks that are not attached to a VM and evaluate if you still need the disks"/>
    <m/>
    <m/>
    <m/>
    <m/>
    <s v="USD"/>
    <n v="0"/>
    <m/>
  </r>
  <r>
    <s v="f63fbc3e-78fb-48e6-8e5b-944c79e35ca1"/>
    <s v="mc_rg-bluep-eastus2-prod-001_aks-uaa-k8-eastus2-prod-001_eastus2"/>
    <s v="microsoft.compute/disks"/>
    <s v="pvc-2cc79c7e-fe5d-4742-9a91-18077868667f"/>
    <s v=""/>
    <s v=""/>
    <x v="0"/>
    <x v="1"/>
    <s v="Review disks that are not attached to a VM and evaluate if you still need the disks"/>
    <m/>
    <m/>
    <m/>
    <m/>
    <s v="USD"/>
    <n v="0"/>
    <m/>
  </r>
  <r>
    <s v="f63fbc3e-78fb-48e6-8e5b-944c79e35ca1"/>
    <s v="mc_rg-bluep-eastus2-prod-001_aks-uaa-k8-eastus2-prod-001_eastus2"/>
    <s v="microsoft.compute/disks"/>
    <s v="pvc-2de4ea4d-1e19-4a59-adf2-73513d9708c4"/>
    <s v=""/>
    <s v=""/>
    <x v="0"/>
    <x v="1"/>
    <s v="Review disks that are not attached to a VM and evaluate if you still need the disks"/>
    <m/>
    <m/>
    <m/>
    <m/>
    <s v="USD"/>
    <n v="0"/>
    <m/>
  </r>
  <r>
    <s v="f63fbc3e-78fb-48e6-8e5b-944c79e35ca1"/>
    <s v="mc_rg-bluep-eastus2-prod-001_aks-uaa-k8-eastus2-prod-001_eastus2"/>
    <s v="microsoft.compute/disks"/>
    <s v="pvc-2e7ab1a9-777c-4475-85cb-cec16b764067"/>
    <s v=""/>
    <s v=""/>
    <x v="0"/>
    <x v="1"/>
    <s v="Review disks that are not attached to a VM and evaluate if you still need the disks"/>
    <m/>
    <m/>
    <m/>
    <m/>
    <s v="USD"/>
    <n v="0"/>
    <m/>
  </r>
  <r>
    <s v="f63fbc3e-78fb-48e6-8e5b-944c79e35ca1"/>
    <s v="mc_rg-bluep-eastus2-prod-001_aks-uaa-k8-eastus2-prod-001_eastus2"/>
    <s v="microsoft.compute/disks"/>
    <s v="pvc-2ee574b3-33c4-4f0c-94e0-5628b8e46b20"/>
    <s v=""/>
    <s v=""/>
    <x v="0"/>
    <x v="1"/>
    <s v="Review disks that are not attached to a VM and evaluate if you still need the disks"/>
    <m/>
    <m/>
    <m/>
    <m/>
    <s v="USD"/>
    <n v="0"/>
    <m/>
  </r>
  <r>
    <s v="f63fbc3e-78fb-48e6-8e5b-944c79e35ca1"/>
    <s v="mc_rg-bluep-eastus2-prod-001_aks-uaa-k8-eastus2-prod-001_eastus2"/>
    <s v="microsoft.compute/disks"/>
    <s v="pvc-2f7eda3e-9160-436c-a308-c55d5750a58f"/>
    <s v=""/>
    <s v=""/>
    <x v="0"/>
    <x v="1"/>
    <s v="Review disks that are not attached to a VM and evaluate if you still need the disks"/>
    <m/>
    <m/>
    <m/>
    <m/>
    <s v="USD"/>
    <n v="0"/>
    <m/>
  </r>
  <r>
    <s v="f63fbc3e-78fb-48e6-8e5b-944c79e35ca1"/>
    <s v="mc_rg-bluep-eastus2-prod-001_aks-uaa-k8-eastus2-prod-001_eastus2"/>
    <s v="microsoft.compute/disks"/>
    <s v="pvc-303df3e9-123a-48e4-b721-62498127a298"/>
    <s v=""/>
    <s v=""/>
    <x v="0"/>
    <x v="1"/>
    <s v="Review disks that are not attached to a VM and evaluate if you still need the disks"/>
    <m/>
    <m/>
    <m/>
    <m/>
    <s v="USD"/>
    <n v="0"/>
    <m/>
  </r>
  <r>
    <s v="f63fbc3e-78fb-48e6-8e5b-944c79e35ca1"/>
    <s v="mc_rg-bluep-eastus2-prod-001_aks-uaa-k8-eastus2-prod-001_eastus2"/>
    <s v="microsoft.compute/disks"/>
    <s v="pvc-30560265-f9b5-48e2-8645-45237ccd5956"/>
    <s v=""/>
    <s v=""/>
    <x v="0"/>
    <x v="1"/>
    <s v="Review disks that are not attached to a VM and evaluate if you still need the disks"/>
    <m/>
    <m/>
    <m/>
    <m/>
    <s v="USD"/>
    <n v="0"/>
    <m/>
  </r>
  <r>
    <s v="f63fbc3e-78fb-48e6-8e5b-944c79e35ca1"/>
    <s v="mc_rg-bluep-eastus2-prod-001_aks-uaa-k8-eastus2-prod-001_eastus2"/>
    <s v="microsoft.compute/disks"/>
    <s v="pvc-32244015-8068-48e9-8d6e-222bede84482"/>
    <s v=""/>
    <s v=""/>
    <x v="0"/>
    <x v="1"/>
    <s v="Review disks that are not attached to a VM and evaluate if you still need the disks"/>
    <m/>
    <m/>
    <m/>
    <m/>
    <s v="USD"/>
    <n v="0"/>
    <m/>
  </r>
  <r>
    <s v="f63fbc3e-78fb-48e6-8e5b-944c79e35ca1"/>
    <s v="mc_rg-bluep-eastus2-prod-001_aks-uaa-k8-eastus2-prod-001_eastus2"/>
    <s v="microsoft.compute/disks"/>
    <s v="pvc-35374435-2a08-409f-8f59-ce1a199b6c84"/>
    <s v=""/>
    <s v=""/>
    <x v="0"/>
    <x v="1"/>
    <s v="Review disks that are not attached to a VM and evaluate if you still need the disks"/>
    <m/>
    <m/>
    <m/>
    <m/>
    <s v="USD"/>
    <n v="0"/>
    <m/>
  </r>
  <r>
    <s v="f63fbc3e-78fb-48e6-8e5b-944c79e35ca1"/>
    <s v="mc_rg-bluep-eastus2-prod-001_aks-uaa-k8-eastus2-prod-001_eastus2"/>
    <s v="microsoft.compute/disks"/>
    <s v="pvc-3773b2f2-8a0f-405c-b40f-3a7b5bd9f86a"/>
    <s v=""/>
    <s v=""/>
    <x v="0"/>
    <x v="1"/>
    <s v="Review disks that are not attached to a VM and evaluate if you still need the disks"/>
    <m/>
    <m/>
    <m/>
    <m/>
    <s v="USD"/>
    <n v="0"/>
    <m/>
  </r>
  <r>
    <s v="f63fbc3e-78fb-48e6-8e5b-944c79e35ca1"/>
    <s v="mc_rg-bluep-eastus2-prod-001_aks-uaa-k8-eastus2-prod-001_eastus2"/>
    <s v="microsoft.compute/disks"/>
    <s v="pvc-3813c1a2-8262-40a3-9979-3b830b783d14"/>
    <s v=""/>
    <s v=""/>
    <x v="0"/>
    <x v="1"/>
    <s v="Review disks that are not attached to a VM and evaluate if you still need the disks"/>
    <m/>
    <m/>
    <m/>
    <m/>
    <s v="USD"/>
    <n v="0"/>
    <m/>
  </r>
  <r>
    <s v="f63fbc3e-78fb-48e6-8e5b-944c79e35ca1"/>
    <s v="mc_rg-bluep-eastus2-prod-001_aks-uaa-k8-eastus2-prod-001_eastus2"/>
    <s v="microsoft.compute/disks"/>
    <s v="pvc-39020dad-c4fa-4f01-b292-04a4e49ed01a"/>
    <s v=""/>
    <s v=""/>
    <x v="0"/>
    <x v="1"/>
    <s v="Review disks that are not attached to a VM and evaluate if you still need the disks"/>
    <m/>
    <m/>
    <m/>
    <m/>
    <s v="USD"/>
    <n v="0"/>
    <m/>
  </r>
  <r>
    <s v="f63fbc3e-78fb-48e6-8e5b-944c79e35ca1"/>
    <s v="mc_rg-bluep-eastus2-prod-001_aks-uaa-k8-eastus2-prod-001_eastus2"/>
    <s v="microsoft.compute/disks"/>
    <s v="pvc-39630a77-af96-4bf5-a59f-87975c785291"/>
    <s v=""/>
    <s v=""/>
    <x v="0"/>
    <x v="1"/>
    <s v="Review disks that are not attached to a VM and evaluate if you still need the disks"/>
    <m/>
    <m/>
    <m/>
    <m/>
    <s v="USD"/>
    <n v="0"/>
    <m/>
  </r>
  <r>
    <s v="f63fbc3e-78fb-48e6-8e5b-944c79e35ca1"/>
    <s v="mc_rg-bluep-eastus2-prod-001_aks-uaa-k8-eastus2-prod-001_eastus2"/>
    <s v="microsoft.compute/disks"/>
    <s v="pvc-39a0409e-4d89-4f2e-b537-ed6b9d7e60bd"/>
    <s v=""/>
    <s v=""/>
    <x v="0"/>
    <x v="1"/>
    <s v="Review disks that are not attached to a VM and evaluate if you still need the disks"/>
    <m/>
    <m/>
    <m/>
    <m/>
    <s v="USD"/>
    <n v="0"/>
    <m/>
  </r>
  <r>
    <s v="f63fbc3e-78fb-48e6-8e5b-944c79e35ca1"/>
    <s v="mc_rg-bluep-eastus2-prod-001_aks-uaa-k8-eastus2-prod-001_eastus2"/>
    <s v="microsoft.compute/disks"/>
    <s v="pvc-39f957a3-3119-461c-b973-4ed688ab7444"/>
    <s v=""/>
    <s v=""/>
    <x v="0"/>
    <x v="1"/>
    <s v="Review disks that are not attached to a VM and evaluate if you still need the disks"/>
    <m/>
    <m/>
    <m/>
    <m/>
    <s v="USD"/>
    <n v="0"/>
    <m/>
  </r>
  <r>
    <s v="f63fbc3e-78fb-48e6-8e5b-944c79e35ca1"/>
    <s v="mc_rg-bluep-eastus2-prod-001_aks-uaa-k8-eastus2-prod-001_eastus2"/>
    <s v="microsoft.compute/disks"/>
    <s v="pvc-3de2cbab-441d-4120-b1bb-0dc5fe6fe5ae"/>
    <s v=""/>
    <s v=""/>
    <x v="0"/>
    <x v="1"/>
    <s v="Review disks that are not attached to a VM and evaluate if you still need the disks"/>
    <m/>
    <m/>
    <m/>
    <m/>
    <s v="USD"/>
    <n v="0"/>
    <m/>
  </r>
  <r>
    <s v="f63fbc3e-78fb-48e6-8e5b-944c79e35ca1"/>
    <s v="mc_rg-bluep-eastus2-prod-001_aks-uaa-k8-eastus2-prod-001_eastus2"/>
    <s v="microsoft.compute/disks"/>
    <s v="pvc-3e8e01f3-5370-4b7b-9f3e-f4c34976afd4"/>
    <s v=""/>
    <s v=""/>
    <x v="0"/>
    <x v="1"/>
    <s v="Review disks that are not attached to a VM and evaluate if you still need the disks"/>
    <m/>
    <m/>
    <m/>
    <m/>
    <s v="USD"/>
    <n v="0"/>
    <m/>
  </r>
  <r>
    <s v="f63fbc3e-78fb-48e6-8e5b-944c79e35ca1"/>
    <s v="mc_rg-bluep-eastus2-prod-001_aks-uaa-k8-eastus2-prod-001_eastus2"/>
    <s v="microsoft.compute/disks"/>
    <s v="pvc-3fd45dae-c130-4de3-825c-f3c5df73ce8d"/>
    <s v=""/>
    <s v=""/>
    <x v="0"/>
    <x v="1"/>
    <s v="Review disks that are not attached to a VM and evaluate if you still need the disks"/>
    <m/>
    <m/>
    <m/>
    <m/>
    <s v="USD"/>
    <n v="0"/>
    <m/>
  </r>
  <r>
    <s v="f63fbc3e-78fb-48e6-8e5b-944c79e35ca1"/>
    <s v="mc_rg-bluep-eastus2-prod-001_aks-uaa-k8-eastus2-prod-001_eastus2"/>
    <s v="microsoft.compute/disks"/>
    <s v="pvc-4749e56a-e253-4cf1-9685-e6beb0ef9098"/>
    <s v=""/>
    <s v=""/>
    <x v="0"/>
    <x v="1"/>
    <s v="Review disks that are not attached to a VM and evaluate if you still need the disks"/>
    <m/>
    <m/>
    <m/>
    <m/>
    <s v="USD"/>
    <n v="0"/>
    <m/>
  </r>
  <r>
    <s v="f63fbc3e-78fb-48e6-8e5b-944c79e35ca1"/>
    <s v="mc_rg-bluep-eastus2-prod-001_aks-uaa-k8-eastus2-prod-001_eastus2"/>
    <s v="microsoft.compute/disks"/>
    <s v="pvc-48887bde-d6e8-473f-8c0f-da91a9eea873"/>
    <s v=""/>
    <s v=""/>
    <x v="0"/>
    <x v="1"/>
    <s v="Review disks that are not attached to a VM and evaluate if you still need the disks"/>
    <m/>
    <m/>
    <m/>
    <m/>
    <s v="USD"/>
    <n v="0"/>
    <m/>
  </r>
  <r>
    <s v="f63fbc3e-78fb-48e6-8e5b-944c79e35ca1"/>
    <s v="mc_rg-bluep-eastus2-prod-001_aks-uaa-k8-eastus2-prod-001_eastus2"/>
    <s v="microsoft.compute/disks"/>
    <s v="pvc-49a14c69-148b-41ce-a976-f920c8174d14"/>
    <s v=""/>
    <s v=""/>
    <x v="0"/>
    <x v="1"/>
    <s v="Review disks that are not attached to a VM and evaluate if you still need the disks"/>
    <m/>
    <m/>
    <m/>
    <m/>
    <s v="USD"/>
    <n v="0"/>
    <m/>
  </r>
  <r>
    <s v="f63fbc3e-78fb-48e6-8e5b-944c79e35ca1"/>
    <s v="mc_rg-bluep-eastus2-prod-001_aks-uaa-k8-eastus2-prod-001_eastus2"/>
    <s v="microsoft.compute/disks"/>
    <s v="pvc-4a053dd8-c779-439c-90f4-dc06d789b971"/>
    <s v=""/>
    <s v=""/>
    <x v="0"/>
    <x v="1"/>
    <s v="Review disks that are not attached to a VM and evaluate if you still need the disks"/>
    <m/>
    <m/>
    <m/>
    <m/>
    <s v="USD"/>
    <n v="0"/>
    <m/>
  </r>
  <r>
    <s v="f63fbc3e-78fb-48e6-8e5b-944c79e35ca1"/>
    <s v="mc_rg-bluep-eastus2-prod-001_aks-uaa-k8-eastus2-prod-001_eastus2"/>
    <s v="microsoft.compute/disks"/>
    <s v="pvc-4a608141-9038-40de-bb47-9f6d9da3b9f7"/>
    <s v=""/>
    <s v=""/>
    <x v="0"/>
    <x v="1"/>
    <s v="Review disks that are not attached to a VM and evaluate if you still need the disks"/>
    <m/>
    <m/>
    <m/>
    <m/>
    <s v="USD"/>
    <n v="0"/>
    <m/>
  </r>
  <r>
    <s v="f63fbc3e-78fb-48e6-8e5b-944c79e35ca1"/>
    <s v="mc_rg-bluep-eastus2-prod-001_aks-uaa-k8-eastus2-prod-001_eastus2"/>
    <s v="microsoft.compute/disks"/>
    <s v="pvc-4ab70761-7647-47f0-a593-6ac93e202410"/>
    <s v=""/>
    <s v=""/>
    <x v="0"/>
    <x v="1"/>
    <s v="Review disks that are not attached to a VM and evaluate if you still need the disks"/>
    <m/>
    <m/>
    <m/>
    <m/>
    <s v="USD"/>
    <n v="0"/>
    <m/>
  </r>
  <r>
    <s v="f63fbc3e-78fb-48e6-8e5b-944c79e35ca1"/>
    <s v="mc_rg-bluep-eastus2-prod-001_aks-uaa-k8-eastus2-prod-001_eastus2"/>
    <s v="microsoft.compute/disks"/>
    <s v="pvc-4cb45434-d071-43e9-ba5b-8224926725f7"/>
    <s v=""/>
    <s v=""/>
    <x v="0"/>
    <x v="1"/>
    <s v="Review disks that are not attached to a VM and evaluate if you still need the disks"/>
    <m/>
    <m/>
    <m/>
    <m/>
    <s v="USD"/>
    <n v="0"/>
    <m/>
  </r>
  <r>
    <s v="f63fbc3e-78fb-48e6-8e5b-944c79e35ca1"/>
    <s v="mc_rg-bluep-eastus2-prod-001_aks-uaa-k8-eastus2-prod-001_eastus2"/>
    <s v="microsoft.compute/disks"/>
    <s v="pvc-4d9c4fae-8792-4d9d-bc88-f0c2dff078eb"/>
    <s v=""/>
    <s v=""/>
    <x v="0"/>
    <x v="1"/>
    <s v="Review disks that are not attached to a VM and evaluate if you still need the disks"/>
    <m/>
    <m/>
    <m/>
    <m/>
    <s v="USD"/>
    <n v="0"/>
    <m/>
  </r>
  <r>
    <s v="f63fbc3e-78fb-48e6-8e5b-944c79e35ca1"/>
    <s v="mc_rg-bluep-eastus2-prod-001_aks-uaa-k8-eastus2-prod-001_eastus2"/>
    <s v="microsoft.compute/disks"/>
    <s v="pvc-4dfe8d22-e18e-48dd-8a51-5d2a55f3d31c"/>
    <s v=""/>
    <s v=""/>
    <x v="0"/>
    <x v="1"/>
    <s v="Review disks that are not attached to a VM and evaluate if you still need the disks"/>
    <m/>
    <m/>
    <m/>
    <m/>
    <s v="USD"/>
    <n v="0"/>
    <m/>
  </r>
  <r>
    <s v="f63fbc3e-78fb-48e6-8e5b-944c79e35ca1"/>
    <s v="mc_rg-bluep-eastus2-prod-001_aks-uaa-k8-eastus2-prod-001_eastus2"/>
    <s v="microsoft.compute/disks"/>
    <s v="pvc-51c14394-a14b-493c-a02f-b6a749563cb6"/>
    <s v=""/>
    <s v=""/>
    <x v="0"/>
    <x v="1"/>
    <s v="Review disks that are not attached to a VM and evaluate if you still need the disks"/>
    <m/>
    <m/>
    <m/>
    <m/>
    <s v="USD"/>
    <n v="0"/>
    <m/>
  </r>
  <r>
    <s v="f63fbc3e-78fb-48e6-8e5b-944c79e35ca1"/>
    <s v="mc_rg-bluep-eastus2-prod-001_aks-uaa-k8-eastus2-prod-001_eastus2"/>
    <s v="microsoft.compute/disks"/>
    <s v="pvc-5256fcd2-18f6-4d5e-9ac4-7a48b0ac2db7"/>
    <s v=""/>
    <s v=""/>
    <x v="0"/>
    <x v="1"/>
    <s v="Review disks that are not attached to a VM and evaluate if you still need the disks"/>
    <m/>
    <m/>
    <m/>
    <m/>
    <s v="USD"/>
    <n v="0"/>
    <m/>
  </r>
  <r>
    <s v="f63fbc3e-78fb-48e6-8e5b-944c79e35ca1"/>
    <s v="mc_rg-bluep-eastus2-prod-001_aks-uaa-k8-eastus2-prod-001_eastus2"/>
    <s v="microsoft.compute/disks"/>
    <s v="pvc-544c8d5e-8936-49cb-af2c-5915cc1d1140"/>
    <s v=""/>
    <s v=""/>
    <x v="0"/>
    <x v="1"/>
    <s v="Review disks that are not attached to a VM and evaluate if you still need the disks"/>
    <m/>
    <m/>
    <m/>
    <m/>
    <s v="USD"/>
    <n v="0"/>
    <m/>
  </r>
  <r>
    <s v="f63fbc3e-78fb-48e6-8e5b-944c79e35ca1"/>
    <s v="mc_rg-bluep-eastus2-prod-001_aks-uaa-k8-eastus2-prod-001_eastus2"/>
    <s v="microsoft.compute/disks"/>
    <s v="pvc-5468e75f-fb84-4d4a-8293-363ba231e8f4"/>
    <s v=""/>
    <s v=""/>
    <x v="0"/>
    <x v="1"/>
    <s v="Review disks that are not attached to a VM and evaluate if you still need the disks"/>
    <m/>
    <m/>
    <m/>
    <m/>
    <s v="USD"/>
    <n v="0"/>
    <m/>
  </r>
  <r>
    <s v="f63fbc3e-78fb-48e6-8e5b-944c79e35ca1"/>
    <s v="mc_rg-bluep-eastus2-prod-001_aks-uaa-k8-eastus2-prod-001_eastus2"/>
    <s v="microsoft.compute/disks"/>
    <s v="pvc-546ff06c-dbc5-45ba-ba18-ecff2d4cf4f7"/>
    <s v=""/>
    <s v=""/>
    <x v="0"/>
    <x v="1"/>
    <s v="Review disks that are not attached to a VM and evaluate if you still need the disks"/>
    <m/>
    <m/>
    <m/>
    <m/>
    <s v="USD"/>
    <n v="0"/>
    <m/>
  </r>
  <r>
    <s v="f63fbc3e-78fb-48e6-8e5b-944c79e35ca1"/>
    <s v="mc_rg-bluep-eastus2-prod-001_aks-uaa-k8-eastus2-prod-001_eastus2"/>
    <s v="microsoft.compute/disks"/>
    <s v="pvc-553f00c5-0708-43af-b46e-ec7615c06164"/>
    <s v=""/>
    <s v=""/>
    <x v="0"/>
    <x v="1"/>
    <s v="Review disks that are not attached to a VM and evaluate if you still need the disks"/>
    <m/>
    <m/>
    <m/>
    <m/>
    <s v="USD"/>
    <n v="0"/>
    <m/>
  </r>
  <r>
    <s v="f63fbc3e-78fb-48e6-8e5b-944c79e35ca1"/>
    <s v="mc_rg-bluep-eastus2-prod-001_aks-uaa-k8-eastus2-prod-001_eastus2"/>
    <s v="microsoft.compute/disks"/>
    <s v="pvc-55f27c5d-13d6-4376-90e3-f8402412bd30"/>
    <s v=""/>
    <s v=""/>
    <x v="0"/>
    <x v="1"/>
    <s v="Review disks that are not attached to a VM and evaluate if you still need the disks"/>
    <m/>
    <m/>
    <m/>
    <m/>
    <s v="USD"/>
    <n v="0"/>
    <m/>
  </r>
  <r>
    <s v="f63fbc3e-78fb-48e6-8e5b-944c79e35ca1"/>
    <s v="mc_rg-bluep-eastus2-prod-001_aks-uaa-k8-eastus2-prod-001_eastus2"/>
    <s v="microsoft.compute/disks"/>
    <s v="pvc-56c6ccfa-6630-4bdf-b048-a308e0ee6992"/>
    <s v=""/>
    <s v=""/>
    <x v="0"/>
    <x v="1"/>
    <s v="Review disks that are not attached to a VM and evaluate if you still need the disks"/>
    <m/>
    <m/>
    <m/>
    <m/>
    <s v="USD"/>
    <n v="0"/>
    <m/>
  </r>
  <r>
    <s v="f63fbc3e-78fb-48e6-8e5b-944c79e35ca1"/>
    <s v="mc_rg-bluep-eastus2-prod-001_aks-uaa-k8-eastus2-prod-001_eastus2"/>
    <s v="microsoft.compute/disks"/>
    <s v="pvc-588cc9db-139f-42cb-85c2-b069bbef7445"/>
    <s v=""/>
    <s v=""/>
    <x v="0"/>
    <x v="1"/>
    <s v="Review disks that are not attached to a VM and evaluate if you still need the disks"/>
    <m/>
    <m/>
    <m/>
    <m/>
    <s v="USD"/>
    <n v="0"/>
    <m/>
  </r>
  <r>
    <s v="f63fbc3e-78fb-48e6-8e5b-944c79e35ca1"/>
    <s v="mc_rg-bluep-eastus2-prod-001_aks-uaa-k8-eastus2-prod-001_eastus2"/>
    <s v="microsoft.compute/disks"/>
    <s v="pvc-5979b218-1154-41ec-8f7e-b4a689e77480"/>
    <s v=""/>
    <s v=""/>
    <x v="0"/>
    <x v="1"/>
    <s v="Review disks that are not attached to a VM and evaluate if you still need the disks"/>
    <m/>
    <m/>
    <m/>
    <m/>
    <s v="USD"/>
    <n v="0"/>
    <m/>
  </r>
  <r>
    <s v="f63fbc3e-78fb-48e6-8e5b-944c79e35ca1"/>
    <s v="mc_rg-bluep-eastus2-prod-001_aks-uaa-k8-eastus2-prod-001_eastus2"/>
    <s v="microsoft.compute/disks"/>
    <s v="pvc-59c49461-b226-47c3-9e51-a2fd8de93dd2"/>
    <s v=""/>
    <s v=""/>
    <x v="0"/>
    <x v="1"/>
    <s v="Review disks that are not attached to a VM and evaluate if you still need the disks"/>
    <m/>
    <m/>
    <m/>
    <m/>
    <s v="USD"/>
    <n v="0"/>
    <m/>
  </r>
  <r>
    <s v="f63fbc3e-78fb-48e6-8e5b-944c79e35ca1"/>
    <s v="mc_rg-bluep-eastus2-prod-001_aks-uaa-k8-eastus2-prod-001_eastus2"/>
    <s v="microsoft.compute/disks"/>
    <s v="pvc-5ac646b0-601b-4786-bf80-c6ee16833580"/>
    <s v=""/>
    <s v=""/>
    <x v="0"/>
    <x v="1"/>
    <s v="Review disks that are not attached to a VM and evaluate if you still need the disks"/>
    <m/>
    <m/>
    <m/>
    <m/>
    <s v="USD"/>
    <n v="0"/>
    <m/>
  </r>
  <r>
    <s v="f63fbc3e-78fb-48e6-8e5b-944c79e35ca1"/>
    <s v="mc_rg-bluep-eastus2-prod-001_aks-uaa-k8-eastus2-prod-001_eastus2"/>
    <s v="microsoft.compute/disks"/>
    <s v="pvc-5c113efb-dd53-42dd-9e53-83e6a061ba4f"/>
    <s v=""/>
    <s v=""/>
    <x v="0"/>
    <x v="1"/>
    <s v="Review disks that are not attached to a VM and evaluate if you still need the disks"/>
    <m/>
    <m/>
    <m/>
    <m/>
    <s v="USD"/>
    <n v="0"/>
    <m/>
  </r>
  <r>
    <s v="f63fbc3e-78fb-48e6-8e5b-944c79e35ca1"/>
    <s v="mc_rg-bluep-eastus2-prod-001_aks-uaa-k8-eastus2-prod-001_eastus2"/>
    <s v="microsoft.compute/disks"/>
    <s v="pvc-5c1c958b-fb50-4d06-b778-ff8e34ad4363"/>
    <s v=""/>
    <s v=""/>
    <x v="0"/>
    <x v="1"/>
    <s v="Review disks that are not attached to a VM and evaluate if you still need the disks"/>
    <m/>
    <m/>
    <m/>
    <m/>
    <s v="USD"/>
    <n v="0"/>
    <m/>
  </r>
  <r>
    <s v="f63fbc3e-78fb-48e6-8e5b-944c79e35ca1"/>
    <s v="mc_rg-bluep-eastus2-prod-001_aks-uaa-k8-eastus2-prod-001_eastus2"/>
    <s v="microsoft.compute/disks"/>
    <s v="pvc-5c95b6b5-8d2a-4f43-8788-09901c471616"/>
    <s v=""/>
    <s v=""/>
    <x v="0"/>
    <x v="1"/>
    <s v="Review disks that are not attached to a VM and evaluate if you still need the disks"/>
    <m/>
    <m/>
    <m/>
    <m/>
    <s v="USD"/>
    <n v="0"/>
    <m/>
  </r>
  <r>
    <s v="f63fbc3e-78fb-48e6-8e5b-944c79e35ca1"/>
    <s v="mc_rg-bluep-eastus2-prod-001_aks-uaa-k8-eastus2-prod-001_eastus2"/>
    <s v="microsoft.compute/disks"/>
    <s v="pvc-5d0c4cfc-025b-4ac9-a47b-d6ca4a745f75"/>
    <s v=""/>
    <s v=""/>
    <x v="0"/>
    <x v="1"/>
    <s v="Review disks that are not attached to a VM and evaluate if you still need the disks"/>
    <m/>
    <m/>
    <m/>
    <m/>
    <s v="USD"/>
    <n v="0"/>
    <m/>
  </r>
  <r>
    <s v="f63fbc3e-78fb-48e6-8e5b-944c79e35ca1"/>
    <s v="mc_rg-bluep-eastus2-prod-001_aks-uaa-k8-eastus2-prod-001_eastus2"/>
    <s v="microsoft.compute/disks"/>
    <s v="pvc-5d3bd94d-215f-4cdd-84db-a19ab9c1bbaf"/>
    <s v=""/>
    <s v=""/>
    <x v="0"/>
    <x v="1"/>
    <s v="Review disks that are not attached to a VM and evaluate if you still need the disks"/>
    <m/>
    <m/>
    <m/>
    <m/>
    <s v="USD"/>
    <n v="0"/>
    <m/>
  </r>
  <r>
    <s v="f63fbc3e-78fb-48e6-8e5b-944c79e35ca1"/>
    <s v="mc_rg-bluep-eastus2-prod-001_aks-uaa-k8-eastus2-prod-001_eastus2"/>
    <s v="microsoft.compute/disks"/>
    <s v="pvc-5fbe194a-20c5-4e11-9334-178e3a590fd9"/>
    <s v=""/>
    <s v=""/>
    <x v="0"/>
    <x v="1"/>
    <s v="Review disks that are not attached to a VM and evaluate if you still need the disks"/>
    <m/>
    <m/>
    <m/>
    <m/>
    <s v="USD"/>
    <n v="0"/>
    <m/>
  </r>
  <r>
    <s v="f63fbc3e-78fb-48e6-8e5b-944c79e35ca1"/>
    <s v="mc_rg-bluep-eastus2-prod-001_aks-uaa-k8-eastus2-prod-001_eastus2"/>
    <s v="microsoft.compute/disks"/>
    <s v="pvc-61fa1123-4661-4b3d-992d-b3f9c2badd98"/>
    <s v=""/>
    <s v=""/>
    <x v="0"/>
    <x v="1"/>
    <s v="Review disks that are not attached to a VM and evaluate if you still need the disks"/>
    <m/>
    <m/>
    <m/>
    <m/>
    <s v="USD"/>
    <n v="0"/>
    <m/>
  </r>
  <r>
    <s v="f63fbc3e-78fb-48e6-8e5b-944c79e35ca1"/>
    <s v="mc_rg-bluep-eastus2-prod-001_aks-uaa-k8-eastus2-prod-001_eastus2"/>
    <s v="microsoft.compute/disks"/>
    <s v="pvc-62001643-496b-4983-9d18-685350bb74b8"/>
    <s v=""/>
    <s v=""/>
    <x v="0"/>
    <x v="1"/>
    <s v="Review disks that are not attached to a VM and evaluate if you still need the disks"/>
    <m/>
    <m/>
    <m/>
    <m/>
    <s v="USD"/>
    <n v="0"/>
    <m/>
  </r>
  <r>
    <s v="f63fbc3e-78fb-48e6-8e5b-944c79e35ca1"/>
    <s v="mc_rg-bluep-eastus2-prod-001_aks-uaa-k8-eastus2-prod-001_eastus2"/>
    <s v="microsoft.compute/disks"/>
    <s v="pvc-621fb92c-2b80-44c6-9810-fe878157467f"/>
    <s v=""/>
    <s v=""/>
    <x v="0"/>
    <x v="1"/>
    <s v="Review disks that are not attached to a VM and evaluate if you still need the disks"/>
    <m/>
    <m/>
    <m/>
    <m/>
    <s v="USD"/>
    <n v="0"/>
    <m/>
  </r>
  <r>
    <s v="f63fbc3e-78fb-48e6-8e5b-944c79e35ca1"/>
    <s v="mc_rg-bluep-eastus2-prod-001_aks-uaa-k8-eastus2-prod-001_eastus2"/>
    <s v="microsoft.compute/disks"/>
    <s v="pvc-632cbf66-1574-4355-91c5-83f401f955ac"/>
    <s v=""/>
    <s v=""/>
    <x v="0"/>
    <x v="1"/>
    <s v="Review disks that are not attached to a VM and evaluate if you still need the disks"/>
    <m/>
    <m/>
    <m/>
    <m/>
    <s v="USD"/>
    <n v="0"/>
    <m/>
  </r>
  <r>
    <s v="f63fbc3e-78fb-48e6-8e5b-944c79e35ca1"/>
    <s v="mc_rg-bluep-eastus2-prod-001_aks-uaa-k8-eastus2-prod-001_eastus2"/>
    <s v="microsoft.compute/disks"/>
    <s v="pvc-6503b786-b6cd-40fc-a650-4e183ee8ea67"/>
    <s v=""/>
    <s v=""/>
    <x v="0"/>
    <x v="1"/>
    <s v="Review disks that are not attached to a VM and evaluate if you still need the disks"/>
    <m/>
    <m/>
    <m/>
    <m/>
    <s v="USD"/>
    <n v="0"/>
    <m/>
  </r>
  <r>
    <s v="f63fbc3e-78fb-48e6-8e5b-944c79e35ca1"/>
    <s v="mc_rg-bluep-eastus2-prod-001_aks-uaa-k8-eastus2-prod-001_eastus2"/>
    <s v="microsoft.compute/disks"/>
    <s v="pvc-65e2105b-3967-449d-9b21-6e919200e2f1"/>
    <s v=""/>
    <s v=""/>
    <x v="0"/>
    <x v="1"/>
    <s v="Review disks that are not attached to a VM and evaluate if you still need the disks"/>
    <m/>
    <m/>
    <m/>
    <m/>
    <s v="USD"/>
    <n v="0"/>
    <m/>
  </r>
  <r>
    <s v="f63fbc3e-78fb-48e6-8e5b-944c79e35ca1"/>
    <s v="mc_rg-bluep-eastus2-prod-001_aks-uaa-k8-eastus2-prod-001_eastus2"/>
    <s v="microsoft.compute/disks"/>
    <s v="pvc-66364520-6cfa-4910-a2e9-794738c80da6"/>
    <s v=""/>
    <s v=""/>
    <x v="0"/>
    <x v="1"/>
    <s v="Review disks that are not attached to a VM and evaluate if you still need the disks"/>
    <m/>
    <m/>
    <m/>
    <m/>
    <s v="USD"/>
    <n v="0"/>
    <m/>
  </r>
  <r>
    <s v="f63fbc3e-78fb-48e6-8e5b-944c79e35ca1"/>
    <s v="mc_rg-bluep-eastus2-prod-001_aks-uaa-k8-eastus2-prod-001_eastus2"/>
    <s v="microsoft.compute/disks"/>
    <s v="pvc-68437255-7938-4654-a1a5-79692717b89c"/>
    <s v=""/>
    <s v=""/>
    <x v="0"/>
    <x v="1"/>
    <s v="Review disks that are not attached to a VM and evaluate if you still need the disks"/>
    <m/>
    <m/>
    <m/>
    <m/>
    <s v="USD"/>
    <n v="0"/>
    <m/>
  </r>
  <r>
    <s v="f63fbc3e-78fb-48e6-8e5b-944c79e35ca1"/>
    <s v="mc_rg-bluep-eastus2-prod-001_aks-uaa-k8-eastus2-prod-001_eastus2"/>
    <s v="microsoft.compute/disks"/>
    <s v="pvc-6aabfa82-a62e-4b3a-9028-fa5e8064432b"/>
    <s v=""/>
    <s v=""/>
    <x v="0"/>
    <x v="1"/>
    <s v="Review disks that are not attached to a VM and evaluate if you still need the disks"/>
    <m/>
    <m/>
    <m/>
    <m/>
    <s v="USD"/>
    <n v="0"/>
    <m/>
  </r>
  <r>
    <s v="f63fbc3e-78fb-48e6-8e5b-944c79e35ca1"/>
    <s v="mc_rg-bluep-eastus2-prod-001_aks-uaa-k8-eastus2-prod-001_eastus2"/>
    <s v="microsoft.compute/disks"/>
    <s v="pvc-6ac991df-fb75-4e06-a99e-77b0cb93d52e"/>
    <s v=""/>
    <s v=""/>
    <x v="0"/>
    <x v="1"/>
    <s v="Review disks that are not attached to a VM and evaluate if you still need the disks"/>
    <m/>
    <m/>
    <m/>
    <m/>
    <s v="USD"/>
    <n v="0"/>
    <m/>
  </r>
  <r>
    <s v="f63fbc3e-78fb-48e6-8e5b-944c79e35ca1"/>
    <s v="mc_rg-bluep-eastus2-prod-001_aks-uaa-k8-eastus2-prod-001_eastus2"/>
    <s v="microsoft.compute/disks"/>
    <s v="pvc-6cd25ab4-3e91-4bae-8c83-9602c58375ae"/>
    <s v=""/>
    <s v=""/>
    <x v="0"/>
    <x v="1"/>
    <s v="Review disks that are not attached to a VM and evaluate if you still need the disks"/>
    <m/>
    <m/>
    <m/>
    <m/>
    <s v="USD"/>
    <n v="0"/>
    <m/>
  </r>
  <r>
    <s v="f63fbc3e-78fb-48e6-8e5b-944c79e35ca1"/>
    <s v="mc_rg-bluep-eastus2-prod-001_aks-uaa-k8-eastus2-prod-001_eastus2"/>
    <s v="microsoft.compute/disks"/>
    <s v="pvc-6d2404ba-e6d5-486a-a656-1fe61d11bd76"/>
    <s v=""/>
    <s v=""/>
    <x v="0"/>
    <x v="1"/>
    <s v="Review disks that are not attached to a VM and evaluate if you still need the disks"/>
    <m/>
    <m/>
    <m/>
    <m/>
    <s v="USD"/>
    <n v="0"/>
    <m/>
  </r>
  <r>
    <s v="f63fbc3e-78fb-48e6-8e5b-944c79e35ca1"/>
    <s v="mc_rg-bluep-eastus2-prod-001_aks-uaa-k8-eastus2-prod-001_eastus2"/>
    <s v="microsoft.compute/disks"/>
    <s v="pvc-6d5a5b8c-ebe2-4f6c-92da-bf50978122a9"/>
    <s v=""/>
    <s v=""/>
    <x v="0"/>
    <x v="1"/>
    <s v="Review disks that are not attached to a VM and evaluate if you still need the disks"/>
    <m/>
    <m/>
    <m/>
    <m/>
    <s v="USD"/>
    <n v="0"/>
    <m/>
  </r>
  <r>
    <s v="f63fbc3e-78fb-48e6-8e5b-944c79e35ca1"/>
    <s v="mc_rg-bluep-eastus2-prod-001_aks-uaa-k8-eastus2-prod-001_eastus2"/>
    <s v="microsoft.compute/disks"/>
    <s v="pvc-6d6cab10-9a66-4b77-b7ad-3be792095c79"/>
    <s v=""/>
    <s v=""/>
    <x v="0"/>
    <x v="1"/>
    <s v="Review disks that are not attached to a VM and evaluate if you still need the disks"/>
    <m/>
    <m/>
    <m/>
    <m/>
    <s v="USD"/>
    <n v="0"/>
    <m/>
  </r>
  <r>
    <s v="f63fbc3e-78fb-48e6-8e5b-944c79e35ca1"/>
    <s v="mc_rg-bluep-eastus2-prod-001_aks-uaa-k8-eastus2-prod-001_eastus2"/>
    <s v="microsoft.compute/disks"/>
    <s v="pvc-6d9ca109-cbeb-4385-860c-976983108db8"/>
    <s v=""/>
    <s v=""/>
    <x v="0"/>
    <x v="1"/>
    <s v="Review disks that are not attached to a VM and evaluate if you still need the disks"/>
    <m/>
    <m/>
    <m/>
    <m/>
    <s v="USD"/>
    <n v="0"/>
    <m/>
  </r>
  <r>
    <s v="f63fbc3e-78fb-48e6-8e5b-944c79e35ca1"/>
    <s v="mc_rg-bluep-eastus2-prod-001_aks-uaa-k8-eastus2-prod-001_eastus2"/>
    <s v="microsoft.compute/disks"/>
    <s v="pvc-6e391b61-a7d1-4475-b0b0-88e88682ece2"/>
    <s v=""/>
    <s v=""/>
    <x v="0"/>
    <x v="1"/>
    <s v="Review disks that are not attached to a VM and evaluate if you still need the disks"/>
    <m/>
    <m/>
    <m/>
    <m/>
    <s v="USD"/>
    <n v="0"/>
    <m/>
  </r>
  <r>
    <s v="f63fbc3e-78fb-48e6-8e5b-944c79e35ca1"/>
    <s v="mc_rg-bluep-eastus2-prod-001_aks-uaa-k8-eastus2-prod-001_eastus2"/>
    <s v="microsoft.compute/disks"/>
    <s v="pvc-6eadac4c-9f7b-4ef5-af75-31b99b7b8a7e"/>
    <s v=""/>
    <s v=""/>
    <x v="0"/>
    <x v="1"/>
    <s v="Review disks that are not attached to a VM and evaluate if you still need the disks"/>
    <m/>
    <m/>
    <m/>
    <m/>
    <s v="USD"/>
    <n v="0"/>
    <m/>
  </r>
  <r>
    <s v="f63fbc3e-78fb-48e6-8e5b-944c79e35ca1"/>
    <s v="mc_rg-bluep-eastus2-prod-001_aks-uaa-k8-eastus2-prod-001_eastus2"/>
    <s v="microsoft.compute/disks"/>
    <s v="pvc-6edbcadc-a824-4fba-8dd2-49407d1a8f38"/>
    <s v=""/>
    <s v=""/>
    <x v="0"/>
    <x v="1"/>
    <s v="Review disks that are not attached to a VM and evaluate if you still need the disks"/>
    <m/>
    <m/>
    <m/>
    <m/>
    <s v="USD"/>
    <n v="0"/>
    <m/>
  </r>
  <r>
    <s v="f63fbc3e-78fb-48e6-8e5b-944c79e35ca1"/>
    <s v="mc_rg-bluep-eastus2-prod-001_aks-uaa-k8-eastus2-prod-001_eastus2"/>
    <s v="microsoft.compute/disks"/>
    <s v="pvc-7012495f-8cc7-4a6d-b3ba-6e219cb30415"/>
    <s v=""/>
    <s v=""/>
    <x v="0"/>
    <x v="1"/>
    <s v="Review disks that are not attached to a VM and evaluate if you still need the disks"/>
    <m/>
    <m/>
    <m/>
    <m/>
    <s v="USD"/>
    <n v="0"/>
    <m/>
  </r>
  <r>
    <s v="f63fbc3e-78fb-48e6-8e5b-944c79e35ca1"/>
    <s v="mc_rg-bluep-eastus2-prod-001_aks-uaa-k8-eastus2-prod-001_eastus2"/>
    <s v="microsoft.compute/disks"/>
    <s v="pvc-73b6305e-1a01-4242-943c-ede91ee90df6"/>
    <s v=""/>
    <s v=""/>
    <x v="0"/>
    <x v="1"/>
    <s v="Review disks that are not attached to a VM and evaluate if you still need the disks"/>
    <m/>
    <m/>
    <m/>
    <m/>
    <s v="USD"/>
    <n v="0"/>
    <m/>
  </r>
  <r>
    <s v="f63fbc3e-78fb-48e6-8e5b-944c79e35ca1"/>
    <s v="mc_rg-bluep-eastus2-prod-001_aks-uaa-k8-eastus2-prod-001_eastus2"/>
    <s v="microsoft.compute/disks"/>
    <s v="pvc-7403d495-de5b-4e65-9373-b0303aba899e"/>
    <s v=""/>
    <s v=""/>
    <x v="0"/>
    <x v="1"/>
    <s v="Review disks that are not attached to a VM and evaluate if you still need the disks"/>
    <m/>
    <m/>
    <m/>
    <m/>
    <s v="USD"/>
    <n v="0"/>
    <m/>
  </r>
  <r>
    <s v="f63fbc3e-78fb-48e6-8e5b-944c79e35ca1"/>
    <s v="mc_rg-bluep-eastus2-prod-001_aks-uaa-k8-eastus2-prod-001_eastus2"/>
    <s v="microsoft.compute/disks"/>
    <s v="pvc-740a0540-f807-4708-bf9f-0b1d4228fbdb"/>
    <s v=""/>
    <s v=""/>
    <x v="0"/>
    <x v="1"/>
    <s v="Review disks that are not attached to a VM and evaluate if you still need the disks"/>
    <m/>
    <m/>
    <m/>
    <m/>
    <s v="USD"/>
    <n v="0"/>
    <m/>
  </r>
  <r>
    <s v="f63fbc3e-78fb-48e6-8e5b-944c79e35ca1"/>
    <s v="mc_rg-bluep-eastus2-prod-001_aks-uaa-k8-eastus2-prod-001_eastus2"/>
    <s v="microsoft.compute/disks"/>
    <s v="pvc-749c02a3-7303-4bc5-bb6c-c15f7aae3547"/>
    <s v=""/>
    <s v=""/>
    <x v="0"/>
    <x v="1"/>
    <s v="Review disks that are not attached to a VM and evaluate if you still need the disks"/>
    <m/>
    <m/>
    <m/>
    <m/>
    <s v="USD"/>
    <n v="0"/>
    <m/>
  </r>
  <r>
    <s v="f63fbc3e-78fb-48e6-8e5b-944c79e35ca1"/>
    <s v="mc_rg-bluep-eastus2-prod-001_aks-uaa-k8-eastus2-prod-001_eastus2"/>
    <s v="microsoft.compute/disks"/>
    <s v="pvc-75c7ee53-706a-4638-9e55-efae8cf36689"/>
    <s v=""/>
    <s v=""/>
    <x v="0"/>
    <x v="1"/>
    <s v="Review disks that are not attached to a VM and evaluate if you still need the disks"/>
    <m/>
    <m/>
    <m/>
    <m/>
    <s v="USD"/>
    <n v="0"/>
    <m/>
  </r>
  <r>
    <s v="f63fbc3e-78fb-48e6-8e5b-944c79e35ca1"/>
    <s v="mc_rg-bluep-eastus2-prod-001_aks-uaa-k8-eastus2-prod-001_eastus2"/>
    <s v="microsoft.compute/disks"/>
    <s v="pvc-76751f77-e0c3-49b0-bb51-ce6dd092170a"/>
    <s v=""/>
    <s v=""/>
    <x v="0"/>
    <x v="1"/>
    <s v="Review disks that are not attached to a VM and evaluate if you still need the disks"/>
    <m/>
    <m/>
    <m/>
    <m/>
    <s v="USD"/>
    <n v="0"/>
    <m/>
  </r>
  <r>
    <s v="f63fbc3e-78fb-48e6-8e5b-944c79e35ca1"/>
    <s v="mc_rg-bluep-eastus2-prod-001_aks-uaa-k8-eastus2-prod-001_eastus2"/>
    <s v="microsoft.compute/disks"/>
    <s v="pvc-77992846-6b87-4127-98f1-9c6d13c1cac1"/>
    <s v=""/>
    <s v=""/>
    <x v="0"/>
    <x v="1"/>
    <s v="Review disks that are not attached to a VM and evaluate if you still need the disks"/>
    <m/>
    <m/>
    <m/>
    <m/>
    <s v="USD"/>
    <n v="0"/>
    <m/>
  </r>
  <r>
    <s v="f63fbc3e-78fb-48e6-8e5b-944c79e35ca1"/>
    <s v="mc_rg-bluep-eastus2-prod-001_aks-uaa-k8-eastus2-prod-001_eastus2"/>
    <s v="microsoft.compute/disks"/>
    <s v="pvc-787f73bd-2163-45b4-8dcb-0a23a65860e5"/>
    <s v=""/>
    <s v=""/>
    <x v="0"/>
    <x v="1"/>
    <s v="Review disks that are not attached to a VM and evaluate if you still need the disks"/>
    <m/>
    <m/>
    <m/>
    <m/>
    <s v="USD"/>
    <n v="0"/>
    <m/>
  </r>
  <r>
    <s v="f63fbc3e-78fb-48e6-8e5b-944c79e35ca1"/>
    <s v="mc_rg-bluep-eastus2-prod-001_aks-uaa-k8-eastus2-prod-001_eastus2"/>
    <s v="microsoft.compute/disks"/>
    <s v="pvc-78eaa113-105b-4147-b8de-932346680a67"/>
    <s v=""/>
    <s v=""/>
    <x v="0"/>
    <x v="1"/>
    <s v="Review disks that are not attached to a VM and evaluate if you still need the disks"/>
    <m/>
    <m/>
    <m/>
    <m/>
    <s v="USD"/>
    <n v="0"/>
    <m/>
  </r>
  <r>
    <s v="f63fbc3e-78fb-48e6-8e5b-944c79e35ca1"/>
    <s v="mc_rg-bluep-eastus2-prod-001_aks-uaa-k8-eastus2-prod-001_eastus2"/>
    <s v="microsoft.compute/disks"/>
    <s v="pvc-7a050730-d1c6-4df2-aedd-645f5c87ca58"/>
    <s v=""/>
    <s v=""/>
    <x v="0"/>
    <x v="1"/>
    <s v="Review disks that are not attached to a VM and evaluate if you still need the disks"/>
    <m/>
    <m/>
    <m/>
    <m/>
    <s v="USD"/>
    <n v="0"/>
    <m/>
  </r>
  <r>
    <s v="f63fbc3e-78fb-48e6-8e5b-944c79e35ca1"/>
    <s v="mc_rg-bluep-eastus2-prod-001_aks-uaa-k8-eastus2-prod-001_eastus2"/>
    <s v="microsoft.compute/disks"/>
    <s v="pvc-7a1d16a9-0dcd-4122-bddd-192fe2795056"/>
    <s v=""/>
    <s v=""/>
    <x v="0"/>
    <x v="1"/>
    <s v="Review disks that are not attached to a VM and evaluate if you still need the disks"/>
    <m/>
    <m/>
    <m/>
    <m/>
    <s v="USD"/>
    <n v="0"/>
    <m/>
  </r>
  <r>
    <s v="f63fbc3e-78fb-48e6-8e5b-944c79e35ca1"/>
    <s v="mc_rg-bluep-eastus2-prod-001_aks-uaa-k8-eastus2-prod-001_eastus2"/>
    <s v="microsoft.compute/disks"/>
    <s v="pvc-7d49417f-9167-442b-8962-8db0423f92bd"/>
    <s v=""/>
    <s v=""/>
    <x v="0"/>
    <x v="1"/>
    <s v="Review disks that are not attached to a VM and evaluate if you still need the disks"/>
    <m/>
    <m/>
    <m/>
    <m/>
    <s v="USD"/>
    <n v="0"/>
    <m/>
  </r>
  <r>
    <s v="f63fbc3e-78fb-48e6-8e5b-944c79e35ca1"/>
    <s v="mc_rg-bluep-eastus2-prod-001_aks-uaa-k8-eastus2-prod-001_eastus2"/>
    <s v="microsoft.compute/disks"/>
    <s v="pvc-7dd58c29-a35a-4906-b86a-c99724433486"/>
    <s v=""/>
    <s v=""/>
    <x v="0"/>
    <x v="1"/>
    <s v="Review disks that are not attached to a VM and evaluate if you still need the disks"/>
    <m/>
    <m/>
    <m/>
    <m/>
    <s v="USD"/>
    <n v="0"/>
    <m/>
  </r>
  <r>
    <s v="f63fbc3e-78fb-48e6-8e5b-944c79e35ca1"/>
    <s v="mc_rg-bluep-eastus2-prod-001_aks-uaa-k8-eastus2-prod-001_eastus2"/>
    <s v="microsoft.compute/disks"/>
    <s v="pvc-7f39520f-f223-4430-abf2-246f5611b863"/>
    <s v=""/>
    <s v=""/>
    <x v="0"/>
    <x v="1"/>
    <s v="Review disks that are not attached to a VM and evaluate if you still need the disks"/>
    <m/>
    <m/>
    <m/>
    <m/>
    <s v="USD"/>
    <n v="0"/>
    <m/>
  </r>
  <r>
    <s v="f63fbc3e-78fb-48e6-8e5b-944c79e35ca1"/>
    <s v="mc_rg-bluep-eastus2-prod-001_aks-uaa-k8-eastus2-prod-001_eastus2"/>
    <s v="microsoft.compute/disks"/>
    <s v="pvc-7fcae9a5-bf5c-4578-9fbd-f27c35f59549"/>
    <s v=""/>
    <s v=""/>
    <x v="0"/>
    <x v="1"/>
    <s v="Review disks that are not attached to a VM and evaluate if you still need the disks"/>
    <m/>
    <m/>
    <m/>
    <m/>
    <s v="USD"/>
    <n v="0"/>
    <m/>
  </r>
  <r>
    <s v="f63fbc3e-78fb-48e6-8e5b-944c79e35ca1"/>
    <s v="mc_rg-bluep-eastus2-prod-001_aks-uaa-k8-eastus2-prod-001_eastus2"/>
    <s v="microsoft.compute/disks"/>
    <s v="pvc-817e1c93-cc0e-4ead-8cdd-e9e094a5ef2f"/>
    <s v=""/>
    <s v=""/>
    <x v="0"/>
    <x v="1"/>
    <s v="Review disks that are not attached to a VM and evaluate if you still need the disks"/>
    <m/>
    <m/>
    <m/>
    <m/>
    <s v="USD"/>
    <n v="0"/>
    <m/>
  </r>
  <r>
    <s v="f63fbc3e-78fb-48e6-8e5b-944c79e35ca1"/>
    <s v="mc_rg-bluep-eastus2-prod-001_aks-uaa-k8-eastus2-prod-001_eastus2"/>
    <s v="microsoft.compute/disks"/>
    <s v="pvc-82d820bb-29c8-4754-86eb-98b6aa76614f"/>
    <s v=""/>
    <s v=""/>
    <x v="0"/>
    <x v="1"/>
    <s v="Review disks that are not attached to a VM and evaluate if you still need the disks"/>
    <m/>
    <m/>
    <m/>
    <m/>
    <s v="USD"/>
    <n v="0"/>
    <m/>
  </r>
  <r>
    <s v="f63fbc3e-78fb-48e6-8e5b-944c79e35ca1"/>
    <s v="mc_rg-bluep-eastus2-prod-001_aks-uaa-k8-eastus2-prod-001_eastus2"/>
    <s v="microsoft.compute/disks"/>
    <s v="pvc-83d841f5-9c11-41e0-8ae6-b3e04e9fd179"/>
    <s v=""/>
    <s v=""/>
    <x v="0"/>
    <x v="1"/>
    <s v="Review disks that are not attached to a VM and evaluate if you still need the disks"/>
    <m/>
    <m/>
    <m/>
    <m/>
    <s v="USD"/>
    <n v="0"/>
    <m/>
  </r>
  <r>
    <s v="f63fbc3e-78fb-48e6-8e5b-944c79e35ca1"/>
    <s v="mc_rg-bluep-eastus2-prod-001_aks-uaa-k8-eastus2-prod-001_eastus2"/>
    <s v="microsoft.compute/disks"/>
    <s v="pvc-8864b60d-d265-4947-bdd3-ca48c76c0fcd"/>
    <s v=""/>
    <s v=""/>
    <x v="0"/>
    <x v="1"/>
    <s v="Review disks that are not attached to a VM and evaluate if you still need the disks"/>
    <m/>
    <m/>
    <m/>
    <m/>
    <s v="USD"/>
    <n v="0"/>
    <m/>
  </r>
  <r>
    <s v="f63fbc3e-78fb-48e6-8e5b-944c79e35ca1"/>
    <s v="mc_rg-bluep-eastus2-prod-001_aks-uaa-k8-eastus2-prod-001_eastus2"/>
    <s v="microsoft.compute/disks"/>
    <s v="pvc-89299e60-0483-471f-83b7-46beebdc5fab"/>
    <s v=""/>
    <s v=""/>
    <x v="0"/>
    <x v="1"/>
    <s v="Review disks that are not attached to a VM and evaluate if you still need the disks"/>
    <m/>
    <m/>
    <m/>
    <m/>
    <s v="USD"/>
    <n v="0"/>
    <m/>
  </r>
  <r>
    <s v="f63fbc3e-78fb-48e6-8e5b-944c79e35ca1"/>
    <s v="mc_rg-bluep-eastus2-prod-001_aks-uaa-k8-eastus2-prod-001_eastus2"/>
    <s v="microsoft.compute/disks"/>
    <s v="pvc-8a8616af-4941-45d6-8745-dab83a8fd722"/>
    <s v=""/>
    <s v=""/>
    <x v="0"/>
    <x v="1"/>
    <s v="Review disks that are not attached to a VM and evaluate if you still need the disks"/>
    <m/>
    <m/>
    <m/>
    <m/>
    <s v="USD"/>
    <n v="0"/>
    <m/>
  </r>
  <r>
    <s v="f63fbc3e-78fb-48e6-8e5b-944c79e35ca1"/>
    <s v="mc_rg-bluep-eastus2-prod-001_aks-uaa-k8-eastus2-prod-001_eastus2"/>
    <s v="microsoft.compute/disks"/>
    <s v="pvc-8a8b0b10-3a48-4ea8-b362-45b3396f2552"/>
    <s v=""/>
    <s v=""/>
    <x v="0"/>
    <x v="1"/>
    <s v="Review disks that are not attached to a VM and evaluate if you still need the disks"/>
    <m/>
    <m/>
    <m/>
    <m/>
    <s v="USD"/>
    <n v="0"/>
    <m/>
  </r>
  <r>
    <s v="f63fbc3e-78fb-48e6-8e5b-944c79e35ca1"/>
    <s v="mc_rg-bluep-eastus2-prod-001_aks-uaa-k8-eastus2-prod-001_eastus2"/>
    <s v="microsoft.compute/disks"/>
    <s v="pvc-8abc3283-5fa3-48d8-97e4-fc51a903f026"/>
    <s v=""/>
    <s v=""/>
    <x v="0"/>
    <x v="1"/>
    <s v="Review disks that are not attached to a VM and evaluate if you still need the disks"/>
    <m/>
    <m/>
    <m/>
    <m/>
    <s v="USD"/>
    <n v="0"/>
    <m/>
  </r>
  <r>
    <s v="f63fbc3e-78fb-48e6-8e5b-944c79e35ca1"/>
    <s v="mc_rg-bluep-eastus2-prod-001_aks-uaa-k8-eastus2-prod-001_eastus2"/>
    <s v="microsoft.compute/disks"/>
    <s v="pvc-8dfea5d5-f933-408e-b8fb-aeead3c50e4a"/>
    <s v=""/>
    <s v=""/>
    <x v="0"/>
    <x v="1"/>
    <s v="Review disks that are not attached to a VM and evaluate if you still need the disks"/>
    <m/>
    <m/>
    <m/>
    <m/>
    <s v="USD"/>
    <n v="0"/>
    <m/>
  </r>
  <r>
    <s v="f63fbc3e-78fb-48e6-8e5b-944c79e35ca1"/>
    <s v="mc_rg-bluep-eastus2-prod-001_aks-uaa-k8-eastus2-prod-001_eastus2"/>
    <s v="microsoft.compute/disks"/>
    <s v="pvc-8e659db5-2a0f-4196-aa0a-5402a1cff04b"/>
    <s v=""/>
    <s v=""/>
    <x v="0"/>
    <x v="1"/>
    <s v="Review disks that are not attached to a VM and evaluate if you still need the disks"/>
    <m/>
    <m/>
    <m/>
    <m/>
    <s v="USD"/>
    <n v="0"/>
    <m/>
  </r>
  <r>
    <s v="f63fbc3e-78fb-48e6-8e5b-944c79e35ca1"/>
    <s v="mc_rg-bluep-eastus2-prod-001_aks-uaa-k8-eastus2-prod-001_eastus2"/>
    <s v="microsoft.compute/disks"/>
    <s v="pvc-8f157bdd-fecc-474e-a51c-48e769d6c40e"/>
    <s v=""/>
    <s v=""/>
    <x v="0"/>
    <x v="1"/>
    <s v="Review disks that are not attached to a VM and evaluate if you still need the disks"/>
    <m/>
    <m/>
    <m/>
    <m/>
    <s v="USD"/>
    <n v="0"/>
    <m/>
  </r>
  <r>
    <s v="f63fbc3e-78fb-48e6-8e5b-944c79e35ca1"/>
    <s v="mc_rg-bluep-eastus2-prod-001_aks-uaa-k8-eastus2-prod-001_eastus2"/>
    <s v="microsoft.compute/disks"/>
    <s v="pvc-90eb773e-128a-4679-a781-47cf8b95bf36"/>
    <s v=""/>
    <s v=""/>
    <x v="0"/>
    <x v="1"/>
    <s v="Review disks that are not attached to a VM and evaluate if you still need the disks"/>
    <m/>
    <m/>
    <m/>
    <m/>
    <s v="USD"/>
    <n v="0"/>
    <m/>
  </r>
  <r>
    <s v="f63fbc3e-78fb-48e6-8e5b-944c79e35ca1"/>
    <s v="mc_rg-bluep-eastus2-prod-001_aks-uaa-k8-eastus2-prod-001_eastus2"/>
    <s v="microsoft.compute/disks"/>
    <s v="pvc-92697b43-3d16-4a09-8c4d-bd3fb1530493"/>
    <s v=""/>
    <s v=""/>
    <x v="0"/>
    <x v="1"/>
    <s v="Review disks that are not attached to a VM and evaluate if you still need the disks"/>
    <m/>
    <m/>
    <m/>
    <m/>
    <s v="USD"/>
    <n v="0"/>
    <m/>
  </r>
  <r>
    <s v="f63fbc3e-78fb-48e6-8e5b-944c79e35ca1"/>
    <s v="mc_rg-bluep-eastus2-prod-001_aks-uaa-k8-eastus2-prod-001_eastus2"/>
    <s v="microsoft.compute/disks"/>
    <s v="pvc-951163d0-60a8-498a-b65f-dd99192d6bbc"/>
    <s v=""/>
    <s v=""/>
    <x v="0"/>
    <x v="1"/>
    <s v="Review disks that are not attached to a VM and evaluate if you still need the disks"/>
    <m/>
    <m/>
    <m/>
    <m/>
    <s v="USD"/>
    <n v="0"/>
    <m/>
  </r>
  <r>
    <s v="f63fbc3e-78fb-48e6-8e5b-944c79e35ca1"/>
    <s v="mc_rg-bluep-eastus2-prod-001_aks-uaa-k8-eastus2-prod-001_eastus2"/>
    <s v="microsoft.compute/disks"/>
    <s v="pvc-959279bb-444f-46f3-b7c1-d0af5cd0ff4f"/>
    <s v=""/>
    <s v=""/>
    <x v="0"/>
    <x v="1"/>
    <s v="Review disks that are not attached to a VM and evaluate if you still need the disks"/>
    <m/>
    <m/>
    <m/>
    <m/>
    <s v="USD"/>
    <n v="0"/>
    <m/>
  </r>
  <r>
    <s v="f63fbc3e-78fb-48e6-8e5b-944c79e35ca1"/>
    <s v="mc_rg-bluep-eastus2-prod-001_aks-uaa-k8-eastus2-prod-001_eastus2"/>
    <s v="microsoft.compute/disks"/>
    <s v="pvc-96c260f1-8cc5-4bf9-8cc3-5c0f6228e3b1"/>
    <s v=""/>
    <s v=""/>
    <x v="0"/>
    <x v="1"/>
    <s v="Review disks that are not attached to a VM and evaluate if you still need the disks"/>
    <m/>
    <m/>
    <m/>
    <m/>
    <s v="USD"/>
    <n v="0"/>
    <m/>
  </r>
  <r>
    <s v="f63fbc3e-78fb-48e6-8e5b-944c79e35ca1"/>
    <s v="mc_rg-bluep-eastus2-prod-001_aks-uaa-k8-eastus2-prod-001_eastus2"/>
    <s v="microsoft.compute/disks"/>
    <s v="pvc-97f05cbc-4cd0-418b-a6db-4e3d14d682a5"/>
    <s v=""/>
    <s v=""/>
    <x v="0"/>
    <x v="1"/>
    <s v="Review disks that are not attached to a VM and evaluate if you still need the disks"/>
    <m/>
    <m/>
    <m/>
    <m/>
    <s v="USD"/>
    <n v="0"/>
    <m/>
  </r>
  <r>
    <s v="f63fbc3e-78fb-48e6-8e5b-944c79e35ca1"/>
    <s v="mc_rg-bluep-eastus2-prod-001_aks-uaa-k8-eastus2-prod-001_eastus2"/>
    <s v="microsoft.compute/disks"/>
    <s v="pvc-987ecb0a-121f-45e9-b14b-6216e819391d"/>
    <s v=""/>
    <s v=""/>
    <x v="0"/>
    <x v="1"/>
    <s v="Review disks that are not attached to a VM and evaluate if you still need the disks"/>
    <m/>
    <m/>
    <m/>
    <m/>
    <s v="USD"/>
    <n v="0"/>
    <m/>
  </r>
  <r>
    <s v="f63fbc3e-78fb-48e6-8e5b-944c79e35ca1"/>
    <s v="mc_rg-bluep-eastus2-prod-001_aks-uaa-k8-eastus2-prod-001_eastus2"/>
    <s v="microsoft.compute/disks"/>
    <s v="pvc-98dcbc77-7c4a-4527-b6a9-eaaa1735f10e"/>
    <s v=""/>
    <s v=""/>
    <x v="0"/>
    <x v="1"/>
    <s v="Review disks that are not attached to a VM and evaluate if you still need the disks"/>
    <m/>
    <m/>
    <m/>
    <m/>
    <s v="USD"/>
    <n v="0"/>
    <m/>
  </r>
  <r>
    <s v="f63fbc3e-78fb-48e6-8e5b-944c79e35ca1"/>
    <s v="mc_rg-bluep-eastus2-prod-001_aks-uaa-k8-eastus2-prod-001_eastus2"/>
    <s v="microsoft.compute/disks"/>
    <s v="pvc-98f23643-891f-47b1-8107-5b0417d5c379"/>
    <s v=""/>
    <s v=""/>
    <x v="0"/>
    <x v="1"/>
    <s v="Review disks that are not attached to a VM and evaluate if you still need the disks"/>
    <m/>
    <m/>
    <m/>
    <m/>
    <s v="USD"/>
    <n v="0"/>
    <m/>
  </r>
  <r>
    <s v="f63fbc3e-78fb-48e6-8e5b-944c79e35ca1"/>
    <s v="mc_rg-bluep-eastus2-prod-001_aks-uaa-k8-eastus2-prod-001_eastus2"/>
    <s v="microsoft.compute/disks"/>
    <s v="pvc-9c45e02d-203f-47fa-9f87-2ab5be6d2050"/>
    <s v=""/>
    <s v=""/>
    <x v="0"/>
    <x v="1"/>
    <s v="Review disks that are not attached to a VM and evaluate if you still need the disks"/>
    <m/>
    <m/>
    <m/>
    <m/>
    <s v="USD"/>
    <n v="0"/>
    <m/>
  </r>
  <r>
    <s v="f63fbc3e-78fb-48e6-8e5b-944c79e35ca1"/>
    <s v="mc_rg-bluep-eastus2-prod-001_aks-uaa-k8-eastus2-prod-001_eastus2"/>
    <s v="microsoft.compute/disks"/>
    <s v="pvc-9ec19ecb-fc6c-403a-8269-e41c1380e461"/>
    <s v=""/>
    <s v=""/>
    <x v="0"/>
    <x v="1"/>
    <s v="Review disks that are not attached to a VM and evaluate if you still need the disks"/>
    <m/>
    <m/>
    <m/>
    <m/>
    <s v="USD"/>
    <n v="0"/>
    <m/>
  </r>
  <r>
    <s v="f63fbc3e-78fb-48e6-8e5b-944c79e35ca1"/>
    <s v="mc_rg-bluep-eastus2-prod-001_aks-uaa-k8-eastus2-prod-001_eastus2"/>
    <s v="microsoft.compute/disks"/>
    <s v="pvc-a029f88d-49d6-4bf2-805c-cebc5e323c7a"/>
    <s v=""/>
    <s v=""/>
    <x v="0"/>
    <x v="1"/>
    <s v="Review disks that are not attached to a VM and evaluate if you still need the disks"/>
    <m/>
    <m/>
    <m/>
    <m/>
    <s v="USD"/>
    <n v="0"/>
    <m/>
  </r>
  <r>
    <s v="f63fbc3e-78fb-48e6-8e5b-944c79e35ca1"/>
    <s v="mc_rg-bluep-eastus2-prod-001_aks-uaa-k8-eastus2-prod-001_eastus2"/>
    <s v="microsoft.compute/disks"/>
    <s v="pvc-a0acb680-03f1-4fe2-ac2e-a609a9cc8386"/>
    <s v=""/>
    <s v=""/>
    <x v="0"/>
    <x v="1"/>
    <s v="Review disks that are not attached to a VM and evaluate if you still need the disks"/>
    <m/>
    <m/>
    <m/>
    <m/>
    <s v="USD"/>
    <n v="0"/>
    <m/>
  </r>
  <r>
    <s v="f63fbc3e-78fb-48e6-8e5b-944c79e35ca1"/>
    <s v="mc_rg-bluep-eastus2-prod-001_aks-uaa-k8-eastus2-prod-001_eastus2"/>
    <s v="microsoft.compute/disks"/>
    <s v="pvc-a2ea04e2-12fd-45ec-b31a-54e1f8482517"/>
    <s v=""/>
    <s v=""/>
    <x v="0"/>
    <x v="1"/>
    <s v="Review disks that are not attached to a VM and evaluate if you still need the disks"/>
    <m/>
    <m/>
    <m/>
    <m/>
    <s v="USD"/>
    <n v="0"/>
    <m/>
  </r>
  <r>
    <s v="f63fbc3e-78fb-48e6-8e5b-944c79e35ca1"/>
    <s v="mc_rg-bluep-eastus2-prod-001_aks-uaa-k8-eastus2-prod-001_eastus2"/>
    <s v="microsoft.compute/disks"/>
    <s v="pvc-a484d835-2640-4322-bc28-b26124c709b5"/>
    <s v=""/>
    <s v=""/>
    <x v="0"/>
    <x v="1"/>
    <s v="Review disks that are not attached to a VM and evaluate if you still need the disks"/>
    <m/>
    <m/>
    <m/>
    <m/>
    <s v="USD"/>
    <n v="0"/>
    <m/>
  </r>
  <r>
    <s v="f63fbc3e-78fb-48e6-8e5b-944c79e35ca1"/>
    <s v="mc_rg-bluep-eastus2-prod-001_aks-uaa-k8-eastus2-prod-001_eastus2"/>
    <s v="microsoft.compute/disks"/>
    <s v="pvc-a6fa9d50-7b1e-40c8-95c0-61360f2110d8"/>
    <s v=""/>
    <s v=""/>
    <x v="0"/>
    <x v="1"/>
    <s v="Review disks that are not attached to a VM and evaluate if you still need the disks"/>
    <m/>
    <m/>
    <m/>
    <m/>
    <s v="USD"/>
    <n v="0"/>
    <m/>
  </r>
  <r>
    <s v="f63fbc3e-78fb-48e6-8e5b-944c79e35ca1"/>
    <s v="mc_rg-bluep-eastus2-prod-001_aks-uaa-k8-eastus2-prod-001_eastus2"/>
    <s v="microsoft.compute/disks"/>
    <s v="pvc-a78c8ce1-7180-4ed9-b035-5f1e468919e3"/>
    <s v=""/>
    <s v=""/>
    <x v="0"/>
    <x v="1"/>
    <s v="Review disks that are not attached to a VM and evaluate if you still need the disks"/>
    <m/>
    <m/>
    <m/>
    <m/>
    <s v="USD"/>
    <n v="0"/>
    <m/>
  </r>
  <r>
    <s v="f63fbc3e-78fb-48e6-8e5b-944c79e35ca1"/>
    <s v="mc_rg-bluep-eastus2-prod-001_aks-uaa-k8-eastus2-prod-001_eastus2"/>
    <s v="microsoft.compute/disks"/>
    <s v="pvc-a7bcd925-9c65-4bea-9f00-7dc92e99a6e5"/>
    <s v=""/>
    <s v=""/>
    <x v="0"/>
    <x v="1"/>
    <s v="Review disks that are not attached to a VM and evaluate if you still need the disks"/>
    <m/>
    <m/>
    <m/>
    <m/>
    <s v="USD"/>
    <n v="0"/>
    <m/>
  </r>
  <r>
    <s v="f63fbc3e-78fb-48e6-8e5b-944c79e35ca1"/>
    <s v="mc_rg-bluep-eastus2-prod-001_aks-uaa-k8-eastus2-prod-001_eastus2"/>
    <s v="microsoft.compute/disks"/>
    <s v="pvc-aa44bab0-1441-4968-a3b6-50314e9efc83"/>
    <s v=""/>
    <s v=""/>
    <x v="0"/>
    <x v="1"/>
    <s v="Review disks that are not attached to a VM and evaluate if you still need the disks"/>
    <m/>
    <m/>
    <m/>
    <m/>
    <s v="USD"/>
    <n v="0"/>
    <m/>
  </r>
  <r>
    <s v="f63fbc3e-78fb-48e6-8e5b-944c79e35ca1"/>
    <s v="mc_rg-bluep-eastus2-prod-001_aks-uaa-k8-eastus2-prod-001_eastus2"/>
    <s v="microsoft.compute/disks"/>
    <s v="pvc-aabd15ea-1b7f-407a-9ceb-e8459f8d3512"/>
    <s v=""/>
    <s v=""/>
    <x v="0"/>
    <x v="1"/>
    <s v="Review disks that are not attached to a VM and evaluate if you still need the disks"/>
    <m/>
    <m/>
    <m/>
    <m/>
    <s v="USD"/>
    <n v="0"/>
    <m/>
  </r>
  <r>
    <s v="f63fbc3e-78fb-48e6-8e5b-944c79e35ca1"/>
    <s v="mc_rg-bluep-eastus2-prod-001_aks-uaa-k8-eastus2-prod-001_eastus2"/>
    <s v="microsoft.compute/disks"/>
    <s v="pvc-ab6d4769-b469-4039-9e95-f4b710d8655a"/>
    <s v=""/>
    <s v=""/>
    <x v="0"/>
    <x v="1"/>
    <s v="Review disks that are not attached to a VM and evaluate if you still need the disks"/>
    <m/>
    <m/>
    <m/>
    <m/>
    <s v="USD"/>
    <n v="0"/>
    <m/>
  </r>
  <r>
    <s v="f63fbc3e-78fb-48e6-8e5b-944c79e35ca1"/>
    <s v="mc_rg-bluep-eastus2-prod-001_aks-uaa-k8-eastus2-prod-001_eastus2"/>
    <s v="microsoft.compute/disks"/>
    <s v="pvc-acf98dea-9e11-4bc6-8564-b86a3bc5a6fd"/>
    <s v=""/>
    <s v=""/>
    <x v="0"/>
    <x v="1"/>
    <s v="Review disks that are not attached to a VM and evaluate if you still need the disks"/>
    <m/>
    <m/>
    <m/>
    <m/>
    <s v="USD"/>
    <n v="0"/>
    <m/>
  </r>
  <r>
    <s v="f63fbc3e-78fb-48e6-8e5b-944c79e35ca1"/>
    <s v="mc_rg-bluep-eastus2-prod-001_aks-uaa-k8-eastus2-prod-001_eastus2"/>
    <s v="microsoft.compute/disks"/>
    <s v="pvc-aeea37c7-25de-441f-9588-a983335abe9f"/>
    <s v=""/>
    <s v=""/>
    <x v="0"/>
    <x v="1"/>
    <s v="Review disks that are not attached to a VM and evaluate if you still need the disks"/>
    <m/>
    <m/>
    <m/>
    <m/>
    <s v="USD"/>
    <n v="0"/>
    <m/>
  </r>
  <r>
    <s v="f63fbc3e-78fb-48e6-8e5b-944c79e35ca1"/>
    <s v="mc_rg-bluep-eastus2-prod-001_aks-uaa-k8-eastus2-prod-001_eastus2"/>
    <s v="microsoft.compute/disks"/>
    <s v="pvc-af884274-84fb-42a9-aa7a-2765179eba29"/>
    <s v=""/>
    <s v=""/>
    <x v="0"/>
    <x v="1"/>
    <s v="Review disks that are not attached to a VM and evaluate if you still need the disks"/>
    <m/>
    <m/>
    <m/>
    <m/>
    <s v="USD"/>
    <n v="0"/>
    <m/>
  </r>
  <r>
    <s v="f63fbc3e-78fb-48e6-8e5b-944c79e35ca1"/>
    <s v="mc_rg-bluep-eastus2-prod-001_aks-uaa-k8-eastus2-prod-001_eastus2"/>
    <s v="microsoft.compute/disks"/>
    <s v="pvc-b23435c2-fbb4-48b8-a013-e3b7a6a28e17"/>
    <s v=""/>
    <s v=""/>
    <x v="0"/>
    <x v="1"/>
    <s v="Review disks that are not attached to a VM and evaluate if you still need the disks"/>
    <m/>
    <m/>
    <m/>
    <m/>
    <s v="USD"/>
    <n v="0"/>
    <m/>
  </r>
  <r>
    <s v="f63fbc3e-78fb-48e6-8e5b-944c79e35ca1"/>
    <s v="mc_rg-bluep-eastus2-prod-001_aks-uaa-k8-eastus2-prod-001_eastus2"/>
    <s v="microsoft.compute/disks"/>
    <s v="pvc-b270f165-336e-4bd3-8b33-ecd3feec98b4"/>
    <s v=""/>
    <s v=""/>
    <x v="0"/>
    <x v="1"/>
    <s v="Review disks that are not attached to a VM and evaluate if you still need the disks"/>
    <m/>
    <m/>
    <m/>
    <m/>
    <s v="USD"/>
    <n v="0"/>
    <m/>
  </r>
  <r>
    <s v="f63fbc3e-78fb-48e6-8e5b-944c79e35ca1"/>
    <s v="mc_rg-bluep-eastus2-prod-001_aks-uaa-k8-eastus2-prod-001_eastus2"/>
    <s v="microsoft.compute/disks"/>
    <s v="pvc-b33df56f-ee27-4fe2-8ab4-716baf7044a0"/>
    <s v=""/>
    <s v=""/>
    <x v="0"/>
    <x v="1"/>
    <s v="Review disks that are not attached to a VM and evaluate if you still need the disks"/>
    <m/>
    <m/>
    <m/>
    <m/>
    <s v="USD"/>
    <n v="0"/>
    <m/>
  </r>
  <r>
    <s v="f63fbc3e-78fb-48e6-8e5b-944c79e35ca1"/>
    <s v="mc_rg-bluep-eastus2-prod-001_aks-uaa-k8-eastus2-prod-001_eastus2"/>
    <s v="microsoft.compute/disks"/>
    <s v="pvc-b477df8c-dc89-4bed-bf25-38328c56e97b"/>
    <s v=""/>
    <s v=""/>
    <x v="0"/>
    <x v="1"/>
    <s v="Review disks that are not attached to a VM and evaluate if you still need the disks"/>
    <m/>
    <m/>
    <m/>
    <m/>
    <s v="USD"/>
    <n v="0"/>
    <m/>
  </r>
  <r>
    <s v="f63fbc3e-78fb-48e6-8e5b-944c79e35ca1"/>
    <s v="mc_rg-bluep-eastus2-prod-001_aks-uaa-k8-eastus2-prod-001_eastus2"/>
    <s v="microsoft.compute/disks"/>
    <s v="pvc-b5366b72-c693-48b0-a604-d858aac53179"/>
    <s v=""/>
    <s v=""/>
    <x v="0"/>
    <x v="1"/>
    <s v="Review disks that are not attached to a VM and evaluate if you still need the disks"/>
    <m/>
    <m/>
    <m/>
    <m/>
    <s v="USD"/>
    <n v="0"/>
    <m/>
  </r>
  <r>
    <s v="f63fbc3e-78fb-48e6-8e5b-944c79e35ca1"/>
    <s v="mc_rg-bluep-eastus2-prod-001_aks-uaa-k8-eastus2-prod-001_eastus2"/>
    <s v="microsoft.compute/disks"/>
    <s v="pvc-b78ed205-7d95-46e2-8c90-1a642593a115"/>
    <s v=""/>
    <s v=""/>
    <x v="0"/>
    <x v="1"/>
    <s v="Review disks that are not attached to a VM and evaluate if you still need the disks"/>
    <m/>
    <m/>
    <m/>
    <m/>
    <s v="USD"/>
    <n v="0"/>
    <m/>
  </r>
  <r>
    <s v="f63fbc3e-78fb-48e6-8e5b-944c79e35ca1"/>
    <s v="mc_rg-bluep-eastus2-prod-001_aks-uaa-k8-eastus2-prod-001_eastus2"/>
    <s v="microsoft.compute/disks"/>
    <s v="pvc-b84a2caa-2c20-446e-86a4-cb913d80fc81"/>
    <s v=""/>
    <s v=""/>
    <x v="0"/>
    <x v="1"/>
    <s v="Review disks that are not attached to a VM and evaluate if you still need the disks"/>
    <m/>
    <m/>
    <m/>
    <m/>
    <s v="USD"/>
    <n v="0"/>
    <m/>
  </r>
  <r>
    <s v="f63fbc3e-78fb-48e6-8e5b-944c79e35ca1"/>
    <s v="mc_rg-bluep-eastus2-prod-001_aks-uaa-k8-eastus2-prod-001_eastus2"/>
    <s v="microsoft.compute/disks"/>
    <s v="pvc-b85db934-e9d1-4124-9e23-9d166b032a73"/>
    <s v=""/>
    <s v=""/>
    <x v="0"/>
    <x v="1"/>
    <s v="Review disks that are not attached to a VM and evaluate if you still need the disks"/>
    <m/>
    <m/>
    <m/>
    <m/>
    <s v="USD"/>
    <n v="0"/>
    <m/>
  </r>
  <r>
    <s v="f63fbc3e-78fb-48e6-8e5b-944c79e35ca1"/>
    <s v="mc_rg-bluep-eastus2-prod-001_aks-uaa-k8-eastus2-prod-001_eastus2"/>
    <s v="microsoft.compute/disks"/>
    <s v="pvc-b9022c77-3433-45a7-973b-f181532dccf2"/>
    <s v=""/>
    <s v=""/>
    <x v="0"/>
    <x v="1"/>
    <s v="Review disks that are not attached to a VM and evaluate if you still need the disks"/>
    <m/>
    <m/>
    <m/>
    <m/>
    <s v="USD"/>
    <n v="0"/>
    <m/>
  </r>
  <r>
    <s v="f63fbc3e-78fb-48e6-8e5b-944c79e35ca1"/>
    <s v="mc_rg-bluep-eastus2-prod-001_aks-uaa-k8-eastus2-prod-001_eastus2"/>
    <s v="microsoft.compute/disks"/>
    <s v="pvc-b9ef6cd5-41cb-4fbb-a828-a0e3ba88562e"/>
    <s v=""/>
    <s v=""/>
    <x v="0"/>
    <x v="1"/>
    <s v="Review disks that are not attached to a VM and evaluate if you still need the disks"/>
    <m/>
    <m/>
    <m/>
    <m/>
    <s v="USD"/>
    <n v="0"/>
    <m/>
  </r>
  <r>
    <s v="f63fbc3e-78fb-48e6-8e5b-944c79e35ca1"/>
    <s v="mc_rg-bluep-eastus2-prod-001_aks-uaa-k8-eastus2-prod-001_eastus2"/>
    <s v="microsoft.compute/disks"/>
    <s v="pvc-ba167e45-783f-4454-ae06-864c101502e8"/>
    <s v=""/>
    <s v=""/>
    <x v="0"/>
    <x v="1"/>
    <s v="Review disks that are not attached to a VM and evaluate if you still need the disks"/>
    <m/>
    <m/>
    <m/>
    <m/>
    <s v="USD"/>
    <n v="0"/>
    <m/>
  </r>
  <r>
    <s v="f63fbc3e-78fb-48e6-8e5b-944c79e35ca1"/>
    <s v="mc_rg-bluep-eastus2-prod-001_aks-uaa-k8-eastus2-prod-001_eastus2"/>
    <s v="microsoft.compute/disks"/>
    <s v="pvc-bc120487-394a-4f0e-a04f-ab04cfed0957"/>
    <s v=""/>
    <s v=""/>
    <x v="0"/>
    <x v="1"/>
    <s v="Review disks that are not attached to a VM and evaluate if you still need the disks"/>
    <m/>
    <m/>
    <m/>
    <m/>
    <s v="USD"/>
    <n v="0"/>
    <m/>
  </r>
  <r>
    <s v="f63fbc3e-78fb-48e6-8e5b-944c79e35ca1"/>
    <s v="mc_rg-bluep-eastus2-prod-001_aks-uaa-k8-eastus2-prod-001_eastus2"/>
    <s v="microsoft.compute/disks"/>
    <s v="pvc-bc2105a3-6ca4-4740-adbf-7fe38abc5981"/>
    <s v=""/>
    <s v=""/>
    <x v="0"/>
    <x v="1"/>
    <s v="Review disks that are not attached to a VM and evaluate if you still need the disks"/>
    <m/>
    <m/>
    <m/>
    <m/>
    <s v="USD"/>
    <n v="0"/>
    <m/>
  </r>
  <r>
    <s v="f63fbc3e-78fb-48e6-8e5b-944c79e35ca1"/>
    <s v="mc_rg-bluep-eastus2-prod-001_aks-uaa-k8-eastus2-prod-001_eastus2"/>
    <s v="microsoft.compute/disks"/>
    <s v="pvc-bd156df8-157f-4a08-93b1-c67a47bc0d7c"/>
    <s v=""/>
    <s v=""/>
    <x v="0"/>
    <x v="1"/>
    <s v="Review disks that are not attached to a VM and evaluate if you still need the disks"/>
    <m/>
    <m/>
    <m/>
    <m/>
    <s v="USD"/>
    <n v="0"/>
    <m/>
  </r>
  <r>
    <s v="f63fbc3e-78fb-48e6-8e5b-944c79e35ca1"/>
    <s v="mc_rg-bluep-eastus2-prod-001_aks-uaa-k8-eastus2-prod-001_eastus2"/>
    <s v="microsoft.compute/disks"/>
    <s v="pvc-be5d02ea-697b-41ef-bb0b-2e23e3a6fe42"/>
    <s v=""/>
    <s v=""/>
    <x v="0"/>
    <x v="1"/>
    <s v="Review disks that are not attached to a VM and evaluate if you still need the disks"/>
    <m/>
    <m/>
    <m/>
    <m/>
    <s v="USD"/>
    <n v="0"/>
    <m/>
  </r>
  <r>
    <s v="f63fbc3e-78fb-48e6-8e5b-944c79e35ca1"/>
    <s v="mc_rg-bluep-eastus2-prod-001_aks-uaa-k8-eastus2-prod-001_eastus2"/>
    <s v="microsoft.compute/disks"/>
    <s v="pvc-be8a32b9-6daf-430b-a789-5217c7144169"/>
    <s v=""/>
    <s v=""/>
    <x v="0"/>
    <x v="1"/>
    <s v="Review disks that are not attached to a VM and evaluate if you still need the disks"/>
    <m/>
    <m/>
    <m/>
    <m/>
    <s v="USD"/>
    <n v="0"/>
    <m/>
  </r>
  <r>
    <s v="f63fbc3e-78fb-48e6-8e5b-944c79e35ca1"/>
    <s v="mc_rg-bluep-eastus2-prod-001_aks-uaa-k8-eastus2-prod-001_eastus2"/>
    <s v="microsoft.compute/disks"/>
    <s v="pvc-bea440c3-cc8e-4a06-b4f4-4ff708378ab0"/>
    <s v=""/>
    <s v=""/>
    <x v="0"/>
    <x v="1"/>
    <s v="Review disks that are not attached to a VM and evaluate if you still need the disks"/>
    <m/>
    <m/>
    <m/>
    <m/>
    <s v="USD"/>
    <n v="0"/>
    <m/>
  </r>
  <r>
    <s v="f63fbc3e-78fb-48e6-8e5b-944c79e35ca1"/>
    <s v="mc_rg-bluep-eastus2-prod-001_aks-uaa-k8-eastus2-prod-001_eastus2"/>
    <s v="microsoft.compute/disks"/>
    <s v="pvc-bf811dee-f151-4b88-bd6e-873555fb9d00"/>
    <s v=""/>
    <s v=""/>
    <x v="0"/>
    <x v="1"/>
    <s v="Review disks that are not attached to a VM and evaluate if you still need the disks"/>
    <m/>
    <m/>
    <m/>
    <m/>
    <s v="USD"/>
    <n v="0"/>
    <m/>
  </r>
  <r>
    <s v="f63fbc3e-78fb-48e6-8e5b-944c79e35ca1"/>
    <s v="mc_rg-bluep-eastus2-prod-001_aks-uaa-k8-eastus2-prod-001_eastus2"/>
    <s v="microsoft.compute/disks"/>
    <s v="pvc-c01acc3b-da65-48b3-8433-e201c9219c2d"/>
    <s v=""/>
    <s v=""/>
    <x v="0"/>
    <x v="1"/>
    <s v="Review disks that are not attached to a VM and evaluate if you still need the disks"/>
    <m/>
    <m/>
    <m/>
    <m/>
    <s v="USD"/>
    <n v="0"/>
    <m/>
  </r>
  <r>
    <s v="f63fbc3e-78fb-48e6-8e5b-944c79e35ca1"/>
    <s v="mc_rg-bluep-eastus2-prod-001_aks-uaa-k8-eastus2-prod-001_eastus2"/>
    <s v="microsoft.compute/disks"/>
    <s v="pvc-c0320636-ee16-424c-8b55-081848c74526"/>
    <s v=""/>
    <s v=""/>
    <x v="0"/>
    <x v="1"/>
    <s v="Review disks that are not attached to a VM and evaluate if you still need the disks"/>
    <m/>
    <m/>
    <m/>
    <m/>
    <s v="USD"/>
    <n v="0"/>
    <m/>
  </r>
  <r>
    <s v="f63fbc3e-78fb-48e6-8e5b-944c79e35ca1"/>
    <s v="mc_rg-bluep-eastus2-prod-001_aks-uaa-k8-eastus2-prod-001_eastus2"/>
    <s v="microsoft.compute/disks"/>
    <s v="pvc-c1d68c6c-6468-489f-bfb1-b4d857b2048e"/>
    <s v=""/>
    <s v=""/>
    <x v="0"/>
    <x v="1"/>
    <s v="Review disks that are not attached to a VM and evaluate if you still need the disks"/>
    <m/>
    <m/>
    <m/>
    <m/>
    <s v="USD"/>
    <n v="0"/>
    <m/>
  </r>
  <r>
    <s v="f63fbc3e-78fb-48e6-8e5b-944c79e35ca1"/>
    <s v="mc_rg-bluep-eastus2-prod-001_aks-uaa-k8-eastus2-prod-001_eastus2"/>
    <s v="microsoft.compute/disks"/>
    <s v="pvc-c24a96d1-908e-474a-86f3-badc5fbea306"/>
    <s v=""/>
    <s v=""/>
    <x v="0"/>
    <x v="1"/>
    <s v="Review disks that are not attached to a VM and evaluate if you still need the disks"/>
    <m/>
    <m/>
    <m/>
    <m/>
    <s v="USD"/>
    <n v="0"/>
    <m/>
  </r>
  <r>
    <s v="f63fbc3e-78fb-48e6-8e5b-944c79e35ca1"/>
    <s v="mc_rg-bluep-eastus2-prod-001_aks-uaa-k8-eastus2-prod-001_eastus2"/>
    <s v="microsoft.compute/disks"/>
    <s v="pvc-c2a49bdf-6d8e-4143-ba16-0f2e7dcbb7a4"/>
    <s v=""/>
    <s v=""/>
    <x v="0"/>
    <x v="1"/>
    <s v="Review disks that are not attached to a VM and evaluate if you still need the disks"/>
    <m/>
    <m/>
    <m/>
    <m/>
    <s v="USD"/>
    <n v="0"/>
    <m/>
  </r>
  <r>
    <s v="f63fbc3e-78fb-48e6-8e5b-944c79e35ca1"/>
    <s v="mc_rg-bluep-eastus2-prod-001_aks-uaa-k8-eastus2-prod-001_eastus2"/>
    <s v="microsoft.compute/disks"/>
    <s v="pvc-c76ed5f3-e77f-4816-823f-b12849ef9590"/>
    <s v=""/>
    <s v=""/>
    <x v="0"/>
    <x v="1"/>
    <s v="Review disks that are not attached to a VM and evaluate if you still need the disks"/>
    <m/>
    <m/>
    <m/>
    <m/>
    <s v="USD"/>
    <n v="0"/>
    <m/>
  </r>
  <r>
    <s v="f63fbc3e-78fb-48e6-8e5b-944c79e35ca1"/>
    <s v="mc_rg-bluep-eastus2-prod-001_aks-uaa-k8-eastus2-prod-001_eastus2"/>
    <s v="microsoft.compute/disks"/>
    <s v="pvc-c7fb6fb9-e098-4e8e-ad55-40253a103b68"/>
    <s v=""/>
    <s v=""/>
    <x v="0"/>
    <x v="1"/>
    <s v="Review disks that are not attached to a VM and evaluate if you still need the disks"/>
    <m/>
    <m/>
    <m/>
    <m/>
    <s v="USD"/>
    <n v="0"/>
    <m/>
  </r>
  <r>
    <s v="f63fbc3e-78fb-48e6-8e5b-944c79e35ca1"/>
    <s v="mc_rg-bluep-eastus2-prod-001_aks-uaa-k8-eastus2-prod-001_eastus2"/>
    <s v="microsoft.compute/disks"/>
    <s v="pvc-c7fd8c67-9d0d-4c4a-95de-560aac71deee"/>
    <s v=""/>
    <s v=""/>
    <x v="0"/>
    <x v="1"/>
    <s v="Review disks that are not attached to a VM and evaluate if you still need the disks"/>
    <m/>
    <m/>
    <m/>
    <m/>
    <s v="USD"/>
    <n v="0"/>
    <m/>
  </r>
  <r>
    <s v="f63fbc3e-78fb-48e6-8e5b-944c79e35ca1"/>
    <s v="mc_rg-bluep-eastus2-prod-001_aks-uaa-k8-eastus2-prod-001_eastus2"/>
    <s v="microsoft.compute/disks"/>
    <s v="pvc-c8975f43-bf32-4305-baab-6eadca5b485b"/>
    <s v=""/>
    <s v=""/>
    <x v="0"/>
    <x v="1"/>
    <s v="Review disks that are not attached to a VM and evaluate if you still need the disks"/>
    <m/>
    <m/>
    <m/>
    <m/>
    <s v="USD"/>
    <n v="0"/>
    <m/>
  </r>
  <r>
    <s v="f63fbc3e-78fb-48e6-8e5b-944c79e35ca1"/>
    <s v="mc_rg-bluep-eastus2-prod-001_aks-uaa-k8-eastus2-prod-001_eastus2"/>
    <s v="microsoft.compute/disks"/>
    <s v="pvc-c8f8a7c1-d218-4b04-88ea-197b26676a2f"/>
    <s v=""/>
    <s v=""/>
    <x v="0"/>
    <x v="1"/>
    <s v="Review disks that are not attached to a VM and evaluate if you still need the disks"/>
    <m/>
    <m/>
    <m/>
    <m/>
    <s v="USD"/>
    <n v="0"/>
    <m/>
  </r>
  <r>
    <s v="f63fbc3e-78fb-48e6-8e5b-944c79e35ca1"/>
    <s v="mc_rg-bluep-eastus2-prod-001_aks-uaa-k8-eastus2-prod-001_eastus2"/>
    <s v="microsoft.compute/disks"/>
    <s v="pvc-c97d07f2-2ac2-4ed4-887b-8152b5508982"/>
    <s v=""/>
    <s v=""/>
    <x v="0"/>
    <x v="1"/>
    <s v="Review disks that are not attached to a VM and evaluate if you still need the disks"/>
    <m/>
    <m/>
    <m/>
    <m/>
    <s v="USD"/>
    <n v="0"/>
    <m/>
  </r>
  <r>
    <s v="f63fbc3e-78fb-48e6-8e5b-944c79e35ca1"/>
    <s v="mc_rg-bluep-eastus2-prod-001_aks-uaa-k8-eastus2-prod-001_eastus2"/>
    <s v="microsoft.compute/disks"/>
    <s v="pvc-c99fdbf3-e8b1-449c-93f2-8e21d86d33b6"/>
    <s v=""/>
    <s v=""/>
    <x v="0"/>
    <x v="1"/>
    <s v="Review disks that are not attached to a VM and evaluate if you still need the disks"/>
    <m/>
    <m/>
    <m/>
    <m/>
    <s v="USD"/>
    <n v="0"/>
    <m/>
  </r>
  <r>
    <s v="f63fbc3e-78fb-48e6-8e5b-944c79e35ca1"/>
    <s v="mc_rg-bluep-eastus2-prod-001_aks-uaa-k8-eastus2-prod-001_eastus2"/>
    <s v="microsoft.compute/disks"/>
    <s v="pvc-c9d73f8d-209e-4856-b4b1-05a5a5834895"/>
    <s v=""/>
    <s v=""/>
    <x v="0"/>
    <x v="1"/>
    <s v="Review disks that are not attached to a VM and evaluate if you still need the disks"/>
    <m/>
    <m/>
    <m/>
    <m/>
    <s v="USD"/>
    <n v="0"/>
    <m/>
  </r>
  <r>
    <s v="f63fbc3e-78fb-48e6-8e5b-944c79e35ca1"/>
    <s v="mc_rg-bluep-eastus2-prod-001_aks-uaa-k8-eastus2-prod-001_eastus2"/>
    <s v="microsoft.compute/disks"/>
    <s v="pvc-ca310fe5-90ee-4320-961b-f0640ac3daed"/>
    <s v=""/>
    <s v=""/>
    <x v="0"/>
    <x v="1"/>
    <s v="Review disks that are not attached to a VM and evaluate if you still need the disks"/>
    <m/>
    <m/>
    <m/>
    <m/>
    <s v="USD"/>
    <n v="0"/>
    <m/>
  </r>
  <r>
    <s v="f63fbc3e-78fb-48e6-8e5b-944c79e35ca1"/>
    <s v="mc_rg-bluep-eastus2-prod-001_aks-uaa-k8-eastus2-prod-001_eastus2"/>
    <s v="microsoft.compute/disks"/>
    <s v="pvc-ca787e16-5293-45ed-a1ed-c37b00aaf6ee"/>
    <s v=""/>
    <s v=""/>
    <x v="0"/>
    <x v="1"/>
    <s v="Review disks that are not attached to a VM and evaluate if you still need the disks"/>
    <m/>
    <m/>
    <m/>
    <m/>
    <s v="USD"/>
    <n v="0"/>
    <m/>
  </r>
  <r>
    <s v="f63fbc3e-78fb-48e6-8e5b-944c79e35ca1"/>
    <s v="mc_rg-bluep-eastus2-prod-001_aks-uaa-k8-eastus2-prod-001_eastus2"/>
    <s v="microsoft.compute/disks"/>
    <s v="pvc-ccc2f67e-c19b-43e2-b601-2b6da2a5d0a9"/>
    <s v=""/>
    <s v=""/>
    <x v="0"/>
    <x v="1"/>
    <s v="Review disks that are not attached to a VM and evaluate if you still need the disks"/>
    <m/>
    <m/>
    <m/>
    <m/>
    <s v="USD"/>
    <n v="0"/>
    <m/>
  </r>
  <r>
    <s v="f63fbc3e-78fb-48e6-8e5b-944c79e35ca1"/>
    <s v="mc_rg-bluep-eastus2-prod-001_aks-uaa-k8-eastus2-prod-001_eastus2"/>
    <s v="microsoft.compute/disks"/>
    <s v="pvc-cda34e2b-7a40-4ecd-8220-7c6f2e506fe1"/>
    <s v=""/>
    <s v=""/>
    <x v="0"/>
    <x v="1"/>
    <s v="Review disks that are not attached to a VM and evaluate if you still need the disks"/>
    <m/>
    <m/>
    <m/>
    <m/>
    <s v="USD"/>
    <n v="0"/>
    <m/>
  </r>
  <r>
    <s v="f63fbc3e-78fb-48e6-8e5b-944c79e35ca1"/>
    <s v="mc_rg-bluep-eastus2-prod-001_aks-uaa-k8-eastus2-prod-001_eastus2"/>
    <s v="microsoft.compute/disks"/>
    <s v="pvc-d03f3bb5-054c-4274-bcbd-c4736b96c413"/>
    <s v=""/>
    <s v=""/>
    <x v="0"/>
    <x v="1"/>
    <s v="Review disks that are not attached to a VM and evaluate if you still need the disks"/>
    <m/>
    <m/>
    <m/>
    <m/>
    <s v="USD"/>
    <n v="0"/>
    <m/>
  </r>
  <r>
    <s v="f63fbc3e-78fb-48e6-8e5b-944c79e35ca1"/>
    <s v="mc_rg-bluep-eastus2-prod-001_aks-uaa-k8-eastus2-prod-001_eastus2"/>
    <s v="microsoft.compute/disks"/>
    <s v="pvc-d2e05d5c-4949-48e5-8889-4695b99cc391"/>
    <s v=""/>
    <s v=""/>
    <x v="0"/>
    <x v="1"/>
    <s v="Review disks that are not attached to a VM and evaluate if you still need the disks"/>
    <m/>
    <m/>
    <m/>
    <m/>
    <s v="USD"/>
    <n v="0"/>
    <m/>
  </r>
  <r>
    <s v="f63fbc3e-78fb-48e6-8e5b-944c79e35ca1"/>
    <s v="mc_rg-bluep-eastus2-prod-001_aks-uaa-k8-eastus2-prod-001_eastus2"/>
    <s v="microsoft.compute/disks"/>
    <s v="pvc-d4f6d36e-f1d8-466f-9669-995ccef6f227"/>
    <s v=""/>
    <s v=""/>
    <x v="0"/>
    <x v="1"/>
    <s v="Review disks that are not attached to a VM and evaluate if you still need the disks"/>
    <m/>
    <m/>
    <m/>
    <m/>
    <s v="USD"/>
    <n v="0"/>
    <m/>
  </r>
  <r>
    <s v="f63fbc3e-78fb-48e6-8e5b-944c79e35ca1"/>
    <s v="mc_rg-bluep-eastus2-prod-001_aks-uaa-k8-eastus2-prod-001_eastus2"/>
    <s v="microsoft.compute/disks"/>
    <s v="pvc-d6be1c91-b7e9-474f-8cdb-ee241fe99fef"/>
    <s v=""/>
    <s v=""/>
    <x v="0"/>
    <x v="1"/>
    <s v="Review disks that are not attached to a VM and evaluate if you still need the disks"/>
    <m/>
    <m/>
    <m/>
    <m/>
    <s v="USD"/>
    <n v="0"/>
    <m/>
  </r>
  <r>
    <s v="f63fbc3e-78fb-48e6-8e5b-944c79e35ca1"/>
    <s v="mc_rg-bluep-eastus2-prod-001_aks-uaa-k8-eastus2-prod-001_eastus2"/>
    <s v="microsoft.compute/disks"/>
    <s v="pvc-d791bcf8-95ad-4673-af83-489b9015bb40"/>
    <s v=""/>
    <s v=""/>
    <x v="0"/>
    <x v="1"/>
    <s v="Review disks that are not attached to a VM and evaluate if you still need the disks"/>
    <m/>
    <m/>
    <m/>
    <m/>
    <s v="USD"/>
    <n v="0"/>
    <m/>
  </r>
  <r>
    <s v="f63fbc3e-78fb-48e6-8e5b-944c79e35ca1"/>
    <s v="mc_rg-bluep-eastus2-prod-001_aks-uaa-k8-eastus2-prod-001_eastus2"/>
    <s v="microsoft.compute/disks"/>
    <s v="pvc-d7a58334-d07b-4285-bc77-10e11ee39c68"/>
    <s v=""/>
    <s v=""/>
    <x v="0"/>
    <x v="1"/>
    <s v="Review disks that are not attached to a VM and evaluate if you still need the disks"/>
    <m/>
    <m/>
    <m/>
    <m/>
    <s v="USD"/>
    <n v="0"/>
    <m/>
  </r>
  <r>
    <s v="f63fbc3e-78fb-48e6-8e5b-944c79e35ca1"/>
    <s v="mc_rg-bluep-eastus2-prod-001_aks-uaa-k8-eastus2-prod-001_eastus2"/>
    <s v="microsoft.compute/disks"/>
    <s v="pvc-d837d5ab-0f36-4bfe-be5c-4a5e06124a10"/>
    <s v=""/>
    <s v=""/>
    <x v="0"/>
    <x v="1"/>
    <s v="Review disks that are not attached to a VM and evaluate if you still need the disks"/>
    <m/>
    <m/>
    <m/>
    <m/>
    <s v="USD"/>
    <n v="0"/>
    <m/>
  </r>
  <r>
    <s v="f63fbc3e-78fb-48e6-8e5b-944c79e35ca1"/>
    <s v="mc_rg-bluep-eastus2-prod-001_aks-uaa-k8-eastus2-prod-001_eastus2"/>
    <s v="microsoft.compute/disks"/>
    <s v="pvc-d8921d21-3aee-475e-9b44-a1065d1d9b11"/>
    <s v=""/>
    <s v=""/>
    <x v="0"/>
    <x v="1"/>
    <s v="Review disks that are not attached to a VM and evaluate if you still need the disks"/>
    <m/>
    <m/>
    <m/>
    <m/>
    <s v="USD"/>
    <n v="0"/>
    <m/>
  </r>
  <r>
    <s v="f63fbc3e-78fb-48e6-8e5b-944c79e35ca1"/>
    <s v="mc_rg-bluep-eastus2-prod-001_aks-uaa-k8-eastus2-prod-001_eastus2"/>
    <s v="microsoft.compute/disks"/>
    <s v="pvc-da95b5ad-ae94-4f09-b626-0b3f9cae8a4b"/>
    <s v=""/>
    <s v=""/>
    <x v="0"/>
    <x v="1"/>
    <s v="Review disks that are not attached to a VM and evaluate if you still need the disks"/>
    <m/>
    <m/>
    <m/>
    <m/>
    <s v="USD"/>
    <n v="0"/>
    <m/>
  </r>
  <r>
    <s v="f63fbc3e-78fb-48e6-8e5b-944c79e35ca1"/>
    <s v="mc_rg-bluep-eastus2-prod-001_aks-uaa-k8-eastus2-prod-001_eastus2"/>
    <s v="microsoft.compute/disks"/>
    <s v="pvc-db4634c7-e102-498d-93af-2d13632fdccc"/>
    <s v=""/>
    <s v=""/>
    <x v="0"/>
    <x v="1"/>
    <s v="Review disks that are not attached to a VM and evaluate if you still need the disks"/>
    <m/>
    <m/>
    <m/>
    <m/>
    <s v="USD"/>
    <n v="0"/>
    <m/>
  </r>
  <r>
    <s v="f63fbc3e-78fb-48e6-8e5b-944c79e35ca1"/>
    <s v="mc_rg-bluep-eastus2-prod-001_aks-uaa-k8-eastus2-prod-001_eastus2"/>
    <s v="microsoft.compute/disks"/>
    <s v="pvc-e0cb6336-ddae-4885-9962-71724949790b"/>
    <s v=""/>
    <s v=""/>
    <x v="0"/>
    <x v="1"/>
    <s v="Review disks that are not attached to a VM and evaluate if you still need the disks"/>
    <m/>
    <m/>
    <m/>
    <m/>
    <s v="USD"/>
    <n v="0"/>
    <m/>
  </r>
  <r>
    <s v="f63fbc3e-78fb-48e6-8e5b-944c79e35ca1"/>
    <s v="mc_rg-bluep-eastus2-prod-001_aks-uaa-k8-eastus2-prod-001_eastus2"/>
    <s v="microsoft.compute/disks"/>
    <s v="pvc-e1a63341-38e6-4077-9612-d242cb86d090"/>
    <s v=""/>
    <s v=""/>
    <x v="0"/>
    <x v="1"/>
    <s v="Review disks that are not attached to a VM and evaluate if you still need the disks"/>
    <m/>
    <m/>
    <m/>
    <m/>
    <s v="USD"/>
    <n v="0"/>
    <m/>
  </r>
  <r>
    <s v="f63fbc3e-78fb-48e6-8e5b-944c79e35ca1"/>
    <s v="mc_rg-bluep-eastus2-prod-001_aks-uaa-k8-eastus2-prod-001_eastus2"/>
    <s v="microsoft.compute/disks"/>
    <s v="pvc-e292cf2e-c559-4225-9e04-4a3c01e0ead6"/>
    <s v=""/>
    <s v=""/>
    <x v="0"/>
    <x v="1"/>
    <s v="Review disks that are not attached to a VM and evaluate if you still need the disks"/>
    <m/>
    <m/>
    <m/>
    <m/>
    <s v="USD"/>
    <n v="0"/>
    <m/>
  </r>
  <r>
    <s v="f63fbc3e-78fb-48e6-8e5b-944c79e35ca1"/>
    <s v="mc_rg-bluep-eastus2-prod-001_aks-uaa-k8-eastus2-prod-001_eastus2"/>
    <s v="microsoft.compute/disks"/>
    <s v="pvc-e4183283-a454-4855-821d-225f6f22895d"/>
    <s v=""/>
    <s v=""/>
    <x v="0"/>
    <x v="1"/>
    <s v="Review disks that are not attached to a VM and evaluate if you still need the disks"/>
    <m/>
    <m/>
    <m/>
    <m/>
    <s v="USD"/>
    <n v="0"/>
    <m/>
  </r>
  <r>
    <s v="f63fbc3e-78fb-48e6-8e5b-944c79e35ca1"/>
    <s v="mc_rg-bluep-eastus2-prod-001_aks-uaa-k8-eastus2-prod-001_eastus2"/>
    <s v="microsoft.compute/disks"/>
    <s v="pvc-e6308556-4d01-4715-8201-afd29a7ac8e2"/>
    <s v=""/>
    <s v=""/>
    <x v="0"/>
    <x v="1"/>
    <s v="Review disks that are not attached to a VM and evaluate if you still need the disks"/>
    <m/>
    <m/>
    <m/>
    <m/>
    <s v="USD"/>
    <n v="0"/>
    <m/>
  </r>
  <r>
    <s v="f63fbc3e-78fb-48e6-8e5b-944c79e35ca1"/>
    <s v="mc_rg-bluep-eastus2-prod-001_aks-uaa-k8-eastus2-prod-001_eastus2"/>
    <s v="microsoft.compute/disks"/>
    <s v="pvc-e6c814ad-0f09-4270-8961-0c78dbaa2aca"/>
    <s v=""/>
    <s v=""/>
    <x v="0"/>
    <x v="1"/>
    <s v="Review disks that are not attached to a VM and evaluate if you still need the disks"/>
    <m/>
    <m/>
    <m/>
    <m/>
    <s v="USD"/>
    <n v="0"/>
    <m/>
  </r>
  <r>
    <s v="f63fbc3e-78fb-48e6-8e5b-944c79e35ca1"/>
    <s v="mc_rg-bluep-eastus2-prod-001_aks-uaa-k8-eastus2-prod-001_eastus2"/>
    <s v="microsoft.compute/disks"/>
    <s v="pvc-e6ecc6bb-5acb-4592-85aa-a902ad88ea42"/>
    <s v=""/>
    <s v=""/>
    <x v="0"/>
    <x v="1"/>
    <s v="Review disks that are not attached to a VM and evaluate if you still need the disks"/>
    <m/>
    <m/>
    <m/>
    <m/>
    <s v="USD"/>
    <n v="0"/>
    <m/>
  </r>
  <r>
    <s v="f63fbc3e-78fb-48e6-8e5b-944c79e35ca1"/>
    <s v="mc_rg-bluep-eastus2-prod-001_aks-uaa-k8-eastus2-prod-001_eastus2"/>
    <s v="microsoft.compute/disks"/>
    <s v="pvc-e8162b2c-d48d-4ffb-ab1c-842f4c4dab1b"/>
    <s v=""/>
    <s v=""/>
    <x v="0"/>
    <x v="1"/>
    <s v="Review disks that are not attached to a VM and evaluate if you still need the disks"/>
    <m/>
    <m/>
    <m/>
    <m/>
    <s v="USD"/>
    <n v="0"/>
    <m/>
  </r>
  <r>
    <s v="f63fbc3e-78fb-48e6-8e5b-944c79e35ca1"/>
    <s v="mc_rg-bluep-eastus2-prod-001_aks-uaa-k8-eastus2-prod-001_eastus2"/>
    <s v="microsoft.compute/disks"/>
    <s v="pvc-e9351859-cfbe-475a-baf1-94a0aa0782c1"/>
    <s v=""/>
    <s v=""/>
    <x v="0"/>
    <x v="1"/>
    <s v="Review disks that are not attached to a VM and evaluate if you still need the disks"/>
    <m/>
    <m/>
    <m/>
    <m/>
    <s v="USD"/>
    <n v="0"/>
    <m/>
  </r>
  <r>
    <s v="f63fbc3e-78fb-48e6-8e5b-944c79e35ca1"/>
    <s v="mc_rg-bluep-eastus2-prod-001_aks-uaa-k8-eastus2-prod-001_eastus2"/>
    <s v="microsoft.compute/disks"/>
    <s v="pvc-ebc3002e-85b7-44c1-8469-ce5f61e58d57"/>
    <s v=""/>
    <s v=""/>
    <x v="0"/>
    <x v="1"/>
    <s v="Review disks that are not attached to a VM and evaluate if you still need the disks"/>
    <m/>
    <m/>
    <m/>
    <m/>
    <s v="USD"/>
    <n v="0"/>
    <m/>
  </r>
  <r>
    <s v="f63fbc3e-78fb-48e6-8e5b-944c79e35ca1"/>
    <s v="mc_rg-bluep-eastus2-prod-001_aks-uaa-k8-eastus2-prod-001_eastus2"/>
    <s v="microsoft.compute/disks"/>
    <s v="pvc-ebd43741-3306-4b17-9fc2-2fb083c3f1ee"/>
    <s v=""/>
    <s v=""/>
    <x v="0"/>
    <x v="1"/>
    <s v="Review disks that are not attached to a VM and evaluate if you still need the disks"/>
    <m/>
    <m/>
    <m/>
    <m/>
    <s v="USD"/>
    <n v="0"/>
    <m/>
  </r>
  <r>
    <s v="f63fbc3e-78fb-48e6-8e5b-944c79e35ca1"/>
    <s v="mc_rg-bluep-eastus2-prod-001_aks-uaa-k8-eastus2-prod-001_eastus2"/>
    <s v="microsoft.compute/disks"/>
    <s v="pvc-ed80ec8d-c280-4e47-a3b7-157291666361"/>
    <s v=""/>
    <s v=""/>
    <x v="0"/>
    <x v="1"/>
    <s v="Review disks that are not attached to a VM and evaluate if you still need the disks"/>
    <m/>
    <m/>
    <m/>
    <m/>
    <s v="USD"/>
    <n v="0"/>
    <m/>
  </r>
  <r>
    <s v="f63fbc3e-78fb-48e6-8e5b-944c79e35ca1"/>
    <s v="mc_rg-bluep-eastus2-prod-001_aks-uaa-k8-eastus2-prod-001_eastus2"/>
    <s v="microsoft.compute/disks"/>
    <s v="pvc-eecaf3f7-84de-4533-9f05-ec6f9f59eff4"/>
    <s v=""/>
    <s v=""/>
    <x v="0"/>
    <x v="1"/>
    <s v="Review disks that are not attached to a VM and evaluate if you still need the disks"/>
    <m/>
    <m/>
    <m/>
    <m/>
    <s v="USD"/>
    <n v="0"/>
    <m/>
  </r>
  <r>
    <s v="f63fbc3e-78fb-48e6-8e5b-944c79e35ca1"/>
    <s v="mc_rg-bluep-eastus2-prod-001_aks-uaa-k8-eastus2-prod-001_eastus2"/>
    <s v="microsoft.compute/disks"/>
    <s v="pvc-f2510d18-236e-42ba-b465-9a387996732e"/>
    <s v=""/>
    <s v=""/>
    <x v="0"/>
    <x v="1"/>
    <s v="Review disks that are not attached to a VM and evaluate if you still need the disks"/>
    <m/>
    <m/>
    <m/>
    <m/>
    <s v="USD"/>
    <n v="0"/>
    <m/>
  </r>
  <r>
    <s v="f63fbc3e-78fb-48e6-8e5b-944c79e35ca1"/>
    <s v="mc_rg-bluep-eastus2-prod-001_aks-uaa-k8-eastus2-prod-001_eastus2"/>
    <s v="microsoft.compute/disks"/>
    <s v="pvc-f34edeba-48cd-4e7a-be0d-fb964394d959"/>
    <s v=""/>
    <s v=""/>
    <x v="0"/>
    <x v="1"/>
    <s v="Review disks that are not attached to a VM and evaluate if you still need the disks"/>
    <m/>
    <m/>
    <m/>
    <m/>
    <s v="USD"/>
    <n v="0"/>
    <m/>
  </r>
  <r>
    <s v="f63fbc3e-78fb-48e6-8e5b-944c79e35ca1"/>
    <s v="mc_rg-bluep-eastus2-prod-001_aks-uaa-k8-eastus2-prod-001_eastus2"/>
    <s v="microsoft.compute/disks"/>
    <s v="pvc-f37eeec0-cf5b-443e-a3d4-3f294ebb5ee8"/>
    <s v=""/>
    <s v=""/>
    <x v="0"/>
    <x v="1"/>
    <s v="Review disks that are not attached to a VM and evaluate if you still need the disks"/>
    <m/>
    <m/>
    <m/>
    <m/>
    <s v="USD"/>
    <n v="0"/>
    <m/>
  </r>
  <r>
    <s v="f63fbc3e-78fb-48e6-8e5b-944c79e35ca1"/>
    <s v="mc_rg-bluep-eastus2-prod-001_aks-uaa-k8-eastus2-prod-001_eastus2"/>
    <s v="microsoft.compute/disks"/>
    <s v="pvc-f4ca8ca7-b3a0-40f5-9703-3556d8ff7a87"/>
    <s v=""/>
    <s v=""/>
    <x v="0"/>
    <x v="1"/>
    <s v="Review disks that are not attached to a VM and evaluate if you still need the disks"/>
    <m/>
    <m/>
    <m/>
    <m/>
    <s v="USD"/>
    <n v="0"/>
    <m/>
  </r>
  <r>
    <s v="f63fbc3e-78fb-48e6-8e5b-944c79e35ca1"/>
    <s v="mc_rg-bluep-eastus2-prod-001_aks-uaa-k8-eastus2-prod-001_eastus2"/>
    <s v="microsoft.compute/disks"/>
    <s v="pvc-f67365a6-85d0-48f5-af47-892c260cb583"/>
    <s v=""/>
    <s v=""/>
    <x v="0"/>
    <x v="1"/>
    <s v="Review disks that are not attached to a VM and evaluate if you still need the disks"/>
    <m/>
    <m/>
    <m/>
    <m/>
    <s v="USD"/>
    <n v="0"/>
    <m/>
  </r>
  <r>
    <s v="f63fbc3e-78fb-48e6-8e5b-944c79e35ca1"/>
    <s v="mc_rg-bluep-eastus2-prod-001_aks-uaa-k8-eastus2-prod-001_eastus2"/>
    <s v="microsoft.compute/disks"/>
    <s v="pvc-f6a777b9-7709-4b9f-ad82-0e0d590a40f4"/>
    <s v=""/>
    <s v=""/>
    <x v="0"/>
    <x v="1"/>
    <s v="Review disks that are not attached to a VM and evaluate if you still need the disks"/>
    <m/>
    <m/>
    <m/>
    <m/>
    <s v="USD"/>
    <n v="0"/>
    <m/>
  </r>
  <r>
    <s v="f63fbc3e-78fb-48e6-8e5b-944c79e35ca1"/>
    <s v="mc_rg-bluep-eastus2-prod-001_aks-uaa-k8-eastus2-prod-001_eastus2"/>
    <s v="microsoft.compute/disks"/>
    <s v="pvc-f7d3eb07-fc79-4512-988c-f3aa0aafcf68"/>
    <s v=""/>
    <s v=""/>
    <x v="0"/>
    <x v="1"/>
    <s v="Review disks that are not attached to a VM and evaluate if you still need the disks"/>
    <m/>
    <m/>
    <m/>
    <m/>
    <s v="USD"/>
    <n v="0"/>
    <m/>
  </r>
  <r>
    <s v="f63fbc3e-78fb-48e6-8e5b-944c79e35ca1"/>
    <s v="mc_rg-bluep-eastus2-prod-001_aks-uaa-k8-eastus2-prod-001_eastus2"/>
    <s v="microsoft.compute/disks"/>
    <s v="pvc-f851eecd-6593-4acb-9d8d-385490fef1a1"/>
    <s v=""/>
    <s v=""/>
    <x v="0"/>
    <x v="1"/>
    <s v="Review disks that are not attached to a VM and evaluate if you still need the disks"/>
    <m/>
    <m/>
    <m/>
    <m/>
    <s v="USD"/>
    <n v="0"/>
    <m/>
  </r>
  <r>
    <s v="f63fbc3e-78fb-48e6-8e5b-944c79e35ca1"/>
    <s v="mc_rg-bluep-eastus2-prod-001_aks-uaa-k8-eastus2-prod-001_eastus2"/>
    <s v="microsoft.compute/disks"/>
    <s v="pvc-f8c9dff3-4775-4974-b2ef-da71be6a2b73"/>
    <s v=""/>
    <s v=""/>
    <x v="0"/>
    <x v="1"/>
    <s v="Review disks that are not attached to a VM and evaluate if you still need the disks"/>
    <m/>
    <m/>
    <m/>
    <m/>
    <s v="USD"/>
    <n v="0"/>
    <m/>
  </r>
  <r>
    <s v="f63fbc3e-78fb-48e6-8e5b-944c79e35ca1"/>
    <s v="mc_rg-bluep-eastus2-prod-001_aks-uaa-k8-eastus2-prod-001_eastus2"/>
    <s v="microsoft.compute/disks"/>
    <s v="pvc-f9874172-d3b1-4104-aac3-cc6a07493d76"/>
    <s v=""/>
    <s v=""/>
    <x v="0"/>
    <x v="1"/>
    <s v="Review disks that are not attached to a VM and evaluate if you still need the disks"/>
    <m/>
    <m/>
    <m/>
    <m/>
    <s v="USD"/>
    <n v="0"/>
    <m/>
  </r>
  <r>
    <s v="f63fbc3e-78fb-48e6-8e5b-944c79e35ca1"/>
    <s v="mc_rg-bluep-eastus2-prod-001_aks-uaa-k8-eastus2-prod-001_eastus2"/>
    <s v="microsoft.compute/disks"/>
    <s v="pvc-f987eeca-8319-485e-b782-9b9f7b551ca6"/>
    <s v=""/>
    <s v=""/>
    <x v="0"/>
    <x v="1"/>
    <s v="Review disks that are not attached to a VM and evaluate if you still need the disks"/>
    <m/>
    <m/>
    <m/>
    <m/>
    <s v="USD"/>
    <n v="0"/>
    <m/>
  </r>
  <r>
    <s v="f63fbc3e-78fb-48e6-8e5b-944c79e35ca1"/>
    <s v="mc_rg-bluep-eastus2-prod-001_aks-uaa-k8-eastus2-prod-001_eastus2"/>
    <s v="microsoft.compute/disks"/>
    <s v="pvc-f9d99355-fa2a-48a1-aba3-e10eba8d286a"/>
    <s v=""/>
    <s v=""/>
    <x v="0"/>
    <x v="1"/>
    <s v="Review disks that are not attached to a VM and evaluate if you still need the disks"/>
    <m/>
    <m/>
    <m/>
    <m/>
    <s v="USD"/>
    <n v="0"/>
    <m/>
  </r>
  <r>
    <s v="f63fbc3e-78fb-48e6-8e5b-944c79e35ca1"/>
    <s v="mc_rg-bluep-eastus2-prod-001_aks-uaa-k8-eastus2-prod-001_eastus2"/>
    <s v="microsoft.compute/disks"/>
    <s v="pvc-fb20f954-d468-4679-a3f6-29277fc10e6b"/>
    <s v=""/>
    <s v=""/>
    <x v="0"/>
    <x v="1"/>
    <s v="Review disks that are not attached to a VM and evaluate if you still need the disks"/>
    <m/>
    <m/>
    <m/>
    <m/>
    <s v="USD"/>
    <n v="0"/>
    <m/>
  </r>
  <r>
    <s v="f63fbc3e-78fb-48e6-8e5b-944c79e35ca1"/>
    <s v="mc_rg-bluep-eastus2-prod-001_aks-uaa-k8-eastus2-prod-001_eastus2"/>
    <s v="microsoft.compute/disks"/>
    <s v="pvc-fbdc010d-1fe0-4107-8109-5ae25c9a7107"/>
    <s v=""/>
    <s v=""/>
    <x v="0"/>
    <x v="1"/>
    <s v="Review disks that are not attached to a VM and evaluate if you still need the disks"/>
    <m/>
    <m/>
    <m/>
    <m/>
    <s v="USD"/>
    <n v="0"/>
    <m/>
  </r>
  <r>
    <s v="f63fbc3e-78fb-48e6-8e5b-944c79e35ca1"/>
    <s v="mc_rg-bluep-eastus2-prod-001_aks-uaa-k8-eastus2-prod-001_eastus2"/>
    <s v="microsoft.compute/disks"/>
    <s v="pvc-fd467057-43dc-46fc-90cc-04cc32906e49"/>
    <s v=""/>
    <s v=""/>
    <x v="0"/>
    <x v="1"/>
    <s v="Review disks that are not attached to a VM and evaluate if you still need the disks"/>
    <m/>
    <m/>
    <m/>
    <m/>
    <s v="USD"/>
    <n v="0"/>
    <m/>
  </r>
  <r>
    <s v="f63fbc3e-78fb-48e6-8e5b-944c79e35ca1"/>
    <s v="mc_rg-bluep-eastus2-prod-001_aks-uaa-k8-eastus2-prod-001_eastus2"/>
    <s v="microsoft.compute/disks"/>
    <s v="pvc-fea9a33d-237c-47e8-a030-5db43557ccd2"/>
    <s v=""/>
    <s v=""/>
    <x v="0"/>
    <x v="1"/>
    <s v="Review disks that are not attached to a VM and evaluate if you still need the disks"/>
    <m/>
    <m/>
    <m/>
    <m/>
    <s v="USD"/>
    <n v="0"/>
    <m/>
  </r>
  <r>
    <s v="f63fbc3e-78fb-48e6-8e5b-944c79e35ca1"/>
    <s v="mc_rg-bluep-eastus2-prod-001_aks-uaa-k8-eastus2-prod-001_eastus2"/>
    <s v="microsoft.compute/disks"/>
    <s v="pvc-feab0cf5-08c2-4d4a-933f-4d2d42bf0c57"/>
    <s v=""/>
    <s v=""/>
    <x v="0"/>
    <x v="1"/>
    <s v="Review disks that are not attached to a VM and evaluate if you still need the disks"/>
    <m/>
    <m/>
    <m/>
    <m/>
    <s v="USD"/>
    <n v="0"/>
    <m/>
  </r>
  <r>
    <s v="f63fbc3e-78fb-48e6-8e5b-944c79e35ca1"/>
    <s v="mc_rg-bluep-eastus2-prod-001_aks-uaa-k8-eastus2-prod-001_eastus2"/>
    <s v="microsoft.compute/disks"/>
    <s v="pvc-febd6a12-ecd1-44a3-a22b-f89caf5da97b"/>
    <s v=""/>
    <s v=""/>
    <x v="0"/>
    <x v="1"/>
    <s v="Review disks that are not attached to a VM and evaluate if you still need the disks"/>
    <m/>
    <m/>
    <m/>
    <m/>
    <s v="USD"/>
    <n v="0"/>
    <m/>
  </r>
  <r>
    <s v="f63fbc3e-78fb-48e6-8e5b-944c79e35ca1"/>
    <s v="mc_rg-bluep-eastus2-prod-001_aks-uaa-k8-eastus2-prod-001_eastus2"/>
    <s v="microsoft.compute/virtualmachinescalesets"/>
    <s v="aks-nodepool1-38744412-vmss"/>
    <s v=""/>
    <s v=""/>
    <x v="2"/>
    <x v="1"/>
    <s v="Enable Azure Virtual Machine Scale Set (VMSS) application health monitoring"/>
    <m/>
    <m/>
    <m/>
    <m/>
    <s v="USD"/>
    <n v="0"/>
    <m/>
  </r>
  <r>
    <s v="f63fbc3e-78fb-48e6-8e5b-944c79e35ca1"/>
    <s v="mc_rg-bluep-eastus2-prod-001_aks-uaa-k8-eastus2-prod-001_eastus2"/>
    <s v="microsoft.compute/virtualmachinescalesets"/>
    <s v="aks-nodepool1-38744412-vmss"/>
    <s v=""/>
    <s v=""/>
    <x v="2"/>
    <x v="0"/>
    <s v="Enable automatic repair policy on Azure Virtual Machine Scale Sets (VMSS)"/>
    <m/>
    <m/>
    <m/>
    <m/>
    <s v="USD"/>
    <n v="0"/>
    <m/>
  </r>
  <r>
    <s v="f63fbc3e-78fb-48e6-8e5b-944c79e35ca1"/>
    <s v="mc_rg-bluep-eastus2-prod-001_aks-uaa-k8-eastus2-prod-001_eastus2"/>
    <s v="microsoft.compute/virtualmachinescalesets"/>
    <s v="aks-nodepool1-38744412-vmss"/>
    <s v="Microsoft.Compute/virtualMachines"/>
    <s v=""/>
    <x v="1"/>
    <x v="1"/>
    <s v="Virtual machines and virtual machine scale sets should have encryption at host enabled"/>
    <m/>
    <m/>
    <m/>
    <m/>
    <s v="USD"/>
    <n v="0"/>
    <m/>
  </r>
  <r>
    <s v="f63fbc3e-78fb-48e6-8e5b-944c79e35ca1"/>
    <s v="mc_rg-integrations-eastus2-prod-001_aks-integrations-eastus2-prod-002_eastus2"/>
    <s v="microsoft.compute/disks"/>
    <s v="aks-timer-84908109-vms2_osdisk_1_d1c5cc9110a4467485d5c5610f0c05ab"/>
    <s v=""/>
    <s v=""/>
    <x v="2"/>
    <x v="0"/>
    <s v="Ensure Azure Disks are in the same zone as your VM for higher resiliency and availability"/>
    <m/>
    <m/>
    <m/>
    <m/>
    <s v="USD"/>
    <n v="0"/>
    <m/>
  </r>
  <r>
    <s v="f63fbc3e-78fb-48e6-8e5b-944c79e35ca1"/>
    <s v="mc_rg-integrations-eastus2-prod-001_aks-integrations-eastus2-prod-002_eastus2"/>
    <s v="microsoft.compute/disks"/>
    <s v="pvc-00ed0633-408f-45d9-974e-c59ff3723887"/>
    <s v=""/>
    <s v=""/>
    <x v="0"/>
    <x v="1"/>
    <s v="Review disks that are not attached to a VM and evaluate if you still need the disks"/>
    <m/>
    <m/>
    <m/>
    <m/>
    <s v="USD"/>
    <n v="0"/>
    <m/>
  </r>
  <r>
    <s v="f63fbc3e-78fb-48e6-8e5b-944c79e35ca1"/>
    <s v="mc_rg-integrations-eastus2-prod-001_aks-integrations-eastus2-prod-002_eastus2"/>
    <s v="microsoft.compute/disks"/>
    <s v="pvc-013418ec-0dd5-4540-888f-eb537e8194ce"/>
    <s v=""/>
    <s v=""/>
    <x v="0"/>
    <x v="1"/>
    <s v="Review disks that are not attached to a VM and evaluate if you still need the disks"/>
    <m/>
    <m/>
    <m/>
    <m/>
    <s v="USD"/>
    <n v="0"/>
    <m/>
  </r>
  <r>
    <s v="f63fbc3e-78fb-48e6-8e5b-944c79e35ca1"/>
    <s v="mc_rg-integrations-eastus2-prod-001_aks-integrations-eastus2-prod-002_eastus2"/>
    <s v="microsoft.compute/disks"/>
    <s v="pvc-041e4ced-bc5f-41f9-9640-570bdfe41588"/>
    <s v=""/>
    <s v=""/>
    <x v="0"/>
    <x v="1"/>
    <s v="Review disks that are not attached to a VM and evaluate if you still need the disks"/>
    <m/>
    <m/>
    <m/>
    <m/>
    <s v="USD"/>
    <n v="0"/>
    <m/>
  </r>
  <r>
    <s v="f63fbc3e-78fb-48e6-8e5b-944c79e35ca1"/>
    <s v="mc_rg-integrations-eastus2-prod-001_aks-integrations-eastus2-prod-002_eastus2"/>
    <s v="microsoft.compute/disks"/>
    <s v="pvc-05d84be5-020a-4ac2-83b9-3c456673e27c"/>
    <s v=""/>
    <s v=""/>
    <x v="0"/>
    <x v="1"/>
    <s v="Review disks that are not attached to a VM and evaluate if you still need the disks"/>
    <m/>
    <m/>
    <m/>
    <m/>
    <s v="USD"/>
    <n v="0"/>
    <m/>
  </r>
  <r>
    <s v="f63fbc3e-78fb-48e6-8e5b-944c79e35ca1"/>
    <s v="mc_rg-integrations-eastus2-prod-001_aks-integrations-eastus2-prod-002_eastus2"/>
    <s v="microsoft.compute/disks"/>
    <s v="pvc-079ad82b-3370-4c66-bb1c-98671a210adc"/>
    <s v=""/>
    <s v=""/>
    <x v="0"/>
    <x v="1"/>
    <s v="Review disks that are not attached to a VM and evaluate if you still need the disks"/>
    <m/>
    <m/>
    <m/>
    <m/>
    <s v="USD"/>
    <n v="0"/>
    <m/>
  </r>
  <r>
    <s v="f63fbc3e-78fb-48e6-8e5b-944c79e35ca1"/>
    <s v="mc_rg-integrations-eastus2-prod-001_aks-integrations-eastus2-prod-002_eastus2"/>
    <s v="microsoft.compute/disks"/>
    <s v="pvc-07b1b191-c376-4efc-9172-7c3fc0663397"/>
    <s v=""/>
    <s v=""/>
    <x v="0"/>
    <x v="1"/>
    <s v="Review disks that are not attached to a VM and evaluate if you still need the disks"/>
    <m/>
    <m/>
    <m/>
    <m/>
    <s v="USD"/>
    <n v="0"/>
    <m/>
  </r>
  <r>
    <s v="f63fbc3e-78fb-48e6-8e5b-944c79e35ca1"/>
    <s v="mc_rg-integrations-eastus2-prod-001_aks-integrations-eastus2-prod-002_eastus2"/>
    <s v="microsoft.compute/disks"/>
    <s v="pvc-0a456df6-49bc-4dab-bba7-3a805fc259f4"/>
    <s v=""/>
    <s v=""/>
    <x v="0"/>
    <x v="1"/>
    <s v="Review disks that are not attached to a VM and evaluate if you still need the disks"/>
    <m/>
    <m/>
    <m/>
    <m/>
    <s v="USD"/>
    <n v="0"/>
    <m/>
  </r>
  <r>
    <s v="f63fbc3e-78fb-48e6-8e5b-944c79e35ca1"/>
    <s v="mc_rg-integrations-eastus2-prod-001_aks-integrations-eastus2-prod-002_eastus2"/>
    <s v="microsoft.compute/disks"/>
    <s v="pvc-121c4d1c-75b2-45cf-ae1e-95cc98741724"/>
    <s v=""/>
    <s v=""/>
    <x v="0"/>
    <x v="1"/>
    <s v="Review disks that are not attached to a VM and evaluate if you still need the disks"/>
    <m/>
    <m/>
    <m/>
    <m/>
    <s v="USD"/>
    <n v="0"/>
    <m/>
  </r>
  <r>
    <s v="f63fbc3e-78fb-48e6-8e5b-944c79e35ca1"/>
    <s v="mc_rg-integrations-eastus2-prod-001_aks-integrations-eastus2-prod-002_eastus2"/>
    <s v="microsoft.compute/disks"/>
    <s v="pvc-136a1b7f-f1de-423b-bd3c-c073d205d322"/>
    <s v=""/>
    <s v=""/>
    <x v="0"/>
    <x v="1"/>
    <s v="Review disks that are not attached to a VM and evaluate if you still need the disks"/>
    <m/>
    <m/>
    <m/>
    <m/>
    <s v="USD"/>
    <n v="0"/>
    <m/>
  </r>
  <r>
    <s v="f63fbc3e-78fb-48e6-8e5b-944c79e35ca1"/>
    <s v="mc_rg-integrations-eastus2-prod-001_aks-integrations-eastus2-prod-002_eastus2"/>
    <s v="microsoft.compute/disks"/>
    <s v="pvc-1b705dc2-19c5-46f1-a237-ba48b95cc052"/>
    <s v=""/>
    <s v=""/>
    <x v="0"/>
    <x v="1"/>
    <s v="Review disks that are not attached to a VM and evaluate if you still need the disks"/>
    <m/>
    <m/>
    <m/>
    <m/>
    <s v="USD"/>
    <n v="0"/>
    <m/>
  </r>
  <r>
    <s v="f63fbc3e-78fb-48e6-8e5b-944c79e35ca1"/>
    <s v="mc_rg-integrations-eastus2-prod-001_aks-integrations-eastus2-prod-002_eastus2"/>
    <s v="microsoft.compute/disks"/>
    <s v="pvc-1c2b8c29-6fc1-411e-88c4-f911d39400f0"/>
    <s v=""/>
    <s v=""/>
    <x v="0"/>
    <x v="1"/>
    <s v="Review disks that are not attached to a VM and evaluate if you still need the disks"/>
    <m/>
    <m/>
    <m/>
    <m/>
    <s v="USD"/>
    <n v="0"/>
    <m/>
  </r>
  <r>
    <s v="f63fbc3e-78fb-48e6-8e5b-944c79e35ca1"/>
    <s v="mc_rg-integrations-eastus2-prod-001_aks-integrations-eastus2-prod-002_eastus2"/>
    <s v="microsoft.compute/disks"/>
    <s v="pvc-1d4c4fe5-256a-47f9-8b0b-2333ff526a25"/>
    <s v=""/>
    <s v=""/>
    <x v="0"/>
    <x v="1"/>
    <s v="Review disks that are not attached to a VM and evaluate if you still need the disks"/>
    <m/>
    <m/>
    <m/>
    <m/>
    <s v="USD"/>
    <n v="0"/>
    <m/>
  </r>
  <r>
    <s v="f63fbc3e-78fb-48e6-8e5b-944c79e35ca1"/>
    <s v="mc_rg-integrations-eastus2-prod-001_aks-integrations-eastus2-prod-002_eastus2"/>
    <s v="microsoft.compute/disks"/>
    <s v="pvc-22622bac-a1bf-451e-a3b1-4ff87965683e"/>
    <s v=""/>
    <s v=""/>
    <x v="0"/>
    <x v="1"/>
    <s v="Review disks that are not attached to a VM and evaluate if you still need the disks"/>
    <m/>
    <m/>
    <m/>
    <m/>
    <s v="USD"/>
    <n v="0"/>
    <m/>
  </r>
  <r>
    <s v="f63fbc3e-78fb-48e6-8e5b-944c79e35ca1"/>
    <s v="mc_rg-integrations-eastus2-prod-001_aks-integrations-eastus2-prod-002_eastus2"/>
    <s v="microsoft.compute/disks"/>
    <s v="pvc-2809ef30-3c40-4983-a927-c8f8eab014db"/>
    <s v=""/>
    <s v=""/>
    <x v="0"/>
    <x v="1"/>
    <s v="Review disks that are not attached to a VM and evaluate if you still need the disks"/>
    <m/>
    <m/>
    <m/>
    <m/>
    <s v="USD"/>
    <n v="0"/>
    <m/>
  </r>
  <r>
    <s v="f63fbc3e-78fb-48e6-8e5b-944c79e35ca1"/>
    <s v="mc_rg-integrations-eastus2-prod-001_aks-integrations-eastus2-prod-002_eastus2"/>
    <s v="microsoft.compute/disks"/>
    <s v="pvc-285c830f-9227-4840-bdad-d6975648c002"/>
    <s v=""/>
    <s v=""/>
    <x v="0"/>
    <x v="1"/>
    <s v="Review disks that are not attached to a VM and evaluate if you still need the disks"/>
    <m/>
    <m/>
    <m/>
    <m/>
    <s v="USD"/>
    <n v="0"/>
    <m/>
  </r>
  <r>
    <s v="f63fbc3e-78fb-48e6-8e5b-944c79e35ca1"/>
    <s v="mc_rg-integrations-eastus2-prod-001_aks-integrations-eastus2-prod-002_eastus2"/>
    <s v="microsoft.compute/disks"/>
    <s v="pvc-29f1b670-a4ab-4187-93c9-92800622268c"/>
    <s v=""/>
    <s v=""/>
    <x v="2"/>
    <x v="0"/>
    <s v="Ensure Azure Disks are in the same zone as your VM for higher resiliency and availability"/>
    <m/>
    <m/>
    <m/>
    <m/>
    <s v="USD"/>
    <n v="0"/>
    <m/>
  </r>
  <r>
    <s v="f63fbc3e-78fb-48e6-8e5b-944c79e35ca1"/>
    <s v="mc_rg-integrations-eastus2-prod-001_aks-integrations-eastus2-prod-002_eastus2"/>
    <s v="microsoft.compute/disks"/>
    <s v="pvc-29f1b670-a4ab-4187-93c9-92800622268c"/>
    <s v=""/>
    <s v=""/>
    <x v="0"/>
    <x v="1"/>
    <s v="Review disks that are not attached to a VM and evaluate if you still need the disks"/>
    <m/>
    <m/>
    <m/>
    <m/>
    <s v="USD"/>
    <n v="0"/>
    <m/>
  </r>
  <r>
    <s v="f63fbc3e-78fb-48e6-8e5b-944c79e35ca1"/>
    <s v="mc_rg-integrations-eastus2-prod-001_aks-integrations-eastus2-prod-002_eastus2"/>
    <s v="microsoft.compute/disks"/>
    <s v="pvc-2c16fbf7-d7de-4c2f-9c8c-1a77565610c6"/>
    <s v=""/>
    <s v=""/>
    <x v="0"/>
    <x v="1"/>
    <s v="Review disks that are not attached to a VM and evaluate if you still need the disks"/>
    <m/>
    <m/>
    <m/>
    <m/>
    <s v="USD"/>
    <n v="0"/>
    <m/>
  </r>
  <r>
    <s v="f63fbc3e-78fb-48e6-8e5b-944c79e35ca1"/>
    <s v="mc_rg-integrations-eastus2-prod-001_aks-integrations-eastus2-prod-002_eastus2"/>
    <s v="microsoft.compute/disks"/>
    <s v="pvc-2eaf85b9-d1cb-448e-9adf-1f673d701418"/>
    <s v=""/>
    <s v=""/>
    <x v="0"/>
    <x v="1"/>
    <s v="Review disks that are not attached to a VM and evaluate if you still need the disks"/>
    <m/>
    <m/>
    <m/>
    <m/>
    <s v="USD"/>
    <n v="0"/>
    <m/>
  </r>
  <r>
    <s v="f63fbc3e-78fb-48e6-8e5b-944c79e35ca1"/>
    <s v="mc_rg-integrations-eastus2-prod-001_aks-integrations-eastus2-prod-002_eastus2"/>
    <s v="microsoft.compute/disks"/>
    <s v="pvc-2fc4ae63-e88c-4bb3-b36c-1f7c4426ce89"/>
    <s v=""/>
    <s v=""/>
    <x v="0"/>
    <x v="1"/>
    <s v="Review disks that are not attached to a VM and evaluate if you still need the disks"/>
    <m/>
    <m/>
    <m/>
    <m/>
    <s v="USD"/>
    <n v="0"/>
    <m/>
  </r>
  <r>
    <s v="f63fbc3e-78fb-48e6-8e5b-944c79e35ca1"/>
    <s v="mc_rg-integrations-eastus2-prod-001_aks-integrations-eastus2-prod-002_eastus2"/>
    <s v="microsoft.compute/disks"/>
    <s v="pvc-32fe49ed-96aa-4a6f-82d6-ae6f38ccaf19"/>
    <s v=""/>
    <s v=""/>
    <x v="0"/>
    <x v="1"/>
    <s v="Review disks that are not attached to a VM and evaluate if you still need the disks"/>
    <m/>
    <m/>
    <m/>
    <m/>
    <s v="USD"/>
    <n v="0"/>
    <m/>
  </r>
  <r>
    <s v="f63fbc3e-78fb-48e6-8e5b-944c79e35ca1"/>
    <s v="mc_rg-integrations-eastus2-prod-001_aks-integrations-eastus2-prod-002_eastus2"/>
    <s v="microsoft.compute/disks"/>
    <s v="pvc-3615834e-b89a-4515-b71d-83ef80639b07"/>
    <s v=""/>
    <s v=""/>
    <x v="0"/>
    <x v="1"/>
    <s v="Review disks that are not attached to a VM and evaluate if you still need the disks"/>
    <m/>
    <m/>
    <m/>
    <m/>
    <s v="USD"/>
    <n v="0"/>
    <m/>
  </r>
  <r>
    <s v="f63fbc3e-78fb-48e6-8e5b-944c79e35ca1"/>
    <s v="mc_rg-integrations-eastus2-prod-001_aks-integrations-eastus2-prod-002_eastus2"/>
    <s v="microsoft.compute/disks"/>
    <s v="pvc-3f3f3181-9331-4c1f-8f16-bd6c9a8bd4f5"/>
    <s v=""/>
    <s v=""/>
    <x v="0"/>
    <x v="1"/>
    <s v="Review disks that are not attached to a VM and evaluate if you still need the disks"/>
    <m/>
    <m/>
    <m/>
    <m/>
    <s v="USD"/>
    <n v="0"/>
    <m/>
  </r>
  <r>
    <s v="f63fbc3e-78fb-48e6-8e5b-944c79e35ca1"/>
    <s v="mc_rg-integrations-eastus2-prod-001_aks-integrations-eastus2-prod-002_eastus2"/>
    <s v="microsoft.compute/disks"/>
    <s v="pvc-4375a535-e2d9-4ae9-81a9-6e79b89b2a93"/>
    <s v=""/>
    <s v=""/>
    <x v="0"/>
    <x v="1"/>
    <s v="Review disks that are not attached to a VM and evaluate if you still need the disks"/>
    <m/>
    <m/>
    <m/>
    <m/>
    <s v="USD"/>
    <n v="0"/>
    <m/>
  </r>
  <r>
    <s v="f63fbc3e-78fb-48e6-8e5b-944c79e35ca1"/>
    <s v="mc_rg-integrations-eastus2-prod-001_aks-integrations-eastus2-prod-002_eastus2"/>
    <s v="microsoft.compute/disks"/>
    <s v="pvc-482b9538-2202-4126-bc5f-21000d2c1101"/>
    <s v=""/>
    <s v=""/>
    <x v="0"/>
    <x v="1"/>
    <s v="Review disks that are not attached to a VM and evaluate if you still need the disks"/>
    <m/>
    <m/>
    <m/>
    <m/>
    <s v="USD"/>
    <n v="0"/>
    <m/>
  </r>
  <r>
    <s v="f63fbc3e-78fb-48e6-8e5b-944c79e35ca1"/>
    <s v="mc_rg-integrations-eastus2-prod-001_aks-integrations-eastus2-prod-002_eastus2"/>
    <s v="microsoft.compute/disks"/>
    <s v="pvc-4cec4e85-2a8c-4d11-a7c9-e8e6d69cc49a"/>
    <s v=""/>
    <s v=""/>
    <x v="0"/>
    <x v="1"/>
    <s v="Review disks that are not attached to a VM and evaluate if you still need the disks"/>
    <m/>
    <m/>
    <m/>
    <m/>
    <s v="USD"/>
    <n v="0"/>
    <m/>
  </r>
  <r>
    <s v="f63fbc3e-78fb-48e6-8e5b-944c79e35ca1"/>
    <s v="mc_rg-integrations-eastus2-prod-001_aks-integrations-eastus2-prod-002_eastus2"/>
    <s v="microsoft.compute/disks"/>
    <s v="pvc-4eeb2802-a9e2-4385-8834-222204283f3e"/>
    <s v=""/>
    <s v=""/>
    <x v="2"/>
    <x v="0"/>
    <s v="Ensure Azure Disks are in the same zone as your VM for higher resiliency and availability"/>
    <m/>
    <m/>
    <m/>
    <m/>
    <s v="USD"/>
    <n v="0"/>
    <m/>
  </r>
  <r>
    <s v="f63fbc3e-78fb-48e6-8e5b-944c79e35ca1"/>
    <s v="mc_rg-integrations-eastus2-prod-001_aks-integrations-eastus2-prod-002_eastus2"/>
    <s v="microsoft.compute/disks"/>
    <s v="pvc-52db17ba-0faa-4846-9c1e-eec76a9bd6c1"/>
    <s v=""/>
    <s v=""/>
    <x v="0"/>
    <x v="1"/>
    <s v="Review disks that are not attached to a VM and evaluate if you still need the disks"/>
    <m/>
    <m/>
    <m/>
    <m/>
    <s v="USD"/>
    <n v="0"/>
    <m/>
  </r>
  <r>
    <s v="f63fbc3e-78fb-48e6-8e5b-944c79e35ca1"/>
    <s v="mc_rg-integrations-eastus2-prod-001_aks-integrations-eastus2-prod-002_eastus2"/>
    <s v="microsoft.compute/disks"/>
    <s v="pvc-5389b7c8-1f26-4be5-9cdc-a9960a919402"/>
    <s v=""/>
    <s v=""/>
    <x v="0"/>
    <x v="1"/>
    <s v="Review disks that are not attached to a VM and evaluate if you still need the disks"/>
    <m/>
    <m/>
    <m/>
    <m/>
    <s v="USD"/>
    <n v="0"/>
    <m/>
  </r>
  <r>
    <s v="f63fbc3e-78fb-48e6-8e5b-944c79e35ca1"/>
    <s v="mc_rg-integrations-eastus2-prod-001_aks-integrations-eastus2-prod-002_eastus2"/>
    <s v="microsoft.compute/disks"/>
    <s v="pvc-5a4c700b-50ed-4b3d-b8f3-dc670d970d4a"/>
    <s v=""/>
    <s v=""/>
    <x v="2"/>
    <x v="0"/>
    <s v="Ensure Azure Disks are in the same zone as your VM for higher resiliency and availability"/>
    <m/>
    <m/>
    <m/>
    <m/>
    <s v="USD"/>
    <n v="0"/>
    <m/>
  </r>
  <r>
    <s v="f63fbc3e-78fb-48e6-8e5b-944c79e35ca1"/>
    <s v="mc_rg-integrations-eastus2-prod-001_aks-integrations-eastus2-prod-002_eastus2"/>
    <s v="microsoft.compute/disks"/>
    <s v="pvc-5a4c700b-50ed-4b3d-b8f3-dc670d970d4a"/>
    <s v=""/>
    <s v=""/>
    <x v="0"/>
    <x v="1"/>
    <s v="Review disks that are not attached to a VM and evaluate if you still need the disks"/>
    <m/>
    <m/>
    <m/>
    <m/>
    <s v="USD"/>
    <n v="0"/>
    <m/>
  </r>
  <r>
    <s v="f63fbc3e-78fb-48e6-8e5b-944c79e35ca1"/>
    <s v="mc_rg-integrations-eastus2-prod-001_aks-integrations-eastus2-prod-002_eastus2"/>
    <s v="microsoft.compute/disks"/>
    <s v="pvc-5b2f6a4d-63b3-4879-a2bb-c76ba71d6386"/>
    <s v=""/>
    <s v=""/>
    <x v="2"/>
    <x v="0"/>
    <s v="Ensure Azure Disks are in the same zone as your VM for higher resiliency and availability"/>
    <m/>
    <m/>
    <m/>
    <m/>
    <s v="USD"/>
    <n v="0"/>
    <m/>
  </r>
  <r>
    <s v="f63fbc3e-78fb-48e6-8e5b-944c79e35ca1"/>
    <s v="mc_rg-integrations-eastus2-prod-001_aks-integrations-eastus2-prod-002_eastus2"/>
    <s v="microsoft.compute/disks"/>
    <s v="pvc-5b2f6a4d-63b3-4879-a2bb-c76ba71d6386"/>
    <s v=""/>
    <s v=""/>
    <x v="0"/>
    <x v="1"/>
    <s v="Review disks that are not attached to a VM and evaluate if you still need the disks"/>
    <m/>
    <m/>
    <m/>
    <m/>
    <s v="USD"/>
    <n v="0"/>
    <m/>
  </r>
  <r>
    <s v="f63fbc3e-78fb-48e6-8e5b-944c79e35ca1"/>
    <s v="mc_rg-integrations-eastus2-prod-001_aks-integrations-eastus2-prod-002_eastus2"/>
    <s v="microsoft.compute/disks"/>
    <s v="pvc-5e91e5af-801e-4948-8808-3f68ba05b2f7"/>
    <s v=""/>
    <s v=""/>
    <x v="0"/>
    <x v="1"/>
    <s v="Review disks that are not attached to a VM and evaluate if you still need the disks"/>
    <m/>
    <m/>
    <m/>
    <m/>
    <s v="USD"/>
    <n v="0"/>
    <m/>
  </r>
  <r>
    <s v="f63fbc3e-78fb-48e6-8e5b-944c79e35ca1"/>
    <s v="mc_rg-integrations-eastus2-prod-001_aks-integrations-eastus2-prod-002_eastus2"/>
    <s v="microsoft.compute/disks"/>
    <s v="pvc-630dac3a-d741-4275-8fa8-f2ea5c36dbe0"/>
    <s v=""/>
    <s v=""/>
    <x v="0"/>
    <x v="1"/>
    <s v="Review disks that are not attached to a VM and evaluate if you still need the disks"/>
    <m/>
    <m/>
    <m/>
    <m/>
    <s v="USD"/>
    <n v="0"/>
    <m/>
  </r>
  <r>
    <s v="f63fbc3e-78fb-48e6-8e5b-944c79e35ca1"/>
    <s v="mc_rg-integrations-eastus2-prod-001_aks-integrations-eastus2-prod-002_eastus2"/>
    <s v="microsoft.compute/disks"/>
    <s v="pvc-64302a14-551a-413b-b1ce-81b32289c9fe"/>
    <s v=""/>
    <s v=""/>
    <x v="0"/>
    <x v="1"/>
    <s v="Review disks that are not attached to a VM and evaluate if you still need the disks"/>
    <m/>
    <m/>
    <m/>
    <m/>
    <s v="USD"/>
    <n v="0"/>
    <m/>
  </r>
  <r>
    <s v="f63fbc3e-78fb-48e6-8e5b-944c79e35ca1"/>
    <s v="mc_rg-integrations-eastus2-prod-001_aks-integrations-eastus2-prod-002_eastus2"/>
    <s v="microsoft.compute/disks"/>
    <s v="pvc-65508371-94a8-471d-807d-af831ff97e78"/>
    <s v=""/>
    <s v=""/>
    <x v="0"/>
    <x v="1"/>
    <s v="Review disks that are not attached to a VM and evaluate if you still need the disks"/>
    <m/>
    <m/>
    <m/>
    <m/>
    <s v="USD"/>
    <n v="0"/>
    <m/>
  </r>
  <r>
    <s v="f63fbc3e-78fb-48e6-8e5b-944c79e35ca1"/>
    <s v="mc_rg-integrations-eastus2-prod-001_aks-integrations-eastus2-prod-002_eastus2"/>
    <s v="microsoft.compute/disks"/>
    <s v="pvc-65c15789-ea6b-41f8-abaa-066496e96f4f"/>
    <s v=""/>
    <s v=""/>
    <x v="2"/>
    <x v="0"/>
    <s v="Ensure Azure Disks are in the same zone as your VM for higher resiliency and availability"/>
    <m/>
    <m/>
    <m/>
    <m/>
    <s v="USD"/>
    <n v="0"/>
    <m/>
  </r>
  <r>
    <s v="f63fbc3e-78fb-48e6-8e5b-944c79e35ca1"/>
    <s v="mc_rg-integrations-eastus2-prod-001_aks-integrations-eastus2-prod-002_eastus2"/>
    <s v="microsoft.compute/disks"/>
    <s v="pvc-6e5ecf69-3e17-490d-b9c6-7b0f6ed7af7e"/>
    <s v=""/>
    <s v=""/>
    <x v="0"/>
    <x v="1"/>
    <s v="Review disks that are not attached to a VM and evaluate if you still need the disks"/>
    <m/>
    <m/>
    <m/>
    <m/>
    <s v="USD"/>
    <n v="0"/>
    <m/>
  </r>
  <r>
    <s v="f63fbc3e-78fb-48e6-8e5b-944c79e35ca1"/>
    <s v="mc_rg-integrations-eastus2-prod-001_aks-integrations-eastus2-prod-002_eastus2"/>
    <s v="microsoft.compute/disks"/>
    <s v="pvc-728a65b2-6963-4ef5-87fd-ac1439915148"/>
    <s v=""/>
    <s v=""/>
    <x v="0"/>
    <x v="1"/>
    <s v="Review disks that are not attached to a VM and evaluate if you still need the disks"/>
    <m/>
    <m/>
    <m/>
    <m/>
    <s v="USD"/>
    <n v="0"/>
    <m/>
  </r>
  <r>
    <s v="f63fbc3e-78fb-48e6-8e5b-944c79e35ca1"/>
    <s v="mc_rg-integrations-eastus2-prod-001_aks-integrations-eastus2-prod-002_eastus2"/>
    <s v="microsoft.compute/disks"/>
    <s v="pvc-83a2edf2-f012-4b9b-8434-f45fb189c213"/>
    <s v=""/>
    <s v=""/>
    <x v="0"/>
    <x v="1"/>
    <s v="Review disks that are not attached to a VM and evaluate if you still need the disks"/>
    <m/>
    <m/>
    <m/>
    <m/>
    <s v="USD"/>
    <n v="0"/>
    <m/>
  </r>
  <r>
    <s v="f63fbc3e-78fb-48e6-8e5b-944c79e35ca1"/>
    <s v="mc_rg-integrations-eastus2-prod-001_aks-integrations-eastus2-prod-002_eastus2"/>
    <s v="microsoft.compute/disks"/>
    <s v="pvc-845de58d-9c07-4b5e-9fd2-950780e2260e"/>
    <s v=""/>
    <s v=""/>
    <x v="0"/>
    <x v="1"/>
    <s v="Review disks that are not attached to a VM and evaluate if you still need the disks"/>
    <m/>
    <m/>
    <m/>
    <m/>
    <s v="USD"/>
    <n v="0"/>
    <m/>
  </r>
  <r>
    <s v="f63fbc3e-78fb-48e6-8e5b-944c79e35ca1"/>
    <s v="mc_rg-integrations-eastus2-prod-001_aks-integrations-eastus2-prod-002_eastus2"/>
    <s v="microsoft.compute/disks"/>
    <s v="pvc-9ea64a15-c7e2-450e-82af-481e86738b27"/>
    <s v=""/>
    <s v=""/>
    <x v="0"/>
    <x v="1"/>
    <s v="Review disks that are not attached to a VM and evaluate if you still need the disks"/>
    <m/>
    <m/>
    <m/>
    <m/>
    <s v="USD"/>
    <n v="0"/>
    <m/>
  </r>
  <r>
    <s v="f63fbc3e-78fb-48e6-8e5b-944c79e35ca1"/>
    <s v="mc_rg-integrations-eastus2-prod-001_aks-integrations-eastus2-prod-002_eastus2"/>
    <s v="microsoft.compute/disks"/>
    <s v="pvc-9f23c693-b6ae-49cc-8d60-413216219c13"/>
    <s v=""/>
    <s v=""/>
    <x v="0"/>
    <x v="1"/>
    <s v="Review disks that are not attached to a VM and evaluate if you still need the disks"/>
    <m/>
    <m/>
    <m/>
    <m/>
    <s v="USD"/>
    <n v="0"/>
    <m/>
  </r>
  <r>
    <s v="f63fbc3e-78fb-48e6-8e5b-944c79e35ca1"/>
    <s v="mc_rg-integrations-eastus2-prod-001_aks-integrations-eastus2-prod-002_eastus2"/>
    <s v="microsoft.compute/disks"/>
    <s v="pvc-a1680941-9c78-4bed-b927-d420d2982639"/>
    <s v=""/>
    <s v=""/>
    <x v="0"/>
    <x v="1"/>
    <s v="Review disks that are not attached to a VM and evaluate if you still need the disks"/>
    <m/>
    <m/>
    <m/>
    <m/>
    <s v="USD"/>
    <n v="0"/>
    <m/>
  </r>
  <r>
    <s v="f63fbc3e-78fb-48e6-8e5b-944c79e35ca1"/>
    <s v="mc_rg-integrations-eastus2-prod-001_aks-integrations-eastus2-prod-002_eastus2"/>
    <s v="microsoft.compute/disks"/>
    <s v="pvc-a20452b4-8884-46b7-815c-6a8c73859ae6"/>
    <s v=""/>
    <s v=""/>
    <x v="2"/>
    <x v="0"/>
    <s v="Ensure Azure Disks are in the same zone as your VM for higher resiliency and availability"/>
    <m/>
    <m/>
    <m/>
    <m/>
    <s v="USD"/>
    <n v="0"/>
    <m/>
  </r>
  <r>
    <s v="f63fbc3e-78fb-48e6-8e5b-944c79e35ca1"/>
    <s v="mc_rg-integrations-eastus2-prod-001_aks-integrations-eastus2-prod-002_eastus2"/>
    <s v="microsoft.compute/disks"/>
    <s v="pvc-a20452b4-8884-46b7-815c-6a8c73859ae6"/>
    <s v=""/>
    <s v=""/>
    <x v="0"/>
    <x v="1"/>
    <s v="Review disks that are not attached to a VM and evaluate if you still need the disks"/>
    <m/>
    <m/>
    <m/>
    <m/>
    <s v="USD"/>
    <n v="0"/>
    <m/>
  </r>
  <r>
    <s v="f63fbc3e-78fb-48e6-8e5b-944c79e35ca1"/>
    <s v="mc_rg-integrations-eastus2-prod-001_aks-integrations-eastus2-prod-002_eastus2"/>
    <s v="microsoft.compute/disks"/>
    <s v="pvc-a2d91cfc-a216-49b7-90a7-4a358490c3f2"/>
    <s v=""/>
    <s v=""/>
    <x v="0"/>
    <x v="1"/>
    <s v="Review disks that are not attached to a VM and evaluate if you still need the disks"/>
    <m/>
    <m/>
    <m/>
    <m/>
    <s v="USD"/>
    <n v="0"/>
    <m/>
  </r>
  <r>
    <s v="f63fbc3e-78fb-48e6-8e5b-944c79e35ca1"/>
    <s v="mc_rg-integrations-eastus2-prod-001_aks-integrations-eastus2-prod-002_eastus2"/>
    <s v="microsoft.compute/disks"/>
    <s v="pvc-a51252d2-e662-45d9-b8ff-a0d168762ff8"/>
    <s v=""/>
    <s v=""/>
    <x v="0"/>
    <x v="1"/>
    <s v="Review disks that are not attached to a VM and evaluate if you still need the disks"/>
    <m/>
    <m/>
    <m/>
    <m/>
    <s v="USD"/>
    <n v="0"/>
    <m/>
  </r>
  <r>
    <s v="f63fbc3e-78fb-48e6-8e5b-944c79e35ca1"/>
    <s v="mc_rg-integrations-eastus2-prod-001_aks-integrations-eastus2-prod-002_eastus2"/>
    <s v="microsoft.compute/disks"/>
    <s v="pvc-a5b82731-84cb-4cf5-8086-641de8fad9a4"/>
    <s v=""/>
    <s v=""/>
    <x v="0"/>
    <x v="1"/>
    <s v="Review disks that are not attached to a VM and evaluate if you still need the disks"/>
    <m/>
    <m/>
    <m/>
    <m/>
    <s v="USD"/>
    <n v="0"/>
    <m/>
  </r>
  <r>
    <s v="f63fbc3e-78fb-48e6-8e5b-944c79e35ca1"/>
    <s v="mc_rg-integrations-eastus2-prod-001_aks-integrations-eastus2-prod-002_eastus2"/>
    <s v="microsoft.compute/disks"/>
    <s v="pvc-a6d18458-6311-4962-969c-d0b93b77df01"/>
    <s v=""/>
    <s v=""/>
    <x v="2"/>
    <x v="0"/>
    <s v="Ensure Azure Disks are in the same zone as your VM for higher resiliency and availability"/>
    <m/>
    <m/>
    <m/>
    <m/>
    <s v="USD"/>
    <n v="0"/>
    <m/>
  </r>
  <r>
    <s v="f63fbc3e-78fb-48e6-8e5b-944c79e35ca1"/>
    <s v="mc_rg-integrations-eastus2-prod-001_aks-integrations-eastus2-prod-002_eastus2"/>
    <s v="microsoft.compute/disks"/>
    <s v="pvc-a6d18458-6311-4962-969c-d0b93b77df01"/>
    <s v=""/>
    <s v=""/>
    <x v="0"/>
    <x v="1"/>
    <s v="Review disks that are not attached to a VM and evaluate if you still need the disks"/>
    <m/>
    <m/>
    <m/>
    <m/>
    <s v="USD"/>
    <n v="0"/>
    <m/>
  </r>
  <r>
    <s v="f63fbc3e-78fb-48e6-8e5b-944c79e35ca1"/>
    <s v="mc_rg-integrations-eastus2-prod-001_aks-integrations-eastus2-prod-002_eastus2"/>
    <s v="microsoft.compute/disks"/>
    <s v="pvc-aab2690c-da39-4f8e-88a2-7f6eb64681ae"/>
    <s v=""/>
    <s v=""/>
    <x v="0"/>
    <x v="1"/>
    <s v="Review disks that are not attached to a VM and evaluate if you still need the disks"/>
    <m/>
    <m/>
    <m/>
    <m/>
    <s v="USD"/>
    <n v="0"/>
    <m/>
  </r>
  <r>
    <s v="f63fbc3e-78fb-48e6-8e5b-944c79e35ca1"/>
    <s v="mc_rg-integrations-eastus2-prod-001_aks-integrations-eastus2-prod-002_eastus2"/>
    <s v="microsoft.compute/disks"/>
    <s v="pvc-b1e64b78-765a-4579-b36b-c5158f876b6b"/>
    <s v=""/>
    <s v=""/>
    <x v="2"/>
    <x v="0"/>
    <s v="Ensure Azure Disks are in the same zone as your VM for higher resiliency and availability"/>
    <m/>
    <m/>
    <m/>
    <m/>
    <s v="USD"/>
    <n v="0"/>
    <m/>
  </r>
  <r>
    <s v="f63fbc3e-78fb-48e6-8e5b-944c79e35ca1"/>
    <s v="mc_rg-integrations-eastus2-prod-001_aks-integrations-eastus2-prod-002_eastus2"/>
    <s v="microsoft.compute/disks"/>
    <s v="pvc-b1e64b78-765a-4579-b36b-c5158f876b6b"/>
    <s v=""/>
    <s v=""/>
    <x v="0"/>
    <x v="1"/>
    <s v="Review disks that are not attached to a VM and evaluate if you still need the disks"/>
    <m/>
    <m/>
    <m/>
    <m/>
    <s v="USD"/>
    <n v="0"/>
    <m/>
  </r>
  <r>
    <s v="f63fbc3e-78fb-48e6-8e5b-944c79e35ca1"/>
    <s v="mc_rg-integrations-eastus2-prod-001_aks-integrations-eastus2-prod-002_eastus2"/>
    <s v="microsoft.compute/disks"/>
    <s v="pvc-b22ac3dd-275c-42ad-b025-c2ec36c3f501"/>
    <s v=""/>
    <s v=""/>
    <x v="0"/>
    <x v="1"/>
    <s v="Review disks that are not attached to a VM and evaluate if you still need the disks"/>
    <m/>
    <m/>
    <m/>
    <m/>
    <s v="USD"/>
    <n v="0"/>
    <m/>
  </r>
  <r>
    <s v="f63fbc3e-78fb-48e6-8e5b-944c79e35ca1"/>
    <s v="mc_rg-integrations-eastus2-prod-001_aks-integrations-eastus2-prod-002_eastus2"/>
    <s v="microsoft.compute/disks"/>
    <s v="pvc-b30d9255-2fb5-41a1-a2ff-35cc23cba4e2"/>
    <s v=""/>
    <s v=""/>
    <x v="0"/>
    <x v="1"/>
    <s v="Review disks that are not attached to a VM and evaluate if you still need the disks"/>
    <m/>
    <m/>
    <m/>
    <m/>
    <s v="USD"/>
    <n v="0"/>
    <m/>
  </r>
  <r>
    <s v="f63fbc3e-78fb-48e6-8e5b-944c79e35ca1"/>
    <s v="mc_rg-integrations-eastus2-prod-001_aks-integrations-eastus2-prod-002_eastus2"/>
    <s v="microsoft.compute/disks"/>
    <s v="pvc-c0a0506c-ae65-45f2-b128-11930c0e496e"/>
    <s v=""/>
    <s v=""/>
    <x v="0"/>
    <x v="1"/>
    <s v="Review disks that are not attached to a VM and evaluate if you still need the disks"/>
    <m/>
    <m/>
    <m/>
    <m/>
    <s v="USD"/>
    <n v="0"/>
    <m/>
  </r>
  <r>
    <s v="f63fbc3e-78fb-48e6-8e5b-944c79e35ca1"/>
    <s v="mc_rg-integrations-eastus2-prod-001_aks-integrations-eastus2-prod-002_eastus2"/>
    <s v="microsoft.compute/disks"/>
    <s v="pvc-c0b27743-9231-42f5-b001-5e48ef5e5386"/>
    <s v=""/>
    <s v=""/>
    <x v="0"/>
    <x v="1"/>
    <s v="Review disks that are not attached to a VM and evaluate if you still need the disks"/>
    <m/>
    <m/>
    <m/>
    <m/>
    <s v="USD"/>
    <n v="0"/>
    <m/>
  </r>
  <r>
    <s v="f63fbc3e-78fb-48e6-8e5b-944c79e35ca1"/>
    <s v="mc_rg-integrations-eastus2-prod-001_aks-integrations-eastus2-prod-002_eastus2"/>
    <s v="microsoft.compute/disks"/>
    <s v="pvc-c4c05864-fa09-40b8-8acd-dd89bab99220"/>
    <s v=""/>
    <s v=""/>
    <x v="0"/>
    <x v="1"/>
    <s v="Review disks that are not attached to a VM and evaluate if you still need the disks"/>
    <m/>
    <m/>
    <m/>
    <m/>
    <s v="USD"/>
    <n v="0"/>
    <m/>
  </r>
  <r>
    <s v="f63fbc3e-78fb-48e6-8e5b-944c79e35ca1"/>
    <s v="mc_rg-integrations-eastus2-prod-001_aks-integrations-eastus2-prod-002_eastus2"/>
    <s v="microsoft.compute/disks"/>
    <s v="pvc-c5ee6f79-fc11-448d-9dde-4984f2b9629d"/>
    <s v=""/>
    <s v=""/>
    <x v="2"/>
    <x v="0"/>
    <s v="Ensure Azure Disks are in the same zone as your VM for higher resiliency and availability"/>
    <m/>
    <m/>
    <m/>
    <m/>
    <s v="USD"/>
    <n v="0"/>
    <m/>
  </r>
  <r>
    <s v="f63fbc3e-78fb-48e6-8e5b-944c79e35ca1"/>
    <s v="mc_rg-integrations-eastus2-prod-001_aks-integrations-eastus2-prod-002_eastus2"/>
    <s v="microsoft.compute/disks"/>
    <s v="pvc-c8831a53-fa4b-43a8-b99d-7548c37a4739"/>
    <s v=""/>
    <s v=""/>
    <x v="0"/>
    <x v="1"/>
    <s v="Review disks that are not attached to a VM and evaluate if you still need the disks"/>
    <m/>
    <m/>
    <m/>
    <m/>
    <s v="USD"/>
    <n v="0"/>
    <m/>
  </r>
  <r>
    <s v="f63fbc3e-78fb-48e6-8e5b-944c79e35ca1"/>
    <s v="mc_rg-integrations-eastus2-prod-001_aks-integrations-eastus2-prod-002_eastus2"/>
    <s v="microsoft.compute/disks"/>
    <s v="pvc-c95199c4-e3bb-4f48-89b5-2c6bba65f2eb"/>
    <s v=""/>
    <s v=""/>
    <x v="0"/>
    <x v="1"/>
    <s v="Review disks that are not attached to a VM and evaluate if you still need the disks"/>
    <m/>
    <m/>
    <m/>
    <m/>
    <s v="USD"/>
    <n v="0"/>
    <m/>
  </r>
  <r>
    <s v="f63fbc3e-78fb-48e6-8e5b-944c79e35ca1"/>
    <s v="mc_rg-integrations-eastus2-prod-001_aks-integrations-eastus2-prod-002_eastus2"/>
    <s v="microsoft.compute/disks"/>
    <s v="pvc-c9e3ad82-3dfd-4347-b9a8-7768df51bcb3"/>
    <s v=""/>
    <s v=""/>
    <x v="2"/>
    <x v="0"/>
    <s v="Ensure Azure Disks are in the same zone as your VM for higher resiliency and availability"/>
    <m/>
    <m/>
    <m/>
    <m/>
    <s v="USD"/>
    <n v="0"/>
    <m/>
  </r>
  <r>
    <s v="f63fbc3e-78fb-48e6-8e5b-944c79e35ca1"/>
    <s v="mc_rg-integrations-eastus2-prod-001_aks-integrations-eastus2-prod-002_eastus2"/>
    <s v="microsoft.compute/disks"/>
    <s v="pvc-cffb718f-8b03-4dff-9069-133969f1ac29"/>
    <s v=""/>
    <s v=""/>
    <x v="2"/>
    <x v="0"/>
    <s v="Ensure Azure Disks are in the same zone as your VM for higher resiliency and availability"/>
    <m/>
    <m/>
    <m/>
    <m/>
    <s v="USD"/>
    <n v="0"/>
    <m/>
  </r>
  <r>
    <s v="f63fbc3e-78fb-48e6-8e5b-944c79e35ca1"/>
    <s v="mc_rg-integrations-eastus2-prod-001_aks-integrations-eastus2-prod-002_eastus2"/>
    <s v="microsoft.compute/disks"/>
    <s v="pvc-cffb718f-8b03-4dff-9069-133969f1ac29"/>
    <s v=""/>
    <s v=""/>
    <x v="0"/>
    <x v="1"/>
    <s v="Review disks that are not attached to a VM and evaluate if you still need the disks"/>
    <m/>
    <m/>
    <m/>
    <m/>
    <s v="USD"/>
    <n v="0"/>
    <m/>
  </r>
  <r>
    <s v="f63fbc3e-78fb-48e6-8e5b-944c79e35ca1"/>
    <s v="mc_rg-integrations-eastus2-prod-001_aks-integrations-eastus2-prod-002_eastus2"/>
    <s v="microsoft.compute/disks"/>
    <s v="pvc-d037dafc-847c-40f8-8a5a-534ca74b0411"/>
    <s v=""/>
    <s v=""/>
    <x v="0"/>
    <x v="1"/>
    <s v="Review disks that are not attached to a VM and evaluate if you still need the disks"/>
    <m/>
    <m/>
    <m/>
    <m/>
    <s v="USD"/>
    <n v="0"/>
    <m/>
  </r>
  <r>
    <s v="f63fbc3e-78fb-48e6-8e5b-944c79e35ca1"/>
    <s v="mc_rg-integrations-eastus2-prod-001_aks-integrations-eastus2-prod-002_eastus2"/>
    <s v="microsoft.compute/disks"/>
    <s v="pvc-d037dafc-847c-40f8-8a5a-534ca74b0411"/>
    <s v=""/>
    <s v=""/>
    <x v="2"/>
    <x v="0"/>
    <s v="Ensure Azure Disks are in the same zone as your VM for higher resiliency and availability"/>
    <m/>
    <m/>
    <m/>
    <m/>
    <s v="USD"/>
    <n v="0"/>
    <m/>
  </r>
  <r>
    <s v="f63fbc3e-78fb-48e6-8e5b-944c79e35ca1"/>
    <s v="mc_rg-integrations-eastus2-prod-001_aks-integrations-eastus2-prod-002_eastus2"/>
    <s v="microsoft.compute/disks"/>
    <s v="pvc-d070d232-af32-41ea-8657-cd0b8d62b965"/>
    <s v=""/>
    <s v=""/>
    <x v="0"/>
    <x v="1"/>
    <s v="Review disks that are not attached to a VM and evaluate if you still need the disks"/>
    <m/>
    <m/>
    <m/>
    <m/>
    <s v="USD"/>
    <n v="0"/>
    <m/>
  </r>
  <r>
    <s v="f63fbc3e-78fb-48e6-8e5b-944c79e35ca1"/>
    <s v="mc_rg-integrations-eastus2-prod-001_aks-integrations-eastus2-prod-002_eastus2"/>
    <s v="microsoft.compute/disks"/>
    <s v="pvc-d28332bc-9508-4d2b-91f1-1695825d0c33"/>
    <s v=""/>
    <s v=""/>
    <x v="0"/>
    <x v="1"/>
    <s v="Review disks that are not attached to a VM and evaluate if you still need the disks"/>
    <m/>
    <m/>
    <m/>
    <m/>
    <s v="USD"/>
    <n v="0"/>
    <m/>
  </r>
  <r>
    <s v="f63fbc3e-78fb-48e6-8e5b-944c79e35ca1"/>
    <s v="mc_rg-integrations-eastus2-prod-001_aks-integrations-eastus2-prod-002_eastus2"/>
    <s v="microsoft.compute/disks"/>
    <s v="pvc-d2c3b938-4880-46dc-b7d4-ae9d1fc2f334"/>
    <s v=""/>
    <s v=""/>
    <x v="0"/>
    <x v="1"/>
    <s v="Review disks that are not attached to a VM and evaluate if you still need the disks"/>
    <m/>
    <m/>
    <m/>
    <m/>
    <s v="USD"/>
    <n v="0"/>
    <m/>
  </r>
  <r>
    <s v="f63fbc3e-78fb-48e6-8e5b-944c79e35ca1"/>
    <s v="mc_rg-integrations-eastus2-prod-001_aks-integrations-eastus2-prod-002_eastus2"/>
    <s v="microsoft.compute/disks"/>
    <s v="pvc-d62fc798-6b02-4e3a-96c6-32d96a17c5ca"/>
    <s v=""/>
    <s v=""/>
    <x v="0"/>
    <x v="1"/>
    <s v="Review disks that are not attached to a VM and evaluate if you still need the disks"/>
    <m/>
    <m/>
    <m/>
    <m/>
    <s v="USD"/>
    <n v="0"/>
    <m/>
  </r>
  <r>
    <s v="f63fbc3e-78fb-48e6-8e5b-944c79e35ca1"/>
    <s v="mc_rg-integrations-eastus2-prod-001_aks-integrations-eastus2-prod-002_eastus2"/>
    <s v="microsoft.compute/disks"/>
    <s v="pvc-d8fa28b1-df03-47c5-8f71-147af8085c5c"/>
    <s v=""/>
    <s v=""/>
    <x v="0"/>
    <x v="1"/>
    <s v="Review disks that are not attached to a VM and evaluate if you still need the disks"/>
    <m/>
    <m/>
    <m/>
    <m/>
    <s v="USD"/>
    <n v="0"/>
    <m/>
  </r>
  <r>
    <s v="f63fbc3e-78fb-48e6-8e5b-944c79e35ca1"/>
    <s v="mc_rg-integrations-eastus2-prod-001_aks-integrations-eastus2-prod-002_eastus2"/>
    <s v="microsoft.compute/disks"/>
    <s v="pvc-dd0e6b35-e7d2-4954-a8be-e4a3d3a882cf"/>
    <s v=""/>
    <s v=""/>
    <x v="0"/>
    <x v="1"/>
    <s v="Review disks that are not attached to a VM and evaluate if you still need the disks"/>
    <m/>
    <m/>
    <m/>
    <m/>
    <s v="USD"/>
    <n v="0"/>
    <m/>
  </r>
  <r>
    <s v="f63fbc3e-78fb-48e6-8e5b-944c79e35ca1"/>
    <s v="mc_rg-integrations-eastus2-prod-001_aks-integrations-eastus2-prod-002_eastus2"/>
    <s v="microsoft.compute/disks"/>
    <s v="pvc-de90ad5b-a798-43b4-a51a-d6bb31cd4212"/>
    <s v=""/>
    <s v=""/>
    <x v="0"/>
    <x v="1"/>
    <s v="Review disks that are not attached to a VM and evaluate if you still need the disks"/>
    <m/>
    <m/>
    <m/>
    <m/>
    <s v="USD"/>
    <n v="0"/>
    <m/>
  </r>
  <r>
    <s v="f63fbc3e-78fb-48e6-8e5b-944c79e35ca1"/>
    <s v="mc_rg-integrations-eastus2-prod-001_aks-integrations-eastus2-prod-002_eastus2"/>
    <s v="microsoft.compute/disks"/>
    <s v="pvc-ea411f43-5eb2-4d58-ae81-618ccb310dca"/>
    <s v=""/>
    <s v=""/>
    <x v="2"/>
    <x v="0"/>
    <s v="Ensure Azure Disks are in the same zone as your VM for higher resiliency and availability"/>
    <m/>
    <m/>
    <m/>
    <m/>
    <s v="USD"/>
    <n v="0"/>
    <m/>
  </r>
  <r>
    <s v="f63fbc3e-78fb-48e6-8e5b-944c79e35ca1"/>
    <s v="mc_rg-integrations-eastus2-prod-001_aks-integrations-eastus2-prod-002_eastus2"/>
    <s v="microsoft.compute/disks"/>
    <s v="pvc-eb773275-c3d3-4038-9a0d-6e53e035b105"/>
    <s v=""/>
    <s v=""/>
    <x v="0"/>
    <x v="1"/>
    <s v="Review disks that are not attached to a VM and evaluate if you still need the disks"/>
    <m/>
    <m/>
    <m/>
    <m/>
    <s v="USD"/>
    <n v="0"/>
    <m/>
  </r>
  <r>
    <s v="f63fbc3e-78fb-48e6-8e5b-944c79e35ca1"/>
    <s v="mc_rg-integrations-eastus2-prod-001_aks-integrations-eastus2-prod-002_eastus2"/>
    <s v="microsoft.compute/disks"/>
    <s v="pvc-eebcf4fe-4109-469f-b293-dabca7d1da17"/>
    <s v=""/>
    <s v=""/>
    <x v="0"/>
    <x v="1"/>
    <s v="Review disks that are not attached to a VM and evaluate if you still need the disks"/>
    <m/>
    <m/>
    <m/>
    <m/>
    <s v="USD"/>
    <n v="0"/>
    <m/>
  </r>
  <r>
    <s v="f63fbc3e-78fb-48e6-8e5b-944c79e35ca1"/>
    <s v="mc_rg-integrations-eastus2-prod-001_aks-integrations-eastus2-prod-002_eastus2"/>
    <s v="microsoft.compute/disks"/>
    <s v="pvc-f22c65c7-1daf-4725-9241-050e65f45137"/>
    <s v=""/>
    <s v=""/>
    <x v="0"/>
    <x v="1"/>
    <s v="Review disks that are not attached to a VM and evaluate if you still need the disks"/>
    <m/>
    <m/>
    <m/>
    <m/>
    <s v="USD"/>
    <n v="0"/>
    <m/>
  </r>
  <r>
    <s v="f63fbc3e-78fb-48e6-8e5b-944c79e35ca1"/>
    <s v="mc_rg-integrations-eastus2-prod-001_aks-integrations-eastus2-prod-002_eastus2"/>
    <s v="microsoft.compute/disks"/>
    <s v="pvc-f27d83fb-6d97-490e-b9a0-844e926e165b"/>
    <s v=""/>
    <s v=""/>
    <x v="0"/>
    <x v="1"/>
    <s v="Review disks that are not attached to a VM and evaluate if you still need the disks"/>
    <m/>
    <m/>
    <m/>
    <m/>
    <s v="USD"/>
    <n v="0"/>
    <m/>
  </r>
  <r>
    <s v="f63fbc3e-78fb-48e6-8e5b-944c79e35ca1"/>
    <s v="mc_rg-integrations-eastus2-prod-001_aks-integrations-eastus2-prod-002_eastus2"/>
    <s v="microsoft.compute/disks"/>
    <s v="pvc-f32dc0e0-5888-4e15-9f65-a959f502d7a3"/>
    <s v=""/>
    <s v=""/>
    <x v="2"/>
    <x v="0"/>
    <s v="Ensure Azure Disks are in the same zone as your VM for higher resiliency and availability"/>
    <m/>
    <m/>
    <m/>
    <m/>
    <s v="USD"/>
    <n v="0"/>
    <m/>
  </r>
  <r>
    <s v="f63fbc3e-78fb-48e6-8e5b-944c79e35ca1"/>
    <s v="mc_rg-integrations-eastus2-prod-001_aks-integrations-eastus2-prod-002_eastus2"/>
    <s v="microsoft.compute/disks"/>
    <s v="pvc-f3cb9cb9-4e98-4b77-8f17-c24143a4a206"/>
    <s v=""/>
    <s v=""/>
    <x v="0"/>
    <x v="1"/>
    <s v="Review disks that are not attached to a VM and evaluate if you still need the disks"/>
    <m/>
    <m/>
    <m/>
    <m/>
    <s v="USD"/>
    <n v="0"/>
    <m/>
  </r>
  <r>
    <s v="f63fbc3e-78fb-48e6-8e5b-944c79e35ca1"/>
    <s v="mc_rg-integrations-eastus2-prod-001_aks-integrations-eastus2-prod-002_eastus2"/>
    <s v="microsoft.compute/disks"/>
    <s v="pvc-f3cb9cb9-4e98-4b77-8f17-c24143a4a206"/>
    <s v=""/>
    <s v=""/>
    <x v="2"/>
    <x v="0"/>
    <s v="Ensure Azure Disks are in the same zone as your VM for higher resiliency and availability"/>
    <m/>
    <m/>
    <m/>
    <m/>
    <s v="USD"/>
    <n v="0"/>
    <m/>
  </r>
  <r>
    <s v="f63fbc3e-78fb-48e6-8e5b-944c79e35ca1"/>
    <s v="mc_rg-integrations-eastus2-prod-001_aks-integrations-eastus2-prod-002_eastus2"/>
    <s v="microsoft.compute/disks"/>
    <s v="pvc-f98fadf3-ecfa-428e-aa2f-43b58044f15b"/>
    <s v=""/>
    <s v=""/>
    <x v="0"/>
    <x v="1"/>
    <s v="Review disks that are not attached to a VM and evaluate if you still need the disks"/>
    <m/>
    <m/>
    <m/>
    <m/>
    <s v="USD"/>
    <n v="0"/>
    <m/>
  </r>
  <r>
    <s v="f63fbc3e-78fb-48e6-8e5b-944c79e35ca1"/>
    <s v="mc_rg-integrations-eastus2-prod-001_aks-integrations-eastus2-prod-002_eastus2"/>
    <s v="microsoft.compute/disks"/>
    <s v="pvc-fd88d8aa-d0ef-4bb0-8301-fa57008b1f5b"/>
    <s v=""/>
    <s v=""/>
    <x v="0"/>
    <x v="1"/>
    <s v="Review disks that are not attached to a VM and evaluate if you still need the disks"/>
    <m/>
    <m/>
    <m/>
    <m/>
    <s v="USD"/>
    <n v="0"/>
    <m/>
  </r>
  <r>
    <s v="f63fbc3e-78fb-48e6-8e5b-944c79e35ca1"/>
    <s v="mc_rg-integrations-eastus2-prod-001_aks-integrations-eastus2-prod-002_eastus2"/>
    <s v="microsoft.compute/disks"/>
    <s v="pvc-fee129d1-0e16-44f8-b949-98be8a2408dd"/>
    <s v=""/>
    <s v=""/>
    <x v="0"/>
    <x v="1"/>
    <s v="Review disks that are not attached to a VM and evaluate if you still need the disks"/>
    <m/>
    <m/>
    <m/>
    <m/>
    <s v="USD"/>
    <n v="0"/>
    <m/>
  </r>
  <r>
    <s v="f63fbc3e-78fb-48e6-8e5b-944c79e35ca1"/>
    <s v="mc_rg-integrations-eastus2-prod-001_aks-integrations-eastus2-prod-002_eastus2"/>
    <s v="microsoft.compute/virtualmachines"/>
    <s v="aks-timer-84908109-vms2"/>
    <s v=""/>
    <s v=""/>
    <x v="0"/>
    <x v="0"/>
    <s v="Right-size or shutdown underutilized virtual machines"/>
    <m/>
    <m/>
    <m/>
    <m/>
    <s v="USD"/>
    <n v="192"/>
    <m/>
  </r>
  <r>
    <s v="f63fbc3e-78fb-48e6-8e5b-944c79e35ca1"/>
    <s v="mc_rg-integrations-eastus2-prod-001_aks-integrations-eastus2-prod-002_eastus2"/>
    <s v="microsoft.compute/virtualmachines"/>
    <s v="aks-timer-84908109-vms2"/>
    <s v=""/>
    <s v=""/>
    <x v="1"/>
    <x v="0"/>
    <s v="Linux virtual machines should enable Azure Disk Encryption or EncryptionAtHost."/>
    <m/>
    <m/>
    <m/>
    <m/>
    <s v="USD"/>
    <n v="0"/>
    <m/>
  </r>
  <r>
    <s v="f63fbc3e-78fb-48e6-8e5b-944c79e35ca1"/>
    <s v="mc_rg-integrations-eastus2-prod-001_aks-integrations-eastus2-prod-002_eastus2"/>
    <s v="microsoft.compute/virtualmachines"/>
    <s v="aks-timer-84908109-vms2"/>
    <s v=""/>
    <s v=""/>
    <x v="1"/>
    <x v="1"/>
    <s v="Guest Configuration extension should be installed on machines"/>
    <m/>
    <m/>
    <m/>
    <m/>
    <s v="USD"/>
    <n v="0"/>
    <m/>
  </r>
  <r>
    <s v="f63fbc3e-78fb-48e6-8e5b-944c79e35ca1"/>
    <s v="mc_rg-integrations-eastus2-prod-001_aks-integrations-eastus2-prod-002_eastus2"/>
    <s v="microsoft.compute/virtualmachines"/>
    <s v="aks-timer-84908109-vms2"/>
    <s v=""/>
    <s v=""/>
    <x v="1"/>
    <x v="1"/>
    <s v="Virtual machines and virtual machine scale sets should have encryption at host enabled"/>
    <m/>
    <m/>
    <m/>
    <m/>
    <s v="USD"/>
    <n v="0"/>
    <m/>
  </r>
  <r>
    <s v="f63fbc3e-78fb-48e6-8e5b-944c79e35ca1"/>
    <s v="mc_rg-integrations-eastus2-prod-001_aks-integrations-eastus2-prod-002_eastus2"/>
    <s v="microsoft.compute/virtualmachines"/>
    <s v="aks-timer-84908109-vms2"/>
    <s v=""/>
    <s v=""/>
    <x v="1"/>
    <x v="0"/>
    <s v="Machines should be configured to periodically check for missing system updates"/>
    <m/>
    <m/>
    <m/>
    <m/>
    <s v="USD"/>
    <n v="0"/>
    <m/>
  </r>
  <r>
    <s v="f63fbc3e-78fb-48e6-8e5b-944c79e35ca1"/>
    <s v="mc_rg-integrations-eastus2-prod-001_aks-integrations-eastus2-prod-002_eastus2"/>
    <s v="microsoft.compute/virtualmachines"/>
    <s v="aks-timer-84908109-vms2"/>
    <s v=""/>
    <s v=""/>
    <x v="3"/>
    <x v="0"/>
    <s v="Enable Trusted Launch foundational excellence, and modern security for Existing Generation 2 VM(s)"/>
    <m/>
    <m/>
    <m/>
    <m/>
    <s v="USD"/>
    <n v="0"/>
    <m/>
  </r>
  <r>
    <s v="f63fbc3e-78fb-48e6-8e5b-944c79e35ca1"/>
    <s v="mc_rg-integrations-eastus2-prod-001_aks-integrations-eastus2-prod-002_eastus2"/>
    <s v="microsoft.compute/virtualmachines"/>
    <s v="aks-timer-84908109-vms2"/>
    <s v=""/>
    <s v=""/>
    <x v="2"/>
    <x v="1"/>
    <s v="Migrate workload to Virtual Machine Scale Sets Flex"/>
    <m/>
    <m/>
    <m/>
    <m/>
    <s v="USD"/>
    <n v="0"/>
    <m/>
  </r>
  <r>
    <s v="f63fbc3e-78fb-48e6-8e5b-944c79e35ca1"/>
    <s v="mc_rg-integrations-eastus2-prod-001_aks-integrations-eastus2-prod-002_eastus2"/>
    <s v="microsoft.compute/virtualmachines"/>
    <s v="aks-timer-84908109-vms2"/>
    <s v=""/>
    <s v=""/>
    <x v="1"/>
    <x v="1"/>
    <s v="Authentication to Linux machines should require SSH keys"/>
    <m/>
    <m/>
    <m/>
    <m/>
    <s v="USD"/>
    <n v="0"/>
    <m/>
  </r>
  <r>
    <s v="f63fbc3e-78fb-48e6-8e5b-944c79e35ca1"/>
    <s v="mc_rg-integrations-eastus2-prod-001_aks-integrations-eastus2-prod-002_eastus2"/>
    <s v="microsoft.compute/virtualmachinescalesets"/>
    <s v="aks-intprod-16165062-vmss"/>
    <s v=""/>
    <s v=""/>
    <x v="2"/>
    <x v="1"/>
    <s v="Enable Azure Virtual Machine Scale Set (VMSS) application health monitoring"/>
    <m/>
    <m/>
    <m/>
    <m/>
    <s v="USD"/>
    <n v="0"/>
    <m/>
  </r>
  <r>
    <s v="f63fbc3e-78fb-48e6-8e5b-944c79e35ca1"/>
    <s v="mc_rg-integrations-eastus2-prod-001_aks-integrations-eastus2-prod-002_eastus2"/>
    <s v="microsoft.compute/virtualmachinescalesets"/>
    <s v="aks-intprod-16165062-vmss"/>
    <s v="Microsoft.Compute/virtualMachines"/>
    <s v=""/>
    <x v="1"/>
    <x v="1"/>
    <s v="Virtual machines and virtual machine scale sets should have encryption at host enabled"/>
    <m/>
    <m/>
    <m/>
    <m/>
    <s v="USD"/>
    <n v="0"/>
    <m/>
  </r>
  <r>
    <s v="f63fbc3e-78fb-48e6-8e5b-944c79e35ca1"/>
    <s v="mc_rg-integrations-eastus2-prod-001_aks-integrations-eastus2-prod-002_eastus2"/>
    <s v="microsoft.compute/virtualmachinescalesets"/>
    <s v="aks-intprod-16165062-vmss"/>
    <s v=""/>
    <s v=""/>
    <x v="2"/>
    <x v="0"/>
    <s v="Configure and deploy Azure Virtual Machine Scale Sets in a more resilient and balanced configuration"/>
    <m/>
    <m/>
    <m/>
    <m/>
    <s v="USD"/>
    <n v="0"/>
    <m/>
  </r>
  <r>
    <s v="f63fbc3e-78fb-48e6-8e5b-944c79e35ca1"/>
    <s v="mc_rg-integrations-eastus2-prod-001_aks-integrations-eastus2-prod-002_eastus2"/>
    <s v="microsoft.compute/virtualmachinescalesets"/>
    <s v="aks-intprod-16165062-vmss"/>
    <s v=""/>
    <s v=""/>
    <x v="2"/>
    <x v="0"/>
    <s v="Enable automatic repair policy on Azure Virtual Machine Scale Sets (VMSS)"/>
    <m/>
    <m/>
    <m/>
    <m/>
    <s v="USD"/>
    <n v="0"/>
    <m/>
  </r>
  <r>
    <s v="f63fbc3e-78fb-48e6-8e5b-944c79e35ca1"/>
    <s v="mc_rg-integrations-eastus2-prod-001_aks-integrations-eastus2-prod-002_eastus2"/>
    <s v="microsoft.compute/virtualmachinescalesets"/>
    <s v="aks-system-36937069-vmss"/>
    <s v=""/>
    <s v=""/>
    <x v="2"/>
    <x v="1"/>
    <s v="Enable Azure Virtual Machine Scale Set (VMSS) application health monitoring"/>
    <m/>
    <m/>
    <m/>
    <m/>
    <s v="USD"/>
    <n v="0"/>
    <m/>
  </r>
  <r>
    <s v="f63fbc3e-78fb-48e6-8e5b-944c79e35ca1"/>
    <s v="mc_rg-integrations-eastus2-prod-001_aks-integrations-eastus2-prod-002_eastus2"/>
    <s v="microsoft.compute/virtualmachinescalesets"/>
    <s v="aks-system-36937069-vmss"/>
    <s v=""/>
    <s v=""/>
    <x v="2"/>
    <x v="0"/>
    <s v="Enable automatic repair policy on Azure Virtual Machine Scale Sets (VMSS)"/>
    <m/>
    <m/>
    <m/>
    <m/>
    <s v="USD"/>
    <n v="0"/>
    <m/>
  </r>
  <r>
    <s v="f63fbc3e-78fb-48e6-8e5b-944c79e35ca1"/>
    <s v="mc_rg-integrations-eastus2-prod-001_aks-integrations-eastus2-prod-002_eastus2"/>
    <s v="microsoft.compute/virtualmachinescalesets"/>
    <s v="aks-system-36937069-vmss"/>
    <s v="Microsoft.Compute/virtualMachines"/>
    <s v=""/>
    <x v="1"/>
    <x v="1"/>
    <s v="Virtual machines and virtual machine scale sets should have encryption at host enabled"/>
    <m/>
    <m/>
    <m/>
    <m/>
    <s v="USD"/>
    <n v="0"/>
    <m/>
  </r>
  <r>
    <s v="f63fbc3e-78fb-48e6-8e5b-944c79e35ca1"/>
    <s v="rg-be-centralus-dr-001"/>
    <s v="microsoft.dbforpostgresql/flexibleservers"/>
    <s v="psql-be-k8-centralus-dr-001"/>
    <s v=""/>
    <s v=""/>
    <x v="4"/>
    <x v="0"/>
    <s v="Review the server for table stats reset"/>
    <m/>
    <m/>
    <m/>
    <m/>
    <s v="USD"/>
    <n v="0"/>
    <m/>
  </r>
  <r>
    <s v="f63fbc3e-78fb-48e6-8e5b-944c79e35ca1"/>
    <s v="rg-be-centralus-dr-001"/>
    <s v="microsoft.dbforpostgresql/flexibleservers"/>
    <s v="psql-be-k8-centralus-dr-001"/>
    <s v=""/>
    <s v=""/>
    <x v="2"/>
    <x v="0"/>
    <s v="Create a read replica from the Azure Database for PostgreSQL flexible server"/>
    <m/>
    <m/>
    <m/>
    <m/>
    <s v="USD"/>
    <n v="0"/>
    <m/>
  </r>
  <r>
    <s v="f63fbc3e-78fb-48e6-8e5b-944c79e35ca1"/>
    <s v="rg-be-centralus-dr-001"/>
    <s v="microsoft.dbforpostgresql/flexibleservers"/>
    <s v="psql-be-k8-centralus-dr-001"/>
    <s v=""/>
    <s v=""/>
    <x v="2"/>
    <x v="0"/>
    <s v="Enable high availability with zone redundancy"/>
    <m/>
    <m/>
    <m/>
    <m/>
    <s v="USD"/>
    <n v="0"/>
    <m/>
  </r>
  <r>
    <s v="f63fbc3e-78fb-48e6-8e5b-944c79e35ca1"/>
    <s v="rg-be-centralus-dr-001"/>
    <s v="microsoft.dbforpostgresql/flexibleservers"/>
    <s v="psql-be-k8-centralus-dr-001"/>
    <s v=""/>
    <s v=""/>
    <x v="1"/>
    <x v="0"/>
    <s v="Private endpoint should be configured for Azure Database for PostgreSQL Servers"/>
    <m/>
    <m/>
    <m/>
    <m/>
    <s v="USD"/>
    <n v="0"/>
    <m/>
  </r>
  <r>
    <s v="f63fbc3e-78fb-48e6-8e5b-944c79e35ca1"/>
    <s v="rg-be-centralus-dr-001"/>
    <s v="microsoft.dbforpostgresql/flexibleservers"/>
    <s v="psql-be-k8-centralus-dr-001"/>
    <s v=""/>
    <s v=""/>
    <x v="2"/>
    <x v="1"/>
    <s v="PostgreSQL 11 on Azure Database for PostgreSQL flexible server instances is retiring"/>
    <m/>
    <m/>
    <m/>
    <m/>
    <s v="USD"/>
    <n v="0"/>
    <m/>
  </r>
  <r>
    <s v="f63fbc3e-78fb-48e6-8e5b-944c79e35ca1"/>
    <s v="rg-be-centralus-dr-001"/>
    <s v="microsoft.dbforpostgresql/flexibleservers"/>
    <s v="psql-be-k8-centralus-dr-001"/>
    <s v=""/>
    <s v=""/>
    <x v="2"/>
    <x v="1"/>
    <s v="Configure geo redundant backup storage"/>
    <m/>
    <m/>
    <m/>
    <m/>
    <s v="USD"/>
    <n v="0"/>
    <m/>
  </r>
  <r>
    <s v="f63fbc3e-78fb-48e6-8e5b-944c79e35ca1"/>
    <s v="rg-be-centralus-dr-001"/>
    <s v="microsoft.dbforpostgresql/flexibleservers"/>
    <s v="psql-be-k8-centralus-dr-002"/>
    <s v=""/>
    <s v=""/>
    <x v="1"/>
    <x v="0"/>
    <s v="Private endpoint should be configured for Azure Database for PostgreSQL Servers"/>
    <m/>
    <m/>
    <m/>
    <m/>
    <s v="USD"/>
    <n v="0"/>
    <m/>
  </r>
  <r>
    <s v="f63fbc3e-78fb-48e6-8e5b-944c79e35ca1"/>
    <s v="rg-be-centralus-dr-001"/>
    <s v="microsoft.dbforpostgresql/flexibleservers"/>
    <s v="psql-be-k8-centralus-dr-002"/>
    <s v=""/>
    <s v=""/>
    <x v="1"/>
    <x v="1"/>
    <s v="Azure Database for PostgreSQL flexible server should have Microsoft Entra authentication only enabled"/>
    <m/>
    <m/>
    <m/>
    <m/>
    <s v="USD"/>
    <n v="0"/>
    <m/>
  </r>
  <r>
    <s v="f63fbc3e-78fb-48e6-8e5b-944c79e35ca1"/>
    <s v="rg-be-centralus-dr-001"/>
    <s v="microsoft.dbforpostgresql/flexibleservers"/>
    <s v="psql-be-k8-centralus-dr-002"/>
    <s v=""/>
    <s v=""/>
    <x v="2"/>
    <x v="0"/>
    <s v="Enable high availability with zone redundancy"/>
    <m/>
    <m/>
    <m/>
    <m/>
    <s v="USD"/>
    <n v="0"/>
    <m/>
  </r>
  <r>
    <s v="f63fbc3e-78fb-48e6-8e5b-944c79e35ca1"/>
    <s v="rg-be-centralus-dr-001"/>
    <s v="microsoft.dbforpostgresql/flexibleservers"/>
    <s v="psql-be-k8-centralus-dr-002"/>
    <s v=""/>
    <s v=""/>
    <x v="4"/>
    <x v="0"/>
    <s v="Review the server for table stats reset"/>
    <m/>
    <m/>
    <m/>
    <m/>
    <s v="USD"/>
    <n v="0"/>
    <m/>
  </r>
  <r>
    <s v="f63fbc3e-78fb-48e6-8e5b-944c79e35ca1"/>
    <s v="rg-be-centralus-dr-001"/>
    <s v="microsoft.dbforpostgresql/flexibleservers"/>
    <s v="psql-be-k8-centralus-dr-002"/>
    <s v=""/>
    <s v=""/>
    <x v="2"/>
    <x v="1"/>
    <s v="Configure geo redundant backup storage"/>
    <m/>
    <m/>
    <m/>
    <m/>
    <s v="USD"/>
    <n v="0"/>
    <m/>
  </r>
  <r>
    <s v="f63fbc3e-78fb-48e6-8e5b-944c79e35ca1"/>
    <s v="rg-be-centralus-dr-001"/>
    <s v="microsoft.dbforpostgresql/flexibleservers"/>
    <s v="psql-be-k8-centralus-dr-002"/>
    <s v=""/>
    <s v=""/>
    <x v="2"/>
    <x v="0"/>
    <s v="Create a read replica from the Azure Database for PostgreSQL flexible server"/>
    <m/>
    <m/>
    <m/>
    <m/>
    <s v="USD"/>
    <n v="0"/>
    <m/>
  </r>
  <r>
    <s v="f63fbc3e-78fb-48e6-8e5b-944c79e35ca1"/>
    <s v="rg-be-centralus-dr-001"/>
    <s v="microsoft.dbforpostgresql/flexibleservers"/>
    <s v="psql-be-k8-centralus-dr-002"/>
    <s v=""/>
    <s v=""/>
    <x v="2"/>
    <x v="1"/>
    <s v="PostgreSQL 11 on Azure Database for PostgreSQL flexible server instances is retiring"/>
    <m/>
    <m/>
    <m/>
    <m/>
    <s v="USD"/>
    <n v="0"/>
    <m/>
  </r>
  <r>
    <s v="f63fbc3e-78fb-48e6-8e5b-944c79e35ca1"/>
    <s v="rg-be-centralus-dr-001"/>
    <s v="microsoft.eventhub/namespaces"/>
    <s v="evhbedr"/>
    <s v=""/>
    <s v=""/>
    <x v="2"/>
    <x v="0"/>
    <s v="Enable auto-inflate on Event Hubs Standard tier"/>
    <m/>
    <m/>
    <m/>
    <m/>
    <s v="USD"/>
    <n v="0"/>
    <m/>
  </r>
  <r>
    <s v="f63fbc3e-78fb-48e6-8e5b-944c79e35ca1"/>
    <s v="rg-be-eastus2-prod-001"/>
    <s v="microsoft.containerregistry/registries"/>
    <s v="acr2bek8eastus2prod"/>
    <s v=""/>
    <s v=""/>
    <x v="1"/>
    <x v="1"/>
    <s v="Container registries should not allow unrestricted network access"/>
    <m/>
    <m/>
    <m/>
    <m/>
    <s v="USD"/>
    <n v="0"/>
    <m/>
  </r>
  <r>
    <s v="f63fbc3e-78fb-48e6-8e5b-944c79e35ca1"/>
    <s v="rg-be-eastus2-prod-001"/>
    <s v="microsoft.containerregistry/registries"/>
    <s v="acr2bek8eastus2prod"/>
    <s v=""/>
    <s v=""/>
    <x v="1"/>
    <x v="0"/>
    <s v="Azure registry container images should have vulnerabilities resolved"/>
    <m/>
    <m/>
    <m/>
    <m/>
    <s v="USD"/>
    <n v="0"/>
    <m/>
  </r>
  <r>
    <s v="f63fbc3e-78fb-48e6-8e5b-944c79e35ca1"/>
    <s v="rg-be-eastus2-prod-001"/>
    <s v="microsoft.containerregistry/registries"/>
    <s v="acr2bek8eastus2prod"/>
    <s v="Microsoft.ContainerRegistry/registries-repositories-images"/>
    <s v="repositories-bss-accounts-management-images-sha256:cd7046d5885b8d7916676147ff9795fb8c5d86b716240a6084dcaf2e46100525"/>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approval-management-images-sha256:61a7351a0a56faa009ce9746ac1233e6004bb6d8c6824e5865b4ff2f10ff0d0a"/>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billing-images-sha256:72c852276e7d7430824f544cbc1d357ac3e4be610ef5621abbc0f147c7dbccf9"/>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business-interactions-images-sha256:387207e611b7e8e3a3ea027840f71f83e60930d4a03efc0e9d4e8fdf606dad14"/>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business-rules-images-sha256:cec42a580487aaba6179a82b097b5ccebbb02ab7bad257665d47ac503963357d"/>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common-business-images-sha256:4d7a89a8289528a50519248ab43dbf2e73ec0e5fd3aaec8d5c820d9cd3d61e76"/>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communications-management-images-sha256:3ffbe9eb984f69be387d4526e58f06b3fe5b2f640f9c17db6980e9ede4d1dfb5"/>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contract-management-images-sha256:2ac8be92f3bc92f343f65cf96add29c7c6e3d8fc4fd001c4b0bc5cc5ad592b53"/>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cpq-designer-management-images-sha256:dfd237b266b8d6073a0a34ff9a7e8b415268854cc1a837c836c2f6f59571d273"/>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cpq-portal-onnet-images-sha256:e04c54bf3539bc03defb7f42c461680b3a5cd1d4abe944682f4425e8ef4701fd"/>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interaction-engine-repository-images-sha256:ab0a9755005c119aaca601a3ce533243f535e907facc2c15e59c61fcdf1ac0b5"/>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killbill-integration-adapter-images-sha256:99d4e9e60c709a1c4e27239c9cef7906c364343c039ae3a2b8e0c130bdca94b3"/>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minio-proxy-api-images-sha256:677ad4dc30ad1f9bfc9fbb8157047248ec4c9de8553e9ad454caf614285ac532"/>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onnet-fcx-migration-images-sha256:80c7408a6bff0ad12367868d2c18c92dc75519d0c6cd8c9b7d6588a99aa2abec"/>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ontc-fcx-setup-images-sha256:7cde8e32f42a7c494b9dbbdd30435729c7f768124420b26cebadf1633d22afa4"/>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party-interactions-images-sha256:a9912c9322edc0ceb64c9f19ac886a9131cbd4411b8fd890c426080e5c861424"/>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product-catalog-management-images-sha256:dd3615c57938ccf21943a58daf657bff7e0be6780f51044f9e277bf53a48f138"/>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product-offering-management-images-sha256:5686d8d1b49470cb615826211085425657bd65429c014994e8bad81cbb97dac0"/>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product-offering-management-simulation-images-sha256:3a8b31f7114713039942c135c424ee715be4e485dd6584d5b30d78bef7c2fd20"/>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quote-management-adapter-images-sha256:751e1fb49a4f47a973ef6944a1f67186d52d9eb9fec7af2b1ca733d3374324c4"/>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quote-management-images-sha256:db296ec44ebd241ac7135bced6b4b3996b3c6dddd7e7eae8f6a4dd356ebc8540"/>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strategic-plan-management-images-sha256:45555f2d8a817eb5903f5eecc944ebfc4588f7b5f57a7d2969ed9b7ec00833bc"/>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subscriptions-builder-images-sha256:57dc5f2099a08cb289f2938acfcd4fb382ff5a2844d8a477a12976d567ae9d69"/>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subscriptions-management-images-sha256:0dc7698d8a73665323b8208fda3f4d09bcfa9f004998217f41d5f530415d3638"/>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survey-management-images-sha256:ec72628e55c322b57a821de1275317d29067cbf1af4b1f4544b5848dfdad84fc"/>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task-management-images-sha256:e6363755d5a759762bc3010cf76a1bbd47ebe0f3562a7e58e5905f4af249eb33"/>
    <x v="1"/>
    <x v="0"/>
    <s v="Container images in Azure registry should have vulnerability findings resolved"/>
    <m/>
    <m/>
    <m/>
    <m/>
    <s v="USD"/>
    <n v="0"/>
    <m/>
  </r>
  <r>
    <s v="f63fbc3e-78fb-48e6-8e5b-944c79e35ca1"/>
    <s v="rg-be-eastus2-prod-001"/>
    <s v="microsoft.containerregistry/registries"/>
    <s v="acr2bek8eastus2prod"/>
    <s v="Microsoft.ContainerRegistry/registries-repositories-images"/>
    <s v="repositories-bss-tmf621-trouble-ticket-images-sha256:c92986c0a54a13b533991f2a86d5d4ca8abf77955c5e2cb524ed7131150e93b5"/>
    <x v="1"/>
    <x v="0"/>
    <s v="Container images in Azure registry should have vulnerability findings resolved"/>
    <m/>
    <m/>
    <m/>
    <m/>
    <s v="USD"/>
    <n v="0"/>
    <m/>
  </r>
  <r>
    <s v="f63fbc3e-78fb-48e6-8e5b-944c79e35ca1"/>
    <s v="rg-be-eastus2-prod-001"/>
    <s v="microsoft.containerservice/managedclusters"/>
    <s v="aks-be-k8-eastus2-prod-001"/>
    <s v=""/>
    <s v=""/>
    <x v="2"/>
    <x v="0"/>
    <s v="Create a dedicated system node pool"/>
    <m/>
    <m/>
    <m/>
    <m/>
    <s v="USD"/>
    <n v="0"/>
    <m/>
  </r>
  <r>
    <s v="f63fbc3e-78fb-48e6-8e5b-944c79e35ca1"/>
    <s v="rg-be-eastus2-prod-001"/>
    <s v="microsoft.containerservice/managedclusters"/>
    <s v="aks-be-k8-eastus2-prod-001"/>
    <s v=""/>
    <s v=""/>
    <x v="2"/>
    <x v="0"/>
    <s v="Enable Autoscaling for your system node pools"/>
    <m/>
    <m/>
    <m/>
    <m/>
    <s v="USD"/>
    <n v="0"/>
    <m/>
  </r>
  <r>
    <s v="f63fbc3e-78fb-48e6-8e5b-944c79e35ca1"/>
    <s v="rg-be-eastus2-prod-001"/>
    <s v="microsoft.containerservice/managedclusters"/>
    <s v="aks-be-k8-eastus2-prod-001"/>
    <s v=""/>
    <s v=""/>
    <x v="0"/>
    <x v="1"/>
    <s v="Enable Vertical Pod Autoscaler recommendation mode to rightsize resource requests and limits"/>
    <m/>
    <m/>
    <m/>
    <m/>
    <s v="USD"/>
    <n v="0"/>
    <m/>
  </r>
  <r>
    <s v="f63fbc3e-78fb-48e6-8e5b-944c79e35ca1"/>
    <s v="rg-be-eastus2-prod-001"/>
    <s v="microsoft.containerservice/managedclusters"/>
    <s v="aks-be-k8-eastus2-prod-001"/>
    <s v=""/>
    <s v=""/>
    <x v="2"/>
    <x v="0"/>
    <s v="Configure and deploy Azure Kubernetes Service (AKS) and related resources to use availability zones"/>
    <m/>
    <m/>
    <m/>
    <m/>
    <s v="USD"/>
    <n v="0"/>
    <m/>
  </r>
  <r>
    <s v="f63fbc3e-78fb-48e6-8e5b-944c79e35ca1"/>
    <s v="rg-be-eastus2-prod-001"/>
    <s v="microsoft.containerservice/managedclusters"/>
    <s v="aks-be-k8-eastus2-prod-001"/>
    <s v=""/>
    <s v=""/>
    <x v="4"/>
    <x v="1"/>
    <s v="Add node pools to the cluster"/>
    <m/>
    <m/>
    <m/>
    <m/>
    <s v="USD"/>
    <n v="0"/>
    <m/>
  </r>
  <r>
    <s v="f63fbc3e-78fb-48e6-8e5b-944c79e35ca1"/>
    <s v="rg-be-eastus2-prod-001"/>
    <s v="microsoft.containerservice/managedclusters"/>
    <s v="aks-be-k8-eastus2-prod-001"/>
    <s v=""/>
    <s v=""/>
    <x v="1"/>
    <x v="0"/>
    <s v="Azure running container images should have vulnerabilities resolved"/>
    <m/>
    <m/>
    <m/>
    <m/>
    <s v="USD"/>
    <n v="0"/>
    <m/>
  </r>
  <r>
    <s v="f63fbc3e-78fb-48e6-8e5b-944c79e35ca1"/>
    <s v="rg-be-eastus2-prod-001"/>
    <s v="microsoft.containerservice/managedclusters"/>
    <s v="aks-be-k8-eastus2-prod-001"/>
    <s v=""/>
    <s v=""/>
    <x v="3"/>
    <x v="1"/>
    <s v="Use Fleet Manager auto-upgrade profiles to replace cluster auto-upgrades"/>
    <m/>
    <m/>
    <m/>
    <m/>
    <s v="USD"/>
    <n v="0"/>
    <m/>
  </r>
  <r>
    <s v="f63fbc3e-78fb-48e6-8e5b-944c79e35ca1"/>
    <s v="rg-be-eastus2-prod-001"/>
    <s v="microsoft.containerservice/managedclusters"/>
    <s v="aks-be-k8-eastus2-prod-001"/>
    <s v=""/>
    <s v=""/>
    <x v="4"/>
    <x v="1"/>
    <s v="Unsupported Kubernetes version is detected"/>
    <m/>
    <m/>
    <m/>
    <m/>
    <s v="USD"/>
    <n v="0"/>
    <m/>
  </r>
  <r>
    <s v="f63fbc3e-78fb-48e6-8e5b-944c79e35ca1"/>
    <s v="rg-be-eastus2-prod-001"/>
    <s v="microsoft.containerservice/managedclusters"/>
    <s v="aks-be-k8-eastus2-prod-001"/>
    <s v=""/>
    <s v=""/>
    <x v="1"/>
    <x v="0"/>
    <s v="Azure Kubernetes Service clusters should have the Azure Policy add-on for Kubernetes installed"/>
    <m/>
    <m/>
    <m/>
    <m/>
    <s v="USD"/>
    <n v="0"/>
    <m/>
  </r>
  <r>
    <s v="f63fbc3e-78fb-48e6-8e5b-944c79e35ca1"/>
    <s v="rg-be-eastus2-prod-001"/>
    <s v="microsoft.containerservice/managedclusters"/>
    <s v="aks-be-k8-eastus2-prod-001"/>
    <s v=""/>
    <s v=""/>
    <x v="3"/>
    <x v="1"/>
    <s v="Simplify multi-cluster management with Azure Kubernetes Fleet Manager"/>
    <m/>
    <m/>
    <m/>
    <m/>
    <s v="USD"/>
    <n v="0"/>
    <m/>
  </r>
  <r>
    <s v="f63fbc3e-78fb-48e6-8e5b-944c79e35ca1"/>
    <s v="rg-be-eastus2-prod-001"/>
    <s v="microsoft.containerservice/managedclusters"/>
    <s v="aks-be-k8-eastus2-prod-001"/>
    <s v=""/>
    <s v=""/>
    <x v="3"/>
    <x v="1"/>
    <s v="Enable container monitoring for Azure Kubernetes Service (AKS) clusters"/>
    <m/>
    <m/>
    <m/>
    <m/>
    <s v="USD"/>
    <n v="0"/>
    <m/>
  </r>
  <r>
    <s v="f63fbc3e-78fb-48e6-8e5b-944c79e35ca1"/>
    <s v="rg-be-eastus2-prod-001"/>
    <s v="microsoft.containerservice/managedclusters"/>
    <s v="aks-be-k8-eastus2-prod-001"/>
    <s v=""/>
    <s v=""/>
    <x v="3"/>
    <x v="0"/>
    <s v="Use Uptime SLA"/>
    <m/>
    <m/>
    <m/>
    <m/>
    <s v="USD"/>
    <n v="0"/>
    <m/>
  </r>
  <r>
    <s v="f63fbc3e-78fb-48e6-8e5b-944c79e35ca1"/>
    <s v="rg-be-eastus2-prod-001"/>
    <s v="microsoft.dbforpostgresql/flexibleservers"/>
    <s v="ltrclone-a0a7ab939a03"/>
    <s v=""/>
    <s v=""/>
    <x v="4"/>
    <x v="1"/>
    <s v="Review your server for log_statement set to ALL"/>
    <m/>
    <m/>
    <m/>
    <m/>
    <s v="USD"/>
    <n v="0"/>
    <m/>
  </r>
  <r>
    <s v="f63fbc3e-78fb-48e6-8e5b-944c79e35ca1"/>
    <s v="rg-be-eastus2-prod-001"/>
    <s v="microsoft.dbforpostgresql/flexibleservers"/>
    <s v="ltrclone-a0a7ab939a03"/>
    <s v=""/>
    <s v=""/>
    <x v="4"/>
    <x v="0"/>
    <s v="Review your server for log_min_duration_statement turned ON"/>
    <m/>
    <m/>
    <m/>
    <m/>
    <s v="USD"/>
    <n v="0"/>
    <m/>
  </r>
  <r>
    <s v="f63fbc3e-78fb-48e6-8e5b-944c79e35ca1"/>
    <s v="rg-be-eastus2-prod-001"/>
    <s v="microsoft.dbforpostgresql/flexibleservers"/>
    <s v="ltrclone-a4cfa449ae5b"/>
    <s v=""/>
    <s v=""/>
    <x v="4"/>
    <x v="1"/>
    <s v="Review your server for log_statement set to ALL"/>
    <m/>
    <m/>
    <m/>
    <m/>
    <s v="USD"/>
    <n v="0"/>
    <m/>
  </r>
  <r>
    <s v="f63fbc3e-78fb-48e6-8e5b-944c79e35ca1"/>
    <s v="rg-be-eastus2-prod-001"/>
    <s v="microsoft.dbforpostgresql/flexibleservers"/>
    <s v="ltrclone-a4cfa449ae5b"/>
    <s v=""/>
    <s v=""/>
    <x v="4"/>
    <x v="0"/>
    <s v="Review your server for log_min_duration_statement turned ON"/>
    <m/>
    <m/>
    <m/>
    <m/>
    <s v="USD"/>
    <n v="0"/>
    <m/>
  </r>
  <r>
    <s v="f63fbc3e-78fb-48e6-8e5b-944c79e35ca1"/>
    <s v="rg-be-eastus2-prod-001"/>
    <s v="microsoft.dbforpostgresql/flexibleservers"/>
    <s v="ltrclone-b1930707138f"/>
    <s v=""/>
    <s v=""/>
    <x v="4"/>
    <x v="1"/>
    <s v="Review your server for log_statement set to ALL"/>
    <m/>
    <m/>
    <m/>
    <m/>
    <s v="USD"/>
    <n v="0"/>
    <m/>
  </r>
  <r>
    <s v="f63fbc3e-78fb-48e6-8e5b-944c79e35ca1"/>
    <s v="rg-be-eastus2-prod-001"/>
    <s v="microsoft.dbforpostgresql/flexibleservers"/>
    <s v="ltrclone-b1930707138f"/>
    <s v=""/>
    <s v=""/>
    <x v="4"/>
    <x v="0"/>
    <s v="Review your server for log_min_duration_statement turned ON"/>
    <m/>
    <m/>
    <m/>
    <m/>
    <s v="USD"/>
    <n v="0"/>
    <m/>
  </r>
  <r>
    <s v="f63fbc3e-78fb-48e6-8e5b-944c79e35ca1"/>
    <s v="rg-be-eastus2-prod-001"/>
    <s v="microsoft.dbforpostgresql/flexibleservers"/>
    <s v="ltrclone-b5e30a74e8dc"/>
    <s v=""/>
    <s v=""/>
    <x v="4"/>
    <x v="0"/>
    <s v="Review your server for log_min_duration_statement turned ON"/>
    <m/>
    <m/>
    <m/>
    <m/>
    <s v="USD"/>
    <n v="0"/>
    <m/>
  </r>
  <r>
    <s v="f63fbc3e-78fb-48e6-8e5b-944c79e35ca1"/>
    <s v="rg-be-eastus2-prod-001"/>
    <s v="microsoft.dbforpostgresql/flexibleservers"/>
    <s v="ltrclone-b5e30a74e8dc"/>
    <s v=""/>
    <s v=""/>
    <x v="4"/>
    <x v="1"/>
    <s v="Review your server for log_statement set to ALL"/>
    <m/>
    <m/>
    <m/>
    <m/>
    <s v="USD"/>
    <n v="0"/>
    <m/>
  </r>
  <r>
    <s v="f63fbc3e-78fb-48e6-8e5b-944c79e35ca1"/>
    <s v="rg-be-eastus2-prod-001"/>
    <s v="microsoft.dbforpostgresql/flexibleservers"/>
    <s v="ltrclone-c2ccf161b3f0"/>
    <s v=""/>
    <s v=""/>
    <x v="4"/>
    <x v="0"/>
    <s v="Review your server for log_min_duration_statement turned ON"/>
    <m/>
    <m/>
    <m/>
    <m/>
    <s v="USD"/>
    <n v="0"/>
    <m/>
  </r>
  <r>
    <s v="f63fbc3e-78fb-48e6-8e5b-944c79e35ca1"/>
    <s v="rg-be-eastus2-prod-001"/>
    <s v="microsoft.dbforpostgresql/flexibleservers"/>
    <s v="ltrclone-c2ccf161b3f0"/>
    <s v=""/>
    <s v=""/>
    <x v="4"/>
    <x v="1"/>
    <s v="Review your server for log_statement set to ALL"/>
    <m/>
    <m/>
    <m/>
    <m/>
    <s v="USD"/>
    <n v="0"/>
    <m/>
  </r>
  <r>
    <s v="f63fbc3e-78fb-48e6-8e5b-944c79e35ca1"/>
    <s v="rg-be-eastus2-prod-001"/>
    <s v="microsoft.dbforpostgresql/flexibleservers"/>
    <s v="ltrclone-c43f338f65d6"/>
    <s v=""/>
    <s v=""/>
    <x v="4"/>
    <x v="1"/>
    <s v="Review your server for log_statement set to ALL"/>
    <m/>
    <m/>
    <m/>
    <m/>
    <s v="USD"/>
    <n v="0"/>
    <m/>
  </r>
  <r>
    <s v="f63fbc3e-78fb-48e6-8e5b-944c79e35ca1"/>
    <s v="rg-be-eastus2-prod-001"/>
    <s v="microsoft.dbforpostgresql/flexibleservers"/>
    <s v="ltrclone-c43f338f65d6"/>
    <s v=""/>
    <s v=""/>
    <x v="4"/>
    <x v="0"/>
    <s v="Review your server for log_min_duration_statement turned ON"/>
    <m/>
    <m/>
    <m/>
    <m/>
    <s v="USD"/>
    <n v="0"/>
    <m/>
  </r>
  <r>
    <s v="f63fbc3e-78fb-48e6-8e5b-944c79e35ca1"/>
    <s v="rg-be-eastus2-prod-001"/>
    <s v="microsoft.dbforpostgresql/flexibleservers"/>
    <s v="ltrclone-d640d7f918d7"/>
    <s v=""/>
    <s v=""/>
    <x v="4"/>
    <x v="1"/>
    <s v="Review your server for log_statement set to ALL"/>
    <m/>
    <m/>
    <m/>
    <m/>
    <s v="USD"/>
    <n v="0"/>
    <m/>
  </r>
  <r>
    <s v="f63fbc3e-78fb-48e6-8e5b-944c79e35ca1"/>
    <s v="rg-be-eastus2-prod-001"/>
    <s v="microsoft.dbforpostgresql/flexibleservers"/>
    <s v="ltrclone-d640d7f918d7"/>
    <s v=""/>
    <s v=""/>
    <x v="4"/>
    <x v="0"/>
    <s v="Review your server for log_min_duration_statement turned ON"/>
    <m/>
    <m/>
    <m/>
    <m/>
    <s v="USD"/>
    <n v="0"/>
    <m/>
  </r>
  <r>
    <s v="f63fbc3e-78fb-48e6-8e5b-944c79e35ca1"/>
    <s v="rg-be-eastus2-prod-001"/>
    <s v="microsoft.dbforpostgresql/flexibleservers"/>
    <s v="ltrclone-d98ec389e3a7"/>
    <s v=""/>
    <s v=""/>
    <x v="4"/>
    <x v="0"/>
    <s v="Review your server for log_min_duration_statement turned ON"/>
    <m/>
    <m/>
    <m/>
    <m/>
    <s v="USD"/>
    <n v="0"/>
    <m/>
  </r>
  <r>
    <s v="f63fbc3e-78fb-48e6-8e5b-944c79e35ca1"/>
    <s v="rg-be-eastus2-prod-001"/>
    <s v="microsoft.dbforpostgresql/flexibleservers"/>
    <s v="ltrclone-d98ec389e3a7"/>
    <s v=""/>
    <s v=""/>
    <x v="4"/>
    <x v="1"/>
    <s v="Review your server for log_statement set to ALL"/>
    <m/>
    <m/>
    <m/>
    <m/>
    <s v="USD"/>
    <n v="0"/>
    <m/>
  </r>
  <r>
    <s v="f63fbc3e-78fb-48e6-8e5b-944c79e35ca1"/>
    <s v="rg-be-eastus2-prod-001"/>
    <s v="microsoft.dbforpostgresql/flexibleservers"/>
    <s v="ltrclone-de5f508c453a"/>
    <s v=""/>
    <s v=""/>
    <x v="4"/>
    <x v="0"/>
    <s v="Review your server for log_min_duration_statement turned ON"/>
    <m/>
    <m/>
    <m/>
    <m/>
    <s v="USD"/>
    <n v="0"/>
    <m/>
  </r>
  <r>
    <s v="f63fbc3e-78fb-48e6-8e5b-944c79e35ca1"/>
    <s v="rg-be-eastus2-prod-001"/>
    <s v="microsoft.dbforpostgresql/flexibleservers"/>
    <s v="ltrclone-de5f508c453a"/>
    <s v=""/>
    <s v=""/>
    <x v="4"/>
    <x v="1"/>
    <s v="Review your server for log_statement set to ALL"/>
    <m/>
    <m/>
    <m/>
    <m/>
    <s v="USD"/>
    <n v="0"/>
    <m/>
  </r>
  <r>
    <s v="f63fbc3e-78fb-48e6-8e5b-944c79e35ca1"/>
    <s v="rg-be-eastus2-prod-001"/>
    <s v="microsoft.dbforpostgresql/flexibleservers"/>
    <s v="ltrclone-dee6acff7172"/>
    <s v=""/>
    <s v=""/>
    <x v="4"/>
    <x v="1"/>
    <s v="Review your server for log_statement set to ALL"/>
    <m/>
    <m/>
    <m/>
    <m/>
    <s v="USD"/>
    <n v="0"/>
    <m/>
  </r>
  <r>
    <s v="f63fbc3e-78fb-48e6-8e5b-944c79e35ca1"/>
    <s v="rg-be-eastus2-prod-001"/>
    <s v="microsoft.dbforpostgresql/flexibleservers"/>
    <s v="ltrclone-dee6acff7172"/>
    <s v=""/>
    <s v=""/>
    <x v="4"/>
    <x v="0"/>
    <s v="Review your server for log_min_duration_statement turned ON"/>
    <m/>
    <m/>
    <m/>
    <m/>
    <s v="USD"/>
    <n v="0"/>
    <m/>
  </r>
  <r>
    <s v="f63fbc3e-78fb-48e6-8e5b-944c79e35ca1"/>
    <s v="rg-be-eastus2-prod-001"/>
    <s v="microsoft.dbforpostgresql/flexibleservers"/>
    <s v="ltrclone-dfb7197680a1"/>
    <s v=""/>
    <s v=""/>
    <x v="4"/>
    <x v="1"/>
    <s v="Review your server for log_statement set to ALL"/>
    <m/>
    <m/>
    <m/>
    <m/>
    <s v="USD"/>
    <n v="0"/>
    <m/>
  </r>
  <r>
    <s v="f63fbc3e-78fb-48e6-8e5b-944c79e35ca1"/>
    <s v="rg-be-eastus2-prod-001"/>
    <s v="microsoft.dbforpostgresql/flexibleservers"/>
    <s v="ltrclone-dfb7197680a1"/>
    <s v=""/>
    <s v=""/>
    <x v="4"/>
    <x v="0"/>
    <s v="Review your server for log_min_duration_statement turned ON"/>
    <m/>
    <m/>
    <m/>
    <m/>
    <s v="USD"/>
    <n v="0"/>
    <m/>
  </r>
  <r>
    <s v="f63fbc3e-78fb-48e6-8e5b-944c79e35ca1"/>
    <s v="rg-be-eastus2-prod-001"/>
    <s v="microsoft.dbforpostgresql/flexibleservers"/>
    <s v="ltrclone-e8ca4a71630c"/>
    <s v=""/>
    <s v=""/>
    <x v="4"/>
    <x v="0"/>
    <s v="Review your server for log_min_duration_statement turned ON"/>
    <m/>
    <m/>
    <m/>
    <m/>
    <s v="USD"/>
    <n v="0"/>
    <m/>
  </r>
  <r>
    <s v="f63fbc3e-78fb-48e6-8e5b-944c79e35ca1"/>
    <s v="rg-be-eastus2-prod-001"/>
    <s v="microsoft.dbforpostgresql/flexibleservers"/>
    <s v="ltrclone-e8ca4a71630c"/>
    <s v=""/>
    <s v=""/>
    <x v="4"/>
    <x v="1"/>
    <s v="Review your server for log_statement set to ALL"/>
    <m/>
    <m/>
    <m/>
    <m/>
    <s v="USD"/>
    <n v="0"/>
    <m/>
  </r>
  <r>
    <s v="f63fbc3e-78fb-48e6-8e5b-944c79e35ca1"/>
    <s v="rg-be-eastus2-prod-001"/>
    <s v="microsoft.dbforpostgresql/flexibleservers"/>
    <s v="ltrclone-f705a05d4eb1"/>
    <s v=""/>
    <s v=""/>
    <x v="4"/>
    <x v="0"/>
    <s v="Review your server for log_min_duration_statement turned ON"/>
    <m/>
    <m/>
    <m/>
    <m/>
    <s v="USD"/>
    <n v="0"/>
    <m/>
  </r>
  <r>
    <s v="f63fbc3e-78fb-48e6-8e5b-944c79e35ca1"/>
    <s v="rg-be-eastus2-prod-001"/>
    <s v="microsoft.dbforpostgresql/flexibleservers"/>
    <s v="ltrclone-f705a05d4eb1"/>
    <s v=""/>
    <s v=""/>
    <x v="4"/>
    <x v="1"/>
    <s v="Review your server for log_statement set to ALL"/>
    <m/>
    <m/>
    <m/>
    <m/>
    <s v="USD"/>
    <n v="0"/>
    <m/>
  </r>
  <r>
    <s v="f63fbc3e-78fb-48e6-8e5b-944c79e35ca1"/>
    <s v="rg-be-eastus2-prod-001"/>
    <s v="microsoft.dbforpostgresql/flexibleservers"/>
    <s v="psql-be-k8-eastus2-prod-001"/>
    <s v=""/>
    <s v=""/>
    <x v="1"/>
    <x v="0"/>
    <s v="Private endpoint should be configured for Azure Database for PostgreSQL Servers"/>
    <m/>
    <m/>
    <m/>
    <m/>
    <s v="USD"/>
    <n v="0"/>
    <m/>
  </r>
  <r>
    <s v="f63fbc3e-78fb-48e6-8e5b-944c79e35ca1"/>
    <s v="rg-be-eastus2-prod-001"/>
    <s v="microsoft.dbforpostgresql/flexibleservers"/>
    <s v="psql-be-k8-eastus2-prod-001"/>
    <s v=""/>
    <s v=""/>
    <x v="4"/>
    <x v="0"/>
    <s v="Review your server for log_min_duration_statement turned ON"/>
    <m/>
    <m/>
    <m/>
    <m/>
    <s v="USD"/>
    <n v="0"/>
    <m/>
  </r>
  <r>
    <s v="f63fbc3e-78fb-48e6-8e5b-944c79e35ca1"/>
    <s v="rg-be-eastus2-prod-001"/>
    <s v="microsoft.dbforpostgresql/flexibleservers"/>
    <s v="psql-be-k8-eastus2-prod-001"/>
    <s v=""/>
    <s v=""/>
    <x v="2"/>
    <x v="0"/>
    <s v="Create a read replica from the Azure Database for PostgreSQL flexible server"/>
    <m/>
    <m/>
    <m/>
    <m/>
    <s v="USD"/>
    <n v="0"/>
    <m/>
  </r>
  <r>
    <s v="f63fbc3e-78fb-48e6-8e5b-944c79e35ca1"/>
    <s v="rg-be-eastus2-prod-001"/>
    <s v="microsoft.dbforpostgresql/flexibleservers"/>
    <s v="psql-be-k8-eastus2-prod-001"/>
    <s v=""/>
    <s v=""/>
    <x v="2"/>
    <x v="1"/>
    <s v="PostgreSQL 11 on Azure Database for PostgreSQL flexible server instances is retiring"/>
    <m/>
    <m/>
    <m/>
    <m/>
    <s v="USD"/>
    <n v="0"/>
    <m/>
  </r>
  <r>
    <s v="f63fbc3e-78fb-48e6-8e5b-944c79e35ca1"/>
    <s v="rg-be-eastus2-prod-001"/>
    <s v="microsoft.dbforpostgresql/flexibleservers"/>
    <s v="psql-be-k8-eastus2-prod-001"/>
    <s v=""/>
    <s v=""/>
    <x v="2"/>
    <x v="1"/>
    <s v="Configure geo redundant backup storage"/>
    <m/>
    <m/>
    <m/>
    <m/>
    <s v="USD"/>
    <n v="0"/>
    <m/>
  </r>
  <r>
    <s v="f63fbc3e-78fb-48e6-8e5b-944c79e35ca1"/>
    <s v="rg-be-eastus2-prod-001"/>
    <s v="microsoft.dbforpostgresql/flexibleservers"/>
    <s v="psql-be-k8-eastus2-prod-001"/>
    <s v=""/>
    <s v=""/>
    <x v="4"/>
    <x v="1"/>
    <s v="Review your server for log_statement set to ALL"/>
    <m/>
    <m/>
    <m/>
    <m/>
    <s v="USD"/>
    <n v="0"/>
    <m/>
  </r>
  <r>
    <s v="f63fbc3e-78fb-48e6-8e5b-944c79e35ca1"/>
    <s v="rg-be-eastus2-prod-001"/>
    <s v="microsoft.dbforpostgresql/flexibleservers"/>
    <s v="psql-be-k8-eastus2-prod-001"/>
    <s v=""/>
    <s v=""/>
    <x v="1"/>
    <x v="1"/>
    <s v="Azure Database for PostgreSQL flexible server should have Microsoft Entra authentication only enabled"/>
    <m/>
    <m/>
    <m/>
    <m/>
    <s v="USD"/>
    <n v="0"/>
    <m/>
  </r>
  <r>
    <s v="f63fbc3e-78fb-48e6-8e5b-944c79e35ca1"/>
    <s v="rg-be-eastus2-prod-001"/>
    <s v="microsoft.dbforpostgresql/flexibleservers"/>
    <s v="psql-be-k8-eastus2-prod-001"/>
    <s v=""/>
    <s v=""/>
    <x v="2"/>
    <x v="0"/>
    <s v="Enable high availability with zone redundancy"/>
    <m/>
    <m/>
    <m/>
    <m/>
    <s v="USD"/>
    <n v="0"/>
    <m/>
  </r>
  <r>
    <s v="f63fbc3e-78fb-48e6-8e5b-944c79e35ca1"/>
    <s v="rg-be-eastus2-prod-001"/>
    <s v="microsoft.dbforpostgresql/flexibleservers"/>
    <s v="psql-be-k8-eastus2-prod-002"/>
    <s v=""/>
    <s v=""/>
    <x v="2"/>
    <x v="1"/>
    <s v="PostgreSQL 11 on Azure Database for PostgreSQL flexible server instances is retiring"/>
    <m/>
    <m/>
    <m/>
    <m/>
    <s v="USD"/>
    <n v="0"/>
    <m/>
  </r>
  <r>
    <s v="f63fbc3e-78fb-48e6-8e5b-944c79e35ca1"/>
    <s v="rg-be-eastus2-prod-001"/>
    <s v="microsoft.dbforpostgresql/flexibleservers"/>
    <s v="psql-be-k8-eastus2-prod-002"/>
    <s v=""/>
    <s v=""/>
    <x v="4"/>
    <x v="0"/>
    <s v="Review your server for log_min_duration_statement turned ON"/>
    <m/>
    <m/>
    <m/>
    <m/>
    <s v="USD"/>
    <n v="0"/>
    <m/>
  </r>
  <r>
    <s v="f63fbc3e-78fb-48e6-8e5b-944c79e35ca1"/>
    <s v="rg-be-eastus2-prod-001"/>
    <s v="microsoft.dbforpostgresql/flexibleservers"/>
    <s v="psql-be-k8-eastus2-prod-002"/>
    <s v=""/>
    <s v=""/>
    <x v="1"/>
    <x v="1"/>
    <s v="Azure Database for PostgreSQL flexible server should have Microsoft Entra authentication only enabled"/>
    <m/>
    <m/>
    <m/>
    <m/>
    <s v="USD"/>
    <n v="0"/>
    <m/>
  </r>
  <r>
    <s v="f63fbc3e-78fb-48e6-8e5b-944c79e35ca1"/>
    <s v="rg-be-eastus2-prod-001"/>
    <s v="microsoft.dbforpostgresql/flexibleservers"/>
    <s v="psql-be-k8-eastus2-prod-002"/>
    <s v=""/>
    <s v=""/>
    <x v="1"/>
    <x v="0"/>
    <s v="Private endpoint should be configured for Azure Database for PostgreSQL Servers"/>
    <m/>
    <m/>
    <m/>
    <m/>
    <s v="USD"/>
    <n v="0"/>
    <m/>
  </r>
  <r>
    <s v="f63fbc3e-78fb-48e6-8e5b-944c79e35ca1"/>
    <s v="rg-be-eastus2-prod-001"/>
    <s v="microsoft.dbforpostgresql/flexibleservers"/>
    <s v="psql-be-k8-eastus2-prod-002"/>
    <s v=""/>
    <s v=""/>
    <x v="2"/>
    <x v="0"/>
    <s v="Enable high availability with zone redundancy"/>
    <m/>
    <m/>
    <m/>
    <m/>
    <s v="USD"/>
    <n v="0"/>
    <m/>
  </r>
  <r>
    <s v="f63fbc3e-78fb-48e6-8e5b-944c79e35ca1"/>
    <s v="rg-be-eastus2-prod-001"/>
    <s v="microsoft.dbforpostgresql/flexibleservers"/>
    <s v="psql-be-k8-eastus2-prod-002"/>
    <s v=""/>
    <s v=""/>
    <x v="2"/>
    <x v="1"/>
    <s v="Configure geo redundant backup storage"/>
    <m/>
    <m/>
    <m/>
    <m/>
    <s v="USD"/>
    <n v="0"/>
    <m/>
  </r>
  <r>
    <s v="f63fbc3e-78fb-48e6-8e5b-944c79e35ca1"/>
    <s v="rg-be-eastus2-prod-001"/>
    <s v="microsoft.dbforpostgresql/flexibleservers"/>
    <s v="psql-be-k8-eastus2-prod-002"/>
    <s v=""/>
    <s v=""/>
    <x v="4"/>
    <x v="1"/>
    <s v="Review your server for log_statement set to ALL"/>
    <m/>
    <m/>
    <m/>
    <m/>
    <s v="USD"/>
    <n v="0"/>
    <m/>
  </r>
  <r>
    <s v="f63fbc3e-78fb-48e6-8e5b-944c79e35ca1"/>
    <s v="rg-be-eastus2-prod-001"/>
    <s v="microsoft.dbforpostgresql/flexibleservers"/>
    <s v="psql-be-k8-eastus2-prod-002"/>
    <s v=""/>
    <s v=""/>
    <x v="2"/>
    <x v="0"/>
    <s v="Create a read replica from the Azure Database for PostgreSQL flexible server"/>
    <m/>
    <m/>
    <m/>
    <m/>
    <s v="USD"/>
    <n v="0"/>
    <m/>
  </r>
  <r>
    <s v="f63fbc3e-78fb-48e6-8e5b-944c79e35ca1"/>
    <s v="rg-be-eastus2-prod-001"/>
    <s v="microsoft.documentdb/databaseaccounts"/>
    <s v="beecosmosprod"/>
    <s v=""/>
    <s v=""/>
    <x v="2"/>
    <x v="0"/>
    <s v="Enable zone redundancy for multi-region Cosmos DB accounts"/>
    <m/>
    <m/>
    <m/>
    <m/>
    <s v="USD"/>
    <n v="0"/>
    <m/>
  </r>
  <r>
    <s v="f63fbc3e-78fb-48e6-8e5b-944c79e35ca1"/>
    <s v="rg-be-eastus2-prod-001"/>
    <s v="microsoft.documentdb/databaseaccounts"/>
    <s v="beecosmosprod"/>
    <s v=""/>
    <s v=""/>
    <x v="1"/>
    <x v="1"/>
    <s v="Azure Cosmos DB should disable public network access"/>
    <m/>
    <m/>
    <m/>
    <m/>
    <s v="USD"/>
    <n v="0"/>
    <m/>
  </r>
  <r>
    <s v="f63fbc3e-78fb-48e6-8e5b-944c79e35ca1"/>
    <s v="rg-be-eastus2-prod-001"/>
    <s v="microsoft.eventhub/namespaces"/>
    <s v="evhbeprod"/>
    <s v=""/>
    <s v=""/>
    <x v="2"/>
    <x v="0"/>
    <s v="Enable auto-inflate on Event Hubs Standard tier"/>
    <m/>
    <m/>
    <m/>
    <m/>
    <s v="USD"/>
    <n v="0"/>
    <m/>
  </r>
  <r>
    <s v="f63fbc3e-78fb-48e6-8e5b-944c79e35ca1"/>
    <s v="rg-be-eastus2-prod-001"/>
    <s v="microsoft.storage/storageaccounts"/>
    <s v="stacbek8eastus2prod001"/>
    <s v=""/>
    <s v=""/>
    <x v="1"/>
    <x v="1"/>
    <s v="Storage accounts should prevent shared key access"/>
    <m/>
    <m/>
    <m/>
    <m/>
    <s v="USD"/>
    <n v="0"/>
    <m/>
  </r>
  <r>
    <s v="f63fbc3e-78fb-48e6-8e5b-944c79e35ca1"/>
    <s v="rg-be-eastus2-prod-001"/>
    <s v="microsoft.storage/storageaccounts"/>
    <s v="stacbek8eastus2prod001"/>
    <s v=""/>
    <s v=""/>
    <x v="1"/>
    <x v="1"/>
    <s v="Storage accounts should restrict network access using virtual network rules"/>
    <m/>
    <m/>
    <m/>
    <m/>
    <s v="USD"/>
    <n v="0"/>
    <m/>
  </r>
  <r>
    <s v="f63fbc3e-78fb-48e6-8e5b-944c79e35ca1"/>
    <s v="rg-be-eastus2-prod-001"/>
    <s v="microsoft.storage/storageaccounts"/>
    <s v="stacbek8eastus2prod001"/>
    <s v=""/>
    <s v=""/>
    <x v="1"/>
    <x v="1"/>
    <s v="Storage account public access should be disallowed"/>
    <m/>
    <m/>
    <m/>
    <m/>
    <s v="USD"/>
    <n v="0"/>
    <m/>
  </r>
  <r>
    <s v="f63fbc3e-78fb-48e6-8e5b-944c79e35ca1"/>
    <s v="rg-bireports-prod-001"/>
    <s v="microsoft.compute/disks"/>
    <s v="dk-bi-eastus2-prod-001"/>
    <s v=""/>
    <s v=""/>
    <x v="2"/>
    <x v="0"/>
    <s v="Ensure Azure Disks are in the same zone as your VM for higher resiliency and availability"/>
    <m/>
    <m/>
    <m/>
    <m/>
    <s v="USD"/>
    <n v="0"/>
    <m/>
  </r>
  <r>
    <s v="f63fbc3e-78fb-48e6-8e5b-944c79e35ca1"/>
    <s v="rg-bireports-prod-001"/>
    <s v="microsoft.compute/disks"/>
    <s v="dk-bi-eastus2-prod-002"/>
    <s v=""/>
    <s v=""/>
    <x v="2"/>
    <x v="0"/>
    <s v="Ensure Azure Disks are in the same zone as your VM for higher resiliency and availability"/>
    <m/>
    <m/>
    <m/>
    <m/>
    <s v="USD"/>
    <n v="0"/>
    <m/>
  </r>
  <r>
    <s v="f63fbc3e-78fb-48e6-8e5b-944c79e35ca1"/>
    <s v="rg-bireports-prod-001"/>
    <s v="microsoft.compute/virtualmachines"/>
    <s v="vm-reportbi-eastus2-prod-001"/>
    <s v=""/>
    <s v=""/>
    <x v="1"/>
    <x v="1"/>
    <s v="Windows Defender Exploit Guard should be enabled on machines"/>
    <m/>
    <m/>
    <m/>
    <m/>
    <s v="USD"/>
    <n v="0"/>
    <m/>
  </r>
  <r>
    <s v="f63fbc3e-78fb-48e6-8e5b-944c79e35ca1"/>
    <s v="rg-bireports-prod-001"/>
    <s v="microsoft.compute/virtualmachines"/>
    <s v="vm-reportbi-eastus2-prod-001"/>
    <s v=""/>
    <s v=""/>
    <x v="1"/>
    <x v="1"/>
    <s v="Virtual machines and virtual machine scale sets should have encryption at host enabled"/>
    <m/>
    <m/>
    <m/>
    <m/>
    <s v="USD"/>
    <n v="0"/>
    <m/>
  </r>
  <r>
    <s v="f63fbc3e-78fb-48e6-8e5b-944c79e35ca1"/>
    <s v="rg-bireports-prod-001"/>
    <s v="microsoft.compute/virtualmachines"/>
    <s v="vm-reportbi-eastus2-prod-001"/>
    <s v=""/>
    <s v=""/>
    <x v="1"/>
    <x v="0"/>
    <s v="Machines should be configured to periodically check for missing system updates"/>
    <m/>
    <m/>
    <m/>
    <m/>
    <s v="USD"/>
    <n v="0"/>
    <m/>
  </r>
  <r>
    <s v="f63fbc3e-78fb-48e6-8e5b-944c79e35ca1"/>
    <s v="rg-bireports-prod-001"/>
    <s v="microsoft.compute/virtualmachines"/>
    <s v="vm-reportbi-eastus2-prod-001"/>
    <s v=""/>
    <s v=""/>
    <x v="1"/>
    <x v="1"/>
    <s v="Guest Configuration extension should be installed on machines"/>
    <m/>
    <m/>
    <m/>
    <m/>
    <s v="USD"/>
    <n v="0"/>
    <m/>
  </r>
  <r>
    <s v="f63fbc3e-78fb-48e6-8e5b-944c79e35ca1"/>
    <s v="rg-bireports-prod-001"/>
    <s v="microsoft.compute/virtualmachines"/>
    <s v="vm-reportbi-eastus2-prod-001"/>
    <s v=""/>
    <s v=""/>
    <x v="2"/>
    <x v="1"/>
    <s v="Migrate workload to Virtual Machine Scale Sets Flex"/>
    <m/>
    <m/>
    <m/>
    <m/>
    <s v="USD"/>
    <n v="0"/>
    <m/>
  </r>
  <r>
    <s v="f63fbc3e-78fb-48e6-8e5b-944c79e35ca1"/>
    <s v="rg-bireports-prod-001"/>
    <s v="microsoft.compute/virtualmachines"/>
    <s v="vm-reportbi-eastus2-prod-001"/>
    <s v=""/>
    <s v=""/>
    <x v="1"/>
    <x v="0"/>
    <s v="Windows virtual machines should enable Azure Disk Encryption or EncryptionAtHost."/>
    <m/>
    <m/>
    <m/>
    <m/>
    <s v="USD"/>
    <n v="0"/>
    <m/>
  </r>
  <r>
    <s v="f63fbc3e-78fb-48e6-8e5b-944c79e35ca1"/>
    <s v="rg-bireports-prod-001"/>
    <s v="microsoft.compute/virtualmachines"/>
    <s v="vm-reportbi-eastus2-prod-001"/>
    <s v=""/>
    <s v=""/>
    <x v="1"/>
    <x v="0"/>
    <s v="Windows servers should be configured to use secure communication protocols"/>
    <m/>
    <m/>
    <m/>
    <m/>
    <s v="USD"/>
    <n v="0"/>
    <m/>
  </r>
  <r>
    <s v="f63fbc3e-78fb-48e6-8e5b-944c79e35ca1"/>
    <s v="rg-bireports-prod-001"/>
    <s v="microsoft.compute/virtualmachines"/>
    <s v="vm-reportbi-eastus2-prod-001"/>
    <s v=""/>
    <s v=""/>
    <x v="3"/>
    <x v="0"/>
    <s v="Enable Trusted Launch foundational excellence, and modern security for Existing Generation 2 VM(s)"/>
    <m/>
    <m/>
    <m/>
    <m/>
    <s v="USD"/>
    <n v="0"/>
    <m/>
  </r>
  <r>
    <s v="f63fbc3e-78fb-48e6-8e5b-944c79e35ca1"/>
    <s v="rg-bireports-prod-001"/>
    <s v="microsoft.dbforpostgresql/flexibleservers"/>
    <s v="psql-reportsbi-eastus2-prod-001"/>
    <s v=""/>
    <s v=""/>
    <x v="2"/>
    <x v="0"/>
    <s v="Create a read replica from the Azure Database for PostgreSQL flexible server"/>
    <m/>
    <m/>
    <m/>
    <m/>
    <s v="USD"/>
    <n v="0"/>
    <m/>
  </r>
  <r>
    <s v="f63fbc3e-78fb-48e6-8e5b-944c79e35ca1"/>
    <s v="rg-bireports-prod-001"/>
    <s v="microsoft.dbforpostgresql/flexibleservers"/>
    <s v="psql-reportsbi-eastus2-prod-001"/>
    <s v=""/>
    <s v=""/>
    <x v="1"/>
    <x v="0"/>
    <s v="'Allow access to Azure services' should be disabled for PostgreSQL Servers"/>
    <m/>
    <m/>
    <m/>
    <m/>
    <s v="USD"/>
    <n v="0"/>
    <m/>
  </r>
  <r>
    <s v="f63fbc3e-78fb-48e6-8e5b-944c79e35ca1"/>
    <s v="rg-bireports-prod-001"/>
    <s v="microsoft.dbforpostgresql/flexibleservers"/>
    <s v="psql-reportsbi-eastus2-prod-001"/>
    <s v=""/>
    <s v=""/>
    <x v="2"/>
    <x v="1"/>
    <s v="Configure geo redundant backup storage"/>
    <m/>
    <m/>
    <m/>
    <m/>
    <s v="USD"/>
    <n v="0"/>
    <m/>
  </r>
  <r>
    <s v="f63fbc3e-78fb-48e6-8e5b-944c79e35ca1"/>
    <s v="rg-bireports-prod-001"/>
    <s v="microsoft.dbforpostgresql/flexibleservers"/>
    <s v="psql-reportsbi-eastus2-prod-001"/>
    <s v=""/>
    <s v=""/>
    <x v="2"/>
    <x v="0"/>
    <s v="Enable high availability with zone redundancy"/>
    <m/>
    <m/>
    <m/>
    <m/>
    <s v="USD"/>
    <n v="0"/>
    <m/>
  </r>
  <r>
    <s v="f63fbc3e-78fb-48e6-8e5b-944c79e35ca1"/>
    <s v="rg-bireports-prod-001"/>
    <s v="microsoft.dbforpostgresql/flexibleservers"/>
    <s v="psql-reportsbi-eastus2-prod-001"/>
    <s v=""/>
    <s v=""/>
    <x v="1"/>
    <x v="1"/>
    <s v="Azure Database for PostgreSQL flexible server should have Microsoft Entra authentication only enabled"/>
    <m/>
    <m/>
    <m/>
    <m/>
    <s v="USD"/>
    <n v="0"/>
    <m/>
  </r>
  <r>
    <s v="f63fbc3e-78fb-48e6-8e5b-944c79e35ca1"/>
    <s v="rg-bireports-prod-001"/>
    <s v="microsoft.network/networkinterfaces"/>
    <s v="vm-reportbi-eastu804_z3"/>
    <s v=""/>
    <s v=""/>
    <x v="3"/>
    <x v="1"/>
    <s v="Add explicit outbound method to disable default outbound"/>
    <m/>
    <m/>
    <m/>
    <m/>
    <s v="USD"/>
    <n v="0"/>
    <m/>
  </r>
  <r>
    <s v="f63fbc3e-78fb-48e6-8e5b-944c79e35ca1"/>
    <s v="rg-bireports-prod-001"/>
    <s v="microsoft.sql/servers"/>
    <s v="sqla-reportsbi-eastus2-prod-001"/>
    <s v=""/>
    <s v="db_reportbi"/>
    <x v="1"/>
    <x v="0"/>
    <s v="Minimal set of principals should be granted ALTER or ALTER ANY USER database-scoped permissions in SQL databases"/>
    <m/>
    <m/>
    <m/>
    <m/>
    <s v="USD"/>
    <n v="0"/>
    <m/>
  </r>
  <r>
    <s v="f63fbc3e-78fb-48e6-8e5b-944c79e35ca1"/>
    <s v="rg-bireports-prod-001"/>
    <s v="microsoft.sql/servers"/>
    <s v="sqla-reportsbi-eastus2-prod-001"/>
    <s v=""/>
    <s v="db_reportbi"/>
    <x v="1"/>
    <x v="0"/>
    <s v="Database owners should be as expected for SQL databases"/>
    <m/>
    <m/>
    <m/>
    <m/>
    <s v="USD"/>
    <n v="0"/>
    <m/>
  </r>
  <r>
    <s v="f63fbc3e-78fb-48e6-8e5b-944c79e35ca1"/>
    <s v="rg-bireports-prod-001"/>
    <s v="microsoft.sql/servers"/>
    <s v="sqla-reportsbi-eastus2-prod-001"/>
    <s v=""/>
    <s v="db_reportbi"/>
    <x v="1"/>
    <x v="0"/>
    <s v="Minimal set of principals should be members of fixed high impact database roles in SQL databases"/>
    <m/>
    <m/>
    <m/>
    <m/>
    <s v="USD"/>
    <n v="0"/>
    <m/>
  </r>
  <r>
    <s v="f63fbc3e-78fb-48e6-8e5b-944c79e35ca1"/>
    <s v="rg-bireports-prod-001"/>
    <s v="microsoft.sql/servers"/>
    <s v="sqla-reportsbi-eastus2-prod-001"/>
    <s v=""/>
    <s v="sqla-reportsbi-eastus2-prod-003"/>
    <x v="1"/>
    <x v="0"/>
    <s v="Minimal set of principals should be members of fixed high impact database roles in SQL databases"/>
    <m/>
    <m/>
    <m/>
    <m/>
    <s v="USD"/>
    <n v="0"/>
    <m/>
  </r>
  <r>
    <s v="f63fbc3e-78fb-48e6-8e5b-944c79e35ca1"/>
    <s v="rg-bireports-prod-001"/>
    <s v="microsoft.sql/servers"/>
    <s v="sqla-reportsbi-eastus2-prod-001"/>
    <s v=""/>
    <s v=""/>
    <x v="1"/>
    <x v="0"/>
    <s v="SQL databases should have vulnerability findings resolved"/>
    <m/>
    <m/>
    <m/>
    <m/>
    <s v="USD"/>
    <n v="0"/>
    <m/>
  </r>
  <r>
    <s v="f63fbc3e-78fb-48e6-8e5b-944c79e35ca1"/>
    <s v="rg-bireports-prod-001"/>
    <s v="microsoft.sql/servers"/>
    <s v="sqla-reportsbi-eastus2-prod-001"/>
    <s v=""/>
    <s v=""/>
    <x v="1"/>
    <x v="1"/>
    <s v="Public network access on Azure SQL Database should be disabled"/>
    <m/>
    <m/>
    <m/>
    <m/>
    <s v="USD"/>
    <n v="0"/>
    <m/>
  </r>
  <r>
    <s v="f63fbc3e-78fb-48e6-8e5b-944c79e35ca1"/>
    <s v="rg-bireports-prod-001"/>
    <s v="microsoft.sql/servers"/>
    <s v="sqla-reportsbi-eastus2-prod-001"/>
    <s v=""/>
    <s v=""/>
    <x v="1"/>
    <x v="0"/>
    <s v="SQL servers should have an Azure Active Directory administrator provisioned"/>
    <m/>
    <m/>
    <m/>
    <m/>
    <s v="USD"/>
    <n v="0"/>
    <m/>
  </r>
  <r>
    <s v="f63fbc3e-78fb-48e6-8e5b-944c79e35ca1"/>
    <s v="rg-bireports-prod-001"/>
    <s v="microsoft.sql/servers"/>
    <s v="sqla-reportsbi-eastus2-prod-001"/>
    <s v=""/>
    <s v=""/>
    <x v="1"/>
    <x v="1"/>
    <s v="Azure SQL Database should have Azure Active Directory Only Authentication enabled"/>
    <m/>
    <m/>
    <m/>
    <m/>
    <s v="USD"/>
    <n v="0"/>
    <m/>
  </r>
  <r>
    <s v="f63fbc3e-78fb-48e6-8e5b-944c79e35ca1"/>
    <s v="rg-bireports-prod-001"/>
    <s v="microsoft.sql/servers"/>
    <s v="sqla-reportsbi-eastus2-prod-002"/>
    <s v=""/>
    <s v="db-kpis"/>
    <x v="1"/>
    <x v="0"/>
    <s v="Database owners should be as expected for SQL databases"/>
    <m/>
    <m/>
    <m/>
    <m/>
    <s v="USD"/>
    <n v="0"/>
    <m/>
  </r>
  <r>
    <s v="f63fbc3e-78fb-48e6-8e5b-944c79e35ca1"/>
    <s v="rg-bireports-prod-001"/>
    <s v="microsoft.sql/servers"/>
    <s v="sqla-reportsbi-eastus2-prod-002"/>
    <s v=""/>
    <s v="db-kpis"/>
    <x v="1"/>
    <x v="0"/>
    <s v="Minimal set of principals should be members of fixed high impact database roles in SQL databases"/>
    <m/>
    <m/>
    <m/>
    <m/>
    <s v="USD"/>
    <n v="0"/>
    <m/>
  </r>
  <r>
    <s v="f63fbc3e-78fb-48e6-8e5b-944c79e35ca1"/>
    <s v="rg-bireports-prod-001"/>
    <s v="microsoft.sql/servers"/>
    <s v="sqla-reportsbi-eastus2-prod-002"/>
    <s v=""/>
    <s v="master"/>
    <x v="1"/>
    <x v="0"/>
    <s v="Server-level firewall rules should be tracked and maintained at a strict minimum on SQL Servers"/>
    <m/>
    <m/>
    <m/>
    <m/>
    <s v="USD"/>
    <n v="0"/>
    <m/>
  </r>
  <r>
    <s v="f63fbc3e-78fb-48e6-8e5b-944c79e35ca1"/>
    <s v="rg-bireports-prod-001"/>
    <s v="microsoft.sql/servers"/>
    <s v="sqla-reportsbi-eastus2-prod-002"/>
    <s v=""/>
    <s v="master"/>
    <x v="1"/>
    <x v="0"/>
    <s v="Auditing should be enabled at the server level for SQL Servers"/>
    <m/>
    <m/>
    <m/>
    <m/>
    <s v="USD"/>
    <n v="0"/>
    <m/>
  </r>
  <r>
    <s v="f63fbc3e-78fb-48e6-8e5b-944c79e35ca1"/>
    <s v="rg-bireports-prod-001"/>
    <s v="microsoft.sql/servers"/>
    <s v="sqla-reportsbi-eastus2-prod-002"/>
    <s v=""/>
    <s v=""/>
    <x v="1"/>
    <x v="1"/>
    <s v="Public network access on Azure SQL Database should be disabled"/>
    <m/>
    <m/>
    <m/>
    <m/>
    <s v="USD"/>
    <n v="0"/>
    <m/>
  </r>
  <r>
    <s v="f63fbc3e-78fb-48e6-8e5b-944c79e35ca1"/>
    <s v="rg-bireports-prod-001"/>
    <s v="microsoft.sql/servers"/>
    <s v="sqla-reportsbi-eastus2-prod-002"/>
    <s v=""/>
    <s v=""/>
    <x v="1"/>
    <x v="1"/>
    <s v="Azure SQL Database should have Azure Active Directory Only Authentication enabled"/>
    <m/>
    <m/>
    <m/>
    <m/>
    <s v="USD"/>
    <n v="0"/>
    <m/>
  </r>
  <r>
    <s v="f63fbc3e-78fb-48e6-8e5b-944c79e35ca1"/>
    <s v="rg-bireports-prod-001"/>
    <s v="microsoft.sql/servers"/>
    <s v="sqla-reportsbi-eastus2-prod-002"/>
    <s v=""/>
    <s v=""/>
    <x v="1"/>
    <x v="0"/>
    <s v="SQL databases should have vulnerability findings resolved"/>
    <m/>
    <m/>
    <m/>
    <m/>
    <s v="USD"/>
    <n v="0"/>
    <m/>
  </r>
  <r>
    <s v="f63fbc3e-78fb-48e6-8e5b-944c79e35ca1"/>
    <s v="rg-bireports-prod-001"/>
    <s v="microsoft.sql/servers"/>
    <s v="sqla-reportsbi-eastus2-prod-002"/>
    <s v=""/>
    <s v=""/>
    <x v="1"/>
    <x v="0"/>
    <s v="SQL servers should have an Azure Active Directory administrator provisioned"/>
    <m/>
    <m/>
    <m/>
    <m/>
    <s v="USD"/>
    <n v="0"/>
    <m/>
  </r>
  <r>
    <s v="f63fbc3e-78fb-48e6-8e5b-944c79e35ca1"/>
    <s v="rg-bireports-prod-001"/>
    <s v="microsoft.storage/storageaccounts"/>
    <s v="rgbireportsprod0019480"/>
    <s v=""/>
    <s v=""/>
    <x v="2"/>
    <x v="1"/>
    <s v="Upgrade general-purpose v1 storage accounts"/>
    <m/>
    <m/>
    <m/>
    <m/>
    <s v="USD"/>
    <n v="0"/>
    <m/>
  </r>
  <r>
    <s v="f63fbc3e-78fb-48e6-8e5b-944c79e35ca1"/>
    <s v="rg-bireports-prod-001"/>
    <s v="microsoft.storage/storageaccounts"/>
    <s v="rgbireportsprod0019480"/>
    <s v=""/>
    <s v=""/>
    <x v="1"/>
    <x v="1"/>
    <s v="Storage account should use a private link connection"/>
    <m/>
    <m/>
    <m/>
    <m/>
    <s v="USD"/>
    <n v="0"/>
    <m/>
  </r>
  <r>
    <s v="f63fbc3e-78fb-48e6-8e5b-944c79e35ca1"/>
    <s v="rg-bireports-prod-001"/>
    <s v="microsoft.storage/storageaccounts"/>
    <s v="rgbireportsprod0019480"/>
    <s v=""/>
    <s v=""/>
    <x v="2"/>
    <x v="0"/>
    <s v="Enable zone redundancy for storage accounts to improve high availability and resiliency"/>
    <m/>
    <m/>
    <m/>
    <m/>
    <s v="USD"/>
    <n v="0"/>
    <m/>
  </r>
  <r>
    <s v="f63fbc3e-78fb-48e6-8e5b-944c79e35ca1"/>
    <s v="rg-bireports-prod-001"/>
    <s v="microsoft.storage/storageaccounts"/>
    <s v="rgbireportsprod0019480"/>
    <s v=""/>
    <s v=""/>
    <x v="1"/>
    <x v="1"/>
    <s v="Storage accounts should prevent shared key access"/>
    <m/>
    <m/>
    <m/>
    <m/>
    <s v="USD"/>
    <n v="0"/>
    <m/>
  </r>
  <r>
    <s v="f63fbc3e-78fb-48e6-8e5b-944c79e35ca1"/>
    <s v="rg-bireports-prod-001"/>
    <s v="microsoft.storage/storageaccounts"/>
    <s v="rgbireportsprod0019480"/>
    <s v=""/>
    <s v=""/>
    <x v="1"/>
    <x v="1"/>
    <s v="Storage accounts should restrict network access using virtual network rules"/>
    <m/>
    <m/>
    <m/>
    <m/>
    <s v="USD"/>
    <n v="0"/>
    <m/>
  </r>
  <r>
    <s v="f63fbc3e-78fb-48e6-8e5b-944c79e35ca1"/>
    <s v="rg-bireports-prod-001"/>
    <s v="microsoft.storage/storageaccounts"/>
    <s v="rgbireportsprod001962a"/>
    <s v=""/>
    <s v=""/>
    <x v="1"/>
    <x v="1"/>
    <s v="Storage account should use a private link connection"/>
    <m/>
    <m/>
    <m/>
    <m/>
    <s v="USD"/>
    <n v="0"/>
    <m/>
  </r>
  <r>
    <s v="f63fbc3e-78fb-48e6-8e5b-944c79e35ca1"/>
    <s v="rg-bireports-prod-001"/>
    <s v="microsoft.storage/storageaccounts"/>
    <s v="rgbireportsprod001962a"/>
    <s v=""/>
    <s v=""/>
    <x v="2"/>
    <x v="0"/>
    <s v="Enable zone redundancy for storage accounts to improve high availability and resiliency"/>
    <m/>
    <m/>
    <m/>
    <m/>
    <s v="USD"/>
    <n v="0"/>
    <m/>
  </r>
  <r>
    <s v="f63fbc3e-78fb-48e6-8e5b-944c79e35ca1"/>
    <s v="rg-bireports-prod-001"/>
    <s v="microsoft.storage/storageaccounts"/>
    <s v="rgbireportsprod001962a"/>
    <s v=""/>
    <s v=""/>
    <x v="1"/>
    <x v="1"/>
    <s v="Storage accounts should restrict network access using virtual network rules"/>
    <m/>
    <m/>
    <m/>
    <m/>
    <s v="USD"/>
    <n v="0"/>
    <m/>
  </r>
  <r>
    <s v="f63fbc3e-78fb-48e6-8e5b-944c79e35ca1"/>
    <s v="rg-bireports-prod-001"/>
    <s v="microsoft.storage/storageaccounts"/>
    <s v="rgbireportsprod001962a"/>
    <s v=""/>
    <s v=""/>
    <x v="1"/>
    <x v="1"/>
    <s v="Storage accounts should prevent shared key access"/>
    <m/>
    <m/>
    <m/>
    <m/>
    <s v="USD"/>
    <n v="0"/>
    <m/>
  </r>
  <r>
    <s v="f63fbc3e-78fb-48e6-8e5b-944c79e35ca1"/>
    <s v="rg-bireports-prod-001"/>
    <s v="microsoft.storage/storageaccounts"/>
    <s v="rgbireportsprod001962a"/>
    <s v=""/>
    <s v=""/>
    <x v="2"/>
    <x v="1"/>
    <s v="Upgrade general-purpose v1 storage accounts"/>
    <m/>
    <m/>
    <m/>
    <m/>
    <s v="USD"/>
    <n v="0"/>
    <m/>
  </r>
  <r>
    <s v="f63fbc3e-78fb-48e6-8e5b-944c79e35ca1"/>
    <s v="rg-bireports-prod-001"/>
    <s v="microsoft.storage/storageaccounts"/>
    <s v="rgbireportsprod001a748"/>
    <s v=""/>
    <s v=""/>
    <x v="2"/>
    <x v="0"/>
    <s v="Enable zone redundancy for storage accounts to improve high availability and resiliency"/>
    <m/>
    <m/>
    <m/>
    <m/>
    <s v="USD"/>
    <n v="0"/>
    <m/>
  </r>
  <r>
    <s v="f63fbc3e-78fb-48e6-8e5b-944c79e35ca1"/>
    <s v="rg-bireports-prod-001"/>
    <s v="microsoft.storage/storageaccounts"/>
    <s v="rgbireportsprod001a748"/>
    <s v=""/>
    <s v=""/>
    <x v="1"/>
    <x v="1"/>
    <s v="Storage accounts should restrict network access using virtual network rules"/>
    <m/>
    <m/>
    <m/>
    <m/>
    <s v="USD"/>
    <n v="0"/>
    <m/>
  </r>
  <r>
    <s v="f63fbc3e-78fb-48e6-8e5b-944c79e35ca1"/>
    <s v="rg-bireports-prod-001"/>
    <s v="microsoft.storage/storageaccounts"/>
    <s v="rgbireportsprod001a748"/>
    <s v=""/>
    <s v=""/>
    <x v="1"/>
    <x v="1"/>
    <s v="Storage account should use a private link connection"/>
    <m/>
    <m/>
    <m/>
    <m/>
    <s v="USD"/>
    <n v="0"/>
    <m/>
  </r>
  <r>
    <s v="f63fbc3e-78fb-48e6-8e5b-944c79e35ca1"/>
    <s v="rg-bireports-prod-001"/>
    <s v="microsoft.storage/storageaccounts"/>
    <s v="rgbireportsprod001a748"/>
    <s v=""/>
    <s v=""/>
    <x v="2"/>
    <x v="1"/>
    <s v="Upgrade general-purpose v1 storage accounts"/>
    <m/>
    <m/>
    <m/>
    <m/>
    <s v="USD"/>
    <n v="0"/>
    <m/>
  </r>
  <r>
    <s v="f63fbc3e-78fb-48e6-8e5b-944c79e35ca1"/>
    <s v="rg-bireports-prod-001"/>
    <s v="microsoft.storage/storageaccounts"/>
    <s v="rgbireportsprod001bc9a"/>
    <s v=""/>
    <s v=""/>
    <x v="1"/>
    <x v="1"/>
    <s v="Storage account should use a private link connection"/>
    <m/>
    <m/>
    <m/>
    <m/>
    <s v="USD"/>
    <n v="0"/>
    <m/>
  </r>
  <r>
    <s v="f63fbc3e-78fb-48e6-8e5b-944c79e35ca1"/>
    <s v="rg-bireports-prod-001"/>
    <s v="microsoft.storage/storageaccounts"/>
    <s v="rgbireportsprod001bc9a"/>
    <s v=""/>
    <s v=""/>
    <x v="1"/>
    <x v="1"/>
    <s v="Storage accounts should restrict network access using virtual network rules"/>
    <m/>
    <m/>
    <m/>
    <m/>
    <s v="USD"/>
    <n v="0"/>
    <m/>
  </r>
  <r>
    <s v="f63fbc3e-78fb-48e6-8e5b-944c79e35ca1"/>
    <s v="rg-bireports-prod-001"/>
    <s v="microsoft.storage/storageaccounts"/>
    <s v="rgbireportsprod001bc9a"/>
    <s v=""/>
    <s v=""/>
    <x v="2"/>
    <x v="0"/>
    <s v="Enable zone redundancy for storage accounts to improve high availability and resiliency"/>
    <m/>
    <m/>
    <m/>
    <m/>
    <s v="USD"/>
    <n v="0"/>
    <m/>
  </r>
  <r>
    <s v="f63fbc3e-78fb-48e6-8e5b-944c79e35ca1"/>
    <s v="rg-bireports-prod-001"/>
    <s v="microsoft.storage/storageaccounts"/>
    <s v="sqlvamorgfyla7pqns"/>
    <s v=""/>
    <s v=""/>
    <x v="1"/>
    <x v="1"/>
    <s v="Storage accounts should restrict network access using virtual network rules"/>
    <m/>
    <m/>
    <m/>
    <m/>
    <s v="USD"/>
    <n v="0"/>
    <m/>
  </r>
  <r>
    <s v="f63fbc3e-78fb-48e6-8e5b-944c79e35ca1"/>
    <s v="rg-bireports-prod-001"/>
    <s v="microsoft.storage/storageaccounts"/>
    <s v="sqlvamorgfyla7pqns"/>
    <s v=""/>
    <s v=""/>
    <x v="1"/>
    <x v="1"/>
    <s v="Storage account should use a private link connection"/>
    <m/>
    <m/>
    <m/>
    <m/>
    <s v="USD"/>
    <n v="0"/>
    <m/>
  </r>
  <r>
    <s v="f63fbc3e-78fb-48e6-8e5b-944c79e35ca1"/>
    <s v="rg-bireports-prod-001"/>
    <s v="microsoft.storage/storageaccounts"/>
    <s v="sqlvamorgfyla7pqns"/>
    <s v=""/>
    <s v=""/>
    <x v="1"/>
    <x v="1"/>
    <s v="Storage accounts should prevent shared key access"/>
    <m/>
    <m/>
    <m/>
    <m/>
    <s v="USD"/>
    <n v="0"/>
    <m/>
  </r>
  <r>
    <s v="f63fbc3e-78fb-48e6-8e5b-944c79e35ca1"/>
    <s v="rg-bireports-prod-001"/>
    <s v="microsoft.storage/storageaccounts"/>
    <s v="sqlvamorgfyla7pqns"/>
    <s v=""/>
    <s v=""/>
    <x v="2"/>
    <x v="0"/>
    <s v="Enable zone redundancy for storage accounts to improve high availability and resiliency"/>
    <m/>
    <m/>
    <m/>
    <m/>
    <s v="USD"/>
    <n v="0"/>
    <m/>
  </r>
  <r>
    <s v="f63fbc3e-78fb-48e6-8e5b-944c79e35ca1"/>
    <s v="rg-bireports-prod-001"/>
    <s v="microsoft.storage/storageaccounts"/>
    <s v="stacbidlkeastus2prod002"/>
    <s v=""/>
    <s v=""/>
    <x v="1"/>
    <x v="1"/>
    <s v="Storage account should use a private link connection"/>
    <m/>
    <m/>
    <m/>
    <m/>
    <s v="USD"/>
    <n v="0"/>
    <m/>
  </r>
  <r>
    <s v="f63fbc3e-78fb-48e6-8e5b-944c79e35ca1"/>
    <s v="rg-bireports-prod-001"/>
    <s v="microsoft.storage/storageaccounts"/>
    <s v="stacbidlkeastus2prod002"/>
    <s v=""/>
    <s v=""/>
    <x v="2"/>
    <x v="0"/>
    <s v="Enable zone redundancy for storage accounts to improve high availability and resiliency"/>
    <m/>
    <m/>
    <m/>
    <m/>
    <s v="USD"/>
    <n v="0"/>
    <m/>
  </r>
  <r>
    <s v="f63fbc3e-78fb-48e6-8e5b-944c79e35ca1"/>
    <s v="rg-bireports-prod-001"/>
    <s v="microsoft.storage/storageaccounts"/>
    <s v="stacbidlkeastus2prod002"/>
    <s v=""/>
    <s v=""/>
    <x v="1"/>
    <x v="1"/>
    <s v="Storage accounts should prevent shared key access"/>
    <m/>
    <m/>
    <m/>
    <m/>
    <s v="USD"/>
    <n v="0"/>
    <m/>
  </r>
  <r>
    <s v="f63fbc3e-78fb-48e6-8e5b-944c79e35ca1"/>
    <s v="rg-bireports-prod-001"/>
    <s v="microsoft.storage/storageaccounts"/>
    <s v="stacreportbieastus2prod1"/>
    <s v=""/>
    <s v=""/>
    <x v="1"/>
    <x v="1"/>
    <s v="Storage account should use a private link connection"/>
    <m/>
    <m/>
    <m/>
    <m/>
    <s v="USD"/>
    <n v="0"/>
    <m/>
  </r>
  <r>
    <s v="f63fbc3e-78fb-48e6-8e5b-944c79e35ca1"/>
    <s v="rg-bireports-prod-001"/>
    <s v="microsoft.storage/storageaccounts"/>
    <s v="stacreportbieastus2prod1"/>
    <s v=""/>
    <s v=""/>
    <x v="2"/>
    <x v="0"/>
    <s v="Enable zone redundancy for storage accounts to improve high availability and resiliency"/>
    <m/>
    <m/>
    <m/>
    <m/>
    <s v="USD"/>
    <n v="0"/>
    <m/>
  </r>
  <r>
    <s v="f63fbc3e-78fb-48e6-8e5b-944c79e35ca1"/>
    <s v="rg-bireports-prod-001"/>
    <s v="microsoft.storage/storageaccounts"/>
    <s v="stacreportbieastus2prod1"/>
    <s v=""/>
    <s v=""/>
    <x v="1"/>
    <x v="1"/>
    <s v="Storage accounts should prevent shared key access"/>
    <m/>
    <m/>
    <m/>
    <m/>
    <s v="USD"/>
    <n v="0"/>
    <m/>
  </r>
  <r>
    <s v="f63fbc3e-78fb-48e6-8e5b-944c79e35ca1"/>
    <s v="rg-bireports-prod-001"/>
    <s v="microsoft.storage/storageaccounts"/>
    <s v="stacreportbieastus2prod1"/>
    <s v=""/>
    <s v=""/>
    <x v="1"/>
    <x v="1"/>
    <s v="Storage account public access should be disallowed"/>
    <m/>
    <m/>
    <m/>
    <m/>
    <s v="USD"/>
    <n v="0"/>
    <m/>
  </r>
  <r>
    <s v="f63fbc3e-78fb-48e6-8e5b-944c79e35ca1"/>
    <s v="rg-bireports-prod-001"/>
    <s v="microsoft.storage/storageaccounts"/>
    <s v="stacreportbieastus2prod1"/>
    <s v=""/>
    <s v=""/>
    <x v="1"/>
    <x v="1"/>
    <s v="Storage accounts should restrict network access using virtual network rules"/>
    <m/>
    <m/>
    <m/>
    <m/>
    <s v="USD"/>
    <n v="0"/>
    <m/>
  </r>
  <r>
    <s v="f63fbc3e-78fb-48e6-8e5b-944c79e35ca1"/>
    <s v="rg-bireports-prod-001"/>
    <s v="microsoft.storage/storageaccounts"/>
    <s v="streportsbieastus2prod01"/>
    <s v=""/>
    <s v=""/>
    <x v="1"/>
    <x v="1"/>
    <s v="Storage accounts should prevent shared key access"/>
    <m/>
    <m/>
    <m/>
    <m/>
    <s v="USD"/>
    <n v="0"/>
    <m/>
  </r>
  <r>
    <s v="f63fbc3e-78fb-48e6-8e5b-944c79e35ca1"/>
    <s v="rg-bireports-prod-001"/>
    <s v="microsoft.storage/storageaccounts"/>
    <s v="streportsbieastus2prod01"/>
    <s v=""/>
    <s v=""/>
    <x v="1"/>
    <x v="1"/>
    <s v="Storage accounts should restrict network access using virtual network rules"/>
    <m/>
    <m/>
    <m/>
    <m/>
    <s v="USD"/>
    <n v="0"/>
    <m/>
  </r>
  <r>
    <s v="f63fbc3e-78fb-48e6-8e5b-944c79e35ca1"/>
    <s v="rg-bireports-prod-001"/>
    <s v="microsoft.storage/storageaccounts"/>
    <s v="streportsbieastus2prod01"/>
    <s v=""/>
    <s v=""/>
    <x v="2"/>
    <x v="0"/>
    <s v="Enable zone redundancy for storage accounts to improve high availability and resiliency"/>
    <m/>
    <m/>
    <m/>
    <m/>
    <s v="USD"/>
    <n v="0"/>
    <m/>
  </r>
  <r>
    <s v="f63fbc3e-78fb-48e6-8e5b-944c79e35ca1"/>
    <s v="rg-bireports-prod-001"/>
    <s v="microsoft.storage/storageaccounts"/>
    <s v="streportsbieastus2prod01"/>
    <s v=""/>
    <s v=""/>
    <x v="1"/>
    <x v="1"/>
    <s v="Storage account should use a private link connection"/>
    <m/>
    <m/>
    <m/>
    <m/>
    <s v="USD"/>
    <n v="0"/>
    <m/>
  </r>
  <r>
    <s v="f63fbc3e-78fb-48e6-8e5b-944c79e35ca1"/>
    <s v="rg-bireports-prod-001"/>
    <s v="microsoft.storage/storageaccounts"/>
    <s v="streportsbieastus2prod01"/>
    <s v=""/>
    <s v=""/>
    <x v="1"/>
    <x v="1"/>
    <s v="Storage account public access should be disallowed"/>
    <m/>
    <m/>
    <m/>
    <m/>
    <s v="USD"/>
    <n v="0"/>
    <m/>
  </r>
  <r>
    <s v="f63fbc3e-78fb-48e6-8e5b-944c79e35ca1"/>
    <s v="rg-bireports-prod-001"/>
    <s v="microsoft.web/serverfarms"/>
    <s v="asp-func-kpis-eastus2-prod-001-7d81"/>
    <s v=""/>
    <s v=""/>
    <x v="2"/>
    <x v="0"/>
    <s v="Use zone-supported App Service Plan"/>
    <m/>
    <m/>
    <m/>
    <m/>
    <s v="USD"/>
    <n v="0"/>
    <m/>
  </r>
  <r>
    <s v="f63fbc3e-78fb-48e6-8e5b-944c79e35ca1"/>
    <s v="rg-bireports-prod-001"/>
    <s v="microsoft.web/serverfarms"/>
    <s v="asp-func-kpis-eastus2-prod-001-7d81"/>
    <s v="MICROSOFT.WEB/SITES"/>
    <s v=""/>
    <x v="2"/>
    <x v="0"/>
    <s v="Use Standard or Premium tier"/>
    <m/>
    <m/>
    <m/>
    <m/>
    <s v="USD"/>
    <n v="0"/>
    <m/>
  </r>
  <r>
    <s v="f63fbc3e-78fb-48e6-8e5b-944c79e35ca1"/>
    <s v="rg-bireports-prod-001"/>
    <s v="microsoft.web/serverfarms"/>
    <s v="asp-rgbireportsprod001-8294"/>
    <s v="MICROSOFT.WEB/SITES"/>
    <s v=""/>
    <x v="2"/>
    <x v="0"/>
    <s v="Use Standard or Premium tier"/>
    <m/>
    <m/>
    <m/>
    <m/>
    <s v="USD"/>
    <n v="0"/>
    <m/>
  </r>
  <r>
    <s v="f63fbc3e-78fb-48e6-8e5b-944c79e35ca1"/>
    <s v="rg-bireports-prod-001"/>
    <s v="microsoft.web/serverfarms"/>
    <s v="asp-rgbireportsprod001-8294"/>
    <s v=""/>
    <s v=""/>
    <x v="2"/>
    <x v="0"/>
    <s v="Use zone-supported App Service Plan"/>
    <m/>
    <m/>
    <m/>
    <m/>
    <s v="USD"/>
    <n v="0"/>
    <m/>
  </r>
  <r>
    <s v="f63fbc3e-78fb-48e6-8e5b-944c79e35ca1"/>
    <s v="rg-bireports-prod-001"/>
    <s v="microsoft.web/serverfarms"/>
    <s v="asp-rgbireportsprod001-9f6f"/>
    <s v="MICROSOFT.WEB/SITES"/>
    <s v=""/>
    <x v="2"/>
    <x v="0"/>
    <s v="Set minimum instance count for App Service to 2"/>
    <m/>
    <m/>
    <m/>
    <m/>
    <s v="USD"/>
    <n v="0"/>
    <m/>
  </r>
  <r>
    <s v="f63fbc3e-78fb-48e6-8e5b-944c79e35ca1"/>
    <s v="rg-bireports-prod-001"/>
    <s v="microsoft.web/serverfarms"/>
    <s v="asp-rgbireportsprod001-9f6f"/>
    <s v=""/>
    <s v=""/>
    <x v="2"/>
    <x v="0"/>
    <s v="Use zone-supported App Service Plan"/>
    <m/>
    <m/>
    <m/>
    <m/>
    <s v="USD"/>
    <n v="0"/>
    <m/>
  </r>
  <r>
    <s v="f63fbc3e-78fb-48e6-8e5b-944c79e35ca1"/>
    <s v="rg-bireports-prod-001"/>
    <s v="microsoft.web/serverfarms"/>
    <s v="asp-rgbireportsprod001-9f6f"/>
    <s v="MICROSOFT.WEB/SITES"/>
    <s v=""/>
    <x v="2"/>
    <x v="0"/>
    <s v="Use Standard or Premium tier"/>
    <m/>
    <m/>
    <m/>
    <m/>
    <s v="USD"/>
    <n v="0"/>
    <m/>
  </r>
  <r>
    <s v="f63fbc3e-78fb-48e6-8e5b-944c79e35ca1"/>
    <s v="rg-bireports-prod-001"/>
    <s v="microsoft.web/sites"/>
    <s v="func-postgresql-eastus2-prod-001"/>
    <s v=""/>
    <s v=""/>
    <x v="2"/>
    <x v="1"/>
    <s v="Migrate to Flex Consumption"/>
    <m/>
    <m/>
    <m/>
    <m/>
    <s v="USD"/>
    <n v="0"/>
    <m/>
  </r>
  <r>
    <s v="f63fbc3e-78fb-48e6-8e5b-944c79e35ca1"/>
    <s v="rg-bireports-prod-001"/>
    <s v="microsoft.web/sites"/>
    <s v="func-postgresql-eastus2-prod-001"/>
    <s v=""/>
    <s v=""/>
    <x v="1"/>
    <x v="1"/>
    <s v="Managed identity should be enabled on function apps"/>
    <m/>
    <m/>
    <m/>
    <m/>
    <s v="USD"/>
    <n v="0"/>
    <m/>
  </r>
  <r>
    <s v="f63fbc3e-78fb-48e6-8e5b-944c79e35ca1"/>
    <s v="rg-bireports-prod-002"/>
    <s v="microsoft.compute/virtualmachines"/>
    <s v="vm-bi-eastus2-prod-001"/>
    <s v=""/>
    <s v=""/>
    <x v="1"/>
    <x v="0"/>
    <s v="Machines should be configured to periodically check for missing system updates"/>
    <m/>
    <m/>
    <m/>
    <m/>
    <s v="USD"/>
    <n v="0"/>
    <m/>
  </r>
  <r>
    <s v="f63fbc3e-78fb-48e6-8e5b-944c79e35ca1"/>
    <s v="rg-bireports-prod-002"/>
    <s v="microsoft.compute/virtualmachines"/>
    <s v="vm-bi-eastus2-prod-001"/>
    <s v=""/>
    <s v=""/>
    <x v="1"/>
    <x v="0"/>
    <s v="Windows virtual machines should enable Azure Disk Encryption or EncryptionAtHost."/>
    <m/>
    <m/>
    <m/>
    <m/>
    <s v="USD"/>
    <n v="0"/>
    <m/>
  </r>
  <r>
    <s v="f63fbc3e-78fb-48e6-8e5b-944c79e35ca1"/>
    <s v="rg-bireports-prod-002"/>
    <s v="microsoft.compute/virtualmachines"/>
    <s v="vm-bi-eastus2-prod-001"/>
    <s v=""/>
    <s v=""/>
    <x v="1"/>
    <x v="1"/>
    <s v="Windows Defender Exploit Guard should be enabled on machines"/>
    <m/>
    <m/>
    <m/>
    <m/>
    <s v="USD"/>
    <n v="0"/>
    <m/>
  </r>
  <r>
    <s v="f63fbc3e-78fb-48e6-8e5b-944c79e35ca1"/>
    <s v="rg-bireports-prod-002"/>
    <s v="microsoft.compute/virtualmachines"/>
    <s v="vm-bi-eastus2-prod-001"/>
    <s v=""/>
    <s v=""/>
    <x v="1"/>
    <x v="1"/>
    <s v="Virtual machines and virtual machine scale sets should have encryption at host enabled"/>
    <m/>
    <m/>
    <m/>
    <m/>
    <s v="USD"/>
    <n v="0"/>
    <m/>
  </r>
  <r>
    <s v="f63fbc3e-78fb-48e6-8e5b-944c79e35ca1"/>
    <s v="rg-bireports-prod-002"/>
    <s v="microsoft.compute/virtualmachines"/>
    <s v="vm-bi-eastus2-prod-001"/>
    <s v=""/>
    <s v=""/>
    <x v="2"/>
    <x v="1"/>
    <s v="Migrate workload to Virtual Machine Scale Sets Flex"/>
    <m/>
    <m/>
    <m/>
    <m/>
    <s v="USD"/>
    <n v="0"/>
    <m/>
  </r>
  <r>
    <s v="f63fbc3e-78fb-48e6-8e5b-944c79e35ca1"/>
    <s v="rg-bireports-prod-002"/>
    <s v="microsoft.compute/virtualmachines"/>
    <s v="vm-bi-eastus2-prod-001"/>
    <s v=""/>
    <s v=""/>
    <x v="1"/>
    <x v="0"/>
    <s v="Windows servers should be configured to use secure communication protocols"/>
    <m/>
    <m/>
    <m/>
    <m/>
    <s v="USD"/>
    <n v="0"/>
    <m/>
  </r>
  <r>
    <s v="f63fbc3e-78fb-48e6-8e5b-944c79e35ca1"/>
    <s v="rg-bireports-prod-002"/>
    <s v="microsoft.compute/virtualmachines"/>
    <s v="vm-bi-eastus2-prod-001"/>
    <s v=""/>
    <s v=""/>
    <x v="1"/>
    <x v="1"/>
    <s v="Guest Configuration extension should be installed on machines"/>
    <m/>
    <m/>
    <m/>
    <m/>
    <s v="USD"/>
    <n v="0"/>
    <m/>
  </r>
  <r>
    <s v="f63fbc3e-78fb-48e6-8e5b-944c79e35ca1"/>
    <s v="rg-bireports-prod-002"/>
    <s v="microsoft.compute/virtualmachines"/>
    <s v="vm-bi-eastus2-prod-002"/>
    <s v=""/>
    <s v=""/>
    <x v="2"/>
    <x v="1"/>
    <s v="Migrate workload to Virtual Machine Scale Sets Flex"/>
    <m/>
    <m/>
    <m/>
    <m/>
    <s v="USD"/>
    <n v="0"/>
    <m/>
  </r>
  <r>
    <s v="f63fbc3e-78fb-48e6-8e5b-944c79e35ca1"/>
    <s v="rg-bireports-prod-002"/>
    <s v="microsoft.compute/virtualmachines"/>
    <s v="vm-bi-eastus2-prod-002"/>
    <s v=""/>
    <s v=""/>
    <x v="1"/>
    <x v="1"/>
    <s v="Windows Defender Exploit Guard should be enabled on machines"/>
    <m/>
    <m/>
    <m/>
    <m/>
    <s v="USD"/>
    <n v="0"/>
    <m/>
  </r>
  <r>
    <s v="f63fbc3e-78fb-48e6-8e5b-944c79e35ca1"/>
    <s v="rg-bireports-prod-002"/>
    <s v="microsoft.compute/virtualmachines"/>
    <s v="vm-bi-eastus2-prod-002"/>
    <s v=""/>
    <s v=""/>
    <x v="1"/>
    <x v="1"/>
    <s v="Virtual machines and virtual machine scale sets should have encryption at host enabled"/>
    <m/>
    <m/>
    <m/>
    <m/>
    <s v="USD"/>
    <n v="0"/>
    <m/>
  </r>
  <r>
    <s v="f63fbc3e-78fb-48e6-8e5b-944c79e35ca1"/>
    <s v="rg-bireports-prod-002"/>
    <s v="microsoft.compute/virtualmachines"/>
    <s v="vm-bi-eastus2-prod-002"/>
    <s v=""/>
    <s v=""/>
    <x v="1"/>
    <x v="1"/>
    <s v="Guest Configuration extension should be installed on machines"/>
    <m/>
    <m/>
    <m/>
    <m/>
    <s v="USD"/>
    <n v="0"/>
    <m/>
  </r>
  <r>
    <s v="f63fbc3e-78fb-48e6-8e5b-944c79e35ca1"/>
    <s v="rg-bireports-prod-002"/>
    <s v="microsoft.compute/virtualmachines"/>
    <s v="vm-bi-eastus2-prod-002"/>
    <s v=""/>
    <s v=""/>
    <x v="1"/>
    <x v="0"/>
    <s v="Windows servers should be configured to use secure communication protocols"/>
    <m/>
    <m/>
    <m/>
    <m/>
    <s v="USD"/>
    <n v="0"/>
    <m/>
  </r>
  <r>
    <s v="f63fbc3e-78fb-48e6-8e5b-944c79e35ca1"/>
    <s v="rg-bireports-prod-002"/>
    <s v="microsoft.compute/virtualmachines"/>
    <s v="vm-bi-eastus2-prod-002"/>
    <s v=""/>
    <s v=""/>
    <x v="1"/>
    <x v="0"/>
    <s v="Machines should be configured to periodically check for missing system updates"/>
    <m/>
    <m/>
    <m/>
    <m/>
    <s v="USD"/>
    <n v="0"/>
    <m/>
  </r>
  <r>
    <s v="f63fbc3e-78fb-48e6-8e5b-944c79e35ca1"/>
    <s v="rg-bireports-prod-002"/>
    <s v="microsoft.compute/virtualmachines"/>
    <s v="vm-bi-eastus2-prod-002"/>
    <s v=""/>
    <s v=""/>
    <x v="1"/>
    <x v="0"/>
    <s v="Windows virtual machines should enable Azure Disk Encryption or EncryptionAtHost."/>
    <m/>
    <m/>
    <m/>
    <m/>
    <s v="USD"/>
    <n v="0"/>
    <m/>
  </r>
  <r>
    <s v="f63fbc3e-78fb-48e6-8e5b-944c79e35ca1"/>
    <s v="rg-bireports-prod-002"/>
    <s v="microsoft.databricks/workspaces"/>
    <s v="adbworkspaceprod001"/>
    <s v=""/>
    <s v=""/>
    <x v="1"/>
    <x v="1"/>
    <s v="Resource logs in Azure Databricks Workspaces should be enabled"/>
    <m/>
    <m/>
    <m/>
    <m/>
    <s v="USD"/>
    <n v="0"/>
    <m/>
  </r>
  <r>
    <s v="f63fbc3e-78fb-48e6-8e5b-944c79e35ca1"/>
    <s v="rg-bireports-prod-002"/>
    <s v="microsoft.databricks/workspaces"/>
    <s v="adbworkspaceprod001"/>
    <s v=""/>
    <s v=""/>
    <x v="1"/>
    <x v="1"/>
    <s v="Azure Databricks Workspaces should disable public network access"/>
    <m/>
    <m/>
    <m/>
    <m/>
    <s v="USD"/>
    <n v="0"/>
    <m/>
  </r>
  <r>
    <s v="f63fbc3e-78fb-48e6-8e5b-944c79e35ca1"/>
    <s v="rg-bireports-prod-002"/>
    <s v="microsoft.network/networkinterfaces"/>
    <s v="nic-bi-eastus2-prod-001"/>
    <s v=""/>
    <s v=""/>
    <x v="3"/>
    <x v="1"/>
    <s v="Add explicit outbound method to disable default outbound"/>
    <m/>
    <m/>
    <m/>
    <m/>
    <s v="USD"/>
    <n v="0"/>
    <m/>
  </r>
  <r>
    <s v="f63fbc3e-78fb-48e6-8e5b-944c79e35ca1"/>
    <s v="rg-bireports-prod-002"/>
    <s v="microsoft.network/networkinterfaces"/>
    <s v="nic-bi-eastus2-prod-002"/>
    <s v=""/>
    <s v=""/>
    <x v="3"/>
    <x v="1"/>
    <s v="Add explicit outbound method to disable default outbound"/>
    <m/>
    <m/>
    <m/>
    <m/>
    <s v="USD"/>
    <n v="0"/>
    <m/>
  </r>
  <r>
    <s v="f63fbc3e-78fb-48e6-8e5b-944c79e35ca1"/>
    <s v="rg-bireports-prod-002"/>
    <s v="microsoft.storage/storageaccounts"/>
    <s v="stacbidkeastus2prod002"/>
    <s v=""/>
    <s v=""/>
    <x v="1"/>
    <x v="1"/>
    <s v="Storage accounts should prevent shared key access"/>
    <m/>
    <m/>
    <m/>
    <m/>
    <s v="USD"/>
    <n v="0"/>
    <m/>
  </r>
  <r>
    <s v="f63fbc3e-78fb-48e6-8e5b-944c79e35ca1"/>
    <s v="rg-bireports-prod-002"/>
    <s v="microsoft.storage/storageaccounts"/>
    <s v="stacbidkeastus2prod002"/>
    <s v=""/>
    <s v=""/>
    <x v="1"/>
    <x v="1"/>
    <s v="Storage accounts should restrict network access using virtual network rules"/>
    <m/>
    <m/>
    <m/>
    <m/>
    <s v="USD"/>
    <n v="0"/>
    <m/>
  </r>
  <r>
    <s v="f63fbc3e-78fb-48e6-8e5b-944c79e35ca1"/>
    <s v="rg-bireports-prod-002"/>
    <s v="microsoft.storage/storageaccounts"/>
    <s v="stacbidkeastus2prod002"/>
    <s v=""/>
    <s v=""/>
    <x v="1"/>
    <x v="1"/>
    <s v="Storage account public access should be disallowed"/>
    <m/>
    <m/>
    <m/>
    <m/>
    <s v="USD"/>
    <n v="0"/>
    <m/>
  </r>
  <r>
    <s v="f63fbc3e-78fb-48e6-8e5b-944c79e35ca1"/>
    <s v="rg-bireports-prod-002"/>
    <s v="microsoft.storage/storageaccounts"/>
    <s v="stacbidkeastus2prod002"/>
    <s v=""/>
    <s v=""/>
    <x v="2"/>
    <x v="0"/>
    <s v="Enable zone redundancy for storage accounts to improve high availability and resiliency"/>
    <m/>
    <m/>
    <m/>
    <m/>
    <s v="USD"/>
    <n v="0"/>
    <m/>
  </r>
  <r>
    <s v="f63fbc3e-78fb-48e6-8e5b-944c79e35ca1"/>
    <s v="rg-bireports-prod-002"/>
    <s v="microsoft.storage/storageaccounts"/>
    <s v="stacbidlkeastus2prod001"/>
    <s v=""/>
    <s v=""/>
    <x v="1"/>
    <x v="1"/>
    <s v="Storage account public access should be disallowed"/>
    <m/>
    <m/>
    <m/>
    <m/>
    <s v="USD"/>
    <n v="0"/>
    <m/>
  </r>
  <r>
    <s v="f63fbc3e-78fb-48e6-8e5b-944c79e35ca1"/>
    <s v="rg-bireports-prod-002"/>
    <s v="microsoft.storage/storageaccounts"/>
    <s v="stacbidlkeastus2prod001"/>
    <s v=""/>
    <s v=""/>
    <x v="1"/>
    <x v="1"/>
    <s v="Storage accounts should restrict network access using virtual network rules"/>
    <m/>
    <m/>
    <m/>
    <m/>
    <s v="USD"/>
    <n v="0"/>
    <m/>
  </r>
  <r>
    <s v="f63fbc3e-78fb-48e6-8e5b-944c79e35ca1"/>
    <s v="rg-bireports-prod-002"/>
    <s v="microsoft.storage/storageaccounts"/>
    <s v="stacbidlkeastus2prod001"/>
    <s v=""/>
    <s v=""/>
    <x v="2"/>
    <x v="0"/>
    <s v="Enable zone redundancy for storage accounts to improve high availability and resiliency"/>
    <m/>
    <m/>
    <m/>
    <m/>
    <s v="USD"/>
    <n v="0"/>
    <m/>
  </r>
  <r>
    <s v="f63fbc3e-78fb-48e6-8e5b-944c79e35ca1"/>
    <s v="rg-bireports-prod-002"/>
    <s v="microsoft.storage/storageaccounts"/>
    <s v="stacbieastus2prod002"/>
    <s v=""/>
    <s v=""/>
    <x v="1"/>
    <x v="1"/>
    <s v="Storage accounts should prevent shared key access"/>
    <m/>
    <m/>
    <m/>
    <m/>
    <s v="USD"/>
    <n v="0"/>
    <m/>
  </r>
  <r>
    <s v="f63fbc3e-78fb-48e6-8e5b-944c79e35ca1"/>
    <s v="rg-bireports-prod-002"/>
    <s v="microsoft.storage/storageaccounts"/>
    <s v="stacbieastus2prod002"/>
    <s v=""/>
    <s v=""/>
    <x v="1"/>
    <x v="1"/>
    <s v="Storage accounts should restrict network access using virtual network rules"/>
    <m/>
    <m/>
    <m/>
    <m/>
    <s v="USD"/>
    <n v="0"/>
    <m/>
  </r>
  <r>
    <s v="f63fbc3e-78fb-48e6-8e5b-944c79e35ca1"/>
    <s v="rg-bireports-prod-002"/>
    <s v="microsoft.storage/storageaccounts"/>
    <s v="stacbieastus2prod002"/>
    <s v=""/>
    <s v=""/>
    <x v="2"/>
    <x v="0"/>
    <s v="Enable zone redundancy for storage accounts to improve high availability and resiliency"/>
    <m/>
    <m/>
    <m/>
    <m/>
    <s v="USD"/>
    <n v="0"/>
    <m/>
  </r>
  <r>
    <s v="f63fbc3e-78fb-48e6-8e5b-944c79e35ca1"/>
    <s v="rg-bireports-prod-002"/>
    <s v="microsoft.storage/storageaccounts"/>
    <s v="stactsseastus2pd3rsvu7x"/>
    <s v=""/>
    <s v=""/>
    <x v="1"/>
    <x v="1"/>
    <s v="Storage account should use a private link connection"/>
    <m/>
    <m/>
    <m/>
    <m/>
    <s v="USD"/>
    <n v="0"/>
    <m/>
  </r>
  <r>
    <s v="f63fbc3e-78fb-48e6-8e5b-944c79e35ca1"/>
    <s v="rg-bireports-prod-002"/>
    <s v="microsoft.storage/storageaccounts"/>
    <s v="stactsseastus2pd3rsvu7x"/>
    <s v=""/>
    <s v=""/>
    <x v="2"/>
    <x v="0"/>
    <s v="Enable zone redundancy for storage accounts to improve high availability and resiliency"/>
    <m/>
    <m/>
    <m/>
    <m/>
    <s v="USD"/>
    <n v="0"/>
    <m/>
  </r>
  <r>
    <s v="f63fbc3e-78fb-48e6-8e5b-944c79e35ca1"/>
    <s v="rg-bireports-prod-002"/>
    <s v="microsoft.storage/storageaccounts"/>
    <s v="stactsseastus2pd3rsvu7x"/>
    <s v=""/>
    <s v=""/>
    <x v="1"/>
    <x v="1"/>
    <s v="Storage accounts should prevent shared key access"/>
    <m/>
    <m/>
    <m/>
    <m/>
    <s v="USD"/>
    <n v="0"/>
    <m/>
  </r>
  <r>
    <s v="f63fbc3e-78fb-48e6-8e5b-944c79e35ca1"/>
    <s v="rg-bireports-prod-002"/>
    <s v="microsoft.storage/storageaccounts"/>
    <s v="stactsseastus2pd3rsvu7x"/>
    <s v=""/>
    <s v=""/>
    <x v="1"/>
    <x v="1"/>
    <s v="Storage accounts should restrict network access using virtual network rules"/>
    <m/>
    <m/>
    <m/>
    <m/>
    <s v="USD"/>
    <n v="0"/>
    <m/>
  </r>
  <r>
    <s v="f63fbc3e-78fb-48e6-8e5b-944c79e35ca1"/>
    <s v="rg-bireports-prod-002"/>
    <s v="microsoft.storage/storageaccounts"/>
    <s v="stactsseastus2pd3rsvu7x"/>
    <s v=""/>
    <s v=""/>
    <x v="2"/>
    <x v="1"/>
    <s v="Upgrade general-purpose v1 storage accounts"/>
    <m/>
    <m/>
    <m/>
    <m/>
    <s v="USD"/>
    <n v="0"/>
    <m/>
  </r>
  <r>
    <s v="f63fbc3e-78fb-48e6-8e5b-944c79e35ca1"/>
    <s v="rg-bireports-prod-002"/>
    <s v="microsoft.synapse/workspaces"/>
    <s v="workspaceprod001"/>
    <s v=""/>
    <s v=""/>
    <x v="1"/>
    <x v="1"/>
    <s v="Azure Synapse Workspace authentication mode should be Azure Active Directory Only"/>
    <m/>
    <m/>
    <m/>
    <m/>
    <s v="USD"/>
    <n v="0"/>
    <m/>
  </r>
  <r>
    <s v="f63fbc3e-78fb-48e6-8e5b-944c79e35ca1"/>
    <s v="rg-bireports-prod-002"/>
    <s v="microsoft.web/serverfarms"/>
    <s v="af-ss-eastus2-prod-003rsvu7xsx5l3k4-plan"/>
    <s v=""/>
    <s v=""/>
    <x v="2"/>
    <x v="0"/>
    <s v="Use zone-supported App Service Plan"/>
    <m/>
    <m/>
    <m/>
    <m/>
    <s v="USD"/>
    <n v="0"/>
    <m/>
  </r>
  <r>
    <s v="f63fbc3e-78fb-48e6-8e5b-944c79e35ca1"/>
    <s v="rg-bireports-prod-002"/>
    <s v="microsoft.web/serverfarms"/>
    <s v="af-ss-eastus2-prod-003rsvu7xsx5l3k4-plan"/>
    <s v="MICROSOFT.WEB/SITES"/>
    <s v=""/>
    <x v="2"/>
    <x v="0"/>
    <s v="Set minimum instance count for App Service to 2"/>
    <m/>
    <m/>
    <m/>
    <m/>
    <s v="USD"/>
    <n v="0"/>
    <m/>
  </r>
  <r>
    <s v="f63fbc3e-78fb-48e6-8e5b-944c79e35ca1"/>
    <s v="rg-bireports-prod-002"/>
    <s v="microsoft.web/serverfarms"/>
    <s v="af-ss-eastus2-prod-003rsvu7xsx5l3k4-plan"/>
    <s v="MICROSOFT.WEB/SITES"/>
    <s v=""/>
    <x v="2"/>
    <x v="0"/>
    <s v="Use Standard or Premium tier"/>
    <m/>
    <m/>
    <m/>
    <m/>
    <s v="USD"/>
    <n v="0"/>
    <m/>
  </r>
  <r>
    <s v="f63fbc3e-78fb-48e6-8e5b-944c79e35ca1"/>
    <s v="rg-bireports-prod-002"/>
    <s v="microsoft.web/serverfarms"/>
    <s v="asp-rgbireportsprod002-9e7b"/>
    <s v="MICROSOFT.WEB/SITES"/>
    <s v=""/>
    <x v="2"/>
    <x v="0"/>
    <s v="Use Standard or Premium tier"/>
    <m/>
    <m/>
    <m/>
    <m/>
    <s v="USD"/>
    <n v="0"/>
    <m/>
  </r>
  <r>
    <s v="f63fbc3e-78fb-48e6-8e5b-944c79e35ca1"/>
    <s v="rg-bireports-prod-002"/>
    <s v="microsoft.web/serverfarms"/>
    <s v="asp-rgbireportsprod002-9e7b"/>
    <s v=""/>
    <s v=""/>
    <x v="2"/>
    <x v="0"/>
    <s v="Use zone-supported App Service Plan"/>
    <m/>
    <m/>
    <m/>
    <m/>
    <s v="USD"/>
    <n v="0"/>
    <m/>
  </r>
  <r>
    <s v="f63fbc3e-78fb-48e6-8e5b-944c79e35ca1"/>
    <s v="rg-bireports-prod-002"/>
    <s v="microsoft.web/sites"/>
    <s v="af-ss-eastus2-prod-003rsvu7xsx5l3k4"/>
    <s v=""/>
    <s v=""/>
    <x v="1"/>
    <x v="0"/>
    <s v="Overly permissive permissions should not be configured on Function App, Web App or Logic App"/>
    <m/>
    <m/>
    <m/>
    <m/>
    <s v="USD"/>
    <n v="0"/>
    <m/>
  </r>
  <r>
    <s v="f63fbc3e-78fb-48e6-8e5b-944c79e35ca1"/>
    <s v="rg-bireports-prod-002"/>
    <s v="microsoft.web/sites"/>
    <s v="func-bireports-eastus2-prod-001"/>
    <s v=""/>
    <s v=""/>
    <x v="1"/>
    <x v="1"/>
    <s v="Managed identity should be enabled on function apps"/>
    <m/>
    <m/>
    <m/>
    <m/>
    <s v="USD"/>
    <n v="0"/>
    <m/>
  </r>
  <r>
    <s v="f63fbc3e-78fb-48e6-8e5b-944c79e35ca1"/>
    <s v="rg-bluep-centralus-dr-001"/>
    <s v="microsoft.network/networkinterfaces"/>
    <s v="vm-bp-mdso-centralus-dr-003308"/>
    <s v=""/>
    <s v=""/>
    <x v="3"/>
    <x v="1"/>
    <s v="Add explicit outbound method to disable default outbound"/>
    <m/>
    <m/>
    <m/>
    <m/>
    <s v="USD"/>
    <n v="0"/>
    <m/>
  </r>
  <r>
    <s v="f63fbc3e-78fb-48e6-8e5b-944c79e35ca1"/>
    <s v="rg-bluep-centralus-dr-001"/>
    <s v="microsoft.network/networkinterfaces"/>
    <s v="vm-bp-mdso-centralus-dr-03919"/>
    <s v=""/>
    <s v=""/>
    <x v="3"/>
    <x v="1"/>
    <s v="Add explicit outbound method to disable default outbound"/>
    <m/>
    <m/>
    <m/>
    <m/>
    <s v="USD"/>
    <n v="0"/>
    <m/>
  </r>
  <r>
    <s v="f63fbc3e-78fb-48e6-8e5b-944c79e35ca1"/>
    <s v="rg-bluep-centralus-dr-001"/>
    <s v="microsoft.storage/storageaccounts"/>
    <s v="stacbpcentralusdr001"/>
    <s v=""/>
    <s v=""/>
    <x v="1"/>
    <x v="1"/>
    <s v="Storage accounts should prevent shared key access"/>
    <m/>
    <m/>
    <m/>
    <m/>
    <s v="USD"/>
    <n v="0"/>
    <m/>
  </r>
  <r>
    <s v="f63fbc3e-78fb-48e6-8e5b-944c79e35ca1"/>
    <s v="rg-bluep-centralus-dr-001"/>
    <s v="microsoft.storage/storageaccounts"/>
    <s v="stacbpcentralusdr001"/>
    <s v=""/>
    <s v=""/>
    <x v="1"/>
    <x v="1"/>
    <s v="Storage accounts should restrict network access using virtual network rules"/>
    <m/>
    <m/>
    <m/>
    <m/>
    <s v="USD"/>
    <n v="0"/>
    <m/>
  </r>
  <r>
    <s v="f63fbc3e-78fb-48e6-8e5b-944c79e35ca1"/>
    <s v="rg-bluep-centralus-dr-001"/>
    <s v="microsoft.storage/storageaccounts"/>
    <s v="stacbpcentralusdr001"/>
    <s v=""/>
    <s v=""/>
    <x v="2"/>
    <x v="0"/>
    <s v="Enable zone redundancy for storage accounts to improve high availability and resiliency"/>
    <m/>
    <m/>
    <m/>
    <m/>
    <s v="USD"/>
    <n v="0"/>
    <m/>
  </r>
  <r>
    <s v="f63fbc3e-78fb-48e6-8e5b-944c79e35ca1"/>
    <s v="rg-bluep-eastus2-prod-001"/>
    <s v="microsoft.compute/disks"/>
    <s v="dk-bpetl-eastus2-prod-001"/>
    <s v=""/>
    <s v=""/>
    <x v="2"/>
    <x v="0"/>
    <s v="Ensure Azure Disks are in the same zone as your VM for higher resiliency and availability"/>
    <m/>
    <m/>
    <m/>
    <m/>
    <s v="USD"/>
    <n v="0"/>
    <m/>
  </r>
  <r>
    <s v="f63fbc3e-78fb-48e6-8e5b-944c79e35ca1"/>
    <s v="rg-bluep-eastus2-prod-001"/>
    <s v="microsoft.compute/disks"/>
    <s v="dk-uaa-eastus2-prod-001"/>
    <s v=""/>
    <s v=""/>
    <x v="2"/>
    <x v="0"/>
    <s v="Ensure Azure Disks are in the same zone as your VM for higher resiliency and availability"/>
    <m/>
    <m/>
    <m/>
    <m/>
    <s v="USD"/>
    <n v="0"/>
    <m/>
  </r>
  <r>
    <s v="f63fbc3e-78fb-48e6-8e5b-944c79e35ca1"/>
    <s v="rg-bluep-eastus2-prod-001"/>
    <s v="microsoft.compute/disks"/>
    <s v="dk-uaa-eastus2-prod-003"/>
    <s v=""/>
    <s v=""/>
    <x v="2"/>
    <x v="0"/>
    <s v="Ensure Azure Disks are in the same zone as your VM for higher resiliency and availability"/>
    <m/>
    <m/>
    <m/>
    <m/>
    <s v="USD"/>
    <n v="0"/>
    <m/>
  </r>
  <r>
    <s v="f63fbc3e-78fb-48e6-8e5b-944c79e35ca1"/>
    <s v="rg-bluep-eastus2-prod-001"/>
    <s v="microsoft.compute/disks"/>
    <s v="dk-uaaat-eastus2-prod-002"/>
    <s v=""/>
    <s v=""/>
    <x v="2"/>
    <x v="0"/>
    <s v="Ensure Azure Disks are in the same zone as your VM for higher resiliency and availability"/>
    <m/>
    <m/>
    <m/>
    <m/>
    <s v="USD"/>
    <n v="0"/>
    <m/>
  </r>
  <r>
    <s v="f63fbc3e-78fb-48e6-8e5b-944c79e35ca1"/>
    <s v="rg-bluep-eastus2-prod-001"/>
    <s v="microsoft.compute/disks"/>
    <s v="dk-uaaat-eastus2-prod-003"/>
    <s v=""/>
    <s v=""/>
    <x v="2"/>
    <x v="0"/>
    <s v="Ensure Azure Disks are in the same zone as your VM for higher resiliency and availability"/>
    <m/>
    <m/>
    <m/>
    <m/>
    <s v="USD"/>
    <n v="0"/>
    <m/>
  </r>
  <r>
    <s v="f63fbc3e-78fb-48e6-8e5b-944c79e35ca1"/>
    <s v="rg-bluep-eastus2-prod-001"/>
    <s v="microsoft.compute/disks"/>
    <s v="dk-uaakafka-eastus2-prod-001"/>
    <s v=""/>
    <s v=""/>
    <x v="2"/>
    <x v="0"/>
    <s v="Ensure Azure Disks are in the same zone as your VM for higher resiliency and availability"/>
    <m/>
    <m/>
    <m/>
    <m/>
    <s v="USD"/>
    <n v="0"/>
    <m/>
  </r>
  <r>
    <s v="f63fbc3e-78fb-48e6-8e5b-944c79e35ca1"/>
    <s v="rg-bluep-eastus2-prod-001"/>
    <s v="microsoft.compute/disks"/>
    <s v="rescate-syslog-borrar_osdisk_1_770dd379820a48f98dc964c2ab4603db"/>
    <s v=""/>
    <s v=""/>
    <x v="2"/>
    <x v="0"/>
    <s v="Ensure Azure Disks are in the same zone as your VM for higher resiliency and availability"/>
    <m/>
    <m/>
    <m/>
    <m/>
    <s v="USD"/>
    <n v="0"/>
    <m/>
  </r>
  <r>
    <s v="f63fbc3e-78fb-48e6-8e5b-944c79e35ca1"/>
    <s v="rg-bluep-eastus2-prod-001"/>
    <s v="microsoft.compute/disks"/>
    <s v="vm-bp-syslog-eastus2-prod-001_osdisk_1_2cb63c92b9604c059a5578b713ca2fd1"/>
    <s v=""/>
    <s v=""/>
    <x v="2"/>
    <x v="1"/>
    <s v="Migrate Standard HDD OS Disks to SSD"/>
    <m/>
    <m/>
    <m/>
    <m/>
    <s v="USD"/>
    <n v="0"/>
    <m/>
  </r>
  <r>
    <s v="f63fbc3e-78fb-48e6-8e5b-944c79e35ca1"/>
    <s v="rg-bluep-eastus2-prod-001"/>
    <s v="microsoft.compute/disks"/>
    <s v="vm-bp-syslog-eastus2-prod-001_osdisk_1_2cb63c92b9604c059a5578b713ca2fd1"/>
    <s v=""/>
    <s v=""/>
    <x v="2"/>
    <x v="0"/>
    <s v="Ensure Azure Disks are in the same zone as your VM for higher resiliency and availability"/>
    <m/>
    <m/>
    <m/>
    <m/>
    <s v="USD"/>
    <n v="0"/>
    <m/>
  </r>
  <r>
    <s v="f63fbc3e-78fb-48e6-8e5b-944c79e35ca1"/>
    <s v="rg-bluep-eastus2-prod-001"/>
    <s v="microsoft.compute/disks"/>
    <s v="vm-bpetl-eastus2-prod-001_osdisk_1_692e78b8134f4824bd5d073b63b86c85"/>
    <s v=""/>
    <s v=""/>
    <x v="2"/>
    <x v="0"/>
    <s v="Ensure Azure Disks are in the same zone as your VM for higher resiliency and availability"/>
    <m/>
    <m/>
    <m/>
    <m/>
    <s v="USD"/>
    <n v="0"/>
    <m/>
  </r>
  <r>
    <s v="f63fbc3e-78fb-48e6-8e5b-944c79e35ca1"/>
    <s v="rg-bluep-eastus2-prod-001"/>
    <s v="microsoft.compute/virtualmachines"/>
    <s v="rescate-syslog-borrar"/>
    <s v=""/>
    <s v=""/>
    <x v="2"/>
    <x v="0"/>
    <s v="Migrate workload to D-series or better virtual machine"/>
    <m/>
    <m/>
    <m/>
    <m/>
    <s v="USD"/>
    <n v="0"/>
    <m/>
  </r>
  <r>
    <s v="f63fbc3e-78fb-48e6-8e5b-944c79e35ca1"/>
    <s v="rg-bluep-eastus2-prod-001"/>
    <s v="microsoft.compute/virtualmachines"/>
    <s v="rescate-syslog-borrar"/>
    <s v=""/>
    <s v=""/>
    <x v="1"/>
    <x v="1"/>
    <s v="Authentication to Linux machines should require SSH keys"/>
    <m/>
    <m/>
    <m/>
    <m/>
    <s v="USD"/>
    <n v="0"/>
    <m/>
  </r>
  <r>
    <s v="f63fbc3e-78fb-48e6-8e5b-944c79e35ca1"/>
    <s v="rg-bluep-eastus2-prod-001"/>
    <s v="microsoft.compute/virtualmachines"/>
    <s v="rescate-syslog-borrar"/>
    <s v=""/>
    <s v=""/>
    <x v="1"/>
    <x v="0"/>
    <s v="Machines should be configured to periodically check for missing system updates"/>
    <m/>
    <m/>
    <m/>
    <m/>
    <s v="USD"/>
    <n v="0"/>
    <m/>
  </r>
  <r>
    <s v="f63fbc3e-78fb-48e6-8e5b-944c79e35ca1"/>
    <s v="rg-bluep-eastus2-prod-001"/>
    <s v="microsoft.compute/virtualmachines"/>
    <s v="rescate-syslog-borrar"/>
    <s v=""/>
    <s v=""/>
    <x v="1"/>
    <x v="0"/>
    <s v="Linux virtual machines should enable Azure Disk Encryption or EncryptionAtHost."/>
    <m/>
    <m/>
    <m/>
    <m/>
    <s v="USD"/>
    <n v="0"/>
    <m/>
  </r>
  <r>
    <s v="f63fbc3e-78fb-48e6-8e5b-944c79e35ca1"/>
    <s v="rg-bluep-eastus2-prod-001"/>
    <s v="microsoft.compute/virtualmachines"/>
    <s v="rescate-syslog-borrar"/>
    <s v=""/>
    <s v=""/>
    <x v="2"/>
    <x v="0"/>
    <s v="Review and migrate virtual machine workloads"/>
    <m/>
    <m/>
    <m/>
    <m/>
    <s v="USD"/>
    <n v="0"/>
    <m/>
  </r>
  <r>
    <s v="f63fbc3e-78fb-48e6-8e5b-944c79e35ca1"/>
    <s v="rg-bluep-eastus2-prod-001"/>
    <s v="microsoft.compute/virtualmachines"/>
    <s v="rescate-syslog-borrar"/>
    <s v=""/>
    <s v=""/>
    <x v="1"/>
    <x v="1"/>
    <s v="Virtual machines and virtual machine scale sets should have encryption at host enabled"/>
    <m/>
    <m/>
    <m/>
    <m/>
    <s v="USD"/>
    <n v="0"/>
    <m/>
  </r>
  <r>
    <s v="f63fbc3e-78fb-48e6-8e5b-944c79e35ca1"/>
    <s v="rg-bluep-eastus2-prod-001"/>
    <s v="microsoft.compute/virtualmachines"/>
    <s v="rescate-syslog-borrar"/>
    <s v=""/>
    <s v=""/>
    <x v="2"/>
    <x v="1"/>
    <s v="Migrate workload to Virtual Machine Scale Sets Flex"/>
    <m/>
    <m/>
    <m/>
    <m/>
    <s v="USD"/>
    <n v="0"/>
    <m/>
  </r>
  <r>
    <s v="f63fbc3e-78fb-48e6-8e5b-944c79e35ca1"/>
    <s v="rg-bluep-eastus2-prod-001"/>
    <s v="microsoft.compute/virtualmachines"/>
    <s v="rescate-syslog-borrar"/>
    <s v=""/>
    <s v=""/>
    <x v="1"/>
    <x v="1"/>
    <s v="Guest Configuration extension should be installed on machines"/>
    <m/>
    <m/>
    <m/>
    <m/>
    <s v="USD"/>
    <n v="0"/>
    <m/>
  </r>
  <r>
    <s v="f63fbc3e-78fb-48e6-8e5b-944c79e35ca1"/>
    <s v="rg-bluep-eastus2-prod-001"/>
    <s v="microsoft.compute/virtualmachines"/>
    <s v="vm-bp-syslog-eastus2-prod-001"/>
    <s v=""/>
    <s v=""/>
    <x v="1"/>
    <x v="1"/>
    <s v="Authentication to Linux machines should require SSH keys"/>
    <m/>
    <m/>
    <m/>
    <m/>
    <s v="USD"/>
    <n v="0"/>
    <m/>
  </r>
  <r>
    <s v="f63fbc3e-78fb-48e6-8e5b-944c79e35ca1"/>
    <s v="rg-bluep-eastus2-prod-001"/>
    <s v="microsoft.compute/virtualmachines"/>
    <s v="vm-bp-syslog-eastus2-prod-001"/>
    <s v=""/>
    <s v=""/>
    <x v="1"/>
    <x v="0"/>
    <s v="Linux virtual machines should enable Azure Disk Encryption or EncryptionAtHost."/>
    <m/>
    <m/>
    <m/>
    <m/>
    <s v="USD"/>
    <n v="0"/>
    <m/>
  </r>
  <r>
    <s v="f63fbc3e-78fb-48e6-8e5b-944c79e35ca1"/>
    <s v="rg-bluep-eastus2-prod-001"/>
    <s v="microsoft.compute/virtualmachines"/>
    <s v="vm-bp-syslog-eastus2-prod-001"/>
    <s v=""/>
    <s v=""/>
    <x v="1"/>
    <x v="0"/>
    <s v="Machines should be configured to periodically check for missing system updates"/>
    <m/>
    <m/>
    <m/>
    <m/>
    <s v="USD"/>
    <n v="0"/>
    <m/>
  </r>
  <r>
    <s v="f63fbc3e-78fb-48e6-8e5b-944c79e35ca1"/>
    <s v="rg-bluep-eastus2-prod-001"/>
    <s v="microsoft.compute/virtualmachines"/>
    <s v="vm-bp-syslog-eastus2-prod-001"/>
    <s v=""/>
    <s v=""/>
    <x v="1"/>
    <x v="1"/>
    <s v="Guest Configuration extension should be installed on machines"/>
    <m/>
    <m/>
    <m/>
    <m/>
    <s v="USD"/>
    <n v="0"/>
    <m/>
  </r>
  <r>
    <s v="f63fbc3e-78fb-48e6-8e5b-944c79e35ca1"/>
    <s v="rg-bluep-eastus2-prod-001"/>
    <s v="microsoft.compute/virtualmachines"/>
    <s v="vm-bp-syslog-eastus2-prod-001"/>
    <s v=""/>
    <s v=""/>
    <x v="2"/>
    <x v="1"/>
    <s v="Migrate workload to Virtual Machine Scale Sets Flex"/>
    <m/>
    <m/>
    <m/>
    <m/>
    <s v="USD"/>
    <n v="0"/>
    <m/>
  </r>
  <r>
    <s v="f63fbc3e-78fb-48e6-8e5b-944c79e35ca1"/>
    <s v="rg-bluep-eastus2-prod-001"/>
    <s v="microsoft.compute/virtualmachines"/>
    <s v="vm-bp-syslog-eastus2-prod-001"/>
    <s v=""/>
    <s v=""/>
    <x v="1"/>
    <x v="1"/>
    <s v="Virtual machines and virtual machine scale sets should have encryption at host enabled"/>
    <m/>
    <m/>
    <m/>
    <m/>
    <s v="USD"/>
    <n v="0"/>
    <m/>
  </r>
  <r>
    <s v="f63fbc3e-78fb-48e6-8e5b-944c79e35ca1"/>
    <s v="rg-bluep-eastus2-prod-001"/>
    <s v="microsoft.compute/virtualmachines"/>
    <s v="vm-bp-uaa-eastus2-prod-001"/>
    <s v=""/>
    <s v=""/>
    <x v="1"/>
    <x v="1"/>
    <s v="Virtual machines and virtual machine scale sets should have encryption at host enabled"/>
    <m/>
    <m/>
    <m/>
    <m/>
    <s v="USD"/>
    <n v="0"/>
    <m/>
  </r>
  <r>
    <s v="f63fbc3e-78fb-48e6-8e5b-944c79e35ca1"/>
    <s v="rg-bluep-eastus2-prod-001"/>
    <s v="microsoft.compute/virtualmachines"/>
    <s v="vm-bp-uaa-eastus2-prod-001"/>
    <s v=""/>
    <s v=""/>
    <x v="1"/>
    <x v="1"/>
    <s v="Guest Configuration extension should be installed on machines"/>
    <m/>
    <m/>
    <m/>
    <m/>
    <s v="USD"/>
    <n v="0"/>
    <m/>
  </r>
  <r>
    <s v="f63fbc3e-78fb-48e6-8e5b-944c79e35ca1"/>
    <s v="rg-bluep-eastus2-prod-001"/>
    <s v="microsoft.compute/virtualmachines"/>
    <s v="vm-bp-uaa-eastus2-prod-001"/>
    <s v=""/>
    <s v=""/>
    <x v="1"/>
    <x v="0"/>
    <s v="Linux virtual machines should enable Azure Disk Encryption or EncryptionAtHost."/>
    <m/>
    <m/>
    <m/>
    <m/>
    <s v="USD"/>
    <n v="0"/>
    <m/>
  </r>
  <r>
    <s v="f63fbc3e-78fb-48e6-8e5b-944c79e35ca1"/>
    <s v="rg-bluep-eastus2-prod-001"/>
    <s v="microsoft.compute/virtualmachines"/>
    <s v="vm-bp-uaa-eastus2-prod-001"/>
    <s v=""/>
    <s v=""/>
    <x v="1"/>
    <x v="0"/>
    <s v="Machines should be configured to periodically check for missing system updates"/>
    <m/>
    <m/>
    <m/>
    <m/>
    <s v="USD"/>
    <n v="0"/>
    <m/>
  </r>
  <r>
    <s v="f63fbc3e-78fb-48e6-8e5b-944c79e35ca1"/>
    <s v="rg-bluep-eastus2-prod-001"/>
    <s v="microsoft.compute/virtualmachines"/>
    <s v="vm-bp-uaa-eastus2-prod-001"/>
    <s v=""/>
    <s v=""/>
    <x v="1"/>
    <x v="1"/>
    <s v="Authentication to Linux machines should require SSH keys"/>
    <m/>
    <m/>
    <m/>
    <m/>
    <s v="USD"/>
    <n v="0"/>
    <m/>
  </r>
  <r>
    <s v="f63fbc3e-78fb-48e6-8e5b-944c79e35ca1"/>
    <s v="rg-bluep-eastus2-prod-001"/>
    <s v="microsoft.compute/virtualmachines"/>
    <s v="vm-bp-uaa-eastus2-prod-002"/>
    <s v=""/>
    <s v=""/>
    <x v="1"/>
    <x v="0"/>
    <s v="Machines should be configured to periodically check for missing system updates"/>
    <m/>
    <m/>
    <m/>
    <m/>
    <s v="USD"/>
    <n v="0"/>
    <m/>
  </r>
  <r>
    <s v="f63fbc3e-78fb-48e6-8e5b-944c79e35ca1"/>
    <s v="rg-bluep-eastus2-prod-001"/>
    <s v="microsoft.compute/virtualmachines"/>
    <s v="vm-bp-uaa-eastus2-prod-002"/>
    <s v=""/>
    <s v=""/>
    <x v="1"/>
    <x v="0"/>
    <s v="Linux virtual machines should enable Azure Disk Encryption or EncryptionAtHost."/>
    <m/>
    <m/>
    <m/>
    <m/>
    <s v="USD"/>
    <n v="0"/>
    <m/>
  </r>
  <r>
    <s v="f63fbc3e-78fb-48e6-8e5b-944c79e35ca1"/>
    <s v="rg-bluep-eastus2-prod-001"/>
    <s v="microsoft.compute/virtualmachines"/>
    <s v="vm-bp-uaa-eastus2-prod-002"/>
    <s v=""/>
    <s v=""/>
    <x v="1"/>
    <x v="1"/>
    <s v="Authentication to Linux machines should require SSH keys"/>
    <m/>
    <m/>
    <m/>
    <m/>
    <s v="USD"/>
    <n v="0"/>
    <m/>
  </r>
  <r>
    <s v="f63fbc3e-78fb-48e6-8e5b-944c79e35ca1"/>
    <s v="rg-bluep-eastus2-prod-001"/>
    <s v="microsoft.compute/virtualmachines"/>
    <s v="vm-bp-uaa-eastus2-prod-002"/>
    <s v=""/>
    <s v=""/>
    <x v="1"/>
    <x v="1"/>
    <s v="Guest Configuration extension should be installed on machines"/>
    <m/>
    <m/>
    <m/>
    <m/>
    <s v="USD"/>
    <n v="0"/>
    <m/>
  </r>
  <r>
    <s v="f63fbc3e-78fb-48e6-8e5b-944c79e35ca1"/>
    <s v="rg-bluep-eastus2-prod-001"/>
    <s v="microsoft.compute/virtualmachines"/>
    <s v="vm-bp-uaa-eastus2-prod-002"/>
    <s v=""/>
    <s v=""/>
    <x v="1"/>
    <x v="1"/>
    <s v="Virtual machines and virtual machine scale sets should have encryption at host enabled"/>
    <m/>
    <m/>
    <m/>
    <m/>
    <s v="USD"/>
    <n v="0"/>
    <m/>
  </r>
  <r>
    <s v="f63fbc3e-78fb-48e6-8e5b-944c79e35ca1"/>
    <s v="rg-bluep-eastus2-prod-001"/>
    <s v="microsoft.compute/virtualmachines"/>
    <s v="vm-bp-uaa-eastus2-prod-003"/>
    <s v=""/>
    <s v=""/>
    <x v="2"/>
    <x v="1"/>
    <s v="Migrate workload to Virtual Machine Scale Sets Flex"/>
    <m/>
    <m/>
    <m/>
    <m/>
    <s v="USD"/>
    <n v="0"/>
    <m/>
  </r>
  <r>
    <s v="f63fbc3e-78fb-48e6-8e5b-944c79e35ca1"/>
    <s v="rg-bluep-eastus2-prod-001"/>
    <s v="microsoft.compute/virtualmachines"/>
    <s v="vm-bp-uaa-eastus2-prod-003"/>
    <s v=""/>
    <s v=""/>
    <x v="1"/>
    <x v="1"/>
    <s v="Authentication to Linux machines should require SSH keys"/>
    <m/>
    <m/>
    <m/>
    <m/>
    <s v="USD"/>
    <n v="0"/>
    <m/>
  </r>
  <r>
    <s v="f63fbc3e-78fb-48e6-8e5b-944c79e35ca1"/>
    <s v="rg-bluep-eastus2-prod-001"/>
    <s v="microsoft.compute/virtualmachines"/>
    <s v="vm-bp-uaa-eastus2-prod-003"/>
    <s v=""/>
    <s v=""/>
    <x v="1"/>
    <x v="0"/>
    <s v="Machines should be configured to periodically check for missing system updates"/>
    <m/>
    <m/>
    <m/>
    <m/>
    <s v="USD"/>
    <n v="0"/>
    <m/>
  </r>
  <r>
    <s v="f63fbc3e-78fb-48e6-8e5b-944c79e35ca1"/>
    <s v="rg-bluep-eastus2-prod-001"/>
    <s v="microsoft.compute/virtualmachines"/>
    <s v="vm-bp-uaa-eastus2-prod-003"/>
    <s v=""/>
    <s v=""/>
    <x v="1"/>
    <x v="1"/>
    <s v="Virtual machines and virtual machine scale sets should have encryption at host enabled"/>
    <m/>
    <m/>
    <m/>
    <m/>
    <s v="USD"/>
    <n v="0"/>
    <m/>
  </r>
  <r>
    <s v="f63fbc3e-78fb-48e6-8e5b-944c79e35ca1"/>
    <s v="rg-bluep-eastus2-prod-001"/>
    <s v="microsoft.compute/virtualmachines"/>
    <s v="vm-bp-uaa-eastus2-prod-003"/>
    <s v=""/>
    <s v=""/>
    <x v="1"/>
    <x v="0"/>
    <s v="Linux virtual machines should enable Azure Disk Encryption or EncryptionAtHost."/>
    <m/>
    <m/>
    <m/>
    <m/>
    <s v="USD"/>
    <n v="0"/>
    <m/>
  </r>
  <r>
    <s v="f63fbc3e-78fb-48e6-8e5b-944c79e35ca1"/>
    <s v="rg-bluep-eastus2-prod-001"/>
    <s v="microsoft.compute/virtualmachines"/>
    <s v="vm-bp-uaa-eastus2-prod-003"/>
    <s v=""/>
    <s v=""/>
    <x v="1"/>
    <x v="1"/>
    <s v="Guest Configuration extension should be installed on machines"/>
    <m/>
    <m/>
    <m/>
    <m/>
    <s v="USD"/>
    <n v="0"/>
    <m/>
  </r>
  <r>
    <s v="f63fbc3e-78fb-48e6-8e5b-944c79e35ca1"/>
    <s v="rg-bluep-eastus2-prod-001"/>
    <s v="microsoft.compute/virtualmachines"/>
    <s v="vm-bp-uaakafka-eastus2-prod-001"/>
    <s v=""/>
    <s v=""/>
    <x v="1"/>
    <x v="1"/>
    <s v="Virtual machines and virtual machine scale sets should have encryption at host enabled"/>
    <m/>
    <m/>
    <m/>
    <m/>
    <s v="USD"/>
    <n v="0"/>
    <m/>
  </r>
  <r>
    <s v="f63fbc3e-78fb-48e6-8e5b-944c79e35ca1"/>
    <s v="rg-bluep-eastus2-prod-001"/>
    <s v="microsoft.compute/virtualmachines"/>
    <s v="vm-bp-uaakafka-eastus2-prod-001"/>
    <s v=""/>
    <s v=""/>
    <x v="1"/>
    <x v="0"/>
    <s v="Linux virtual machines should enable Azure Disk Encryption or EncryptionAtHost."/>
    <m/>
    <m/>
    <m/>
    <m/>
    <s v="USD"/>
    <n v="0"/>
    <m/>
  </r>
  <r>
    <s v="f63fbc3e-78fb-48e6-8e5b-944c79e35ca1"/>
    <s v="rg-bluep-eastus2-prod-001"/>
    <s v="microsoft.compute/virtualmachines"/>
    <s v="vm-bp-uaakafka-eastus2-prod-001"/>
    <s v=""/>
    <s v=""/>
    <x v="1"/>
    <x v="1"/>
    <s v="Guest Configuration extension should be installed on machines"/>
    <m/>
    <m/>
    <m/>
    <m/>
    <s v="USD"/>
    <n v="0"/>
    <m/>
  </r>
  <r>
    <s v="f63fbc3e-78fb-48e6-8e5b-944c79e35ca1"/>
    <s v="rg-bluep-eastus2-prod-001"/>
    <s v="microsoft.compute/virtualmachines"/>
    <s v="vm-bp-uaakafka-eastus2-prod-001"/>
    <s v=""/>
    <s v=""/>
    <x v="1"/>
    <x v="1"/>
    <s v="Authentication to Linux machines should require SSH keys"/>
    <m/>
    <m/>
    <m/>
    <m/>
    <s v="USD"/>
    <n v="0"/>
    <m/>
  </r>
  <r>
    <s v="f63fbc3e-78fb-48e6-8e5b-944c79e35ca1"/>
    <s v="rg-bluep-eastus2-prod-001"/>
    <s v="microsoft.compute/virtualmachines"/>
    <s v="vm-bp-uaakafka-eastus2-prod-001"/>
    <s v=""/>
    <s v=""/>
    <x v="0"/>
    <x v="0"/>
    <s v="Right-size or shutdown underutilized virtual machines"/>
    <m/>
    <m/>
    <m/>
    <m/>
    <s v="USD"/>
    <n v="2484"/>
    <m/>
  </r>
  <r>
    <s v="f63fbc3e-78fb-48e6-8e5b-944c79e35ca1"/>
    <s v="rg-bluep-eastus2-prod-001"/>
    <s v="microsoft.compute/virtualmachines"/>
    <s v="vm-bp-uaakafka-eastus2-prod-001"/>
    <s v=""/>
    <s v=""/>
    <x v="1"/>
    <x v="0"/>
    <s v="Machines should be configured to periodically check for missing system updates"/>
    <m/>
    <m/>
    <m/>
    <m/>
    <s v="USD"/>
    <n v="0"/>
    <m/>
  </r>
  <r>
    <s v="f63fbc3e-78fb-48e6-8e5b-944c79e35ca1"/>
    <s v="rg-bluep-eastus2-prod-001"/>
    <s v="microsoft.compute/virtualmachines"/>
    <s v="vm-bpetl-eastus2-prod-001"/>
    <s v=""/>
    <s v=""/>
    <x v="1"/>
    <x v="1"/>
    <s v="Authentication to Linux machines should require SSH keys"/>
    <m/>
    <m/>
    <m/>
    <m/>
    <s v="USD"/>
    <n v="0"/>
    <m/>
  </r>
  <r>
    <s v="f63fbc3e-78fb-48e6-8e5b-944c79e35ca1"/>
    <s v="rg-bluep-eastus2-prod-001"/>
    <s v="microsoft.compute/virtualmachines"/>
    <s v="vm-bpetl-eastus2-prod-001"/>
    <s v=""/>
    <s v=""/>
    <x v="1"/>
    <x v="1"/>
    <s v="Virtual machines and virtual machine scale sets should have encryption at host enabled"/>
    <m/>
    <m/>
    <m/>
    <m/>
    <s v="USD"/>
    <n v="0"/>
    <m/>
  </r>
  <r>
    <s v="f63fbc3e-78fb-48e6-8e5b-944c79e35ca1"/>
    <s v="rg-bluep-eastus2-prod-001"/>
    <s v="microsoft.compute/virtualmachines"/>
    <s v="vm-bpetl-eastus2-prod-001"/>
    <s v=""/>
    <s v=""/>
    <x v="2"/>
    <x v="0"/>
    <s v="Review and migrate virtual machine workloads"/>
    <m/>
    <m/>
    <m/>
    <m/>
    <s v="USD"/>
    <n v="0"/>
    <m/>
  </r>
  <r>
    <s v="f63fbc3e-78fb-48e6-8e5b-944c79e35ca1"/>
    <s v="rg-bluep-eastus2-prod-001"/>
    <s v="microsoft.compute/virtualmachines"/>
    <s v="vm-bpetl-eastus2-prod-001"/>
    <s v=""/>
    <s v=""/>
    <x v="1"/>
    <x v="1"/>
    <s v="Guest Configuration extension should be installed on machines"/>
    <m/>
    <m/>
    <m/>
    <m/>
    <s v="USD"/>
    <n v="0"/>
    <m/>
  </r>
  <r>
    <s v="f63fbc3e-78fb-48e6-8e5b-944c79e35ca1"/>
    <s v="rg-bluep-eastus2-prod-001"/>
    <s v="microsoft.compute/virtualmachines"/>
    <s v="vm-bpetl-eastus2-prod-001"/>
    <s v=""/>
    <s v=""/>
    <x v="1"/>
    <x v="0"/>
    <s v="Machines should be configured to periodically check for missing system updates"/>
    <m/>
    <m/>
    <m/>
    <m/>
    <s v="USD"/>
    <n v="0"/>
    <m/>
  </r>
  <r>
    <s v="f63fbc3e-78fb-48e6-8e5b-944c79e35ca1"/>
    <s v="rg-bluep-eastus2-prod-001"/>
    <s v="microsoft.compute/virtualmachines"/>
    <s v="vm-bpetl-eastus2-prod-001"/>
    <s v=""/>
    <s v=""/>
    <x v="1"/>
    <x v="0"/>
    <s v="Linux virtual machines should enable Azure Disk Encryption or EncryptionAtHost."/>
    <m/>
    <m/>
    <m/>
    <m/>
    <s v="USD"/>
    <n v="0"/>
    <m/>
  </r>
  <r>
    <s v="f63fbc3e-78fb-48e6-8e5b-944c79e35ca1"/>
    <s v="rg-bluep-eastus2-prod-001"/>
    <s v="microsoft.compute/virtualmachines"/>
    <s v="vm-bpetl-eastus2-prod-001"/>
    <s v=""/>
    <s v=""/>
    <x v="2"/>
    <x v="0"/>
    <s v="Migrate workload to D-series or better virtual machine"/>
    <m/>
    <m/>
    <m/>
    <m/>
    <s v="USD"/>
    <n v="0"/>
    <m/>
  </r>
  <r>
    <s v="f63fbc3e-78fb-48e6-8e5b-944c79e35ca1"/>
    <s v="rg-bluep-eastus2-prod-001"/>
    <s v="microsoft.containerservice/managedclusters"/>
    <s v="aks-bpi-mdso-k8-eastus2-prod-001"/>
    <s v=""/>
    <s v=""/>
    <x v="1"/>
    <x v="0"/>
    <s v="Azure Kubernetes Service clusters should have Defender profile enabled"/>
    <m/>
    <m/>
    <m/>
    <m/>
    <s v="USD"/>
    <n v="0"/>
    <m/>
  </r>
  <r>
    <s v="f63fbc3e-78fb-48e6-8e5b-944c79e35ca1"/>
    <s v="rg-bluep-eastus2-prod-001"/>
    <s v="microsoft.containerservice/managedclusters"/>
    <s v="aks-bpi-mdso-k8-eastus2-prod-001"/>
    <s v=""/>
    <s v=""/>
    <x v="0"/>
    <x v="1"/>
    <s v="Enable Vertical Pod Autoscaler recommendation mode to rightsize resource requests and limits"/>
    <m/>
    <m/>
    <m/>
    <m/>
    <s v="USD"/>
    <n v="0"/>
    <m/>
  </r>
  <r>
    <s v="f63fbc3e-78fb-48e6-8e5b-944c79e35ca1"/>
    <s v="rg-bluep-eastus2-prod-001"/>
    <s v="microsoft.containerservice/managedclusters"/>
    <s v="aks-bpi-mdso-k8-eastus2-prod-001"/>
    <s v=""/>
    <s v=""/>
    <x v="3"/>
    <x v="1"/>
    <s v="Simplify multi-cluster management with Azure Kubernetes Fleet Manager"/>
    <m/>
    <m/>
    <m/>
    <m/>
    <s v="USD"/>
    <n v="0"/>
    <m/>
  </r>
  <r>
    <s v="f63fbc3e-78fb-48e6-8e5b-944c79e35ca1"/>
    <s v="rg-bluep-eastus2-prod-001"/>
    <s v="microsoft.containerservice/managedclusters"/>
    <s v="aks-bpi-mdso-k8-eastus2-prod-001"/>
    <s v=""/>
    <s v=""/>
    <x v="3"/>
    <x v="1"/>
    <s v="Enable container monitoring for Azure Kubernetes Service (AKS) clusters"/>
    <m/>
    <m/>
    <m/>
    <m/>
    <s v="USD"/>
    <n v="0"/>
    <m/>
  </r>
  <r>
    <s v="f63fbc3e-78fb-48e6-8e5b-944c79e35ca1"/>
    <s v="rg-bluep-eastus2-prod-001"/>
    <s v="microsoft.containerservice/managedclusters"/>
    <s v="aks-bpi-mdso-k8-eastus2-prod-001"/>
    <s v=""/>
    <s v=""/>
    <x v="1"/>
    <x v="0"/>
    <s v="Kubernetes API server should be configured with restricted access"/>
    <m/>
    <m/>
    <m/>
    <m/>
    <s v="USD"/>
    <n v="0"/>
    <m/>
  </r>
  <r>
    <s v="f63fbc3e-78fb-48e6-8e5b-944c79e35ca1"/>
    <s v="rg-bluep-eastus2-prod-001"/>
    <s v="microsoft.containerservice/managedclusters"/>
    <s v="aks-bpi-mdso-k8-eastus2-prod-001"/>
    <s v=""/>
    <s v=""/>
    <x v="2"/>
    <x v="0"/>
    <s v="Enable Autoscaling for your system node pools"/>
    <m/>
    <m/>
    <m/>
    <m/>
    <s v="USD"/>
    <n v="0"/>
    <m/>
  </r>
  <r>
    <s v="f63fbc3e-78fb-48e6-8e5b-944c79e35ca1"/>
    <s v="rg-bluep-eastus2-prod-001"/>
    <s v="microsoft.containerservice/managedclusters"/>
    <s v="aks-bpi-mdso-k8-eastus2-prod-001"/>
    <s v=""/>
    <s v=""/>
    <x v="2"/>
    <x v="1"/>
    <s v="Use AKS Backup for a cluster with persistent volumes"/>
    <m/>
    <m/>
    <m/>
    <m/>
    <s v="USD"/>
    <n v="0"/>
    <m/>
  </r>
  <r>
    <s v="f63fbc3e-78fb-48e6-8e5b-944c79e35ca1"/>
    <s v="rg-bluep-eastus2-prod-001"/>
    <s v="microsoft.containerservice/managedclusters"/>
    <s v="aks-bpi-mdso-k8-eastus2-prod-001"/>
    <s v=""/>
    <s v=""/>
    <x v="4"/>
    <x v="1"/>
    <s v="Add node pools to the cluster"/>
    <m/>
    <m/>
    <m/>
    <m/>
    <s v="USD"/>
    <n v="0"/>
    <m/>
  </r>
  <r>
    <s v="f63fbc3e-78fb-48e6-8e5b-944c79e35ca1"/>
    <s v="rg-bluep-eastus2-prod-001"/>
    <s v="microsoft.containerservice/managedclusters"/>
    <s v="aks-bpi-mdso-k8-eastus2-prod-001"/>
    <s v=""/>
    <s v=""/>
    <x v="2"/>
    <x v="0"/>
    <s v="Create a dedicated system node pool"/>
    <m/>
    <m/>
    <m/>
    <m/>
    <s v="USD"/>
    <n v="0"/>
    <m/>
  </r>
  <r>
    <s v="f63fbc3e-78fb-48e6-8e5b-944c79e35ca1"/>
    <s v="rg-bluep-eastus2-prod-001"/>
    <s v="microsoft.containerservice/managedclusters"/>
    <s v="aks-bpi-mdso-k8-eastus2-prod-002"/>
    <s v=""/>
    <s v=""/>
    <x v="2"/>
    <x v="1"/>
    <s v="Use AKS Backup for a cluster with persistent volumes"/>
    <m/>
    <m/>
    <m/>
    <m/>
    <s v="USD"/>
    <n v="0"/>
    <m/>
  </r>
  <r>
    <s v="f63fbc3e-78fb-48e6-8e5b-944c79e35ca1"/>
    <s v="rg-bluep-eastus2-prod-001"/>
    <s v="microsoft.containerservice/managedclusters"/>
    <s v="aks-bpi-mdso-k8-eastus2-prod-002"/>
    <s v=""/>
    <s v=""/>
    <x v="3"/>
    <x v="1"/>
    <s v="Enable container monitoring for Azure Kubernetes Service (AKS) clusters"/>
    <m/>
    <m/>
    <m/>
    <m/>
    <s v="USD"/>
    <n v="0"/>
    <m/>
  </r>
  <r>
    <s v="f63fbc3e-78fb-48e6-8e5b-944c79e35ca1"/>
    <s v="rg-bluep-eastus2-prod-001"/>
    <s v="microsoft.containerservice/managedclusters"/>
    <s v="aks-bpi-mdso-k8-eastus2-prod-002"/>
    <s v=""/>
    <s v=""/>
    <x v="4"/>
    <x v="1"/>
    <s v="Unsupported Kubernetes version is detected"/>
    <m/>
    <m/>
    <m/>
    <m/>
    <s v="USD"/>
    <n v="0"/>
    <m/>
  </r>
  <r>
    <s v="f63fbc3e-78fb-48e6-8e5b-944c79e35ca1"/>
    <s v="rg-bluep-eastus2-prod-001"/>
    <s v="microsoft.containerservice/managedclusters"/>
    <s v="aks-bpi-mdso-k8-eastus2-prod-002"/>
    <s v=""/>
    <s v=""/>
    <x v="2"/>
    <x v="0"/>
    <s v="Have at least 2 nodes in your system node pool"/>
    <m/>
    <m/>
    <m/>
    <m/>
    <s v="USD"/>
    <n v="0"/>
    <m/>
  </r>
  <r>
    <s v="f63fbc3e-78fb-48e6-8e5b-944c79e35ca1"/>
    <s v="rg-bluep-eastus2-prod-001"/>
    <s v="microsoft.containerservice/managedclusters"/>
    <s v="aks-bpi-mdso-k8-eastus2-prod-002"/>
    <s v=""/>
    <s v=""/>
    <x v="0"/>
    <x v="1"/>
    <s v="Consider Spot nodes for workloads that can handle interruptions"/>
    <m/>
    <m/>
    <m/>
    <m/>
    <s v="USD"/>
    <n v="0"/>
    <m/>
  </r>
  <r>
    <s v="f63fbc3e-78fb-48e6-8e5b-944c79e35ca1"/>
    <s v="rg-bluep-eastus2-prod-001"/>
    <s v="microsoft.containerservice/managedclusters"/>
    <s v="aks-bpi-mdso-k8-eastus2-prod-002"/>
    <s v=""/>
    <s v=""/>
    <x v="0"/>
    <x v="1"/>
    <s v="Enable Vertical Pod Autoscaler recommendation mode to rightsize resource requests and limits"/>
    <m/>
    <m/>
    <m/>
    <m/>
    <s v="USD"/>
    <n v="0"/>
    <m/>
  </r>
  <r>
    <s v="f63fbc3e-78fb-48e6-8e5b-944c79e35ca1"/>
    <s v="rg-bluep-eastus2-prod-001"/>
    <s v="microsoft.containerservice/managedclusters"/>
    <s v="aks-bpi-mdso-k8-eastus2-prod-002"/>
    <s v=""/>
    <s v=""/>
    <x v="3"/>
    <x v="1"/>
    <s v="Simplify multi-cluster management with Azure Kubernetes Fleet Manager"/>
    <m/>
    <m/>
    <m/>
    <m/>
    <s v="USD"/>
    <n v="0"/>
    <m/>
  </r>
  <r>
    <s v="f63fbc3e-78fb-48e6-8e5b-944c79e35ca1"/>
    <s v="rg-bluep-eastus2-prod-001"/>
    <s v="microsoft.containerservice/managedclusters"/>
    <s v="aks-bpi-mdso-k8-eastus2-prod-002"/>
    <s v=""/>
    <s v=""/>
    <x v="1"/>
    <x v="0"/>
    <s v="Azure Kubernetes Service clusters should have Defender profile enabled"/>
    <m/>
    <m/>
    <m/>
    <m/>
    <s v="USD"/>
    <n v="0"/>
    <m/>
  </r>
  <r>
    <s v="f63fbc3e-78fb-48e6-8e5b-944c79e35ca1"/>
    <s v="rg-bluep-eastus2-prod-001"/>
    <s v="microsoft.containerservice/managedclusters"/>
    <s v="aks-bpi-mdso-k8-eastus2-prod-002"/>
    <s v=""/>
    <s v=""/>
    <x v="3"/>
    <x v="1"/>
    <s v="Use Fleet Manager auto-upgrade profiles to replace cluster auto-upgrades"/>
    <m/>
    <m/>
    <m/>
    <m/>
    <s v="USD"/>
    <n v="0"/>
    <m/>
  </r>
  <r>
    <s v="f63fbc3e-78fb-48e6-8e5b-944c79e35ca1"/>
    <s v="rg-bluep-eastus2-prod-001"/>
    <s v="microsoft.containerservice/managedclusters"/>
    <s v="aks-uaa-k8-eastus2-prod-001"/>
    <s v=""/>
    <s v=""/>
    <x v="2"/>
    <x v="0"/>
    <s v="Enable Autoscaling for your system node pools"/>
    <m/>
    <m/>
    <m/>
    <m/>
    <s v="USD"/>
    <n v="0"/>
    <m/>
  </r>
  <r>
    <s v="f63fbc3e-78fb-48e6-8e5b-944c79e35ca1"/>
    <s v="rg-bluep-eastus2-prod-001"/>
    <s v="microsoft.containerservice/managedclusters"/>
    <s v="aks-uaa-k8-eastus2-prod-001"/>
    <s v=""/>
    <s v=""/>
    <x v="4"/>
    <x v="1"/>
    <s v="Add node pools to the cluster"/>
    <m/>
    <m/>
    <m/>
    <m/>
    <s v="USD"/>
    <n v="0"/>
    <m/>
  </r>
  <r>
    <s v="f63fbc3e-78fb-48e6-8e5b-944c79e35ca1"/>
    <s v="rg-bluep-eastus2-prod-001"/>
    <s v="microsoft.containerservice/managedclusters"/>
    <s v="aks-uaa-k8-eastus2-prod-001"/>
    <s v=""/>
    <s v=""/>
    <x v="3"/>
    <x v="1"/>
    <s v="Simplify multi-cluster management with Azure Kubernetes Fleet Manager"/>
    <m/>
    <m/>
    <m/>
    <m/>
    <s v="USD"/>
    <n v="0"/>
    <m/>
  </r>
  <r>
    <s v="f63fbc3e-78fb-48e6-8e5b-944c79e35ca1"/>
    <s v="rg-bluep-eastus2-prod-001"/>
    <s v="microsoft.containerservice/managedclusters"/>
    <s v="aks-uaa-k8-eastus2-prod-001"/>
    <s v=""/>
    <s v=""/>
    <x v="1"/>
    <x v="0"/>
    <s v="Kubernetes API server should be configured with restricted access"/>
    <m/>
    <m/>
    <m/>
    <m/>
    <s v="USD"/>
    <n v="0"/>
    <m/>
  </r>
  <r>
    <s v="f63fbc3e-78fb-48e6-8e5b-944c79e35ca1"/>
    <s v="rg-bluep-eastus2-prod-001"/>
    <s v="microsoft.containerservice/managedclusters"/>
    <s v="aks-uaa-k8-eastus2-prod-001"/>
    <s v=""/>
    <s v=""/>
    <x v="1"/>
    <x v="0"/>
    <s v="Azure Kubernetes Service clusters should have Defender profile enabled"/>
    <m/>
    <m/>
    <m/>
    <m/>
    <s v="USD"/>
    <n v="0"/>
    <m/>
  </r>
  <r>
    <s v="f63fbc3e-78fb-48e6-8e5b-944c79e35ca1"/>
    <s v="rg-bluep-eastus2-prod-001"/>
    <s v="microsoft.containerservice/managedclusters"/>
    <s v="aks-uaa-k8-eastus2-prod-001"/>
    <s v=""/>
    <s v=""/>
    <x v="1"/>
    <x v="0"/>
    <s v="Azure Kubernetes Service clusters should have the Azure Policy add-on for Kubernetes installed"/>
    <m/>
    <m/>
    <m/>
    <m/>
    <s v="USD"/>
    <n v="0"/>
    <m/>
  </r>
  <r>
    <s v="f63fbc3e-78fb-48e6-8e5b-944c79e35ca1"/>
    <s v="rg-bluep-eastus2-prod-001"/>
    <s v="microsoft.containerservice/managedclusters"/>
    <s v="aks-uaa-k8-eastus2-prod-001"/>
    <s v=""/>
    <s v=""/>
    <x v="3"/>
    <x v="1"/>
    <s v="Use Fleet Manager auto-upgrade profiles to replace cluster auto-upgrades"/>
    <m/>
    <m/>
    <m/>
    <m/>
    <s v="USD"/>
    <n v="0"/>
    <m/>
  </r>
  <r>
    <s v="f63fbc3e-78fb-48e6-8e5b-944c79e35ca1"/>
    <s v="rg-bluep-eastus2-prod-001"/>
    <s v="microsoft.containerservice/managedclusters"/>
    <s v="aks-uaa-k8-eastus2-prod-001"/>
    <s v=""/>
    <s v=""/>
    <x v="2"/>
    <x v="0"/>
    <s v="Create a dedicated system node pool"/>
    <m/>
    <m/>
    <m/>
    <m/>
    <s v="USD"/>
    <n v="0"/>
    <m/>
  </r>
  <r>
    <s v="f63fbc3e-78fb-48e6-8e5b-944c79e35ca1"/>
    <s v="rg-bluep-eastus2-prod-001"/>
    <s v="microsoft.containerservice/managedclusters"/>
    <s v="aks-uaa-k8-eastus2-prod-001"/>
    <s v=""/>
    <s v=""/>
    <x v="4"/>
    <x v="1"/>
    <s v="Unsupported Kubernetes version is detected"/>
    <m/>
    <m/>
    <m/>
    <m/>
    <s v="USD"/>
    <n v="0"/>
    <m/>
  </r>
  <r>
    <s v="f63fbc3e-78fb-48e6-8e5b-944c79e35ca1"/>
    <s v="rg-bluep-eastus2-prod-001"/>
    <s v="microsoft.containerservice/managedclusters"/>
    <s v="aks-uaa-k8-eastus2-prod-001"/>
    <s v=""/>
    <s v=""/>
    <x v="3"/>
    <x v="1"/>
    <s v="Enable container monitoring for Azure Kubernetes Service (AKS) clusters"/>
    <m/>
    <m/>
    <m/>
    <m/>
    <s v="USD"/>
    <n v="0"/>
    <m/>
  </r>
  <r>
    <s v="f63fbc3e-78fb-48e6-8e5b-944c79e35ca1"/>
    <s v="rg-bluep-eastus2-prod-001"/>
    <s v="microsoft.containerservice/managedclusters"/>
    <s v="aks-uaa-k8-eastus2-prod-001"/>
    <s v=""/>
    <s v=""/>
    <x v="0"/>
    <x v="1"/>
    <s v="Enable Vertical Pod Autoscaler recommendation mode to rightsize resource requests and limits"/>
    <m/>
    <m/>
    <m/>
    <m/>
    <s v="USD"/>
    <n v="0"/>
    <m/>
  </r>
  <r>
    <s v="f63fbc3e-78fb-48e6-8e5b-944c79e35ca1"/>
    <s v="rg-bluep-eastus2-prod-001"/>
    <s v="microsoft.dbforpostgresql/flexibleservers"/>
    <s v="e981f72f2526"/>
    <s v=""/>
    <s v=""/>
    <x v="2"/>
    <x v="1"/>
    <s v="Turn on backup for PostgreSQL flexible server"/>
    <m/>
    <m/>
    <m/>
    <m/>
    <s v="USD"/>
    <n v="0"/>
    <m/>
  </r>
  <r>
    <s v="f63fbc3e-78fb-48e6-8e5b-944c79e35ca1"/>
    <s v="rg-bluep-eastus2-prod-001"/>
    <s v="microsoft.dbforpostgresql/flexibleservers"/>
    <s v="ltrclone-b0bdd0b9a9d7"/>
    <s v=""/>
    <s v=""/>
    <x v="4"/>
    <x v="1"/>
    <s v="Review your server for log_statement set to ALL"/>
    <m/>
    <m/>
    <m/>
    <m/>
    <s v="USD"/>
    <n v="0"/>
    <m/>
  </r>
  <r>
    <s v="f63fbc3e-78fb-48e6-8e5b-944c79e35ca1"/>
    <s v="rg-bluep-eastus2-prod-001"/>
    <s v="microsoft.dbforpostgresql/flexibleservers"/>
    <s v="ltrclone-c90f37af9ccd"/>
    <s v=""/>
    <s v=""/>
    <x v="4"/>
    <x v="0"/>
    <s v="Review your server for log_min_duration_statement turned ON"/>
    <m/>
    <m/>
    <m/>
    <m/>
    <s v="USD"/>
    <n v="0"/>
    <m/>
  </r>
  <r>
    <s v="f63fbc3e-78fb-48e6-8e5b-944c79e35ca1"/>
    <s v="rg-bluep-eastus2-prod-001"/>
    <s v="microsoft.dbforpostgresql/flexibleservers"/>
    <s v="ltrclone-e5d8ffce18a8"/>
    <s v=""/>
    <s v=""/>
    <x v="4"/>
    <x v="1"/>
    <s v="Review your server for log_statement set to ALL"/>
    <m/>
    <m/>
    <m/>
    <m/>
    <s v="USD"/>
    <n v="0"/>
    <m/>
  </r>
  <r>
    <s v="f63fbc3e-78fb-48e6-8e5b-944c79e35ca1"/>
    <s v="rg-bluep-eastus2-prod-001"/>
    <s v="microsoft.dbforpostgresql/flexibleservers"/>
    <s v="ltrclone-f1140be85156"/>
    <s v=""/>
    <s v=""/>
    <x v="2"/>
    <x v="1"/>
    <s v="Turn on backup for PostgreSQL flexible server"/>
    <m/>
    <m/>
    <m/>
    <m/>
    <s v="USD"/>
    <n v="0"/>
    <m/>
  </r>
  <r>
    <s v="f63fbc3e-78fb-48e6-8e5b-944c79e35ca1"/>
    <s v="rg-bluep-eastus2-prod-001"/>
    <s v="microsoft.dbforpostgresql/flexibleservers"/>
    <s v="ltrclone-f2456255abbc"/>
    <s v=""/>
    <s v=""/>
    <x v="4"/>
    <x v="0"/>
    <s v="Review your server for log_min_duration_statement turned ON"/>
    <m/>
    <m/>
    <m/>
    <m/>
    <s v="USD"/>
    <n v="0"/>
    <m/>
  </r>
  <r>
    <s v="f63fbc3e-78fb-48e6-8e5b-944c79e35ca1"/>
    <s v="rg-bluep-eastus2-prod-001"/>
    <s v="microsoft.dbforpostgresql/flexibleservers"/>
    <s v="psql-bp-bpi-eastus2-prod-002"/>
    <s v=""/>
    <s v=""/>
    <x v="2"/>
    <x v="1"/>
    <s v="Configure geo redundant backup storage"/>
    <m/>
    <m/>
    <m/>
    <m/>
    <s v="USD"/>
    <n v="0"/>
    <m/>
  </r>
  <r>
    <s v="f63fbc3e-78fb-48e6-8e5b-944c79e35ca1"/>
    <s v="rg-bluep-eastus2-prod-001"/>
    <s v="microsoft.dbforpostgresql/flexibleservers"/>
    <s v="psql-bp-bpi-eastus2-prod-002"/>
    <s v=""/>
    <s v=""/>
    <x v="2"/>
    <x v="0"/>
    <s v="Enable high availability with zone redundancy"/>
    <m/>
    <m/>
    <m/>
    <m/>
    <s v="USD"/>
    <n v="0"/>
    <m/>
  </r>
  <r>
    <s v="f63fbc3e-78fb-48e6-8e5b-944c79e35ca1"/>
    <s v="rg-bluep-eastus2-prod-001"/>
    <s v="microsoft.dbforpostgresql/flexibleservers"/>
    <s v="psql-bp-bpi-eastus2-prod-002"/>
    <s v=""/>
    <s v=""/>
    <x v="4"/>
    <x v="0"/>
    <s v="Review your server for log_min_duration_statement turned ON"/>
    <m/>
    <m/>
    <m/>
    <m/>
    <s v="USD"/>
    <n v="0"/>
    <m/>
  </r>
  <r>
    <s v="f63fbc3e-78fb-48e6-8e5b-944c79e35ca1"/>
    <s v="rg-bluep-eastus2-prod-001"/>
    <s v="microsoft.dbforpostgresql/flexibleservers"/>
    <s v="psql-bp-bpi-eastus2-prod-002"/>
    <s v=""/>
    <s v=""/>
    <x v="2"/>
    <x v="0"/>
    <s v="Create a read replica from the Azure Database for PostgreSQL flexible server"/>
    <m/>
    <m/>
    <m/>
    <m/>
    <s v="USD"/>
    <n v="0"/>
    <m/>
  </r>
  <r>
    <s v="f63fbc3e-78fb-48e6-8e5b-944c79e35ca1"/>
    <s v="rg-bluep-eastus2-prod-001"/>
    <s v="microsoft.dbforpostgresql/flexibleservers"/>
    <s v="psql-bp-bpi-eastus2-prod-002"/>
    <s v=""/>
    <s v=""/>
    <x v="1"/>
    <x v="0"/>
    <s v="Private endpoint should be configured for Azure Database for PostgreSQL Servers"/>
    <m/>
    <m/>
    <m/>
    <m/>
    <s v="USD"/>
    <n v="0"/>
    <m/>
  </r>
  <r>
    <s v="f63fbc3e-78fb-48e6-8e5b-944c79e35ca1"/>
    <s v="rg-bluep-eastus2-prod-001"/>
    <s v="microsoft.dbforpostgresql/flexibleservers"/>
    <s v="psql-bp-bpi-eastus2-prod-002"/>
    <s v=""/>
    <s v=""/>
    <x v="1"/>
    <x v="1"/>
    <s v="Azure Database for PostgreSQL flexible server should have Microsoft Entra authentication only enabled"/>
    <m/>
    <m/>
    <m/>
    <m/>
    <s v="USD"/>
    <n v="0"/>
    <m/>
  </r>
  <r>
    <s v="f63fbc3e-78fb-48e6-8e5b-944c79e35ca1"/>
    <s v="rg-bluep-eastus2-prod-001"/>
    <s v="microsoft.dbforpostgresql/flexibleservers"/>
    <s v="psql-bp-bpi-eastus2-prod-002"/>
    <s v=""/>
    <s v=""/>
    <x v="4"/>
    <x v="0"/>
    <s v="Review the server for table stats reset"/>
    <m/>
    <m/>
    <m/>
    <m/>
    <s v="USD"/>
    <n v="0"/>
    <m/>
  </r>
  <r>
    <s v="f63fbc3e-78fb-48e6-8e5b-944c79e35ca1"/>
    <s v="rg-bluep-eastus2-prod-001"/>
    <s v="microsoft.dbforpostgresql/flexibleservers"/>
    <s v="psql-bpetl-db-eastus2-prod-002"/>
    <s v=""/>
    <s v=""/>
    <x v="2"/>
    <x v="0"/>
    <s v="Enable high availability with zone redundancy"/>
    <m/>
    <m/>
    <m/>
    <m/>
    <s v="USD"/>
    <n v="0"/>
    <m/>
  </r>
  <r>
    <s v="f63fbc3e-78fb-48e6-8e5b-944c79e35ca1"/>
    <s v="rg-bluep-eastus2-prod-001"/>
    <s v="microsoft.dbforpostgresql/flexibleservers"/>
    <s v="psql-bpetl-db-eastus2-prod-002"/>
    <s v=""/>
    <s v=""/>
    <x v="4"/>
    <x v="1"/>
    <s v="Review your server for log_statement set to ALL"/>
    <m/>
    <m/>
    <m/>
    <m/>
    <s v="USD"/>
    <n v="0"/>
    <m/>
  </r>
  <r>
    <s v="f63fbc3e-78fb-48e6-8e5b-944c79e35ca1"/>
    <s v="rg-bluep-eastus2-prod-001"/>
    <s v="microsoft.dbforpostgresql/flexibleservers"/>
    <s v="psql-bpetl-db-eastus2-prod-002"/>
    <s v=""/>
    <s v=""/>
    <x v="2"/>
    <x v="0"/>
    <s v="Create a read replica from the Azure Database for PostgreSQL flexible server"/>
    <m/>
    <m/>
    <m/>
    <m/>
    <s v="USD"/>
    <n v="0"/>
    <m/>
  </r>
  <r>
    <s v="f63fbc3e-78fb-48e6-8e5b-944c79e35ca1"/>
    <s v="rg-bluep-eastus2-prod-001"/>
    <s v="microsoft.dbforpostgresql/flexibleservers"/>
    <s v="psql-bpetl-db-eastus2-prod-002"/>
    <s v=""/>
    <s v=""/>
    <x v="2"/>
    <x v="1"/>
    <s v="Configure geo redundant backup storage"/>
    <m/>
    <m/>
    <m/>
    <m/>
    <s v="USD"/>
    <n v="0"/>
    <m/>
  </r>
  <r>
    <s v="f63fbc3e-78fb-48e6-8e5b-944c79e35ca1"/>
    <s v="rg-bluep-eastus2-prod-001"/>
    <s v="microsoft.dbforpostgresql/flexibleservers"/>
    <s v="psql-bpetl-db-eastus2-prod-002"/>
    <s v=""/>
    <s v=""/>
    <x v="1"/>
    <x v="1"/>
    <s v="Azure Database for PostgreSQL flexible server should have Microsoft Entra authentication only enabled"/>
    <m/>
    <m/>
    <m/>
    <m/>
    <s v="USD"/>
    <n v="0"/>
    <m/>
  </r>
  <r>
    <s v="f63fbc3e-78fb-48e6-8e5b-944c79e35ca1"/>
    <s v="rg-bluep-eastus2-prod-001"/>
    <s v="microsoft.dbforpostgresql/flexibleservers"/>
    <s v="psql-timer-eastus2-001"/>
    <s v=""/>
    <s v=""/>
    <x v="1"/>
    <x v="0"/>
    <s v="Private endpoint should be configured for Azure Database for PostgreSQL Servers"/>
    <m/>
    <m/>
    <m/>
    <m/>
    <s v="USD"/>
    <n v="0"/>
    <m/>
  </r>
  <r>
    <s v="f63fbc3e-78fb-48e6-8e5b-944c79e35ca1"/>
    <s v="rg-bluep-eastus2-prod-001"/>
    <s v="microsoft.dbforpostgresql/flexibleservers"/>
    <s v="psql-timer-eastus2-001"/>
    <s v=""/>
    <s v=""/>
    <x v="4"/>
    <x v="1"/>
    <s v="Review your server for log_statement set to ALL"/>
    <m/>
    <m/>
    <m/>
    <m/>
    <s v="USD"/>
    <n v="0"/>
    <m/>
  </r>
  <r>
    <s v="f63fbc3e-78fb-48e6-8e5b-944c79e35ca1"/>
    <s v="rg-bluep-eastus2-prod-001"/>
    <s v="microsoft.dbforpostgresql/flexibleservers"/>
    <s v="psql-timer-eastus2-001"/>
    <s v=""/>
    <s v=""/>
    <x v="2"/>
    <x v="0"/>
    <s v="Enable high availability with zone redundancy"/>
    <m/>
    <m/>
    <m/>
    <m/>
    <s v="USD"/>
    <n v="0"/>
    <m/>
  </r>
  <r>
    <s v="f63fbc3e-78fb-48e6-8e5b-944c79e35ca1"/>
    <s v="rg-bluep-eastus2-prod-001"/>
    <s v="microsoft.dbforpostgresql/flexibleservers"/>
    <s v="psql-timer-eastus2-001"/>
    <s v=""/>
    <s v=""/>
    <x v="2"/>
    <x v="0"/>
    <s v="Create a read replica from the Azure Database for PostgreSQL flexible server"/>
    <m/>
    <m/>
    <m/>
    <m/>
    <s v="USD"/>
    <n v="0"/>
    <m/>
  </r>
  <r>
    <s v="f63fbc3e-78fb-48e6-8e5b-944c79e35ca1"/>
    <s v="rg-bluep-eastus2-prod-001"/>
    <s v="microsoft.dbforpostgresql/flexibleservers"/>
    <s v="psql-timer-eastus2-001"/>
    <s v=""/>
    <s v=""/>
    <x v="1"/>
    <x v="1"/>
    <s v="Azure Database for PostgreSQL flexible server should have Microsoft Entra authentication only enabled"/>
    <m/>
    <m/>
    <m/>
    <m/>
    <s v="USD"/>
    <n v="0"/>
    <m/>
  </r>
  <r>
    <s v="f63fbc3e-78fb-48e6-8e5b-944c79e35ca1"/>
    <s v="rg-bluep-eastus2-prod-001"/>
    <s v="microsoft.dbforpostgresql/flexibleservers"/>
    <s v="psql-timer-eastus2-001"/>
    <s v=""/>
    <s v=""/>
    <x v="4"/>
    <x v="0"/>
    <s v="Review your server for high CPU utilization"/>
    <m/>
    <m/>
    <m/>
    <m/>
    <s v="USD"/>
    <n v="0"/>
    <m/>
  </r>
  <r>
    <s v="f63fbc3e-78fb-48e6-8e5b-944c79e35ca1"/>
    <s v="rg-bluep-eastus2-prod-001"/>
    <s v="microsoft.dbforpostgresql/flexibleservers"/>
    <s v="psql-timer-eastus2-001"/>
    <s v=""/>
    <s v=""/>
    <x v="2"/>
    <x v="1"/>
    <s v="Configure geo redundant backup storage"/>
    <m/>
    <m/>
    <m/>
    <m/>
    <s v="USD"/>
    <n v="0"/>
    <m/>
  </r>
  <r>
    <s v="f63fbc3e-78fb-48e6-8e5b-944c79e35ca1"/>
    <s v="rg-bluep-eastus2-prod-001"/>
    <s v="microsoft.network/networkinterfaces"/>
    <s v="nic-uaakafka-eastus2-prod-001"/>
    <s v=""/>
    <s v=""/>
    <x v="3"/>
    <x v="1"/>
    <s v="Add explicit outbound method to disable default outbound"/>
    <m/>
    <m/>
    <m/>
    <m/>
    <s v="USD"/>
    <n v="0"/>
    <m/>
  </r>
  <r>
    <s v="f63fbc3e-78fb-48e6-8e5b-944c79e35ca1"/>
    <s v="rg-bluep-eastus2-prod-001"/>
    <s v="microsoft.network/networkinterfaces"/>
    <s v="vm-bp-syslog-eastus2-prod-001892"/>
    <s v=""/>
    <s v=""/>
    <x v="3"/>
    <x v="1"/>
    <s v="Add explicit outbound method to disable default outbound"/>
    <m/>
    <m/>
    <m/>
    <m/>
    <s v="USD"/>
    <n v="0"/>
    <m/>
  </r>
  <r>
    <s v="f63fbc3e-78fb-48e6-8e5b-944c79e35ca1"/>
    <s v="rg-bluep-eastus2-prod-001"/>
    <s v="microsoft.network/networkinterfaces"/>
    <s v="vm-bpetl-eastus2-prod-001842"/>
    <s v=""/>
    <s v=""/>
    <x v="3"/>
    <x v="1"/>
    <s v="Add explicit outbound method to disable default outbound"/>
    <m/>
    <m/>
    <m/>
    <m/>
    <s v="USD"/>
    <n v="0"/>
    <m/>
  </r>
  <r>
    <s v="f63fbc3e-78fb-48e6-8e5b-944c79e35ca1"/>
    <s v="rg-bluep-eastus2-prod-001"/>
    <s v="microsoft.storage/storageaccounts"/>
    <s v="rgbluepeastus2prod0bd9b"/>
    <s v=""/>
    <s v=""/>
    <x v="1"/>
    <x v="1"/>
    <s v="Storage account should use a private link connection"/>
    <m/>
    <m/>
    <m/>
    <m/>
    <s v="USD"/>
    <n v="0"/>
    <m/>
  </r>
  <r>
    <s v="f63fbc3e-78fb-48e6-8e5b-944c79e35ca1"/>
    <s v="rg-bluep-eastus2-prod-001"/>
    <s v="microsoft.storage/storageaccounts"/>
    <s v="rgbluepeastus2prod0bd9b"/>
    <s v=""/>
    <s v=""/>
    <x v="1"/>
    <x v="1"/>
    <s v="Storage accounts should restrict network access using virtual network rules"/>
    <m/>
    <m/>
    <m/>
    <m/>
    <s v="USD"/>
    <n v="0"/>
    <m/>
  </r>
  <r>
    <s v="f63fbc3e-78fb-48e6-8e5b-944c79e35ca1"/>
    <s v="rg-bluep-eastus2-prod-001"/>
    <s v="microsoft.storage/storageaccounts"/>
    <s v="rgbluepeastus2prod0bd9b"/>
    <s v=""/>
    <s v=""/>
    <x v="1"/>
    <x v="1"/>
    <s v="Storage accounts should prevent shared key access"/>
    <m/>
    <m/>
    <m/>
    <m/>
    <s v="USD"/>
    <n v="0"/>
    <m/>
  </r>
  <r>
    <s v="f63fbc3e-78fb-48e6-8e5b-944c79e35ca1"/>
    <s v="rg-bluep-eastus2-prod-001"/>
    <s v="microsoft.storage/storageaccounts"/>
    <s v="rgbluepeastus2prod0bd9b"/>
    <s v=""/>
    <s v=""/>
    <x v="2"/>
    <x v="0"/>
    <s v="Enable zone redundancy for storage accounts to improve high availability and resiliency"/>
    <m/>
    <m/>
    <m/>
    <m/>
    <s v="USD"/>
    <n v="0"/>
    <m/>
  </r>
  <r>
    <s v="f63fbc3e-78fb-48e6-8e5b-944c79e35ca1"/>
    <s v="rg-bluep-eastus2-prod-001"/>
    <s v="microsoft.storage/storageaccounts"/>
    <s v="stacbetlpeastus2prod001"/>
    <s v=""/>
    <s v=""/>
    <x v="2"/>
    <x v="0"/>
    <s v="Enable zone redundancy for storage accounts to improve high availability and resiliency"/>
    <m/>
    <m/>
    <m/>
    <m/>
    <s v="USD"/>
    <n v="0"/>
    <m/>
  </r>
  <r>
    <s v="f63fbc3e-78fb-48e6-8e5b-944c79e35ca1"/>
    <s v="rg-bluep-eastus2-prod-001"/>
    <s v="microsoft.storage/storageaccounts"/>
    <s v="stacbetlpeastus2prod001"/>
    <s v=""/>
    <s v=""/>
    <x v="1"/>
    <x v="1"/>
    <s v="Storage accounts should prevent shared key access"/>
    <m/>
    <m/>
    <m/>
    <m/>
    <s v="USD"/>
    <n v="0"/>
    <m/>
  </r>
  <r>
    <s v="f63fbc3e-78fb-48e6-8e5b-944c79e35ca1"/>
    <s v="rg-bluep-eastus2-prod-001"/>
    <s v="microsoft.storage/storageaccounts"/>
    <s v="stacbpeastus2prod001"/>
    <s v=""/>
    <s v=""/>
    <x v="1"/>
    <x v="1"/>
    <s v="Storage accounts should prevent shared key access"/>
    <m/>
    <m/>
    <m/>
    <m/>
    <s v="USD"/>
    <n v="0"/>
    <m/>
  </r>
  <r>
    <s v="f63fbc3e-78fb-48e6-8e5b-944c79e35ca1"/>
    <s v="rg-bluep-eastus2-prod-001"/>
    <s v="microsoft.storage/storageaccounts"/>
    <s v="stacbpeastus2prod001"/>
    <s v=""/>
    <s v=""/>
    <x v="1"/>
    <x v="1"/>
    <s v="Storage account public access should be disallowed"/>
    <m/>
    <m/>
    <m/>
    <m/>
    <s v="USD"/>
    <n v="0"/>
    <m/>
  </r>
  <r>
    <s v="f63fbc3e-78fb-48e6-8e5b-944c79e35ca1"/>
    <s v="rg-bluep-eastus2-prod-001"/>
    <s v="microsoft.storage/storageaccounts"/>
    <s v="stacbpeastus2prod001"/>
    <s v=""/>
    <s v=""/>
    <x v="1"/>
    <x v="0"/>
    <s v="Secure transfer to storage accounts should be enabled"/>
    <m/>
    <m/>
    <m/>
    <m/>
    <s v="USD"/>
    <n v="0"/>
    <m/>
  </r>
  <r>
    <s v="f63fbc3e-78fb-48e6-8e5b-944c79e35ca1"/>
    <s v="rg-bluep-eastus2-prod-001"/>
    <s v="microsoft.storage/storageaccounts"/>
    <s v="stacbpeastus2prod001"/>
    <s v=""/>
    <s v=""/>
    <x v="2"/>
    <x v="0"/>
    <s v="Enable zone redundancy for storage accounts to improve high availability and resiliency"/>
    <m/>
    <m/>
    <m/>
    <m/>
    <s v="USD"/>
    <n v="0"/>
    <m/>
  </r>
  <r>
    <s v="f63fbc3e-78fb-48e6-8e5b-944c79e35ca1"/>
    <s v="rg-bluep-eastus2-prod-001"/>
    <s v="microsoft.storage/storageaccounts"/>
    <s v="stacbpeastus2prod001"/>
    <s v=""/>
    <s v=""/>
    <x v="1"/>
    <x v="1"/>
    <s v="Storage accounts should restrict network access using virtual network rules"/>
    <m/>
    <m/>
    <m/>
    <m/>
    <s v="USD"/>
    <n v="0"/>
    <m/>
  </r>
  <r>
    <s v="f63fbc3e-78fb-48e6-8e5b-944c79e35ca1"/>
    <s v="rg-bluep-eastus2-prod-001"/>
    <s v="microsoft.storage/storageaccounts"/>
    <s v="stacserviceastus2prod001"/>
    <s v=""/>
    <s v=""/>
    <x v="1"/>
    <x v="1"/>
    <s v="Storage accounts should prevent shared key access"/>
    <m/>
    <m/>
    <m/>
    <m/>
    <s v="USD"/>
    <n v="0"/>
    <m/>
  </r>
  <r>
    <s v="f63fbc3e-78fb-48e6-8e5b-944c79e35ca1"/>
    <s v="rg-bluep-eastus2-prod-001"/>
    <s v="microsoft.storage/storageaccounts"/>
    <s v="stacserviceastus2prod001"/>
    <s v=""/>
    <s v=""/>
    <x v="1"/>
    <x v="1"/>
    <s v="Storage accounts should restrict network access using virtual network rules"/>
    <m/>
    <m/>
    <m/>
    <m/>
    <s v="USD"/>
    <n v="0"/>
    <m/>
  </r>
  <r>
    <s v="f63fbc3e-78fb-48e6-8e5b-944c79e35ca1"/>
    <s v="rg-bluep-eastus2-prod-001"/>
    <s v="microsoft.storage/storageaccounts"/>
    <s v="stacserviceastus2prod001"/>
    <s v=""/>
    <s v=""/>
    <x v="2"/>
    <x v="0"/>
    <s v="Enable zone redundancy for storage accounts to improve high availability and resiliency"/>
    <m/>
    <m/>
    <m/>
    <m/>
    <s v="USD"/>
    <n v="0"/>
    <m/>
  </r>
  <r>
    <s v="f63fbc3e-78fb-48e6-8e5b-944c79e35ca1"/>
    <s v="rg-bluep-eastus2-prod-001"/>
    <s v="microsoft.storage/storageaccounts"/>
    <s v="stacserviceastus2prod001"/>
    <s v=""/>
    <s v=""/>
    <x v="1"/>
    <x v="1"/>
    <s v="Storage account should use a private link connection"/>
    <m/>
    <m/>
    <m/>
    <m/>
    <s v="USD"/>
    <n v="0"/>
    <m/>
  </r>
  <r>
    <s v="f63fbc3e-78fb-48e6-8e5b-944c79e35ca1"/>
    <s v="rg-common-eastus2-prod-001"/>
    <s v="microsoft.keyvault/vaults"/>
    <s v="kv-common-prod-ngbw4mze6"/>
    <s v=""/>
    <s v=""/>
    <x v="1"/>
    <x v="1"/>
    <s v="Firewall should be enabled on Key Vault"/>
    <m/>
    <m/>
    <m/>
    <m/>
    <s v="USD"/>
    <n v="0"/>
    <m/>
  </r>
  <r>
    <s v="f63fbc3e-78fb-48e6-8e5b-944c79e35ca1"/>
    <s v="rg-common-eastus2-prod-001"/>
    <s v="microsoft.keyvault/vaults"/>
    <s v="kv-common-prod-ngbw4mze6"/>
    <s v=""/>
    <s v=""/>
    <x v="2"/>
    <x v="0"/>
    <s v="Azure Key Vault API versions prior to 2026-02-01 are being retired"/>
    <m/>
    <m/>
    <m/>
    <m/>
    <s v="USD"/>
    <n v="0"/>
    <m/>
  </r>
  <r>
    <s v="f63fbc3e-78fb-48e6-8e5b-944c79e35ca1"/>
    <s v="rg-common-eastus2-prod-001"/>
    <s v="microsoft.keyvault/vaults"/>
    <s v="kv-common-prod-ngbw4mze6"/>
    <s v=""/>
    <s v=""/>
    <x v="1"/>
    <x v="0"/>
    <s v="Role-Based Access Control should be used on Azure Keyvault Services (AKV)"/>
    <m/>
    <m/>
    <m/>
    <m/>
    <s v="USD"/>
    <n v="0"/>
    <m/>
  </r>
  <r>
    <s v="f63fbc3e-78fb-48e6-8e5b-944c79e35ca1"/>
    <s v="rg-common-eastus2-prod-001"/>
    <s v="microsoft.keyvault/vaults"/>
    <s v="kv-common-prod-ngbw4mze6"/>
    <s v=""/>
    <s v=""/>
    <x v="1"/>
    <x v="1"/>
    <s v="Key vaults should have deletion protection enabled"/>
    <m/>
    <m/>
    <m/>
    <m/>
    <s v="USD"/>
    <n v="0"/>
    <m/>
  </r>
  <r>
    <s v="f63fbc3e-78fb-48e6-8e5b-944c79e35ca1"/>
    <s v="rg-common-eastus2-prod-001"/>
    <s v="microsoft.keyvault/vaults"/>
    <s v="kv-common-prod-ngbw4mze6"/>
    <s v=""/>
    <s v=""/>
    <x v="1"/>
    <x v="1"/>
    <s v="Azure Key Vaults should use private link"/>
    <m/>
    <m/>
    <m/>
    <m/>
    <s v="USD"/>
    <n v="0"/>
    <m/>
  </r>
  <r>
    <s v="f63fbc3e-78fb-48e6-8e5b-944c79e35ca1"/>
    <s v="rg-files-eastus2-prod-001"/>
    <s v="microsoft.recoveryservices/vaults"/>
    <s v="vaultfiles"/>
    <s v=""/>
    <s v=""/>
    <x v="2"/>
    <x v="0"/>
    <s v="Enable Zone Redundant Storage (ZRS) for vault storage to protect backups from zone failures"/>
    <m/>
    <m/>
    <m/>
    <m/>
    <s v="USD"/>
    <n v="0"/>
    <m/>
  </r>
  <r>
    <s v="f63fbc3e-78fb-48e6-8e5b-944c79e35ca1"/>
    <s v="rg-files-eastus2-prod-001"/>
    <s v="microsoft.recoveryservices/vaults"/>
    <s v="vaultfiles"/>
    <s v=""/>
    <s v=""/>
    <x v="2"/>
    <x v="1"/>
    <s v="Enable Cross Region Restore for your recovery Services Vault"/>
    <m/>
    <m/>
    <m/>
    <m/>
    <s v="USD"/>
    <n v="0"/>
    <m/>
  </r>
  <r>
    <s v="f63fbc3e-78fb-48e6-8e5b-944c79e35ca1"/>
    <s v="rg-files-eastus2-prod-001"/>
    <s v="microsoft.recoveryservices/vaults"/>
    <s v="vaultfiles"/>
    <s v=""/>
    <s v=""/>
    <x v="3"/>
    <x v="1"/>
    <s v="Switch to Azure Monitor based alerts for backup"/>
    <m/>
    <m/>
    <m/>
    <m/>
    <s v="USD"/>
    <n v="0"/>
    <m/>
  </r>
  <r>
    <s v="f63fbc3e-78fb-48e6-8e5b-944c79e35ca1"/>
    <s v="rg-files-eastus2-prod-001"/>
    <s v="microsoft.storage/storageaccounts"/>
    <s v="stactfileseastus2prod1"/>
    <s v=""/>
    <s v=""/>
    <x v="1"/>
    <x v="1"/>
    <s v="Storage accounts should restrict network access using virtual network rules"/>
    <m/>
    <m/>
    <m/>
    <m/>
    <s v="USD"/>
    <n v="0"/>
    <m/>
  </r>
  <r>
    <s v="f63fbc3e-78fb-48e6-8e5b-944c79e35ca1"/>
    <s v="rg-files-eastus2-prod-001"/>
    <s v="microsoft.storage/storageaccounts"/>
    <s v="stactfileseastus2prod1"/>
    <s v=""/>
    <s v=""/>
    <x v="1"/>
    <x v="1"/>
    <s v="Storage account public access should be disallowed"/>
    <m/>
    <m/>
    <m/>
    <m/>
    <s v="USD"/>
    <n v="0"/>
    <m/>
  </r>
  <r>
    <s v="f63fbc3e-78fb-48e6-8e5b-944c79e35ca1"/>
    <s v="rg-files-eastus2-prod-001"/>
    <s v="microsoft.storage/storageaccounts"/>
    <s v="stactfileseastus2prod1"/>
    <s v=""/>
    <s v=""/>
    <x v="2"/>
    <x v="0"/>
    <s v="Enable zone redundancy for storage accounts to improve high availability and resiliency"/>
    <m/>
    <m/>
    <m/>
    <m/>
    <s v="USD"/>
    <n v="0"/>
    <m/>
  </r>
  <r>
    <s v="f63fbc3e-78fb-48e6-8e5b-944c79e35ca1"/>
    <s v="rg-gis-eastus2-prod-001-asr"/>
    <s v="microsoft.network/virtualnetworks"/>
    <s v="vnet-onnet-eastus2-prod-001-asr"/>
    <s v=""/>
    <s v=""/>
    <x v="2"/>
    <x v="1"/>
    <s v="Use NAT gateway for outbound connectivity"/>
    <m/>
    <m/>
    <m/>
    <m/>
    <s v="USD"/>
    <n v="0"/>
    <s v="westus"/>
  </r>
  <r>
    <s v="f63fbc3e-78fb-48e6-8e5b-944c79e35ca1"/>
    <s v="rg-gis-eastus2-prod-001"/>
    <s v="microsoft.compute/disks"/>
    <s v="dk-aes-eastus2-prod-002-pre-11.1-prereinici"/>
    <s v=""/>
    <s v=""/>
    <x v="2"/>
    <x v="0"/>
    <s v="Ensure Azure Disks are in the same zone as your VM for higher resiliency and availability"/>
    <m/>
    <m/>
    <m/>
    <m/>
    <s v="USD"/>
    <n v="0"/>
    <m/>
  </r>
  <r>
    <s v="f63fbc3e-78fb-48e6-8e5b-944c79e35ca1"/>
    <s v="rg-gis-eastus2-prod-001"/>
    <s v="microsoft.compute/disks"/>
    <s v="dk-apo-eastus2-prod-001-pre-111"/>
    <s v=""/>
    <s v=""/>
    <x v="2"/>
    <x v="0"/>
    <s v="Ensure Azure Disks are in the same zone as your VM for higher resiliency and availability"/>
    <m/>
    <m/>
    <m/>
    <m/>
    <s v="USD"/>
    <n v="0"/>
    <m/>
  </r>
  <r>
    <s v="f63fbc3e-78fb-48e6-8e5b-944c79e35ca1"/>
    <s v="rg-gis-eastus2-prod-001"/>
    <s v="microsoft.compute/disks"/>
    <s v="dk-apo-eastus2-prod-002-pre-111"/>
    <s v=""/>
    <s v=""/>
    <x v="2"/>
    <x v="0"/>
    <s v="Ensure Azure Disks are in the same zone as your VM for higher resiliency and availability"/>
    <m/>
    <m/>
    <m/>
    <m/>
    <s v="USD"/>
    <n v="0"/>
    <m/>
  </r>
  <r>
    <s v="f63fbc3e-78fb-48e6-8e5b-944c79e35ca1"/>
    <s v="rg-gis-eastus2-prod-001"/>
    <s v="microsoft.compute/disks"/>
    <s v="dk-data-vm-gis-ds-eastus2-prod-004"/>
    <s v=""/>
    <s v=""/>
    <x v="2"/>
    <x v="0"/>
    <s v="Ensure Azure Disks are in the same zone as your VM for higher resiliency and availability"/>
    <m/>
    <m/>
    <m/>
    <m/>
    <s v="USD"/>
    <n v="0"/>
    <m/>
  </r>
  <r>
    <s v="f63fbc3e-78fb-48e6-8e5b-944c79e35ca1"/>
    <s v="rg-gis-eastus2-prod-001"/>
    <s v="microsoft.compute/disks"/>
    <s v="dk-data-vm-gis-ds-eastus2-prod-005"/>
    <s v=""/>
    <s v=""/>
    <x v="2"/>
    <x v="0"/>
    <s v="Ensure Azure Disks are in the same zone as your VM for higher resiliency and availability"/>
    <m/>
    <m/>
    <m/>
    <m/>
    <s v="USD"/>
    <n v="0"/>
    <m/>
  </r>
  <r>
    <s v="f63fbc3e-78fb-48e6-8e5b-944c79e35ca1"/>
    <s v="rg-gis-eastus2-prod-001"/>
    <s v="microsoft.compute/disks"/>
    <s v="dk-data-vm-gis-ds-eastus2-prod-006"/>
    <s v=""/>
    <s v=""/>
    <x v="2"/>
    <x v="0"/>
    <s v="Ensure Azure Disks are in the same zone as your VM for higher resiliency and availability"/>
    <m/>
    <m/>
    <m/>
    <m/>
    <s v="USD"/>
    <n v="0"/>
    <m/>
  </r>
  <r>
    <s v="f63fbc3e-78fb-48e6-8e5b-944c79e35ca1"/>
    <s v="rg-gis-eastus2-prod-001"/>
    <s v="microsoft.compute/disks"/>
    <s v="dk-data-vm-gis-ds-eastus2-prod-007"/>
    <s v=""/>
    <s v=""/>
    <x v="2"/>
    <x v="0"/>
    <s v="Ensure Azure Disks are in the same zone as your VM for higher resiliency and availability"/>
    <m/>
    <m/>
    <m/>
    <m/>
    <s v="USD"/>
    <n v="0"/>
    <m/>
  </r>
  <r>
    <s v="f63fbc3e-78fb-48e6-8e5b-944c79e35ca1"/>
    <s v="rg-gis-eastus2-prod-001"/>
    <s v="microsoft.compute/disks"/>
    <s v="dk-data-vm-gis-fs-eastus2-prod-004"/>
    <s v=""/>
    <s v=""/>
    <x v="2"/>
    <x v="0"/>
    <s v="Ensure Azure Disks are in the same zone as your VM for higher resiliency and availability"/>
    <m/>
    <m/>
    <m/>
    <m/>
    <s v="USD"/>
    <n v="0"/>
    <m/>
  </r>
  <r>
    <s v="f63fbc3e-78fb-48e6-8e5b-944c79e35ca1"/>
    <s v="rg-gis-eastus2-prod-001"/>
    <s v="microsoft.compute/disks"/>
    <s v="dk-data-vm-gis-fs-eastus2-prod-006"/>
    <s v=""/>
    <s v=""/>
    <x v="2"/>
    <x v="0"/>
    <s v="Ensure Azure Disks are in the same zone as your VM for higher resiliency and availability"/>
    <m/>
    <m/>
    <m/>
    <m/>
    <s v="USD"/>
    <n v="0"/>
    <m/>
  </r>
  <r>
    <s v="f63fbc3e-78fb-48e6-8e5b-944c79e35ca1"/>
    <s v="rg-gis-eastus2-prod-001"/>
    <s v="microsoft.compute/disks"/>
    <s v="dk-nss-nss-eastus2-prod-001"/>
    <s v=""/>
    <s v=""/>
    <x v="2"/>
    <x v="0"/>
    <s v="Ensure Azure Disks are in the same zone as your VM for higher resiliency and availability"/>
    <m/>
    <m/>
    <m/>
    <m/>
    <s v="USD"/>
    <n v="0"/>
    <m/>
  </r>
  <r>
    <s v="f63fbc3e-78fb-48e6-8e5b-944c79e35ca1"/>
    <s v="rg-gis-eastus2-prod-001"/>
    <s v="microsoft.compute/disks"/>
    <s v="dk-nss-nss-eastus2-prod-002"/>
    <s v=""/>
    <s v=""/>
    <x v="2"/>
    <x v="0"/>
    <s v="Ensure Azure Disks are in the same zone as your VM for higher resiliency and availability"/>
    <m/>
    <m/>
    <m/>
    <m/>
    <s v="USD"/>
    <n v="0"/>
    <m/>
  </r>
  <r>
    <s v="f63fbc3e-78fb-48e6-8e5b-944c79e35ca1"/>
    <s v="rg-gis-eastus2-prod-001"/>
    <s v="microsoft.compute/disks"/>
    <s v="dk-os-vm-gis-aes-eastus2-prod-004"/>
    <s v=""/>
    <s v=""/>
    <x v="2"/>
    <x v="0"/>
    <s v="Ensure Azure Disks are in the same zone as your VM for higher resiliency and availability"/>
    <m/>
    <m/>
    <m/>
    <m/>
    <s v="USD"/>
    <n v="0"/>
    <m/>
  </r>
  <r>
    <s v="f63fbc3e-78fb-48e6-8e5b-944c79e35ca1"/>
    <s v="rg-gis-eastus2-prod-001"/>
    <s v="microsoft.compute/disks"/>
    <s v="dk-os-vm-gis-aes-eastus2-prod-005"/>
    <s v=""/>
    <s v=""/>
    <x v="2"/>
    <x v="0"/>
    <s v="Ensure Azure Disks are in the same zone as your VM for higher resiliency and availability"/>
    <m/>
    <m/>
    <m/>
    <m/>
    <s v="USD"/>
    <n v="0"/>
    <m/>
  </r>
  <r>
    <s v="f63fbc3e-78fb-48e6-8e5b-944c79e35ca1"/>
    <s v="rg-gis-eastus2-prod-001"/>
    <s v="microsoft.compute/disks"/>
    <s v="dk-os-vm-gis-aes-eastus2-prod-006"/>
    <s v=""/>
    <s v=""/>
    <x v="2"/>
    <x v="0"/>
    <s v="Ensure Azure Disks are in the same zone as your VM for higher resiliency and availability"/>
    <m/>
    <m/>
    <m/>
    <m/>
    <s v="USD"/>
    <n v="0"/>
    <m/>
  </r>
  <r>
    <s v="f63fbc3e-78fb-48e6-8e5b-944c79e35ca1"/>
    <s v="rg-gis-eastus2-prod-001"/>
    <s v="microsoft.compute/disks"/>
    <s v="dk-os-vm-gis-aes-eastus2-prod-007"/>
    <s v=""/>
    <s v=""/>
    <x v="2"/>
    <x v="0"/>
    <s v="Ensure Azure Disks are in the same zone as your VM for higher resiliency and availability"/>
    <m/>
    <m/>
    <m/>
    <m/>
    <s v="USD"/>
    <n v="0"/>
    <m/>
  </r>
  <r>
    <s v="f63fbc3e-78fb-48e6-8e5b-944c79e35ca1"/>
    <s v="rg-gis-eastus2-prod-001"/>
    <s v="microsoft.compute/disks"/>
    <s v="dk-os-vm-gis-apo-eastus2-prod-004"/>
    <s v=""/>
    <s v=""/>
    <x v="2"/>
    <x v="0"/>
    <s v="Ensure Azure Disks are in the same zone as your VM for higher resiliency and availability"/>
    <m/>
    <m/>
    <m/>
    <m/>
    <s v="USD"/>
    <n v="0"/>
    <m/>
  </r>
  <r>
    <s v="f63fbc3e-78fb-48e6-8e5b-944c79e35ca1"/>
    <s v="rg-gis-eastus2-prod-001"/>
    <s v="microsoft.compute/disks"/>
    <s v="dk-os-vm-gis-apo-eastus2-prod-005"/>
    <s v=""/>
    <s v=""/>
    <x v="2"/>
    <x v="0"/>
    <s v="Ensure Azure Disks are in the same zone as your VM for higher resiliency and availability"/>
    <m/>
    <m/>
    <m/>
    <m/>
    <s v="USD"/>
    <n v="0"/>
    <m/>
  </r>
  <r>
    <s v="f63fbc3e-78fb-48e6-8e5b-944c79e35ca1"/>
    <s v="rg-gis-eastus2-prod-001"/>
    <s v="microsoft.compute/disks"/>
    <s v="dk-os-vm-gis-apo-eastus2-prod-006"/>
    <s v=""/>
    <s v=""/>
    <x v="2"/>
    <x v="0"/>
    <s v="Ensure Azure Disks are in the same zone as your VM for higher resiliency and availability"/>
    <m/>
    <m/>
    <m/>
    <m/>
    <s v="USD"/>
    <n v="0"/>
    <m/>
  </r>
  <r>
    <s v="f63fbc3e-78fb-48e6-8e5b-944c79e35ca1"/>
    <s v="rg-gis-eastus2-prod-001"/>
    <s v="microsoft.compute/disks"/>
    <s v="dk-os-vm-gis-apo-eastus2-prod-007"/>
    <s v=""/>
    <s v=""/>
    <x v="2"/>
    <x v="0"/>
    <s v="Ensure Azure Disks are in the same zone as your VM for higher resiliency and availability"/>
    <m/>
    <m/>
    <m/>
    <m/>
    <s v="USD"/>
    <n v="0"/>
    <m/>
  </r>
  <r>
    <s v="f63fbc3e-78fb-48e6-8e5b-944c79e35ca1"/>
    <s v="rg-gis-eastus2-prod-001"/>
    <s v="microsoft.compute/disks"/>
    <s v="dk-os-vm-gis-ds-eastus2-prod-004"/>
    <s v=""/>
    <s v=""/>
    <x v="2"/>
    <x v="0"/>
    <s v="Ensure Azure Disks are in the same zone as your VM for higher resiliency and availability"/>
    <m/>
    <m/>
    <m/>
    <m/>
    <s v="USD"/>
    <n v="0"/>
    <m/>
  </r>
  <r>
    <s v="f63fbc3e-78fb-48e6-8e5b-944c79e35ca1"/>
    <s v="rg-gis-eastus2-prod-001"/>
    <s v="microsoft.compute/disks"/>
    <s v="dk-os-vm-gis-ds-eastus2-prod-005"/>
    <s v=""/>
    <s v=""/>
    <x v="2"/>
    <x v="0"/>
    <s v="Ensure Azure Disks are in the same zone as your VM for higher resiliency and availability"/>
    <m/>
    <m/>
    <m/>
    <m/>
    <s v="USD"/>
    <n v="0"/>
    <m/>
  </r>
  <r>
    <s v="f63fbc3e-78fb-48e6-8e5b-944c79e35ca1"/>
    <s v="rg-gis-eastus2-prod-001"/>
    <s v="microsoft.compute/disks"/>
    <s v="dk-os-vm-gis-ds-eastus2-prod-006"/>
    <s v=""/>
    <s v=""/>
    <x v="2"/>
    <x v="0"/>
    <s v="Ensure Azure Disks are in the same zone as your VM for higher resiliency and availability"/>
    <m/>
    <m/>
    <m/>
    <m/>
    <s v="USD"/>
    <n v="0"/>
    <m/>
  </r>
  <r>
    <s v="f63fbc3e-78fb-48e6-8e5b-944c79e35ca1"/>
    <s v="rg-gis-eastus2-prod-001"/>
    <s v="microsoft.compute/disks"/>
    <s v="dk-os-vm-gis-ds-eastus2-prod-007"/>
    <s v=""/>
    <s v=""/>
    <x v="2"/>
    <x v="0"/>
    <s v="Ensure Azure Disks are in the same zone as your VM for higher resiliency and availability"/>
    <m/>
    <m/>
    <m/>
    <m/>
    <s v="USD"/>
    <n v="0"/>
    <m/>
  </r>
  <r>
    <s v="f63fbc3e-78fb-48e6-8e5b-944c79e35ca1"/>
    <s v="rg-gis-eastus2-prod-001"/>
    <s v="microsoft.compute/disks"/>
    <s v="dk-os-vm-gis-fs-eastus2-prod-004"/>
    <s v=""/>
    <s v=""/>
    <x v="2"/>
    <x v="0"/>
    <s v="Ensure Azure Disks are in the same zone as your VM for higher resiliency and availability"/>
    <m/>
    <m/>
    <m/>
    <m/>
    <s v="USD"/>
    <n v="0"/>
    <m/>
  </r>
  <r>
    <s v="f63fbc3e-78fb-48e6-8e5b-944c79e35ca1"/>
    <s v="rg-gis-eastus2-prod-001"/>
    <s v="microsoft.compute/disks"/>
    <s v="dk-os-vm-gis-fs-eastus2-prod-006"/>
    <s v=""/>
    <s v=""/>
    <x v="2"/>
    <x v="0"/>
    <s v="Ensure Azure Disks are in the same zone as your VM for higher resiliency and availability"/>
    <m/>
    <m/>
    <m/>
    <m/>
    <s v="USD"/>
    <n v="0"/>
    <m/>
  </r>
  <r>
    <s v="f63fbc3e-78fb-48e6-8e5b-944c79e35ca1"/>
    <s v="rg-gis-eastus2-prod-001"/>
    <s v="microsoft.compute/disks"/>
    <s v="dk-was-eastus2-prod-001-pre-111"/>
    <s v=""/>
    <s v=""/>
    <x v="2"/>
    <x v="0"/>
    <s v="Ensure Azure Disks are in the same zone as your VM for higher resiliency and availability"/>
    <m/>
    <m/>
    <m/>
    <m/>
    <s v="USD"/>
    <n v="0"/>
    <m/>
  </r>
  <r>
    <s v="f63fbc3e-78fb-48e6-8e5b-944c79e35ca1"/>
    <s v="rg-gis-eastus2-prod-001"/>
    <s v="microsoft.compute/disks"/>
    <s v="dk-was-eastus2-prod-002-pre-111"/>
    <s v=""/>
    <s v=""/>
    <x v="2"/>
    <x v="0"/>
    <s v="Ensure Azure Disks are in the same zone as your VM for higher resiliency and availability"/>
    <m/>
    <m/>
    <m/>
    <m/>
    <s v="USD"/>
    <n v="0"/>
    <m/>
  </r>
  <r>
    <s v="f63fbc3e-78fb-48e6-8e5b-944c79e35ca1"/>
    <s v="rg-gis-eastus2-prod-001"/>
    <s v="microsoft.compute/disks"/>
    <s v="gis-backup-eastus2"/>
    <s v=""/>
    <s v=""/>
    <x v="2"/>
    <x v="0"/>
    <s v="Ensure Azure Disks are in the same zone as your VM for higher resiliency and availability"/>
    <m/>
    <m/>
    <m/>
    <m/>
    <s v="USD"/>
    <n v="0"/>
    <m/>
  </r>
  <r>
    <s v="f63fbc3e-78fb-48e6-8e5b-944c79e35ca1"/>
    <s v="rg-gis-eastus2-prod-001"/>
    <s v="microsoft.compute/disks"/>
    <s v="vm-arcgis-eastus2-prod-001_datadisk_0"/>
    <s v=""/>
    <s v=""/>
    <x v="2"/>
    <x v="0"/>
    <s v="Ensure Azure Disks are in the same zone as your VM for higher resiliency and availability"/>
    <m/>
    <m/>
    <m/>
    <m/>
    <s v="USD"/>
    <n v="0"/>
    <m/>
  </r>
  <r>
    <s v="f63fbc3e-78fb-48e6-8e5b-944c79e35ca1"/>
    <s v="rg-gis-eastus2-prod-001"/>
    <s v="microsoft.compute/disks"/>
    <s v="vm-arcgis-eastus2-prod-001_osdisk_1_9b31878097e24d8998deaee1257dc5b3"/>
    <s v=""/>
    <s v=""/>
    <x v="2"/>
    <x v="0"/>
    <s v="Ensure Azure Disks are in the same zone as your VM for higher resiliency and availability"/>
    <m/>
    <m/>
    <m/>
    <m/>
    <s v="USD"/>
    <n v="0"/>
    <m/>
  </r>
  <r>
    <s v="f63fbc3e-78fb-48e6-8e5b-944c79e35ca1"/>
    <s v="rg-gis-eastus2-prod-001"/>
    <s v="microsoft.compute/disks"/>
    <s v="vm-arcgis-eastus2-prod-002_osdisk_1_b1b00f4390b04bb48f97e195a3310bb9"/>
    <s v=""/>
    <s v=""/>
    <x v="2"/>
    <x v="0"/>
    <s v="Ensure Azure Disks are in the same zone as your VM for higher resiliency and availability"/>
    <m/>
    <m/>
    <m/>
    <m/>
    <s v="USD"/>
    <n v="0"/>
    <m/>
  </r>
  <r>
    <s v="f63fbc3e-78fb-48e6-8e5b-944c79e35ca1"/>
    <s v="rg-gis-eastus2-prod-001"/>
    <s v="microsoft.compute/disks"/>
    <s v="vm-arcgis-eastus2-prod-002_osdisk_1_b1b00f4390b04bb48f97e195a3310bb9"/>
    <s v=""/>
    <s v=""/>
    <x v="2"/>
    <x v="1"/>
    <s v="Migrate Standard HDD OS Disks to SSD"/>
    <m/>
    <m/>
    <m/>
    <m/>
    <s v="USD"/>
    <n v="0"/>
    <m/>
  </r>
  <r>
    <s v="f63fbc3e-78fb-48e6-8e5b-944c79e35ca1"/>
    <s v="rg-gis-eastus2-prod-001"/>
    <s v="microsoft.compute/disks"/>
    <s v="vm-gis-aes-eastus2-prod-003-pre-111-prereinici"/>
    <s v=""/>
    <s v=""/>
    <x v="2"/>
    <x v="0"/>
    <s v="Ensure Azure Disks are in the same zone as your VM for higher resiliency and availability"/>
    <m/>
    <m/>
    <m/>
    <m/>
    <s v="USD"/>
    <n v="0"/>
    <m/>
  </r>
  <r>
    <s v="f63fbc3e-78fb-48e6-8e5b-944c79e35ca1"/>
    <s v="rg-gis-eastus2-prod-001"/>
    <s v="microsoft.compute/virtualmachines"/>
    <s v="vm-arcgis-eastus2-prod-001"/>
    <s v=""/>
    <s v=""/>
    <x v="3"/>
    <x v="0"/>
    <s v="Enable Trusted Launch foundational excellence, and modern security for Existing Generation 2 VM(s)"/>
    <m/>
    <m/>
    <m/>
    <m/>
    <s v="USD"/>
    <n v="0"/>
    <m/>
  </r>
  <r>
    <s v="f63fbc3e-78fb-48e6-8e5b-944c79e35ca1"/>
    <s v="rg-gis-eastus2-prod-001"/>
    <s v="microsoft.compute/virtualmachines"/>
    <s v="vm-arcgis-eastus2-prod-001"/>
    <s v=""/>
    <s v=""/>
    <x v="2"/>
    <x v="1"/>
    <s v="Migrate workload to Virtual Machine Scale Sets Flex"/>
    <m/>
    <m/>
    <m/>
    <m/>
    <s v="USD"/>
    <n v="0"/>
    <m/>
  </r>
  <r>
    <s v="f63fbc3e-78fb-48e6-8e5b-944c79e35ca1"/>
    <s v="rg-gis-eastus2-prod-001"/>
    <s v="microsoft.compute/virtualmachines"/>
    <s v="vm-arcgis-eastus2-prod-001"/>
    <s v=""/>
    <s v=""/>
    <x v="1"/>
    <x v="0"/>
    <s v="Machines should be configured to periodically check for missing system updates"/>
    <m/>
    <m/>
    <m/>
    <m/>
    <s v="USD"/>
    <n v="0"/>
    <m/>
  </r>
  <r>
    <s v="f63fbc3e-78fb-48e6-8e5b-944c79e35ca1"/>
    <s v="rg-gis-eastus2-prod-001"/>
    <s v="microsoft.compute/virtualmachines"/>
    <s v="vm-arcgis-eastus2-prod-001"/>
    <s v=""/>
    <s v=""/>
    <x v="1"/>
    <x v="1"/>
    <s v="Virtual machines and virtual machine scale sets should have encryption at host enabled"/>
    <m/>
    <m/>
    <m/>
    <m/>
    <s v="USD"/>
    <n v="0"/>
    <m/>
  </r>
  <r>
    <s v="f63fbc3e-78fb-48e6-8e5b-944c79e35ca1"/>
    <s v="rg-gis-eastus2-prod-001"/>
    <s v="microsoft.compute/virtualmachines"/>
    <s v="vm-arcgis-eastus2-prod-001"/>
    <s v=""/>
    <s v=""/>
    <x v="1"/>
    <x v="0"/>
    <s v="Windows servers should be configured to use secure communication protocols"/>
    <m/>
    <m/>
    <m/>
    <m/>
    <s v="USD"/>
    <n v="0"/>
    <m/>
  </r>
  <r>
    <s v="f63fbc3e-78fb-48e6-8e5b-944c79e35ca1"/>
    <s v="rg-gis-eastus2-prod-001"/>
    <s v="microsoft.compute/virtualmachines"/>
    <s v="vm-arcgis-eastus2-prod-001"/>
    <s v=""/>
    <s v=""/>
    <x v="1"/>
    <x v="0"/>
    <s v="SQL servers on machines should have vulnerability findings resolved"/>
    <m/>
    <m/>
    <m/>
    <m/>
    <s v="USD"/>
    <n v="0"/>
    <m/>
  </r>
  <r>
    <s v="f63fbc3e-78fb-48e6-8e5b-944c79e35ca1"/>
    <s v="rg-gis-eastus2-prod-001"/>
    <s v="microsoft.compute/virtualmachines"/>
    <s v="vm-arcgis-eastus2-prod-001"/>
    <s v=""/>
    <s v=""/>
    <x v="1"/>
    <x v="1"/>
    <s v="Guest Configuration extension should be installed on machines"/>
    <m/>
    <m/>
    <m/>
    <m/>
    <s v="USD"/>
    <n v="0"/>
    <m/>
  </r>
  <r>
    <s v="f63fbc3e-78fb-48e6-8e5b-944c79e35ca1"/>
    <s v="rg-gis-eastus2-prod-001"/>
    <s v="microsoft.compute/virtualmachines"/>
    <s v="vm-arcgis-eastus2-prod-001"/>
    <s v=""/>
    <s v=""/>
    <x v="1"/>
    <x v="1"/>
    <s v="Windows Defender Exploit Guard should be enabled on machines"/>
    <m/>
    <m/>
    <m/>
    <m/>
    <s v="USD"/>
    <n v="0"/>
    <m/>
  </r>
  <r>
    <s v="f63fbc3e-78fb-48e6-8e5b-944c79e35ca1"/>
    <s v="rg-gis-eastus2-prod-001"/>
    <s v="microsoft.compute/virtualmachines"/>
    <s v="vm-arcgis-eastus2-prod-001"/>
    <s v=""/>
    <s v=""/>
    <x v="1"/>
    <x v="0"/>
    <s v="Windows virtual machines should enable Azure Disk Encryption or EncryptionAtHost."/>
    <m/>
    <m/>
    <m/>
    <m/>
    <s v="USD"/>
    <n v="0"/>
    <m/>
  </r>
  <r>
    <s v="f63fbc3e-78fb-48e6-8e5b-944c79e35ca1"/>
    <s v="rg-gis-eastus2-prod-001"/>
    <s v="microsoft.compute/virtualmachines"/>
    <s v="vm-arcgis-eastus2-prod-001"/>
    <s v="Microsoft.Sql/servers"/>
    <s v="sqlservers:sqlexpressgis:databases:gisonnet"/>
    <x v="1"/>
    <x v="1"/>
    <s v="Transparent data encryption should be enabled for SQL databases"/>
    <m/>
    <m/>
    <m/>
    <m/>
    <s v="USD"/>
    <n v="0"/>
    <m/>
  </r>
  <r>
    <s v="f63fbc3e-78fb-48e6-8e5b-944c79e35ca1"/>
    <s v="rg-gis-eastus2-prod-001"/>
    <s v="microsoft.compute/virtualmachines"/>
    <s v="vm-arcgis-eastus2-prod-001"/>
    <s v="Microsoft.Sql/servers"/>
    <s v="sqlservers:sqlexpressgis:databases:master"/>
    <x v="1"/>
    <x v="0"/>
    <s v="'sa' login should be disabled for SQL Servers"/>
    <m/>
    <m/>
    <m/>
    <m/>
    <s v="USD"/>
    <n v="0"/>
    <m/>
  </r>
  <r>
    <s v="f63fbc3e-78fb-48e6-8e5b-944c79e35ca1"/>
    <s v="rg-gis-eastus2-prod-001"/>
    <s v="microsoft.compute/virtualmachines"/>
    <s v="vm-arcgis-eastus2-prod-001"/>
    <s v="Microsoft.Sql/servers"/>
    <s v="sqlservers:sqlexpressgis:databases:master"/>
    <x v="1"/>
    <x v="0"/>
    <s v="Database owners should be as expected for SQL databases"/>
    <m/>
    <m/>
    <m/>
    <m/>
    <s v="USD"/>
    <n v="0"/>
    <m/>
  </r>
  <r>
    <s v="f63fbc3e-78fb-48e6-8e5b-944c79e35ca1"/>
    <s v="rg-gis-eastus2-prod-001"/>
    <s v="microsoft.compute/virtualmachines"/>
    <s v="vm-arcgis-eastus2-prod-001"/>
    <s v="Microsoft.Sql/servers"/>
    <s v="sqlservers:sqlexpressgis:databases:master"/>
    <x v="1"/>
    <x v="1"/>
    <s v="Unnecessary execute permissions on extended stored procedures should be revoked for SQL Servers"/>
    <m/>
    <m/>
    <m/>
    <m/>
    <s v="USD"/>
    <n v="0"/>
    <m/>
  </r>
  <r>
    <s v="f63fbc3e-78fb-48e6-8e5b-944c79e35ca1"/>
    <s v="rg-gis-eastus2-prod-001"/>
    <s v="microsoft.compute/virtualmachines"/>
    <s v="vm-arcgis-eastus2-prod-001"/>
    <s v="Microsoft.Sql/servers"/>
    <s v="sqlservers:sqlexpressgis:databases:master"/>
    <x v="1"/>
    <x v="0"/>
    <s v="Features that may affect security should be disabled for SQL Servers"/>
    <m/>
    <m/>
    <m/>
    <m/>
    <s v="USD"/>
    <n v="0"/>
    <m/>
  </r>
  <r>
    <s v="f63fbc3e-78fb-48e6-8e5b-944c79e35ca1"/>
    <s v="rg-gis-eastus2-prod-001"/>
    <s v="microsoft.compute/virtualmachines"/>
    <s v="vm-arcgis-eastus2-prod-001"/>
    <s v="Microsoft.Sql/servers"/>
    <s v="sqlservers:sqlexpressgis:databases:master"/>
    <x v="1"/>
    <x v="0"/>
    <s v="Execute permissions to access the registry should be restricted for SQL Servers"/>
    <m/>
    <m/>
    <m/>
    <m/>
    <s v="USD"/>
    <n v="0"/>
    <m/>
  </r>
  <r>
    <s v="f63fbc3e-78fb-48e6-8e5b-944c79e35ca1"/>
    <s v="rg-gis-eastus2-prod-001"/>
    <s v="microsoft.compute/virtualmachines"/>
    <s v="vm-arcgis-eastus2-prod-001"/>
    <s v="Microsoft.Sql/servers"/>
    <s v="sqlservers:sqlexpressgis:databases:master"/>
    <x v="1"/>
    <x v="1"/>
    <s v="Authentication mode should be Windows Authentication for SQL Servers"/>
    <m/>
    <m/>
    <m/>
    <m/>
    <s v="USD"/>
    <n v="0"/>
    <m/>
  </r>
  <r>
    <s v="f63fbc3e-78fb-48e6-8e5b-944c79e35ca1"/>
    <s v="rg-gis-eastus2-prod-001"/>
    <s v="microsoft.compute/virtualmachines"/>
    <s v="vm-arcgis-eastus2-prod-001"/>
    <s v="Microsoft.Sql/servers"/>
    <s v="sqlservers:sqlexpressgis:databases:master"/>
    <x v="1"/>
    <x v="0"/>
    <s v="Minimal set of principals should be members of fixed server roles for SQL Servers"/>
    <m/>
    <m/>
    <m/>
    <m/>
    <s v="USD"/>
    <n v="0"/>
    <m/>
  </r>
  <r>
    <s v="f63fbc3e-78fb-48e6-8e5b-944c79e35ca1"/>
    <s v="rg-gis-eastus2-prod-001"/>
    <s v="microsoft.compute/virtualmachines"/>
    <s v="vm-arcgis-eastus2-prod-001"/>
    <s v="Microsoft.Sql/servers"/>
    <s v="sqlservers:sqlexpressgis:databases:master"/>
    <x v="1"/>
    <x v="0"/>
    <s v="Force encryption should be enabled for TDS for SQL Servers"/>
    <m/>
    <m/>
    <m/>
    <m/>
    <s v="USD"/>
    <n v="0"/>
    <m/>
  </r>
  <r>
    <s v="f63fbc3e-78fb-48e6-8e5b-944c79e35ca1"/>
    <s v="rg-gis-eastus2-prod-001"/>
    <s v="microsoft.compute/virtualmachines"/>
    <s v="vm-arcgis-eastus2-prod-001"/>
    <s v="Microsoft.Sql/servers"/>
    <s v="sqlservers:sqlexpressgis:databases:master"/>
    <x v="1"/>
    <x v="0"/>
    <s v="SQL logins with commonly used names should be disabled for SQL Servers"/>
    <m/>
    <m/>
    <m/>
    <m/>
    <s v="USD"/>
    <n v="0"/>
    <m/>
  </r>
  <r>
    <s v="f63fbc3e-78fb-48e6-8e5b-944c79e35ca1"/>
    <s v="rg-gis-eastus2-prod-001"/>
    <s v="microsoft.compute/virtualmachines"/>
    <s v="vm-arcgis-eastus2-prod-001"/>
    <s v="Microsoft.Sql/servers"/>
    <s v="sqlservers:sqlexpressgis:databases:master"/>
    <x v="1"/>
    <x v="0"/>
    <s v="Latest updates should be installed for SQL Servers"/>
    <m/>
    <m/>
    <m/>
    <m/>
    <s v="USD"/>
    <n v="0"/>
    <m/>
  </r>
  <r>
    <s v="f63fbc3e-78fb-48e6-8e5b-944c79e35ca1"/>
    <s v="rg-gis-eastus2-prod-001"/>
    <s v="microsoft.compute/virtualmachines"/>
    <s v="vm-arcgis-eastus2-prod-002"/>
    <s v=""/>
    <s v=""/>
    <x v="1"/>
    <x v="0"/>
    <s v="Windows virtual machines should enable Azure Disk Encryption or EncryptionAtHost."/>
    <m/>
    <m/>
    <m/>
    <m/>
    <s v="USD"/>
    <n v="0"/>
    <m/>
  </r>
  <r>
    <s v="f63fbc3e-78fb-48e6-8e5b-944c79e35ca1"/>
    <s v="rg-gis-eastus2-prod-001"/>
    <s v="microsoft.compute/virtualmachines"/>
    <s v="vm-arcgis-eastus2-prod-002"/>
    <s v=""/>
    <s v=""/>
    <x v="1"/>
    <x v="1"/>
    <s v="Windows Defender Exploit Guard should be enabled on machines"/>
    <m/>
    <m/>
    <m/>
    <m/>
    <s v="USD"/>
    <n v="0"/>
    <m/>
  </r>
  <r>
    <s v="f63fbc3e-78fb-48e6-8e5b-944c79e35ca1"/>
    <s v="rg-gis-eastus2-prod-001"/>
    <s v="microsoft.compute/virtualmachines"/>
    <s v="vm-arcgis-eastus2-prod-002"/>
    <s v=""/>
    <s v=""/>
    <x v="1"/>
    <x v="1"/>
    <s v="Virtual machines and virtual machine scale sets should have encryption at host enabled"/>
    <m/>
    <m/>
    <m/>
    <m/>
    <s v="USD"/>
    <n v="0"/>
    <m/>
  </r>
  <r>
    <s v="f63fbc3e-78fb-48e6-8e5b-944c79e35ca1"/>
    <s v="rg-gis-eastus2-prod-001"/>
    <s v="microsoft.compute/virtualmachines"/>
    <s v="vm-arcgis-eastus2-prod-002"/>
    <s v=""/>
    <s v=""/>
    <x v="2"/>
    <x v="0"/>
    <s v="Review and migrate virtual machine workloads"/>
    <m/>
    <m/>
    <m/>
    <m/>
    <s v="USD"/>
    <n v="0"/>
    <m/>
  </r>
  <r>
    <s v="f63fbc3e-78fb-48e6-8e5b-944c79e35ca1"/>
    <s v="rg-gis-eastus2-prod-001"/>
    <s v="microsoft.compute/virtualmachines"/>
    <s v="vm-arcgis-eastus2-prod-002"/>
    <s v=""/>
    <s v=""/>
    <x v="1"/>
    <x v="0"/>
    <s v="Windows servers should be configured to use secure communication protocols"/>
    <m/>
    <m/>
    <m/>
    <m/>
    <s v="USD"/>
    <n v="0"/>
    <m/>
  </r>
  <r>
    <s v="f63fbc3e-78fb-48e6-8e5b-944c79e35ca1"/>
    <s v="rg-gis-eastus2-prod-001"/>
    <s v="microsoft.compute/virtualmachines"/>
    <s v="vm-arcgis-eastus2-prod-002"/>
    <s v=""/>
    <s v=""/>
    <x v="1"/>
    <x v="1"/>
    <s v="Machines should have a vulnerability assessment solution"/>
    <m/>
    <m/>
    <m/>
    <m/>
    <s v="USD"/>
    <n v="0"/>
    <m/>
  </r>
  <r>
    <s v="f63fbc3e-78fb-48e6-8e5b-944c79e35ca1"/>
    <s v="rg-gis-eastus2-prod-001"/>
    <s v="microsoft.compute/virtualmachines"/>
    <s v="vm-arcgis-eastus2-prod-002"/>
    <s v=""/>
    <s v=""/>
    <x v="2"/>
    <x v="1"/>
    <s v="Migrate workload to Virtual Machine Scale Sets Flex"/>
    <m/>
    <m/>
    <m/>
    <m/>
    <s v="USD"/>
    <n v="0"/>
    <m/>
  </r>
  <r>
    <s v="f63fbc3e-78fb-48e6-8e5b-944c79e35ca1"/>
    <s v="rg-gis-eastus2-prod-001"/>
    <s v="microsoft.compute/virtualmachines"/>
    <s v="vm-arcgis-eastus2-prod-002"/>
    <s v=""/>
    <s v=""/>
    <x v="1"/>
    <x v="0"/>
    <s v="Machines should be configured to periodically check for missing system updates"/>
    <m/>
    <m/>
    <m/>
    <m/>
    <s v="USD"/>
    <n v="0"/>
    <m/>
  </r>
  <r>
    <s v="f63fbc3e-78fb-48e6-8e5b-944c79e35ca1"/>
    <s v="rg-gis-eastus2-prod-001"/>
    <s v="microsoft.compute/virtualmachines"/>
    <s v="vm-arcgis-eastus2-prod-002"/>
    <s v=""/>
    <s v=""/>
    <x v="3"/>
    <x v="0"/>
    <s v="Enable Trusted Launch foundational excellence, and modern security for Existing Generation 2 VM(s)"/>
    <m/>
    <m/>
    <m/>
    <m/>
    <s v="USD"/>
    <n v="0"/>
    <m/>
  </r>
  <r>
    <s v="f63fbc3e-78fb-48e6-8e5b-944c79e35ca1"/>
    <s v="rg-gis-eastus2-prod-001"/>
    <s v="microsoft.compute/virtualmachines"/>
    <s v="vm-arcgis-eastus2-prod-002"/>
    <s v=""/>
    <s v=""/>
    <x v="1"/>
    <x v="1"/>
    <s v="Guest Configuration extension should be installed on machines"/>
    <m/>
    <m/>
    <m/>
    <m/>
    <s v="USD"/>
    <n v="0"/>
    <m/>
  </r>
  <r>
    <s v="f63fbc3e-78fb-48e6-8e5b-944c79e35ca1"/>
    <s v="rg-gis-eastus2-prod-001"/>
    <s v="microsoft.compute/virtualmachines"/>
    <s v="vm-gis-aes-eastus2-prod-002"/>
    <s v=""/>
    <s v=""/>
    <x v="1"/>
    <x v="1"/>
    <s v="Virtual machines and virtual machine scale sets should have encryption at host enabled"/>
    <m/>
    <m/>
    <m/>
    <m/>
    <s v="USD"/>
    <n v="0"/>
    <m/>
  </r>
  <r>
    <s v="f63fbc3e-78fb-48e6-8e5b-944c79e35ca1"/>
    <s v="rg-gis-eastus2-prod-001"/>
    <s v="microsoft.compute/virtualmachines"/>
    <s v="vm-gis-aes-eastus2-prod-002"/>
    <s v=""/>
    <s v=""/>
    <x v="1"/>
    <x v="0"/>
    <s v="Windows servers should be configured to use secure communication protocols"/>
    <m/>
    <m/>
    <m/>
    <m/>
    <s v="USD"/>
    <n v="0"/>
    <m/>
  </r>
  <r>
    <s v="f63fbc3e-78fb-48e6-8e5b-944c79e35ca1"/>
    <s v="rg-gis-eastus2-prod-001"/>
    <s v="microsoft.compute/virtualmachines"/>
    <s v="vm-gis-aes-eastus2-prod-002"/>
    <s v=""/>
    <s v=""/>
    <x v="2"/>
    <x v="0"/>
    <s v="Review and migrate virtual machine workloads"/>
    <m/>
    <m/>
    <m/>
    <m/>
    <s v="USD"/>
    <n v="0"/>
    <m/>
  </r>
  <r>
    <s v="f63fbc3e-78fb-48e6-8e5b-944c79e35ca1"/>
    <s v="rg-gis-eastus2-prod-001"/>
    <s v="microsoft.compute/virtualmachines"/>
    <s v="vm-gis-aes-eastus2-prod-002"/>
    <s v=""/>
    <s v=""/>
    <x v="1"/>
    <x v="0"/>
    <s v="Windows virtual machines should enable Azure Disk Encryption or EncryptionAtHost."/>
    <m/>
    <m/>
    <m/>
    <m/>
    <s v="USD"/>
    <n v="0"/>
    <m/>
  </r>
  <r>
    <s v="f63fbc3e-78fb-48e6-8e5b-944c79e35ca1"/>
    <s v="rg-gis-eastus2-prod-001"/>
    <s v="microsoft.compute/virtualmachines"/>
    <s v="vm-gis-aes-eastus2-prod-002"/>
    <s v=""/>
    <s v=""/>
    <x v="1"/>
    <x v="1"/>
    <s v="Guest Configuration extension should be installed on machines"/>
    <m/>
    <m/>
    <m/>
    <m/>
    <s v="USD"/>
    <n v="0"/>
    <m/>
  </r>
  <r>
    <s v="f63fbc3e-78fb-48e6-8e5b-944c79e35ca1"/>
    <s v="rg-gis-eastus2-prod-001"/>
    <s v="microsoft.compute/virtualmachines"/>
    <s v="vm-gis-aes-eastus2-prod-002"/>
    <s v=""/>
    <s v=""/>
    <x v="1"/>
    <x v="1"/>
    <s v="Windows Defender Exploit Guard should be enabled on machines"/>
    <m/>
    <m/>
    <m/>
    <m/>
    <s v="USD"/>
    <n v="0"/>
    <m/>
  </r>
  <r>
    <s v="f63fbc3e-78fb-48e6-8e5b-944c79e35ca1"/>
    <s v="rg-gis-eastus2-prod-001"/>
    <s v="microsoft.compute/virtualmachines"/>
    <s v="vm-gis-aes-eastus2-prod-002"/>
    <s v=""/>
    <s v=""/>
    <x v="1"/>
    <x v="0"/>
    <s v="Machines should be configured to periodically check for missing system updates"/>
    <m/>
    <m/>
    <m/>
    <m/>
    <s v="USD"/>
    <n v="0"/>
    <m/>
  </r>
  <r>
    <s v="f63fbc3e-78fb-48e6-8e5b-944c79e35ca1"/>
    <s v="rg-gis-eastus2-prod-001"/>
    <s v="microsoft.compute/virtualmachines"/>
    <s v="vm-gis-aes-eastus2-prod-002"/>
    <s v=""/>
    <s v=""/>
    <x v="2"/>
    <x v="1"/>
    <s v="Migrate workload to Virtual Machine Scale Sets Flex"/>
    <m/>
    <m/>
    <m/>
    <m/>
    <s v="USD"/>
    <n v="0"/>
    <m/>
  </r>
  <r>
    <s v="f63fbc3e-78fb-48e6-8e5b-944c79e35ca1"/>
    <s v="rg-gis-eastus2-prod-001"/>
    <s v="microsoft.compute/virtualmachines"/>
    <s v="vm-gis-aes-eastus2-prod-003"/>
    <s v=""/>
    <s v=""/>
    <x v="1"/>
    <x v="1"/>
    <s v="Guest Configuration extension should be installed on machines"/>
    <m/>
    <m/>
    <m/>
    <m/>
    <s v="USD"/>
    <n v="0"/>
    <m/>
  </r>
  <r>
    <s v="f63fbc3e-78fb-48e6-8e5b-944c79e35ca1"/>
    <s v="rg-gis-eastus2-prod-001"/>
    <s v="microsoft.compute/virtualmachines"/>
    <s v="vm-gis-aes-eastus2-prod-003"/>
    <s v=""/>
    <s v=""/>
    <x v="3"/>
    <x v="0"/>
    <s v="Enable Trusted Launch foundational excellence, and modern security for Existing Generation 2 VM(s)"/>
    <m/>
    <m/>
    <m/>
    <m/>
    <s v="USD"/>
    <n v="0"/>
    <m/>
  </r>
  <r>
    <s v="f63fbc3e-78fb-48e6-8e5b-944c79e35ca1"/>
    <s v="rg-gis-eastus2-prod-001"/>
    <s v="microsoft.compute/virtualmachines"/>
    <s v="vm-gis-aes-eastus2-prod-003"/>
    <s v=""/>
    <s v=""/>
    <x v="1"/>
    <x v="0"/>
    <s v="Windows virtual machines should enable Azure Disk Encryption or EncryptionAtHost."/>
    <m/>
    <m/>
    <m/>
    <m/>
    <s v="USD"/>
    <n v="0"/>
    <m/>
  </r>
  <r>
    <s v="f63fbc3e-78fb-48e6-8e5b-944c79e35ca1"/>
    <s v="rg-gis-eastus2-prod-001"/>
    <s v="microsoft.compute/virtualmachines"/>
    <s v="vm-gis-aes-eastus2-prod-003"/>
    <s v=""/>
    <s v=""/>
    <x v="2"/>
    <x v="0"/>
    <s v="Review and migrate virtual machine workloads"/>
    <m/>
    <m/>
    <m/>
    <m/>
    <s v="USD"/>
    <n v="0"/>
    <m/>
  </r>
  <r>
    <s v="f63fbc3e-78fb-48e6-8e5b-944c79e35ca1"/>
    <s v="rg-gis-eastus2-prod-001"/>
    <s v="microsoft.compute/virtualmachines"/>
    <s v="vm-gis-aes-eastus2-prod-003"/>
    <s v=""/>
    <s v=""/>
    <x v="0"/>
    <x v="0"/>
    <s v="Right-size or shutdown underutilized virtual machines"/>
    <m/>
    <m/>
    <m/>
    <m/>
    <s v="USD"/>
    <n v="20880"/>
    <m/>
  </r>
  <r>
    <s v="f63fbc3e-78fb-48e6-8e5b-944c79e35ca1"/>
    <s v="rg-gis-eastus2-prod-001"/>
    <s v="microsoft.compute/virtualmachines"/>
    <s v="vm-gis-aes-eastus2-prod-003"/>
    <s v=""/>
    <s v=""/>
    <x v="1"/>
    <x v="0"/>
    <s v="Windows servers should be configured to use secure communication protocols"/>
    <m/>
    <m/>
    <m/>
    <m/>
    <s v="USD"/>
    <n v="0"/>
    <m/>
  </r>
  <r>
    <s v="f63fbc3e-78fb-48e6-8e5b-944c79e35ca1"/>
    <s v="rg-gis-eastus2-prod-001"/>
    <s v="microsoft.compute/virtualmachines"/>
    <s v="vm-gis-aes-eastus2-prod-003"/>
    <s v=""/>
    <s v=""/>
    <x v="1"/>
    <x v="1"/>
    <s v="Virtual machines and virtual machine scale sets should have encryption at host enabled"/>
    <m/>
    <m/>
    <m/>
    <m/>
    <s v="USD"/>
    <n v="0"/>
    <m/>
  </r>
  <r>
    <s v="f63fbc3e-78fb-48e6-8e5b-944c79e35ca1"/>
    <s v="rg-gis-eastus2-prod-001"/>
    <s v="microsoft.compute/virtualmachines"/>
    <s v="vm-gis-aes-eastus2-prod-003"/>
    <s v=""/>
    <s v=""/>
    <x v="1"/>
    <x v="1"/>
    <s v="Windows Defender Exploit Guard should be enabled on machines"/>
    <m/>
    <m/>
    <m/>
    <m/>
    <s v="USD"/>
    <n v="0"/>
    <m/>
  </r>
  <r>
    <s v="f63fbc3e-78fb-48e6-8e5b-944c79e35ca1"/>
    <s v="rg-gis-eastus2-prod-001"/>
    <s v="microsoft.compute/virtualmachines"/>
    <s v="vm-gis-aes-eastus2-prod-003"/>
    <s v=""/>
    <s v=""/>
    <x v="2"/>
    <x v="1"/>
    <s v="Migrate workload to Virtual Machine Scale Sets Flex"/>
    <m/>
    <m/>
    <m/>
    <m/>
    <s v="USD"/>
    <n v="0"/>
    <m/>
  </r>
  <r>
    <s v="f63fbc3e-78fb-48e6-8e5b-944c79e35ca1"/>
    <s v="rg-gis-eastus2-prod-001"/>
    <s v="microsoft.compute/virtualmachines"/>
    <s v="vm-gis-aes-eastus2-prod-003"/>
    <s v=""/>
    <s v=""/>
    <x v="1"/>
    <x v="0"/>
    <s v="Machines should be configured to periodically check for missing system updates"/>
    <m/>
    <m/>
    <m/>
    <m/>
    <s v="USD"/>
    <n v="0"/>
    <m/>
  </r>
  <r>
    <s v="f63fbc3e-78fb-48e6-8e5b-944c79e35ca1"/>
    <s v="rg-gis-eastus2-prod-001"/>
    <s v="microsoft.compute/virtualmachines"/>
    <s v="vm-gis-aes-eastus2-prod-004"/>
    <s v=""/>
    <s v=""/>
    <x v="1"/>
    <x v="1"/>
    <s v="Virtual machines and virtual machine scale sets should have encryption at host enabled"/>
    <m/>
    <m/>
    <m/>
    <m/>
    <s v="USD"/>
    <n v="0"/>
    <m/>
  </r>
  <r>
    <s v="f63fbc3e-78fb-48e6-8e5b-944c79e35ca1"/>
    <s v="rg-gis-eastus2-prod-001"/>
    <s v="microsoft.compute/virtualmachines"/>
    <s v="vm-gis-aes-eastus2-prod-004"/>
    <s v=""/>
    <s v=""/>
    <x v="2"/>
    <x v="0"/>
    <s v="Migrate workload to D-series or better virtual machine"/>
    <m/>
    <m/>
    <m/>
    <m/>
    <s v="USD"/>
    <n v="0"/>
    <m/>
  </r>
  <r>
    <s v="f63fbc3e-78fb-48e6-8e5b-944c79e35ca1"/>
    <s v="rg-gis-eastus2-prod-001"/>
    <s v="microsoft.compute/virtualmachines"/>
    <s v="vm-gis-aes-eastus2-prod-004"/>
    <s v=""/>
    <s v=""/>
    <x v="1"/>
    <x v="0"/>
    <s v="Machines should be configured to periodically check for missing system updates"/>
    <m/>
    <m/>
    <m/>
    <m/>
    <s v="USD"/>
    <n v="0"/>
    <m/>
  </r>
  <r>
    <s v="f63fbc3e-78fb-48e6-8e5b-944c79e35ca1"/>
    <s v="rg-gis-eastus2-prod-001"/>
    <s v="microsoft.compute/virtualmachines"/>
    <s v="vm-gis-aes-eastus2-prod-004"/>
    <s v=""/>
    <s v=""/>
    <x v="1"/>
    <x v="1"/>
    <s v="Windows Defender Exploit Guard should be enabled on machines"/>
    <m/>
    <m/>
    <m/>
    <m/>
    <s v="USD"/>
    <n v="0"/>
    <m/>
  </r>
  <r>
    <s v="f63fbc3e-78fb-48e6-8e5b-944c79e35ca1"/>
    <s v="rg-gis-eastus2-prod-001"/>
    <s v="microsoft.compute/virtualmachines"/>
    <s v="vm-gis-aes-eastus2-prod-004"/>
    <s v=""/>
    <s v=""/>
    <x v="2"/>
    <x v="0"/>
    <s v="Review and migrate virtual machine workloads"/>
    <m/>
    <m/>
    <m/>
    <m/>
    <s v="USD"/>
    <n v="0"/>
    <m/>
  </r>
  <r>
    <s v="f63fbc3e-78fb-48e6-8e5b-944c79e35ca1"/>
    <s v="rg-gis-eastus2-prod-001"/>
    <s v="microsoft.compute/virtualmachines"/>
    <s v="vm-gis-aes-eastus2-prod-004"/>
    <s v=""/>
    <s v=""/>
    <x v="1"/>
    <x v="1"/>
    <s v="Guest Configuration extension should be installed on machines"/>
    <m/>
    <m/>
    <m/>
    <m/>
    <s v="USD"/>
    <n v="0"/>
    <m/>
  </r>
  <r>
    <s v="f63fbc3e-78fb-48e6-8e5b-944c79e35ca1"/>
    <s v="rg-gis-eastus2-prod-001"/>
    <s v="microsoft.compute/virtualmachines"/>
    <s v="vm-gis-aes-eastus2-prod-004"/>
    <s v=""/>
    <s v=""/>
    <x v="1"/>
    <x v="0"/>
    <s v="Windows servers should be configured to use secure communication protocols"/>
    <m/>
    <m/>
    <m/>
    <m/>
    <s v="USD"/>
    <n v="0"/>
    <m/>
  </r>
  <r>
    <s v="f63fbc3e-78fb-48e6-8e5b-944c79e35ca1"/>
    <s v="rg-gis-eastus2-prod-001"/>
    <s v="microsoft.compute/virtualmachines"/>
    <s v="vm-gis-aes-eastus2-prod-004"/>
    <s v=""/>
    <s v=""/>
    <x v="2"/>
    <x v="1"/>
    <s v="Migrate workload to Virtual Machine Scale Sets Flex"/>
    <m/>
    <m/>
    <m/>
    <m/>
    <s v="USD"/>
    <n v="0"/>
    <m/>
  </r>
  <r>
    <s v="f63fbc3e-78fb-48e6-8e5b-944c79e35ca1"/>
    <s v="rg-gis-eastus2-prod-001"/>
    <s v="microsoft.compute/virtualmachines"/>
    <s v="vm-gis-aes-eastus2-prod-004"/>
    <s v=""/>
    <s v=""/>
    <x v="1"/>
    <x v="0"/>
    <s v="Windows virtual machines should enable Azure Disk Encryption or EncryptionAtHost."/>
    <m/>
    <m/>
    <m/>
    <m/>
    <s v="USD"/>
    <n v="0"/>
    <m/>
  </r>
  <r>
    <s v="f63fbc3e-78fb-48e6-8e5b-944c79e35ca1"/>
    <s v="rg-gis-eastus2-prod-001"/>
    <s v="microsoft.compute/virtualmachines"/>
    <s v="vm-gis-aes-eastus2-prod-005"/>
    <s v=""/>
    <s v=""/>
    <x v="1"/>
    <x v="0"/>
    <s v="Windows virtual machines should enable Azure Disk Encryption or EncryptionAtHost."/>
    <m/>
    <m/>
    <m/>
    <m/>
    <s v="USD"/>
    <n v="0"/>
    <m/>
  </r>
  <r>
    <s v="f63fbc3e-78fb-48e6-8e5b-944c79e35ca1"/>
    <s v="rg-gis-eastus2-prod-001"/>
    <s v="microsoft.compute/virtualmachines"/>
    <s v="vm-gis-aes-eastus2-prod-005"/>
    <s v=""/>
    <s v=""/>
    <x v="2"/>
    <x v="0"/>
    <s v="Migrate workload to D-series or better virtual machine"/>
    <m/>
    <m/>
    <m/>
    <m/>
    <s v="USD"/>
    <n v="0"/>
    <m/>
  </r>
  <r>
    <s v="f63fbc3e-78fb-48e6-8e5b-944c79e35ca1"/>
    <s v="rg-gis-eastus2-prod-001"/>
    <s v="microsoft.compute/virtualmachines"/>
    <s v="vm-gis-aes-eastus2-prod-005"/>
    <s v=""/>
    <s v=""/>
    <x v="2"/>
    <x v="1"/>
    <s v="Migrate workload to Virtual Machine Scale Sets Flex"/>
    <m/>
    <m/>
    <m/>
    <m/>
    <s v="USD"/>
    <n v="0"/>
    <m/>
  </r>
  <r>
    <s v="f63fbc3e-78fb-48e6-8e5b-944c79e35ca1"/>
    <s v="rg-gis-eastus2-prod-001"/>
    <s v="microsoft.compute/virtualmachines"/>
    <s v="vm-gis-aes-eastus2-prod-005"/>
    <s v=""/>
    <s v=""/>
    <x v="1"/>
    <x v="0"/>
    <s v="Windows servers should be configured to use secure communication protocols"/>
    <m/>
    <m/>
    <m/>
    <m/>
    <s v="USD"/>
    <n v="0"/>
    <m/>
  </r>
  <r>
    <s v="f63fbc3e-78fb-48e6-8e5b-944c79e35ca1"/>
    <s v="rg-gis-eastus2-prod-001"/>
    <s v="microsoft.compute/virtualmachines"/>
    <s v="vm-gis-aes-eastus2-prod-005"/>
    <s v=""/>
    <s v=""/>
    <x v="1"/>
    <x v="1"/>
    <s v="Virtual machines and virtual machine scale sets should have encryption at host enabled"/>
    <m/>
    <m/>
    <m/>
    <m/>
    <s v="USD"/>
    <n v="0"/>
    <m/>
  </r>
  <r>
    <s v="f63fbc3e-78fb-48e6-8e5b-944c79e35ca1"/>
    <s v="rg-gis-eastus2-prod-001"/>
    <s v="microsoft.compute/virtualmachines"/>
    <s v="vm-gis-aes-eastus2-prod-005"/>
    <s v=""/>
    <s v=""/>
    <x v="1"/>
    <x v="1"/>
    <s v="Guest Configuration extension should be installed on machines"/>
    <m/>
    <m/>
    <m/>
    <m/>
    <s v="USD"/>
    <n v="0"/>
    <m/>
  </r>
  <r>
    <s v="f63fbc3e-78fb-48e6-8e5b-944c79e35ca1"/>
    <s v="rg-gis-eastus2-prod-001"/>
    <s v="microsoft.compute/virtualmachines"/>
    <s v="vm-gis-aes-eastus2-prod-005"/>
    <s v=""/>
    <s v=""/>
    <x v="1"/>
    <x v="0"/>
    <s v="Machines should be configured to periodically check for missing system updates"/>
    <m/>
    <m/>
    <m/>
    <m/>
    <s v="USD"/>
    <n v="0"/>
    <m/>
  </r>
  <r>
    <s v="f63fbc3e-78fb-48e6-8e5b-944c79e35ca1"/>
    <s v="rg-gis-eastus2-prod-001"/>
    <s v="microsoft.compute/virtualmachines"/>
    <s v="vm-gis-aes-eastus2-prod-005"/>
    <s v=""/>
    <s v=""/>
    <x v="1"/>
    <x v="1"/>
    <s v="Windows Defender Exploit Guard should be enabled on machines"/>
    <m/>
    <m/>
    <m/>
    <m/>
    <s v="USD"/>
    <n v="0"/>
    <m/>
  </r>
  <r>
    <s v="f63fbc3e-78fb-48e6-8e5b-944c79e35ca1"/>
    <s v="rg-gis-eastus2-prod-001"/>
    <s v="microsoft.compute/virtualmachines"/>
    <s v="vm-gis-aes-eastus2-prod-005"/>
    <s v=""/>
    <s v=""/>
    <x v="2"/>
    <x v="0"/>
    <s v="Review and migrate virtual machine workloads"/>
    <m/>
    <m/>
    <m/>
    <m/>
    <s v="USD"/>
    <n v="0"/>
    <m/>
  </r>
  <r>
    <s v="f63fbc3e-78fb-48e6-8e5b-944c79e35ca1"/>
    <s v="rg-gis-eastus2-prod-001"/>
    <s v="microsoft.compute/virtualmachines"/>
    <s v="vm-gis-aes-eastus2-prod-006"/>
    <s v=""/>
    <s v=""/>
    <x v="2"/>
    <x v="0"/>
    <s v="Migrate workload to D-series or better virtual machine"/>
    <m/>
    <m/>
    <m/>
    <m/>
    <s v="USD"/>
    <n v="0"/>
    <m/>
  </r>
  <r>
    <s v="f63fbc3e-78fb-48e6-8e5b-944c79e35ca1"/>
    <s v="rg-gis-eastus2-prod-001"/>
    <s v="microsoft.compute/virtualmachines"/>
    <s v="vm-gis-aes-eastus2-prod-006"/>
    <s v=""/>
    <s v=""/>
    <x v="2"/>
    <x v="1"/>
    <s v="Migrate workload to Virtual Machine Scale Sets Flex"/>
    <m/>
    <m/>
    <m/>
    <m/>
    <s v="USD"/>
    <n v="0"/>
    <m/>
  </r>
  <r>
    <s v="f63fbc3e-78fb-48e6-8e5b-944c79e35ca1"/>
    <s v="rg-gis-eastus2-prod-001"/>
    <s v="microsoft.compute/virtualmachines"/>
    <s v="vm-gis-aes-eastus2-prod-006"/>
    <s v=""/>
    <s v=""/>
    <x v="1"/>
    <x v="1"/>
    <s v="Virtual machines and virtual machine scale sets should have encryption at host enabled"/>
    <m/>
    <m/>
    <m/>
    <m/>
    <s v="USD"/>
    <n v="0"/>
    <m/>
  </r>
  <r>
    <s v="f63fbc3e-78fb-48e6-8e5b-944c79e35ca1"/>
    <s v="rg-gis-eastus2-prod-001"/>
    <s v="microsoft.compute/virtualmachines"/>
    <s v="vm-gis-aes-eastus2-prod-006"/>
    <s v=""/>
    <s v=""/>
    <x v="1"/>
    <x v="0"/>
    <s v="Windows virtual machines should enable Azure Disk Encryption or EncryptionAtHost."/>
    <m/>
    <m/>
    <m/>
    <m/>
    <s v="USD"/>
    <n v="0"/>
    <m/>
  </r>
  <r>
    <s v="f63fbc3e-78fb-48e6-8e5b-944c79e35ca1"/>
    <s v="rg-gis-eastus2-prod-001"/>
    <s v="microsoft.compute/virtualmachines"/>
    <s v="vm-gis-aes-eastus2-prod-006"/>
    <s v=""/>
    <s v=""/>
    <x v="1"/>
    <x v="0"/>
    <s v="Windows servers should be configured to use secure communication protocols"/>
    <m/>
    <m/>
    <m/>
    <m/>
    <s v="USD"/>
    <n v="0"/>
    <m/>
  </r>
  <r>
    <s v="f63fbc3e-78fb-48e6-8e5b-944c79e35ca1"/>
    <s v="rg-gis-eastus2-prod-001"/>
    <s v="microsoft.compute/virtualmachines"/>
    <s v="vm-gis-aes-eastus2-prod-006"/>
    <s v=""/>
    <s v=""/>
    <x v="2"/>
    <x v="0"/>
    <s v="Review and migrate virtual machine workloads"/>
    <m/>
    <m/>
    <m/>
    <m/>
    <s v="USD"/>
    <n v="0"/>
    <m/>
  </r>
  <r>
    <s v="f63fbc3e-78fb-48e6-8e5b-944c79e35ca1"/>
    <s v="rg-gis-eastus2-prod-001"/>
    <s v="microsoft.compute/virtualmachines"/>
    <s v="vm-gis-aes-eastus2-prod-006"/>
    <s v=""/>
    <s v=""/>
    <x v="1"/>
    <x v="0"/>
    <s v="Machines should be configured to periodically check for missing system updates"/>
    <m/>
    <m/>
    <m/>
    <m/>
    <s v="USD"/>
    <n v="0"/>
    <m/>
  </r>
  <r>
    <s v="f63fbc3e-78fb-48e6-8e5b-944c79e35ca1"/>
    <s v="rg-gis-eastus2-prod-001"/>
    <s v="microsoft.compute/virtualmachines"/>
    <s v="vm-gis-aes-eastus2-prod-006"/>
    <s v=""/>
    <s v=""/>
    <x v="1"/>
    <x v="1"/>
    <s v="Guest Configuration extension should be installed on machines"/>
    <m/>
    <m/>
    <m/>
    <m/>
    <s v="USD"/>
    <n v="0"/>
    <m/>
  </r>
  <r>
    <s v="f63fbc3e-78fb-48e6-8e5b-944c79e35ca1"/>
    <s v="rg-gis-eastus2-prod-001"/>
    <s v="microsoft.compute/virtualmachines"/>
    <s v="vm-gis-aes-eastus2-prod-007"/>
    <s v=""/>
    <s v=""/>
    <x v="1"/>
    <x v="0"/>
    <s v="Windows servers should be configured to use secure communication protocols"/>
    <m/>
    <m/>
    <m/>
    <m/>
    <s v="USD"/>
    <n v="0"/>
    <m/>
  </r>
  <r>
    <s v="f63fbc3e-78fb-48e6-8e5b-944c79e35ca1"/>
    <s v="rg-gis-eastus2-prod-001"/>
    <s v="microsoft.compute/virtualmachines"/>
    <s v="vm-gis-aes-eastus2-prod-007"/>
    <s v=""/>
    <s v=""/>
    <x v="1"/>
    <x v="1"/>
    <s v="Windows Defender Exploit Guard should be enabled on machines"/>
    <m/>
    <m/>
    <m/>
    <m/>
    <s v="USD"/>
    <n v="0"/>
    <m/>
  </r>
  <r>
    <s v="f63fbc3e-78fb-48e6-8e5b-944c79e35ca1"/>
    <s v="rg-gis-eastus2-prod-001"/>
    <s v="microsoft.compute/virtualmachines"/>
    <s v="vm-gis-aes-eastus2-prod-007"/>
    <s v=""/>
    <s v=""/>
    <x v="1"/>
    <x v="1"/>
    <s v="Virtual machines and virtual machine scale sets should have encryption at host enabled"/>
    <m/>
    <m/>
    <m/>
    <m/>
    <s v="USD"/>
    <n v="0"/>
    <m/>
  </r>
  <r>
    <s v="f63fbc3e-78fb-48e6-8e5b-944c79e35ca1"/>
    <s v="rg-gis-eastus2-prod-001"/>
    <s v="microsoft.compute/virtualmachines"/>
    <s v="vm-gis-aes-eastus2-prod-007"/>
    <s v=""/>
    <s v=""/>
    <x v="1"/>
    <x v="1"/>
    <s v="Guest Configuration extension should be installed on machines"/>
    <m/>
    <m/>
    <m/>
    <m/>
    <s v="USD"/>
    <n v="0"/>
    <m/>
  </r>
  <r>
    <s v="f63fbc3e-78fb-48e6-8e5b-944c79e35ca1"/>
    <s v="rg-gis-eastus2-prod-001"/>
    <s v="microsoft.compute/virtualmachines"/>
    <s v="vm-gis-aes-eastus2-prod-007"/>
    <s v=""/>
    <s v=""/>
    <x v="2"/>
    <x v="0"/>
    <s v="Migrate workload to D-series or better virtual machine"/>
    <m/>
    <m/>
    <m/>
    <m/>
    <s v="USD"/>
    <n v="0"/>
    <m/>
  </r>
  <r>
    <s v="f63fbc3e-78fb-48e6-8e5b-944c79e35ca1"/>
    <s v="rg-gis-eastus2-prod-001"/>
    <s v="microsoft.compute/virtualmachines"/>
    <s v="vm-gis-aes-eastus2-prod-007"/>
    <s v=""/>
    <s v=""/>
    <x v="1"/>
    <x v="0"/>
    <s v="Machines should be configured to periodically check for missing system updates"/>
    <m/>
    <m/>
    <m/>
    <m/>
    <s v="USD"/>
    <n v="0"/>
    <m/>
  </r>
  <r>
    <s v="f63fbc3e-78fb-48e6-8e5b-944c79e35ca1"/>
    <s v="rg-gis-eastus2-prod-001"/>
    <s v="microsoft.compute/virtualmachines"/>
    <s v="vm-gis-aes-eastus2-prod-007"/>
    <s v=""/>
    <s v=""/>
    <x v="1"/>
    <x v="0"/>
    <s v="Windows virtual machines should enable Azure Disk Encryption or EncryptionAtHost."/>
    <m/>
    <m/>
    <m/>
    <m/>
    <s v="USD"/>
    <n v="0"/>
    <m/>
  </r>
  <r>
    <s v="f63fbc3e-78fb-48e6-8e5b-944c79e35ca1"/>
    <s v="rg-gis-eastus2-prod-001"/>
    <s v="microsoft.compute/virtualmachines"/>
    <s v="vm-gis-aes-eastus2-prod-007"/>
    <s v=""/>
    <s v=""/>
    <x v="2"/>
    <x v="1"/>
    <s v="Migrate workload to Virtual Machine Scale Sets Flex"/>
    <m/>
    <m/>
    <m/>
    <m/>
    <s v="USD"/>
    <n v="0"/>
    <m/>
  </r>
  <r>
    <s v="f63fbc3e-78fb-48e6-8e5b-944c79e35ca1"/>
    <s v="rg-gis-eastus2-prod-001"/>
    <s v="microsoft.compute/virtualmachines"/>
    <s v="vm-gis-aes-eastus2-prod-007"/>
    <s v=""/>
    <s v=""/>
    <x v="2"/>
    <x v="0"/>
    <s v="Review and migrate virtual machine workloads"/>
    <m/>
    <m/>
    <m/>
    <m/>
    <s v="USD"/>
    <n v="0"/>
    <m/>
  </r>
  <r>
    <s v="f63fbc3e-78fb-48e6-8e5b-944c79e35ca1"/>
    <s v="rg-gis-eastus2-prod-001"/>
    <s v="microsoft.compute/virtualmachines"/>
    <s v="vm-gis-aes-eastus2-prod-008"/>
    <s v=""/>
    <s v=""/>
    <x v="1"/>
    <x v="1"/>
    <s v="Windows Defender Exploit Guard should be enabled on machines"/>
    <m/>
    <m/>
    <m/>
    <m/>
    <s v="USD"/>
    <n v="0"/>
    <m/>
  </r>
  <r>
    <s v="f63fbc3e-78fb-48e6-8e5b-944c79e35ca1"/>
    <s v="rg-gis-eastus2-prod-001"/>
    <s v="microsoft.compute/virtualmachines"/>
    <s v="vm-gis-aes-eastus2-prod-008"/>
    <s v=""/>
    <s v=""/>
    <x v="1"/>
    <x v="1"/>
    <s v="Machines should have a vulnerability assessment solution"/>
    <m/>
    <m/>
    <m/>
    <m/>
    <s v="USD"/>
    <n v="0"/>
    <m/>
  </r>
  <r>
    <s v="f63fbc3e-78fb-48e6-8e5b-944c79e35ca1"/>
    <s v="rg-gis-eastus2-prod-001"/>
    <s v="microsoft.compute/virtualmachines"/>
    <s v="vm-gis-aes-eastus2-prod-008"/>
    <s v=""/>
    <s v=""/>
    <x v="2"/>
    <x v="1"/>
    <s v="Migrate workload to Virtual Machine Scale Sets Flex"/>
    <m/>
    <m/>
    <m/>
    <m/>
    <s v="USD"/>
    <n v="0"/>
    <m/>
  </r>
  <r>
    <s v="f63fbc3e-78fb-48e6-8e5b-944c79e35ca1"/>
    <s v="rg-gis-eastus2-prod-001"/>
    <s v="microsoft.compute/virtualmachines"/>
    <s v="vm-gis-aes-eastus2-prod-008"/>
    <s v=""/>
    <s v=""/>
    <x v="1"/>
    <x v="1"/>
    <s v="Guest Configuration extension should be installed on machines"/>
    <m/>
    <m/>
    <m/>
    <m/>
    <s v="USD"/>
    <n v="0"/>
    <m/>
  </r>
  <r>
    <s v="f63fbc3e-78fb-48e6-8e5b-944c79e35ca1"/>
    <s v="rg-gis-eastus2-prod-001"/>
    <s v="microsoft.compute/virtualmachines"/>
    <s v="vm-gis-aes-eastus2-prod-008"/>
    <s v=""/>
    <s v=""/>
    <x v="1"/>
    <x v="0"/>
    <s v="Machines should be configured to periodically check for missing system updates"/>
    <m/>
    <m/>
    <m/>
    <m/>
    <s v="USD"/>
    <n v="0"/>
    <m/>
  </r>
  <r>
    <s v="f63fbc3e-78fb-48e6-8e5b-944c79e35ca1"/>
    <s v="rg-gis-eastus2-prod-001"/>
    <s v="microsoft.compute/virtualmachines"/>
    <s v="vm-gis-aes-eastus2-prod-008"/>
    <s v=""/>
    <s v=""/>
    <x v="2"/>
    <x v="0"/>
    <s v="Review and migrate virtual machine workloads"/>
    <m/>
    <m/>
    <m/>
    <m/>
    <s v="USD"/>
    <n v="0"/>
    <m/>
  </r>
  <r>
    <s v="f63fbc3e-78fb-48e6-8e5b-944c79e35ca1"/>
    <s v="rg-gis-eastus2-prod-001"/>
    <s v="microsoft.compute/virtualmachines"/>
    <s v="vm-gis-aes-eastus2-prod-008"/>
    <s v=""/>
    <s v=""/>
    <x v="1"/>
    <x v="0"/>
    <s v="Windows servers should be configured to use secure communication protocols"/>
    <m/>
    <m/>
    <m/>
    <m/>
    <s v="USD"/>
    <n v="0"/>
    <m/>
  </r>
  <r>
    <s v="f63fbc3e-78fb-48e6-8e5b-944c79e35ca1"/>
    <s v="rg-gis-eastus2-prod-001"/>
    <s v="microsoft.compute/virtualmachines"/>
    <s v="vm-gis-aes-eastus2-prod-008"/>
    <s v=""/>
    <s v=""/>
    <x v="1"/>
    <x v="0"/>
    <s v="Windows virtual machines should enable Azure Disk Encryption or EncryptionAtHost."/>
    <m/>
    <m/>
    <m/>
    <m/>
    <s v="USD"/>
    <n v="0"/>
    <m/>
  </r>
  <r>
    <s v="f63fbc3e-78fb-48e6-8e5b-944c79e35ca1"/>
    <s v="rg-gis-eastus2-prod-001"/>
    <s v="microsoft.compute/virtualmachines"/>
    <s v="vm-gis-aes-eastus2-prod-008"/>
    <s v=""/>
    <s v=""/>
    <x v="1"/>
    <x v="1"/>
    <s v="Virtual machines and virtual machine scale sets should have encryption at host enabled"/>
    <m/>
    <m/>
    <m/>
    <m/>
    <s v="USD"/>
    <n v="0"/>
    <m/>
  </r>
  <r>
    <s v="f63fbc3e-78fb-48e6-8e5b-944c79e35ca1"/>
    <s v="rg-gis-eastus2-prod-001"/>
    <s v="microsoft.compute/virtualmachines"/>
    <s v="vm-gis-aes-eastus2-prod-009"/>
    <s v=""/>
    <s v=""/>
    <x v="3"/>
    <x v="0"/>
    <s v="Enable Trusted Launch foundational excellence, and modern security for Existing Generation 2 VM(s)"/>
    <m/>
    <m/>
    <m/>
    <m/>
    <s v="USD"/>
    <n v="0"/>
    <m/>
  </r>
  <r>
    <s v="f63fbc3e-78fb-48e6-8e5b-944c79e35ca1"/>
    <s v="rg-gis-eastus2-prod-001"/>
    <s v="microsoft.compute/virtualmachines"/>
    <s v="vm-gis-aes-eastus2-prod-009"/>
    <s v=""/>
    <s v=""/>
    <x v="1"/>
    <x v="1"/>
    <s v="Windows Defender Exploit Guard should be enabled on machines"/>
    <m/>
    <m/>
    <m/>
    <m/>
    <s v="USD"/>
    <n v="0"/>
    <m/>
  </r>
  <r>
    <s v="f63fbc3e-78fb-48e6-8e5b-944c79e35ca1"/>
    <s v="rg-gis-eastus2-prod-001"/>
    <s v="microsoft.compute/virtualmachines"/>
    <s v="vm-gis-aes-eastus2-prod-009"/>
    <s v=""/>
    <s v=""/>
    <x v="1"/>
    <x v="0"/>
    <s v="Windows virtual machines should enable Azure Disk Encryption or EncryptionAtHost."/>
    <m/>
    <m/>
    <m/>
    <m/>
    <s v="USD"/>
    <n v="0"/>
    <m/>
  </r>
  <r>
    <s v="f63fbc3e-78fb-48e6-8e5b-944c79e35ca1"/>
    <s v="rg-gis-eastus2-prod-001"/>
    <s v="microsoft.compute/virtualmachines"/>
    <s v="vm-gis-aes-eastus2-prod-009"/>
    <s v=""/>
    <s v=""/>
    <x v="2"/>
    <x v="1"/>
    <s v="Migrate workload to Virtual Machine Scale Sets Flex"/>
    <m/>
    <m/>
    <m/>
    <m/>
    <s v="USD"/>
    <n v="0"/>
    <m/>
  </r>
  <r>
    <s v="f63fbc3e-78fb-48e6-8e5b-944c79e35ca1"/>
    <s v="rg-gis-eastus2-prod-001"/>
    <s v="microsoft.compute/virtualmachines"/>
    <s v="vm-gis-aes-eastus2-prod-009"/>
    <s v=""/>
    <s v=""/>
    <x v="1"/>
    <x v="1"/>
    <s v="Virtual machines and virtual machine scale sets should have encryption at host enabled"/>
    <m/>
    <m/>
    <m/>
    <m/>
    <s v="USD"/>
    <n v="0"/>
    <m/>
  </r>
  <r>
    <s v="f63fbc3e-78fb-48e6-8e5b-944c79e35ca1"/>
    <s v="rg-gis-eastus2-prod-001"/>
    <s v="microsoft.compute/virtualmachines"/>
    <s v="vm-gis-aes-eastus2-prod-009"/>
    <s v=""/>
    <s v=""/>
    <x v="1"/>
    <x v="0"/>
    <s v="Windows servers should be configured to use secure communication protocols"/>
    <m/>
    <m/>
    <m/>
    <m/>
    <s v="USD"/>
    <n v="0"/>
    <m/>
  </r>
  <r>
    <s v="f63fbc3e-78fb-48e6-8e5b-944c79e35ca1"/>
    <s v="rg-gis-eastus2-prod-001"/>
    <s v="microsoft.compute/virtualmachines"/>
    <s v="vm-gis-aes-eastus2-prod-009"/>
    <s v=""/>
    <s v=""/>
    <x v="1"/>
    <x v="0"/>
    <s v="Machines should be configured to periodically check for missing system updates"/>
    <m/>
    <m/>
    <m/>
    <m/>
    <s v="USD"/>
    <n v="0"/>
    <m/>
  </r>
  <r>
    <s v="f63fbc3e-78fb-48e6-8e5b-944c79e35ca1"/>
    <s v="rg-gis-eastus2-prod-001"/>
    <s v="microsoft.compute/virtualmachines"/>
    <s v="vm-gis-aes-eastus2-prod-009"/>
    <s v=""/>
    <s v=""/>
    <x v="1"/>
    <x v="1"/>
    <s v="Guest Configuration extension should be installed on machines"/>
    <m/>
    <m/>
    <m/>
    <m/>
    <s v="USD"/>
    <n v="0"/>
    <m/>
  </r>
  <r>
    <s v="f63fbc3e-78fb-48e6-8e5b-944c79e35ca1"/>
    <s v="rg-gis-eastus2-prod-001"/>
    <s v="microsoft.compute/virtualmachines"/>
    <s v="vm-gis-aes-eastus2-prod-009"/>
    <s v=""/>
    <s v=""/>
    <x v="2"/>
    <x v="0"/>
    <s v="Review and migrate virtual machine workloads"/>
    <m/>
    <m/>
    <m/>
    <m/>
    <s v="USD"/>
    <n v="0"/>
    <m/>
  </r>
  <r>
    <s v="f63fbc3e-78fb-48e6-8e5b-944c79e35ca1"/>
    <s v="rg-gis-eastus2-prod-001"/>
    <s v="microsoft.compute/virtualmachines"/>
    <s v="vm-gis-aes-eastus2-prod-009"/>
    <s v=""/>
    <s v=""/>
    <x v="1"/>
    <x v="1"/>
    <s v="Machines should have a vulnerability assessment solution"/>
    <m/>
    <m/>
    <m/>
    <m/>
    <s v="USD"/>
    <n v="0"/>
    <m/>
  </r>
  <r>
    <s v="f63fbc3e-78fb-48e6-8e5b-944c79e35ca1"/>
    <s v="rg-gis-eastus2-prod-001"/>
    <s v="microsoft.compute/virtualmachines"/>
    <s v="vm-gis-apo-eastus2-prod-001"/>
    <s v=""/>
    <s v=""/>
    <x v="2"/>
    <x v="1"/>
    <s v="Migrate workload to Virtual Machine Scale Sets Flex"/>
    <m/>
    <m/>
    <m/>
    <m/>
    <s v="USD"/>
    <n v="0"/>
    <m/>
  </r>
  <r>
    <s v="f63fbc3e-78fb-48e6-8e5b-944c79e35ca1"/>
    <s v="rg-gis-eastus2-prod-001"/>
    <s v="microsoft.compute/virtualmachines"/>
    <s v="vm-gis-apo-eastus2-prod-001"/>
    <s v=""/>
    <s v=""/>
    <x v="1"/>
    <x v="0"/>
    <s v="Windows servers should be configured to use secure communication protocols"/>
    <m/>
    <m/>
    <m/>
    <m/>
    <s v="USD"/>
    <n v="0"/>
    <m/>
  </r>
  <r>
    <s v="f63fbc3e-78fb-48e6-8e5b-944c79e35ca1"/>
    <s v="rg-gis-eastus2-prod-001"/>
    <s v="microsoft.compute/virtualmachines"/>
    <s v="vm-gis-apo-eastus2-prod-001"/>
    <s v=""/>
    <s v=""/>
    <x v="1"/>
    <x v="0"/>
    <s v="Machines should be configured to periodically check for missing system updates"/>
    <m/>
    <m/>
    <m/>
    <m/>
    <s v="USD"/>
    <n v="0"/>
    <m/>
  </r>
  <r>
    <s v="f63fbc3e-78fb-48e6-8e5b-944c79e35ca1"/>
    <s v="rg-gis-eastus2-prod-001"/>
    <s v="microsoft.compute/virtualmachines"/>
    <s v="vm-gis-apo-eastus2-prod-001"/>
    <s v=""/>
    <s v=""/>
    <x v="1"/>
    <x v="0"/>
    <s v="Windows virtual machines should enable Azure Disk Encryption or EncryptionAtHost."/>
    <m/>
    <m/>
    <m/>
    <m/>
    <s v="USD"/>
    <n v="0"/>
    <m/>
  </r>
  <r>
    <s v="f63fbc3e-78fb-48e6-8e5b-944c79e35ca1"/>
    <s v="rg-gis-eastus2-prod-001"/>
    <s v="microsoft.compute/virtualmachines"/>
    <s v="vm-gis-apo-eastus2-prod-001"/>
    <s v=""/>
    <s v=""/>
    <x v="1"/>
    <x v="1"/>
    <s v="Virtual machines and virtual machine scale sets should have encryption at host enabled"/>
    <m/>
    <m/>
    <m/>
    <m/>
    <s v="USD"/>
    <n v="0"/>
    <m/>
  </r>
  <r>
    <s v="f63fbc3e-78fb-48e6-8e5b-944c79e35ca1"/>
    <s v="rg-gis-eastus2-prod-001"/>
    <s v="microsoft.compute/virtualmachines"/>
    <s v="vm-gis-apo-eastus2-prod-001"/>
    <s v=""/>
    <s v=""/>
    <x v="1"/>
    <x v="1"/>
    <s v="Windows Defender Exploit Guard should be enabled on machines"/>
    <m/>
    <m/>
    <m/>
    <m/>
    <s v="USD"/>
    <n v="0"/>
    <m/>
  </r>
  <r>
    <s v="f63fbc3e-78fb-48e6-8e5b-944c79e35ca1"/>
    <s v="rg-gis-eastus2-prod-001"/>
    <s v="microsoft.compute/virtualmachines"/>
    <s v="vm-gis-apo-eastus2-prod-001"/>
    <s v=""/>
    <s v=""/>
    <x v="1"/>
    <x v="1"/>
    <s v="Guest Configuration extension should be installed on machines"/>
    <m/>
    <m/>
    <m/>
    <m/>
    <s v="USD"/>
    <n v="0"/>
    <m/>
  </r>
  <r>
    <s v="f63fbc3e-78fb-48e6-8e5b-944c79e35ca1"/>
    <s v="rg-gis-eastus2-prod-001"/>
    <s v="microsoft.compute/virtualmachines"/>
    <s v="vm-gis-apo-eastus2-prod-002"/>
    <s v=""/>
    <s v=""/>
    <x v="1"/>
    <x v="1"/>
    <s v="Windows Defender Exploit Guard should be enabled on machines"/>
    <m/>
    <m/>
    <m/>
    <m/>
    <s v="USD"/>
    <n v="0"/>
    <m/>
  </r>
  <r>
    <s v="f63fbc3e-78fb-48e6-8e5b-944c79e35ca1"/>
    <s v="rg-gis-eastus2-prod-001"/>
    <s v="microsoft.compute/virtualmachines"/>
    <s v="vm-gis-apo-eastus2-prod-002"/>
    <s v=""/>
    <s v=""/>
    <x v="1"/>
    <x v="1"/>
    <s v="Guest Configuration extension should be installed on machines"/>
    <m/>
    <m/>
    <m/>
    <m/>
    <s v="USD"/>
    <n v="0"/>
    <m/>
  </r>
  <r>
    <s v="f63fbc3e-78fb-48e6-8e5b-944c79e35ca1"/>
    <s v="rg-gis-eastus2-prod-001"/>
    <s v="microsoft.compute/virtualmachines"/>
    <s v="vm-gis-apo-eastus2-prod-002"/>
    <s v=""/>
    <s v=""/>
    <x v="2"/>
    <x v="1"/>
    <s v="Migrate workload to Virtual Machine Scale Sets Flex"/>
    <m/>
    <m/>
    <m/>
    <m/>
    <s v="USD"/>
    <n v="0"/>
    <m/>
  </r>
  <r>
    <s v="f63fbc3e-78fb-48e6-8e5b-944c79e35ca1"/>
    <s v="rg-gis-eastus2-prod-001"/>
    <s v="microsoft.compute/virtualmachines"/>
    <s v="vm-gis-apo-eastus2-prod-002"/>
    <s v=""/>
    <s v=""/>
    <x v="1"/>
    <x v="0"/>
    <s v="Machines should be configured to periodically check for missing system updates"/>
    <m/>
    <m/>
    <m/>
    <m/>
    <s v="USD"/>
    <n v="0"/>
    <m/>
  </r>
  <r>
    <s v="f63fbc3e-78fb-48e6-8e5b-944c79e35ca1"/>
    <s v="rg-gis-eastus2-prod-001"/>
    <s v="microsoft.compute/virtualmachines"/>
    <s v="vm-gis-apo-eastus2-prod-002"/>
    <s v=""/>
    <s v=""/>
    <x v="1"/>
    <x v="0"/>
    <s v="Windows servers should be configured to use secure communication protocols"/>
    <m/>
    <m/>
    <m/>
    <m/>
    <s v="USD"/>
    <n v="0"/>
    <m/>
  </r>
  <r>
    <s v="f63fbc3e-78fb-48e6-8e5b-944c79e35ca1"/>
    <s v="rg-gis-eastus2-prod-001"/>
    <s v="microsoft.compute/virtualmachines"/>
    <s v="vm-gis-apo-eastus2-prod-002"/>
    <s v=""/>
    <s v=""/>
    <x v="1"/>
    <x v="0"/>
    <s v="Windows virtual machines should enable Azure Disk Encryption or EncryptionAtHost."/>
    <m/>
    <m/>
    <m/>
    <m/>
    <s v="USD"/>
    <n v="0"/>
    <m/>
  </r>
  <r>
    <s v="f63fbc3e-78fb-48e6-8e5b-944c79e35ca1"/>
    <s v="rg-gis-eastus2-prod-001"/>
    <s v="microsoft.compute/virtualmachines"/>
    <s v="vm-gis-apo-eastus2-prod-002"/>
    <s v=""/>
    <s v=""/>
    <x v="1"/>
    <x v="1"/>
    <s v="Virtual machines and virtual machine scale sets should have encryption at host enabled"/>
    <m/>
    <m/>
    <m/>
    <m/>
    <s v="USD"/>
    <n v="0"/>
    <m/>
  </r>
  <r>
    <s v="f63fbc3e-78fb-48e6-8e5b-944c79e35ca1"/>
    <s v="rg-gis-eastus2-prod-001"/>
    <s v="microsoft.compute/virtualmachines"/>
    <s v="vm-gis-apo-eastus2-prod-004"/>
    <s v=""/>
    <s v=""/>
    <x v="1"/>
    <x v="0"/>
    <s v="Machines should be configured to periodically check for missing system updates"/>
    <m/>
    <m/>
    <m/>
    <m/>
    <s v="USD"/>
    <n v="0"/>
    <m/>
  </r>
  <r>
    <s v="f63fbc3e-78fb-48e6-8e5b-944c79e35ca1"/>
    <s v="rg-gis-eastus2-prod-001"/>
    <s v="microsoft.compute/virtualmachines"/>
    <s v="vm-gis-apo-eastus2-prod-004"/>
    <s v=""/>
    <s v=""/>
    <x v="2"/>
    <x v="1"/>
    <s v="Migrate workload to Virtual Machine Scale Sets Flex"/>
    <m/>
    <m/>
    <m/>
    <m/>
    <s v="USD"/>
    <n v="0"/>
    <m/>
  </r>
  <r>
    <s v="f63fbc3e-78fb-48e6-8e5b-944c79e35ca1"/>
    <s v="rg-gis-eastus2-prod-001"/>
    <s v="microsoft.compute/virtualmachines"/>
    <s v="vm-gis-apo-eastus2-prod-004"/>
    <s v=""/>
    <s v=""/>
    <x v="1"/>
    <x v="0"/>
    <s v="Windows virtual machines should enable Azure Disk Encryption or EncryptionAtHost."/>
    <m/>
    <m/>
    <m/>
    <m/>
    <s v="USD"/>
    <n v="0"/>
    <m/>
  </r>
  <r>
    <s v="f63fbc3e-78fb-48e6-8e5b-944c79e35ca1"/>
    <s v="rg-gis-eastus2-prod-001"/>
    <s v="microsoft.compute/virtualmachines"/>
    <s v="vm-gis-apo-eastus2-prod-004"/>
    <s v=""/>
    <s v=""/>
    <x v="1"/>
    <x v="0"/>
    <s v="Windows servers should be configured to use secure communication protocols"/>
    <m/>
    <m/>
    <m/>
    <m/>
    <s v="USD"/>
    <n v="0"/>
    <m/>
  </r>
  <r>
    <s v="f63fbc3e-78fb-48e6-8e5b-944c79e35ca1"/>
    <s v="rg-gis-eastus2-prod-001"/>
    <s v="microsoft.compute/virtualmachines"/>
    <s v="vm-gis-apo-eastus2-prod-004"/>
    <s v=""/>
    <s v=""/>
    <x v="1"/>
    <x v="1"/>
    <s v="Virtual machines and virtual machine scale sets should have encryption at host enabled"/>
    <m/>
    <m/>
    <m/>
    <m/>
    <s v="USD"/>
    <n v="0"/>
    <m/>
  </r>
  <r>
    <s v="f63fbc3e-78fb-48e6-8e5b-944c79e35ca1"/>
    <s v="rg-gis-eastus2-prod-001"/>
    <s v="microsoft.compute/virtualmachines"/>
    <s v="vm-gis-apo-eastus2-prod-004"/>
    <s v=""/>
    <s v=""/>
    <x v="2"/>
    <x v="0"/>
    <s v="Review and migrate virtual machine workloads"/>
    <m/>
    <m/>
    <m/>
    <m/>
    <s v="USD"/>
    <n v="0"/>
    <m/>
  </r>
  <r>
    <s v="f63fbc3e-78fb-48e6-8e5b-944c79e35ca1"/>
    <s v="rg-gis-eastus2-prod-001"/>
    <s v="microsoft.compute/virtualmachines"/>
    <s v="vm-gis-apo-eastus2-prod-004"/>
    <s v=""/>
    <s v=""/>
    <x v="2"/>
    <x v="0"/>
    <s v="Migrate workload to D-series or better virtual machine"/>
    <m/>
    <m/>
    <m/>
    <m/>
    <s v="USD"/>
    <n v="0"/>
    <m/>
  </r>
  <r>
    <s v="f63fbc3e-78fb-48e6-8e5b-944c79e35ca1"/>
    <s v="rg-gis-eastus2-prod-001"/>
    <s v="microsoft.compute/virtualmachines"/>
    <s v="vm-gis-apo-eastus2-prod-004"/>
    <s v=""/>
    <s v=""/>
    <x v="1"/>
    <x v="1"/>
    <s v="Windows Defender Exploit Guard should be enabled on machines"/>
    <m/>
    <m/>
    <m/>
    <m/>
    <s v="USD"/>
    <n v="0"/>
    <m/>
  </r>
  <r>
    <s v="f63fbc3e-78fb-48e6-8e5b-944c79e35ca1"/>
    <s v="rg-gis-eastus2-prod-001"/>
    <s v="microsoft.compute/virtualmachines"/>
    <s v="vm-gis-apo-eastus2-prod-004"/>
    <s v=""/>
    <s v=""/>
    <x v="1"/>
    <x v="1"/>
    <s v="Guest Configuration extension should be installed on machines"/>
    <m/>
    <m/>
    <m/>
    <m/>
    <s v="USD"/>
    <n v="0"/>
    <m/>
  </r>
  <r>
    <s v="f63fbc3e-78fb-48e6-8e5b-944c79e35ca1"/>
    <s v="rg-gis-eastus2-prod-001"/>
    <s v="microsoft.compute/virtualmachines"/>
    <s v="vm-gis-apo-eastus2-prod-005"/>
    <s v=""/>
    <s v=""/>
    <x v="2"/>
    <x v="0"/>
    <s v="Review and migrate virtual machine workloads"/>
    <m/>
    <m/>
    <m/>
    <m/>
    <s v="USD"/>
    <n v="0"/>
    <m/>
  </r>
  <r>
    <s v="f63fbc3e-78fb-48e6-8e5b-944c79e35ca1"/>
    <s v="rg-gis-eastus2-prod-001"/>
    <s v="microsoft.compute/virtualmachines"/>
    <s v="vm-gis-apo-eastus2-prod-005"/>
    <s v=""/>
    <s v=""/>
    <x v="1"/>
    <x v="0"/>
    <s v="Windows virtual machines should enable Azure Disk Encryption or EncryptionAtHost."/>
    <m/>
    <m/>
    <m/>
    <m/>
    <s v="USD"/>
    <n v="0"/>
    <m/>
  </r>
  <r>
    <s v="f63fbc3e-78fb-48e6-8e5b-944c79e35ca1"/>
    <s v="rg-gis-eastus2-prod-001"/>
    <s v="microsoft.compute/virtualmachines"/>
    <s v="vm-gis-apo-eastus2-prod-005"/>
    <s v=""/>
    <s v=""/>
    <x v="1"/>
    <x v="0"/>
    <s v="Windows servers should be configured to use secure communication protocols"/>
    <m/>
    <m/>
    <m/>
    <m/>
    <s v="USD"/>
    <n v="0"/>
    <m/>
  </r>
  <r>
    <s v="f63fbc3e-78fb-48e6-8e5b-944c79e35ca1"/>
    <s v="rg-gis-eastus2-prod-001"/>
    <s v="microsoft.compute/virtualmachines"/>
    <s v="vm-gis-apo-eastus2-prod-005"/>
    <s v=""/>
    <s v=""/>
    <x v="1"/>
    <x v="1"/>
    <s v="Virtual machines and virtual machine scale sets should have encryption at host enabled"/>
    <m/>
    <m/>
    <m/>
    <m/>
    <s v="USD"/>
    <n v="0"/>
    <m/>
  </r>
  <r>
    <s v="f63fbc3e-78fb-48e6-8e5b-944c79e35ca1"/>
    <s v="rg-gis-eastus2-prod-001"/>
    <s v="microsoft.compute/virtualmachines"/>
    <s v="vm-gis-apo-eastus2-prod-005"/>
    <s v=""/>
    <s v=""/>
    <x v="2"/>
    <x v="1"/>
    <s v="Migrate workload to Virtual Machine Scale Sets Flex"/>
    <m/>
    <m/>
    <m/>
    <m/>
    <s v="USD"/>
    <n v="0"/>
    <m/>
  </r>
  <r>
    <s v="f63fbc3e-78fb-48e6-8e5b-944c79e35ca1"/>
    <s v="rg-gis-eastus2-prod-001"/>
    <s v="microsoft.compute/virtualmachines"/>
    <s v="vm-gis-apo-eastus2-prod-005"/>
    <s v=""/>
    <s v=""/>
    <x v="2"/>
    <x v="0"/>
    <s v="Migrate workload to D-series or better virtual machine"/>
    <m/>
    <m/>
    <m/>
    <m/>
    <s v="USD"/>
    <n v="0"/>
    <m/>
  </r>
  <r>
    <s v="f63fbc3e-78fb-48e6-8e5b-944c79e35ca1"/>
    <s v="rg-gis-eastus2-prod-001"/>
    <s v="microsoft.compute/virtualmachines"/>
    <s v="vm-gis-apo-eastus2-prod-005"/>
    <s v=""/>
    <s v=""/>
    <x v="1"/>
    <x v="0"/>
    <s v="Machines should be configured to periodically check for missing system updates"/>
    <m/>
    <m/>
    <m/>
    <m/>
    <s v="USD"/>
    <n v="0"/>
    <m/>
  </r>
  <r>
    <s v="f63fbc3e-78fb-48e6-8e5b-944c79e35ca1"/>
    <s v="rg-gis-eastus2-prod-001"/>
    <s v="microsoft.compute/virtualmachines"/>
    <s v="vm-gis-apo-eastus2-prod-005"/>
    <s v=""/>
    <s v=""/>
    <x v="1"/>
    <x v="1"/>
    <s v="Guest Configuration extension should be installed on machines"/>
    <m/>
    <m/>
    <m/>
    <m/>
    <s v="USD"/>
    <n v="0"/>
    <m/>
  </r>
  <r>
    <s v="f63fbc3e-78fb-48e6-8e5b-944c79e35ca1"/>
    <s v="rg-gis-eastus2-prod-001"/>
    <s v="microsoft.compute/virtualmachines"/>
    <s v="vm-gis-apo-eastus2-prod-005"/>
    <s v=""/>
    <s v=""/>
    <x v="1"/>
    <x v="1"/>
    <s v="Windows Defender Exploit Guard should be enabled on machines"/>
    <m/>
    <m/>
    <m/>
    <m/>
    <s v="USD"/>
    <n v="0"/>
    <m/>
  </r>
  <r>
    <s v="f63fbc3e-78fb-48e6-8e5b-944c79e35ca1"/>
    <s v="rg-gis-eastus2-prod-001"/>
    <s v="microsoft.compute/virtualmachines"/>
    <s v="vm-gis-apo-eastus2-prod-006"/>
    <s v=""/>
    <s v=""/>
    <x v="1"/>
    <x v="0"/>
    <s v="Windows virtual machines should enable Azure Disk Encryption or EncryptionAtHost."/>
    <m/>
    <m/>
    <m/>
    <m/>
    <s v="USD"/>
    <n v="0"/>
    <m/>
  </r>
  <r>
    <s v="f63fbc3e-78fb-48e6-8e5b-944c79e35ca1"/>
    <s v="rg-gis-eastus2-prod-001"/>
    <s v="microsoft.compute/virtualmachines"/>
    <s v="vm-gis-apo-eastus2-prod-006"/>
    <s v=""/>
    <s v=""/>
    <x v="2"/>
    <x v="1"/>
    <s v="Migrate workload to Virtual Machine Scale Sets Flex"/>
    <m/>
    <m/>
    <m/>
    <m/>
    <s v="USD"/>
    <n v="0"/>
    <m/>
  </r>
  <r>
    <s v="f63fbc3e-78fb-48e6-8e5b-944c79e35ca1"/>
    <s v="rg-gis-eastus2-prod-001"/>
    <s v="microsoft.compute/virtualmachines"/>
    <s v="vm-gis-apo-eastus2-prod-006"/>
    <s v=""/>
    <s v=""/>
    <x v="1"/>
    <x v="1"/>
    <s v="Windows Defender Exploit Guard should be enabled on machines"/>
    <m/>
    <m/>
    <m/>
    <m/>
    <s v="USD"/>
    <n v="0"/>
    <m/>
  </r>
  <r>
    <s v="f63fbc3e-78fb-48e6-8e5b-944c79e35ca1"/>
    <s v="rg-gis-eastus2-prod-001"/>
    <s v="microsoft.compute/virtualmachines"/>
    <s v="vm-gis-apo-eastus2-prod-006"/>
    <s v=""/>
    <s v=""/>
    <x v="1"/>
    <x v="0"/>
    <s v="Machines should be configured to periodically check for missing system updates"/>
    <m/>
    <m/>
    <m/>
    <m/>
    <s v="USD"/>
    <n v="0"/>
    <m/>
  </r>
  <r>
    <s v="f63fbc3e-78fb-48e6-8e5b-944c79e35ca1"/>
    <s v="rg-gis-eastus2-prod-001"/>
    <s v="microsoft.compute/virtualmachines"/>
    <s v="vm-gis-apo-eastus2-prod-006"/>
    <s v=""/>
    <s v=""/>
    <x v="1"/>
    <x v="1"/>
    <s v="Guest Configuration extension should be installed on machines"/>
    <m/>
    <m/>
    <m/>
    <m/>
    <s v="USD"/>
    <n v="0"/>
    <m/>
  </r>
  <r>
    <s v="f63fbc3e-78fb-48e6-8e5b-944c79e35ca1"/>
    <s v="rg-gis-eastus2-prod-001"/>
    <s v="microsoft.compute/virtualmachines"/>
    <s v="vm-gis-apo-eastus2-prod-006"/>
    <s v=""/>
    <s v=""/>
    <x v="1"/>
    <x v="0"/>
    <s v="Windows servers should be configured to use secure communication protocols"/>
    <m/>
    <m/>
    <m/>
    <m/>
    <s v="USD"/>
    <n v="0"/>
    <m/>
  </r>
  <r>
    <s v="f63fbc3e-78fb-48e6-8e5b-944c79e35ca1"/>
    <s v="rg-gis-eastus2-prod-001"/>
    <s v="microsoft.compute/virtualmachines"/>
    <s v="vm-gis-apo-eastus2-prod-006"/>
    <s v=""/>
    <s v=""/>
    <x v="1"/>
    <x v="1"/>
    <s v="Virtual machines and virtual machine scale sets should have encryption at host enabled"/>
    <m/>
    <m/>
    <m/>
    <m/>
    <s v="USD"/>
    <n v="0"/>
    <m/>
  </r>
  <r>
    <s v="f63fbc3e-78fb-48e6-8e5b-944c79e35ca1"/>
    <s v="rg-gis-eastus2-prod-001"/>
    <s v="microsoft.compute/virtualmachines"/>
    <s v="vm-gis-apo-eastus2-prod-006"/>
    <s v=""/>
    <s v=""/>
    <x v="2"/>
    <x v="0"/>
    <s v="Review and migrate virtual machine workloads"/>
    <m/>
    <m/>
    <m/>
    <m/>
    <s v="USD"/>
    <n v="0"/>
    <m/>
  </r>
  <r>
    <s v="f63fbc3e-78fb-48e6-8e5b-944c79e35ca1"/>
    <s v="rg-gis-eastus2-prod-001"/>
    <s v="microsoft.compute/virtualmachines"/>
    <s v="vm-gis-apo-eastus2-prod-007"/>
    <s v=""/>
    <s v=""/>
    <x v="2"/>
    <x v="0"/>
    <s v="Review and migrate virtual machine workloads"/>
    <m/>
    <m/>
    <m/>
    <m/>
    <s v="USD"/>
    <n v="0"/>
    <m/>
  </r>
  <r>
    <s v="f63fbc3e-78fb-48e6-8e5b-944c79e35ca1"/>
    <s v="rg-gis-eastus2-prod-001"/>
    <s v="microsoft.compute/virtualmachines"/>
    <s v="vm-gis-apo-eastus2-prod-007"/>
    <s v=""/>
    <s v=""/>
    <x v="2"/>
    <x v="1"/>
    <s v="Migrate workload to Virtual Machine Scale Sets Flex"/>
    <m/>
    <m/>
    <m/>
    <m/>
    <s v="USD"/>
    <n v="0"/>
    <m/>
  </r>
  <r>
    <s v="f63fbc3e-78fb-48e6-8e5b-944c79e35ca1"/>
    <s v="rg-gis-eastus2-prod-001"/>
    <s v="microsoft.compute/virtualmachines"/>
    <s v="vm-gis-apo-eastus2-prod-007"/>
    <s v=""/>
    <s v=""/>
    <x v="1"/>
    <x v="1"/>
    <s v="Virtual machines and virtual machine scale sets should have encryption at host enabled"/>
    <m/>
    <m/>
    <m/>
    <m/>
    <s v="USD"/>
    <n v="0"/>
    <m/>
  </r>
  <r>
    <s v="f63fbc3e-78fb-48e6-8e5b-944c79e35ca1"/>
    <s v="rg-gis-eastus2-prod-001"/>
    <s v="microsoft.compute/virtualmachines"/>
    <s v="vm-gis-apo-eastus2-prod-007"/>
    <s v=""/>
    <s v=""/>
    <x v="1"/>
    <x v="0"/>
    <s v="Windows virtual machines should enable Azure Disk Encryption or EncryptionAtHost."/>
    <m/>
    <m/>
    <m/>
    <m/>
    <s v="USD"/>
    <n v="0"/>
    <m/>
  </r>
  <r>
    <s v="f63fbc3e-78fb-48e6-8e5b-944c79e35ca1"/>
    <s v="rg-gis-eastus2-prod-001"/>
    <s v="microsoft.compute/virtualmachines"/>
    <s v="vm-gis-apo-eastus2-prod-007"/>
    <s v=""/>
    <s v=""/>
    <x v="1"/>
    <x v="1"/>
    <s v="Guest Configuration extension should be installed on machines"/>
    <m/>
    <m/>
    <m/>
    <m/>
    <s v="USD"/>
    <n v="0"/>
    <m/>
  </r>
  <r>
    <s v="f63fbc3e-78fb-48e6-8e5b-944c79e35ca1"/>
    <s v="rg-gis-eastus2-prod-001"/>
    <s v="microsoft.compute/virtualmachines"/>
    <s v="vm-gis-apo-eastus2-prod-007"/>
    <s v=""/>
    <s v=""/>
    <x v="1"/>
    <x v="0"/>
    <s v="Machines should be configured to periodically check for missing system updates"/>
    <m/>
    <m/>
    <m/>
    <m/>
    <s v="USD"/>
    <n v="0"/>
    <m/>
  </r>
  <r>
    <s v="f63fbc3e-78fb-48e6-8e5b-944c79e35ca1"/>
    <s v="rg-gis-eastus2-prod-001"/>
    <s v="microsoft.compute/virtualmachines"/>
    <s v="vm-gis-apo-eastus2-prod-007"/>
    <s v=""/>
    <s v=""/>
    <x v="2"/>
    <x v="0"/>
    <s v="Migrate workload to D-series or better virtual machine"/>
    <m/>
    <m/>
    <m/>
    <m/>
    <s v="USD"/>
    <n v="0"/>
    <m/>
  </r>
  <r>
    <s v="f63fbc3e-78fb-48e6-8e5b-944c79e35ca1"/>
    <s v="rg-gis-eastus2-prod-001"/>
    <s v="microsoft.compute/virtualmachines"/>
    <s v="vm-gis-apo-eastus2-prod-007"/>
    <s v=""/>
    <s v=""/>
    <x v="1"/>
    <x v="0"/>
    <s v="Windows servers should be configured to use secure communication protocols"/>
    <m/>
    <m/>
    <m/>
    <m/>
    <s v="USD"/>
    <n v="0"/>
    <m/>
  </r>
  <r>
    <s v="f63fbc3e-78fb-48e6-8e5b-944c79e35ca1"/>
    <s v="rg-gis-eastus2-prod-001"/>
    <s v="microsoft.compute/virtualmachines"/>
    <s v="vm-gis-apo-eastus2-prod-008"/>
    <s v=""/>
    <s v=""/>
    <x v="1"/>
    <x v="1"/>
    <s v="Virtual machines and virtual machine scale sets should have encryption at host enabled"/>
    <m/>
    <m/>
    <m/>
    <m/>
    <s v="USD"/>
    <n v="0"/>
    <m/>
  </r>
  <r>
    <s v="f63fbc3e-78fb-48e6-8e5b-944c79e35ca1"/>
    <s v="rg-gis-eastus2-prod-001"/>
    <s v="microsoft.compute/virtualmachines"/>
    <s v="vm-gis-apo-eastus2-prod-008"/>
    <s v=""/>
    <s v=""/>
    <x v="1"/>
    <x v="1"/>
    <s v="Guest Configuration extension should be installed on machines"/>
    <m/>
    <m/>
    <m/>
    <m/>
    <s v="USD"/>
    <n v="0"/>
    <m/>
  </r>
  <r>
    <s v="f63fbc3e-78fb-48e6-8e5b-944c79e35ca1"/>
    <s v="rg-gis-eastus2-prod-001"/>
    <s v="microsoft.compute/virtualmachines"/>
    <s v="vm-gis-apo-eastus2-prod-008"/>
    <s v=""/>
    <s v=""/>
    <x v="1"/>
    <x v="0"/>
    <s v="Windows servers should be configured to use secure communication protocols"/>
    <m/>
    <m/>
    <m/>
    <m/>
    <s v="USD"/>
    <n v="0"/>
    <m/>
  </r>
  <r>
    <s v="f63fbc3e-78fb-48e6-8e5b-944c79e35ca1"/>
    <s v="rg-gis-eastus2-prod-001"/>
    <s v="microsoft.compute/virtualmachines"/>
    <s v="vm-gis-apo-eastus2-prod-008"/>
    <s v=""/>
    <s v=""/>
    <x v="2"/>
    <x v="1"/>
    <s v="Migrate workload to Virtual Machine Scale Sets Flex"/>
    <m/>
    <m/>
    <m/>
    <m/>
    <s v="USD"/>
    <n v="0"/>
    <m/>
  </r>
  <r>
    <s v="f63fbc3e-78fb-48e6-8e5b-944c79e35ca1"/>
    <s v="rg-gis-eastus2-prod-001"/>
    <s v="microsoft.compute/virtualmachines"/>
    <s v="vm-gis-apo-eastus2-prod-008"/>
    <s v=""/>
    <s v=""/>
    <x v="2"/>
    <x v="0"/>
    <s v="Review and migrate virtual machine workloads"/>
    <m/>
    <m/>
    <m/>
    <m/>
    <s v="USD"/>
    <n v="0"/>
    <m/>
  </r>
  <r>
    <s v="f63fbc3e-78fb-48e6-8e5b-944c79e35ca1"/>
    <s v="rg-gis-eastus2-prod-001"/>
    <s v="microsoft.compute/virtualmachines"/>
    <s v="vm-gis-apo-eastus2-prod-008"/>
    <s v=""/>
    <s v=""/>
    <x v="1"/>
    <x v="0"/>
    <s v="Windows virtual machines should enable Azure Disk Encryption or EncryptionAtHost."/>
    <m/>
    <m/>
    <m/>
    <m/>
    <s v="USD"/>
    <n v="0"/>
    <m/>
  </r>
  <r>
    <s v="f63fbc3e-78fb-48e6-8e5b-944c79e35ca1"/>
    <s v="rg-gis-eastus2-prod-001"/>
    <s v="microsoft.compute/virtualmachines"/>
    <s v="vm-gis-apo-eastus2-prod-008"/>
    <s v=""/>
    <s v=""/>
    <x v="1"/>
    <x v="1"/>
    <s v="Machines should have a vulnerability assessment solution"/>
    <m/>
    <m/>
    <m/>
    <m/>
    <s v="USD"/>
    <n v="0"/>
    <m/>
  </r>
  <r>
    <s v="f63fbc3e-78fb-48e6-8e5b-944c79e35ca1"/>
    <s v="rg-gis-eastus2-prod-001"/>
    <s v="microsoft.compute/virtualmachines"/>
    <s v="vm-gis-apo-eastus2-prod-008"/>
    <s v=""/>
    <s v=""/>
    <x v="1"/>
    <x v="0"/>
    <s v="Machines should be configured to periodically check for missing system updates"/>
    <m/>
    <m/>
    <m/>
    <m/>
    <s v="USD"/>
    <n v="0"/>
    <m/>
  </r>
  <r>
    <s v="f63fbc3e-78fb-48e6-8e5b-944c79e35ca1"/>
    <s v="rg-gis-eastus2-prod-001"/>
    <s v="microsoft.compute/virtualmachines"/>
    <s v="vm-gis-apo-eastus2-prod-009"/>
    <s v=""/>
    <s v=""/>
    <x v="1"/>
    <x v="1"/>
    <s v="Virtual machines and virtual machine scale sets should have encryption at host enabled"/>
    <m/>
    <m/>
    <m/>
    <m/>
    <s v="USD"/>
    <n v="0"/>
    <m/>
  </r>
  <r>
    <s v="f63fbc3e-78fb-48e6-8e5b-944c79e35ca1"/>
    <s v="rg-gis-eastus2-prod-001"/>
    <s v="microsoft.compute/virtualmachines"/>
    <s v="vm-gis-apo-eastus2-prod-009"/>
    <s v=""/>
    <s v=""/>
    <x v="1"/>
    <x v="1"/>
    <s v="Guest Configuration extension should be installed on machines"/>
    <m/>
    <m/>
    <m/>
    <m/>
    <s v="USD"/>
    <n v="0"/>
    <m/>
  </r>
  <r>
    <s v="f63fbc3e-78fb-48e6-8e5b-944c79e35ca1"/>
    <s v="rg-gis-eastus2-prod-001"/>
    <s v="microsoft.compute/virtualmachines"/>
    <s v="vm-gis-apo-eastus2-prod-009"/>
    <s v=""/>
    <s v=""/>
    <x v="1"/>
    <x v="0"/>
    <s v="Windows servers should be configured to use secure communication protocols"/>
    <m/>
    <m/>
    <m/>
    <m/>
    <s v="USD"/>
    <n v="0"/>
    <m/>
  </r>
  <r>
    <s v="f63fbc3e-78fb-48e6-8e5b-944c79e35ca1"/>
    <s v="rg-gis-eastus2-prod-001"/>
    <s v="microsoft.compute/virtualmachines"/>
    <s v="vm-gis-apo-eastus2-prod-009"/>
    <s v=""/>
    <s v=""/>
    <x v="1"/>
    <x v="1"/>
    <s v="Windows Defender Exploit Guard should be enabled on machines"/>
    <m/>
    <m/>
    <m/>
    <m/>
    <s v="USD"/>
    <n v="0"/>
    <m/>
  </r>
  <r>
    <s v="f63fbc3e-78fb-48e6-8e5b-944c79e35ca1"/>
    <s v="rg-gis-eastus2-prod-001"/>
    <s v="microsoft.compute/virtualmachines"/>
    <s v="vm-gis-apo-eastus2-prod-009"/>
    <s v=""/>
    <s v=""/>
    <x v="2"/>
    <x v="0"/>
    <s v="Review and migrate virtual machine workloads"/>
    <m/>
    <m/>
    <m/>
    <m/>
    <s v="USD"/>
    <n v="0"/>
    <m/>
  </r>
  <r>
    <s v="f63fbc3e-78fb-48e6-8e5b-944c79e35ca1"/>
    <s v="rg-gis-eastus2-prod-001"/>
    <s v="microsoft.compute/virtualmachines"/>
    <s v="vm-gis-apo-eastus2-prod-009"/>
    <s v=""/>
    <s v=""/>
    <x v="1"/>
    <x v="0"/>
    <s v="Windows virtual machines should enable Azure Disk Encryption or EncryptionAtHost."/>
    <m/>
    <m/>
    <m/>
    <m/>
    <s v="USD"/>
    <n v="0"/>
    <m/>
  </r>
  <r>
    <s v="f63fbc3e-78fb-48e6-8e5b-944c79e35ca1"/>
    <s v="rg-gis-eastus2-prod-001"/>
    <s v="microsoft.compute/virtualmachines"/>
    <s v="vm-gis-apo-eastus2-prod-009"/>
    <s v=""/>
    <s v=""/>
    <x v="1"/>
    <x v="0"/>
    <s v="Machines should be configured to periodically check for missing system updates"/>
    <m/>
    <m/>
    <m/>
    <m/>
    <s v="USD"/>
    <n v="0"/>
    <m/>
  </r>
  <r>
    <s v="f63fbc3e-78fb-48e6-8e5b-944c79e35ca1"/>
    <s v="rg-gis-eastus2-prod-001"/>
    <s v="microsoft.compute/virtualmachines"/>
    <s v="vm-gis-apo-eastus2-prod-009"/>
    <s v=""/>
    <s v=""/>
    <x v="1"/>
    <x v="1"/>
    <s v="Machines should have a vulnerability assessment solution"/>
    <m/>
    <m/>
    <m/>
    <m/>
    <s v="USD"/>
    <n v="0"/>
    <m/>
  </r>
  <r>
    <s v="f63fbc3e-78fb-48e6-8e5b-944c79e35ca1"/>
    <s v="rg-gis-eastus2-prod-001"/>
    <s v="microsoft.compute/virtualmachines"/>
    <s v="vm-gis-ds-eastus2-prod-004"/>
    <s v=""/>
    <s v=""/>
    <x v="1"/>
    <x v="1"/>
    <s v="Virtual machines and virtual machine scale sets should have encryption at host enabled"/>
    <m/>
    <m/>
    <m/>
    <m/>
    <s v="USD"/>
    <n v="0"/>
    <m/>
  </r>
  <r>
    <s v="f63fbc3e-78fb-48e6-8e5b-944c79e35ca1"/>
    <s v="rg-gis-eastus2-prod-001"/>
    <s v="microsoft.compute/virtualmachines"/>
    <s v="vm-gis-ds-eastus2-prod-004"/>
    <s v=""/>
    <s v=""/>
    <x v="2"/>
    <x v="0"/>
    <s v="Review and migrate virtual machine workloads"/>
    <m/>
    <m/>
    <m/>
    <m/>
    <s v="USD"/>
    <n v="0"/>
    <m/>
  </r>
  <r>
    <s v="f63fbc3e-78fb-48e6-8e5b-944c79e35ca1"/>
    <s v="rg-gis-eastus2-prod-001"/>
    <s v="microsoft.compute/virtualmachines"/>
    <s v="vm-gis-ds-eastus2-prod-004"/>
    <s v=""/>
    <s v=""/>
    <x v="1"/>
    <x v="0"/>
    <s v="Machines should be configured to periodically check for missing system updates"/>
    <m/>
    <m/>
    <m/>
    <m/>
    <s v="USD"/>
    <n v="0"/>
    <m/>
  </r>
  <r>
    <s v="f63fbc3e-78fb-48e6-8e5b-944c79e35ca1"/>
    <s v="rg-gis-eastus2-prod-001"/>
    <s v="microsoft.compute/virtualmachines"/>
    <s v="vm-gis-ds-eastus2-prod-004"/>
    <s v=""/>
    <s v=""/>
    <x v="2"/>
    <x v="0"/>
    <s v="Migrate workload to D-series or better virtual machine"/>
    <m/>
    <m/>
    <m/>
    <m/>
    <s v="USD"/>
    <n v="0"/>
    <m/>
  </r>
  <r>
    <s v="f63fbc3e-78fb-48e6-8e5b-944c79e35ca1"/>
    <s v="rg-gis-eastus2-prod-001"/>
    <s v="microsoft.compute/virtualmachines"/>
    <s v="vm-gis-ds-eastus2-prod-004"/>
    <s v=""/>
    <s v=""/>
    <x v="2"/>
    <x v="1"/>
    <s v="Migrate workload to Virtual Machine Scale Sets Flex"/>
    <m/>
    <m/>
    <m/>
    <m/>
    <s v="USD"/>
    <n v="0"/>
    <m/>
  </r>
  <r>
    <s v="f63fbc3e-78fb-48e6-8e5b-944c79e35ca1"/>
    <s v="rg-gis-eastus2-prod-001"/>
    <s v="microsoft.compute/virtualmachines"/>
    <s v="vm-gis-ds-eastus2-prod-004"/>
    <s v=""/>
    <s v=""/>
    <x v="1"/>
    <x v="0"/>
    <s v="Windows servers should be configured to use secure communication protocols"/>
    <m/>
    <m/>
    <m/>
    <m/>
    <s v="USD"/>
    <n v="0"/>
    <m/>
  </r>
  <r>
    <s v="f63fbc3e-78fb-48e6-8e5b-944c79e35ca1"/>
    <s v="rg-gis-eastus2-prod-001"/>
    <s v="microsoft.compute/virtualmachines"/>
    <s v="vm-gis-ds-eastus2-prod-004"/>
    <s v=""/>
    <s v=""/>
    <x v="1"/>
    <x v="0"/>
    <s v="Windows virtual machines should enable Azure Disk Encryption or EncryptionAtHost."/>
    <m/>
    <m/>
    <m/>
    <m/>
    <s v="USD"/>
    <n v="0"/>
    <m/>
  </r>
  <r>
    <s v="f63fbc3e-78fb-48e6-8e5b-944c79e35ca1"/>
    <s v="rg-gis-eastus2-prod-001"/>
    <s v="microsoft.compute/virtualmachines"/>
    <s v="vm-gis-ds-eastus2-prod-004"/>
    <s v=""/>
    <s v=""/>
    <x v="1"/>
    <x v="1"/>
    <s v="Guest Configuration extension should be installed on machines"/>
    <m/>
    <m/>
    <m/>
    <m/>
    <s v="USD"/>
    <n v="0"/>
    <m/>
  </r>
  <r>
    <s v="f63fbc3e-78fb-48e6-8e5b-944c79e35ca1"/>
    <s v="rg-gis-eastus2-prod-001"/>
    <s v="microsoft.compute/virtualmachines"/>
    <s v="vm-gis-ds-eastus2-prod-005"/>
    <s v=""/>
    <s v=""/>
    <x v="1"/>
    <x v="0"/>
    <s v="Windows virtual machines should enable Azure Disk Encryption or EncryptionAtHost."/>
    <m/>
    <m/>
    <m/>
    <m/>
    <s v="USD"/>
    <n v="0"/>
    <m/>
  </r>
  <r>
    <s v="f63fbc3e-78fb-48e6-8e5b-944c79e35ca1"/>
    <s v="rg-gis-eastus2-prod-001"/>
    <s v="microsoft.compute/virtualmachines"/>
    <s v="vm-gis-ds-eastus2-prod-005"/>
    <s v=""/>
    <s v=""/>
    <x v="2"/>
    <x v="0"/>
    <s v="Review and migrate virtual machine workloads"/>
    <m/>
    <m/>
    <m/>
    <m/>
    <s v="USD"/>
    <n v="0"/>
    <m/>
  </r>
  <r>
    <s v="f63fbc3e-78fb-48e6-8e5b-944c79e35ca1"/>
    <s v="rg-gis-eastus2-prod-001"/>
    <s v="microsoft.compute/virtualmachines"/>
    <s v="vm-gis-ds-eastus2-prod-005"/>
    <s v=""/>
    <s v=""/>
    <x v="2"/>
    <x v="0"/>
    <s v="Migrate workload to D-series or better virtual machine"/>
    <m/>
    <m/>
    <m/>
    <m/>
    <s v="USD"/>
    <n v="0"/>
    <m/>
  </r>
  <r>
    <s v="f63fbc3e-78fb-48e6-8e5b-944c79e35ca1"/>
    <s v="rg-gis-eastus2-prod-001"/>
    <s v="microsoft.compute/virtualmachines"/>
    <s v="vm-gis-ds-eastus2-prod-005"/>
    <s v=""/>
    <s v=""/>
    <x v="2"/>
    <x v="1"/>
    <s v="Migrate workload to Virtual Machine Scale Sets Flex"/>
    <m/>
    <m/>
    <m/>
    <m/>
    <s v="USD"/>
    <n v="0"/>
    <m/>
  </r>
  <r>
    <s v="f63fbc3e-78fb-48e6-8e5b-944c79e35ca1"/>
    <s v="rg-gis-eastus2-prod-001"/>
    <s v="microsoft.compute/virtualmachines"/>
    <s v="vm-gis-ds-eastus2-prod-005"/>
    <s v=""/>
    <s v=""/>
    <x v="1"/>
    <x v="0"/>
    <s v="Machines should be configured to periodically check for missing system updates"/>
    <m/>
    <m/>
    <m/>
    <m/>
    <s v="USD"/>
    <n v="0"/>
    <m/>
  </r>
  <r>
    <s v="f63fbc3e-78fb-48e6-8e5b-944c79e35ca1"/>
    <s v="rg-gis-eastus2-prod-001"/>
    <s v="microsoft.compute/virtualmachines"/>
    <s v="vm-gis-ds-eastus2-prod-005"/>
    <s v=""/>
    <s v=""/>
    <x v="1"/>
    <x v="0"/>
    <s v="Windows servers should be configured to use secure communication protocols"/>
    <m/>
    <m/>
    <m/>
    <m/>
    <s v="USD"/>
    <n v="0"/>
    <m/>
  </r>
  <r>
    <s v="f63fbc3e-78fb-48e6-8e5b-944c79e35ca1"/>
    <s v="rg-gis-eastus2-prod-001"/>
    <s v="microsoft.compute/virtualmachines"/>
    <s v="vm-gis-ds-eastus2-prod-005"/>
    <s v=""/>
    <s v=""/>
    <x v="1"/>
    <x v="1"/>
    <s v="Windows Defender Exploit Guard should be enabled on machines"/>
    <m/>
    <m/>
    <m/>
    <m/>
    <s v="USD"/>
    <n v="0"/>
    <m/>
  </r>
  <r>
    <s v="f63fbc3e-78fb-48e6-8e5b-944c79e35ca1"/>
    <s v="rg-gis-eastus2-prod-001"/>
    <s v="microsoft.compute/virtualmachines"/>
    <s v="vm-gis-ds-eastus2-prod-005"/>
    <s v=""/>
    <s v=""/>
    <x v="1"/>
    <x v="1"/>
    <s v="Virtual machines and virtual machine scale sets should have encryption at host enabled"/>
    <m/>
    <m/>
    <m/>
    <m/>
    <s v="USD"/>
    <n v="0"/>
    <m/>
  </r>
  <r>
    <s v="f63fbc3e-78fb-48e6-8e5b-944c79e35ca1"/>
    <s v="rg-gis-eastus2-prod-001"/>
    <s v="microsoft.compute/virtualmachines"/>
    <s v="vm-gis-ds-eastus2-prod-005"/>
    <s v=""/>
    <s v=""/>
    <x v="1"/>
    <x v="1"/>
    <s v="Guest Configuration extension should be installed on machines"/>
    <m/>
    <m/>
    <m/>
    <m/>
    <s v="USD"/>
    <n v="0"/>
    <m/>
  </r>
  <r>
    <s v="f63fbc3e-78fb-48e6-8e5b-944c79e35ca1"/>
    <s v="rg-gis-eastus2-prod-001"/>
    <s v="microsoft.compute/virtualmachines"/>
    <s v="vm-gis-ds-eastus2-prod-006"/>
    <s v=""/>
    <s v=""/>
    <x v="1"/>
    <x v="0"/>
    <s v="Windows servers should be configured to use secure communication protocols"/>
    <m/>
    <m/>
    <m/>
    <m/>
    <s v="USD"/>
    <n v="0"/>
    <m/>
  </r>
  <r>
    <s v="f63fbc3e-78fb-48e6-8e5b-944c79e35ca1"/>
    <s v="rg-gis-eastus2-prod-001"/>
    <s v="microsoft.compute/virtualmachines"/>
    <s v="vm-gis-ds-eastus2-prod-006"/>
    <s v=""/>
    <s v=""/>
    <x v="2"/>
    <x v="0"/>
    <s v="Review and migrate virtual machine workloads"/>
    <m/>
    <m/>
    <m/>
    <m/>
    <s v="USD"/>
    <n v="0"/>
    <m/>
  </r>
  <r>
    <s v="f63fbc3e-78fb-48e6-8e5b-944c79e35ca1"/>
    <s v="rg-gis-eastus2-prod-001"/>
    <s v="microsoft.compute/virtualmachines"/>
    <s v="vm-gis-ds-eastus2-prod-006"/>
    <s v=""/>
    <s v=""/>
    <x v="1"/>
    <x v="1"/>
    <s v="Guest Configuration extension should be installed on machines"/>
    <m/>
    <m/>
    <m/>
    <m/>
    <s v="USD"/>
    <n v="0"/>
    <m/>
  </r>
  <r>
    <s v="f63fbc3e-78fb-48e6-8e5b-944c79e35ca1"/>
    <s v="rg-gis-eastus2-prod-001"/>
    <s v="microsoft.compute/virtualmachines"/>
    <s v="vm-gis-ds-eastus2-prod-006"/>
    <s v=""/>
    <s v=""/>
    <x v="1"/>
    <x v="0"/>
    <s v="Windows virtual machines should enable Azure Disk Encryption or EncryptionAtHost."/>
    <m/>
    <m/>
    <m/>
    <m/>
    <s v="USD"/>
    <n v="0"/>
    <m/>
  </r>
  <r>
    <s v="f63fbc3e-78fb-48e6-8e5b-944c79e35ca1"/>
    <s v="rg-gis-eastus2-prod-001"/>
    <s v="microsoft.compute/virtualmachines"/>
    <s v="vm-gis-ds-eastus2-prod-006"/>
    <s v=""/>
    <s v=""/>
    <x v="2"/>
    <x v="1"/>
    <s v="Migrate workload to Virtual Machine Scale Sets Flex"/>
    <m/>
    <m/>
    <m/>
    <m/>
    <s v="USD"/>
    <n v="0"/>
    <m/>
  </r>
  <r>
    <s v="f63fbc3e-78fb-48e6-8e5b-944c79e35ca1"/>
    <s v="rg-gis-eastus2-prod-001"/>
    <s v="microsoft.compute/virtualmachines"/>
    <s v="vm-gis-ds-eastus2-prod-006"/>
    <s v=""/>
    <s v=""/>
    <x v="1"/>
    <x v="1"/>
    <s v="Virtual machines and virtual machine scale sets should have encryption at host enabled"/>
    <m/>
    <m/>
    <m/>
    <m/>
    <s v="USD"/>
    <n v="0"/>
    <m/>
  </r>
  <r>
    <s v="f63fbc3e-78fb-48e6-8e5b-944c79e35ca1"/>
    <s v="rg-gis-eastus2-prod-001"/>
    <s v="microsoft.compute/virtualmachines"/>
    <s v="vm-gis-ds-eastus2-prod-006"/>
    <s v=""/>
    <s v=""/>
    <x v="1"/>
    <x v="0"/>
    <s v="Machines should be configured to periodically check for missing system updates"/>
    <m/>
    <m/>
    <m/>
    <m/>
    <s v="USD"/>
    <n v="0"/>
    <m/>
  </r>
  <r>
    <s v="f63fbc3e-78fb-48e6-8e5b-944c79e35ca1"/>
    <s v="rg-gis-eastus2-prod-001"/>
    <s v="microsoft.compute/virtualmachines"/>
    <s v="vm-gis-ds-eastus2-prod-006"/>
    <s v=""/>
    <s v=""/>
    <x v="2"/>
    <x v="0"/>
    <s v="Migrate workload to D-series or better virtual machine"/>
    <m/>
    <m/>
    <m/>
    <m/>
    <s v="USD"/>
    <n v="0"/>
    <m/>
  </r>
  <r>
    <s v="f63fbc3e-78fb-48e6-8e5b-944c79e35ca1"/>
    <s v="rg-gis-eastus2-prod-001"/>
    <s v="microsoft.compute/virtualmachines"/>
    <s v="vm-gis-ds-eastus2-prod-007"/>
    <s v=""/>
    <s v=""/>
    <x v="2"/>
    <x v="0"/>
    <s v="Migrate workload to D-series or better virtual machine"/>
    <m/>
    <m/>
    <m/>
    <m/>
    <s v="USD"/>
    <n v="0"/>
    <m/>
  </r>
  <r>
    <s v="f63fbc3e-78fb-48e6-8e5b-944c79e35ca1"/>
    <s v="rg-gis-eastus2-prod-001"/>
    <s v="microsoft.compute/virtualmachines"/>
    <s v="vm-gis-ds-eastus2-prod-007"/>
    <s v=""/>
    <s v=""/>
    <x v="1"/>
    <x v="1"/>
    <s v="Virtual machines and virtual machine scale sets should have encryption at host enabled"/>
    <m/>
    <m/>
    <m/>
    <m/>
    <s v="USD"/>
    <n v="0"/>
    <m/>
  </r>
  <r>
    <s v="f63fbc3e-78fb-48e6-8e5b-944c79e35ca1"/>
    <s v="rg-gis-eastus2-prod-001"/>
    <s v="microsoft.compute/virtualmachines"/>
    <s v="vm-gis-ds-eastus2-prod-007"/>
    <s v=""/>
    <s v=""/>
    <x v="1"/>
    <x v="1"/>
    <s v="Guest Configuration extension should be installed on machines"/>
    <m/>
    <m/>
    <m/>
    <m/>
    <s v="USD"/>
    <n v="0"/>
    <m/>
  </r>
  <r>
    <s v="f63fbc3e-78fb-48e6-8e5b-944c79e35ca1"/>
    <s v="rg-gis-eastus2-prod-001"/>
    <s v="microsoft.compute/virtualmachines"/>
    <s v="vm-gis-ds-eastus2-prod-007"/>
    <s v=""/>
    <s v=""/>
    <x v="1"/>
    <x v="0"/>
    <s v="Windows virtual machines should enable Azure Disk Encryption or EncryptionAtHost."/>
    <m/>
    <m/>
    <m/>
    <m/>
    <s v="USD"/>
    <n v="0"/>
    <m/>
  </r>
  <r>
    <s v="f63fbc3e-78fb-48e6-8e5b-944c79e35ca1"/>
    <s v="rg-gis-eastus2-prod-001"/>
    <s v="microsoft.compute/virtualmachines"/>
    <s v="vm-gis-ds-eastus2-prod-007"/>
    <s v=""/>
    <s v=""/>
    <x v="1"/>
    <x v="1"/>
    <s v="Windows Defender Exploit Guard should be enabled on machines"/>
    <m/>
    <m/>
    <m/>
    <m/>
    <s v="USD"/>
    <n v="0"/>
    <m/>
  </r>
  <r>
    <s v="f63fbc3e-78fb-48e6-8e5b-944c79e35ca1"/>
    <s v="rg-gis-eastus2-prod-001"/>
    <s v="microsoft.compute/virtualmachines"/>
    <s v="vm-gis-ds-eastus2-prod-007"/>
    <s v=""/>
    <s v=""/>
    <x v="1"/>
    <x v="0"/>
    <s v="Windows servers should be configured to use secure communication protocols"/>
    <m/>
    <m/>
    <m/>
    <m/>
    <s v="USD"/>
    <n v="0"/>
    <m/>
  </r>
  <r>
    <s v="f63fbc3e-78fb-48e6-8e5b-944c79e35ca1"/>
    <s v="rg-gis-eastus2-prod-001"/>
    <s v="microsoft.compute/virtualmachines"/>
    <s v="vm-gis-ds-eastus2-prod-007"/>
    <s v=""/>
    <s v=""/>
    <x v="2"/>
    <x v="0"/>
    <s v="Review and migrate virtual machine workloads"/>
    <m/>
    <m/>
    <m/>
    <m/>
    <s v="USD"/>
    <n v="0"/>
    <m/>
  </r>
  <r>
    <s v="f63fbc3e-78fb-48e6-8e5b-944c79e35ca1"/>
    <s v="rg-gis-eastus2-prod-001"/>
    <s v="microsoft.compute/virtualmachines"/>
    <s v="vm-gis-ds-eastus2-prod-007"/>
    <s v=""/>
    <s v=""/>
    <x v="2"/>
    <x v="1"/>
    <s v="Migrate workload to Virtual Machine Scale Sets Flex"/>
    <m/>
    <m/>
    <m/>
    <m/>
    <s v="USD"/>
    <n v="0"/>
    <m/>
  </r>
  <r>
    <s v="f63fbc3e-78fb-48e6-8e5b-944c79e35ca1"/>
    <s v="rg-gis-eastus2-prod-001"/>
    <s v="microsoft.compute/virtualmachines"/>
    <s v="vm-gis-fs-eastus2-prod-004"/>
    <s v=""/>
    <s v=""/>
    <x v="1"/>
    <x v="0"/>
    <s v="Windows servers should be configured to use secure communication protocols"/>
    <m/>
    <m/>
    <m/>
    <m/>
    <s v="USD"/>
    <n v="0"/>
    <m/>
  </r>
  <r>
    <s v="f63fbc3e-78fb-48e6-8e5b-944c79e35ca1"/>
    <s v="rg-gis-eastus2-prod-001"/>
    <s v="microsoft.compute/virtualmachines"/>
    <s v="vm-gis-fs-eastus2-prod-004"/>
    <s v=""/>
    <s v=""/>
    <x v="1"/>
    <x v="1"/>
    <s v="Guest Configuration extension should be installed on machines"/>
    <m/>
    <m/>
    <m/>
    <m/>
    <s v="USD"/>
    <n v="0"/>
    <m/>
  </r>
  <r>
    <s v="f63fbc3e-78fb-48e6-8e5b-944c79e35ca1"/>
    <s v="rg-gis-eastus2-prod-001"/>
    <s v="microsoft.compute/virtualmachines"/>
    <s v="vm-gis-fs-eastus2-prod-004"/>
    <s v=""/>
    <s v=""/>
    <x v="2"/>
    <x v="0"/>
    <s v="Review and migrate virtual machine workloads"/>
    <m/>
    <m/>
    <m/>
    <m/>
    <s v="USD"/>
    <n v="0"/>
    <m/>
  </r>
  <r>
    <s v="f63fbc3e-78fb-48e6-8e5b-944c79e35ca1"/>
    <s v="rg-gis-eastus2-prod-001"/>
    <s v="microsoft.compute/virtualmachines"/>
    <s v="vm-gis-fs-eastus2-prod-004"/>
    <s v=""/>
    <s v=""/>
    <x v="1"/>
    <x v="1"/>
    <s v="Virtual machines and virtual machine scale sets should have encryption at host enabled"/>
    <m/>
    <m/>
    <m/>
    <m/>
    <s v="USD"/>
    <n v="0"/>
    <m/>
  </r>
  <r>
    <s v="f63fbc3e-78fb-48e6-8e5b-944c79e35ca1"/>
    <s v="rg-gis-eastus2-prod-001"/>
    <s v="microsoft.compute/virtualmachines"/>
    <s v="vm-gis-fs-eastus2-prod-004"/>
    <s v=""/>
    <s v=""/>
    <x v="2"/>
    <x v="0"/>
    <s v="Migrate workload to D-series or better virtual machine"/>
    <m/>
    <m/>
    <m/>
    <m/>
    <s v="USD"/>
    <n v="0"/>
    <m/>
  </r>
  <r>
    <s v="f63fbc3e-78fb-48e6-8e5b-944c79e35ca1"/>
    <s v="rg-gis-eastus2-prod-001"/>
    <s v="microsoft.compute/virtualmachines"/>
    <s v="vm-gis-fs-eastus2-prod-004"/>
    <s v=""/>
    <s v=""/>
    <x v="2"/>
    <x v="1"/>
    <s v="Migrate workload to Virtual Machine Scale Sets Flex"/>
    <m/>
    <m/>
    <m/>
    <m/>
    <s v="USD"/>
    <n v="0"/>
    <m/>
  </r>
  <r>
    <s v="f63fbc3e-78fb-48e6-8e5b-944c79e35ca1"/>
    <s v="rg-gis-eastus2-prod-001"/>
    <s v="microsoft.compute/virtualmachines"/>
    <s v="vm-gis-fs-eastus2-prod-004"/>
    <s v=""/>
    <s v=""/>
    <x v="1"/>
    <x v="0"/>
    <s v="Windows virtual machines should enable Azure Disk Encryption or EncryptionAtHost."/>
    <m/>
    <m/>
    <m/>
    <m/>
    <s v="USD"/>
    <n v="0"/>
    <m/>
  </r>
  <r>
    <s v="f63fbc3e-78fb-48e6-8e5b-944c79e35ca1"/>
    <s v="rg-gis-eastus2-prod-001"/>
    <s v="microsoft.compute/virtualmachines"/>
    <s v="vm-gis-fs-eastus2-prod-004"/>
    <s v=""/>
    <s v=""/>
    <x v="1"/>
    <x v="0"/>
    <s v="Machines should be configured to periodically check for missing system updates"/>
    <m/>
    <m/>
    <m/>
    <m/>
    <s v="USD"/>
    <n v="0"/>
    <m/>
  </r>
  <r>
    <s v="f63fbc3e-78fb-48e6-8e5b-944c79e35ca1"/>
    <s v="rg-gis-eastus2-prod-001"/>
    <s v="microsoft.compute/virtualmachines"/>
    <s v="vm-gis-fs-eastus2-prod-006"/>
    <s v=""/>
    <s v=""/>
    <x v="1"/>
    <x v="1"/>
    <s v="Guest Configuration extension should be installed on machines"/>
    <m/>
    <m/>
    <m/>
    <m/>
    <s v="USD"/>
    <n v="0"/>
    <m/>
  </r>
  <r>
    <s v="f63fbc3e-78fb-48e6-8e5b-944c79e35ca1"/>
    <s v="rg-gis-eastus2-prod-001"/>
    <s v="microsoft.compute/virtualmachines"/>
    <s v="vm-gis-fs-eastus2-prod-006"/>
    <s v=""/>
    <s v=""/>
    <x v="1"/>
    <x v="0"/>
    <s v="Windows virtual machines should enable Azure Disk Encryption or EncryptionAtHost."/>
    <m/>
    <m/>
    <m/>
    <m/>
    <s v="USD"/>
    <n v="0"/>
    <m/>
  </r>
  <r>
    <s v="f63fbc3e-78fb-48e6-8e5b-944c79e35ca1"/>
    <s v="rg-gis-eastus2-prod-001"/>
    <s v="microsoft.compute/virtualmachines"/>
    <s v="vm-gis-fs-eastus2-prod-006"/>
    <s v=""/>
    <s v=""/>
    <x v="2"/>
    <x v="0"/>
    <s v="Review and migrate virtual machine workloads"/>
    <m/>
    <m/>
    <m/>
    <m/>
    <s v="USD"/>
    <n v="0"/>
    <m/>
  </r>
  <r>
    <s v="f63fbc3e-78fb-48e6-8e5b-944c79e35ca1"/>
    <s v="rg-gis-eastus2-prod-001"/>
    <s v="microsoft.compute/virtualmachines"/>
    <s v="vm-gis-fs-eastus2-prod-006"/>
    <s v=""/>
    <s v=""/>
    <x v="1"/>
    <x v="0"/>
    <s v="Machines should be configured to periodically check for missing system updates"/>
    <m/>
    <m/>
    <m/>
    <m/>
    <s v="USD"/>
    <n v="0"/>
    <m/>
  </r>
  <r>
    <s v="f63fbc3e-78fb-48e6-8e5b-944c79e35ca1"/>
    <s v="rg-gis-eastus2-prod-001"/>
    <s v="microsoft.compute/virtualmachines"/>
    <s v="vm-gis-fs-eastus2-prod-006"/>
    <s v=""/>
    <s v=""/>
    <x v="1"/>
    <x v="1"/>
    <s v="Virtual machines and virtual machine scale sets should have encryption at host enabled"/>
    <m/>
    <m/>
    <m/>
    <m/>
    <s v="USD"/>
    <n v="0"/>
    <m/>
  </r>
  <r>
    <s v="f63fbc3e-78fb-48e6-8e5b-944c79e35ca1"/>
    <s v="rg-gis-eastus2-prod-001"/>
    <s v="microsoft.compute/virtualmachines"/>
    <s v="vm-gis-fs-eastus2-prod-006"/>
    <s v=""/>
    <s v=""/>
    <x v="1"/>
    <x v="0"/>
    <s v="Windows servers should be configured to use secure communication protocols"/>
    <m/>
    <m/>
    <m/>
    <m/>
    <s v="USD"/>
    <n v="0"/>
    <m/>
  </r>
  <r>
    <s v="f63fbc3e-78fb-48e6-8e5b-944c79e35ca1"/>
    <s v="rg-gis-eastus2-prod-001"/>
    <s v="microsoft.compute/virtualmachines"/>
    <s v="vm-gis-fs-eastus2-prod-006"/>
    <s v=""/>
    <s v=""/>
    <x v="2"/>
    <x v="1"/>
    <s v="Migrate workload to Virtual Machine Scale Sets Flex"/>
    <m/>
    <m/>
    <m/>
    <m/>
    <s v="USD"/>
    <n v="0"/>
    <m/>
  </r>
  <r>
    <s v="f63fbc3e-78fb-48e6-8e5b-944c79e35ca1"/>
    <s v="rg-gis-eastus2-prod-001"/>
    <s v="microsoft.compute/virtualmachines"/>
    <s v="vm-gis-fs-eastus2-prod-006"/>
    <s v=""/>
    <s v=""/>
    <x v="2"/>
    <x v="0"/>
    <s v="Migrate workload to D-series or better virtual machine"/>
    <m/>
    <m/>
    <m/>
    <m/>
    <s v="USD"/>
    <n v="0"/>
    <m/>
  </r>
  <r>
    <s v="f63fbc3e-78fb-48e6-8e5b-944c79e35ca1"/>
    <s v="rg-gis-eastus2-prod-001"/>
    <s v="microsoft.compute/virtualmachines"/>
    <s v="vm-gis-fs-eastus2-prod-006"/>
    <s v=""/>
    <s v=""/>
    <x v="1"/>
    <x v="1"/>
    <s v="Windows Defender Exploit Guard should be enabled on machines"/>
    <m/>
    <m/>
    <m/>
    <m/>
    <s v="USD"/>
    <n v="0"/>
    <m/>
  </r>
  <r>
    <s v="f63fbc3e-78fb-48e6-8e5b-944c79e35ca1"/>
    <s v="rg-gis-eastus2-prod-001"/>
    <s v="microsoft.compute/virtualmachines"/>
    <s v="vm-gis-nss-eastus2-prod-001"/>
    <s v=""/>
    <s v=""/>
    <x v="1"/>
    <x v="0"/>
    <s v="Windows servers should be configured to use secure communication protocols"/>
    <m/>
    <m/>
    <m/>
    <m/>
    <s v="USD"/>
    <n v="0"/>
    <m/>
  </r>
  <r>
    <s v="f63fbc3e-78fb-48e6-8e5b-944c79e35ca1"/>
    <s v="rg-gis-eastus2-prod-001"/>
    <s v="microsoft.compute/virtualmachines"/>
    <s v="vm-gis-nss-eastus2-prod-001"/>
    <s v=""/>
    <s v=""/>
    <x v="2"/>
    <x v="1"/>
    <s v="Migrate workload to Virtual Machine Scale Sets Flex"/>
    <m/>
    <m/>
    <m/>
    <m/>
    <s v="USD"/>
    <n v="0"/>
    <m/>
  </r>
  <r>
    <s v="f63fbc3e-78fb-48e6-8e5b-944c79e35ca1"/>
    <s v="rg-gis-eastus2-prod-001"/>
    <s v="microsoft.compute/virtualmachines"/>
    <s v="vm-gis-nss-eastus2-prod-001"/>
    <s v=""/>
    <s v=""/>
    <x v="1"/>
    <x v="1"/>
    <s v="Guest Configuration extension should be installed on machines"/>
    <m/>
    <m/>
    <m/>
    <m/>
    <s v="USD"/>
    <n v="0"/>
    <m/>
  </r>
  <r>
    <s v="f63fbc3e-78fb-48e6-8e5b-944c79e35ca1"/>
    <s v="rg-gis-eastus2-prod-001"/>
    <s v="microsoft.compute/virtualmachines"/>
    <s v="vm-gis-nss-eastus2-prod-001"/>
    <s v=""/>
    <s v=""/>
    <x v="1"/>
    <x v="1"/>
    <s v="Virtual machines and virtual machine scale sets should have encryption at host enabled"/>
    <m/>
    <m/>
    <m/>
    <m/>
    <s v="USD"/>
    <n v="0"/>
    <m/>
  </r>
  <r>
    <s v="f63fbc3e-78fb-48e6-8e5b-944c79e35ca1"/>
    <s v="rg-gis-eastus2-prod-001"/>
    <s v="microsoft.compute/virtualmachines"/>
    <s v="vm-gis-nss-eastus2-prod-001"/>
    <s v=""/>
    <s v=""/>
    <x v="1"/>
    <x v="1"/>
    <s v="Windows Defender Exploit Guard should be enabled on machines"/>
    <m/>
    <m/>
    <m/>
    <m/>
    <s v="USD"/>
    <n v="0"/>
    <m/>
  </r>
  <r>
    <s v="f63fbc3e-78fb-48e6-8e5b-944c79e35ca1"/>
    <s v="rg-gis-eastus2-prod-001"/>
    <s v="microsoft.compute/virtualmachines"/>
    <s v="vm-gis-nss-eastus2-prod-001"/>
    <s v=""/>
    <s v=""/>
    <x v="1"/>
    <x v="0"/>
    <s v="Windows virtual machines should enable Azure Disk Encryption or EncryptionAtHost."/>
    <m/>
    <m/>
    <m/>
    <m/>
    <s v="USD"/>
    <n v="0"/>
    <m/>
  </r>
  <r>
    <s v="f63fbc3e-78fb-48e6-8e5b-944c79e35ca1"/>
    <s v="rg-gis-eastus2-prod-001"/>
    <s v="microsoft.compute/virtualmachines"/>
    <s v="vm-gis-nss-eastus2-prod-001"/>
    <s v=""/>
    <s v=""/>
    <x v="0"/>
    <x v="0"/>
    <s v="Right-size or shutdown underutilized virtual machines"/>
    <m/>
    <m/>
    <m/>
    <m/>
    <s v="USD"/>
    <n v="3252"/>
    <m/>
  </r>
  <r>
    <s v="f63fbc3e-78fb-48e6-8e5b-944c79e35ca1"/>
    <s v="rg-gis-eastus2-prod-001"/>
    <s v="microsoft.compute/virtualmachines"/>
    <s v="vm-gis-nss-eastus2-prod-001"/>
    <s v=""/>
    <s v=""/>
    <x v="1"/>
    <x v="0"/>
    <s v="Machines should be configured to periodically check for missing system updates"/>
    <m/>
    <m/>
    <m/>
    <m/>
    <s v="USD"/>
    <n v="0"/>
    <m/>
  </r>
  <r>
    <s v="f63fbc3e-78fb-48e6-8e5b-944c79e35ca1"/>
    <s v="rg-gis-eastus2-prod-001"/>
    <s v="microsoft.compute/virtualmachines"/>
    <s v="vm-gis-nss-eastus2-prod-002"/>
    <s v=""/>
    <s v=""/>
    <x v="1"/>
    <x v="1"/>
    <s v="Guest Configuration extension should be installed on machines"/>
    <m/>
    <m/>
    <m/>
    <m/>
    <s v="USD"/>
    <n v="0"/>
    <m/>
  </r>
  <r>
    <s v="f63fbc3e-78fb-48e6-8e5b-944c79e35ca1"/>
    <s v="rg-gis-eastus2-prod-001"/>
    <s v="microsoft.compute/virtualmachines"/>
    <s v="vm-gis-nss-eastus2-prod-002"/>
    <s v=""/>
    <s v=""/>
    <x v="1"/>
    <x v="1"/>
    <s v="Machines should have a vulnerability assessment solution"/>
    <m/>
    <m/>
    <m/>
    <m/>
    <s v="USD"/>
    <n v="0"/>
    <m/>
  </r>
  <r>
    <s v="f63fbc3e-78fb-48e6-8e5b-944c79e35ca1"/>
    <s v="rg-gis-eastus2-prod-001"/>
    <s v="microsoft.compute/virtualmachines"/>
    <s v="vm-gis-nss-eastus2-prod-002"/>
    <s v=""/>
    <s v=""/>
    <x v="1"/>
    <x v="0"/>
    <s v="Windows servers should be configured to use secure communication protocols"/>
    <m/>
    <m/>
    <m/>
    <m/>
    <s v="USD"/>
    <n v="0"/>
    <m/>
  </r>
  <r>
    <s v="f63fbc3e-78fb-48e6-8e5b-944c79e35ca1"/>
    <s v="rg-gis-eastus2-prod-001"/>
    <s v="microsoft.compute/virtualmachines"/>
    <s v="vm-gis-nss-eastus2-prod-002"/>
    <s v=""/>
    <s v=""/>
    <x v="1"/>
    <x v="0"/>
    <s v="Windows virtual machines should enable Azure Disk Encryption or EncryptionAtHost."/>
    <m/>
    <m/>
    <m/>
    <m/>
    <s v="USD"/>
    <n v="0"/>
    <m/>
  </r>
  <r>
    <s v="f63fbc3e-78fb-48e6-8e5b-944c79e35ca1"/>
    <s v="rg-gis-eastus2-prod-001"/>
    <s v="microsoft.compute/virtualmachines"/>
    <s v="vm-gis-nss-eastus2-prod-002"/>
    <s v=""/>
    <s v=""/>
    <x v="1"/>
    <x v="1"/>
    <s v="Windows Defender Exploit Guard should be enabled on machines"/>
    <m/>
    <m/>
    <m/>
    <m/>
    <s v="USD"/>
    <n v="0"/>
    <m/>
  </r>
  <r>
    <s v="f63fbc3e-78fb-48e6-8e5b-944c79e35ca1"/>
    <s v="rg-gis-eastus2-prod-001"/>
    <s v="microsoft.compute/virtualmachines"/>
    <s v="vm-gis-nss-eastus2-prod-002"/>
    <s v=""/>
    <s v=""/>
    <x v="1"/>
    <x v="0"/>
    <s v="Machines should be configured to periodically check for missing system updates"/>
    <m/>
    <m/>
    <m/>
    <m/>
    <s v="USD"/>
    <n v="0"/>
    <m/>
  </r>
  <r>
    <s v="f63fbc3e-78fb-48e6-8e5b-944c79e35ca1"/>
    <s v="rg-gis-eastus2-prod-001"/>
    <s v="microsoft.compute/virtualmachines"/>
    <s v="vm-gis-nss-eastus2-prod-002"/>
    <s v=""/>
    <s v=""/>
    <x v="1"/>
    <x v="1"/>
    <s v="Virtual machines and virtual machine scale sets should have encryption at host enabled"/>
    <m/>
    <m/>
    <m/>
    <m/>
    <s v="USD"/>
    <n v="0"/>
    <m/>
  </r>
  <r>
    <s v="f63fbc3e-78fb-48e6-8e5b-944c79e35ca1"/>
    <s v="rg-gis-eastus2-prod-001"/>
    <s v="microsoft.compute/virtualmachines"/>
    <s v="vm-gis-was-eastus2-prod-001"/>
    <s v=""/>
    <s v=""/>
    <x v="2"/>
    <x v="1"/>
    <s v="Migrate workload to Virtual Machine Scale Sets Flex"/>
    <m/>
    <m/>
    <m/>
    <m/>
    <s v="USD"/>
    <n v="0"/>
    <m/>
  </r>
  <r>
    <s v="f63fbc3e-78fb-48e6-8e5b-944c79e35ca1"/>
    <s v="rg-gis-eastus2-prod-001"/>
    <s v="microsoft.compute/virtualmachines"/>
    <s v="vm-gis-was-eastus2-prod-001"/>
    <s v=""/>
    <s v=""/>
    <x v="1"/>
    <x v="1"/>
    <s v="Guest Configuration extension should be installed on machines"/>
    <m/>
    <m/>
    <m/>
    <m/>
    <s v="USD"/>
    <n v="0"/>
    <m/>
  </r>
  <r>
    <s v="f63fbc3e-78fb-48e6-8e5b-944c79e35ca1"/>
    <s v="rg-gis-eastus2-prod-001"/>
    <s v="microsoft.compute/virtualmachines"/>
    <s v="vm-gis-was-eastus2-prod-001"/>
    <s v=""/>
    <s v=""/>
    <x v="1"/>
    <x v="0"/>
    <s v="Machines should be configured to periodically check for missing system updates"/>
    <m/>
    <m/>
    <m/>
    <m/>
    <s v="USD"/>
    <n v="0"/>
    <m/>
  </r>
  <r>
    <s v="f63fbc3e-78fb-48e6-8e5b-944c79e35ca1"/>
    <s v="rg-gis-eastus2-prod-001"/>
    <s v="microsoft.compute/virtualmachines"/>
    <s v="vm-gis-was-eastus2-prod-001"/>
    <s v=""/>
    <s v=""/>
    <x v="1"/>
    <x v="0"/>
    <s v="Windows servers should be configured to use secure communication protocols"/>
    <m/>
    <m/>
    <m/>
    <m/>
    <s v="USD"/>
    <n v="0"/>
    <m/>
  </r>
  <r>
    <s v="f63fbc3e-78fb-48e6-8e5b-944c79e35ca1"/>
    <s v="rg-gis-eastus2-prod-001"/>
    <s v="microsoft.compute/virtualmachines"/>
    <s v="vm-gis-was-eastus2-prod-001"/>
    <s v=""/>
    <s v=""/>
    <x v="1"/>
    <x v="0"/>
    <s v="Windows virtual machines should enable Azure Disk Encryption or EncryptionAtHost."/>
    <m/>
    <m/>
    <m/>
    <m/>
    <s v="USD"/>
    <n v="0"/>
    <m/>
  </r>
  <r>
    <s v="f63fbc3e-78fb-48e6-8e5b-944c79e35ca1"/>
    <s v="rg-gis-eastus2-prod-001"/>
    <s v="microsoft.compute/virtualmachines"/>
    <s v="vm-gis-was-eastus2-prod-001"/>
    <s v=""/>
    <s v=""/>
    <x v="1"/>
    <x v="1"/>
    <s v="Windows Defender Exploit Guard should be enabled on machines"/>
    <m/>
    <m/>
    <m/>
    <m/>
    <s v="USD"/>
    <n v="0"/>
    <m/>
  </r>
  <r>
    <s v="f63fbc3e-78fb-48e6-8e5b-944c79e35ca1"/>
    <s v="rg-gis-eastus2-prod-001"/>
    <s v="microsoft.compute/virtualmachines"/>
    <s v="vm-gis-was-eastus2-prod-001"/>
    <s v=""/>
    <s v=""/>
    <x v="1"/>
    <x v="1"/>
    <s v="Virtual machines and virtual machine scale sets should have encryption at host enabled"/>
    <m/>
    <m/>
    <m/>
    <m/>
    <s v="USD"/>
    <n v="0"/>
    <m/>
  </r>
  <r>
    <s v="f63fbc3e-78fb-48e6-8e5b-944c79e35ca1"/>
    <s v="rg-gis-eastus2-prod-001"/>
    <s v="microsoft.compute/virtualmachines"/>
    <s v="vm-gis-was-eastus2-prod-002"/>
    <s v=""/>
    <s v=""/>
    <x v="1"/>
    <x v="0"/>
    <s v="Windows servers should be configured to use secure communication protocols"/>
    <m/>
    <m/>
    <m/>
    <m/>
    <s v="USD"/>
    <n v="0"/>
    <m/>
  </r>
  <r>
    <s v="f63fbc3e-78fb-48e6-8e5b-944c79e35ca1"/>
    <s v="rg-gis-eastus2-prod-001"/>
    <s v="microsoft.compute/virtualmachines"/>
    <s v="vm-gis-was-eastus2-prod-002"/>
    <s v=""/>
    <s v=""/>
    <x v="1"/>
    <x v="0"/>
    <s v="Machines should be configured to periodically check for missing system updates"/>
    <m/>
    <m/>
    <m/>
    <m/>
    <s v="USD"/>
    <n v="0"/>
    <m/>
  </r>
  <r>
    <s v="f63fbc3e-78fb-48e6-8e5b-944c79e35ca1"/>
    <s v="rg-gis-eastus2-prod-001"/>
    <s v="microsoft.compute/virtualmachines"/>
    <s v="vm-gis-was-eastus2-prod-002"/>
    <s v=""/>
    <s v=""/>
    <x v="1"/>
    <x v="0"/>
    <s v="Windows virtual machines should enable Azure Disk Encryption or EncryptionAtHost."/>
    <m/>
    <m/>
    <m/>
    <m/>
    <s v="USD"/>
    <n v="0"/>
    <m/>
  </r>
  <r>
    <s v="f63fbc3e-78fb-48e6-8e5b-944c79e35ca1"/>
    <s v="rg-gis-eastus2-prod-001"/>
    <s v="microsoft.compute/virtualmachines"/>
    <s v="vm-gis-was-eastus2-prod-002"/>
    <s v=""/>
    <s v=""/>
    <x v="1"/>
    <x v="1"/>
    <s v="Windows Defender Exploit Guard should be enabled on machines"/>
    <m/>
    <m/>
    <m/>
    <m/>
    <s v="USD"/>
    <n v="0"/>
    <m/>
  </r>
  <r>
    <s v="f63fbc3e-78fb-48e6-8e5b-944c79e35ca1"/>
    <s v="rg-gis-eastus2-prod-001"/>
    <s v="microsoft.compute/virtualmachines"/>
    <s v="vm-gis-was-eastus2-prod-002"/>
    <s v=""/>
    <s v=""/>
    <x v="2"/>
    <x v="1"/>
    <s v="Migrate workload to Virtual Machine Scale Sets Flex"/>
    <m/>
    <m/>
    <m/>
    <m/>
    <s v="USD"/>
    <n v="0"/>
    <m/>
  </r>
  <r>
    <s v="f63fbc3e-78fb-48e6-8e5b-944c79e35ca1"/>
    <s v="rg-gis-eastus2-prod-001"/>
    <s v="microsoft.compute/virtualmachines"/>
    <s v="vm-gis-was-eastus2-prod-002"/>
    <s v=""/>
    <s v=""/>
    <x v="1"/>
    <x v="1"/>
    <s v="Virtual machines and virtual machine scale sets should have encryption at host enabled"/>
    <m/>
    <m/>
    <m/>
    <m/>
    <s v="USD"/>
    <n v="0"/>
    <m/>
  </r>
  <r>
    <s v="f63fbc3e-78fb-48e6-8e5b-944c79e35ca1"/>
    <s v="rg-gis-eastus2-prod-001"/>
    <s v="microsoft.compute/virtualmachines"/>
    <s v="vm-gis-was-eastus2-prod-002"/>
    <s v=""/>
    <s v=""/>
    <x v="1"/>
    <x v="1"/>
    <s v="Guest Configuration extension should be installed on machines"/>
    <m/>
    <m/>
    <m/>
    <m/>
    <s v="USD"/>
    <n v="0"/>
    <m/>
  </r>
  <r>
    <s v="f63fbc3e-78fb-48e6-8e5b-944c79e35ca1"/>
    <s v="rg-gis-eastus2-prod-001"/>
    <s v="microsoft.compute/virtualmachines"/>
    <s v="vm-gis-was-eastus2-prod-003"/>
    <s v=""/>
    <s v=""/>
    <x v="2"/>
    <x v="1"/>
    <s v="Migrate workload to Virtual Machine Scale Sets Flex"/>
    <m/>
    <m/>
    <m/>
    <m/>
    <s v="USD"/>
    <n v="0"/>
    <m/>
  </r>
  <r>
    <s v="f63fbc3e-78fb-48e6-8e5b-944c79e35ca1"/>
    <s v="rg-gis-eastus2-prod-001"/>
    <s v="microsoft.compute/virtualmachines"/>
    <s v="vm-gis-was-eastus2-prod-003"/>
    <s v=""/>
    <s v=""/>
    <x v="1"/>
    <x v="1"/>
    <s v="Machines should have a vulnerability assessment solution"/>
    <m/>
    <m/>
    <m/>
    <m/>
    <s v="USD"/>
    <n v="0"/>
    <m/>
  </r>
  <r>
    <s v="f63fbc3e-78fb-48e6-8e5b-944c79e35ca1"/>
    <s v="rg-gis-eastus2-prod-001"/>
    <s v="microsoft.compute/virtualmachines"/>
    <s v="vm-gis-was-eastus2-prod-003"/>
    <s v=""/>
    <s v=""/>
    <x v="2"/>
    <x v="0"/>
    <s v="Review and migrate virtual machine workloads"/>
    <m/>
    <m/>
    <m/>
    <m/>
    <s v="USD"/>
    <n v="0"/>
    <m/>
  </r>
  <r>
    <s v="f63fbc3e-78fb-48e6-8e5b-944c79e35ca1"/>
    <s v="rg-gis-eastus2-prod-001"/>
    <s v="microsoft.compute/virtualmachines"/>
    <s v="vm-gis-was-eastus2-prod-003"/>
    <s v=""/>
    <s v=""/>
    <x v="1"/>
    <x v="0"/>
    <s v="Windows virtual machines should enable Azure Disk Encryption or EncryptionAtHost."/>
    <m/>
    <m/>
    <m/>
    <m/>
    <s v="USD"/>
    <n v="0"/>
    <m/>
  </r>
  <r>
    <s v="f63fbc3e-78fb-48e6-8e5b-944c79e35ca1"/>
    <s v="rg-gis-eastus2-prod-001"/>
    <s v="microsoft.compute/virtualmachines"/>
    <s v="vm-gis-was-eastus2-prod-003"/>
    <s v=""/>
    <s v=""/>
    <x v="1"/>
    <x v="1"/>
    <s v="Virtual machines and virtual machine scale sets should have encryption at host enabled"/>
    <m/>
    <m/>
    <m/>
    <m/>
    <s v="USD"/>
    <n v="0"/>
    <m/>
  </r>
  <r>
    <s v="f63fbc3e-78fb-48e6-8e5b-944c79e35ca1"/>
    <s v="rg-gis-eastus2-prod-001"/>
    <s v="microsoft.compute/virtualmachines"/>
    <s v="vm-gis-was-eastus2-prod-003"/>
    <s v=""/>
    <s v=""/>
    <x v="1"/>
    <x v="0"/>
    <s v="Windows servers should be configured to use secure communication protocols"/>
    <m/>
    <m/>
    <m/>
    <m/>
    <s v="USD"/>
    <n v="0"/>
    <m/>
  </r>
  <r>
    <s v="f63fbc3e-78fb-48e6-8e5b-944c79e35ca1"/>
    <s v="rg-gis-eastus2-prod-001"/>
    <s v="microsoft.compute/virtualmachines"/>
    <s v="vm-gis-was-eastus2-prod-003"/>
    <s v=""/>
    <s v=""/>
    <x v="1"/>
    <x v="1"/>
    <s v="Guest Configuration extension should be installed on machines"/>
    <m/>
    <m/>
    <m/>
    <m/>
    <s v="USD"/>
    <n v="0"/>
    <m/>
  </r>
  <r>
    <s v="f63fbc3e-78fb-48e6-8e5b-944c79e35ca1"/>
    <s v="rg-gis-eastus2-prod-001"/>
    <s v="microsoft.compute/virtualmachines"/>
    <s v="vm-gis-was-eastus2-prod-003"/>
    <s v=""/>
    <s v=""/>
    <x v="1"/>
    <x v="0"/>
    <s v="Machines should be configured to periodically check for missing system updates"/>
    <m/>
    <m/>
    <m/>
    <m/>
    <s v="USD"/>
    <n v="0"/>
    <m/>
  </r>
  <r>
    <s v="f63fbc3e-78fb-48e6-8e5b-944c79e35ca1"/>
    <s v="rg-gis-eastus2-prod-001"/>
    <s v="microsoft.compute/virtualmachines"/>
    <s v="vm-gis-was-eastus2-prod-004"/>
    <s v=""/>
    <s v=""/>
    <x v="1"/>
    <x v="0"/>
    <s v="Windows servers should be configured to use secure communication protocols"/>
    <m/>
    <m/>
    <m/>
    <m/>
    <s v="USD"/>
    <n v="0"/>
    <m/>
  </r>
  <r>
    <s v="f63fbc3e-78fb-48e6-8e5b-944c79e35ca1"/>
    <s v="rg-gis-eastus2-prod-001"/>
    <s v="microsoft.compute/virtualmachines"/>
    <s v="vm-gis-was-eastus2-prod-004"/>
    <s v=""/>
    <s v=""/>
    <x v="1"/>
    <x v="1"/>
    <s v="Machines should have a vulnerability assessment solution"/>
    <m/>
    <m/>
    <m/>
    <m/>
    <s v="USD"/>
    <n v="0"/>
    <m/>
  </r>
  <r>
    <s v="f63fbc3e-78fb-48e6-8e5b-944c79e35ca1"/>
    <s v="rg-gis-eastus2-prod-001"/>
    <s v="microsoft.compute/virtualmachines"/>
    <s v="vm-gis-was-eastus2-prod-004"/>
    <s v=""/>
    <s v=""/>
    <x v="1"/>
    <x v="1"/>
    <s v="Virtual machines and virtual machine scale sets should have encryption at host enabled"/>
    <m/>
    <m/>
    <m/>
    <m/>
    <s v="USD"/>
    <n v="0"/>
    <m/>
  </r>
  <r>
    <s v="f63fbc3e-78fb-48e6-8e5b-944c79e35ca1"/>
    <s v="rg-gis-eastus2-prod-001"/>
    <s v="microsoft.compute/virtualmachines"/>
    <s v="vm-gis-was-eastus2-prod-004"/>
    <s v=""/>
    <s v=""/>
    <x v="1"/>
    <x v="1"/>
    <s v="Guest Configuration extension should be installed on machines"/>
    <m/>
    <m/>
    <m/>
    <m/>
    <s v="USD"/>
    <n v="0"/>
    <m/>
  </r>
  <r>
    <s v="f63fbc3e-78fb-48e6-8e5b-944c79e35ca1"/>
    <s v="rg-gis-eastus2-prod-001"/>
    <s v="microsoft.compute/virtualmachines"/>
    <s v="vm-gis-was-eastus2-prod-004"/>
    <s v=""/>
    <s v=""/>
    <x v="2"/>
    <x v="0"/>
    <s v="Review and migrate virtual machine workloads"/>
    <m/>
    <m/>
    <m/>
    <m/>
    <s v="USD"/>
    <n v="0"/>
    <m/>
  </r>
  <r>
    <s v="f63fbc3e-78fb-48e6-8e5b-944c79e35ca1"/>
    <s v="rg-gis-eastus2-prod-001"/>
    <s v="microsoft.compute/virtualmachines"/>
    <s v="vm-gis-was-eastus2-prod-004"/>
    <s v=""/>
    <s v=""/>
    <x v="1"/>
    <x v="0"/>
    <s v="Windows virtual machines should enable Azure Disk Encryption or EncryptionAtHost."/>
    <m/>
    <m/>
    <m/>
    <m/>
    <s v="USD"/>
    <n v="0"/>
    <m/>
  </r>
  <r>
    <s v="f63fbc3e-78fb-48e6-8e5b-944c79e35ca1"/>
    <s v="rg-gis-eastus2-prod-001"/>
    <s v="microsoft.compute/virtualmachines"/>
    <s v="vm-gis-was-eastus2-prod-004"/>
    <s v=""/>
    <s v=""/>
    <x v="1"/>
    <x v="0"/>
    <s v="Machines should be configured to periodically check for missing system updates"/>
    <m/>
    <m/>
    <m/>
    <m/>
    <s v="USD"/>
    <n v="0"/>
    <m/>
  </r>
  <r>
    <s v="f63fbc3e-78fb-48e6-8e5b-944c79e35ca1"/>
    <s v="rg-gis-eastus2-prod-001"/>
    <s v="microsoft.dbforpostgresql/flexibleservers"/>
    <s v="d8b4a6c38b8f"/>
    <s v=""/>
    <s v=""/>
    <x v="2"/>
    <x v="1"/>
    <s v="Turn on backup for PostgreSQL flexible server"/>
    <m/>
    <m/>
    <m/>
    <m/>
    <s v="USD"/>
    <n v="0"/>
    <m/>
  </r>
  <r>
    <s v="f63fbc3e-78fb-48e6-8e5b-944c79e35ca1"/>
    <s v="rg-gis-eastus2-prod-001"/>
    <s v="microsoft.dbforpostgresql/flexibleservers"/>
    <s v="gisdbprocmi"/>
    <s v=""/>
    <s v=""/>
    <x v="2"/>
    <x v="0"/>
    <s v="Create a read replica from the Azure Database for PostgreSQL flexible server"/>
    <m/>
    <m/>
    <m/>
    <m/>
    <s v="USD"/>
    <n v="0"/>
    <m/>
  </r>
  <r>
    <s v="f63fbc3e-78fb-48e6-8e5b-944c79e35ca1"/>
    <s v="rg-gis-eastus2-prod-001"/>
    <s v="microsoft.dbforpostgresql/flexibleservers"/>
    <s v="gisdbprocmi"/>
    <s v=""/>
    <s v=""/>
    <x v="2"/>
    <x v="0"/>
    <s v="Enable high availability with zone redundancy"/>
    <m/>
    <m/>
    <m/>
    <m/>
    <s v="USD"/>
    <n v="0"/>
    <m/>
  </r>
  <r>
    <s v="f63fbc3e-78fb-48e6-8e5b-944c79e35ca1"/>
    <s v="rg-gis-eastus2-prod-001"/>
    <s v="microsoft.dbforpostgresql/flexibleservers"/>
    <s v="gisdbprocmi"/>
    <s v=""/>
    <s v=""/>
    <x v="4"/>
    <x v="1"/>
    <s v="Review your server for log_statement set to ALL"/>
    <m/>
    <m/>
    <m/>
    <m/>
    <s v="USD"/>
    <n v="0"/>
    <m/>
  </r>
  <r>
    <s v="f63fbc3e-78fb-48e6-8e5b-944c79e35ca1"/>
    <s v="rg-gis-eastus2-prod-001"/>
    <s v="microsoft.dbforpostgresql/flexibleservers"/>
    <s v="gisdbprocmi"/>
    <s v=""/>
    <s v=""/>
    <x v="1"/>
    <x v="1"/>
    <s v="Azure Database for PostgreSQL flexible server should have Microsoft Entra authentication only enabled"/>
    <m/>
    <m/>
    <m/>
    <m/>
    <s v="USD"/>
    <n v="0"/>
    <m/>
  </r>
  <r>
    <s v="f63fbc3e-78fb-48e6-8e5b-944c79e35ca1"/>
    <s v="rg-gis-eastus2-prod-001"/>
    <s v="microsoft.dbforpostgresql/flexibleservers"/>
    <s v="gisdbprocmi"/>
    <s v=""/>
    <s v=""/>
    <x v="1"/>
    <x v="0"/>
    <s v="'Allow access to Azure services' should be disabled for PostgreSQL Servers"/>
    <m/>
    <m/>
    <m/>
    <m/>
    <s v="USD"/>
    <n v="0"/>
    <m/>
  </r>
  <r>
    <s v="f63fbc3e-78fb-48e6-8e5b-944c79e35ca1"/>
    <s v="rg-gis-eastus2-prod-001"/>
    <s v="microsoft.dbforpostgresql/flexibleservers"/>
    <s v="gisdbprocmi"/>
    <s v=""/>
    <s v=""/>
    <x v="4"/>
    <x v="1"/>
    <s v="Review your server for log_duration turned ON"/>
    <m/>
    <m/>
    <m/>
    <m/>
    <s v="USD"/>
    <n v="0"/>
    <m/>
  </r>
  <r>
    <s v="f63fbc3e-78fb-48e6-8e5b-944c79e35ca1"/>
    <s v="rg-gis-eastus2-prod-001"/>
    <s v="microsoft.dbforpostgresql/flexibleservers"/>
    <s v="gisdbprocmi"/>
    <s v=""/>
    <s v=""/>
    <x v="2"/>
    <x v="1"/>
    <s v="Configure geo redundant backup storage"/>
    <m/>
    <m/>
    <m/>
    <m/>
    <s v="USD"/>
    <n v="0"/>
    <m/>
  </r>
  <r>
    <s v="f63fbc3e-78fb-48e6-8e5b-944c79e35ca1"/>
    <s v="rg-gis-eastus2-prod-001"/>
    <s v="microsoft.dbforpostgresql/flexibleservers"/>
    <s v="gisdbpromig"/>
    <s v=""/>
    <s v=""/>
    <x v="1"/>
    <x v="0"/>
    <s v="Private endpoint should be configured for Azure Database for PostgreSQL Servers"/>
    <m/>
    <m/>
    <m/>
    <m/>
    <s v="USD"/>
    <n v="0"/>
    <m/>
  </r>
  <r>
    <s v="f63fbc3e-78fb-48e6-8e5b-944c79e35ca1"/>
    <s v="rg-gis-eastus2-prod-001"/>
    <s v="microsoft.dbforpostgresql/flexibleservers"/>
    <s v="gisdbpromig"/>
    <s v=""/>
    <s v=""/>
    <x v="4"/>
    <x v="1"/>
    <s v="Review your server for log_statement set to ALL"/>
    <m/>
    <m/>
    <m/>
    <m/>
    <s v="USD"/>
    <n v="0"/>
    <m/>
  </r>
  <r>
    <s v="f63fbc3e-78fb-48e6-8e5b-944c79e35ca1"/>
    <s v="rg-gis-eastus2-prod-001"/>
    <s v="microsoft.dbforpostgresql/flexibleservers"/>
    <s v="gisdbpromig"/>
    <s v=""/>
    <s v=""/>
    <x v="4"/>
    <x v="0"/>
    <s v="Review your server for log_min_duration_statement turned ON"/>
    <m/>
    <m/>
    <m/>
    <m/>
    <s v="USD"/>
    <n v="0"/>
    <m/>
  </r>
  <r>
    <s v="f63fbc3e-78fb-48e6-8e5b-944c79e35ca1"/>
    <s v="rg-gis-eastus2-prod-001"/>
    <s v="microsoft.dbforpostgresql/flexibleservers"/>
    <s v="gisdbpromig"/>
    <s v=""/>
    <s v=""/>
    <x v="4"/>
    <x v="1"/>
    <s v="Review your server for log_duration turned ON"/>
    <m/>
    <m/>
    <m/>
    <m/>
    <s v="USD"/>
    <n v="0"/>
    <m/>
  </r>
  <r>
    <s v="f63fbc3e-78fb-48e6-8e5b-944c79e35ca1"/>
    <s v="rg-gis-eastus2-prod-001"/>
    <s v="microsoft.dbforpostgresql/flexibleservers"/>
    <s v="gisdbpromig"/>
    <s v=""/>
    <s v=""/>
    <x v="2"/>
    <x v="0"/>
    <s v="Create a read replica from the Azure Database for PostgreSQL flexible server"/>
    <m/>
    <m/>
    <m/>
    <m/>
    <s v="USD"/>
    <n v="0"/>
    <m/>
  </r>
  <r>
    <s v="f63fbc3e-78fb-48e6-8e5b-944c79e35ca1"/>
    <s v="rg-gis-eastus2-prod-001"/>
    <s v="microsoft.dbforpostgresql/flexibleservers"/>
    <s v="gisdbpromig"/>
    <s v=""/>
    <s v=""/>
    <x v="1"/>
    <x v="1"/>
    <s v="Azure Database for PostgreSQL flexible server should have Microsoft Entra authentication only enabled"/>
    <m/>
    <m/>
    <m/>
    <m/>
    <s v="USD"/>
    <n v="0"/>
    <m/>
  </r>
  <r>
    <s v="f63fbc3e-78fb-48e6-8e5b-944c79e35ca1"/>
    <s v="rg-gis-eastus2-prod-001"/>
    <s v="microsoft.dbforpostgresql/flexibleservers"/>
    <s v="gisdbpromig"/>
    <s v=""/>
    <s v=""/>
    <x v="2"/>
    <x v="1"/>
    <s v="Configure geo redundant backup storage"/>
    <m/>
    <m/>
    <m/>
    <m/>
    <s v="USD"/>
    <n v="0"/>
    <m/>
  </r>
  <r>
    <s v="f63fbc3e-78fb-48e6-8e5b-944c79e35ca1"/>
    <s v="rg-gis-eastus2-prod-001"/>
    <s v="microsoft.dbforpostgresql/flexibleservers"/>
    <s v="gisdbpromigdr"/>
    <s v=""/>
    <s v=""/>
    <x v="4"/>
    <x v="0"/>
    <s v="Review your server for log_min_duration_statement turned ON"/>
    <m/>
    <m/>
    <m/>
    <m/>
    <s v="USD"/>
    <n v="0"/>
    <m/>
  </r>
  <r>
    <s v="f63fbc3e-78fb-48e6-8e5b-944c79e35ca1"/>
    <s v="rg-gis-eastus2-prod-001"/>
    <s v="microsoft.dbforpostgresql/flexibleservers"/>
    <s v="gisdbpromigdr"/>
    <s v=""/>
    <s v=""/>
    <x v="2"/>
    <x v="1"/>
    <s v="Configure geo redundant backup storage"/>
    <m/>
    <m/>
    <m/>
    <m/>
    <s v="USD"/>
    <n v="0"/>
    <m/>
  </r>
  <r>
    <s v="f63fbc3e-78fb-48e6-8e5b-944c79e35ca1"/>
    <s v="rg-gis-eastus2-prod-001"/>
    <s v="microsoft.dbforpostgresql/flexibleservers"/>
    <s v="gisdbpromigdr"/>
    <s v=""/>
    <s v=""/>
    <x v="1"/>
    <x v="0"/>
    <s v="Private endpoint should be configured for Azure Database for PostgreSQL Servers"/>
    <m/>
    <m/>
    <m/>
    <m/>
    <s v="USD"/>
    <n v="0"/>
    <m/>
  </r>
  <r>
    <s v="f63fbc3e-78fb-48e6-8e5b-944c79e35ca1"/>
    <s v="rg-gis-eastus2-prod-001"/>
    <s v="microsoft.dbforpostgresql/flexibleservers"/>
    <s v="gisdbpromigdr"/>
    <s v=""/>
    <s v=""/>
    <x v="4"/>
    <x v="0"/>
    <s v="Review the server for table stats reset"/>
    <m/>
    <m/>
    <m/>
    <m/>
    <s v="USD"/>
    <n v="0"/>
    <m/>
  </r>
  <r>
    <s v="f63fbc3e-78fb-48e6-8e5b-944c79e35ca1"/>
    <s v="rg-gis-eastus2-prod-001"/>
    <s v="microsoft.dbforpostgresql/flexibleservers"/>
    <s v="gisdbpromigdr"/>
    <s v=""/>
    <s v=""/>
    <x v="4"/>
    <x v="1"/>
    <s v="Review your server for log_statement set to ALL"/>
    <m/>
    <m/>
    <m/>
    <m/>
    <s v="USD"/>
    <n v="0"/>
    <m/>
  </r>
  <r>
    <s v="f63fbc3e-78fb-48e6-8e5b-944c79e35ca1"/>
    <s v="rg-gis-eastus2-prod-001"/>
    <s v="microsoft.dbforpostgresql/flexibleservers"/>
    <s v="gisdbpromigdr"/>
    <s v=""/>
    <s v=""/>
    <x v="2"/>
    <x v="0"/>
    <s v="Create a read replica from the Azure Database for PostgreSQL flexible server"/>
    <m/>
    <m/>
    <m/>
    <m/>
    <s v="USD"/>
    <n v="0"/>
    <m/>
  </r>
  <r>
    <s v="f63fbc3e-78fb-48e6-8e5b-944c79e35ca1"/>
    <s v="rg-gis-eastus2-prod-001"/>
    <s v="microsoft.dbforpostgresql/flexibleservers"/>
    <s v="gisdbpromigdr"/>
    <s v=""/>
    <s v=""/>
    <x v="2"/>
    <x v="0"/>
    <s v="Enable high availability with zone redundancy"/>
    <m/>
    <m/>
    <m/>
    <m/>
    <s v="USD"/>
    <n v="0"/>
    <m/>
  </r>
  <r>
    <s v="f63fbc3e-78fb-48e6-8e5b-944c79e35ca1"/>
    <s v="rg-gis-eastus2-prod-001"/>
    <s v="microsoft.dbforpostgresql/flexibleservers"/>
    <s v="gisdbpromigdr"/>
    <s v=""/>
    <s v=""/>
    <x v="1"/>
    <x v="1"/>
    <s v="Azure Database for PostgreSQL flexible server should have Microsoft Entra authentication only enabled"/>
    <m/>
    <m/>
    <m/>
    <m/>
    <s v="USD"/>
    <n v="0"/>
    <m/>
  </r>
  <r>
    <s v="f63fbc3e-78fb-48e6-8e5b-944c79e35ca1"/>
    <s v="rg-gis-eastus2-prod-001"/>
    <s v="microsoft.dbforpostgresql/flexibleservers"/>
    <s v="gisdbpromigdr"/>
    <s v=""/>
    <s v=""/>
    <x v="4"/>
    <x v="1"/>
    <s v="Review your server for log_duration turned ON"/>
    <m/>
    <m/>
    <m/>
    <m/>
    <s v="USD"/>
    <n v="0"/>
    <m/>
  </r>
  <r>
    <s v="f63fbc3e-78fb-48e6-8e5b-944c79e35ca1"/>
    <s v="rg-gis-eastus2-prod-001"/>
    <s v="microsoft.dbforpostgresql/flexibleservers"/>
    <s v="ltrclone-a15e6c8a9ce1"/>
    <s v=""/>
    <s v=""/>
    <x v="4"/>
    <x v="1"/>
    <s v="Review your server for log_statement set to ALL"/>
    <m/>
    <m/>
    <m/>
    <m/>
    <s v="USD"/>
    <n v="0"/>
    <m/>
  </r>
  <r>
    <s v="f63fbc3e-78fb-48e6-8e5b-944c79e35ca1"/>
    <s v="rg-gis-eastus2-prod-001"/>
    <s v="microsoft.dbforpostgresql/flexibleservers"/>
    <s v="ltrclone-a15e6c8a9ce1"/>
    <s v=""/>
    <s v=""/>
    <x v="4"/>
    <x v="0"/>
    <s v="Review your server for log_min_duration_statement turned ON"/>
    <m/>
    <m/>
    <m/>
    <m/>
    <s v="USD"/>
    <n v="0"/>
    <m/>
  </r>
  <r>
    <s v="f63fbc3e-78fb-48e6-8e5b-944c79e35ca1"/>
    <s v="rg-gis-eastus2-prod-001"/>
    <s v="microsoft.dbforpostgresql/flexibleservers"/>
    <s v="ltrclone-a15e6c8a9ce1"/>
    <s v=""/>
    <s v=""/>
    <x v="4"/>
    <x v="1"/>
    <s v="Review your server for log_duration turned ON"/>
    <m/>
    <m/>
    <m/>
    <m/>
    <s v="USD"/>
    <n v="0"/>
    <m/>
  </r>
  <r>
    <s v="f63fbc3e-78fb-48e6-8e5b-944c79e35ca1"/>
    <s v="rg-gis-eastus2-prod-001"/>
    <s v="microsoft.dbforpostgresql/flexibleservers"/>
    <s v="ltrclone-a2fa62e506b3"/>
    <s v=""/>
    <s v=""/>
    <x v="4"/>
    <x v="1"/>
    <s v="Review your server for log_statement set to ALL"/>
    <m/>
    <m/>
    <m/>
    <m/>
    <s v="USD"/>
    <n v="0"/>
    <m/>
  </r>
  <r>
    <s v="f63fbc3e-78fb-48e6-8e5b-944c79e35ca1"/>
    <s v="rg-gis-eastus2-prod-001"/>
    <s v="microsoft.dbforpostgresql/flexibleservers"/>
    <s v="ltrclone-a2fa62e506b3"/>
    <s v=""/>
    <s v=""/>
    <x v="4"/>
    <x v="1"/>
    <s v="Review your server for log_duration turned ON"/>
    <m/>
    <m/>
    <m/>
    <m/>
    <s v="USD"/>
    <n v="0"/>
    <m/>
  </r>
  <r>
    <s v="f63fbc3e-78fb-48e6-8e5b-944c79e35ca1"/>
    <s v="rg-gis-eastus2-prod-001"/>
    <s v="microsoft.dbforpostgresql/flexibleservers"/>
    <s v="ltrclone-a62f58fb39ef"/>
    <s v=""/>
    <s v=""/>
    <x v="4"/>
    <x v="1"/>
    <s v="Review your server for log_duration turned ON"/>
    <m/>
    <m/>
    <m/>
    <m/>
    <s v="USD"/>
    <n v="0"/>
    <m/>
  </r>
  <r>
    <s v="f63fbc3e-78fb-48e6-8e5b-944c79e35ca1"/>
    <s v="rg-gis-eastus2-prod-001"/>
    <s v="microsoft.dbforpostgresql/flexibleservers"/>
    <s v="ltrclone-a62f58fb39ef"/>
    <s v=""/>
    <s v=""/>
    <x v="4"/>
    <x v="1"/>
    <s v="Review your server for log_statement set to ALL"/>
    <m/>
    <m/>
    <m/>
    <m/>
    <s v="USD"/>
    <n v="0"/>
    <m/>
  </r>
  <r>
    <s v="f63fbc3e-78fb-48e6-8e5b-944c79e35ca1"/>
    <s v="rg-gis-eastus2-prod-001"/>
    <s v="microsoft.dbforpostgresql/flexibleservers"/>
    <s v="ltrclone-a812f80f1a25"/>
    <s v=""/>
    <s v=""/>
    <x v="4"/>
    <x v="0"/>
    <s v="Review your server for log_min_duration_statement turned ON"/>
    <m/>
    <m/>
    <m/>
    <m/>
    <s v="USD"/>
    <n v="0"/>
    <m/>
  </r>
  <r>
    <s v="f63fbc3e-78fb-48e6-8e5b-944c79e35ca1"/>
    <s v="rg-gis-eastus2-prod-001"/>
    <s v="microsoft.dbforpostgresql/flexibleservers"/>
    <s v="ltrclone-a812f80f1a25"/>
    <s v=""/>
    <s v=""/>
    <x v="4"/>
    <x v="1"/>
    <s v="Review your server for log_statement set to ALL"/>
    <m/>
    <m/>
    <m/>
    <m/>
    <s v="USD"/>
    <n v="0"/>
    <m/>
  </r>
  <r>
    <s v="f63fbc3e-78fb-48e6-8e5b-944c79e35ca1"/>
    <s v="rg-gis-eastus2-prod-001"/>
    <s v="microsoft.dbforpostgresql/flexibleservers"/>
    <s v="ltrclone-a812f80f1a25"/>
    <s v=""/>
    <s v=""/>
    <x v="4"/>
    <x v="1"/>
    <s v="Review your server for log_duration turned ON"/>
    <m/>
    <m/>
    <m/>
    <m/>
    <s v="USD"/>
    <n v="0"/>
    <m/>
  </r>
  <r>
    <s v="f63fbc3e-78fb-48e6-8e5b-944c79e35ca1"/>
    <s v="rg-gis-eastus2-prod-001"/>
    <s v="microsoft.dbforpostgresql/flexibleservers"/>
    <s v="ltrclone-b46bb9da7745"/>
    <s v=""/>
    <s v=""/>
    <x v="4"/>
    <x v="1"/>
    <s v="Review your server for log_duration turned ON"/>
    <m/>
    <m/>
    <m/>
    <m/>
    <s v="USD"/>
    <n v="0"/>
    <m/>
  </r>
  <r>
    <s v="f63fbc3e-78fb-48e6-8e5b-944c79e35ca1"/>
    <s v="rg-gis-eastus2-prod-001"/>
    <s v="microsoft.dbforpostgresql/flexibleservers"/>
    <s v="ltrclone-b46bb9da7745"/>
    <s v=""/>
    <s v=""/>
    <x v="4"/>
    <x v="1"/>
    <s v="Review your server for log_statement set to ALL"/>
    <m/>
    <m/>
    <m/>
    <m/>
    <s v="USD"/>
    <n v="0"/>
    <m/>
  </r>
  <r>
    <s v="f63fbc3e-78fb-48e6-8e5b-944c79e35ca1"/>
    <s v="rg-gis-eastus2-prod-001"/>
    <s v="microsoft.dbforpostgresql/flexibleservers"/>
    <s v="ltrclone-b5c9b14a1d58"/>
    <s v=""/>
    <s v=""/>
    <x v="4"/>
    <x v="1"/>
    <s v="Review your server for log_statement set to ALL"/>
    <m/>
    <m/>
    <m/>
    <m/>
    <s v="USD"/>
    <n v="0"/>
    <m/>
  </r>
  <r>
    <s v="f63fbc3e-78fb-48e6-8e5b-944c79e35ca1"/>
    <s v="rg-gis-eastus2-prod-001"/>
    <s v="microsoft.dbforpostgresql/flexibleservers"/>
    <s v="ltrclone-b5c9b14a1d58"/>
    <s v=""/>
    <s v=""/>
    <x v="4"/>
    <x v="1"/>
    <s v="Review your server for log_duration turned ON"/>
    <m/>
    <m/>
    <m/>
    <m/>
    <s v="USD"/>
    <n v="0"/>
    <m/>
  </r>
  <r>
    <s v="f63fbc3e-78fb-48e6-8e5b-944c79e35ca1"/>
    <s v="rg-gis-eastus2-prod-001"/>
    <s v="microsoft.dbforpostgresql/flexibleservers"/>
    <s v="ltrclone-c1550b0bdc87"/>
    <s v=""/>
    <s v=""/>
    <x v="4"/>
    <x v="1"/>
    <s v="Review your server for log_statement set to ALL"/>
    <m/>
    <m/>
    <m/>
    <m/>
    <s v="USD"/>
    <n v="0"/>
    <m/>
  </r>
  <r>
    <s v="f63fbc3e-78fb-48e6-8e5b-944c79e35ca1"/>
    <s v="rg-gis-eastus2-prod-001"/>
    <s v="microsoft.dbforpostgresql/flexibleservers"/>
    <s v="ltrclone-c1550b0bdc87"/>
    <s v=""/>
    <s v=""/>
    <x v="4"/>
    <x v="1"/>
    <s v="Review your server for log_duration turned ON"/>
    <m/>
    <m/>
    <m/>
    <m/>
    <s v="USD"/>
    <n v="0"/>
    <m/>
  </r>
  <r>
    <s v="f63fbc3e-78fb-48e6-8e5b-944c79e35ca1"/>
    <s v="rg-gis-eastus2-prod-001"/>
    <s v="microsoft.dbforpostgresql/flexibleservers"/>
    <s v="ltrclone-c269cfc4aa1e"/>
    <s v=""/>
    <s v=""/>
    <x v="4"/>
    <x v="1"/>
    <s v="Review your server for log_duration turned ON"/>
    <m/>
    <m/>
    <m/>
    <m/>
    <s v="USD"/>
    <n v="0"/>
    <m/>
  </r>
  <r>
    <s v="f63fbc3e-78fb-48e6-8e5b-944c79e35ca1"/>
    <s v="rg-gis-eastus2-prod-001"/>
    <s v="microsoft.dbforpostgresql/flexibleservers"/>
    <s v="ltrclone-c269cfc4aa1e"/>
    <s v=""/>
    <s v=""/>
    <x v="4"/>
    <x v="1"/>
    <s v="Review your server for log_statement set to ALL"/>
    <m/>
    <m/>
    <m/>
    <m/>
    <s v="USD"/>
    <n v="0"/>
    <m/>
  </r>
  <r>
    <s v="f63fbc3e-78fb-48e6-8e5b-944c79e35ca1"/>
    <s v="rg-gis-eastus2-prod-001"/>
    <s v="microsoft.dbforpostgresql/flexibleservers"/>
    <s v="ltrclone-c269cfc4aa1e"/>
    <s v=""/>
    <s v=""/>
    <x v="4"/>
    <x v="0"/>
    <s v="Review your server for log_min_duration_statement turned ON"/>
    <m/>
    <m/>
    <m/>
    <m/>
    <s v="USD"/>
    <n v="0"/>
    <m/>
  </r>
  <r>
    <s v="f63fbc3e-78fb-48e6-8e5b-944c79e35ca1"/>
    <s v="rg-gis-eastus2-prod-001"/>
    <s v="microsoft.dbforpostgresql/flexibleservers"/>
    <s v="ltrclone-c720d519c408"/>
    <s v=""/>
    <s v=""/>
    <x v="4"/>
    <x v="1"/>
    <s v="Review your server for log_statement set to ALL"/>
    <m/>
    <m/>
    <m/>
    <m/>
    <s v="USD"/>
    <n v="0"/>
    <m/>
  </r>
  <r>
    <s v="f63fbc3e-78fb-48e6-8e5b-944c79e35ca1"/>
    <s v="rg-gis-eastus2-prod-001"/>
    <s v="microsoft.dbforpostgresql/flexibleservers"/>
    <s v="ltrclone-c720d519c408"/>
    <s v=""/>
    <s v=""/>
    <x v="4"/>
    <x v="1"/>
    <s v="Review your server for log_duration turned ON"/>
    <m/>
    <m/>
    <m/>
    <m/>
    <s v="USD"/>
    <n v="0"/>
    <m/>
  </r>
  <r>
    <s v="f63fbc3e-78fb-48e6-8e5b-944c79e35ca1"/>
    <s v="rg-gis-eastus2-prod-001"/>
    <s v="microsoft.dbforpostgresql/flexibleservers"/>
    <s v="ltrclone-c720d519c408"/>
    <s v=""/>
    <s v=""/>
    <x v="4"/>
    <x v="0"/>
    <s v="Review your server for log_min_duration_statement turned ON"/>
    <m/>
    <m/>
    <m/>
    <m/>
    <s v="USD"/>
    <n v="0"/>
    <m/>
  </r>
  <r>
    <s v="f63fbc3e-78fb-48e6-8e5b-944c79e35ca1"/>
    <s v="rg-gis-eastus2-prod-001"/>
    <s v="microsoft.dbforpostgresql/flexibleservers"/>
    <s v="ltrclone-d66fde6095c9"/>
    <s v=""/>
    <s v=""/>
    <x v="4"/>
    <x v="1"/>
    <s v="Review your server for log_duration turned ON"/>
    <m/>
    <m/>
    <m/>
    <m/>
    <s v="USD"/>
    <n v="0"/>
    <m/>
  </r>
  <r>
    <s v="f63fbc3e-78fb-48e6-8e5b-944c79e35ca1"/>
    <s v="rg-gis-eastus2-prod-001"/>
    <s v="microsoft.dbforpostgresql/flexibleservers"/>
    <s v="ltrclone-d66fde6095c9"/>
    <s v=""/>
    <s v=""/>
    <x v="4"/>
    <x v="1"/>
    <s v="Review your server for log_statement set to ALL"/>
    <m/>
    <m/>
    <m/>
    <m/>
    <s v="USD"/>
    <n v="0"/>
    <m/>
  </r>
  <r>
    <s v="f63fbc3e-78fb-48e6-8e5b-944c79e35ca1"/>
    <s v="rg-gis-eastus2-prod-001"/>
    <s v="microsoft.dbforpostgresql/flexibleservers"/>
    <s v="ltrclone-dd815053c257"/>
    <s v=""/>
    <s v=""/>
    <x v="4"/>
    <x v="1"/>
    <s v="Review your server for log_duration turned ON"/>
    <m/>
    <m/>
    <m/>
    <m/>
    <s v="USD"/>
    <n v="0"/>
    <m/>
  </r>
  <r>
    <s v="f63fbc3e-78fb-48e6-8e5b-944c79e35ca1"/>
    <s v="rg-gis-eastus2-prod-001"/>
    <s v="microsoft.dbforpostgresql/flexibleservers"/>
    <s v="ltrclone-dd815053c257"/>
    <s v=""/>
    <s v=""/>
    <x v="4"/>
    <x v="0"/>
    <s v="Review your server for log_min_duration_statement turned ON"/>
    <m/>
    <m/>
    <m/>
    <m/>
    <s v="USD"/>
    <n v="0"/>
    <m/>
  </r>
  <r>
    <s v="f63fbc3e-78fb-48e6-8e5b-944c79e35ca1"/>
    <s v="rg-gis-eastus2-prod-001"/>
    <s v="microsoft.dbforpostgresql/flexibleservers"/>
    <s v="ltrclone-dd815053c257"/>
    <s v=""/>
    <s v=""/>
    <x v="4"/>
    <x v="1"/>
    <s v="Review your server for log_statement set to ALL"/>
    <m/>
    <m/>
    <m/>
    <m/>
    <s v="USD"/>
    <n v="0"/>
    <m/>
  </r>
  <r>
    <s v="f63fbc3e-78fb-48e6-8e5b-944c79e35ca1"/>
    <s v="rg-gis-eastus2-prod-001"/>
    <s v="microsoft.dbforpostgresql/flexibleservers"/>
    <s v="ltrclone-f457ab7cff16"/>
    <s v=""/>
    <s v=""/>
    <x v="4"/>
    <x v="1"/>
    <s v="Review your server for log_duration turned ON"/>
    <m/>
    <m/>
    <m/>
    <m/>
    <s v="USD"/>
    <n v="0"/>
    <m/>
  </r>
  <r>
    <s v="f63fbc3e-78fb-48e6-8e5b-944c79e35ca1"/>
    <s v="rg-gis-eastus2-prod-001"/>
    <s v="microsoft.dbforpostgresql/flexibleservers"/>
    <s v="ltrclone-f457ab7cff16"/>
    <s v=""/>
    <s v=""/>
    <x v="4"/>
    <x v="1"/>
    <s v="Review your server for log_statement set to ALL"/>
    <m/>
    <m/>
    <m/>
    <m/>
    <s v="USD"/>
    <n v="0"/>
    <m/>
  </r>
  <r>
    <s v="f63fbc3e-78fb-48e6-8e5b-944c79e35ca1"/>
    <s v="rg-gis-eastus2-prod-001"/>
    <s v="microsoft.dbforpostgresql/flexibleservers"/>
    <s v="ltrclone-f457ab7cff16"/>
    <s v=""/>
    <s v=""/>
    <x v="4"/>
    <x v="0"/>
    <s v="Review your server for log_min_duration_statement turned ON"/>
    <m/>
    <m/>
    <m/>
    <m/>
    <s v="USD"/>
    <n v="0"/>
    <m/>
  </r>
  <r>
    <s v="f63fbc3e-78fb-48e6-8e5b-944c79e35ca1"/>
    <s v="rg-gis-eastus2-prod-001"/>
    <s v="microsoft.network/networkinterfaces"/>
    <s v="nic-aes-eastus2-prod-002"/>
    <s v=""/>
    <s v=""/>
    <x v="3"/>
    <x v="1"/>
    <s v="Add explicit outbound method to disable default outbound"/>
    <m/>
    <m/>
    <m/>
    <m/>
    <s v="USD"/>
    <n v="0"/>
    <m/>
  </r>
  <r>
    <s v="f63fbc3e-78fb-48e6-8e5b-944c79e35ca1"/>
    <s v="rg-gis-eastus2-prod-001"/>
    <s v="microsoft.network/networkinterfaces"/>
    <s v="nic-aes-eastus2-prod-004"/>
    <s v=""/>
    <s v=""/>
    <x v="3"/>
    <x v="1"/>
    <s v="Add explicit outbound method to disable default outbound"/>
    <m/>
    <m/>
    <m/>
    <m/>
    <s v="USD"/>
    <n v="0"/>
    <m/>
  </r>
  <r>
    <s v="f63fbc3e-78fb-48e6-8e5b-944c79e35ca1"/>
    <s v="rg-gis-eastus2-prod-001"/>
    <s v="microsoft.network/networkinterfaces"/>
    <s v="nic-aes-eastus2-prod-005"/>
    <s v=""/>
    <s v=""/>
    <x v="3"/>
    <x v="1"/>
    <s v="Add explicit outbound method to disable default outbound"/>
    <m/>
    <m/>
    <m/>
    <m/>
    <s v="USD"/>
    <n v="0"/>
    <m/>
  </r>
  <r>
    <s v="f63fbc3e-78fb-48e6-8e5b-944c79e35ca1"/>
    <s v="rg-gis-eastus2-prod-001"/>
    <s v="microsoft.network/networkinterfaces"/>
    <s v="nic-aes-eastus2-prod-006"/>
    <s v=""/>
    <s v=""/>
    <x v="3"/>
    <x v="1"/>
    <s v="Add explicit outbound method to disable default outbound"/>
    <m/>
    <m/>
    <m/>
    <m/>
    <s v="USD"/>
    <n v="0"/>
    <m/>
  </r>
  <r>
    <s v="f63fbc3e-78fb-48e6-8e5b-944c79e35ca1"/>
    <s v="rg-gis-eastus2-prod-001"/>
    <s v="microsoft.network/networkinterfaces"/>
    <s v="nic-aes-eastus2-prod-007"/>
    <s v=""/>
    <s v=""/>
    <x v="3"/>
    <x v="1"/>
    <s v="Add explicit outbound method to disable default outbound"/>
    <m/>
    <m/>
    <m/>
    <m/>
    <s v="USD"/>
    <n v="0"/>
    <m/>
  </r>
  <r>
    <s v="f63fbc3e-78fb-48e6-8e5b-944c79e35ca1"/>
    <s v="rg-gis-eastus2-prod-001"/>
    <s v="microsoft.network/networkinterfaces"/>
    <s v="nic-apo-eastus2-prod-001"/>
    <s v=""/>
    <s v=""/>
    <x v="3"/>
    <x v="1"/>
    <s v="Add explicit outbound method to disable default outbound"/>
    <m/>
    <m/>
    <m/>
    <m/>
    <s v="USD"/>
    <n v="0"/>
    <m/>
  </r>
  <r>
    <s v="f63fbc3e-78fb-48e6-8e5b-944c79e35ca1"/>
    <s v="rg-gis-eastus2-prod-001"/>
    <s v="microsoft.network/networkinterfaces"/>
    <s v="nic-apo-eastus2-prod-002"/>
    <s v=""/>
    <s v=""/>
    <x v="3"/>
    <x v="1"/>
    <s v="Add explicit outbound method to disable default outbound"/>
    <m/>
    <m/>
    <m/>
    <m/>
    <s v="USD"/>
    <n v="0"/>
    <m/>
  </r>
  <r>
    <s v="f63fbc3e-78fb-48e6-8e5b-944c79e35ca1"/>
    <s v="rg-gis-eastus2-prod-001"/>
    <s v="microsoft.network/networkinterfaces"/>
    <s v="nic-apo-eastus2-prod-004"/>
    <s v=""/>
    <s v=""/>
    <x v="3"/>
    <x v="1"/>
    <s v="Add explicit outbound method to disable default outbound"/>
    <m/>
    <m/>
    <m/>
    <m/>
    <s v="USD"/>
    <n v="0"/>
    <m/>
  </r>
  <r>
    <s v="f63fbc3e-78fb-48e6-8e5b-944c79e35ca1"/>
    <s v="rg-gis-eastus2-prod-001"/>
    <s v="microsoft.network/networkinterfaces"/>
    <s v="nic-apo-eastus2-prod-005"/>
    <s v=""/>
    <s v=""/>
    <x v="3"/>
    <x v="1"/>
    <s v="Add explicit outbound method to disable default outbound"/>
    <m/>
    <m/>
    <m/>
    <m/>
    <s v="USD"/>
    <n v="0"/>
    <m/>
  </r>
  <r>
    <s v="f63fbc3e-78fb-48e6-8e5b-944c79e35ca1"/>
    <s v="rg-gis-eastus2-prod-001"/>
    <s v="microsoft.network/networkinterfaces"/>
    <s v="nic-apo-eastus2-prod-006"/>
    <s v=""/>
    <s v=""/>
    <x v="3"/>
    <x v="1"/>
    <s v="Add explicit outbound method to disable default outbound"/>
    <m/>
    <m/>
    <m/>
    <m/>
    <s v="USD"/>
    <n v="0"/>
    <m/>
  </r>
  <r>
    <s v="f63fbc3e-78fb-48e6-8e5b-944c79e35ca1"/>
    <s v="rg-gis-eastus2-prod-001"/>
    <s v="microsoft.network/networkinterfaces"/>
    <s v="nic-apo-eastus2-prod-007"/>
    <s v=""/>
    <s v=""/>
    <x v="3"/>
    <x v="1"/>
    <s v="Add explicit outbound method to disable default outbound"/>
    <m/>
    <m/>
    <m/>
    <m/>
    <s v="USD"/>
    <n v="0"/>
    <m/>
  </r>
  <r>
    <s v="f63fbc3e-78fb-48e6-8e5b-944c79e35ca1"/>
    <s v="rg-gis-eastus2-prod-001"/>
    <s v="microsoft.network/networkinterfaces"/>
    <s v="nic-ds-eastus2-prod-004"/>
    <s v=""/>
    <s v=""/>
    <x v="3"/>
    <x v="1"/>
    <s v="Add explicit outbound method to disable default outbound"/>
    <m/>
    <m/>
    <m/>
    <m/>
    <s v="USD"/>
    <n v="0"/>
    <m/>
  </r>
  <r>
    <s v="f63fbc3e-78fb-48e6-8e5b-944c79e35ca1"/>
    <s v="rg-gis-eastus2-prod-001"/>
    <s v="microsoft.network/networkinterfaces"/>
    <s v="nic-ds-eastus2-prod-005"/>
    <s v=""/>
    <s v=""/>
    <x v="3"/>
    <x v="1"/>
    <s v="Add explicit outbound method to disable default outbound"/>
    <m/>
    <m/>
    <m/>
    <m/>
    <s v="USD"/>
    <n v="0"/>
    <m/>
  </r>
  <r>
    <s v="f63fbc3e-78fb-48e6-8e5b-944c79e35ca1"/>
    <s v="rg-gis-eastus2-prod-001"/>
    <s v="microsoft.network/networkinterfaces"/>
    <s v="nic-ds-eastus2-prod-006"/>
    <s v=""/>
    <s v=""/>
    <x v="3"/>
    <x v="1"/>
    <s v="Add explicit outbound method to disable default outbound"/>
    <m/>
    <m/>
    <m/>
    <m/>
    <s v="USD"/>
    <n v="0"/>
    <m/>
  </r>
  <r>
    <s v="f63fbc3e-78fb-48e6-8e5b-944c79e35ca1"/>
    <s v="rg-gis-eastus2-prod-001"/>
    <s v="microsoft.network/networkinterfaces"/>
    <s v="nic-ds-eastus2-prod-007"/>
    <s v=""/>
    <s v=""/>
    <x v="3"/>
    <x v="1"/>
    <s v="Add explicit outbound method to disable default outbound"/>
    <m/>
    <m/>
    <m/>
    <m/>
    <s v="USD"/>
    <n v="0"/>
    <m/>
  </r>
  <r>
    <s v="f63fbc3e-78fb-48e6-8e5b-944c79e35ca1"/>
    <s v="rg-gis-eastus2-prod-001"/>
    <s v="microsoft.network/networkinterfaces"/>
    <s v="nic-fs-eastus2-prod-004"/>
    <s v=""/>
    <s v=""/>
    <x v="3"/>
    <x v="1"/>
    <s v="Add explicit outbound method to disable default outbound"/>
    <m/>
    <m/>
    <m/>
    <m/>
    <s v="USD"/>
    <n v="0"/>
    <m/>
  </r>
  <r>
    <s v="f63fbc3e-78fb-48e6-8e5b-944c79e35ca1"/>
    <s v="rg-gis-eastus2-prod-001"/>
    <s v="microsoft.network/networkinterfaces"/>
    <s v="nic-fs-eastus2-prod-006"/>
    <s v=""/>
    <s v=""/>
    <x v="3"/>
    <x v="1"/>
    <s v="Add explicit outbound method to disable default outbound"/>
    <m/>
    <m/>
    <m/>
    <m/>
    <s v="USD"/>
    <n v="0"/>
    <m/>
  </r>
  <r>
    <s v="f63fbc3e-78fb-48e6-8e5b-944c79e35ca1"/>
    <s v="rg-gis-eastus2-prod-001"/>
    <s v="microsoft.network/networkinterfaces"/>
    <s v="nic-nss-eastus2-prod-001"/>
    <s v=""/>
    <s v=""/>
    <x v="3"/>
    <x v="1"/>
    <s v="Add explicit outbound method to disable default outbound"/>
    <m/>
    <m/>
    <m/>
    <m/>
    <s v="USD"/>
    <n v="0"/>
    <m/>
  </r>
  <r>
    <s v="f63fbc3e-78fb-48e6-8e5b-944c79e35ca1"/>
    <s v="rg-gis-eastus2-prod-001"/>
    <s v="microsoft.network/networkinterfaces"/>
    <s v="nic-was-eastus2-prod-001"/>
    <s v=""/>
    <s v=""/>
    <x v="3"/>
    <x v="1"/>
    <s v="Add explicit outbound method to disable default outbound"/>
    <m/>
    <m/>
    <m/>
    <m/>
    <s v="USD"/>
    <n v="0"/>
    <m/>
  </r>
  <r>
    <s v="f63fbc3e-78fb-48e6-8e5b-944c79e35ca1"/>
    <s v="rg-gis-eastus2-prod-001"/>
    <s v="microsoft.network/networkinterfaces"/>
    <s v="nic-was-eastus2-prod-002"/>
    <s v=""/>
    <s v=""/>
    <x v="3"/>
    <x v="1"/>
    <s v="Add explicit outbound method to disable default outbound"/>
    <m/>
    <m/>
    <m/>
    <m/>
    <s v="USD"/>
    <n v="0"/>
    <m/>
  </r>
  <r>
    <s v="f63fbc3e-78fb-48e6-8e5b-944c79e35ca1"/>
    <s v="rg-gis-eastus2-prod-001"/>
    <s v="microsoft.network/networkinterfaces"/>
    <s v="vm-arcgis-eastus2-prod-001777"/>
    <s v=""/>
    <s v=""/>
    <x v="3"/>
    <x v="1"/>
    <s v="Add explicit outbound method to disable default outbound"/>
    <m/>
    <m/>
    <m/>
    <m/>
    <s v="USD"/>
    <n v="0"/>
    <m/>
  </r>
  <r>
    <s v="f63fbc3e-78fb-48e6-8e5b-944c79e35ca1"/>
    <s v="rg-gis-eastus2-prod-001"/>
    <s v="microsoft.network/networkinterfaces"/>
    <s v="vm-gis-aes-eastus2-prod-003679"/>
    <s v=""/>
    <s v=""/>
    <x v="3"/>
    <x v="1"/>
    <s v="Add explicit outbound method to disable default outbound"/>
    <m/>
    <m/>
    <m/>
    <m/>
    <s v="USD"/>
    <n v="0"/>
    <m/>
  </r>
  <r>
    <s v="f63fbc3e-78fb-48e6-8e5b-944c79e35ca1"/>
    <s v="rg-gis-eastus2-prod-001"/>
    <s v="microsoft.recoveryservices/vaults"/>
    <s v="defaultvault574"/>
    <s v=""/>
    <s v=""/>
    <x v="3"/>
    <x v="1"/>
    <s v="Switch to Azure Monitor based alerts for backup"/>
    <m/>
    <m/>
    <m/>
    <m/>
    <s v="USD"/>
    <n v="0"/>
    <m/>
  </r>
  <r>
    <s v="f63fbc3e-78fb-48e6-8e5b-944c79e35ca1"/>
    <s v="rg-gis-eastus2-prod-001"/>
    <s v="microsoft.recoveryservices/vaults"/>
    <s v="defaultvault574"/>
    <s v=""/>
    <s v=""/>
    <x v="2"/>
    <x v="1"/>
    <s v="Enable Cross Region Restore for your recovery Services Vault"/>
    <m/>
    <m/>
    <m/>
    <m/>
    <s v="USD"/>
    <n v="0"/>
    <m/>
  </r>
  <r>
    <s v="f63fbc3e-78fb-48e6-8e5b-944c79e35ca1"/>
    <s v="rg-gis-eastus2-prod-001"/>
    <s v="microsoft.recoveryservices/vaults"/>
    <s v="defaultvault574"/>
    <s v=""/>
    <s v=""/>
    <x v="2"/>
    <x v="0"/>
    <s v="Enable Zone Redundant Storage (ZRS) for vault storage to protect backups from zone failures"/>
    <m/>
    <m/>
    <m/>
    <m/>
    <s v="USD"/>
    <n v="0"/>
    <m/>
  </r>
  <r>
    <s v="f63fbc3e-78fb-48e6-8e5b-944c79e35ca1"/>
    <s v="rg-gis-eastus2-prod-001"/>
    <s v="microsoft.sql/servers"/>
    <s v="sqla-gis-eastus2-prod-001"/>
    <s v=""/>
    <s v="db-arcgis"/>
    <x v="1"/>
    <x v="1"/>
    <s v="'dbo' user should not be used for normal service operation in SQL databases"/>
    <m/>
    <m/>
    <m/>
    <m/>
    <s v="USD"/>
    <n v="0"/>
    <m/>
  </r>
  <r>
    <s v="f63fbc3e-78fb-48e6-8e5b-944c79e35ca1"/>
    <s v="rg-gis-eastus2-prod-001"/>
    <s v="microsoft.sql/servers"/>
    <s v="sqla-gis-eastus2-prod-001"/>
    <s v=""/>
    <s v="dbarcgis"/>
    <x v="1"/>
    <x v="1"/>
    <s v="All memberships for user-defined roles should be intended in SQL databases"/>
    <m/>
    <m/>
    <m/>
    <m/>
    <s v="USD"/>
    <n v="0"/>
    <m/>
  </r>
  <r>
    <s v="f63fbc3e-78fb-48e6-8e5b-944c79e35ca1"/>
    <s v="rg-gis-eastus2-prod-001"/>
    <s v="microsoft.sql/servers"/>
    <s v="sqla-gis-eastus2-prod-001"/>
    <s v=""/>
    <s v="dbarcgis"/>
    <x v="1"/>
    <x v="0"/>
    <s v="Minimal set of principals should be members of fixed high impact database roles in SQL databases"/>
    <m/>
    <m/>
    <m/>
    <m/>
    <s v="USD"/>
    <n v="0"/>
    <m/>
  </r>
  <r>
    <s v="f63fbc3e-78fb-48e6-8e5b-944c79e35ca1"/>
    <s v="rg-gis-eastus2-prod-001"/>
    <s v="microsoft.sql/servers"/>
    <s v="sqla-gis-eastus2-prod-001"/>
    <s v=""/>
    <s v="master"/>
    <x v="1"/>
    <x v="0"/>
    <s v="Auditing should be enabled at the server level for SQL Servers"/>
    <m/>
    <m/>
    <m/>
    <m/>
    <s v="USD"/>
    <n v="0"/>
    <m/>
  </r>
  <r>
    <s v="f63fbc3e-78fb-48e6-8e5b-944c79e35ca1"/>
    <s v="rg-gis-eastus2-prod-001"/>
    <s v="microsoft.sql/servers"/>
    <s v="sqla-gis-eastus2-prod-001"/>
    <s v=""/>
    <s v=""/>
    <x v="1"/>
    <x v="0"/>
    <s v="SQL servers should have an Azure Active Directory administrator provisioned"/>
    <m/>
    <m/>
    <m/>
    <m/>
    <s v="USD"/>
    <n v="0"/>
    <m/>
  </r>
  <r>
    <s v="f63fbc3e-78fb-48e6-8e5b-944c79e35ca1"/>
    <s v="rg-gis-eastus2-prod-001"/>
    <s v="microsoft.sql/servers"/>
    <s v="sqla-gis-eastus2-prod-001"/>
    <s v=""/>
    <s v=""/>
    <x v="1"/>
    <x v="1"/>
    <s v="Azure SQL Database should have Azure Active Directory Only Authentication enabled"/>
    <m/>
    <m/>
    <m/>
    <m/>
    <s v="USD"/>
    <n v="0"/>
    <m/>
  </r>
  <r>
    <s v="f63fbc3e-78fb-48e6-8e5b-944c79e35ca1"/>
    <s v="rg-gis-eastus2-prod-001"/>
    <s v="microsoft.sql/servers"/>
    <s v="sqla-gis-eastus2-prod-001"/>
    <s v=""/>
    <s v=""/>
    <x v="1"/>
    <x v="0"/>
    <s v="SQL databases should have vulnerability findings resolved"/>
    <m/>
    <m/>
    <m/>
    <m/>
    <s v="USD"/>
    <n v="0"/>
    <m/>
  </r>
  <r>
    <s v="f63fbc3e-78fb-48e6-8e5b-944c79e35ca1"/>
    <s v="rg-gis-eastus2-prod-001"/>
    <s v="microsoft.sql/servers"/>
    <s v="sqla-gis-eastus2-prod-002"/>
    <s v=""/>
    <s v="dbarcgissde"/>
    <x v="1"/>
    <x v="0"/>
    <s v="Minimal set of principals should be members of fixed high impact database roles in SQL databases"/>
    <m/>
    <m/>
    <m/>
    <m/>
    <s v="USD"/>
    <n v="0"/>
    <m/>
  </r>
  <r>
    <s v="f63fbc3e-78fb-48e6-8e5b-944c79e35ca1"/>
    <s v="rg-gis-eastus2-prod-001"/>
    <s v="microsoft.sql/servers"/>
    <s v="sqla-gis-eastus2-prod-002"/>
    <s v=""/>
    <s v="dbarcgissde"/>
    <x v="1"/>
    <x v="0"/>
    <s v="Database owners should be as expected for SQL databases"/>
    <m/>
    <m/>
    <m/>
    <m/>
    <s v="USD"/>
    <n v="0"/>
    <m/>
  </r>
  <r>
    <s v="f63fbc3e-78fb-48e6-8e5b-944c79e35ca1"/>
    <s v="rg-gis-eastus2-prod-001"/>
    <s v="microsoft.sql/servers"/>
    <s v="sqla-gis-eastus2-prod-002"/>
    <s v=""/>
    <s v="master"/>
    <x v="1"/>
    <x v="0"/>
    <s v="Server-level firewall rules should be tracked and maintained at a strict minimum on SQL Servers"/>
    <m/>
    <m/>
    <m/>
    <m/>
    <s v="USD"/>
    <n v="0"/>
    <m/>
  </r>
  <r>
    <s v="f63fbc3e-78fb-48e6-8e5b-944c79e35ca1"/>
    <s v="rg-gis-eastus2-prod-001"/>
    <s v="microsoft.sql/servers"/>
    <s v="sqla-gis-eastus2-prod-002"/>
    <s v=""/>
    <s v="master"/>
    <x v="1"/>
    <x v="0"/>
    <s v="Auditing should be enabled at the server level for SQL Servers"/>
    <m/>
    <m/>
    <m/>
    <m/>
    <s v="USD"/>
    <n v="0"/>
    <m/>
  </r>
  <r>
    <s v="f63fbc3e-78fb-48e6-8e5b-944c79e35ca1"/>
    <s v="rg-gis-eastus2-prod-001"/>
    <s v="microsoft.sql/servers"/>
    <s v="sqla-gis-eastus2-prod-002"/>
    <s v=""/>
    <s v=""/>
    <x v="1"/>
    <x v="1"/>
    <s v="Public network access on Azure SQL Database should be disabled"/>
    <m/>
    <m/>
    <m/>
    <m/>
    <s v="USD"/>
    <n v="0"/>
    <m/>
  </r>
  <r>
    <s v="f63fbc3e-78fb-48e6-8e5b-944c79e35ca1"/>
    <s v="rg-gis-eastus2-prod-001"/>
    <s v="microsoft.sql/servers"/>
    <s v="sqla-gis-eastus2-prod-002"/>
    <s v=""/>
    <s v=""/>
    <x v="1"/>
    <x v="1"/>
    <s v="Azure SQL Database should have Azure Active Directory Only Authentication enabled"/>
    <m/>
    <m/>
    <m/>
    <m/>
    <s v="USD"/>
    <n v="0"/>
    <m/>
  </r>
  <r>
    <s v="f63fbc3e-78fb-48e6-8e5b-944c79e35ca1"/>
    <s v="rg-gis-eastus2-prod-001"/>
    <s v="microsoft.sql/servers"/>
    <s v="sqla-gis-eastus2-prod-002"/>
    <s v=""/>
    <s v=""/>
    <x v="1"/>
    <x v="0"/>
    <s v="SQL databases should have vulnerability findings resolved"/>
    <m/>
    <m/>
    <m/>
    <m/>
    <s v="USD"/>
    <n v="0"/>
    <m/>
  </r>
  <r>
    <s v="f63fbc3e-78fb-48e6-8e5b-944c79e35ca1"/>
    <s v="rg-gis-eastus2-prod-001"/>
    <s v="microsoft.sql/servers"/>
    <s v="sqla-gis-eastus2-prod-002"/>
    <s v=""/>
    <s v=""/>
    <x v="1"/>
    <x v="0"/>
    <s v="SQL servers should have an Azure Active Directory administrator provisioned"/>
    <m/>
    <m/>
    <m/>
    <m/>
    <s v="USD"/>
    <n v="0"/>
    <m/>
  </r>
  <r>
    <s v="f63fbc3e-78fb-48e6-8e5b-944c79e35ca1"/>
    <s v="rg-gis-eastus2-prod-001"/>
    <s v="microsoft.storage/storageaccounts"/>
    <s v="gisnsseastus2prod"/>
    <s v=""/>
    <s v=""/>
    <x v="2"/>
    <x v="0"/>
    <s v="Enable zone redundancy for storage accounts to improve high availability and resiliency"/>
    <m/>
    <m/>
    <m/>
    <m/>
    <s v="USD"/>
    <n v="0"/>
    <m/>
  </r>
  <r>
    <s v="f63fbc3e-78fb-48e6-8e5b-944c79e35ca1"/>
    <s v="rg-gis-eastus2-prod-001"/>
    <s v="microsoft.storage/storageaccounts"/>
    <s v="gisnsseastus2prod"/>
    <s v=""/>
    <s v=""/>
    <x v="1"/>
    <x v="1"/>
    <s v="Storage accounts should restrict network access using virtual network rules"/>
    <m/>
    <m/>
    <m/>
    <m/>
    <s v="USD"/>
    <n v="0"/>
    <m/>
  </r>
  <r>
    <s v="f63fbc3e-78fb-48e6-8e5b-944c79e35ca1"/>
    <s v="rg-gis-eastus2-prod-001"/>
    <s v="microsoft.storage/storageaccounts"/>
    <s v="gisnsseastus2prod"/>
    <s v=""/>
    <s v=""/>
    <x v="1"/>
    <x v="1"/>
    <s v="Storage accounts should prevent shared key access"/>
    <m/>
    <m/>
    <m/>
    <m/>
    <s v="USD"/>
    <n v="0"/>
    <m/>
  </r>
  <r>
    <s v="f63fbc3e-78fb-48e6-8e5b-944c79e35ca1"/>
    <s v="rg-gis-eastus2-prod-001"/>
    <s v="microsoft.storage/storageaccounts"/>
    <s v="stacgisaeseastus2prod001"/>
    <s v=""/>
    <s v=""/>
    <x v="1"/>
    <x v="1"/>
    <s v="Storage accounts should restrict network access using virtual network rules"/>
    <m/>
    <m/>
    <m/>
    <m/>
    <s v="USD"/>
    <n v="0"/>
    <m/>
  </r>
  <r>
    <s v="f63fbc3e-78fb-48e6-8e5b-944c79e35ca1"/>
    <s v="rg-gis-eastus2-prod-001"/>
    <s v="microsoft.storage/storageaccounts"/>
    <s v="stacgisaeseastus2prod001"/>
    <s v=""/>
    <s v=""/>
    <x v="1"/>
    <x v="1"/>
    <s v="Storage accounts should prevent shared key access"/>
    <m/>
    <m/>
    <m/>
    <m/>
    <s v="USD"/>
    <n v="0"/>
    <m/>
  </r>
  <r>
    <s v="f63fbc3e-78fb-48e6-8e5b-944c79e35ca1"/>
    <s v="rg-gis-eastus2-prod-001"/>
    <s v="microsoft.storage/storageaccounts"/>
    <s v="stacgisaeseastus2prod001"/>
    <s v=""/>
    <s v=""/>
    <x v="2"/>
    <x v="0"/>
    <s v="Enable zone redundancy for storage accounts to improve high availability and resiliency"/>
    <m/>
    <m/>
    <m/>
    <m/>
    <s v="USD"/>
    <n v="0"/>
    <m/>
  </r>
  <r>
    <s v="f63fbc3e-78fb-48e6-8e5b-944c79e35ca1"/>
    <s v="rg-gis-eastus2-prod-001"/>
    <s v="microsoft.storage/storageaccounts"/>
    <s v="stacgisapoeastus2prod001"/>
    <s v=""/>
    <s v=""/>
    <x v="1"/>
    <x v="1"/>
    <s v="Storage accounts should restrict network access using virtual network rules"/>
    <m/>
    <m/>
    <m/>
    <m/>
    <s v="USD"/>
    <n v="0"/>
    <m/>
  </r>
  <r>
    <s v="f63fbc3e-78fb-48e6-8e5b-944c79e35ca1"/>
    <s v="rg-gis-eastus2-prod-001"/>
    <s v="microsoft.storage/storageaccounts"/>
    <s v="stacgisapoeastus2prod001"/>
    <s v=""/>
    <s v=""/>
    <x v="2"/>
    <x v="0"/>
    <s v="Enable zone redundancy for storage accounts to improve high availability and resiliency"/>
    <m/>
    <m/>
    <m/>
    <m/>
    <s v="USD"/>
    <n v="0"/>
    <m/>
  </r>
  <r>
    <s v="f63fbc3e-78fb-48e6-8e5b-944c79e35ca1"/>
    <s v="rg-gis-eastus2-prod-001"/>
    <s v="microsoft.storage/storageaccounts"/>
    <s v="stacgisapoeastus2prod001"/>
    <s v=""/>
    <s v=""/>
    <x v="1"/>
    <x v="1"/>
    <s v="Storage accounts should prevent shared key access"/>
    <m/>
    <m/>
    <m/>
    <m/>
    <s v="USD"/>
    <n v="0"/>
    <m/>
  </r>
  <r>
    <s v="f63fbc3e-78fb-48e6-8e5b-944c79e35ca1"/>
    <s v="rg-gis-eastus2-prod-001"/>
    <s v="microsoft.storage/storageaccounts"/>
    <s v="stactsseastus2pd1imngeb"/>
    <s v=""/>
    <s v=""/>
    <x v="1"/>
    <x v="1"/>
    <s v="Storage accounts should restrict network access using virtual network rules"/>
    <m/>
    <m/>
    <m/>
    <m/>
    <s v="USD"/>
    <n v="0"/>
    <m/>
  </r>
  <r>
    <s v="f63fbc3e-78fb-48e6-8e5b-944c79e35ca1"/>
    <s v="rg-gis-eastus2-prod-001"/>
    <s v="microsoft.storage/storageaccounts"/>
    <s v="stactsseastus2pd1imngeb"/>
    <s v=""/>
    <s v=""/>
    <x v="2"/>
    <x v="0"/>
    <s v="Enable zone redundancy for storage accounts to improve high availability and resiliency"/>
    <m/>
    <m/>
    <m/>
    <m/>
    <s v="USD"/>
    <n v="0"/>
    <m/>
  </r>
  <r>
    <s v="f63fbc3e-78fb-48e6-8e5b-944c79e35ca1"/>
    <s v="rg-gis-eastus2-prod-001"/>
    <s v="microsoft.storage/storageaccounts"/>
    <s v="stactsseastus2pd1imngeb"/>
    <s v=""/>
    <s v=""/>
    <x v="1"/>
    <x v="1"/>
    <s v="Storage account should use a private link connection"/>
    <m/>
    <m/>
    <m/>
    <m/>
    <s v="USD"/>
    <n v="0"/>
    <m/>
  </r>
  <r>
    <s v="f63fbc3e-78fb-48e6-8e5b-944c79e35ca1"/>
    <s v="rg-gis-eastus2-prod-001"/>
    <s v="microsoft.storage/storageaccounts"/>
    <s v="stactsseastus2pd1imngeb"/>
    <s v=""/>
    <s v=""/>
    <x v="1"/>
    <x v="1"/>
    <s v="Storage accounts should prevent shared key access"/>
    <m/>
    <m/>
    <m/>
    <m/>
    <s v="USD"/>
    <n v="0"/>
    <m/>
  </r>
  <r>
    <s v="f63fbc3e-78fb-48e6-8e5b-944c79e35ca1"/>
    <s v="rg-gis-eastus2-prod-001"/>
    <s v="microsoft.storage/storageaccounts"/>
    <s v="stactsseastus2pd1imngeb"/>
    <s v=""/>
    <s v=""/>
    <x v="2"/>
    <x v="1"/>
    <s v="Upgrade general-purpose v1 storage accounts"/>
    <m/>
    <m/>
    <m/>
    <m/>
    <s v="USD"/>
    <n v="0"/>
    <m/>
  </r>
  <r>
    <s v="f63fbc3e-78fb-48e6-8e5b-944c79e35ca1"/>
    <s v="rg-gis-eastus2-prod-001"/>
    <s v="microsoft.web/serverfarms"/>
    <s v="af-ss-eastus2-prod-002imngebig26wfs-plan"/>
    <s v=""/>
    <s v=""/>
    <x v="2"/>
    <x v="0"/>
    <s v="Use zone-supported App Service Plan"/>
    <m/>
    <m/>
    <m/>
    <m/>
    <s v="USD"/>
    <n v="0"/>
    <m/>
  </r>
  <r>
    <s v="f63fbc3e-78fb-48e6-8e5b-944c79e35ca1"/>
    <s v="rg-gis-eastus2-prod-001"/>
    <s v="microsoft.web/serverfarms"/>
    <s v="af-ss-eastus2-prod-002imngebig26wfs-plan"/>
    <s v="MICROSOFT.WEB/SITES"/>
    <s v=""/>
    <x v="2"/>
    <x v="0"/>
    <s v="Use Standard or Premium tier"/>
    <m/>
    <m/>
    <m/>
    <m/>
    <s v="USD"/>
    <n v="0"/>
    <m/>
  </r>
  <r>
    <s v="f63fbc3e-78fb-48e6-8e5b-944c79e35ca1"/>
    <s v="rg-gis-eastus2-prod-001"/>
    <s v="microsoft.web/serverfarms"/>
    <s v="af-ss-eastus2-prod-002imngebig26wfs-plan"/>
    <s v="MICROSOFT.WEB/SITES"/>
    <s v=""/>
    <x v="2"/>
    <x v="0"/>
    <s v="Set minimum instance count for App Service to 2"/>
    <m/>
    <m/>
    <m/>
    <m/>
    <s v="USD"/>
    <n v="0"/>
    <m/>
  </r>
  <r>
    <s v="f63fbc3e-78fb-48e6-8e5b-944c79e35ca1"/>
    <s v="rg-gis-eastus2-prod-001"/>
    <s v="microsoft.web/sites"/>
    <s v="af-ss-eastus2-prod-002imngebig26wfs"/>
    <s v=""/>
    <s v=""/>
    <x v="1"/>
    <x v="0"/>
    <s v="Overly permissive permissions should not be configured on Function App, Web App or Logic App"/>
    <m/>
    <m/>
    <m/>
    <m/>
    <s v="USD"/>
    <n v="0"/>
    <m/>
  </r>
  <r>
    <s v="f63fbc3e-78fb-48e6-8e5b-944c79e35ca1"/>
    <s v="rg-integrations-eastus2-prod-001"/>
    <s v="microsoft.containerservice/managedclusters"/>
    <s v="aks-integrations-eastus2-prod-002"/>
    <s v=""/>
    <s v=""/>
    <x v="2"/>
    <x v="1"/>
    <s v="Use AKS Backup for a cluster with persistent volumes"/>
    <m/>
    <m/>
    <m/>
    <m/>
    <s v="USD"/>
    <n v="0"/>
    <m/>
  </r>
  <r>
    <s v="f63fbc3e-78fb-48e6-8e5b-944c79e35ca1"/>
    <s v="rg-integrations-eastus2-prod-001"/>
    <s v="microsoft.containerservice/managedclusters"/>
    <s v="aks-integrations-eastus2-prod-002"/>
    <s v=""/>
    <s v=""/>
    <x v="3"/>
    <x v="1"/>
    <s v="Use Fleet Manager auto-upgrade profiles to replace cluster auto-upgrades"/>
    <m/>
    <m/>
    <m/>
    <m/>
    <s v="USD"/>
    <n v="0"/>
    <m/>
  </r>
  <r>
    <s v="f63fbc3e-78fb-48e6-8e5b-944c79e35ca1"/>
    <s v="rg-integrations-eastus2-prod-001"/>
    <s v="microsoft.containerservice/managedclusters"/>
    <s v="aks-integrations-eastus2-prod-002"/>
    <s v=""/>
    <s v=""/>
    <x v="1"/>
    <x v="0"/>
    <s v="Azure Kubernetes Service clusters should have Defender profile enabled"/>
    <m/>
    <m/>
    <m/>
    <m/>
    <s v="USD"/>
    <n v="0"/>
    <m/>
  </r>
  <r>
    <s v="f63fbc3e-78fb-48e6-8e5b-944c79e35ca1"/>
    <s v="rg-integrations-eastus2-prod-001"/>
    <s v="microsoft.containerservice/managedclusters"/>
    <s v="aks-integrations-eastus2-prod-002"/>
    <s v=""/>
    <s v=""/>
    <x v="2"/>
    <x v="0"/>
    <s v="Have at least 2 nodes in your system node pool"/>
    <m/>
    <m/>
    <m/>
    <m/>
    <s v="USD"/>
    <n v="0"/>
    <m/>
  </r>
  <r>
    <s v="f63fbc3e-78fb-48e6-8e5b-944c79e35ca1"/>
    <s v="rg-integrations-eastus2-prod-001"/>
    <s v="microsoft.containerservice/managedclusters"/>
    <s v="aks-integrations-eastus2-prod-002"/>
    <s v=""/>
    <s v=""/>
    <x v="2"/>
    <x v="0"/>
    <s v="Configure and deploy Azure Kubernetes Service (AKS) and related resources to use availability zones"/>
    <m/>
    <m/>
    <m/>
    <m/>
    <s v="USD"/>
    <n v="0"/>
    <m/>
  </r>
  <r>
    <s v="f63fbc3e-78fb-48e6-8e5b-944c79e35ca1"/>
    <s v="rg-integrations-eastus2-prod-001"/>
    <s v="microsoft.containerservice/managedclusters"/>
    <s v="aks-integrations-eastus2-prod-002"/>
    <s v=""/>
    <s v=""/>
    <x v="4"/>
    <x v="1"/>
    <s v="Unsupported Kubernetes version is detected"/>
    <m/>
    <m/>
    <m/>
    <m/>
    <s v="USD"/>
    <n v="0"/>
    <m/>
  </r>
  <r>
    <s v="f63fbc3e-78fb-48e6-8e5b-944c79e35ca1"/>
    <s v="rg-integrations-eastus2-prod-001"/>
    <s v="microsoft.containerservice/managedclusters"/>
    <s v="aks-integrations-eastus2-prod-002"/>
    <s v=""/>
    <s v=""/>
    <x v="2"/>
    <x v="0"/>
    <s v="Create a dedicated system node pool"/>
    <m/>
    <m/>
    <m/>
    <m/>
    <s v="USD"/>
    <n v="0"/>
    <m/>
  </r>
  <r>
    <s v="f63fbc3e-78fb-48e6-8e5b-944c79e35ca1"/>
    <s v="rg-integrations-eastus2-prod-001"/>
    <s v="microsoft.containerservice/managedclusters"/>
    <s v="aks-integrations-eastus2-prod-002"/>
    <s v=""/>
    <s v=""/>
    <x v="0"/>
    <x v="1"/>
    <s v="Consider Spot nodes for workloads that can handle interruptions"/>
    <m/>
    <m/>
    <m/>
    <m/>
    <s v="USD"/>
    <n v="0"/>
    <m/>
  </r>
  <r>
    <s v="f63fbc3e-78fb-48e6-8e5b-944c79e35ca1"/>
    <s v="rg-integrations-eastus2-prod-001"/>
    <s v="microsoft.containerservice/managedclusters"/>
    <s v="aks-integrations-eastus2-prod-002"/>
    <s v=""/>
    <s v=""/>
    <x v="3"/>
    <x v="1"/>
    <s v="Simplify multi-cluster management with Azure Kubernetes Fleet Manager"/>
    <m/>
    <m/>
    <m/>
    <m/>
    <s v="USD"/>
    <n v="0"/>
    <m/>
  </r>
  <r>
    <s v="f63fbc3e-78fb-48e6-8e5b-944c79e35ca1"/>
    <s v="rg-integrations-eastus2-prod-001"/>
    <s v="microsoft.containerservice/managedclusters"/>
    <s v="aks-integrations-eastus2-prod-002"/>
    <s v=""/>
    <s v=""/>
    <x v="0"/>
    <x v="1"/>
    <s v="Enable Vertical Pod Autoscaler recommendation mode to rightsize resource requests and limits"/>
    <m/>
    <m/>
    <m/>
    <m/>
    <s v="USD"/>
    <n v="0"/>
    <m/>
  </r>
  <r>
    <s v="f63fbc3e-78fb-48e6-8e5b-944c79e35ca1"/>
    <s v="rg-networking-centralus-dr-001"/>
    <s v="microsoft.network/virtualnetworks"/>
    <s v="vnet-onnet-eastus2-prod-001-asr"/>
    <s v=""/>
    <s v=""/>
    <x v="2"/>
    <x v="1"/>
    <s v="Use NAT gateway for outbound connectivity"/>
    <m/>
    <m/>
    <m/>
    <m/>
    <s v="USD"/>
    <n v="0"/>
    <s v="centralus"/>
  </r>
  <r>
    <s v="f63fbc3e-78fb-48e6-8e5b-944c79e35ca1"/>
    <s v="rg-networking-eastus2-prod-001"/>
    <s v="microsoft.network/virtualnetworks"/>
    <s v="vnet-onnet-eastus2-prod-002"/>
    <s v=""/>
    <s v=""/>
    <x v="2"/>
    <x v="1"/>
    <s v="Use NAT gateway for outbound connectivity"/>
    <m/>
    <m/>
    <m/>
    <m/>
    <s v="USD"/>
    <n v="0"/>
    <s v="eastus2"/>
  </r>
  <r>
    <s v="f63fbc3e-78fb-48e6-8e5b-944c79e35ca1"/>
    <s v="rg-nomo-eastus2-prod-001"/>
    <s v="microsoft.databricks/workspaces"/>
    <s v="adbnomoeastus2prod001"/>
    <s v=""/>
    <s v=""/>
    <x v="1"/>
    <x v="1"/>
    <s v="Resource logs in Azure Databricks Workspaces should be enabled"/>
    <m/>
    <m/>
    <m/>
    <m/>
    <s v="USD"/>
    <n v="0"/>
    <m/>
  </r>
  <r>
    <s v="f63fbc3e-78fb-48e6-8e5b-944c79e35ca1"/>
    <s v="rg-nomo-eastus2-prod-001"/>
    <s v="microsoft.databricks/workspaces"/>
    <s v="adbnomoeastus2prod001"/>
    <s v=""/>
    <s v=""/>
    <x v="1"/>
    <x v="1"/>
    <s v="Azure Databricks Clusters should disable public IP"/>
    <m/>
    <m/>
    <m/>
    <m/>
    <s v="USD"/>
    <n v="0"/>
    <m/>
  </r>
  <r>
    <s v="f63fbc3e-78fb-48e6-8e5b-944c79e35ca1"/>
    <s v="rg-nomo-eastus2-prod-001"/>
    <s v="microsoft.databricks/workspaces"/>
    <s v="adbnomoeastus2prod001"/>
    <s v=""/>
    <s v=""/>
    <x v="1"/>
    <x v="1"/>
    <s v="Azure Databricks Workspaces should disable public network access"/>
    <m/>
    <m/>
    <m/>
    <m/>
    <s v="USD"/>
    <n v="0"/>
    <m/>
  </r>
  <r>
    <s v="f63fbc3e-78fb-48e6-8e5b-944c79e35ca1"/>
    <s v="rg-nomo-eastus2-prod-001"/>
    <s v="microsoft.dbforpostgresql/flexibleservers"/>
    <s v="ltrclone-ead4bf93e03a"/>
    <s v=""/>
    <s v=""/>
    <x v="2"/>
    <x v="1"/>
    <s v="Turn on backup for PostgreSQL flexible server"/>
    <m/>
    <m/>
    <m/>
    <m/>
    <s v="USD"/>
    <n v="0"/>
    <m/>
  </r>
  <r>
    <s v="f63fbc3e-78fb-48e6-8e5b-944c79e35ca1"/>
    <s v="rg-nomo-eastus2-prod-001"/>
    <s v="microsoft.dbforpostgresql/flexibleservers"/>
    <s v="psql-nomo-eastus2-prod-001"/>
    <s v=""/>
    <s v=""/>
    <x v="2"/>
    <x v="0"/>
    <s v="Create a read replica from the Azure Database for PostgreSQL flexible server"/>
    <m/>
    <m/>
    <m/>
    <m/>
    <s v="USD"/>
    <n v="0"/>
    <m/>
  </r>
  <r>
    <s v="f63fbc3e-78fb-48e6-8e5b-944c79e35ca1"/>
    <s v="rg-nomo-eastus2-prod-001"/>
    <s v="microsoft.dbforpostgresql/flexibleservers"/>
    <s v="psql-nomo-eastus2-prod-001"/>
    <s v=""/>
    <s v=""/>
    <x v="1"/>
    <x v="0"/>
    <s v="Private endpoint should be configured for Azure Database for PostgreSQL Servers"/>
    <m/>
    <m/>
    <m/>
    <m/>
    <s v="USD"/>
    <n v="0"/>
    <m/>
  </r>
  <r>
    <s v="f63fbc3e-78fb-48e6-8e5b-944c79e35ca1"/>
    <s v="rg-nomo-eastus2-prod-001"/>
    <s v="microsoft.dbforpostgresql/flexibleservers"/>
    <s v="psql-nomo-eastus2-prod-001"/>
    <s v=""/>
    <s v=""/>
    <x v="2"/>
    <x v="1"/>
    <s v="Configure geo redundant backup storage"/>
    <m/>
    <m/>
    <m/>
    <m/>
    <s v="USD"/>
    <n v="0"/>
    <m/>
  </r>
  <r>
    <s v="f63fbc3e-78fb-48e6-8e5b-944c79e35ca1"/>
    <s v="rg-nomo-eastus2-prod-001"/>
    <s v="microsoft.dbforpostgresql/flexibleservers"/>
    <s v="psql-nomo-eastus2-prod-001"/>
    <s v=""/>
    <s v=""/>
    <x v="1"/>
    <x v="0"/>
    <s v="'Allow access to Azure services' should be disabled for PostgreSQL Servers"/>
    <m/>
    <m/>
    <m/>
    <m/>
    <s v="USD"/>
    <n v="0"/>
    <m/>
  </r>
  <r>
    <s v="f63fbc3e-78fb-48e6-8e5b-944c79e35ca1"/>
    <s v="rg-nomo-eastus2-prod-001"/>
    <s v="microsoft.dbforpostgresql/flexibleservers"/>
    <s v="psql-nomo-eastus2-prod-001"/>
    <s v=""/>
    <s v=""/>
    <x v="2"/>
    <x v="0"/>
    <s v="Enable high availability with zone redundancy"/>
    <m/>
    <m/>
    <m/>
    <m/>
    <s v="USD"/>
    <n v="0"/>
    <m/>
  </r>
  <r>
    <s v="f63fbc3e-78fb-48e6-8e5b-944c79e35ca1"/>
    <s v="rg-nomo-eastus2-prod-001"/>
    <s v="microsoft.dbforpostgresql/flexibleservers"/>
    <s v="psql-nomo-eastus2-prod-001"/>
    <s v=""/>
    <s v=""/>
    <x v="1"/>
    <x v="1"/>
    <s v="Azure Database for PostgreSQL flexible server should have Microsoft Entra authentication only enabled"/>
    <m/>
    <m/>
    <m/>
    <m/>
    <s v="USD"/>
    <n v="0"/>
    <m/>
  </r>
  <r>
    <s v="f63fbc3e-78fb-48e6-8e5b-944c79e35ca1"/>
    <s v="rg-nomo-eastus2-prod-001"/>
    <s v="microsoft.storage/storageaccounts"/>
    <s v="stactnomoeastus2prod1"/>
    <s v=""/>
    <s v=""/>
    <x v="1"/>
    <x v="1"/>
    <s v="Storage account should use a private link connection"/>
    <m/>
    <m/>
    <m/>
    <m/>
    <s v="USD"/>
    <n v="0"/>
    <m/>
  </r>
  <r>
    <s v="f63fbc3e-78fb-48e6-8e5b-944c79e35ca1"/>
    <s v="rg-nomo-eastus2-prod-001"/>
    <s v="microsoft.storage/storageaccounts"/>
    <s v="stactnomoeastus2prod1"/>
    <s v=""/>
    <s v=""/>
    <x v="1"/>
    <x v="1"/>
    <s v="Storage accounts should prevent shared key access"/>
    <m/>
    <m/>
    <m/>
    <m/>
    <s v="USD"/>
    <n v="0"/>
    <m/>
  </r>
  <r>
    <s v="f63fbc3e-78fb-48e6-8e5b-944c79e35ca1"/>
    <s v="rg-nomo-eastus2-prod-001"/>
    <s v="microsoft.storage/storageaccounts"/>
    <s v="stactnomoeastus2prod1"/>
    <s v=""/>
    <s v=""/>
    <x v="1"/>
    <x v="1"/>
    <s v="Storage accounts should restrict network access using virtual network rules"/>
    <m/>
    <m/>
    <m/>
    <m/>
    <s v="USD"/>
    <n v="0"/>
    <m/>
  </r>
  <r>
    <s v="f63fbc3e-78fb-48e6-8e5b-944c79e35ca1"/>
    <s v="rg-nomo-eastus2-prod-001"/>
    <s v="microsoft.storage/storageaccounts"/>
    <s v="stactnomoeastus2prod1"/>
    <s v=""/>
    <s v=""/>
    <x v="2"/>
    <x v="0"/>
    <s v="Enable zone redundancy for storage accounts to improve high availability and resiliency"/>
    <m/>
    <m/>
    <m/>
    <m/>
    <s v="USD"/>
    <n v="0"/>
    <m/>
  </r>
  <r>
    <s v="f63fbc3e-78fb-48e6-8e5b-944c79e35ca1"/>
    <s v="rg-nomo-eastus2-prod-002"/>
    <s v="microsoft.compute/disks"/>
    <s v="266d09eabd544b56a536ea6cb929a4ec-0-scratchvolume"/>
    <s v=""/>
    <s v=""/>
    <x v="0"/>
    <x v="1"/>
    <s v="Review disks that are not attached to a VM and evaluate if you still need the disks"/>
    <m/>
    <m/>
    <m/>
    <m/>
    <s v="USD"/>
    <n v="0"/>
    <m/>
  </r>
  <r>
    <s v="f63fbc3e-78fb-48e6-8e5b-944c79e35ca1"/>
    <s v="rg-nomo-eastus2-prod-002"/>
    <s v="microsoft.compute/disks"/>
    <s v="3e0bb3abce2b468ebee12866bd8233ff-0-scratchvolume"/>
    <s v=""/>
    <s v=""/>
    <x v="0"/>
    <x v="1"/>
    <s v="Review disks that are not attached to a VM and evaluate if you still need the disks"/>
    <m/>
    <m/>
    <m/>
    <m/>
    <s v="USD"/>
    <n v="0"/>
    <m/>
  </r>
  <r>
    <s v="f63fbc3e-78fb-48e6-8e5b-944c79e35ca1"/>
    <s v="rg-nomo-eastus2-prod-002"/>
    <s v="microsoft.compute/disks"/>
    <s v="566d4774cc2842159ab4008f7d431571-containerrootvolume"/>
    <s v=""/>
    <s v=""/>
    <x v="0"/>
    <x v="1"/>
    <s v="Review disks that are not attached to a VM and evaluate if you still need the disks"/>
    <m/>
    <m/>
    <m/>
    <m/>
    <s v="USD"/>
    <n v="0"/>
    <m/>
  </r>
  <r>
    <s v="f63fbc3e-78fb-48e6-8e5b-944c79e35ca1"/>
    <s v="rg-nomo-eastus2-prod-002"/>
    <s v="microsoft.compute/disks"/>
    <s v="661fe60e2bab44daa6bd009ebeb56e3a-containerrootvolume"/>
    <s v=""/>
    <s v=""/>
    <x v="0"/>
    <x v="1"/>
    <s v="Review disks that are not attached to a VM and evaluate if you still need the disks"/>
    <m/>
    <m/>
    <m/>
    <m/>
    <s v="USD"/>
    <n v="0"/>
    <m/>
  </r>
  <r>
    <s v="f63fbc3e-78fb-48e6-8e5b-944c79e35ca1"/>
    <s v="rg-nomo-eastus2-prod-002"/>
    <s v="microsoft.compute/disks"/>
    <s v="b5d05f82ff334263a816bacc9c8b48ab-containerrootvolume"/>
    <s v=""/>
    <s v=""/>
    <x v="0"/>
    <x v="1"/>
    <s v="Review disks that are not attached to a VM and evaluate if you still need the disks"/>
    <m/>
    <m/>
    <m/>
    <m/>
    <s v="USD"/>
    <n v="0"/>
    <m/>
  </r>
  <r>
    <s v="f63fbc3e-78fb-48e6-8e5b-944c79e35ca1"/>
    <s v="rg-nomo-eastus2-prod-002"/>
    <s v="microsoft.compute/disks"/>
    <s v="c15be9387dea4711bd99da093f890667-containerrootvolume"/>
    <s v=""/>
    <s v=""/>
    <x v="0"/>
    <x v="1"/>
    <s v="Review disks that are not attached to a VM and evaluate if you still need the disks"/>
    <m/>
    <m/>
    <m/>
    <m/>
    <s v="USD"/>
    <n v="0"/>
    <m/>
  </r>
  <r>
    <s v="f63fbc3e-78fb-48e6-8e5b-944c79e35ca1"/>
    <s v="rg-nomo-eastus2-prod-002"/>
    <s v="microsoft.compute/virtualmachines"/>
    <s v="01554a14a3e34719affab6ecc5a8f7cf"/>
    <s v=""/>
    <s v=""/>
    <x v="2"/>
    <x v="1"/>
    <s v="Migrate workload to Virtual Machine Scale Sets Flex"/>
    <m/>
    <m/>
    <m/>
    <m/>
    <s v="USD"/>
    <n v="0"/>
    <m/>
  </r>
  <r>
    <s v="f63fbc3e-78fb-48e6-8e5b-944c79e35ca1"/>
    <s v="rg-nomo-eastus2-prod-002"/>
    <s v="microsoft.compute/virtualmachines"/>
    <s v="04b25e72c83544f4889cc51530f59885"/>
    <s v=""/>
    <s v=""/>
    <x v="2"/>
    <x v="1"/>
    <s v="Migrate D, Ds, Dv2, Dsv2, and Ls series VM instances to latest series VMs"/>
    <m/>
    <m/>
    <m/>
    <m/>
    <s v="USD"/>
    <n v="0"/>
    <m/>
  </r>
  <r>
    <s v="f63fbc3e-78fb-48e6-8e5b-944c79e35ca1"/>
    <s v="rg-nomo-eastus2-prod-002"/>
    <s v="microsoft.compute/virtualmachines"/>
    <s v="05581956068a4ac99296d601d00c4e96"/>
    <s v=""/>
    <s v=""/>
    <x v="2"/>
    <x v="1"/>
    <s v="Migrate workload to Virtual Machine Scale Sets Flex"/>
    <m/>
    <m/>
    <m/>
    <m/>
    <s v="USD"/>
    <n v="0"/>
    <m/>
  </r>
  <r>
    <s v="f63fbc3e-78fb-48e6-8e5b-944c79e35ca1"/>
    <s v="rg-nomo-eastus2-prod-002"/>
    <s v="microsoft.compute/virtualmachines"/>
    <s v="0d28f2efba1040fc8e5fff4461f524b0"/>
    <s v=""/>
    <s v=""/>
    <x v="2"/>
    <x v="1"/>
    <s v="Migrate D, Ds, Dv2, Dsv2, and Ls series VM instances to latest series VMs"/>
    <m/>
    <m/>
    <m/>
    <m/>
    <s v="USD"/>
    <n v="0"/>
    <m/>
  </r>
  <r>
    <s v="f63fbc3e-78fb-48e6-8e5b-944c79e35ca1"/>
    <s v="rg-nomo-eastus2-prod-002"/>
    <s v="microsoft.compute/virtualmachines"/>
    <s v="0d6ecb1ceb804e74a35bd74b4037e905"/>
    <s v=""/>
    <s v=""/>
    <x v="1"/>
    <x v="1"/>
    <s v="Virtual machines and virtual machine scale sets should have encryption at host enabled"/>
    <m/>
    <m/>
    <m/>
    <m/>
    <s v="USD"/>
    <n v="0"/>
    <m/>
  </r>
  <r>
    <s v="f63fbc3e-78fb-48e6-8e5b-944c79e35ca1"/>
    <s v="rg-nomo-eastus2-prod-002"/>
    <s v="microsoft.compute/virtualmachines"/>
    <s v="0f34d40d15cd40f38c3d9d3c7aabc16f"/>
    <s v=""/>
    <s v=""/>
    <x v="1"/>
    <x v="1"/>
    <s v="Virtual machines and virtual machine scale sets should have encryption at host enabled"/>
    <m/>
    <m/>
    <m/>
    <m/>
    <s v="USD"/>
    <n v="0"/>
    <m/>
  </r>
  <r>
    <s v="f63fbc3e-78fb-48e6-8e5b-944c79e35ca1"/>
    <s v="rg-nomo-eastus2-prod-002"/>
    <s v="microsoft.compute/virtualmachines"/>
    <s v="123179817f5541a89986a4bdf5e17f0b"/>
    <s v=""/>
    <s v=""/>
    <x v="1"/>
    <x v="1"/>
    <s v="Virtual machines and virtual machine scale sets should have encryption at host enabled"/>
    <m/>
    <m/>
    <m/>
    <m/>
    <s v="USD"/>
    <n v="0"/>
    <m/>
  </r>
  <r>
    <s v="f63fbc3e-78fb-48e6-8e5b-944c79e35ca1"/>
    <s v="rg-nomo-eastus2-prod-002"/>
    <s v="microsoft.compute/virtualmachines"/>
    <s v="130d4854fec7445b884944bae7508e72"/>
    <s v=""/>
    <s v=""/>
    <x v="2"/>
    <x v="1"/>
    <s v="Migrate D, Ds, Dv2, Dsv2, and Ls series VM instances to latest series VMs"/>
    <m/>
    <m/>
    <m/>
    <m/>
    <s v="USD"/>
    <n v="0"/>
    <m/>
  </r>
  <r>
    <s v="f63fbc3e-78fb-48e6-8e5b-944c79e35ca1"/>
    <s v="rg-nomo-eastus2-prod-002"/>
    <s v="microsoft.compute/virtualmachines"/>
    <s v="179320d286f14784b05784845d6f659b"/>
    <s v=""/>
    <s v=""/>
    <x v="1"/>
    <x v="1"/>
    <s v="Virtual machines and virtual machine scale sets should have encryption at host enabled"/>
    <m/>
    <m/>
    <m/>
    <m/>
    <s v="USD"/>
    <n v="0"/>
    <m/>
  </r>
  <r>
    <s v="f63fbc3e-78fb-48e6-8e5b-944c79e35ca1"/>
    <s v="rg-nomo-eastus2-prod-002"/>
    <s v="microsoft.compute/virtualmachines"/>
    <s v="18983e2b6b234c18bca3871be2b86a79"/>
    <s v=""/>
    <s v=""/>
    <x v="2"/>
    <x v="1"/>
    <s v="Migrate workload to Virtual Machine Scale Sets Flex"/>
    <m/>
    <m/>
    <m/>
    <m/>
    <s v="USD"/>
    <n v="0"/>
    <m/>
  </r>
  <r>
    <s v="f63fbc3e-78fb-48e6-8e5b-944c79e35ca1"/>
    <s v="rg-nomo-eastus2-prod-002"/>
    <s v="microsoft.compute/virtualmachines"/>
    <s v="19377b26ca9b41b49fd8fc95d54e0060"/>
    <s v=""/>
    <s v=""/>
    <x v="1"/>
    <x v="1"/>
    <s v="Virtual machines and virtual machine scale sets should have encryption at host enabled"/>
    <m/>
    <m/>
    <m/>
    <m/>
    <s v="USD"/>
    <n v="0"/>
    <m/>
  </r>
  <r>
    <s v="f63fbc3e-78fb-48e6-8e5b-944c79e35ca1"/>
    <s v="rg-nomo-eastus2-prod-002"/>
    <s v="microsoft.compute/virtualmachines"/>
    <s v="19a753fa5c3a449ea3e1ed23a08e0935"/>
    <s v=""/>
    <s v=""/>
    <x v="2"/>
    <x v="1"/>
    <s v="Migrate D, Ds, Dv2, Dsv2, and Ls series VM instances to latest series VMs"/>
    <m/>
    <m/>
    <m/>
    <m/>
    <s v="USD"/>
    <n v="0"/>
    <m/>
  </r>
  <r>
    <s v="f63fbc3e-78fb-48e6-8e5b-944c79e35ca1"/>
    <s v="rg-nomo-eastus2-prod-002"/>
    <s v="microsoft.compute/virtualmachines"/>
    <s v="1a3e9a2ce28b404ab232c1abc995fbcb"/>
    <s v=""/>
    <s v=""/>
    <x v="2"/>
    <x v="1"/>
    <s v="Migrate workload to Virtual Machine Scale Sets Flex"/>
    <m/>
    <m/>
    <m/>
    <m/>
    <s v="USD"/>
    <n v="0"/>
    <m/>
  </r>
  <r>
    <s v="f63fbc3e-78fb-48e6-8e5b-944c79e35ca1"/>
    <s v="rg-nomo-eastus2-prod-002"/>
    <s v="microsoft.compute/virtualmachines"/>
    <s v="1d659ef89a1144f9b96a849c226a0955"/>
    <s v=""/>
    <s v=""/>
    <x v="1"/>
    <x v="1"/>
    <s v="Virtual machines and virtual machine scale sets should have encryption at host enabled"/>
    <m/>
    <m/>
    <m/>
    <m/>
    <s v="USD"/>
    <n v="0"/>
    <m/>
  </r>
  <r>
    <s v="f63fbc3e-78fb-48e6-8e5b-944c79e35ca1"/>
    <s v="rg-nomo-eastus2-prod-002"/>
    <s v="microsoft.compute/virtualmachines"/>
    <s v="1fd0e468c6c94ef7844db3f111c8918c"/>
    <s v=""/>
    <s v=""/>
    <x v="2"/>
    <x v="1"/>
    <s v="Migrate D, Ds, Dv2, Dsv2, and Ls series VM instances to latest series VMs"/>
    <m/>
    <m/>
    <m/>
    <m/>
    <s v="USD"/>
    <n v="0"/>
    <m/>
  </r>
  <r>
    <s v="f63fbc3e-78fb-48e6-8e5b-944c79e35ca1"/>
    <s v="rg-nomo-eastus2-prod-002"/>
    <s v="microsoft.compute/virtualmachines"/>
    <s v="22e06cc4f7d043b688e00bbafb0ce46f"/>
    <s v=""/>
    <s v=""/>
    <x v="2"/>
    <x v="1"/>
    <s v="Migrate D, Ds, Dv2, Dsv2, and Ls series VM instances to latest series VMs"/>
    <m/>
    <m/>
    <m/>
    <m/>
    <s v="USD"/>
    <n v="0"/>
    <m/>
  </r>
  <r>
    <s v="f63fbc3e-78fb-48e6-8e5b-944c79e35ca1"/>
    <s v="rg-nomo-eastus2-prod-002"/>
    <s v="microsoft.compute/virtualmachines"/>
    <s v="2319659b0bce4cc8857f51b35d40bc9e"/>
    <s v=""/>
    <s v=""/>
    <x v="2"/>
    <x v="1"/>
    <s v="Migrate workload to Virtual Machine Scale Sets Flex"/>
    <m/>
    <m/>
    <m/>
    <m/>
    <s v="USD"/>
    <n v="0"/>
    <m/>
  </r>
  <r>
    <s v="f63fbc3e-78fb-48e6-8e5b-944c79e35ca1"/>
    <s v="rg-nomo-eastus2-prod-002"/>
    <s v="microsoft.compute/virtualmachines"/>
    <s v="23484a2cecc94b15ac2dd6f875219ee0"/>
    <s v=""/>
    <s v=""/>
    <x v="2"/>
    <x v="1"/>
    <s v="Migrate workload to Virtual Machine Scale Sets Flex"/>
    <m/>
    <m/>
    <m/>
    <m/>
    <s v="USD"/>
    <n v="0"/>
    <m/>
  </r>
  <r>
    <s v="f63fbc3e-78fb-48e6-8e5b-944c79e35ca1"/>
    <s v="rg-nomo-eastus2-prod-002"/>
    <s v="microsoft.compute/virtualmachines"/>
    <s v="2421d8a076834605ba4b82a96e67bc93"/>
    <s v=""/>
    <s v=""/>
    <x v="1"/>
    <x v="1"/>
    <s v="Virtual machines and virtual machine scale sets should have encryption at host enabled"/>
    <m/>
    <m/>
    <m/>
    <m/>
    <s v="USD"/>
    <n v="0"/>
    <m/>
  </r>
  <r>
    <s v="f63fbc3e-78fb-48e6-8e5b-944c79e35ca1"/>
    <s v="rg-nomo-eastus2-prod-002"/>
    <s v="microsoft.compute/virtualmachines"/>
    <s v="284ca3994b72433d80e7deefd31004b4"/>
    <s v=""/>
    <s v=""/>
    <x v="1"/>
    <x v="1"/>
    <s v="Virtual machines and virtual machine scale sets should have encryption at host enabled"/>
    <m/>
    <m/>
    <m/>
    <m/>
    <s v="USD"/>
    <n v="0"/>
    <m/>
  </r>
  <r>
    <s v="f63fbc3e-78fb-48e6-8e5b-944c79e35ca1"/>
    <s v="rg-nomo-eastus2-prod-002"/>
    <s v="microsoft.compute/virtualmachines"/>
    <s v="293b6e7708404596bbf8fccbcc7cf905"/>
    <s v=""/>
    <s v=""/>
    <x v="2"/>
    <x v="1"/>
    <s v="Migrate D, Ds, Dv2, Dsv2, and Ls series VM instances to latest series VMs"/>
    <m/>
    <m/>
    <m/>
    <m/>
    <s v="USD"/>
    <n v="0"/>
    <m/>
  </r>
  <r>
    <s v="f63fbc3e-78fb-48e6-8e5b-944c79e35ca1"/>
    <s v="rg-nomo-eastus2-prod-002"/>
    <s v="microsoft.compute/virtualmachines"/>
    <s v="2af316681612406183d69229abdfd391"/>
    <s v=""/>
    <s v=""/>
    <x v="1"/>
    <x v="1"/>
    <s v="Virtual machines and virtual machine scale sets should have encryption at host enabled"/>
    <m/>
    <m/>
    <m/>
    <m/>
    <s v="USD"/>
    <n v="0"/>
    <m/>
  </r>
  <r>
    <s v="f63fbc3e-78fb-48e6-8e5b-944c79e35ca1"/>
    <s v="rg-nomo-eastus2-prod-002"/>
    <s v="microsoft.compute/virtualmachines"/>
    <s v="2d31ef6fb30a4d93bcf1b301338884a3"/>
    <s v=""/>
    <s v=""/>
    <x v="2"/>
    <x v="1"/>
    <s v="Migrate D, Ds, Dv2, Dsv2, and Ls series VM instances to latest series VMs"/>
    <m/>
    <m/>
    <m/>
    <m/>
    <s v="USD"/>
    <n v="0"/>
    <m/>
  </r>
  <r>
    <s v="f63fbc3e-78fb-48e6-8e5b-944c79e35ca1"/>
    <s v="rg-nomo-eastus2-prod-002"/>
    <s v="microsoft.compute/virtualmachines"/>
    <s v="3036454ad9f7447aa91746eec62dd573"/>
    <s v=""/>
    <s v=""/>
    <x v="2"/>
    <x v="1"/>
    <s v="Migrate D, Ds, Dv2, Dsv2, and Ls series VM instances to latest series VMs"/>
    <m/>
    <m/>
    <m/>
    <m/>
    <s v="USD"/>
    <n v="0"/>
    <m/>
  </r>
  <r>
    <s v="f63fbc3e-78fb-48e6-8e5b-944c79e35ca1"/>
    <s v="rg-nomo-eastus2-prod-002"/>
    <s v="microsoft.compute/virtualmachines"/>
    <s v="3036454ad9f7447aa91746eec62dd573"/>
    <s v=""/>
    <s v=""/>
    <x v="1"/>
    <x v="1"/>
    <s v="Virtual machines and virtual machine scale sets should have encryption at host enabled"/>
    <m/>
    <m/>
    <m/>
    <m/>
    <s v="USD"/>
    <n v="0"/>
    <m/>
  </r>
  <r>
    <s v="f63fbc3e-78fb-48e6-8e5b-944c79e35ca1"/>
    <s v="rg-nomo-eastus2-prod-002"/>
    <s v="microsoft.compute/virtualmachines"/>
    <s v="30bc6659f33644dfb90107843b8a065d"/>
    <s v=""/>
    <s v=""/>
    <x v="1"/>
    <x v="1"/>
    <s v="Virtual machines and virtual machine scale sets should have encryption at host enabled"/>
    <m/>
    <m/>
    <m/>
    <m/>
    <s v="USD"/>
    <n v="0"/>
    <m/>
  </r>
  <r>
    <s v="f63fbc3e-78fb-48e6-8e5b-944c79e35ca1"/>
    <s v="rg-nomo-eastus2-prod-002"/>
    <s v="microsoft.compute/virtualmachines"/>
    <s v="30bc6659f33644dfb90107843b8a065d"/>
    <s v=""/>
    <s v=""/>
    <x v="2"/>
    <x v="1"/>
    <s v="Migrate D, Ds, Dv2, Dsv2, and Ls series VM instances to latest series VMs"/>
    <m/>
    <m/>
    <m/>
    <m/>
    <s v="USD"/>
    <n v="0"/>
    <m/>
  </r>
  <r>
    <s v="f63fbc3e-78fb-48e6-8e5b-944c79e35ca1"/>
    <s v="rg-nomo-eastus2-prod-002"/>
    <s v="microsoft.compute/virtualmachines"/>
    <s v="3249d9d570ef49589757ec9a66e1f75a"/>
    <s v=""/>
    <s v=""/>
    <x v="2"/>
    <x v="1"/>
    <s v="Migrate D, Ds, Dv2, Dsv2, and Ls series VM instances to latest series VMs"/>
    <m/>
    <m/>
    <m/>
    <m/>
    <s v="USD"/>
    <n v="0"/>
    <m/>
  </r>
  <r>
    <s v="f63fbc3e-78fb-48e6-8e5b-944c79e35ca1"/>
    <s v="rg-nomo-eastus2-prod-002"/>
    <s v="microsoft.compute/virtualmachines"/>
    <s v="33ce0a8f883f430cb844d343452a041a"/>
    <s v=""/>
    <s v=""/>
    <x v="2"/>
    <x v="1"/>
    <s v="Migrate D, Ds, Dv2, Dsv2, and Ls series VM instances to latest series VMs"/>
    <m/>
    <m/>
    <m/>
    <m/>
    <s v="USD"/>
    <n v="0"/>
    <m/>
  </r>
  <r>
    <s v="f63fbc3e-78fb-48e6-8e5b-944c79e35ca1"/>
    <s v="rg-nomo-eastus2-prod-002"/>
    <s v="microsoft.compute/virtualmachines"/>
    <s v="36fe794e08e64c13b0a4397320988214"/>
    <s v=""/>
    <s v=""/>
    <x v="2"/>
    <x v="1"/>
    <s v="Migrate workload to Virtual Machine Scale Sets Flex"/>
    <m/>
    <m/>
    <m/>
    <m/>
    <s v="USD"/>
    <n v="0"/>
    <m/>
  </r>
  <r>
    <s v="f63fbc3e-78fb-48e6-8e5b-944c79e35ca1"/>
    <s v="rg-nomo-eastus2-prod-002"/>
    <s v="microsoft.compute/virtualmachines"/>
    <s v="3a8801e2dda042289bf0c234612e03f1"/>
    <s v=""/>
    <s v=""/>
    <x v="2"/>
    <x v="1"/>
    <s v="Migrate D, Ds, Dv2, Dsv2, and Ls series VM instances to latest series VMs"/>
    <m/>
    <m/>
    <m/>
    <m/>
    <s v="USD"/>
    <n v="0"/>
    <m/>
  </r>
  <r>
    <s v="f63fbc3e-78fb-48e6-8e5b-944c79e35ca1"/>
    <s v="rg-nomo-eastus2-prod-002"/>
    <s v="microsoft.compute/virtualmachines"/>
    <s v="3b632819434141ddad9b19ad49b03afd"/>
    <s v=""/>
    <s v=""/>
    <x v="2"/>
    <x v="1"/>
    <s v="Migrate workload to Virtual Machine Scale Sets Flex"/>
    <m/>
    <m/>
    <m/>
    <m/>
    <s v="USD"/>
    <n v="0"/>
    <m/>
  </r>
  <r>
    <s v="f63fbc3e-78fb-48e6-8e5b-944c79e35ca1"/>
    <s v="rg-nomo-eastus2-prod-002"/>
    <s v="microsoft.compute/virtualmachines"/>
    <s v="3bc8cf0565e84bb1a4d8bb3c2a856a44"/>
    <s v=""/>
    <s v=""/>
    <x v="2"/>
    <x v="1"/>
    <s v="Migrate workload to Virtual Machine Scale Sets Flex"/>
    <m/>
    <m/>
    <m/>
    <m/>
    <s v="USD"/>
    <n v="0"/>
    <m/>
  </r>
  <r>
    <s v="f63fbc3e-78fb-48e6-8e5b-944c79e35ca1"/>
    <s v="rg-nomo-eastus2-prod-002"/>
    <s v="microsoft.compute/virtualmachines"/>
    <s v="412128b85e084768b51cce8f4b780d5f"/>
    <s v=""/>
    <s v=""/>
    <x v="1"/>
    <x v="1"/>
    <s v="Virtual machines and virtual machine scale sets should have encryption at host enabled"/>
    <m/>
    <m/>
    <m/>
    <m/>
    <s v="USD"/>
    <n v="0"/>
    <m/>
  </r>
  <r>
    <s v="f63fbc3e-78fb-48e6-8e5b-944c79e35ca1"/>
    <s v="rg-nomo-eastus2-prod-002"/>
    <s v="microsoft.compute/virtualmachines"/>
    <s v="41da014cbc5f4bae8bd3c6b8f6ec755a"/>
    <s v=""/>
    <s v=""/>
    <x v="1"/>
    <x v="1"/>
    <s v="Virtual machines and virtual machine scale sets should have encryption at host enabled"/>
    <m/>
    <m/>
    <m/>
    <m/>
    <s v="USD"/>
    <n v="0"/>
    <m/>
  </r>
  <r>
    <s v="f63fbc3e-78fb-48e6-8e5b-944c79e35ca1"/>
    <s v="rg-nomo-eastus2-prod-002"/>
    <s v="microsoft.compute/virtualmachines"/>
    <s v="41da014cbc5f4bae8bd3c6b8f6ec755a"/>
    <s v=""/>
    <s v=""/>
    <x v="2"/>
    <x v="1"/>
    <s v="Migrate D, Ds, Dv2, Dsv2, and Ls series VM instances to latest series VMs"/>
    <m/>
    <m/>
    <m/>
    <m/>
    <s v="USD"/>
    <n v="0"/>
    <m/>
  </r>
  <r>
    <s v="f63fbc3e-78fb-48e6-8e5b-944c79e35ca1"/>
    <s v="rg-nomo-eastus2-prod-002"/>
    <s v="microsoft.compute/virtualmachines"/>
    <s v="4242cbaff7914246886f75e9b256c6a5"/>
    <s v=""/>
    <s v=""/>
    <x v="2"/>
    <x v="1"/>
    <s v="Migrate D, Ds, Dv2, Dsv2, and Ls series VM instances to latest series VMs"/>
    <m/>
    <m/>
    <m/>
    <m/>
    <s v="USD"/>
    <n v="0"/>
    <m/>
  </r>
  <r>
    <s v="f63fbc3e-78fb-48e6-8e5b-944c79e35ca1"/>
    <s v="rg-nomo-eastus2-prod-002"/>
    <s v="microsoft.compute/virtualmachines"/>
    <s v="441d71350b73499496429ac5b903a392"/>
    <s v=""/>
    <s v=""/>
    <x v="2"/>
    <x v="1"/>
    <s v="Migrate workload to Virtual Machine Scale Sets Flex"/>
    <m/>
    <m/>
    <m/>
    <m/>
    <s v="USD"/>
    <n v="0"/>
    <m/>
  </r>
  <r>
    <s v="f63fbc3e-78fb-48e6-8e5b-944c79e35ca1"/>
    <s v="rg-nomo-eastus2-prod-002"/>
    <s v="microsoft.compute/virtualmachines"/>
    <s v="447d4f1a31784fb2b5680bd36ab9cd87"/>
    <s v=""/>
    <s v=""/>
    <x v="1"/>
    <x v="1"/>
    <s v="Virtual machines and virtual machine scale sets should have encryption at host enabled"/>
    <m/>
    <m/>
    <m/>
    <m/>
    <s v="USD"/>
    <n v="0"/>
    <m/>
  </r>
  <r>
    <s v="f63fbc3e-78fb-48e6-8e5b-944c79e35ca1"/>
    <s v="rg-nomo-eastus2-prod-002"/>
    <s v="microsoft.compute/virtualmachines"/>
    <s v="447d4f1a31784fb2b5680bd36ab9cd87"/>
    <s v=""/>
    <s v=""/>
    <x v="2"/>
    <x v="1"/>
    <s v="Migrate D, Ds, Dv2, Dsv2, and Ls series VM instances to latest series VMs"/>
    <m/>
    <m/>
    <m/>
    <m/>
    <s v="USD"/>
    <n v="0"/>
    <m/>
  </r>
  <r>
    <s v="f63fbc3e-78fb-48e6-8e5b-944c79e35ca1"/>
    <s v="rg-nomo-eastus2-prod-002"/>
    <s v="microsoft.compute/virtualmachines"/>
    <s v="447d4f1a31784fb2b5680bd36ab9cd87"/>
    <s v=""/>
    <s v=""/>
    <x v="2"/>
    <x v="1"/>
    <s v="Migrate workload to Virtual Machine Scale Sets Flex"/>
    <m/>
    <m/>
    <m/>
    <m/>
    <s v="USD"/>
    <n v="0"/>
    <m/>
  </r>
  <r>
    <s v="f63fbc3e-78fb-48e6-8e5b-944c79e35ca1"/>
    <s v="rg-nomo-eastus2-prod-002"/>
    <s v="microsoft.compute/virtualmachines"/>
    <s v="44d06adab2d94f08b62a144285e5116a"/>
    <s v=""/>
    <s v=""/>
    <x v="1"/>
    <x v="1"/>
    <s v="Virtual machines and virtual machine scale sets should have encryption at host enabled"/>
    <m/>
    <m/>
    <m/>
    <m/>
    <s v="USD"/>
    <n v="0"/>
    <m/>
  </r>
  <r>
    <s v="f63fbc3e-78fb-48e6-8e5b-944c79e35ca1"/>
    <s v="rg-nomo-eastus2-prod-002"/>
    <s v="microsoft.compute/virtualmachines"/>
    <s v="45e2df1ef991482882c5e3f8db518cec"/>
    <s v=""/>
    <s v=""/>
    <x v="2"/>
    <x v="1"/>
    <s v="Migrate D, Ds, Dv2, Dsv2, and Ls series VM instances to latest series VMs"/>
    <m/>
    <m/>
    <m/>
    <m/>
    <s v="USD"/>
    <n v="0"/>
    <m/>
  </r>
  <r>
    <s v="f63fbc3e-78fb-48e6-8e5b-944c79e35ca1"/>
    <s v="rg-nomo-eastus2-prod-002"/>
    <s v="microsoft.compute/virtualmachines"/>
    <s v="487fb0f2666e4d6bbdb2edc24e205612"/>
    <s v=""/>
    <s v=""/>
    <x v="2"/>
    <x v="1"/>
    <s v="Migrate workload to Virtual Machine Scale Sets Flex"/>
    <m/>
    <m/>
    <m/>
    <m/>
    <s v="USD"/>
    <n v="0"/>
    <m/>
  </r>
  <r>
    <s v="f63fbc3e-78fb-48e6-8e5b-944c79e35ca1"/>
    <s v="rg-nomo-eastus2-prod-002"/>
    <s v="microsoft.compute/virtualmachines"/>
    <s v="488571c6d9b446338bb35b539f1d9b78"/>
    <s v=""/>
    <s v=""/>
    <x v="2"/>
    <x v="0"/>
    <s v="Use Azure Capacity Reservation for virtual machine (VM)"/>
    <m/>
    <m/>
    <m/>
    <m/>
    <s v="USD"/>
    <n v="0"/>
    <m/>
  </r>
  <r>
    <s v="f63fbc3e-78fb-48e6-8e5b-944c79e35ca1"/>
    <s v="rg-nomo-eastus2-prod-002"/>
    <s v="microsoft.compute/virtualmachines"/>
    <s v="488571c6d9b446338bb35b539f1d9b78"/>
    <s v=""/>
    <s v=""/>
    <x v="2"/>
    <x v="1"/>
    <s v="Migrate workload to Virtual Machine Scale Sets Flex"/>
    <m/>
    <m/>
    <m/>
    <m/>
    <s v="USD"/>
    <n v="0"/>
    <m/>
  </r>
  <r>
    <s v="f63fbc3e-78fb-48e6-8e5b-944c79e35ca1"/>
    <s v="rg-nomo-eastus2-prod-002"/>
    <s v="microsoft.compute/virtualmachines"/>
    <s v="488571c6d9b446338bb35b539f1d9b78"/>
    <s v=""/>
    <s v=""/>
    <x v="1"/>
    <x v="1"/>
    <s v="Virtual machines and virtual machine scale sets should have encryption at host enabled"/>
    <m/>
    <m/>
    <m/>
    <m/>
    <s v="USD"/>
    <n v="0"/>
    <m/>
  </r>
  <r>
    <s v="f63fbc3e-78fb-48e6-8e5b-944c79e35ca1"/>
    <s v="rg-nomo-eastus2-prod-002"/>
    <s v="microsoft.compute/virtualmachines"/>
    <s v="4925496764e04bba96717f64ecff4a16"/>
    <s v=""/>
    <s v=""/>
    <x v="2"/>
    <x v="1"/>
    <s v="Migrate D, Ds, Dv2, Dsv2, and Ls series VM instances to latest series VMs"/>
    <m/>
    <m/>
    <m/>
    <m/>
    <s v="USD"/>
    <n v="0"/>
    <m/>
  </r>
  <r>
    <s v="f63fbc3e-78fb-48e6-8e5b-944c79e35ca1"/>
    <s v="rg-nomo-eastus2-prod-002"/>
    <s v="microsoft.compute/virtualmachines"/>
    <s v="4b062dcd65a5478c95763c44649d8d84"/>
    <s v=""/>
    <s v=""/>
    <x v="2"/>
    <x v="1"/>
    <s v="Migrate workload to Virtual Machine Scale Sets Flex"/>
    <m/>
    <m/>
    <m/>
    <m/>
    <s v="USD"/>
    <n v="0"/>
    <m/>
  </r>
  <r>
    <s v="f63fbc3e-78fb-48e6-8e5b-944c79e35ca1"/>
    <s v="rg-nomo-eastus2-prod-002"/>
    <s v="microsoft.compute/virtualmachines"/>
    <s v="4d50139c1689489e90bf9e62626badbb"/>
    <s v=""/>
    <s v=""/>
    <x v="1"/>
    <x v="1"/>
    <s v="Virtual machines and virtual machine scale sets should have encryption at host enabled"/>
    <m/>
    <m/>
    <m/>
    <m/>
    <s v="USD"/>
    <n v="0"/>
    <m/>
  </r>
  <r>
    <s v="f63fbc3e-78fb-48e6-8e5b-944c79e35ca1"/>
    <s v="rg-nomo-eastus2-prod-002"/>
    <s v="microsoft.compute/virtualmachines"/>
    <s v="4f1895cded884032886dde8d6eaf97a0"/>
    <s v=""/>
    <s v=""/>
    <x v="2"/>
    <x v="1"/>
    <s v="Migrate workload to Virtual Machine Scale Sets Flex"/>
    <m/>
    <m/>
    <m/>
    <m/>
    <s v="USD"/>
    <n v="0"/>
    <m/>
  </r>
  <r>
    <s v="f63fbc3e-78fb-48e6-8e5b-944c79e35ca1"/>
    <s v="rg-nomo-eastus2-prod-002"/>
    <s v="microsoft.compute/virtualmachines"/>
    <s v="51383f2c2f3549b5b7e4f51123d2a79b"/>
    <s v=""/>
    <s v=""/>
    <x v="2"/>
    <x v="1"/>
    <s v="Migrate workload to Virtual Machine Scale Sets Flex"/>
    <m/>
    <m/>
    <m/>
    <m/>
    <s v="USD"/>
    <n v="0"/>
    <m/>
  </r>
  <r>
    <s v="f63fbc3e-78fb-48e6-8e5b-944c79e35ca1"/>
    <s v="rg-nomo-eastus2-prod-002"/>
    <s v="microsoft.compute/virtualmachines"/>
    <s v="538d94413ad643eeb49956d2acb24214"/>
    <s v=""/>
    <s v=""/>
    <x v="2"/>
    <x v="1"/>
    <s v="Migrate workload to Virtual Machine Scale Sets Flex"/>
    <m/>
    <m/>
    <m/>
    <m/>
    <s v="USD"/>
    <n v="0"/>
    <m/>
  </r>
  <r>
    <s v="f63fbc3e-78fb-48e6-8e5b-944c79e35ca1"/>
    <s v="rg-nomo-eastus2-prod-002"/>
    <s v="microsoft.compute/virtualmachines"/>
    <s v="54fa079cff3d478288ebd5b147f3de92"/>
    <s v=""/>
    <s v=""/>
    <x v="2"/>
    <x v="1"/>
    <s v="Migrate D, Ds, Dv2, Dsv2, and Ls series VM instances to latest series VMs"/>
    <m/>
    <m/>
    <m/>
    <m/>
    <s v="USD"/>
    <n v="0"/>
    <m/>
  </r>
  <r>
    <s v="f63fbc3e-78fb-48e6-8e5b-944c79e35ca1"/>
    <s v="rg-nomo-eastus2-prod-002"/>
    <s v="microsoft.compute/virtualmachines"/>
    <s v="556e437714d04543a1145ec71389e38f"/>
    <s v=""/>
    <s v=""/>
    <x v="2"/>
    <x v="1"/>
    <s v="Migrate D, Ds, Dv2, Dsv2, and Ls series VM instances to latest series VMs"/>
    <m/>
    <m/>
    <m/>
    <m/>
    <s v="USD"/>
    <n v="0"/>
    <m/>
  </r>
  <r>
    <s v="f63fbc3e-78fb-48e6-8e5b-944c79e35ca1"/>
    <s v="rg-nomo-eastus2-prod-002"/>
    <s v="microsoft.compute/virtualmachines"/>
    <s v="55d674fb99b74616aa396bd3a3f81b50"/>
    <s v=""/>
    <s v=""/>
    <x v="1"/>
    <x v="1"/>
    <s v="Virtual machines and virtual machine scale sets should have encryption at host enabled"/>
    <m/>
    <m/>
    <m/>
    <m/>
    <s v="USD"/>
    <n v="0"/>
    <m/>
  </r>
  <r>
    <s v="f63fbc3e-78fb-48e6-8e5b-944c79e35ca1"/>
    <s v="rg-nomo-eastus2-prod-002"/>
    <s v="microsoft.compute/virtualmachines"/>
    <s v="579a7856b3814bda82c80cd6a4f14d85"/>
    <s v=""/>
    <s v=""/>
    <x v="2"/>
    <x v="1"/>
    <s v="Migrate workload to Virtual Machine Scale Sets Flex"/>
    <m/>
    <m/>
    <m/>
    <m/>
    <s v="USD"/>
    <n v="0"/>
    <m/>
  </r>
  <r>
    <s v="f63fbc3e-78fb-48e6-8e5b-944c79e35ca1"/>
    <s v="rg-nomo-eastus2-prod-002"/>
    <s v="microsoft.compute/virtualmachines"/>
    <s v="591307dcbbee4d1eb905774552a90eab"/>
    <s v=""/>
    <s v=""/>
    <x v="2"/>
    <x v="1"/>
    <s v="Migrate D, Ds, Dv2, Dsv2, and Ls series VM instances to latest series VMs"/>
    <m/>
    <m/>
    <m/>
    <m/>
    <s v="USD"/>
    <n v="0"/>
    <m/>
  </r>
  <r>
    <s v="f63fbc3e-78fb-48e6-8e5b-944c79e35ca1"/>
    <s v="rg-nomo-eastus2-prod-002"/>
    <s v="microsoft.compute/virtualmachines"/>
    <s v="598ea5cfc3764dce9dfe5b638ce1ec41"/>
    <s v=""/>
    <s v=""/>
    <x v="2"/>
    <x v="1"/>
    <s v="Migrate D, Ds, Dv2, Dsv2, and Ls series VM instances to latest series VMs"/>
    <m/>
    <m/>
    <m/>
    <m/>
    <s v="USD"/>
    <n v="0"/>
    <m/>
  </r>
  <r>
    <s v="f63fbc3e-78fb-48e6-8e5b-944c79e35ca1"/>
    <s v="rg-nomo-eastus2-prod-002"/>
    <s v="microsoft.compute/virtualmachines"/>
    <s v="59f45072d037474c81be8333f2d4d77b"/>
    <s v=""/>
    <s v=""/>
    <x v="2"/>
    <x v="1"/>
    <s v="Migrate D, Ds, Dv2, Dsv2, and Ls series VM instances to latest series VMs"/>
    <m/>
    <m/>
    <m/>
    <m/>
    <s v="USD"/>
    <n v="0"/>
    <m/>
  </r>
  <r>
    <s v="f63fbc3e-78fb-48e6-8e5b-944c79e35ca1"/>
    <s v="rg-nomo-eastus2-prod-002"/>
    <s v="microsoft.compute/virtualmachines"/>
    <s v="5a70e482ecb4476eaf48468b751a8c1c"/>
    <s v=""/>
    <s v=""/>
    <x v="1"/>
    <x v="1"/>
    <s v="Virtual machines and virtual machine scale sets should have encryption at host enabled"/>
    <m/>
    <m/>
    <m/>
    <m/>
    <s v="USD"/>
    <n v="0"/>
    <m/>
  </r>
  <r>
    <s v="f63fbc3e-78fb-48e6-8e5b-944c79e35ca1"/>
    <s v="rg-nomo-eastus2-prod-002"/>
    <s v="microsoft.compute/virtualmachines"/>
    <s v="5a86822a59884ea08d857d09b4f5443e"/>
    <s v=""/>
    <s v=""/>
    <x v="1"/>
    <x v="1"/>
    <s v="Virtual machines and virtual machine scale sets should have encryption at host enabled"/>
    <m/>
    <m/>
    <m/>
    <m/>
    <s v="USD"/>
    <n v="0"/>
    <m/>
  </r>
  <r>
    <s v="f63fbc3e-78fb-48e6-8e5b-944c79e35ca1"/>
    <s v="rg-nomo-eastus2-prod-002"/>
    <s v="microsoft.compute/virtualmachines"/>
    <s v="5b8292f73424472eb60e7d00229dc7c8"/>
    <s v=""/>
    <s v=""/>
    <x v="2"/>
    <x v="1"/>
    <s v="Migrate workload to Virtual Machine Scale Sets Flex"/>
    <m/>
    <m/>
    <m/>
    <m/>
    <s v="USD"/>
    <n v="0"/>
    <m/>
  </r>
  <r>
    <s v="f63fbc3e-78fb-48e6-8e5b-944c79e35ca1"/>
    <s v="rg-nomo-eastus2-prod-002"/>
    <s v="microsoft.compute/virtualmachines"/>
    <s v="5ce7485e2b98426fb818937bc75b1922"/>
    <s v=""/>
    <s v=""/>
    <x v="2"/>
    <x v="1"/>
    <s v="Migrate D, Ds, Dv2, Dsv2, and Ls series VM instances to latest series VMs"/>
    <m/>
    <m/>
    <m/>
    <m/>
    <s v="USD"/>
    <n v="0"/>
    <m/>
  </r>
  <r>
    <s v="f63fbc3e-78fb-48e6-8e5b-944c79e35ca1"/>
    <s v="rg-nomo-eastus2-prod-002"/>
    <s v="microsoft.compute/virtualmachines"/>
    <s v="5ce7485e2b98426fb818937bc75b1922"/>
    <s v=""/>
    <s v=""/>
    <x v="1"/>
    <x v="1"/>
    <s v="Virtual machines and virtual machine scale sets should have encryption at host enabled"/>
    <m/>
    <m/>
    <m/>
    <m/>
    <s v="USD"/>
    <n v="0"/>
    <m/>
  </r>
  <r>
    <s v="f63fbc3e-78fb-48e6-8e5b-944c79e35ca1"/>
    <s v="rg-nomo-eastus2-prod-002"/>
    <s v="microsoft.compute/virtualmachines"/>
    <s v="6181a7a07e1a426da049c52f6183cea8"/>
    <s v=""/>
    <s v=""/>
    <x v="2"/>
    <x v="1"/>
    <s v="Migrate workload to Virtual Machine Scale Sets Flex"/>
    <m/>
    <m/>
    <m/>
    <m/>
    <s v="USD"/>
    <n v="0"/>
    <m/>
  </r>
  <r>
    <s v="f63fbc3e-78fb-48e6-8e5b-944c79e35ca1"/>
    <s v="rg-nomo-eastus2-prod-002"/>
    <s v="microsoft.compute/virtualmachines"/>
    <s v="637143d0291f4396a3155e78cc633c69"/>
    <s v=""/>
    <s v=""/>
    <x v="1"/>
    <x v="1"/>
    <s v="Virtual machines and virtual machine scale sets should have encryption at host enabled"/>
    <m/>
    <m/>
    <m/>
    <m/>
    <s v="USD"/>
    <n v="0"/>
    <m/>
  </r>
  <r>
    <s v="f63fbc3e-78fb-48e6-8e5b-944c79e35ca1"/>
    <s v="rg-nomo-eastus2-prod-002"/>
    <s v="microsoft.compute/virtualmachines"/>
    <s v="637143d0291f4396a3155e78cc633c69"/>
    <s v=""/>
    <s v=""/>
    <x v="2"/>
    <x v="1"/>
    <s v="Migrate D, Ds, Dv2, Dsv2, and Ls series VM instances to latest series VMs"/>
    <m/>
    <m/>
    <m/>
    <m/>
    <s v="USD"/>
    <n v="0"/>
    <m/>
  </r>
  <r>
    <s v="f63fbc3e-78fb-48e6-8e5b-944c79e35ca1"/>
    <s v="rg-nomo-eastus2-prod-002"/>
    <s v="microsoft.compute/virtualmachines"/>
    <s v="65265b6cbf0c4c5498c35707dd2abc2a"/>
    <s v=""/>
    <s v=""/>
    <x v="2"/>
    <x v="1"/>
    <s v="Migrate D, Ds, Dv2, Dsv2, and Ls series VM instances to latest series VMs"/>
    <m/>
    <m/>
    <m/>
    <m/>
    <s v="USD"/>
    <n v="0"/>
    <m/>
  </r>
  <r>
    <s v="f63fbc3e-78fb-48e6-8e5b-944c79e35ca1"/>
    <s v="rg-nomo-eastus2-prod-002"/>
    <s v="microsoft.compute/virtualmachines"/>
    <s v="65265b6cbf0c4c5498c35707dd2abc2a"/>
    <s v=""/>
    <s v=""/>
    <x v="1"/>
    <x v="1"/>
    <s v="Virtual machines and virtual machine scale sets should have encryption at host enabled"/>
    <m/>
    <m/>
    <m/>
    <m/>
    <s v="USD"/>
    <n v="0"/>
    <m/>
  </r>
  <r>
    <s v="f63fbc3e-78fb-48e6-8e5b-944c79e35ca1"/>
    <s v="rg-nomo-eastus2-prod-002"/>
    <s v="microsoft.compute/virtualmachines"/>
    <s v="662f6ba52c4d4680992be8abcdd33898"/>
    <s v=""/>
    <s v=""/>
    <x v="2"/>
    <x v="1"/>
    <s v="Migrate D, Ds, Dv2, Dsv2, and Ls series VM instances to latest series VMs"/>
    <m/>
    <m/>
    <m/>
    <m/>
    <s v="USD"/>
    <n v="0"/>
    <m/>
  </r>
  <r>
    <s v="f63fbc3e-78fb-48e6-8e5b-944c79e35ca1"/>
    <s v="rg-nomo-eastus2-prod-002"/>
    <s v="microsoft.compute/virtualmachines"/>
    <s v="68e8cb37142e4c92bdc7d203faee6871"/>
    <s v=""/>
    <s v=""/>
    <x v="2"/>
    <x v="1"/>
    <s v="Migrate workload to Virtual Machine Scale Sets Flex"/>
    <m/>
    <m/>
    <m/>
    <m/>
    <s v="USD"/>
    <n v="0"/>
    <m/>
  </r>
  <r>
    <s v="f63fbc3e-78fb-48e6-8e5b-944c79e35ca1"/>
    <s v="rg-nomo-eastus2-prod-002"/>
    <s v="microsoft.compute/virtualmachines"/>
    <s v="697a054162144ffe929761e02bc7da11"/>
    <s v=""/>
    <s v=""/>
    <x v="2"/>
    <x v="1"/>
    <s v="Migrate workload to Virtual Machine Scale Sets Flex"/>
    <m/>
    <m/>
    <m/>
    <m/>
    <s v="USD"/>
    <n v="0"/>
    <m/>
  </r>
  <r>
    <s v="f63fbc3e-78fb-48e6-8e5b-944c79e35ca1"/>
    <s v="rg-nomo-eastus2-prod-002"/>
    <s v="microsoft.compute/virtualmachines"/>
    <s v="6995495fe6704fb8a6f51eb5f697a0a9"/>
    <s v=""/>
    <s v=""/>
    <x v="2"/>
    <x v="1"/>
    <s v="Migrate D, Ds, Dv2, Dsv2, and Ls series VM instances to latest series VMs"/>
    <m/>
    <m/>
    <m/>
    <m/>
    <s v="USD"/>
    <n v="0"/>
    <m/>
  </r>
  <r>
    <s v="f63fbc3e-78fb-48e6-8e5b-944c79e35ca1"/>
    <s v="rg-nomo-eastus2-prod-002"/>
    <s v="microsoft.compute/virtualmachines"/>
    <s v="6a48c2e697ac491291b98c8dd45ad17c"/>
    <s v=""/>
    <s v=""/>
    <x v="1"/>
    <x v="1"/>
    <s v="Virtual machines and virtual machine scale sets should have encryption at host enabled"/>
    <m/>
    <m/>
    <m/>
    <m/>
    <s v="USD"/>
    <n v="0"/>
    <m/>
  </r>
  <r>
    <s v="f63fbc3e-78fb-48e6-8e5b-944c79e35ca1"/>
    <s v="rg-nomo-eastus2-prod-002"/>
    <s v="microsoft.compute/virtualmachines"/>
    <s v="6bfaeb7ced0341a2892577d746d97cca"/>
    <s v=""/>
    <s v=""/>
    <x v="2"/>
    <x v="1"/>
    <s v="Migrate D, Ds, Dv2, Dsv2, and Ls series VM instances to latest series VMs"/>
    <m/>
    <m/>
    <m/>
    <m/>
    <s v="USD"/>
    <n v="0"/>
    <m/>
  </r>
  <r>
    <s v="f63fbc3e-78fb-48e6-8e5b-944c79e35ca1"/>
    <s v="rg-nomo-eastus2-prod-002"/>
    <s v="microsoft.compute/virtualmachines"/>
    <s v="6d8ca2dac30748e59c832f968209d0d5"/>
    <s v=""/>
    <s v=""/>
    <x v="2"/>
    <x v="1"/>
    <s v="Migrate D, Ds, Dv2, Dsv2, and Ls series VM instances to latest series VMs"/>
    <m/>
    <m/>
    <m/>
    <m/>
    <s v="USD"/>
    <n v="0"/>
    <m/>
  </r>
  <r>
    <s v="f63fbc3e-78fb-48e6-8e5b-944c79e35ca1"/>
    <s v="rg-nomo-eastus2-prod-002"/>
    <s v="microsoft.compute/virtualmachines"/>
    <s v="6e20888723d94f9599dac5a74ccdc301"/>
    <s v=""/>
    <s v=""/>
    <x v="2"/>
    <x v="1"/>
    <s v="Migrate workload to Virtual Machine Scale Sets Flex"/>
    <m/>
    <m/>
    <m/>
    <m/>
    <s v="USD"/>
    <n v="0"/>
    <m/>
  </r>
  <r>
    <s v="f63fbc3e-78fb-48e6-8e5b-944c79e35ca1"/>
    <s v="rg-nomo-eastus2-prod-002"/>
    <s v="microsoft.compute/virtualmachines"/>
    <s v="74364db8e20745ff87f900f043e37557"/>
    <s v=""/>
    <s v=""/>
    <x v="2"/>
    <x v="1"/>
    <s v="Migrate workload to Virtual Machine Scale Sets Flex"/>
    <m/>
    <m/>
    <m/>
    <m/>
    <s v="USD"/>
    <n v="0"/>
    <m/>
  </r>
  <r>
    <s v="f63fbc3e-78fb-48e6-8e5b-944c79e35ca1"/>
    <s v="rg-nomo-eastus2-prod-002"/>
    <s v="microsoft.compute/virtualmachines"/>
    <s v="744eccc626b84da4a59f2e7aa2a1c551"/>
    <s v=""/>
    <s v=""/>
    <x v="2"/>
    <x v="1"/>
    <s v="Migrate workload to Virtual Machine Scale Sets Flex"/>
    <m/>
    <m/>
    <m/>
    <m/>
    <s v="USD"/>
    <n v="0"/>
    <m/>
  </r>
  <r>
    <s v="f63fbc3e-78fb-48e6-8e5b-944c79e35ca1"/>
    <s v="rg-nomo-eastus2-prod-002"/>
    <s v="microsoft.compute/virtualmachines"/>
    <s v="795c778e93b24b549269125f95478938"/>
    <s v=""/>
    <s v=""/>
    <x v="2"/>
    <x v="1"/>
    <s v="Migrate workload to Virtual Machine Scale Sets Flex"/>
    <m/>
    <m/>
    <m/>
    <m/>
    <s v="USD"/>
    <n v="0"/>
    <m/>
  </r>
  <r>
    <s v="f63fbc3e-78fb-48e6-8e5b-944c79e35ca1"/>
    <s v="rg-nomo-eastus2-prod-002"/>
    <s v="microsoft.compute/virtualmachines"/>
    <s v="79f679bf69664d84806880e97b65c373"/>
    <s v=""/>
    <s v=""/>
    <x v="2"/>
    <x v="1"/>
    <s v="Migrate D, Ds, Dv2, Dsv2, and Ls series VM instances to latest series VMs"/>
    <m/>
    <m/>
    <m/>
    <m/>
    <s v="USD"/>
    <n v="0"/>
    <m/>
  </r>
  <r>
    <s v="f63fbc3e-78fb-48e6-8e5b-944c79e35ca1"/>
    <s v="rg-nomo-eastus2-prod-002"/>
    <s v="microsoft.compute/virtualmachines"/>
    <s v="7da17ff46f214cf0a302c6bdc70bdf94"/>
    <s v=""/>
    <s v=""/>
    <x v="2"/>
    <x v="1"/>
    <s v="Migrate D, Ds, Dv2, Dsv2, and Ls series VM instances to latest series VMs"/>
    <m/>
    <m/>
    <m/>
    <m/>
    <s v="USD"/>
    <n v="0"/>
    <m/>
  </r>
  <r>
    <s v="f63fbc3e-78fb-48e6-8e5b-944c79e35ca1"/>
    <s v="rg-nomo-eastus2-prod-002"/>
    <s v="microsoft.compute/virtualmachines"/>
    <s v="7f3e2fbec7224d0fa469f09d84e477a0"/>
    <s v=""/>
    <s v=""/>
    <x v="2"/>
    <x v="1"/>
    <s v="Migrate workload to Virtual Machine Scale Sets Flex"/>
    <m/>
    <m/>
    <m/>
    <m/>
    <s v="USD"/>
    <n v="0"/>
    <m/>
  </r>
  <r>
    <s v="f63fbc3e-78fb-48e6-8e5b-944c79e35ca1"/>
    <s v="rg-nomo-eastus2-prod-002"/>
    <s v="microsoft.compute/virtualmachines"/>
    <s v="7f3e2fbec7224d0fa469f09d84e477a0"/>
    <s v=""/>
    <s v=""/>
    <x v="1"/>
    <x v="1"/>
    <s v="Virtual machines and virtual machine scale sets should have encryption at host enabled"/>
    <m/>
    <m/>
    <m/>
    <m/>
    <s v="USD"/>
    <n v="0"/>
    <m/>
  </r>
  <r>
    <s v="f63fbc3e-78fb-48e6-8e5b-944c79e35ca1"/>
    <s v="rg-nomo-eastus2-prod-002"/>
    <s v="microsoft.compute/virtualmachines"/>
    <s v="7f3e2fbec7224d0fa469f09d84e477a0"/>
    <s v=""/>
    <s v=""/>
    <x v="2"/>
    <x v="1"/>
    <s v="Migrate D, Ds, Dv2, Dsv2, and Ls series VM instances to latest series VMs"/>
    <m/>
    <m/>
    <m/>
    <m/>
    <s v="USD"/>
    <n v="0"/>
    <m/>
  </r>
  <r>
    <s v="f63fbc3e-78fb-48e6-8e5b-944c79e35ca1"/>
    <s v="rg-nomo-eastus2-prod-002"/>
    <s v="microsoft.compute/virtualmachines"/>
    <s v="81d499e0920e4b3b86d0740cd10d1300"/>
    <s v=""/>
    <s v=""/>
    <x v="1"/>
    <x v="1"/>
    <s v="Virtual machines and virtual machine scale sets should have encryption at host enabled"/>
    <m/>
    <m/>
    <m/>
    <m/>
    <s v="USD"/>
    <n v="0"/>
    <m/>
  </r>
  <r>
    <s v="f63fbc3e-78fb-48e6-8e5b-944c79e35ca1"/>
    <s v="rg-nomo-eastus2-prod-002"/>
    <s v="microsoft.compute/virtualmachines"/>
    <s v="82f91eeec4f04f6197126966c27e2336"/>
    <s v=""/>
    <s v=""/>
    <x v="2"/>
    <x v="1"/>
    <s v="Migrate workload to Virtual Machine Scale Sets Flex"/>
    <m/>
    <m/>
    <m/>
    <m/>
    <s v="USD"/>
    <n v="0"/>
    <m/>
  </r>
  <r>
    <s v="f63fbc3e-78fb-48e6-8e5b-944c79e35ca1"/>
    <s v="rg-nomo-eastus2-prod-002"/>
    <s v="microsoft.compute/virtualmachines"/>
    <s v="8339564f31474bfe970d136f5400f608"/>
    <s v=""/>
    <s v=""/>
    <x v="2"/>
    <x v="1"/>
    <s v="Migrate D, Ds, Dv2, Dsv2, and Ls series VM instances to latest series VMs"/>
    <m/>
    <m/>
    <m/>
    <m/>
    <s v="USD"/>
    <n v="0"/>
    <m/>
  </r>
  <r>
    <s v="f63fbc3e-78fb-48e6-8e5b-944c79e35ca1"/>
    <s v="rg-nomo-eastus2-prod-002"/>
    <s v="microsoft.compute/virtualmachines"/>
    <s v="872736a89c0c4266bd820fb0d4dc0c89"/>
    <s v=""/>
    <s v=""/>
    <x v="1"/>
    <x v="1"/>
    <s v="Virtual machines and virtual machine scale sets should have encryption at host enabled"/>
    <m/>
    <m/>
    <m/>
    <m/>
    <s v="USD"/>
    <n v="0"/>
    <m/>
  </r>
  <r>
    <s v="f63fbc3e-78fb-48e6-8e5b-944c79e35ca1"/>
    <s v="rg-nomo-eastus2-prod-002"/>
    <s v="microsoft.compute/virtualmachines"/>
    <s v="880397ac97a943cfb5baf659baf80b52"/>
    <s v=""/>
    <s v=""/>
    <x v="1"/>
    <x v="1"/>
    <s v="Virtual machines and virtual machine scale sets should have encryption at host enabled"/>
    <m/>
    <m/>
    <m/>
    <m/>
    <s v="USD"/>
    <n v="0"/>
    <m/>
  </r>
  <r>
    <s v="f63fbc3e-78fb-48e6-8e5b-944c79e35ca1"/>
    <s v="rg-nomo-eastus2-prod-002"/>
    <s v="microsoft.compute/virtualmachines"/>
    <s v="89487ec72e114001b60bfda4488521c2"/>
    <s v=""/>
    <s v=""/>
    <x v="1"/>
    <x v="1"/>
    <s v="Virtual machines and virtual machine scale sets should have encryption at host enabled"/>
    <m/>
    <m/>
    <m/>
    <m/>
    <s v="USD"/>
    <n v="0"/>
    <m/>
  </r>
  <r>
    <s v="f63fbc3e-78fb-48e6-8e5b-944c79e35ca1"/>
    <s v="rg-nomo-eastus2-prod-002"/>
    <s v="microsoft.compute/virtualmachines"/>
    <s v="8ded967c4fb74f3e8f65b8933dd69106"/>
    <s v=""/>
    <s v=""/>
    <x v="1"/>
    <x v="1"/>
    <s v="Virtual machines and virtual machine scale sets should have encryption at host enabled"/>
    <m/>
    <m/>
    <m/>
    <m/>
    <s v="USD"/>
    <n v="0"/>
    <m/>
  </r>
  <r>
    <s v="f63fbc3e-78fb-48e6-8e5b-944c79e35ca1"/>
    <s v="rg-nomo-eastus2-prod-002"/>
    <s v="microsoft.compute/virtualmachines"/>
    <s v="8e7e15f1f75f42f5ae25746836f8fb5d"/>
    <s v=""/>
    <s v=""/>
    <x v="2"/>
    <x v="1"/>
    <s v="Migrate workload to Virtual Machine Scale Sets Flex"/>
    <m/>
    <m/>
    <m/>
    <m/>
    <s v="USD"/>
    <n v="0"/>
    <m/>
  </r>
  <r>
    <s v="f63fbc3e-78fb-48e6-8e5b-944c79e35ca1"/>
    <s v="rg-nomo-eastus2-prod-002"/>
    <s v="microsoft.compute/virtualmachines"/>
    <s v="8f793b1bf6eb43c3a2572f74358ebde3"/>
    <s v=""/>
    <s v=""/>
    <x v="2"/>
    <x v="1"/>
    <s v="Migrate D, Ds, Dv2, Dsv2, and Ls series VM instances to latest series VMs"/>
    <m/>
    <m/>
    <m/>
    <m/>
    <s v="USD"/>
    <n v="0"/>
    <m/>
  </r>
  <r>
    <s v="f63fbc3e-78fb-48e6-8e5b-944c79e35ca1"/>
    <s v="rg-nomo-eastus2-prod-002"/>
    <s v="microsoft.compute/virtualmachines"/>
    <s v="9004c85cc44b435cb6f69b679c5b58a1"/>
    <s v=""/>
    <s v=""/>
    <x v="2"/>
    <x v="1"/>
    <s v="Migrate workload to Virtual Machine Scale Sets Flex"/>
    <m/>
    <m/>
    <m/>
    <m/>
    <s v="USD"/>
    <n v="0"/>
    <m/>
  </r>
  <r>
    <s v="f63fbc3e-78fb-48e6-8e5b-944c79e35ca1"/>
    <s v="rg-nomo-eastus2-prod-002"/>
    <s v="microsoft.compute/virtualmachines"/>
    <s v="903e962d9a9b4a089f92789bb2bfd764"/>
    <s v=""/>
    <s v=""/>
    <x v="2"/>
    <x v="1"/>
    <s v="Migrate D, Ds, Dv2, Dsv2, and Ls series VM instances to latest series VMs"/>
    <m/>
    <m/>
    <m/>
    <m/>
    <s v="USD"/>
    <n v="0"/>
    <m/>
  </r>
  <r>
    <s v="f63fbc3e-78fb-48e6-8e5b-944c79e35ca1"/>
    <s v="rg-nomo-eastus2-prod-002"/>
    <s v="microsoft.compute/virtualmachines"/>
    <s v="93cd768867724ab9842c9e45ddecf4ee"/>
    <s v=""/>
    <s v=""/>
    <x v="1"/>
    <x v="1"/>
    <s v="Virtual machines and virtual machine scale sets should have encryption at host enabled"/>
    <m/>
    <m/>
    <m/>
    <m/>
    <s v="USD"/>
    <n v="0"/>
    <m/>
  </r>
  <r>
    <s v="f63fbc3e-78fb-48e6-8e5b-944c79e35ca1"/>
    <s v="rg-nomo-eastus2-prod-002"/>
    <s v="microsoft.compute/virtualmachines"/>
    <s v="94e85c884366414d9cf867fcec4d55b7"/>
    <s v=""/>
    <s v=""/>
    <x v="1"/>
    <x v="1"/>
    <s v="Virtual machines and virtual machine scale sets should have encryption at host enabled"/>
    <m/>
    <m/>
    <m/>
    <m/>
    <s v="USD"/>
    <n v="0"/>
    <m/>
  </r>
  <r>
    <s v="f63fbc3e-78fb-48e6-8e5b-944c79e35ca1"/>
    <s v="rg-nomo-eastus2-prod-002"/>
    <s v="microsoft.compute/virtualmachines"/>
    <s v="954b28d90425426483333c1296854888"/>
    <s v=""/>
    <s v=""/>
    <x v="2"/>
    <x v="1"/>
    <s v="Migrate D, Ds, Dv2, Dsv2, and Ls series VM instances to latest series VMs"/>
    <m/>
    <m/>
    <m/>
    <m/>
    <s v="USD"/>
    <n v="0"/>
    <m/>
  </r>
  <r>
    <s v="f63fbc3e-78fb-48e6-8e5b-944c79e35ca1"/>
    <s v="rg-nomo-eastus2-prod-002"/>
    <s v="microsoft.compute/virtualmachines"/>
    <s v="96c6c225b10a44bda6d9eaac884b95c9"/>
    <s v=""/>
    <s v=""/>
    <x v="2"/>
    <x v="1"/>
    <s v="Migrate D, Ds, Dv2, Dsv2, and Ls series VM instances to latest series VMs"/>
    <m/>
    <m/>
    <m/>
    <m/>
    <s v="USD"/>
    <n v="0"/>
    <m/>
  </r>
  <r>
    <s v="f63fbc3e-78fb-48e6-8e5b-944c79e35ca1"/>
    <s v="rg-nomo-eastus2-prod-002"/>
    <s v="microsoft.compute/virtualmachines"/>
    <s v="992c57a43773419da2db253390d019f1"/>
    <s v=""/>
    <s v=""/>
    <x v="2"/>
    <x v="1"/>
    <s v="Migrate D, Ds, Dv2, Dsv2, and Ls series VM instances to latest series VMs"/>
    <m/>
    <m/>
    <m/>
    <m/>
    <s v="USD"/>
    <n v="0"/>
    <m/>
  </r>
  <r>
    <s v="f63fbc3e-78fb-48e6-8e5b-944c79e35ca1"/>
    <s v="rg-nomo-eastus2-prod-002"/>
    <s v="microsoft.compute/virtualmachines"/>
    <s v="9c0c24e1a7284392b60f8ea399ec254b"/>
    <s v=""/>
    <s v=""/>
    <x v="2"/>
    <x v="1"/>
    <s v="Migrate workload to Virtual Machine Scale Sets Flex"/>
    <m/>
    <m/>
    <m/>
    <m/>
    <s v="USD"/>
    <n v="0"/>
    <m/>
  </r>
  <r>
    <s v="f63fbc3e-78fb-48e6-8e5b-944c79e35ca1"/>
    <s v="rg-nomo-eastus2-prod-002"/>
    <s v="microsoft.compute/virtualmachines"/>
    <s v="a09ea00daeca473baaaec5af21bb3d27"/>
    <s v=""/>
    <s v=""/>
    <x v="2"/>
    <x v="1"/>
    <s v="Migrate workload to Virtual Machine Scale Sets Flex"/>
    <m/>
    <m/>
    <m/>
    <m/>
    <s v="USD"/>
    <n v="0"/>
    <m/>
  </r>
  <r>
    <s v="f63fbc3e-78fb-48e6-8e5b-944c79e35ca1"/>
    <s v="rg-nomo-eastus2-prod-002"/>
    <s v="microsoft.compute/virtualmachines"/>
    <s v="a58faaf63ffa4891899ff13b84e2d70f"/>
    <s v=""/>
    <s v=""/>
    <x v="2"/>
    <x v="1"/>
    <s v="Migrate workload to Virtual Machine Scale Sets Flex"/>
    <m/>
    <m/>
    <m/>
    <m/>
    <s v="USD"/>
    <n v="0"/>
    <m/>
  </r>
  <r>
    <s v="f63fbc3e-78fb-48e6-8e5b-944c79e35ca1"/>
    <s v="rg-nomo-eastus2-prod-002"/>
    <s v="microsoft.compute/virtualmachines"/>
    <s v="a6035fa0dbaa46e2b37356f7000243a4"/>
    <s v=""/>
    <s v=""/>
    <x v="2"/>
    <x v="1"/>
    <s v="Migrate D, Ds, Dv2, Dsv2, and Ls series VM instances to latest series VMs"/>
    <m/>
    <m/>
    <m/>
    <m/>
    <s v="USD"/>
    <n v="0"/>
    <m/>
  </r>
  <r>
    <s v="f63fbc3e-78fb-48e6-8e5b-944c79e35ca1"/>
    <s v="rg-nomo-eastus2-prod-002"/>
    <s v="microsoft.compute/virtualmachines"/>
    <s v="a6d2db4fffc946c3976cadae237ed29f"/>
    <s v=""/>
    <s v=""/>
    <x v="2"/>
    <x v="1"/>
    <s v="Migrate D, Ds, Dv2, Dsv2, and Ls series VM instances to latest series VMs"/>
    <m/>
    <m/>
    <m/>
    <m/>
    <s v="USD"/>
    <n v="0"/>
    <m/>
  </r>
  <r>
    <s v="f63fbc3e-78fb-48e6-8e5b-944c79e35ca1"/>
    <s v="rg-nomo-eastus2-prod-002"/>
    <s v="microsoft.compute/virtualmachines"/>
    <s v="a6d2db4fffc946c3976cadae237ed29f"/>
    <s v=""/>
    <s v=""/>
    <x v="1"/>
    <x v="1"/>
    <s v="Virtual machines and virtual machine scale sets should have encryption at host enabled"/>
    <m/>
    <m/>
    <m/>
    <m/>
    <s v="USD"/>
    <n v="0"/>
    <m/>
  </r>
  <r>
    <s v="f63fbc3e-78fb-48e6-8e5b-944c79e35ca1"/>
    <s v="rg-nomo-eastus2-prod-002"/>
    <s v="microsoft.compute/virtualmachines"/>
    <s v="a97432e62bc346c89390f16f32e33253"/>
    <s v=""/>
    <s v=""/>
    <x v="2"/>
    <x v="1"/>
    <s v="Migrate workload to Virtual Machine Scale Sets Flex"/>
    <m/>
    <m/>
    <m/>
    <m/>
    <s v="USD"/>
    <n v="0"/>
    <m/>
  </r>
  <r>
    <s v="f63fbc3e-78fb-48e6-8e5b-944c79e35ca1"/>
    <s v="rg-nomo-eastus2-prod-002"/>
    <s v="microsoft.compute/virtualmachines"/>
    <s v="a97432e62bc346c89390f16f32e33253"/>
    <s v=""/>
    <s v=""/>
    <x v="1"/>
    <x v="1"/>
    <s v="Virtual machines and virtual machine scale sets should have encryption at host enabled"/>
    <m/>
    <m/>
    <m/>
    <m/>
    <s v="USD"/>
    <n v="0"/>
    <m/>
  </r>
  <r>
    <s v="f63fbc3e-78fb-48e6-8e5b-944c79e35ca1"/>
    <s v="rg-nomo-eastus2-prod-002"/>
    <s v="microsoft.compute/virtualmachines"/>
    <s v="a99861e3cee5493c81af3c6aadfa3a29"/>
    <s v=""/>
    <s v=""/>
    <x v="2"/>
    <x v="1"/>
    <s v="Migrate D, Ds, Dv2, Dsv2, and Ls series VM instances to latest series VMs"/>
    <m/>
    <m/>
    <m/>
    <m/>
    <s v="USD"/>
    <n v="0"/>
    <m/>
  </r>
  <r>
    <s v="f63fbc3e-78fb-48e6-8e5b-944c79e35ca1"/>
    <s v="rg-nomo-eastus2-prod-002"/>
    <s v="microsoft.compute/virtualmachines"/>
    <s v="ad8e46bf72594539aa5dc49132b813d0"/>
    <s v=""/>
    <s v=""/>
    <x v="2"/>
    <x v="1"/>
    <s v="Migrate workload to Virtual Machine Scale Sets Flex"/>
    <m/>
    <m/>
    <m/>
    <m/>
    <s v="USD"/>
    <n v="0"/>
    <m/>
  </r>
  <r>
    <s v="f63fbc3e-78fb-48e6-8e5b-944c79e35ca1"/>
    <s v="rg-nomo-eastus2-prod-002"/>
    <s v="microsoft.compute/virtualmachines"/>
    <s v="ad8e46bf72594539aa5dc49132b813d0"/>
    <s v=""/>
    <s v=""/>
    <x v="1"/>
    <x v="1"/>
    <s v="Virtual machines and virtual machine scale sets should have encryption at host enabled"/>
    <m/>
    <m/>
    <m/>
    <m/>
    <s v="USD"/>
    <n v="0"/>
    <m/>
  </r>
  <r>
    <s v="f63fbc3e-78fb-48e6-8e5b-944c79e35ca1"/>
    <s v="rg-nomo-eastus2-prod-002"/>
    <s v="microsoft.compute/virtualmachines"/>
    <s v="aed4102370f744348044f064af1e6e71"/>
    <s v=""/>
    <s v=""/>
    <x v="1"/>
    <x v="1"/>
    <s v="Virtual machines and virtual machine scale sets should have encryption at host enabled"/>
    <m/>
    <m/>
    <m/>
    <m/>
    <s v="USD"/>
    <n v="0"/>
    <m/>
  </r>
  <r>
    <s v="f63fbc3e-78fb-48e6-8e5b-944c79e35ca1"/>
    <s v="rg-nomo-eastus2-prod-002"/>
    <s v="microsoft.compute/virtualmachines"/>
    <s v="afea318b1fe34020b90805f852c0c1b6"/>
    <s v=""/>
    <s v=""/>
    <x v="2"/>
    <x v="1"/>
    <s v="Migrate D, Ds, Dv2, Dsv2, and Ls series VM instances to latest series VMs"/>
    <m/>
    <m/>
    <m/>
    <m/>
    <s v="USD"/>
    <n v="0"/>
    <m/>
  </r>
  <r>
    <s v="f63fbc3e-78fb-48e6-8e5b-944c79e35ca1"/>
    <s v="rg-nomo-eastus2-prod-002"/>
    <s v="microsoft.compute/virtualmachines"/>
    <s v="b2282fab234d41109c0f51ad706797ac"/>
    <s v=""/>
    <s v=""/>
    <x v="2"/>
    <x v="1"/>
    <s v="Migrate workload to Virtual Machine Scale Sets Flex"/>
    <m/>
    <m/>
    <m/>
    <m/>
    <s v="USD"/>
    <n v="0"/>
    <m/>
  </r>
  <r>
    <s v="f63fbc3e-78fb-48e6-8e5b-944c79e35ca1"/>
    <s v="rg-nomo-eastus2-prod-002"/>
    <s v="microsoft.compute/virtualmachines"/>
    <s v="b4109a2c0a8f478fb0bf15d2aa29f9d1"/>
    <s v=""/>
    <s v=""/>
    <x v="2"/>
    <x v="1"/>
    <s v="Migrate D, Ds, Dv2, Dsv2, and Ls series VM instances to latest series VMs"/>
    <m/>
    <m/>
    <m/>
    <m/>
    <s v="USD"/>
    <n v="0"/>
    <m/>
  </r>
  <r>
    <s v="f63fbc3e-78fb-48e6-8e5b-944c79e35ca1"/>
    <s v="rg-nomo-eastus2-prod-002"/>
    <s v="microsoft.compute/virtualmachines"/>
    <s v="b4e5c03587a546daad76fb8aee251fec"/>
    <s v=""/>
    <s v=""/>
    <x v="2"/>
    <x v="1"/>
    <s v="Migrate D, Ds, Dv2, Dsv2, and Ls series VM instances to latest series VMs"/>
    <m/>
    <m/>
    <m/>
    <m/>
    <s v="USD"/>
    <n v="0"/>
    <m/>
  </r>
  <r>
    <s v="f63fbc3e-78fb-48e6-8e5b-944c79e35ca1"/>
    <s v="rg-nomo-eastus2-prod-002"/>
    <s v="microsoft.compute/virtualmachines"/>
    <s v="b64be5cf057947d8bbc7e18ca1c01f06"/>
    <s v=""/>
    <s v=""/>
    <x v="2"/>
    <x v="1"/>
    <s v="Migrate workload to Virtual Machine Scale Sets Flex"/>
    <m/>
    <m/>
    <m/>
    <m/>
    <s v="USD"/>
    <n v="0"/>
    <m/>
  </r>
  <r>
    <s v="f63fbc3e-78fb-48e6-8e5b-944c79e35ca1"/>
    <s v="rg-nomo-eastus2-prod-002"/>
    <s v="microsoft.compute/virtualmachines"/>
    <s v="b791d77dcb974a6abccad416d7fac547"/>
    <s v=""/>
    <s v=""/>
    <x v="1"/>
    <x v="1"/>
    <s v="Virtual machines and virtual machine scale sets should have encryption at host enabled"/>
    <m/>
    <m/>
    <m/>
    <m/>
    <s v="USD"/>
    <n v="0"/>
    <m/>
  </r>
  <r>
    <s v="f63fbc3e-78fb-48e6-8e5b-944c79e35ca1"/>
    <s v="rg-nomo-eastus2-prod-002"/>
    <s v="microsoft.compute/virtualmachines"/>
    <s v="b7c34485e065474681820e5545a7d131"/>
    <s v=""/>
    <s v=""/>
    <x v="2"/>
    <x v="1"/>
    <s v="Migrate D, Ds, Dv2, Dsv2, and Ls series VM instances to latest series VMs"/>
    <m/>
    <m/>
    <m/>
    <m/>
    <s v="USD"/>
    <n v="0"/>
    <m/>
  </r>
  <r>
    <s v="f63fbc3e-78fb-48e6-8e5b-944c79e35ca1"/>
    <s v="rg-nomo-eastus2-prod-002"/>
    <s v="microsoft.compute/virtualmachines"/>
    <s v="b7c34485e065474681820e5545a7d131"/>
    <s v=""/>
    <s v=""/>
    <x v="2"/>
    <x v="1"/>
    <s v="Migrate workload to Virtual Machine Scale Sets Flex"/>
    <m/>
    <m/>
    <m/>
    <m/>
    <s v="USD"/>
    <n v="0"/>
    <m/>
  </r>
  <r>
    <s v="f63fbc3e-78fb-48e6-8e5b-944c79e35ca1"/>
    <s v="rg-nomo-eastus2-prod-002"/>
    <s v="microsoft.compute/virtualmachines"/>
    <s v="b81c655fe23341bf81f7e483734418dc"/>
    <s v=""/>
    <s v=""/>
    <x v="2"/>
    <x v="1"/>
    <s v="Migrate D, Ds, Dv2, Dsv2, and Ls series VM instances to latest series VMs"/>
    <m/>
    <m/>
    <m/>
    <m/>
    <s v="USD"/>
    <n v="0"/>
    <m/>
  </r>
  <r>
    <s v="f63fbc3e-78fb-48e6-8e5b-944c79e35ca1"/>
    <s v="rg-nomo-eastus2-prod-002"/>
    <s v="microsoft.compute/virtualmachines"/>
    <s v="b92f4a0f39624510acf363a449828dcb"/>
    <s v=""/>
    <s v=""/>
    <x v="1"/>
    <x v="1"/>
    <s v="Virtual machines and virtual machine scale sets should have encryption at host enabled"/>
    <m/>
    <m/>
    <m/>
    <m/>
    <s v="USD"/>
    <n v="0"/>
    <m/>
  </r>
  <r>
    <s v="f63fbc3e-78fb-48e6-8e5b-944c79e35ca1"/>
    <s v="rg-nomo-eastus2-prod-002"/>
    <s v="microsoft.compute/virtualmachines"/>
    <s v="b9a5e69a3846425a9eedefa102b5d77e"/>
    <s v=""/>
    <s v=""/>
    <x v="2"/>
    <x v="1"/>
    <s v="Migrate D, Ds, Dv2, Dsv2, and Ls series VM instances to latest series VMs"/>
    <m/>
    <m/>
    <m/>
    <m/>
    <s v="USD"/>
    <n v="0"/>
    <m/>
  </r>
  <r>
    <s v="f63fbc3e-78fb-48e6-8e5b-944c79e35ca1"/>
    <s v="rg-nomo-eastus2-prod-002"/>
    <s v="microsoft.compute/virtualmachines"/>
    <s v="baac463f18d54311b92eb58b8685764c"/>
    <s v=""/>
    <s v=""/>
    <x v="1"/>
    <x v="1"/>
    <s v="Virtual machines and virtual machine scale sets should have encryption at host enabled"/>
    <m/>
    <m/>
    <m/>
    <m/>
    <s v="USD"/>
    <n v="0"/>
    <m/>
  </r>
  <r>
    <s v="f63fbc3e-78fb-48e6-8e5b-944c79e35ca1"/>
    <s v="rg-nomo-eastus2-prod-002"/>
    <s v="microsoft.compute/virtualmachines"/>
    <s v="baac463f18d54311b92eb58b8685764c"/>
    <s v=""/>
    <s v=""/>
    <x v="2"/>
    <x v="1"/>
    <s v="Migrate D, Ds, Dv2, Dsv2, and Ls series VM instances to latest series VMs"/>
    <m/>
    <m/>
    <m/>
    <m/>
    <s v="USD"/>
    <n v="0"/>
    <m/>
  </r>
  <r>
    <s v="f63fbc3e-78fb-48e6-8e5b-944c79e35ca1"/>
    <s v="rg-nomo-eastus2-prod-002"/>
    <s v="microsoft.compute/virtualmachines"/>
    <s v="bb72ac8a777643759816d2aac03c550b"/>
    <s v=""/>
    <s v=""/>
    <x v="1"/>
    <x v="1"/>
    <s v="Virtual machines and virtual machine scale sets should have encryption at host enabled"/>
    <m/>
    <m/>
    <m/>
    <m/>
    <s v="USD"/>
    <n v="0"/>
    <m/>
  </r>
  <r>
    <s v="f63fbc3e-78fb-48e6-8e5b-944c79e35ca1"/>
    <s v="rg-nomo-eastus2-prod-002"/>
    <s v="microsoft.compute/virtualmachines"/>
    <s v="bd9f348209b642c6bd4d6fe162d13fd9"/>
    <s v=""/>
    <s v=""/>
    <x v="2"/>
    <x v="1"/>
    <s v="Migrate D, Ds, Dv2, Dsv2, and Ls series VM instances to latest series VMs"/>
    <m/>
    <m/>
    <m/>
    <m/>
    <s v="USD"/>
    <n v="0"/>
    <m/>
  </r>
  <r>
    <s v="f63fbc3e-78fb-48e6-8e5b-944c79e35ca1"/>
    <s v="rg-nomo-eastus2-prod-002"/>
    <s v="microsoft.compute/virtualmachines"/>
    <s v="c0d9eb5e0b044e01bbdf863345710758"/>
    <s v=""/>
    <s v=""/>
    <x v="1"/>
    <x v="1"/>
    <s v="Virtual machines and virtual machine scale sets should have encryption at host enabled"/>
    <m/>
    <m/>
    <m/>
    <m/>
    <s v="USD"/>
    <n v="0"/>
    <m/>
  </r>
  <r>
    <s v="f63fbc3e-78fb-48e6-8e5b-944c79e35ca1"/>
    <s v="rg-nomo-eastus2-prod-002"/>
    <s v="microsoft.compute/virtualmachines"/>
    <s v="c11c9fc9603645fcb821d6bab33cd5b3"/>
    <s v=""/>
    <s v=""/>
    <x v="2"/>
    <x v="1"/>
    <s v="Migrate D, Ds, Dv2, Dsv2, and Ls series VM instances to latest series VMs"/>
    <m/>
    <m/>
    <m/>
    <m/>
    <s v="USD"/>
    <n v="0"/>
    <m/>
  </r>
  <r>
    <s v="f63fbc3e-78fb-48e6-8e5b-944c79e35ca1"/>
    <s v="rg-nomo-eastus2-prod-002"/>
    <s v="microsoft.compute/virtualmachines"/>
    <s v="c2f9c878d6aa4ce3b77acac208373963"/>
    <s v=""/>
    <s v=""/>
    <x v="1"/>
    <x v="1"/>
    <s v="Virtual machines and virtual machine scale sets should have encryption at host enabled"/>
    <m/>
    <m/>
    <m/>
    <m/>
    <s v="USD"/>
    <n v="0"/>
    <m/>
  </r>
  <r>
    <s v="f63fbc3e-78fb-48e6-8e5b-944c79e35ca1"/>
    <s v="rg-nomo-eastus2-prod-002"/>
    <s v="microsoft.compute/virtualmachines"/>
    <s v="c334693c0f4847a3975d5c1e7a8413ed"/>
    <s v=""/>
    <s v=""/>
    <x v="1"/>
    <x v="1"/>
    <s v="Virtual machines and virtual machine scale sets should have encryption at host enabled"/>
    <m/>
    <m/>
    <m/>
    <m/>
    <s v="USD"/>
    <n v="0"/>
    <m/>
  </r>
  <r>
    <s v="f63fbc3e-78fb-48e6-8e5b-944c79e35ca1"/>
    <s v="rg-nomo-eastus2-prod-002"/>
    <s v="microsoft.compute/virtualmachines"/>
    <s v="c6e7e27571e8442289b45d62fcc63434"/>
    <s v=""/>
    <s v=""/>
    <x v="1"/>
    <x v="1"/>
    <s v="Virtual machines and virtual machine scale sets should have encryption at host enabled"/>
    <m/>
    <m/>
    <m/>
    <m/>
    <s v="USD"/>
    <n v="0"/>
    <m/>
  </r>
  <r>
    <s v="f63fbc3e-78fb-48e6-8e5b-944c79e35ca1"/>
    <s v="rg-nomo-eastus2-prod-002"/>
    <s v="microsoft.compute/virtualmachines"/>
    <s v="c79c7f33c8174663b4c2bbe0c0e814f9"/>
    <s v=""/>
    <s v=""/>
    <x v="2"/>
    <x v="1"/>
    <s v="Migrate D, Ds, Dv2, Dsv2, and Ls series VM instances to latest series VMs"/>
    <m/>
    <m/>
    <m/>
    <m/>
    <s v="USD"/>
    <n v="0"/>
    <m/>
  </r>
  <r>
    <s v="f63fbc3e-78fb-48e6-8e5b-944c79e35ca1"/>
    <s v="rg-nomo-eastus2-prod-002"/>
    <s v="microsoft.compute/virtualmachines"/>
    <s v="ca3a968966b84083a77fb20f10de7f2e"/>
    <s v=""/>
    <s v=""/>
    <x v="2"/>
    <x v="1"/>
    <s v="Migrate D, Ds, Dv2, Dsv2, and Ls series VM instances to latest series VMs"/>
    <m/>
    <m/>
    <m/>
    <m/>
    <s v="USD"/>
    <n v="0"/>
    <m/>
  </r>
  <r>
    <s v="f63fbc3e-78fb-48e6-8e5b-944c79e35ca1"/>
    <s v="rg-nomo-eastus2-prod-002"/>
    <s v="microsoft.compute/virtualmachines"/>
    <s v="ca861a73691448e1a5cca62a3bc3e515"/>
    <s v=""/>
    <s v=""/>
    <x v="2"/>
    <x v="1"/>
    <s v="Migrate D, Ds, Dv2, Dsv2, and Ls series VM instances to latest series VMs"/>
    <m/>
    <m/>
    <m/>
    <m/>
    <s v="USD"/>
    <n v="0"/>
    <m/>
  </r>
  <r>
    <s v="f63fbc3e-78fb-48e6-8e5b-944c79e35ca1"/>
    <s v="rg-nomo-eastus2-prod-002"/>
    <s v="microsoft.compute/virtualmachines"/>
    <s v="ca861a73691448e1a5cca62a3bc3e515"/>
    <s v=""/>
    <s v=""/>
    <x v="1"/>
    <x v="1"/>
    <s v="Virtual machines and virtual machine scale sets should have encryption at host enabled"/>
    <m/>
    <m/>
    <m/>
    <m/>
    <s v="USD"/>
    <n v="0"/>
    <m/>
  </r>
  <r>
    <s v="f63fbc3e-78fb-48e6-8e5b-944c79e35ca1"/>
    <s v="rg-nomo-eastus2-prod-002"/>
    <s v="microsoft.compute/virtualmachines"/>
    <s v="cbbcf755b0874abdb444e72cef5c2eaa"/>
    <s v=""/>
    <s v=""/>
    <x v="2"/>
    <x v="1"/>
    <s v="Migrate workload to Virtual Machine Scale Sets Flex"/>
    <m/>
    <m/>
    <m/>
    <m/>
    <s v="USD"/>
    <n v="0"/>
    <m/>
  </r>
  <r>
    <s v="f63fbc3e-78fb-48e6-8e5b-944c79e35ca1"/>
    <s v="rg-nomo-eastus2-prod-002"/>
    <s v="microsoft.compute/virtualmachines"/>
    <s v="cc7ebf8a66f04511ba6b775d1515af6f"/>
    <s v=""/>
    <s v=""/>
    <x v="2"/>
    <x v="1"/>
    <s v="Migrate D, Ds, Dv2, Dsv2, and Ls series VM instances to latest series VMs"/>
    <m/>
    <m/>
    <m/>
    <m/>
    <s v="USD"/>
    <n v="0"/>
    <m/>
  </r>
  <r>
    <s v="f63fbc3e-78fb-48e6-8e5b-944c79e35ca1"/>
    <s v="rg-nomo-eastus2-prod-002"/>
    <s v="microsoft.compute/virtualmachines"/>
    <s v="cd6246f02f454baa95e3c9fe8463cc57"/>
    <s v=""/>
    <s v=""/>
    <x v="2"/>
    <x v="1"/>
    <s v="Migrate D, Ds, Dv2, Dsv2, and Ls series VM instances to latest series VMs"/>
    <m/>
    <m/>
    <m/>
    <m/>
    <s v="USD"/>
    <n v="0"/>
    <m/>
  </r>
  <r>
    <s v="f63fbc3e-78fb-48e6-8e5b-944c79e35ca1"/>
    <s v="rg-nomo-eastus2-prod-002"/>
    <s v="microsoft.compute/virtualmachines"/>
    <s v="cd7c194d044b47899423350bc2deb32f"/>
    <s v=""/>
    <s v=""/>
    <x v="2"/>
    <x v="1"/>
    <s v="Migrate D, Ds, Dv2, Dsv2, and Ls series VM instances to latest series VMs"/>
    <m/>
    <m/>
    <m/>
    <m/>
    <s v="USD"/>
    <n v="0"/>
    <m/>
  </r>
  <r>
    <s v="f63fbc3e-78fb-48e6-8e5b-944c79e35ca1"/>
    <s v="rg-nomo-eastus2-prod-002"/>
    <s v="microsoft.compute/virtualmachines"/>
    <s v="ce317f4c54d34ca897a4052d128d9041"/>
    <s v=""/>
    <s v=""/>
    <x v="2"/>
    <x v="1"/>
    <s v="Migrate D, Ds, Dv2, Dsv2, and Ls series VM instances to latest series VMs"/>
    <m/>
    <m/>
    <m/>
    <m/>
    <s v="USD"/>
    <n v="0"/>
    <m/>
  </r>
  <r>
    <s v="f63fbc3e-78fb-48e6-8e5b-944c79e35ca1"/>
    <s v="rg-nomo-eastus2-prod-002"/>
    <s v="microsoft.compute/virtualmachines"/>
    <s v="ce6df5c268674c8091efa3dab7db57d3"/>
    <s v=""/>
    <s v=""/>
    <x v="2"/>
    <x v="1"/>
    <s v="Migrate D, Ds, Dv2, Dsv2, and Ls series VM instances to latest series VMs"/>
    <m/>
    <m/>
    <m/>
    <m/>
    <s v="USD"/>
    <n v="0"/>
    <m/>
  </r>
  <r>
    <s v="f63fbc3e-78fb-48e6-8e5b-944c79e35ca1"/>
    <s v="rg-nomo-eastus2-prod-002"/>
    <s v="microsoft.compute/virtualmachines"/>
    <s v="d0ad8ced142f497792c1b20e95dac472"/>
    <s v=""/>
    <s v=""/>
    <x v="1"/>
    <x v="1"/>
    <s v="Virtual machines and virtual machine scale sets should have encryption at host enabled"/>
    <m/>
    <m/>
    <m/>
    <m/>
    <s v="USD"/>
    <n v="0"/>
    <m/>
  </r>
  <r>
    <s v="f63fbc3e-78fb-48e6-8e5b-944c79e35ca1"/>
    <s v="rg-nomo-eastus2-prod-002"/>
    <s v="microsoft.compute/virtualmachines"/>
    <s v="d0ad8ced142f497792c1b20e95dac472"/>
    <s v=""/>
    <s v=""/>
    <x v="2"/>
    <x v="1"/>
    <s v="Migrate D, Ds, Dv2, Dsv2, and Ls series VM instances to latest series VMs"/>
    <m/>
    <m/>
    <m/>
    <m/>
    <s v="USD"/>
    <n v="0"/>
    <m/>
  </r>
  <r>
    <s v="f63fbc3e-78fb-48e6-8e5b-944c79e35ca1"/>
    <s v="rg-nomo-eastus2-prod-002"/>
    <s v="microsoft.compute/virtualmachines"/>
    <s v="d388bf6b20b1404397ef5b2152554c04"/>
    <s v=""/>
    <s v=""/>
    <x v="2"/>
    <x v="1"/>
    <s v="Migrate workload to Virtual Machine Scale Sets Flex"/>
    <m/>
    <m/>
    <m/>
    <m/>
    <s v="USD"/>
    <n v="0"/>
    <m/>
  </r>
  <r>
    <s v="f63fbc3e-78fb-48e6-8e5b-944c79e35ca1"/>
    <s v="rg-nomo-eastus2-prod-002"/>
    <s v="microsoft.compute/virtualmachines"/>
    <s v="d40c7727f9cc41daa594265bc508df49"/>
    <s v=""/>
    <s v=""/>
    <x v="2"/>
    <x v="1"/>
    <s v="Migrate workload to Virtual Machine Scale Sets Flex"/>
    <m/>
    <m/>
    <m/>
    <m/>
    <s v="USD"/>
    <n v="0"/>
    <m/>
  </r>
  <r>
    <s v="f63fbc3e-78fb-48e6-8e5b-944c79e35ca1"/>
    <s v="rg-nomo-eastus2-prod-002"/>
    <s v="microsoft.compute/virtualmachines"/>
    <s v="d40e8224e19546b4bdc5db16d52b8844"/>
    <s v=""/>
    <s v=""/>
    <x v="2"/>
    <x v="1"/>
    <s v="Migrate workload to Virtual Machine Scale Sets Flex"/>
    <m/>
    <m/>
    <m/>
    <m/>
    <s v="USD"/>
    <n v="0"/>
    <m/>
  </r>
  <r>
    <s v="f63fbc3e-78fb-48e6-8e5b-944c79e35ca1"/>
    <s v="rg-nomo-eastus2-prod-002"/>
    <s v="microsoft.compute/virtualmachines"/>
    <s v="db55d6a7c57e446da571c3c7434c3c11"/>
    <s v=""/>
    <s v=""/>
    <x v="2"/>
    <x v="1"/>
    <s v="Migrate D, Ds, Dv2, Dsv2, and Ls series VM instances to latest series VMs"/>
    <m/>
    <m/>
    <m/>
    <m/>
    <s v="USD"/>
    <n v="0"/>
    <m/>
  </r>
  <r>
    <s v="f63fbc3e-78fb-48e6-8e5b-944c79e35ca1"/>
    <s v="rg-nomo-eastus2-prod-002"/>
    <s v="microsoft.compute/virtualmachines"/>
    <s v="e077a1987b2d4781b29610f1cc580a44"/>
    <s v=""/>
    <s v=""/>
    <x v="2"/>
    <x v="1"/>
    <s v="Migrate workload to Virtual Machine Scale Sets Flex"/>
    <m/>
    <m/>
    <m/>
    <m/>
    <s v="USD"/>
    <n v="0"/>
    <m/>
  </r>
  <r>
    <s v="f63fbc3e-78fb-48e6-8e5b-944c79e35ca1"/>
    <s v="rg-nomo-eastus2-prod-002"/>
    <s v="microsoft.compute/virtualmachines"/>
    <s v="e0e9d8bf24204f2ea6fd6966e7a1ebc2"/>
    <s v=""/>
    <s v=""/>
    <x v="2"/>
    <x v="1"/>
    <s v="Migrate workload to Virtual Machine Scale Sets Flex"/>
    <m/>
    <m/>
    <m/>
    <m/>
    <s v="USD"/>
    <n v="0"/>
    <m/>
  </r>
  <r>
    <s v="f63fbc3e-78fb-48e6-8e5b-944c79e35ca1"/>
    <s v="rg-nomo-eastus2-prod-002"/>
    <s v="microsoft.compute/virtualmachines"/>
    <s v="e11a0e6523d7492890a49e65292f2a42"/>
    <s v=""/>
    <s v=""/>
    <x v="2"/>
    <x v="1"/>
    <s v="Migrate workload to Virtual Machine Scale Sets Flex"/>
    <m/>
    <m/>
    <m/>
    <m/>
    <s v="USD"/>
    <n v="0"/>
    <m/>
  </r>
  <r>
    <s v="f63fbc3e-78fb-48e6-8e5b-944c79e35ca1"/>
    <s v="rg-nomo-eastus2-prod-002"/>
    <s v="microsoft.compute/virtualmachines"/>
    <s v="e51b56237c734077a9ff471b1e33d599"/>
    <s v=""/>
    <s v=""/>
    <x v="2"/>
    <x v="1"/>
    <s v="Migrate D, Ds, Dv2, Dsv2, and Ls series VM instances to latest series VMs"/>
    <m/>
    <m/>
    <m/>
    <m/>
    <s v="USD"/>
    <n v="0"/>
    <m/>
  </r>
  <r>
    <s v="f63fbc3e-78fb-48e6-8e5b-944c79e35ca1"/>
    <s v="rg-nomo-eastus2-prod-002"/>
    <s v="microsoft.compute/virtualmachines"/>
    <s v="e7e45cd441ed4334b2b6a82ebb2edffb"/>
    <s v=""/>
    <s v=""/>
    <x v="2"/>
    <x v="1"/>
    <s v="Migrate workload to Virtual Machine Scale Sets Flex"/>
    <m/>
    <m/>
    <m/>
    <m/>
    <s v="USD"/>
    <n v="0"/>
    <m/>
  </r>
  <r>
    <s v="f63fbc3e-78fb-48e6-8e5b-944c79e35ca1"/>
    <s v="rg-nomo-eastus2-prod-002"/>
    <s v="microsoft.compute/virtualmachines"/>
    <s v="e95c9b5a4ba844c28a2b259892a6a7f2"/>
    <s v=""/>
    <s v=""/>
    <x v="1"/>
    <x v="1"/>
    <s v="Virtual machines and virtual machine scale sets should have encryption at host enabled"/>
    <m/>
    <m/>
    <m/>
    <m/>
    <s v="USD"/>
    <n v="0"/>
    <m/>
  </r>
  <r>
    <s v="f63fbc3e-78fb-48e6-8e5b-944c79e35ca1"/>
    <s v="rg-nomo-eastus2-prod-002"/>
    <s v="microsoft.compute/virtualmachines"/>
    <s v="ee31768f32004a4493d8cd64d21611e4"/>
    <s v=""/>
    <s v=""/>
    <x v="2"/>
    <x v="1"/>
    <s v="Migrate workload to Virtual Machine Scale Sets Flex"/>
    <m/>
    <m/>
    <m/>
    <m/>
    <s v="USD"/>
    <n v="0"/>
    <m/>
  </r>
  <r>
    <s v="f63fbc3e-78fb-48e6-8e5b-944c79e35ca1"/>
    <s v="rg-nomo-eastus2-prod-002"/>
    <s v="microsoft.compute/virtualmachines"/>
    <s v="ee4f9e67d0b1409aa0b211e30a146c07"/>
    <s v=""/>
    <s v=""/>
    <x v="1"/>
    <x v="1"/>
    <s v="Virtual machines and virtual machine scale sets should have encryption at host enabled"/>
    <m/>
    <m/>
    <m/>
    <m/>
    <s v="USD"/>
    <n v="0"/>
    <m/>
  </r>
  <r>
    <s v="f63fbc3e-78fb-48e6-8e5b-944c79e35ca1"/>
    <s v="rg-nomo-eastus2-prod-002"/>
    <s v="microsoft.compute/virtualmachines"/>
    <s v="f13418ac9abf4e8c869b0cde948321fb"/>
    <s v=""/>
    <s v=""/>
    <x v="2"/>
    <x v="1"/>
    <s v="Migrate workload to Virtual Machine Scale Sets Flex"/>
    <m/>
    <m/>
    <m/>
    <m/>
    <s v="USD"/>
    <n v="0"/>
    <m/>
  </r>
  <r>
    <s v="f63fbc3e-78fb-48e6-8e5b-944c79e35ca1"/>
    <s v="rg-nomo-eastus2-prod-002"/>
    <s v="microsoft.compute/virtualmachines"/>
    <s v="f181e59bcac9438fa0856a4cbc30ddcf"/>
    <s v=""/>
    <s v=""/>
    <x v="2"/>
    <x v="1"/>
    <s v="Migrate workload to Virtual Machine Scale Sets Flex"/>
    <m/>
    <m/>
    <m/>
    <m/>
    <s v="USD"/>
    <n v="0"/>
    <m/>
  </r>
  <r>
    <s v="f63fbc3e-78fb-48e6-8e5b-944c79e35ca1"/>
    <s v="rg-nomo-eastus2-prod-002"/>
    <s v="microsoft.compute/virtualmachines"/>
    <s v="f2062526b97e480084575b892e968f0c"/>
    <s v=""/>
    <s v=""/>
    <x v="2"/>
    <x v="1"/>
    <s v="Migrate workload to Virtual Machine Scale Sets Flex"/>
    <m/>
    <m/>
    <m/>
    <m/>
    <s v="USD"/>
    <n v="0"/>
    <m/>
  </r>
  <r>
    <s v="f63fbc3e-78fb-48e6-8e5b-944c79e35ca1"/>
    <s v="rg-nomo-eastus2-prod-002"/>
    <s v="microsoft.compute/virtualmachines"/>
    <s v="f2f40d805fc4464e855d6bed10221c9e"/>
    <s v=""/>
    <s v=""/>
    <x v="2"/>
    <x v="1"/>
    <s v="Migrate D, Ds, Dv2, Dsv2, and Ls series VM instances to latest series VMs"/>
    <m/>
    <m/>
    <m/>
    <m/>
    <s v="USD"/>
    <n v="0"/>
    <m/>
  </r>
  <r>
    <s v="f63fbc3e-78fb-48e6-8e5b-944c79e35ca1"/>
    <s v="rg-nomo-eastus2-prod-002"/>
    <s v="microsoft.compute/virtualmachines"/>
    <s v="f4be47fd6a68482e86f8b5b99786490a"/>
    <s v=""/>
    <s v=""/>
    <x v="1"/>
    <x v="1"/>
    <s v="Virtual machines and virtual machine scale sets should have encryption at host enabled"/>
    <m/>
    <m/>
    <m/>
    <m/>
    <s v="USD"/>
    <n v="0"/>
    <m/>
  </r>
  <r>
    <s v="f63fbc3e-78fb-48e6-8e5b-944c79e35ca1"/>
    <s v="rg-nomo-eastus2-prod-002"/>
    <s v="microsoft.compute/virtualmachines"/>
    <s v="f4be47fd6a68482e86f8b5b99786490a"/>
    <s v=""/>
    <s v=""/>
    <x v="2"/>
    <x v="1"/>
    <s v="Migrate D, Ds, Dv2, Dsv2, and Ls series VM instances to latest series VMs"/>
    <m/>
    <m/>
    <m/>
    <m/>
    <s v="USD"/>
    <n v="0"/>
    <m/>
  </r>
  <r>
    <s v="f63fbc3e-78fb-48e6-8e5b-944c79e35ca1"/>
    <s v="rg-nomo-eastus2-prod-002"/>
    <s v="microsoft.compute/virtualmachines"/>
    <s v="f4be47fd6a68482e86f8b5b99786490a"/>
    <s v=""/>
    <s v=""/>
    <x v="2"/>
    <x v="1"/>
    <s v="Migrate workload to Virtual Machine Scale Sets Flex"/>
    <m/>
    <m/>
    <m/>
    <m/>
    <s v="USD"/>
    <n v="0"/>
    <m/>
  </r>
  <r>
    <s v="f63fbc3e-78fb-48e6-8e5b-944c79e35ca1"/>
    <s v="rg-nomo-eastus2-prod-002"/>
    <s v="microsoft.compute/virtualmachines"/>
    <s v="f626352260d4463e81de434160297f0f"/>
    <s v=""/>
    <s v=""/>
    <x v="2"/>
    <x v="1"/>
    <s v="Migrate D, Ds, Dv2, Dsv2, and Ls series VM instances to latest series VMs"/>
    <m/>
    <m/>
    <m/>
    <m/>
    <s v="USD"/>
    <n v="0"/>
    <m/>
  </r>
  <r>
    <s v="f63fbc3e-78fb-48e6-8e5b-944c79e35ca1"/>
    <s v="rg-nomo-eastus2-prod-002"/>
    <s v="microsoft.compute/virtualmachines"/>
    <s v="f7c5aa7614b34227adb7c1783ef89416"/>
    <s v=""/>
    <s v=""/>
    <x v="2"/>
    <x v="1"/>
    <s v="Migrate D, Ds, Dv2, Dsv2, and Ls series VM instances to latest series VMs"/>
    <m/>
    <m/>
    <m/>
    <m/>
    <s v="USD"/>
    <n v="0"/>
    <m/>
  </r>
  <r>
    <s v="f63fbc3e-78fb-48e6-8e5b-944c79e35ca1"/>
    <s v="rg-nomo-eastus2-prod-002"/>
    <s v="microsoft.compute/virtualmachines"/>
    <s v="f7c5aa7614b34227adb7c1783ef89416"/>
    <s v=""/>
    <s v=""/>
    <x v="1"/>
    <x v="1"/>
    <s v="Virtual machines and virtual machine scale sets should have encryption at host enabled"/>
    <m/>
    <m/>
    <m/>
    <m/>
    <s v="USD"/>
    <n v="0"/>
    <m/>
  </r>
  <r>
    <s v="f63fbc3e-78fb-48e6-8e5b-944c79e35ca1"/>
    <s v="rg-nomo-eastus2-prod-002"/>
    <s v="microsoft.compute/virtualmachines"/>
    <s v="fac5c72ae55d42c28c6d9d96d91db8bb"/>
    <s v=""/>
    <s v=""/>
    <x v="1"/>
    <x v="1"/>
    <s v="Virtual machines and virtual machine scale sets should have encryption at host enabled"/>
    <m/>
    <m/>
    <m/>
    <m/>
    <s v="USD"/>
    <n v="0"/>
    <m/>
  </r>
  <r>
    <s v="f63fbc3e-78fb-48e6-8e5b-944c79e35ca1"/>
    <s v="rg-nomo-eastus2-prod-002"/>
    <s v="microsoft.compute/virtualmachines"/>
    <s v="fc4a7f2b9dee4739a01612762983fce5"/>
    <s v=""/>
    <s v=""/>
    <x v="1"/>
    <x v="1"/>
    <s v="Virtual machines and virtual machine scale sets should have encryption at host enabled"/>
    <m/>
    <m/>
    <m/>
    <m/>
    <s v="USD"/>
    <n v="0"/>
    <m/>
  </r>
  <r>
    <s v="f63fbc3e-78fb-48e6-8e5b-944c79e35ca1"/>
    <s v="rg-nomo-eastus2-prod-002"/>
    <s v="microsoft.compute/virtualmachines"/>
    <s v="fc4a7f2b9dee4739a01612762983fce5"/>
    <s v=""/>
    <s v=""/>
    <x v="2"/>
    <x v="1"/>
    <s v="Migrate D, Ds, Dv2, Dsv2, and Ls series VM instances to latest series VMs"/>
    <m/>
    <m/>
    <m/>
    <m/>
    <s v="USD"/>
    <n v="0"/>
    <m/>
  </r>
  <r>
    <s v="f63fbc3e-78fb-48e6-8e5b-944c79e35ca1"/>
    <s v="rg-nomo-eastus2-prod-002"/>
    <s v="microsoft.compute/virtualmachines"/>
    <s v="fd5560271ff846338ccc250ca1a2819a"/>
    <s v=""/>
    <s v=""/>
    <x v="2"/>
    <x v="1"/>
    <s v="Migrate D, Ds, Dv2, Dsv2, and Ls series VM instances to latest series VMs"/>
    <m/>
    <m/>
    <m/>
    <m/>
    <s v="USD"/>
    <n v="0"/>
    <m/>
  </r>
  <r>
    <s v="f63fbc3e-78fb-48e6-8e5b-944c79e35ca1"/>
    <s v="rg-nomo-eastus2-prod-002"/>
    <s v="microsoft.compute/virtualmachines"/>
    <s v="fe2e7b9dc9f94ba491f57f70b938f195"/>
    <s v=""/>
    <s v=""/>
    <x v="2"/>
    <x v="1"/>
    <s v="Migrate D, Ds, Dv2, Dsv2, and Ls series VM instances to latest series VMs"/>
    <m/>
    <m/>
    <m/>
    <m/>
    <s v="USD"/>
    <n v="0"/>
    <m/>
  </r>
  <r>
    <s v="f63fbc3e-78fb-48e6-8e5b-944c79e35ca1"/>
    <s v="rg-nomo-eastus2-prod-002"/>
    <s v="microsoft.network/networkinterfaces"/>
    <s v="08590fb5a17e4dd4b885e34b937489b6-privatenic"/>
    <s v=""/>
    <s v=""/>
    <x v="3"/>
    <x v="1"/>
    <s v="Add explicit outbound method to disable default outbound"/>
    <m/>
    <m/>
    <m/>
    <m/>
    <s v="USD"/>
    <n v="0"/>
    <m/>
  </r>
  <r>
    <s v="f63fbc3e-78fb-48e6-8e5b-944c79e35ca1"/>
    <s v="rg-nomo-eastus2-prod-002"/>
    <s v="microsoft.network/networkinterfaces"/>
    <s v="0d00c539a6704ac8859710b50442aa19-privatenic"/>
    <s v=""/>
    <s v=""/>
    <x v="3"/>
    <x v="1"/>
    <s v="Add explicit outbound method to disable default outbound"/>
    <m/>
    <m/>
    <m/>
    <m/>
    <s v="USD"/>
    <n v="0"/>
    <m/>
  </r>
  <r>
    <s v="f63fbc3e-78fb-48e6-8e5b-944c79e35ca1"/>
    <s v="rg-nomo-eastus2-prod-002"/>
    <s v="microsoft.network/networkinterfaces"/>
    <s v="0f7da58625f7483ca5424aae49f38422-privatenic"/>
    <s v=""/>
    <s v=""/>
    <x v="3"/>
    <x v="1"/>
    <s v="Add explicit outbound method to disable default outbound"/>
    <m/>
    <m/>
    <m/>
    <m/>
    <s v="USD"/>
    <n v="0"/>
    <m/>
  </r>
  <r>
    <s v="f63fbc3e-78fb-48e6-8e5b-944c79e35ca1"/>
    <s v="rg-nomo-eastus2-prod-002"/>
    <s v="microsoft.network/networkinterfaces"/>
    <s v="11b05a3cf2b148f29ec06e6df876a655-privatenic"/>
    <s v=""/>
    <s v=""/>
    <x v="3"/>
    <x v="1"/>
    <s v="Add explicit outbound method to disable default outbound"/>
    <m/>
    <m/>
    <m/>
    <m/>
    <s v="USD"/>
    <n v="0"/>
    <m/>
  </r>
  <r>
    <s v="f63fbc3e-78fb-48e6-8e5b-944c79e35ca1"/>
    <s v="rg-nomo-eastus2-prod-002"/>
    <s v="microsoft.network/networkinterfaces"/>
    <s v="151639b4a5054972b57aa0e12a24a29b-privatenic"/>
    <s v=""/>
    <s v=""/>
    <x v="3"/>
    <x v="1"/>
    <s v="Add explicit outbound method to disable default outbound"/>
    <m/>
    <m/>
    <m/>
    <m/>
    <s v="USD"/>
    <n v="0"/>
    <m/>
  </r>
  <r>
    <s v="f63fbc3e-78fb-48e6-8e5b-944c79e35ca1"/>
    <s v="rg-nomo-eastus2-prod-002"/>
    <s v="microsoft.network/networkinterfaces"/>
    <s v="151c6d5ceaec4b43973c2e10c197ae09-privatenic"/>
    <s v=""/>
    <s v=""/>
    <x v="3"/>
    <x v="1"/>
    <s v="Add explicit outbound method to disable default outbound"/>
    <m/>
    <m/>
    <m/>
    <m/>
    <s v="USD"/>
    <n v="0"/>
    <m/>
  </r>
  <r>
    <s v="f63fbc3e-78fb-48e6-8e5b-944c79e35ca1"/>
    <s v="rg-nomo-eastus2-prod-002"/>
    <s v="microsoft.network/networkinterfaces"/>
    <s v="161d7c4309eb4c899e85185b161ed888-privatenic"/>
    <s v=""/>
    <s v=""/>
    <x v="3"/>
    <x v="1"/>
    <s v="Add explicit outbound method to disable default outbound"/>
    <m/>
    <m/>
    <m/>
    <m/>
    <s v="USD"/>
    <n v="0"/>
    <m/>
  </r>
  <r>
    <s v="f63fbc3e-78fb-48e6-8e5b-944c79e35ca1"/>
    <s v="rg-nomo-eastus2-prod-002"/>
    <s v="microsoft.network/networkinterfaces"/>
    <s v="19bacfa44ea8418d8ddbd5d797e5e189-privatenic"/>
    <s v=""/>
    <s v=""/>
    <x v="3"/>
    <x v="1"/>
    <s v="Add explicit outbound method to disable default outbound"/>
    <m/>
    <m/>
    <m/>
    <m/>
    <s v="USD"/>
    <n v="0"/>
    <m/>
  </r>
  <r>
    <s v="f63fbc3e-78fb-48e6-8e5b-944c79e35ca1"/>
    <s v="rg-nomo-eastus2-prod-002"/>
    <s v="microsoft.network/networkinterfaces"/>
    <s v="1c44d283a0a145a2b2becd02a264f9b8-privatenic"/>
    <s v=""/>
    <s v=""/>
    <x v="3"/>
    <x v="1"/>
    <s v="Add explicit outbound method to disable default outbound"/>
    <m/>
    <m/>
    <m/>
    <m/>
    <s v="USD"/>
    <n v="0"/>
    <m/>
  </r>
  <r>
    <s v="f63fbc3e-78fb-48e6-8e5b-944c79e35ca1"/>
    <s v="rg-nomo-eastus2-prod-002"/>
    <s v="microsoft.network/networkinterfaces"/>
    <s v="24af48aa3dd045318645fb8c85ed9ed3-privatenic"/>
    <s v=""/>
    <s v=""/>
    <x v="3"/>
    <x v="1"/>
    <s v="Add explicit outbound method to disable default outbound"/>
    <m/>
    <m/>
    <m/>
    <m/>
    <s v="USD"/>
    <n v="0"/>
    <m/>
  </r>
  <r>
    <s v="f63fbc3e-78fb-48e6-8e5b-944c79e35ca1"/>
    <s v="rg-nomo-eastus2-prod-002"/>
    <s v="microsoft.network/networkinterfaces"/>
    <s v="2a59b1ebc76742aa94804804c4ca2cf3-privatenic"/>
    <s v=""/>
    <s v=""/>
    <x v="3"/>
    <x v="1"/>
    <s v="Add explicit outbound method to disable default outbound"/>
    <m/>
    <m/>
    <m/>
    <m/>
    <s v="USD"/>
    <n v="0"/>
    <m/>
  </r>
  <r>
    <s v="f63fbc3e-78fb-48e6-8e5b-944c79e35ca1"/>
    <s v="rg-nomo-eastus2-prod-002"/>
    <s v="microsoft.network/networkinterfaces"/>
    <s v="2d21d4b19c834e8f9507d2b1d165d692-privatenic"/>
    <s v=""/>
    <s v=""/>
    <x v="3"/>
    <x v="1"/>
    <s v="Add explicit outbound method to disable default outbound"/>
    <m/>
    <m/>
    <m/>
    <m/>
    <s v="USD"/>
    <n v="0"/>
    <m/>
  </r>
  <r>
    <s v="f63fbc3e-78fb-48e6-8e5b-944c79e35ca1"/>
    <s v="rg-nomo-eastus2-prod-002"/>
    <s v="microsoft.network/networkinterfaces"/>
    <s v="303f9de848e14fe6ba5dae211b1a11f5-privatenic"/>
    <s v=""/>
    <s v=""/>
    <x v="3"/>
    <x v="1"/>
    <s v="Add explicit outbound method to disable default outbound"/>
    <m/>
    <m/>
    <m/>
    <m/>
    <s v="USD"/>
    <n v="0"/>
    <m/>
  </r>
  <r>
    <s v="f63fbc3e-78fb-48e6-8e5b-944c79e35ca1"/>
    <s v="rg-nomo-eastus2-prod-002"/>
    <s v="microsoft.network/networkinterfaces"/>
    <s v="30bc6659f33644dfb90107843b8a065d-privatenic"/>
    <s v=""/>
    <s v=""/>
    <x v="3"/>
    <x v="1"/>
    <s v="Add explicit outbound method to disable default outbound"/>
    <m/>
    <m/>
    <m/>
    <m/>
    <s v="USD"/>
    <n v="0"/>
    <m/>
  </r>
  <r>
    <s v="f63fbc3e-78fb-48e6-8e5b-944c79e35ca1"/>
    <s v="rg-nomo-eastus2-prod-002"/>
    <s v="microsoft.network/networkinterfaces"/>
    <s v="408a5fd7d1844a5ba24d47bb3cf06465-privatenic"/>
    <s v=""/>
    <s v=""/>
    <x v="3"/>
    <x v="1"/>
    <s v="Add explicit outbound method to disable default outbound"/>
    <m/>
    <m/>
    <m/>
    <m/>
    <s v="USD"/>
    <n v="0"/>
    <m/>
  </r>
  <r>
    <s v="f63fbc3e-78fb-48e6-8e5b-944c79e35ca1"/>
    <s v="rg-nomo-eastus2-prod-002"/>
    <s v="microsoft.network/networkinterfaces"/>
    <s v="447d4f1a31784fb2b5680bd36ab9cd87-privatenic"/>
    <s v=""/>
    <s v=""/>
    <x v="3"/>
    <x v="1"/>
    <s v="Add explicit outbound method to disable default outbound"/>
    <m/>
    <m/>
    <m/>
    <m/>
    <s v="USD"/>
    <n v="0"/>
    <m/>
  </r>
  <r>
    <s v="f63fbc3e-78fb-48e6-8e5b-944c79e35ca1"/>
    <s v="rg-nomo-eastus2-prod-002"/>
    <s v="microsoft.network/networkinterfaces"/>
    <s v="47668fd1bb20419ea59444865ca71672-privatenic"/>
    <s v=""/>
    <s v=""/>
    <x v="3"/>
    <x v="1"/>
    <s v="Add explicit outbound method to disable default outbound"/>
    <m/>
    <m/>
    <m/>
    <m/>
    <s v="USD"/>
    <n v="0"/>
    <m/>
  </r>
  <r>
    <s v="f63fbc3e-78fb-48e6-8e5b-944c79e35ca1"/>
    <s v="rg-nomo-eastus2-prod-002"/>
    <s v="microsoft.network/networkinterfaces"/>
    <s v="488571c6d9b446338bb35b539f1d9b78-privatenic"/>
    <s v=""/>
    <s v=""/>
    <x v="3"/>
    <x v="1"/>
    <s v="Add explicit outbound method to disable default outbound"/>
    <m/>
    <m/>
    <m/>
    <m/>
    <s v="USD"/>
    <n v="0"/>
    <m/>
  </r>
  <r>
    <s v="f63fbc3e-78fb-48e6-8e5b-944c79e35ca1"/>
    <s v="rg-nomo-eastus2-prod-002"/>
    <s v="microsoft.network/networkinterfaces"/>
    <s v="48d41ea964944f8cbf6a7931ddbf64a5-privatenic"/>
    <s v=""/>
    <s v=""/>
    <x v="3"/>
    <x v="1"/>
    <s v="Add explicit outbound method to disable default outbound"/>
    <m/>
    <m/>
    <m/>
    <m/>
    <s v="USD"/>
    <n v="0"/>
    <m/>
  </r>
  <r>
    <s v="f63fbc3e-78fb-48e6-8e5b-944c79e35ca1"/>
    <s v="rg-nomo-eastus2-prod-002"/>
    <s v="microsoft.network/networkinterfaces"/>
    <s v="49bc9cfac0c2462fb8388cf291c71cff-privatenic"/>
    <s v=""/>
    <s v=""/>
    <x v="3"/>
    <x v="1"/>
    <s v="Add explicit outbound method to disable default outbound"/>
    <m/>
    <m/>
    <m/>
    <m/>
    <s v="USD"/>
    <n v="0"/>
    <m/>
  </r>
  <r>
    <s v="f63fbc3e-78fb-48e6-8e5b-944c79e35ca1"/>
    <s v="rg-nomo-eastus2-prod-002"/>
    <s v="microsoft.network/networkinterfaces"/>
    <s v="4b062dcd65a5478c95763c44649d8d84-privatenic"/>
    <s v=""/>
    <s v=""/>
    <x v="3"/>
    <x v="1"/>
    <s v="Add explicit outbound method to disable default outbound"/>
    <m/>
    <m/>
    <m/>
    <m/>
    <s v="USD"/>
    <n v="0"/>
    <m/>
  </r>
  <r>
    <s v="f63fbc3e-78fb-48e6-8e5b-944c79e35ca1"/>
    <s v="rg-nomo-eastus2-prod-002"/>
    <s v="microsoft.network/networkinterfaces"/>
    <s v="4c976c8e10b94edc8399cc12b681f2fe-privatenic"/>
    <s v=""/>
    <s v=""/>
    <x v="3"/>
    <x v="1"/>
    <s v="Add explicit outbound method to disable default outbound"/>
    <m/>
    <m/>
    <m/>
    <m/>
    <s v="USD"/>
    <n v="0"/>
    <m/>
  </r>
  <r>
    <s v="f63fbc3e-78fb-48e6-8e5b-944c79e35ca1"/>
    <s v="rg-nomo-eastus2-prod-002"/>
    <s v="microsoft.network/networkinterfaces"/>
    <s v="4d50139c1689489e90bf9e62626badbb-privatenic"/>
    <s v=""/>
    <s v=""/>
    <x v="3"/>
    <x v="1"/>
    <s v="Add explicit outbound method to disable default outbound"/>
    <m/>
    <m/>
    <m/>
    <m/>
    <s v="USD"/>
    <n v="0"/>
    <m/>
  </r>
  <r>
    <s v="f63fbc3e-78fb-48e6-8e5b-944c79e35ca1"/>
    <s v="rg-nomo-eastus2-prod-002"/>
    <s v="microsoft.network/networkinterfaces"/>
    <s v="538d94413ad643eeb49956d2acb24214-privatenic"/>
    <s v=""/>
    <s v=""/>
    <x v="3"/>
    <x v="1"/>
    <s v="Add explicit outbound method to disable default outbound"/>
    <m/>
    <m/>
    <m/>
    <m/>
    <s v="USD"/>
    <n v="0"/>
    <m/>
  </r>
  <r>
    <s v="f63fbc3e-78fb-48e6-8e5b-944c79e35ca1"/>
    <s v="rg-nomo-eastus2-prod-002"/>
    <s v="microsoft.network/networkinterfaces"/>
    <s v="53e7fa4103544e1185162f778069bff7-privatenic"/>
    <s v=""/>
    <s v=""/>
    <x v="3"/>
    <x v="1"/>
    <s v="Add explicit outbound method to disable default outbound"/>
    <m/>
    <m/>
    <m/>
    <m/>
    <s v="USD"/>
    <n v="0"/>
    <m/>
  </r>
  <r>
    <s v="f63fbc3e-78fb-48e6-8e5b-944c79e35ca1"/>
    <s v="rg-nomo-eastus2-prod-002"/>
    <s v="microsoft.network/networkinterfaces"/>
    <s v="56caea8e6f8c4636b592ba6ed4152110-privatenic"/>
    <s v=""/>
    <s v=""/>
    <x v="3"/>
    <x v="1"/>
    <s v="Add explicit outbound method to disable default outbound"/>
    <m/>
    <m/>
    <m/>
    <m/>
    <s v="USD"/>
    <n v="0"/>
    <m/>
  </r>
  <r>
    <s v="f63fbc3e-78fb-48e6-8e5b-944c79e35ca1"/>
    <s v="rg-nomo-eastus2-prod-002"/>
    <s v="microsoft.network/networkinterfaces"/>
    <s v="5fb87ec02895476cb1e82afc9ecf0e10-privatenic"/>
    <s v=""/>
    <s v=""/>
    <x v="3"/>
    <x v="1"/>
    <s v="Add explicit outbound method to disable default outbound"/>
    <m/>
    <m/>
    <m/>
    <m/>
    <s v="USD"/>
    <n v="0"/>
    <m/>
  </r>
  <r>
    <s v="f63fbc3e-78fb-48e6-8e5b-944c79e35ca1"/>
    <s v="rg-nomo-eastus2-prod-002"/>
    <s v="microsoft.network/networkinterfaces"/>
    <s v="637143d0291f4396a3155e78cc633c69-privatenic"/>
    <s v=""/>
    <s v=""/>
    <x v="3"/>
    <x v="1"/>
    <s v="Add explicit outbound method to disable default outbound"/>
    <m/>
    <m/>
    <m/>
    <m/>
    <s v="USD"/>
    <n v="0"/>
    <m/>
  </r>
  <r>
    <s v="f63fbc3e-78fb-48e6-8e5b-944c79e35ca1"/>
    <s v="rg-nomo-eastus2-prod-002"/>
    <s v="microsoft.network/networkinterfaces"/>
    <s v="661fe60e2bab44daa6bd009ebeb56e3a-privatenic"/>
    <s v=""/>
    <s v=""/>
    <x v="3"/>
    <x v="1"/>
    <s v="Add explicit outbound method to disable default outbound"/>
    <m/>
    <m/>
    <m/>
    <m/>
    <s v="USD"/>
    <n v="0"/>
    <m/>
  </r>
  <r>
    <s v="f63fbc3e-78fb-48e6-8e5b-944c79e35ca1"/>
    <s v="rg-nomo-eastus2-prod-002"/>
    <s v="microsoft.network/networkinterfaces"/>
    <s v="691eb7742a2841fab1b771324f8c32f0-privatenic"/>
    <s v=""/>
    <s v=""/>
    <x v="3"/>
    <x v="1"/>
    <s v="Add explicit outbound method to disable default outbound"/>
    <m/>
    <m/>
    <m/>
    <m/>
    <s v="USD"/>
    <n v="0"/>
    <m/>
  </r>
  <r>
    <s v="f63fbc3e-78fb-48e6-8e5b-944c79e35ca1"/>
    <s v="rg-nomo-eastus2-prod-002"/>
    <s v="microsoft.network/networkinterfaces"/>
    <s v="762f1c4e20974d558396ac56ad725d7f-privatenic"/>
    <s v=""/>
    <s v=""/>
    <x v="3"/>
    <x v="1"/>
    <s v="Add explicit outbound method to disable default outbound"/>
    <m/>
    <m/>
    <m/>
    <m/>
    <s v="USD"/>
    <n v="0"/>
    <m/>
  </r>
  <r>
    <s v="f63fbc3e-78fb-48e6-8e5b-944c79e35ca1"/>
    <s v="rg-nomo-eastus2-prod-002"/>
    <s v="microsoft.network/networkinterfaces"/>
    <s v="79f679bf69664d84806880e97b65c373-privatenic"/>
    <s v=""/>
    <s v=""/>
    <x v="3"/>
    <x v="1"/>
    <s v="Add explicit outbound method to disable default outbound"/>
    <m/>
    <m/>
    <m/>
    <m/>
    <s v="USD"/>
    <n v="0"/>
    <m/>
  </r>
  <r>
    <s v="f63fbc3e-78fb-48e6-8e5b-944c79e35ca1"/>
    <s v="rg-nomo-eastus2-prod-002"/>
    <s v="microsoft.network/networkinterfaces"/>
    <s v="7ba619befd19464fb201f54ba86e29d8-privatenic"/>
    <s v=""/>
    <s v=""/>
    <x v="3"/>
    <x v="1"/>
    <s v="Add explicit outbound method to disable default outbound"/>
    <m/>
    <m/>
    <m/>
    <m/>
    <s v="USD"/>
    <n v="0"/>
    <m/>
  </r>
  <r>
    <s v="f63fbc3e-78fb-48e6-8e5b-944c79e35ca1"/>
    <s v="rg-nomo-eastus2-prod-002"/>
    <s v="microsoft.network/networkinterfaces"/>
    <s v="7e2473eb8cb54a32a20e25e0af37631c-privatenic"/>
    <s v=""/>
    <s v=""/>
    <x v="3"/>
    <x v="1"/>
    <s v="Add explicit outbound method to disable default outbound"/>
    <m/>
    <m/>
    <m/>
    <m/>
    <s v="USD"/>
    <n v="0"/>
    <m/>
  </r>
  <r>
    <s v="f63fbc3e-78fb-48e6-8e5b-944c79e35ca1"/>
    <s v="rg-nomo-eastus2-prod-002"/>
    <s v="microsoft.network/networkinterfaces"/>
    <s v="7e4efc6cffd447c7a951422c655fd6fe-privatenic"/>
    <s v=""/>
    <s v=""/>
    <x v="3"/>
    <x v="1"/>
    <s v="Add explicit outbound method to disable default outbound"/>
    <m/>
    <m/>
    <m/>
    <m/>
    <s v="USD"/>
    <n v="0"/>
    <m/>
  </r>
  <r>
    <s v="f63fbc3e-78fb-48e6-8e5b-944c79e35ca1"/>
    <s v="rg-nomo-eastus2-prod-002"/>
    <s v="microsoft.network/networkinterfaces"/>
    <s v="7f3e2fbec7224d0fa469f09d84e477a0-privatenic"/>
    <s v=""/>
    <s v=""/>
    <x v="3"/>
    <x v="1"/>
    <s v="Add explicit outbound method to disable default outbound"/>
    <m/>
    <m/>
    <m/>
    <m/>
    <s v="USD"/>
    <n v="0"/>
    <m/>
  </r>
  <r>
    <s v="f63fbc3e-78fb-48e6-8e5b-944c79e35ca1"/>
    <s v="rg-nomo-eastus2-prod-002"/>
    <s v="microsoft.network/networkinterfaces"/>
    <s v="80e662c3e189465bb162d2e2979a2e72-privatenic"/>
    <s v=""/>
    <s v=""/>
    <x v="3"/>
    <x v="1"/>
    <s v="Add explicit outbound method to disable default outbound"/>
    <m/>
    <m/>
    <m/>
    <m/>
    <s v="USD"/>
    <n v="0"/>
    <m/>
  </r>
  <r>
    <s v="f63fbc3e-78fb-48e6-8e5b-944c79e35ca1"/>
    <s v="rg-nomo-eastus2-prod-002"/>
    <s v="microsoft.network/networkinterfaces"/>
    <s v="8306517d0379407fbd76ca9e034aeb09-privatenic"/>
    <s v=""/>
    <s v=""/>
    <x v="3"/>
    <x v="1"/>
    <s v="Add explicit outbound method to disable default outbound"/>
    <m/>
    <m/>
    <m/>
    <m/>
    <s v="USD"/>
    <n v="0"/>
    <m/>
  </r>
  <r>
    <s v="f63fbc3e-78fb-48e6-8e5b-944c79e35ca1"/>
    <s v="rg-nomo-eastus2-prod-002"/>
    <s v="microsoft.network/networkinterfaces"/>
    <s v="872736a89c0c4266bd820fb0d4dc0c89-privatenic"/>
    <s v=""/>
    <s v=""/>
    <x v="3"/>
    <x v="1"/>
    <s v="Add explicit outbound method to disable default outbound"/>
    <m/>
    <m/>
    <m/>
    <m/>
    <s v="USD"/>
    <n v="0"/>
    <m/>
  </r>
  <r>
    <s v="f63fbc3e-78fb-48e6-8e5b-944c79e35ca1"/>
    <s v="rg-nomo-eastus2-prod-002"/>
    <s v="microsoft.network/networkinterfaces"/>
    <s v="894c4885ced94200abf329d815726e78-privatenic"/>
    <s v=""/>
    <s v=""/>
    <x v="3"/>
    <x v="1"/>
    <s v="Add explicit outbound method to disable default outbound"/>
    <m/>
    <m/>
    <m/>
    <m/>
    <s v="USD"/>
    <n v="0"/>
    <m/>
  </r>
  <r>
    <s v="f63fbc3e-78fb-48e6-8e5b-944c79e35ca1"/>
    <s v="rg-nomo-eastus2-prod-002"/>
    <s v="microsoft.network/networkinterfaces"/>
    <s v="896db81734454892bdf801f4f68cbe37-privatenic"/>
    <s v=""/>
    <s v=""/>
    <x v="3"/>
    <x v="1"/>
    <s v="Add explicit outbound method to disable default outbound"/>
    <m/>
    <m/>
    <m/>
    <m/>
    <s v="USD"/>
    <n v="0"/>
    <m/>
  </r>
  <r>
    <s v="f63fbc3e-78fb-48e6-8e5b-944c79e35ca1"/>
    <s v="rg-nomo-eastus2-prod-002"/>
    <s v="microsoft.network/networkinterfaces"/>
    <s v="8c15b6654a3a4b9fb0f8db7215e4f852-privatenic"/>
    <s v=""/>
    <s v=""/>
    <x v="3"/>
    <x v="1"/>
    <s v="Add explicit outbound method to disable default outbound"/>
    <m/>
    <m/>
    <m/>
    <m/>
    <s v="USD"/>
    <n v="0"/>
    <m/>
  </r>
  <r>
    <s v="f63fbc3e-78fb-48e6-8e5b-944c79e35ca1"/>
    <s v="rg-nomo-eastus2-prod-002"/>
    <s v="microsoft.network/networkinterfaces"/>
    <s v="90ff9e87578b4e14bbf3b562a851b3a8-privatenic"/>
    <s v=""/>
    <s v=""/>
    <x v="3"/>
    <x v="1"/>
    <s v="Add explicit outbound method to disable default outbound"/>
    <m/>
    <m/>
    <m/>
    <m/>
    <s v="USD"/>
    <n v="0"/>
    <m/>
  </r>
  <r>
    <s v="f63fbc3e-78fb-48e6-8e5b-944c79e35ca1"/>
    <s v="rg-nomo-eastus2-prod-002"/>
    <s v="microsoft.network/networkinterfaces"/>
    <s v="91b8c1a1382047d8a04012a7665ca614-privatenic"/>
    <s v=""/>
    <s v=""/>
    <x v="3"/>
    <x v="1"/>
    <s v="Add explicit outbound method to disable default outbound"/>
    <m/>
    <m/>
    <m/>
    <m/>
    <s v="USD"/>
    <n v="0"/>
    <m/>
  </r>
  <r>
    <s v="f63fbc3e-78fb-48e6-8e5b-944c79e35ca1"/>
    <s v="rg-nomo-eastus2-prod-002"/>
    <s v="microsoft.network/networkinterfaces"/>
    <s v="92a36d1c42d44b52a40713d3b744f27d-privatenic"/>
    <s v=""/>
    <s v=""/>
    <x v="3"/>
    <x v="1"/>
    <s v="Add explicit outbound method to disable default outbound"/>
    <m/>
    <m/>
    <m/>
    <m/>
    <s v="USD"/>
    <n v="0"/>
    <m/>
  </r>
  <r>
    <s v="f63fbc3e-78fb-48e6-8e5b-944c79e35ca1"/>
    <s v="rg-nomo-eastus2-prod-002"/>
    <s v="microsoft.network/networkinterfaces"/>
    <s v="94108cba5d2543af80ccf086e4ca0137-privatenic"/>
    <s v=""/>
    <s v=""/>
    <x v="3"/>
    <x v="1"/>
    <s v="Add explicit outbound method to disable default outbound"/>
    <m/>
    <m/>
    <m/>
    <m/>
    <s v="USD"/>
    <n v="0"/>
    <m/>
  </r>
  <r>
    <s v="f63fbc3e-78fb-48e6-8e5b-944c79e35ca1"/>
    <s v="rg-nomo-eastus2-prod-002"/>
    <s v="microsoft.network/networkinterfaces"/>
    <s v="9505678f856d40d894fd2fd04560918d-privatenic"/>
    <s v=""/>
    <s v=""/>
    <x v="3"/>
    <x v="1"/>
    <s v="Add explicit outbound method to disable default outbound"/>
    <m/>
    <m/>
    <m/>
    <m/>
    <s v="USD"/>
    <n v="0"/>
    <m/>
  </r>
  <r>
    <s v="f63fbc3e-78fb-48e6-8e5b-944c79e35ca1"/>
    <s v="rg-nomo-eastus2-prod-002"/>
    <s v="microsoft.network/networkinterfaces"/>
    <s v="98e87a89e185421eaa232c5f8fcae26d-privatenic"/>
    <s v=""/>
    <s v=""/>
    <x v="3"/>
    <x v="1"/>
    <s v="Add explicit outbound method to disable default outbound"/>
    <m/>
    <m/>
    <m/>
    <m/>
    <s v="USD"/>
    <n v="0"/>
    <m/>
  </r>
  <r>
    <s v="f63fbc3e-78fb-48e6-8e5b-944c79e35ca1"/>
    <s v="rg-nomo-eastus2-prod-002"/>
    <s v="microsoft.network/networkinterfaces"/>
    <s v="9e7336dbee61421e967d0d66a9d943a2-privatenic"/>
    <s v=""/>
    <s v=""/>
    <x v="3"/>
    <x v="1"/>
    <s v="Add explicit outbound method to disable default outbound"/>
    <m/>
    <m/>
    <m/>
    <m/>
    <s v="USD"/>
    <n v="0"/>
    <m/>
  </r>
  <r>
    <s v="f63fbc3e-78fb-48e6-8e5b-944c79e35ca1"/>
    <s v="rg-nomo-eastus2-prod-002"/>
    <s v="microsoft.network/networkinterfaces"/>
    <s v="a5181c0703c942378d168e6e8152384c-privatenic"/>
    <s v=""/>
    <s v=""/>
    <x v="3"/>
    <x v="1"/>
    <s v="Add explicit outbound method to disable default outbound"/>
    <m/>
    <m/>
    <m/>
    <m/>
    <s v="USD"/>
    <n v="0"/>
    <m/>
  </r>
  <r>
    <s v="f63fbc3e-78fb-48e6-8e5b-944c79e35ca1"/>
    <s v="rg-nomo-eastus2-prod-002"/>
    <s v="microsoft.network/networkinterfaces"/>
    <s v="a58faaf63ffa4891899ff13b84e2d70f-privatenic"/>
    <s v=""/>
    <s v=""/>
    <x v="3"/>
    <x v="1"/>
    <s v="Add explicit outbound method to disable default outbound"/>
    <m/>
    <m/>
    <m/>
    <m/>
    <s v="USD"/>
    <n v="0"/>
    <m/>
  </r>
  <r>
    <s v="f63fbc3e-78fb-48e6-8e5b-944c79e35ca1"/>
    <s v="rg-nomo-eastus2-prod-002"/>
    <s v="microsoft.network/networkinterfaces"/>
    <s v="a6d2db4fffc946c3976cadae237ed29f-privatenic"/>
    <s v=""/>
    <s v=""/>
    <x v="3"/>
    <x v="1"/>
    <s v="Add explicit outbound method to disable default outbound"/>
    <m/>
    <m/>
    <m/>
    <m/>
    <s v="USD"/>
    <n v="0"/>
    <m/>
  </r>
  <r>
    <s v="f63fbc3e-78fb-48e6-8e5b-944c79e35ca1"/>
    <s v="rg-nomo-eastus2-prod-002"/>
    <s v="microsoft.network/networkinterfaces"/>
    <s v="a70143a0fcd84a3da6bb80d3144d79b2-privatenic"/>
    <s v=""/>
    <s v=""/>
    <x v="3"/>
    <x v="1"/>
    <s v="Add explicit outbound method to disable default outbound"/>
    <m/>
    <m/>
    <m/>
    <m/>
    <s v="USD"/>
    <n v="0"/>
    <m/>
  </r>
  <r>
    <s v="f63fbc3e-78fb-48e6-8e5b-944c79e35ca1"/>
    <s v="rg-nomo-eastus2-prod-002"/>
    <s v="microsoft.network/networkinterfaces"/>
    <s v="aa9ab933bfa9419e828b0a33094e8f5a-privatenic"/>
    <s v=""/>
    <s v=""/>
    <x v="3"/>
    <x v="1"/>
    <s v="Add explicit outbound method to disable default outbound"/>
    <m/>
    <m/>
    <m/>
    <m/>
    <s v="USD"/>
    <n v="0"/>
    <m/>
  </r>
  <r>
    <s v="f63fbc3e-78fb-48e6-8e5b-944c79e35ca1"/>
    <s v="rg-nomo-eastus2-prod-002"/>
    <s v="microsoft.network/networkinterfaces"/>
    <s v="ad8e46bf72594539aa5dc49132b813d0-privatenic"/>
    <s v=""/>
    <s v=""/>
    <x v="3"/>
    <x v="1"/>
    <s v="Add explicit outbound method to disable default outbound"/>
    <m/>
    <m/>
    <m/>
    <m/>
    <s v="USD"/>
    <n v="0"/>
    <m/>
  </r>
  <r>
    <s v="f63fbc3e-78fb-48e6-8e5b-944c79e35ca1"/>
    <s v="rg-nomo-eastus2-prod-002"/>
    <s v="microsoft.network/networkinterfaces"/>
    <s v="ade699a819f5486f90fc911246ad6a5f-privatenic"/>
    <s v=""/>
    <s v=""/>
    <x v="3"/>
    <x v="1"/>
    <s v="Add explicit outbound method to disable default outbound"/>
    <m/>
    <m/>
    <m/>
    <m/>
    <s v="USD"/>
    <n v="0"/>
    <m/>
  </r>
  <r>
    <s v="f63fbc3e-78fb-48e6-8e5b-944c79e35ca1"/>
    <s v="rg-nomo-eastus2-prod-002"/>
    <s v="microsoft.network/networkinterfaces"/>
    <s v="aee8219875f34838a52753740d6a2008-privatenic"/>
    <s v=""/>
    <s v=""/>
    <x v="3"/>
    <x v="1"/>
    <s v="Add explicit outbound method to disable default outbound"/>
    <m/>
    <m/>
    <m/>
    <m/>
    <s v="USD"/>
    <n v="0"/>
    <m/>
  </r>
  <r>
    <s v="f63fbc3e-78fb-48e6-8e5b-944c79e35ca1"/>
    <s v="rg-nomo-eastus2-prod-002"/>
    <s v="microsoft.network/networkinterfaces"/>
    <s v="b055464739e846b18a1b362a36f2aa2f-privatenic"/>
    <s v=""/>
    <s v=""/>
    <x v="3"/>
    <x v="1"/>
    <s v="Add explicit outbound method to disable default outbound"/>
    <m/>
    <m/>
    <m/>
    <m/>
    <s v="USD"/>
    <n v="0"/>
    <m/>
  </r>
  <r>
    <s v="f63fbc3e-78fb-48e6-8e5b-944c79e35ca1"/>
    <s v="rg-nomo-eastus2-prod-002"/>
    <s v="microsoft.network/networkinterfaces"/>
    <s v="b39fe24d64cb41aeb71c6bf58be59548-privatenic"/>
    <s v=""/>
    <s v=""/>
    <x v="3"/>
    <x v="1"/>
    <s v="Add explicit outbound method to disable default outbound"/>
    <m/>
    <m/>
    <m/>
    <m/>
    <s v="USD"/>
    <n v="0"/>
    <m/>
  </r>
  <r>
    <s v="f63fbc3e-78fb-48e6-8e5b-944c79e35ca1"/>
    <s v="rg-nomo-eastus2-prod-002"/>
    <s v="microsoft.network/networkinterfaces"/>
    <s v="b64be5cf057947d8bbc7e18ca1c01f06-privatenic"/>
    <s v=""/>
    <s v=""/>
    <x v="3"/>
    <x v="1"/>
    <s v="Add explicit outbound method to disable default outbound"/>
    <m/>
    <m/>
    <m/>
    <m/>
    <s v="USD"/>
    <n v="0"/>
    <m/>
  </r>
  <r>
    <s v="f63fbc3e-78fb-48e6-8e5b-944c79e35ca1"/>
    <s v="rg-nomo-eastus2-prod-002"/>
    <s v="microsoft.network/networkinterfaces"/>
    <s v="bb72ac8a777643759816d2aac03c550b-privatenic"/>
    <s v=""/>
    <s v=""/>
    <x v="3"/>
    <x v="1"/>
    <s v="Add explicit outbound method to disable default outbound"/>
    <m/>
    <m/>
    <m/>
    <m/>
    <s v="USD"/>
    <n v="0"/>
    <m/>
  </r>
  <r>
    <s v="f63fbc3e-78fb-48e6-8e5b-944c79e35ca1"/>
    <s v="rg-nomo-eastus2-prod-002"/>
    <s v="microsoft.network/networkinterfaces"/>
    <s v="bd0322ba595a4a99a8d5da0f934264df-privatenic"/>
    <s v=""/>
    <s v=""/>
    <x v="3"/>
    <x v="1"/>
    <s v="Add explicit outbound method to disable default outbound"/>
    <m/>
    <m/>
    <m/>
    <m/>
    <s v="USD"/>
    <n v="0"/>
    <m/>
  </r>
  <r>
    <s v="f63fbc3e-78fb-48e6-8e5b-944c79e35ca1"/>
    <s v="rg-nomo-eastus2-prod-002"/>
    <s v="microsoft.network/networkinterfaces"/>
    <s v="be85bbca5ff74b84925381c581fcf8e1-privatenic"/>
    <s v=""/>
    <s v=""/>
    <x v="3"/>
    <x v="1"/>
    <s v="Add explicit outbound method to disable default outbound"/>
    <m/>
    <m/>
    <m/>
    <m/>
    <s v="USD"/>
    <n v="0"/>
    <m/>
  </r>
  <r>
    <s v="f63fbc3e-78fb-48e6-8e5b-944c79e35ca1"/>
    <s v="rg-nomo-eastus2-prod-002"/>
    <s v="microsoft.network/networkinterfaces"/>
    <s v="c006f2fafddc43e8a87e7a699b50b800-privatenic"/>
    <s v=""/>
    <s v=""/>
    <x v="3"/>
    <x v="1"/>
    <s v="Add explicit outbound method to disable default outbound"/>
    <m/>
    <m/>
    <m/>
    <m/>
    <s v="USD"/>
    <n v="0"/>
    <m/>
  </r>
  <r>
    <s v="f63fbc3e-78fb-48e6-8e5b-944c79e35ca1"/>
    <s v="rg-nomo-eastus2-prod-002"/>
    <s v="microsoft.network/networkinterfaces"/>
    <s v="c007edfdf1f0446b8ad6a8baa71d786c-privatenic"/>
    <s v=""/>
    <s v=""/>
    <x v="3"/>
    <x v="1"/>
    <s v="Add explicit outbound method to disable default outbound"/>
    <m/>
    <m/>
    <m/>
    <m/>
    <s v="USD"/>
    <n v="0"/>
    <m/>
  </r>
  <r>
    <s v="f63fbc3e-78fb-48e6-8e5b-944c79e35ca1"/>
    <s v="rg-nomo-eastus2-prod-002"/>
    <s v="microsoft.network/networkinterfaces"/>
    <s v="c0e16cb90cd44239aa8ea93f7103f392-privatenic"/>
    <s v=""/>
    <s v=""/>
    <x v="3"/>
    <x v="1"/>
    <s v="Add explicit outbound method to disable default outbound"/>
    <m/>
    <m/>
    <m/>
    <m/>
    <s v="USD"/>
    <n v="0"/>
    <m/>
  </r>
  <r>
    <s v="f63fbc3e-78fb-48e6-8e5b-944c79e35ca1"/>
    <s v="rg-nomo-eastus2-prod-002"/>
    <s v="microsoft.network/networkinterfaces"/>
    <s v="c6662d1f696d4c3a8715c81bbf93a882-privatenic"/>
    <s v=""/>
    <s v=""/>
    <x v="3"/>
    <x v="1"/>
    <s v="Add explicit outbound method to disable default outbound"/>
    <m/>
    <m/>
    <m/>
    <m/>
    <s v="USD"/>
    <n v="0"/>
    <m/>
  </r>
  <r>
    <s v="f63fbc3e-78fb-48e6-8e5b-944c79e35ca1"/>
    <s v="rg-nomo-eastus2-prod-002"/>
    <s v="microsoft.network/networkinterfaces"/>
    <s v="c849a21e35094086bdf8298c48e83e33-privatenic"/>
    <s v=""/>
    <s v=""/>
    <x v="3"/>
    <x v="1"/>
    <s v="Add explicit outbound method to disable default outbound"/>
    <m/>
    <m/>
    <m/>
    <m/>
    <s v="USD"/>
    <n v="0"/>
    <m/>
  </r>
  <r>
    <s v="f63fbc3e-78fb-48e6-8e5b-944c79e35ca1"/>
    <s v="rg-nomo-eastus2-prod-002"/>
    <s v="microsoft.network/networkinterfaces"/>
    <s v="ce7c9202a81c4a3e913425ad2ee836ef-privatenic"/>
    <s v=""/>
    <s v=""/>
    <x v="3"/>
    <x v="1"/>
    <s v="Add explicit outbound method to disable default outbound"/>
    <m/>
    <m/>
    <m/>
    <m/>
    <s v="USD"/>
    <n v="0"/>
    <m/>
  </r>
  <r>
    <s v="f63fbc3e-78fb-48e6-8e5b-944c79e35ca1"/>
    <s v="rg-nomo-eastus2-prod-002"/>
    <s v="microsoft.network/networkinterfaces"/>
    <s v="ceae66572f28445892851da8264e1fb5-privatenic"/>
    <s v=""/>
    <s v=""/>
    <x v="3"/>
    <x v="1"/>
    <s v="Add explicit outbound method to disable default outbound"/>
    <m/>
    <m/>
    <m/>
    <m/>
    <s v="USD"/>
    <n v="0"/>
    <m/>
  </r>
  <r>
    <s v="f63fbc3e-78fb-48e6-8e5b-944c79e35ca1"/>
    <s v="rg-nomo-eastus2-prod-002"/>
    <s v="microsoft.network/networkinterfaces"/>
    <s v="cec688386a4a42b3b5c9f6b1387bd19d-privatenic"/>
    <s v=""/>
    <s v=""/>
    <x v="3"/>
    <x v="1"/>
    <s v="Add explicit outbound method to disable default outbound"/>
    <m/>
    <m/>
    <m/>
    <m/>
    <s v="USD"/>
    <n v="0"/>
    <m/>
  </r>
  <r>
    <s v="f63fbc3e-78fb-48e6-8e5b-944c79e35ca1"/>
    <s v="rg-nomo-eastus2-prod-002"/>
    <s v="microsoft.network/networkinterfaces"/>
    <s v="d149a26fc0434731bdda9123ac3adc23-privatenic"/>
    <s v=""/>
    <s v=""/>
    <x v="3"/>
    <x v="1"/>
    <s v="Add explicit outbound method to disable default outbound"/>
    <m/>
    <m/>
    <m/>
    <m/>
    <s v="USD"/>
    <n v="0"/>
    <m/>
  </r>
  <r>
    <s v="f63fbc3e-78fb-48e6-8e5b-944c79e35ca1"/>
    <s v="rg-nomo-eastus2-prod-002"/>
    <s v="microsoft.network/networkinterfaces"/>
    <s v="d39160be56db49d69955c7e0afbc0094-privatenic"/>
    <s v=""/>
    <s v=""/>
    <x v="3"/>
    <x v="1"/>
    <s v="Add explicit outbound method to disable default outbound"/>
    <m/>
    <m/>
    <m/>
    <m/>
    <s v="USD"/>
    <n v="0"/>
    <m/>
  </r>
  <r>
    <s v="f63fbc3e-78fb-48e6-8e5b-944c79e35ca1"/>
    <s v="rg-nomo-eastus2-prod-002"/>
    <s v="microsoft.network/networkinterfaces"/>
    <s v="d40c7727f9cc41daa594265bc508df49-privatenic"/>
    <s v=""/>
    <s v=""/>
    <x v="3"/>
    <x v="1"/>
    <s v="Add explicit outbound method to disable default outbound"/>
    <m/>
    <m/>
    <m/>
    <m/>
    <s v="USD"/>
    <n v="0"/>
    <m/>
  </r>
  <r>
    <s v="f63fbc3e-78fb-48e6-8e5b-944c79e35ca1"/>
    <s v="rg-nomo-eastus2-prod-002"/>
    <s v="microsoft.network/networkinterfaces"/>
    <s v="d4106f2589ea4a398425abe02bee9153-privatenic"/>
    <s v=""/>
    <s v=""/>
    <x v="3"/>
    <x v="1"/>
    <s v="Add explicit outbound method to disable default outbound"/>
    <m/>
    <m/>
    <m/>
    <m/>
    <s v="USD"/>
    <n v="0"/>
    <m/>
  </r>
  <r>
    <s v="f63fbc3e-78fb-48e6-8e5b-944c79e35ca1"/>
    <s v="rg-nomo-eastus2-prod-002"/>
    <s v="microsoft.network/networkinterfaces"/>
    <s v="d571d92f1c9f4ff08af3ec83e28d1091-privatenic"/>
    <s v=""/>
    <s v=""/>
    <x v="3"/>
    <x v="1"/>
    <s v="Add explicit outbound method to disable default outbound"/>
    <m/>
    <m/>
    <m/>
    <m/>
    <s v="USD"/>
    <n v="0"/>
    <m/>
  </r>
  <r>
    <s v="f63fbc3e-78fb-48e6-8e5b-944c79e35ca1"/>
    <s v="rg-nomo-eastus2-prod-002"/>
    <s v="microsoft.network/networkinterfaces"/>
    <s v="d59c5aa67c2f47f0969dedbd9a919bbe-privatenic"/>
    <s v=""/>
    <s v=""/>
    <x v="3"/>
    <x v="1"/>
    <s v="Add explicit outbound method to disable default outbound"/>
    <m/>
    <m/>
    <m/>
    <m/>
    <s v="USD"/>
    <n v="0"/>
    <m/>
  </r>
  <r>
    <s v="f63fbc3e-78fb-48e6-8e5b-944c79e35ca1"/>
    <s v="rg-nomo-eastus2-prod-002"/>
    <s v="microsoft.network/networkinterfaces"/>
    <s v="d960d907b16947b0adbd13162c02c9b3-privatenic"/>
    <s v=""/>
    <s v=""/>
    <x v="3"/>
    <x v="1"/>
    <s v="Add explicit outbound method to disable default outbound"/>
    <m/>
    <m/>
    <m/>
    <m/>
    <s v="USD"/>
    <n v="0"/>
    <m/>
  </r>
  <r>
    <s v="f63fbc3e-78fb-48e6-8e5b-944c79e35ca1"/>
    <s v="rg-nomo-eastus2-prod-002"/>
    <s v="microsoft.network/networkinterfaces"/>
    <s v="da319796fe00434f9c75ecb6b5cb4e2b-privatenic"/>
    <s v=""/>
    <s v=""/>
    <x v="3"/>
    <x v="1"/>
    <s v="Add explicit outbound method to disable default outbound"/>
    <m/>
    <m/>
    <m/>
    <m/>
    <s v="USD"/>
    <n v="0"/>
    <m/>
  </r>
  <r>
    <s v="f63fbc3e-78fb-48e6-8e5b-944c79e35ca1"/>
    <s v="rg-nomo-eastus2-prod-002"/>
    <s v="microsoft.network/networkinterfaces"/>
    <s v="de8141b20c284d038b1a213a450c65de-privatenic"/>
    <s v=""/>
    <s v=""/>
    <x v="3"/>
    <x v="1"/>
    <s v="Add explicit outbound method to disable default outbound"/>
    <m/>
    <m/>
    <m/>
    <m/>
    <s v="USD"/>
    <n v="0"/>
    <m/>
  </r>
  <r>
    <s v="f63fbc3e-78fb-48e6-8e5b-944c79e35ca1"/>
    <s v="rg-nomo-eastus2-prod-002"/>
    <s v="microsoft.network/networkinterfaces"/>
    <s v="e7e45cd441ed4334b2b6a82ebb2edffb-privatenic"/>
    <s v=""/>
    <s v=""/>
    <x v="3"/>
    <x v="1"/>
    <s v="Add explicit outbound method to disable default outbound"/>
    <m/>
    <m/>
    <m/>
    <m/>
    <s v="USD"/>
    <n v="0"/>
    <m/>
  </r>
  <r>
    <s v="f63fbc3e-78fb-48e6-8e5b-944c79e35ca1"/>
    <s v="rg-nomo-eastus2-prod-002"/>
    <s v="microsoft.network/networkinterfaces"/>
    <s v="e99a6755c2764cfb9137c09eb68fe470-privatenic"/>
    <s v=""/>
    <s v=""/>
    <x v="3"/>
    <x v="1"/>
    <s v="Add explicit outbound method to disable default outbound"/>
    <m/>
    <m/>
    <m/>
    <m/>
    <s v="USD"/>
    <n v="0"/>
    <m/>
  </r>
  <r>
    <s v="f63fbc3e-78fb-48e6-8e5b-944c79e35ca1"/>
    <s v="rg-nomo-eastus2-prod-002"/>
    <s v="microsoft.network/networkinterfaces"/>
    <s v="eb0297c555094d139b5a0b0c44191490-privatenic"/>
    <s v=""/>
    <s v=""/>
    <x v="3"/>
    <x v="1"/>
    <s v="Add explicit outbound method to disable default outbound"/>
    <m/>
    <m/>
    <m/>
    <m/>
    <s v="USD"/>
    <n v="0"/>
    <m/>
  </r>
  <r>
    <s v="f63fbc3e-78fb-48e6-8e5b-944c79e35ca1"/>
    <s v="rg-nomo-eastus2-prod-002"/>
    <s v="microsoft.network/networkinterfaces"/>
    <s v="ef6e3a3ec1104b9283fee0c54a8de2de-privatenic"/>
    <s v=""/>
    <s v=""/>
    <x v="3"/>
    <x v="1"/>
    <s v="Add explicit outbound method to disable default outbound"/>
    <m/>
    <m/>
    <m/>
    <m/>
    <s v="USD"/>
    <n v="0"/>
    <m/>
  </r>
  <r>
    <s v="f63fbc3e-78fb-48e6-8e5b-944c79e35ca1"/>
    <s v="rg-nomo-eastus2-prod-002"/>
    <s v="microsoft.network/networkinterfaces"/>
    <s v="f13418ac9abf4e8c869b0cde948321fb-privatenic"/>
    <s v=""/>
    <s v=""/>
    <x v="3"/>
    <x v="1"/>
    <s v="Add explicit outbound method to disable default outbound"/>
    <m/>
    <m/>
    <m/>
    <m/>
    <s v="USD"/>
    <n v="0"/>
    <m/>
  </r>
  <r>
    <s v="f63fbc3e-78fb-48e6-8e5b-944c79e35ca1"/>
    <s v="rg-nomo-eastus2-prod-002"/>
    <s v="microsoft.network/networkinterfaces"/>
    <s v="f13af6601c8c4225855aebd2e05187e7-privatenic"/>
    <s v=""/>
    <s v=""/>
    <x v="3"/>
    <x v="1"/>
    <s v="Add explicit outbound method to disable default outbound"/>
    <m/>
    <m/>
    <m/>
    <m/>
    <s v="USD"/>
    <n v="0"/>
    <m/>
  </r>
  <r>
    <s v="f63fbc3e-78fb-48e6-8e5b-944c79e35ca1"/>
    <s v="rg-nomo-eastus2-prod-002"/>
    <s v="microsoft.network/networkinterfaces"/>
    <s v="f4be47fd6a68482e86f8b5b99786490a-privatenic"/>
    <s v=""/>
    <s v=""/>
    <x v="3"/>
    <x v="1"/>
    <s v="Add explicit outbound method to disable default outbound"/>
    <m/>
    <m/>
    <m/>
    <m/>
    <s v="USD"/>
    <n v="0"/>
    <m/>
  </r>
  <r>
    <s v="f63fbc3e-78fb-48e6-8e5b-944c79e35ca1"/>
    <s v="rg-nomo-eastus2-prod-002"/>
    <s v="microsoft.network/networkinterfaces"/>
    <s v="f6fed313d23f46fd816073b880acbd96-privatenic"/>
    <s v=""/>
    <s v=""/>
    <x v="3"/>
    <x v="1"/>
    <s v="Add explicit outbound method to disable default outbound"/>
    <m/>
    <m/>
    <m/>
    <m/>
    <s v="USD"/>
    <n v="0"/>
    <m/>
  </r>
  <r>
    <s v="f63fbc3e-78fb-48e6-8e5b-944c79e35ca1"/>
    <s v="rg-nomo-eastus2-prod-002"/>
    <s v="microsoft.network/networkinterfaces"/>
    <s v="fc587ddfe6f7498f9b25d68056371bdc-privatenic"/>
    <s v=""/>
    <s v=""/>
    <x v="3"/>
    <x v="1"/>
    <s v="Add explicit outbound method to disable default outbound"/>
    <m/>
    <m/>
    <m/>
    <m/>
    <s v="USD"/>
    <n v="0"/>
    <m/>
  </r>
  <r>
    <s v="f63fbc3e-78fb-48e6-8e5b-944c79e35ca1"/>
    <s v="rg-nomo-eastus2-prod-002"/>
    <s v="microsoft.network/networkinterfaces"/>
    <s v="fefdeeb7ecc2458786d4ca68d1d62283-privatenic"/>
    <s v=""/>
    <s v=""/>
    <x v="3"/>
    <x v="1"/>
    <s v="Add explicit outbound method to disable default outbound"/>
    <m/>
    <m/>
    <m/>
    <m/>
    <s v="USD"/>
    <n v="0"/>
    <m/>
  </r>
  <r>
    <s v="f63fbc3e-78fb-48e6-8e5b-944c79e35ca1"/>
    <s v="rg-nomo-eastus2-prod-002"/>
    <s v="microsoft.storage/storageaccounts"/>
    <s v="dbstoragetridggwfod7qy"/>
    <s v=""/>
    <s v=""/>
    <x v="1"/>
    <x v="1"/>
    <s v="Storage accounts should restrict network access using virtual network rules"/>
    <m/>
    <m/>
    <m/>
    <m/>
    <s v="USD"/>
    <n v="0"/>
    <m/>
  </r>
  <r>
    <s v="f63fbc3e-78fb-48e6-8e5b-944c79e35ca1"/>
    <s v="rg-nomo-eastus2-prod-002"/>
    <s v="microsoft.storage/storageaccounts"/>
    <s v="dbstoragetridggwfod7qy"/>
    <s v=""/>
    <s v=""/>
    <x v="2"/>
    <x v="0"/>
    <s v="Enable zone redundancy for storage accounts to improve high availability and resiliency"/>
    <m/>
    <m/>
    <m/>
    <m/>
    <s v="USD"/>
    <n v="0"/>
    <m/>
  </r>
  <r>
    <s v="f63fbc3e-78fb-48e6-8e5b-944c79e35ca1"/>
    <s v="rg-nomo-eastus2-prod-002"/>
    <s v="microsoft.storage/storageaccounts"/>
    <s v="dbstoragetridggwfod7qy"/>
    <s v=""/>
    <s v=""/>
    <x v="1"/>
    <x v="1"/>
    <s v="Storage account should use a private link connection"/>
    <m/>
    <m/>
    <m/>
    <m/>
    <s v="USD"/>
    <n v="0"/>
    <m/>
  </r>
  <r>
    <s v="f63fbc3e-78fb-48e6-8e5b-944c79e35ca1"/>
    <s v="rg-nomo-eastus2-prod-002"/>
    <s v="microsoft.storage/storageaccounts"/>
    <s v="dbstoragetridggwfod7qy"/>
    <s v=""/>
    <s v=""/>
    <x v="1"/>
    <x v="1"/>
    <s v="Storage accounts should prevent shared key access"/>
    <m/>
    <m/>
    <m/>
    <m/>
    <s v="USD"/>
    <n v="0"/>
    <m/>
  </r>
  <r>
    <s v="f63fbc3e-78fb-48e6-8e5b-944c79e35ca1"/>
    <s v="rg-operations-eastus2-prod-001"/>
    <s v="microsoft.compute/disks"/>
    <s v="vm-sigfo-eastus2-prod-001-datadisk_0"/>
    <s v=""/>
    <s v=""/>
    <x v="2"/>
    <x v="0"/>
    <s v="Ensure Azure Disks are in the same zone as your VM for higher resiliency and availability"/>
    <m/>
    <m/>
    <m/>
    <m/>
    <s v="USD"/>
    <n v="0"/>
    <m/>
  </r>
  <r>
    <s v="f63fbc3e-78fb-48e6-8e5b-944c79e35ca1"/>
    <s v="rg-operations-eastus2-prod-001"/>
    <s v="microsoft.compute/disks"/>
    <s v="vm-sigfo-eastus2-prod-001_osdisk_1_697a78732b2e4003803733ceca07b060"/>
    <s v=""/>
    <s v=""/>
    <x v="2"/>
    <x v="0"/>
    <s v="Ensure Azure Disks are in the same zone as your VM for higher resiliency and availability"/>
    <m/>
    <m/>
    <m/>
    <m/>
    <s v="USD"/>
    <n v="0"/>
    <m/>
  </r>
  <r>
    <s v="f63fbc3e-78fb-48e6-8e5b-944c79e35ca1"/>
    <s v="rg-operations-eastus2-prod-001"/>
    <s v="microsoft.compute/virtualmachines"/>
    <s v="vm-sigfo-eastus2-prod-001"/>
    <s v=""/>
    <s v=""/>
    <x v="1"/>
    <x v="1"/>
    <s v="Machines should have a vulnerability assessment solution"/>
    <m/>
    <m/>
    <m/>
    <m/>
    <s v="USD"/>
    <n v="0"/>
    <m/>
  </r>
  <r>
    <s v="f63fbc3e-78fb-48e6-8e5b-944c79e35ca1"/>
    <s v="rg-operations-eastus2-prod-001"/>
    <s v="microsoft.compute/virtualmachines"/>
    <s v="vm-sigfo-eastus2-prod-001"/>
    <s v=""/>
    <s v=""/>
    <x v="1"/>
    <x v="0"/>
    <s v="Linux virtual machines should enable Azure Disk Encryption or EncryptionAtHost."/>
    <m/>
    <m/>
    <m/>
    <m/>
    <s v="USD"/>
    <n v="0"/>
    <m/>
  </r>
  <r>
    <s v="f63fbc3e-78fb-48e6-8e5b-944c79e35ca1"/>
    <s v="rg-operations-eastus2-prod-001"/>
    <s v="microsoft.compute/virtualmachines"/>
    <s v="vm-sigfo-eastus2-prod-001"/>
    <s v=""/>
    <s v=""/>
    <x v="1"/>
    <x v="1"/>
    <s v="Virtual machines and virtual machine scale sets should have encryption at host enabled"/>
    <m/>
    <m/>
    <m/>
    <m/>
    <s v="USD"/>
    <n v="0"/>
    <m/>
  </r>
  <r>
    <s v="f63fbc3e-78fb-48e6-8e5b-944c79e35ca1"/>
    <s v="rg-operations-eastus2-prod-001"/>
    <s v="microsoft.compute/virtualmachines"/>
    <s v="vm-sigfo-eastus2-prod-001"/>
    <s v=""/>
    <s v=""/>
    <x v="2"/>
    <x v="1"/>
    <s v="Migrate workload to Virtual Machine Scale Sets Flex"/>
    <m/>
    <m/>
    <m/>
    <m/>
    <s v="USD"/>
    <n v="0"/>
    <m/>
  </r>
  <r>
    <s v="f63fbc3e-78fb-48e6-8e5b-944c79e35ca1"/>
    <s v="rg-operations-eastus2-prod-001"/>
    <s v="microsoft.compute/virtualmachines"/>
    <s v="vm-sigfo-eastus2-prod-001"/>
    <s v=""/>
    <s v=""/>
    <x v="1"/>
    <x v="0"/>
    <s v="Machines should be configured to periodically check for missing system updates"/>
    <m/>
    <m/>
    <m/>
    <m/>
    <s v="USD"/>
    <n v="0"/>
    <m/>
  </r>
  <r>
    <s v="f63fbc3e-78fb-48e6-8e5b-944c79e35ca1"/>
    <s v="rg-operations-eastus2-prod-001"/>
    <s v="microsoft.compute/virtualmachines"/>
    <s v="vm-sigfo-eastus2-prod-001"/>
    <s v=""/>
    <s v=""/>
    <x v="3"/>
    <x v="0"/>
    <s v="Enable Trusted Launch foundational excellence, and modern security for Existing Generation 2 VM(s)"/>
    <m/>
    <m/>
    <m/>
    <m/>
    <s v="USD"/>
    <n v="0"/>
    <m/>
  </r>
  <r>
    <s v="f63fbc3e-78fb-48e6-8e5b-944c79e35ca1"/>
    <s v="rg-operations-eastus2-prod-001"/>
    <s v="microsoft.compute/virtualmachines"/>
    <s v="vm-sigfo-eastus2-prod-001"/>
    <s v=""/>
    <s v=""/>
    <x v="1"/>
    <x v="1"/>
    <s v="Authentication to Linux machines should require SSH keys"/>
    <m/>
    <m/>
    <m/>
    <m/>
    <s v="USD"/>
    <n v="0"/>
    <m/>
  </r>
  <r>
    <s v="f63fbc3e-78fb-48e6-8e5b-944c79e35ca1"/>
    <s v="rg-operations-eastus2-prod-001"/>
    <s v="microsoft.compute/virtualmachines"/>
    <s v="vm-sigfo-eastus2-prod-001"/>
    <s v=""/>
    <s v=""/>
    <x v="1"/>
    <x v="1"/>
    <s v="Guest Configuration extension should be installed on machines"/>
    <m/>
    <m/>
    <m/>
    <m/>
    <s v="USD"/>
    <n v="0"/>
    <m/>
  </r>
  <r>
    <s v="f63fbc3e-78fb-48e6-8e5b-944c79e35ca1"/>
    <s v="rg-operations-eastus2-prod-001"/>
    <s v="microsoft.sql/servers"/>
    <s v="sqla-operations-eastus2-prod-001"/>
    <s v=""/>
    <s v="db-operations"/>
    <x v="1"/>
    <x v="0"/>
    <s v="Database owners should be as expected for SQL databases"/>
    <m/>
    <m/>
    <m/>
    <m/>
    <s v="USD"/>
    <n v="0"/>
    <m/>
  </r>
  <r>
    <s v="f63fbc3e-78fb-48e6-8e5b-944c79e35ca1"/>
    <s v="rg-operations-eastus2-prod-001"/>
    <s v="microsoft.sql/servers"/>
    <s v="sqla-operations-eastus2-prod-001"/>
    <s v=""/>
    <s v="db-operations"/>
    <x v="1"/>
    <x v="0"/>
    <s v="Minimal set of principals should be members of fixed high impact database roles in SQL databases"/>
    <m/>
    <m/>
    <m/>
    <m/>
    <s v="USD"/>
    <n v="0"/>
    <m/>
  </r>
  <r>
    <s v="f63fbc3e-78fb-48e6-8e5b-944c79e35ca1"/>
    <s v="rg-operations-eastus2-prod-001"/>
    <s v="microsoft.sql/servers"/>
    <s v="sqla-operations-eastus2-prod-001"/>
    <s v=""/>
    <s v="master"/>
    <x v="1"/>
    <x v="0"/>
    <s v="Server-level firewall rules should be tracked and maintained at a strict minimum on SQL Servers"/>
    <m/>
    <m/>
    <m/>
    <m/>
    <s v="USD"/>
    <n v="0"/>
    <m/>
  </r>
  <r>
    <s v="f63fbc3e-78fb-48e6-8e5b-944c79e35ca1"/>
    <s v="rg-operations-eastus2-prod-001"/>
    <s v="microsoft.sql/servers"/>
    <s v="sqla-operations-eastus2-prod-001"/>
    <s v=""/>
    <s v="master"/>
    <x v="1"/>
    <x v="0"/>
    <s v="Auditing should be enabled at the server level for SQL Servers"/>
    <m/>
    <m/>
    <m/>
    <m/>
    <s v="USD"/>
    <n v="0"/>
    <m/>
  </r>
  <r>
    <s v="f63fbc3e-78fb-48e6-8e5b-944c79e35ca1"/>
    <s v="rg-operations-eastus2-prod-001"/>
    <s v="microsoft.sql/servers"/>
    <s v="sqla-operations-eastus2-prod-001"/>
    <s v=""/>
    <s v=""/>
    <x v="1"/>
    <x v="1"/>
    <s v="Public network access on Azure SQL Database should be disabled"/>
    <m/>
    <m/>
    <m/>
    <m/>
    <s v="USD"/>
    <n v="0"/>
    <m/>
  </r>
  <r>
    <s v="f63fbc3e-78fb-48e6-8e5b-944c79e35ca1"/>
    <s v="rg-operations-eastus2-prod-001"/>
    <s v="microsoft.sql/servers"/>
    <s v="sqla-operations-eastus2-prod-001"/>
    <s v=""/>
    <s v=""/>
    <x v="1"/>
    <x v="0"/>
    <s v="SQL servers should have an Azure Active Directory administrator provisioned"/>
    <m/>
    <m/>
    <m/>
    <m/>
    <s v="USD"/>
    <n v="0"/>
    <m/>
  </r>
  <r>
    <s v="f63fbc3e-78fb-48e6-8e5b-944c79e35ca1"/>
    <s v="rg-operations-eastus2-prod-001"/>
    <s v="microsoft.sql/servers"/>
    <s v="sqla-operations-eastus2-prod-001"/>
    <s v=""/>
    <s v=""/>
    <x v="1"/>
    <x v="0"/>
    <s v="SQL databases should have vulnerability findings resolved"/>
    <m/>
    <m/>
    <m/>
    <m/>
    <s v="USD"/>
    <n v="0"/>
    <m/>
  </r>
  <r>
    <s v="f63fbc3e-78fb-48e6-8e5b-944c79e35ca1"/>
    <s v="rg-operations-eastus2-prod-001"/>
    <s v="microsoft.sql/servers"/>
    <s v="sqla-operations-eastus2-prod-001"/>
    <s v=""/>
    <s v=""/>
    <x v="1"/>
    <x v="1"/>
    <s v="Azure SQL Database should have Azure Active Directory Only Authentication enabled"/>
    <m/>
    <m/>
    <m/>
    <m/>
    <s v="USD"/>
    <n v="0"/>
    <m/>
  </r>
  <r>
    <s v="f63fbc3e-78fb-48e6-8e5b-944c79e35ca1"/>
    <s v="rg-operations-eastus2-prod-001"/>
    <s v="microsoft.storage/storageaccounts"/>
    <s v="stacoperatioeastus2prod1"/>
    <s v=""/>
    <s v=""/>
    <x v="1"/>
    <x v="1"/>
    <s v="Storage accounts should restrict network access using virtual network rules"/>
    <m/>
    <m/>
    <m/>
    <m/>
    <s v="USD"/>
    <n v="0"/>
    <m/>
  </r>
  <r>
    <s v="f63fbc3e-78fb-48e6-8e5b-944c79e35ca1"/>
    <s v="rg-operations-eastus2-prod-001"/>
    <s v="microsoft.storage/storageaccounts"/>
    <s v="stacoperatioeastus2prod1"/>
    <s v=""/>
    <s v=""/>
    <x v="1"/>
    <x v="1"/>
    <s v="Storage account should use a private link connection"/>
    <m/>
    <m/>
    <m/>
    <m/>
    <s v="USD"/>
    <n v="0"/>
    <m/>
  </r>
  <r>
    <s v="f63fbc3e-78fb-48e6-8e5b-944c79e35ca1"/>
    <s v="rg-operations-eastus2-prod-001"/>
    <s v="microsoft.storage/storageaccounts"/>
    <s v="stacoperatioeastus2prod1"/>
    <s v=""/>
    <s v=""/>
    <x v="1"/>
    <x v="1"/>
    <s v="Storage accounts should prevent shared key access"/>
    <m/>
    <m/>
    <m/>
    <m/>
    <s v="USD"/>
    <n v="0"/>
    <m/>
  </r>
  <r>
    <s v="f63fbc3e-78fb-48e6-8e5b-944c79e35ca1"/>
    <s v="rg-operations-eastus2-prod-001"/>
    <s v="microsoft.storage/storageaccounts"/>
    <s v="stacoperatioeastus2prod1"/>
    <s v=""/>
    <s v=""/>
    <x v="1"/>
    <x v="1"/>
    <s v="Storage account public access should be disallowed"/>
    <m/>
    <m/>
    <m/>
    <m/>
    <s v="USD"/>
    <n v="0"/>
    <m/>
  </r>
  <r>
    <s v="f63fbc3e-78fb-48e6-8e5b-944c79e35ca1"/>
    <s v="rg-operations-eastus2-prod-001"/>
    <s v="microsoft.storage/storageaccounts"/>
    <s v="stacoperatioeastus2prod1"/>
    <s v=""/>
    <s v=""/>
    <x v="2"/>
    <x v="0"/>
    <s v="Enable zone redundancy for storage accounts to improve high availability and resiliency"/>
    <m/>
    <m/>
    <m/>
    <m/>
    <s v="USD"/>
    <n v="0"/>
    <m/>
  </r>
  <r>
    <s v="f63fbc3e-78fb-48e6-8e5b-944c79e35ca1"/>
    <s v="rg-operations-eastus2-prod-001"/>
    <s v="microsoft.web/serverfarms"/>
    <s v="asp-rgoperationseastus2prod001-8fe1"/>
    <s v=""/>
    <s v=""/>
    <x v="2"/>
    <x v="0"/>
    <s v="Use zone-supported App Service Plan"/>
    <m/>
    <m/>
    <m/>
    <m/>
    <s v="USD"/>
    <n v="0"/>
    <m/>
  </r>
  <r>
    <s v="f63fbc3e-78fb-48e6-8e5b-944c79e35ca1"/>
    <s v="rg-operations-eastus2-prod-001"/>
    <s v="microsoft.web/serverfarms"/>
    <s v="asp-rgoperationseastus2prod001-8fe1"/>
    <s v="MICROSOFT.WEB/SITES"/>
    <s v=""/>
    <x v="2"/>
    <x v="0"/>
    <s v="Use Standard or Premium tier"/>
    <m/>
    <m/>
    <m/>
    <m/>
    <s v="USD"/>
    <n v="0"/>
    <m/>
  </r>
  <r>
    <s v="f63fbc3e-78fb-48e6-8e5b-944c79e35ca1"/>
    <s v="rg-operations-eastus2-prod-001"/>
    <s v="microsoft.web/serverfarms"/>
    <s v="asp-rgoperationseastus2prod001-8fe1"/>
    <s v="MICROSOFT.WEB/SITES"/>
    <s v=""/>
    <x v="2"/>
    <x v="0"/>
    <s v="Set minimum instance count for App Service to 2"/>
    <m/>
    <m/>
    <m/>
    <m/>
    <s v="USD"/>
    <n v="0"/>
    <m/>
  </r>
  <r>
    <s v="f63fbc3e-78fb-48e6-8e5b-944c79e35ca1"/>
    <s v="rg-operations-eastus2-prod-001"/>
    <s v="microsoft.web/sites"/>
    <s v="func-kpi-eastus2-prod-001"/>
    <s v=""/>
    <s v=""/>
    <x v="2"/>
    <x v="1"/>
    <s v="Migrate to Flex Consumption"/>
    <m/>
    <m/>
    <m/>
    <m/>
    <s v="USD"/>
    <n v="0"/>
    <m/>
  </r>
  <r>
    <s v="f63fbc3e-78fb-48e6-8e5b-944c79e35ca1"/>
    <s v="rg-operations-eastus2-prod-001"/>
    <s v="microsoft.web/sites"/>
    <s v="func-kpi-eastus2-prod-001"/>
    <s v=""/>
    <s v=""/>
    <x v="1"/>
    <x v="1"/>
    <s v="Managed identity should be enabled on function apps"/>
    <m/>
    <m/>
    <m/>
    <m/>
    <s v="USD"/>
    <n v="0"/>
    <m/>
  </r>
  <r>
    <s v="f63fbc3e-78fb-48e6-8e5b-944c79e35ca1"/>
    <s v="rg-sirius-eastus2-prod-001"/>
    <s v="microsoft.dbforpostgresql/flexibleservers"/>
    <s v="psql-transacctions-eastus2-prod-001"/>
    <s v=""/>
    <s v=""/>
    <x v="1"/>
    <x v="1"/>
    <s v="Azure Database for PostgreSQL flexible server should have Microsoft Entra authentication only enabled"/>
    <m/>
    <m/>
    <m/>
    <m/>
    <s v="USD"/>
    <n v="0"/>
    <m/>
  </r>
  <r>
    <s v="f63fbc3e-78fb-48e6-8e5b-944c79e35ca1"/>
    <s v="rg-sirius-eastus2-prod-001"/>
    <s v="microsoft.dbforpostgresql/flexibleservers"/>
    <s v="psql-transacctions-eastus2-prod-001"/>
    <s v=""/>
    <s v=""/>
    <x v="4"/>
    <x v="0"/>
    <s v="Review the server for table stats reset"/>
    <m/>
    <m/>
    <m/>
    <m/>
    <s v="USD"/>
    <n v="0"/>
    <m/>
  </r>
  <r>
    <s v="f63fbc3e-78fb-48e6-8e5b-944c79e35ca1"/>
    <s v="rg-sirius-eastus2-prod-001"/>
    <s v="microsoft.dbforpostgresql/flexibleservers"/>
    <s v="psql-transacctions-eastus2-prod-001"/>
    <s v=""/>
    <s v=""/>
    <x v="2"/>
    <x v="0"/>
    <s v="Create a read replica from the Azure Database for PostgreSQL flexible server"/>
    <m/>
    <m/>
    <m/>
    <m/>
    <s v="USD"/>
    <n v="0"/>
    <m/>
  </r>
  <r>
    <s v="f63fbc3e-78fb-48e6-8e5b-944c79e35ca1"/>
    <s v="rg-sirius-eastus2-prod-001"/>
    <s v="microsoft.dbforpostgresql/flexibleservers"/>
    <s v="psql-transacctions-eastus2-prod-001"/>
    <s v=""/>
    <s v=""/>
    <x v="1"/>
    <x v="0"/>
    <s v="Private endpoint should be configured for Azure Database for PostgreSQL Servers"/>
    <m/>
    <m/>
    <m/>
    <m/>
    <s v="USD"/>
    <n v="0"/>
    <m/>
  </r>
  <r>
    <s v="f63fbc3e-78fb-48e6-8e5b-944c79e35ca1"/>
    <s v="rg-sirius-eastus2-prod-001"/>
    <s v="microsoft.dbforpostgresql/flexibleservers"/>
    <s v="psql-transacctions-eastus2-prod-001"/>
    <s v=""/>
    <s v=""/>
    <x v="2"/>
    <x v="0"/>
    <s v="Enable high availability with zone redundancy"/>
    <m/>
    <m/>
    <m/>
    <m/>
    <s v="USD"/>
    <n v="0"/>
    <m/>
  </r>
  <r>
    <s v="f63fbc3e-78fb-48e6-8e5b-944c79e35ca1"/>
    <s v="rg-sirius-eastus2-prod-001"/>
    <s v="microsoft.dbforpostgresql/flexibleservers"/>
    <s v="psql-transacctions-eastus2-prod-001"/>
    <s v=""/>
    <s v=""/>
    <x v="2"/>
    <x v="1"/>
    <s v="Configure geo redundant backup storage"/>
    <m/>
    <m/>
    <m/>
    <m/>
    <s v="USD"/>
    <n v="0"/>
    <m/>
  </r>
  <r>
    <s v="f63fbc3e-78fb-48e6-8e5b-944c79e35ca1"/>
    <s v="rg-sirius-eastus2-prod-001"/>
    <s v="microsoft.web/serverfarms"/>
    <s v="asp-rgsiriuseastus2prod001-86ed"/>
    <s v="MICROSOFT.WEB/SITES"/>
    <s v=""/>
    <x v="2"/>
    <x v="0"/>
    <s v="Set minimum instance count for App Service to 2"/>
    <m/>
    <m/>
    <m/>
    <m/>
    <s v="USD"/>
    <n v="0"/>
    <m/>
  </r>
  <r>
    <s v="f63fbc3e-78fb-48e6-8e5b-944c79e35ca1"/>
    <s v="rg-sirius-eastus2-prod-001"/>
    <s v="microsoft.web/serverfarms"/>
    <s v="asp-rgsiriuseastus2prod001-86ed"/>
    <s v="MICROSOFT.WEB/SITES"/>
    <s v=""/>
    <x v="2"/>
    <x v="0"/>
    <s v="Use Standard or Premium tier"/>
    <m/>
    <m/>
    <m/>
    <m/>
    <s v="USD"/>
    <n v="0"/>
    <m/>
  </r>
  <r>
    <s v="f63fbc3e-78fb-48e6-8e5b-944c79e35ca1"/>
    <s v="rg-sirius-eastus2-prod-001"/>
    <s v="microsoft.web/serverfarms"/>
    <s v="asp-rgsiriuseastus2prod001-86ed"/>
    <s v=""/>
    <s v=""/>
    <x v="2"/>
    <x v="0"/>
    <s v="Use zone-supported App Service Plan"/>
    <m/>
    <m/>
    <m/>
    <m/>
    <s v="USD"/>
    <n v="0"/>
    <m/>
  </r>
  <r>
    <s v="f63fbc3e-78fb-48e6-8e5b-944c79e35ca1"/>
    <s v="rg-sirius-eastus2-prod-001"/>
    <s v="microsoft.web/serverfarms"/>
    <s v="asp-rgsiriuseastus2prod001"/>
    <s v="MICROSOFT.WEB/SITES"/>
    <s v=""/>
    <x v="2"/>
    <x v="0"/>
    <s v="Set minimum instance count for App Service to 2"/>
    <m/>
    <m/>
    <m/>
    <m/>
    <s v="USD"/>
    <n v="0"/>
    <m/>
  </r>
  <r>
    <s v="f63fbc3e-78fb-48e6-8e5b-944c79e35ca1"/>
    <s v="rg-sirius-eastus2-prod-001"/>
    <s v="microsoft.web/serverfarms"/>
    <s v="asp-rgsiriuseastus2prod001"/>
    <s v=""/>
    <s v=""/>
    <x v="2"/>
    <x v="0"/>
    <s v="Use zone-supported App Service Plan"/>
    <m/>
    <m/>
    <m/>
    <m/>
    <s v="USD"/>
    <n v="0"/>
    <m/>
  </r>
  <r>
    <s v="f63fbc3e-78fb-48e6-8e5b-944c79e35ca1"/>
    <s v="rg-sirius-eastus2-prod-001"/>
    <s v="microsoft.web/serverfarms"/>
    <s v="asp-rgsiriuseastus2prod002"/>
    <s v="MICROSOFT.WEB/SITES"/>
    <s v=""/>
    <x v="2"/>
    <x v="0"/>
    <s v="Set minimum instance count for App Service to 2"/>
    <m/>
    <m/>
    <m/>
    <m/>
    <s v="USD"/>
    <n v="0"/>
    <m/>
  </r>
  <r>
    <s v="f63fbc3e-78fb-48e6-8e5b-944c79e35ca1"/>
    <s v="rg-sirius-eastus2-prod-001"/>
    <s v="microsoft.web/serverfarms"/>
    <s v="asp-rgsiriuseastus2prod002"/>
    <s v="MICROSOFT.WEB/SITES"/>
    <s v=""/>
    <x v="2"/>
    <x v="0"/>
    <s v="Use Standard or Premium tier"/>
    <m/>
    <m/>
    <m/>
    <m/>
    <s v="USD"/>
    <n v="0"/>
    <m/>
  </r>
  <r>
    <s v="f63fbc3e-78fb-48e6-8e5b-944c79e35ca1"/>
    <s v="rg-sirius-eastus2-prod-001"/>
    <s v="microsoft.web/serverfarms"/>
    <s v="asp-rgsiriuseastus2prod002"/>
    <s v=""/>
    <s v=""/>
    <x v="2"/>
    <x v="0"/>
    <s v="Use zone-supported App Service Plan"/>
    <m/>
    <m/>
    <m/>
    <m/>
    <s v="USD"/>
    <n v="0"/>
    <m/>
  </r>
  <r>
    <s v="f63fbc3e-78fb-48e6-8e5b-944c79e35ca1"/>
    <s v="rg-sirius-eastus2-prod-001"/>
    <s v="microsoft.web/serverfarms"/>
    <s v="asp-rgsiriuseastus2prod003"/>
    <s v=""/>
    <s v=""/>
    <x v="2"/>
    <x v="0"/>
    <s v="Use zone-supported App Service Plan"/>
    <m/>
    <m/>
    <m/>
    <m/>
    <s v="USD"/>
    <n v="0"/>
    <m/>
  </r>
  <r>
    <s v="f63fbc3e-78fb-48e6-8e5b-944c79e35ca1"/>
    <s v="rg-sirius-eastus2-prod-001"/>
    <s v="microsoft.web/serverfarms"/>
    <s v="asp-rgsiriuseastus2prod004"/>
    <s v=""/>
    <s v=""/>
    <x v="2"/>
    <x v="0"/>
    <s v="Use zone-supported App Service Plan"/>
    <m/>
    <m/>
    <m/>
    <m/>
    <s v="USD"/>
    <n v="0"/>
    <m/>
  </r>
  <r>
    <s v="f63fbc3e-78fb-48e6-8e5b-944c79e35ca1"/>
    <s v="rg-sirius-eastus2-prod-001"/>
    <s v="microsoft.web/serverfarms"/>
    <s v="asp-rgsiriuseastus2prod004"/>
    <s v="MICROSOFT.WEB/SITES"/>
    <s v=""/>
    <x v="2"/>
    <x v="0"/>
    <s v="Use Standard or Premium tier"/>
    <m/>
    <m/>
    <m/>
    <m/>
    <s v="USD"/>
    <n v="0"/>
    <m/>
  </r>
  <r>
    <s v="f63fbc3e-78fb-48e6-8e5b-944c79e35ca1"/>
    <s v="rg-sirius-eastus2-prod-001"/>
    <s v="microsoft.web/serverfarms"/>
    <s v="asp-rgsiriuseastus2prod005"/>
    <s v="MICROSOFT.WEB/SITES"/>
    <s v=""/>
    <x v="2"/>
    <x v="0"/>
    <s v="Set minimum instance count for App Service to 2"/>
    <m/>
    <m/>
    <m/>
    <m/>
    <s v="USD"/>
    <n v="0"/>
    <m/>
  </r>
  <r>
    <s v="f63fbc3e-78fb-48e6-8e5b-944c79e35ca1"/>
    <s v="rg-sirius-eastus2-prod-001"/>
    <s v="microsoft.web/serverfarms"/>
    <s v="asp-rgsiriuseastus2prod005"/>
    <s v=""/>
    <s v=""/>
    <x v="2"/>
    <x v="0"/>
    <s v="Use zone-supported App Service Plan"/>
    <m/>
    <m/>
    <m/>
    <m/>
    <s v="USD"/>
    <n v="0"/>
    <m/>
  </r>
  <r>
    <s v="f63fbc3e-78fb-48e6-8e5b-944c79e35ca1"/>
    <s v="rg-sirius-eastus2-prod-001"/>
    <s v="microsoft.web/serverfarms"/>
    <s v="asp-rgsiriuseastus2prod005"/>
    <s v="MICROSOFT.WEB/SITES"/>
    <s v=""/>
    <x v="2"/>
    <x v="0"/>
    <s v="Use Standard or Premium tier"/>
    <m/>
    <m/>
    <m/>
    <m/>
    <s v="USD"/>
    <n v="0"/>
    <m/>
  </r>
  <r>
    <s v="f63fbc3e-78fb-48e6-8e5b-944c79e35ca1"/>
    <s v="rg-sirius-eastus2-prod-001"/>
    <s v="microsoft.web/serverfarms"/>
    <s v="asp-rgsiriuseastus2prod006"/>
    <s v="MICROSOFT.WEB/SITES"/>
    <s v=""/>
    <x v="2"/>
    <x v="0"/>
    <s v="Use Standard or Premium tier"/>
    <m/>
    <m/>
    <m/>
    <m/>
    <s v="USD"/>
    <n v="0"/>
    <m/>
  </r>
  <r>
    <s v="f63fbc3e-78fb-48e6-8e5b-944c79e35ca1"/>
    <s v="rg-sirius-eastus2-prod-001"/>
    <s v="microsoft.web/serverfarms"/>
    <s v="asp-rgsiriuseastus2prod006"/>
    <s v=""/>
    <s v=""/>
    <x v="2"/>
    <x v="0"/>
    <s v="Use zone-supported App Service Plan"/>
    <m/>
    <m/>
    <m/>
    <m/>
    <s v="USD"/>
    <n v="0"/>
    <m/>
  </r>
  <r>
    <s v="f63fbc3e-78fb-48e6-8e5b-944c79e35ca1"/>
    <s v="rg-sirius-eastus2-prod-001"/>
    <s v="microsoft.web/serverfarms"/>
    <s v="asp-rgsiriuseastus2prod007"/>
    <s v=""/>
    <s v=""/>
    <x v="2"/>
    <x v="0"/>
    <s v="Use zone-supported App Service Plan"/>
    <m/>
    <m/>
    <m/>
    <m/>
    <s v="USD"/>
    <n v="0"/>
    <m/>
  </r>
  <r>
    <s v="f63fbc3e-78fb-48e6-8e5b-944c79e35ca1"/>
    <s v="rg-sirius-eastus2-prod-001"/>
    <s v="microsoft.web/serverfarms"/>
    <s v="asp-rgsiriuseastus2prod007"/>
    <s v="MICROSOFT.WEB/SITES"/>
    <s v=""/>
    <x v="2"/>
    <x v="0"/>
    <s v="Set minimum instance count for App Service to 2"/>
    <m/>
    <m/>
    <m/>
    <m/>
    <s v="USD"/>
    <n v="0"/>
    <m/>
  </r>
  <r>
    <s v="f63fbc3e-78fb-48e6-8e5b-944c79e35ca1"/>
    <s v="rg-sirius-eastus2-prod-001"/>
    <s v="microsoft.web/serverfarms"/>
    <s v="asp-rgsiriuseastus2prod009"/>
    <s v="MICROSOFT.WEB/SITES"/>
    <s v=""/>
    <x v="2"/>
    <x v="0"/>
    <s v="Use Standard or Premium tier"/>
    <m/>
    <m/>
    <m/>
    <m/>
    <s v="USD"/>
    <n v="0"/>
    <m/>
  </r>
  <r>
    <s v="f63fbc3e-78fb-48e6-8e5b-944c79e35ca1"/>
    <s v="rg-sirius-eastus2-prod-001"/>
    <s v="microsoft.web/serverfarms"/>
    <s v="asp-rgsiriuseastus2prod009"/>
    <s v=""/>
    <s v=""/>
    <x v="2"/>
    <x v="0"/>
    <s v="Use zone-supported App Service Plan"/>
    <m/>
    <m/>
    <m/>
    <m/>
    <s v="USD"/>
    <n v="0"/>
    <m/>
  </r>
  <r>
    <s v="f63fbc3e-78fb-48e6-8e5b-944c79e35ca1"/>
    <s v="rg-sirius-eastus2-prod-001"/>
    <s v="microsoft.web/serverfarms"/>
    <s v="asp-rgsiriuseastus2prod009"/>
    <s v="MICROSOFT.WEB/SITES"/>
    <s v=""/>
    <x v="2"/>
    <x v="0"/>
    <s v="Set minimum instance count for App Service to 2"/>
    <m/>
    <m/>
    <m/>
    <m/>
    <s v="USD"/>
    <n v="0"/>
    <m/>
  </r>
  <r>
    <s v="f63fbc3e-78fb-48e6-8e5b-944c79e35ca1"/>
    <s v="rg-sirius-eastus2-prod-001"/>
    <s v="microsoft.web/serverfarms"/>
    <s v="sp-rgsiriuseastus2prod008"/>
    <s v=""/>
    <s v=""/>
    <x v="2"/>
    <x v="0"/>
    <s v="Use zone-supported App Service Plan"/>
    <m/>
    <m/>
    <m/>
    <m/>
    <s v="USD"/>
    <n v="0"/>
    <m/>
  </r>
  <r>
    <s v="f63fbc3e-78fb-48e6-8e5b-944c79e35ca1"/>
    <s v="rg-sirius-eastus2-prod-001"/>
    <s v="microsoft.web/sites"/>
    <s v="ase-devops-frondor2-eastus2-prod-001"/>
    <s v=""/>
    <s v=""/>
    <x v="2"/>
    <x v="0"/>
    <s v="Enable Health check for App Service"/>
    <m/>
    <m/>
    <m/>
    <m/>
    <s v="USD"/>
    <n v="0"/>
    <m/>
  </r>
  <r>
    <s v="f63fbc3e-78fb-48e6-8e5b-944c79e35ca1"/>
    <s v="rg-sirius-eastus2-prod-001"/>
    <s v="microsoft.web/sites"/>
    <s v="ase-devops-frondor2-eastus2-prod-001"/>
    <s v=""/>
    <s v=""/>
    <x v="1"/>
    <x v="1"/>
    <s v="Diagnostic logs in App Service should be enabled"/>
    <m/>
    <m/>
    <m/>
    <m/>
    <s v="USD"/>
    <n v="0"/>
    <m/>
  </r>
  <r>
    <s v="f63fbc3e-78fb-48e6-8e5b-944c79e35ca1"/>
    <s v="rg-sirius-eastus2-prod-001"/>
    <s v="microsoft.web/sites"/>
    <s v="ase-sirius-eastus2-prod-001"/>
    <s v=""/>
    <s v=""/>
    <x v="1"/>
    <x v="1"/>
    <s v="Diagnostic logs in App Service should be enabled"/>
    <m/>
    <m/>
    <m/>
    <m/>
    <s v="USD"/>
    <n v="0"/>
    <m/>
  </r>
  <r>
    <s v="f63fbc3e-78fb-48e6-8e5b-944c79e35ca1"/>
    <s v="rg-sirius-eastus2-prod-001"/>
    <s v="microsoft.web/sites"/>
    <s v="ase-sirius-eastus2-prod-001"/>
    <s v=""/>
    <s v=""/>
    <x v="1"/>
    <x v="0"/>
    <s v="Managed identity should be enabled on web apps"/>
    <m/>
    <m/>
    <m/>
    <m/>
    <s v="USD"/>
    <n v="0"/>
    <m/>
  </r>
  <r>
    <s v="f63fbc3e-78fb-48e6-8e5b-944c79e35ca1"/>
    <s v="rg-sirius-eastus2-prod-001"/>
    <s v="microsoft.web/sites"/>
    <s v="ase-sirius-eastus2-prod-001"/>
    <s v=""/>
    <s v=""/>
    <x v="2"/>
    <x v="0"/>
    <s v="Enable Health check for App Service"/>
    <m/>
    <m/>
    <m/>
    <m/>
    <s v="USD"/>
    <n v="0"/>
    <m/>
  </r>
  <r>
    <s v="f63fbc3e-78fb-48e6-8e5b-944c79e35ca1"/>
    <s v="rg-sirius-eastus2-prod-001"/>
    <s v="microsoft.web/sites"/>
    <s v="ase-sirius-eastus2-prod-002"/>
    <s v=""/>
    <s v=""/>
    <x v="2"/>
    <x v="0"/>
    <s v="Enable Health check for App Service"/>
    <m/>
    <m/>
    <m/>
    <m/>
    <s v="USD"/>
    <n v="0"/>
    <m/>
  </r>
  <r>
    <s v="f63fbc3e-78fb-48e6-8e5b-944c79e35ca1"/>
    <s v="rg-sirius-eastus2-prod-001"/>
    <s v="microsoft.web/sites"/>
    <s v="ase-sirius-eastus2-prod-002"/>
    <s v=""/>
    <s v=""/>
    <x v="1"/>
    <x v="0"/>
    <s v="Managed identity should be enabled on web apps"/>
    <m/>
    <m/>
    <m/>
    <m/>
    <s v="USD"/>
    <n v="0"/>
    <m/>
  </r>
  <r>
    <s v="f63fbc3e-78fb-48e6-8e5b-944c79e35ca1"/>
    <s v="rg-sirius-eastus2-prod-001"/>
    <s v="microsoft.web/sites"/>
    <s v="ase-sirius-eastus2-prod-002"/>
    <s v=""/>
    <s v=""/>
    <x v="1"/>
    <x v="1"/>
    <s v="Diagnostic logs in App Service should be enabled"/>
    <m/>
    <m/>
    <m/>
    <m/>
    <s v="USD"/>
    <n v="0"/>
    <m/>
  </r>
  <r>
    <s v="f63fbc3e-78fb-48e6-8e5b-944c79e35ca1"/>
    <s v="rg-sirius-eastus2-prod-001"/>
    <s v="microsoft.web/sites"/>
    <s v="ase-sirius-eastus2-prod-003"/>
    <s v=""/>
    <s v=""/>
    <x v="1"/>
    <x v="1"/>
    <s v="Diagnostic logs in App Service should be enabled"/>
    <m/>
    <m/>
    <m/>
    <m/>
    <s v="USD"/>
    <n v="0"/>
    <m/>
  </r>
  <r>
    <s v="f63fbc3e-78fb-48e6-8e5b-944c79e35ca1"/>
    <s v="rg-sirius-eastus2-prod-001"/>
    <s v="microsoft.web/sites"/>
    <s v="ase-sirius-eastus2-prod-003"/>
    <s v=""/>
    <s v=""/>
    <x v="1"/>
    <x v="0"/>
    <s v="Managed identity should be enabled on web apps"/>
    <m/>
    <m/>
    <m/>
    <m/>
    <s v="USD"/>
    <n v="0"/>
    <m/>
  </r>
  <r>
    <s v="f63fbc3e-78fb-48e6-8e5b-944c79e35ca1"/>
    <s v="rg-sirius-eastus2-prod-001"/>
    <s v="microsoft.web/sites"/>
    <s v="ase-sirius-eastus2-prod-003"/>
    <s v=""/>
    <s v=""/>
    <x v="2"/>
    <x v="0"/>
    <s v="Enable Health check for App Service"/>
    <m/>
    <m/>
    <m/>
    <m/>
    <s v="USD"/>
    <n v="0"/>
    <m/>
  </r>
  <r>
    <s v="f63fbc3e-78fb-48e6-8e5b-944c79e35ca1"/>
    <s v="rg-sirius-eastus2-prod-001"/>
    <s v="microsoft.web/sites"/>
    <s v="ase-sirius-eastus2-prod-004"/>
    <s v=""/>
    <s v=""/>
    <x v="1"/>
    <x v="1"/>
    <s v="Diagnostic logs in App Service should be enabled"/>
    <m/>
    <m/>
    <m/>
    <m/>
    <s v="USD"/>
    <n v="0"/>
    <m/>
  </r>
  <r>
    <s v="f63fbc3e-78fb-48e6-8e5b-944c79e35ca1"/>
    <s v="rg-sirius-eastus2-prod-001"/>
    <s v="microsoft.web/sites"/>
    <s v="ase-sirius-eastus2-prod-004"/>
    <s v=""/>
    <s v=""/>
    <x v="1"/>
    <x v="0"/>
    <s v="Managed identity should be enabled on web apps"/>
    <m/>
    <m/>
    <m/>
    <m/>
    <s v="USD"/>
    <n v="0"/>
    <m/>
  </r>
  <r>
    <s v="f63fbc3e-78fb-48e6-8e5b-944c79e35ca1"/>
    <s v="rg-sirius-eastus2-prod-001"/>
    <s v="microsoft.web/sites"/>
    <s v="ase-sirius-eastus2-prod-004"/>
    <s v=""/>
    <s v=""/>
    <x v="2"/>
    <x v="0"/>
    <s v="Enable Health check for App Service"/>
    <m/>
    <m/>
    <m/>
    <m/>
    <s v="USD"/>
    <n v="0"/>
    <m/>
  </r>
  <r>
    <s v="f63fbc3e-78fb-48e6-8e5b-944c79e35ca1"/>
    <s v="rg-sirius-eastus2-prod-001"/>
    <s v="microsoft.web/sites"/>
    <s v="ase-sirius-eastus2-prod-005"/>
    <s v=""/>
    <s v=""/>
    <x v="1"/>
    <x v="0"/>
    <s v="Managed identity should be enabled on web apps"/>
    <m/>
    <m/>
    <m/>
    <m/>
    <s v="USD"/>
    <n v="0"/>
    <m/>
  </r>
  <r>
    <s v="f63fbc3e-78fb-48e6-8e5b-944c79e35ca1"/>
    <s v="rg-sirius-eastus2-prod-001"/>
    <s v="microsoft.web/sites"/>
    <s v="ase-sirius-eastus2-prod-005"/>
    <s v=""/>
    <s v=""/>
    <x v="2"/>
    <x v="0"/>
    <s v="Enable Health check for App Service"/>
    <m/>
    <m/>
    <m/>
    <m/>
    <s v="USD"/>
    <n v="0"/>
    <m/>
  </r>
  <r>
    <s v="f63fbc3e-78fb-48e6-8e5b-944c79e35ca1"/>
    <s v="rg-sirius-eastus2-prod-001"/>
    <s v="microsoft.web/sites"/>
    <s v="ase-sirius-eastus2-prod-005"/>
    <s v=""/>
    <s v=""/>
    <x v="1"/>
    <x v="1"/>
    <s v="Diagnostic logs in App Service should be enabled"/>
    <m/>
    <m/>
    <m/>
    <m/>
    <s v="USD"/>
    <n v="0"/>
    <m/>
  </r>
  <r>
    <s v="f63fbc3e-78fb-48e6-8e5b-944c79e35ca1"/>
    <s v="rg-sirius-eastus2-prod-001"/>
    <s v="microsoft.web/sites"/>
    <s v="ase-sirius-eastus2-prod-006"/>
    <s v=""/>
    <s v=""/>
    <x v="1"/>
    <x v="0"/>
    <s v="Managed identity should be enabled on web apps"/>
    <m/>
    <m/>
    <m/>
    <m/>
    <s v="USD"/>
    <n v="0"/>
    <m/>
  </r>
  <r>
    <s v="f63fbc3e-78fb-48e6-8e5b-944c79e35ca1"/>
    <s v="rg-sirius-eastus2-prod-001"/>
    <s v="microsoft.web/sites"/>
    <s v="ase-sirius-eastus2-prod-006"/>
    <s v=""/>
    <s v=""/>
    <x v="2"/>
    <x v="0"/>
    <s v="Enable Health check for App Service"/>
    <m/>
    <m/>
    <m/>
    <m/>
    <s v="USD"/>
    <n v="0"/>
    <m/>
  </r>
  <r>
    <s v="f63fbc3e-78fb-48e6-8e5b-944c79e35ca1"/>
    <s v="rg-sirius-eastus2-prod-001"/>
    <s v="microsoft.web/sites"/>
    <s v="ase-sirius-eastus2-prod-006"/>
    <s v=""/>
    <s v=""/>
    <x v="1"/>
    <x v="1"/>
    <s v="Diagnostic logs in App Service should be enabled"/>
    <m/>
    <m/>
    <m/>
    <m/>
    <s v="USD"/>
    <n v="0"/>
    <m/>
  </r>
  <r>
    <s v="f63fbc3e-78fb-48e6-8e5b-944c79e35ca1"/>
    <s v="rg-sirius-eastus2-prod-001"/>
    <s v="microsoft.web/sites"/>
    <s v="ase-sirius-eastus2-prod-007"/>
    <s v=""/>
    <s v=""/>
    <x v="1"/>
    <x v="0"/>
    <s v="Managed identity should be enabled on web apps"/>
    <m/>
    <m/>
    <m/>
    <m/>
    <s v="USD"/>
    <n v="0"/>
    <m/>
  </r>
  <r>
    <s v="f63fbc3e-78fb-48e6-8e5b-944c79e35ca1"/>
    <s v="rg-sirius-eastus2-prod-001"/>
    <s v="microsoft.web/sites"/>
    <s v="ase-sirius-eastus2-prod-007"/>
    <s v=""/>
    <s v=""/>
    <x v="1"/>
    <x v="1"/>
    <s v="Diagnostic logs in App Service should be enabled"/>
    <m/>
    <m/>
    <m/>
    <m/>
    <s v="USD"/>
    <n v="0"/>
    <m/>
  </r>
  <r>
    <s v="f63fbc3e-78fb-48e6-8e5b-944c79e35ca1"/>
    <s v="rg-sirius-eastus2-prod-001"/>
    <s v="microsoft.web/sites"/>
    <s v="ase-sirius-eastus2-prod-008"/>
    <s v=""/>
    <s v=""/>
    <x v="1"/>
    <x v="1"/>
    <s v="Diagnostic logs in App Service should be enabled"/>
    <m/>
    <m/>
    <m/>
    <m/>
    <s v="USD"/>
    <n v="0"/>
    <m/>
  </r>
  <r>
    <s v="f63fbc3e-78fb-48e6-8e5b-944c79e35ca1"/>
    <s v="rg-sirius-eastus2-prod-001"/>
    <s v="microsoft.web/sites"/>
    <s v="ase-sirius-eastus2-prod-008"/>
    <s v=""/>
    <s v=""/>
    <x v="2"/>
    <x v="0"/>
    <s v="Enable Health check for App Service"/>
    <m/>
    <m/>
    <m/>
    <m/>
    <s v="USD"/>
    <n v="0"/>
    <m/>
  </r>
  <r>
    <s v="f63fbc3e-78fb-48e6-8e5b-944c79e35ca1"/>
    <s v="rg-sirius-eastus2-prod-001"/>
    <s v="microsoft.web/sites"/>
    <s v="ase-sirius-eastus2-prod-008"/>
    <s v=""/>
    <s v=""/>
    <x v="1"/>
    <x v="0"/>
    <s v="Managed identity should be enabled on web apps"/>
    <m/>
    <m/>
    <m/>
    <m/>
    <s v="USD"/>
    <n v="0"/>
    <m/>
  </r>
  <r>
    <s v="f63fbc3e-78fb-48e6-8e5b-944c79e35ca1"/>
    <s v="rg-sirius-eastus2-prod-001"/>
    <s v="microsoft.web/sites"/>
    <s v="ase-sirius-eastus2-prod-009"/>
    <s v=""/>
    <s v=""/>
    <x v="2"/>
    <x v="0"/>
    <s v="Enable Health check for App Service"/>
    <m/>
    <m/>
    <m/>
    <m/>
    <s v="USD"/>
    <n v="0"/>
    <m/>
  </r>
  <r>
    <s v="f63fbc3e-78fb-48e6-8e5b-944c79e35ca1"/>
    <s v="rg-sirius-eastus2-prod-001"/>
    <s v="microsoft.web/sites"/>
    <s v="ase-sirius-eastus2-prod-009"/>
    <s v=""/>
    <s v=""/>
    <x v="1"/>
    <x v="0"/>
    <s v="Managed identity should be enabled on web apps"/>
    <m/>
    <m/>
    <m/>
    <m/>
    <s v="USD"/>
    <n v="0"/>
    <m/>
  </r>
  <r>
    <s v="f63fbc3e-78fb-48e6-8e5b-944c79e35ca1"/>
    <s v="rg-sirius-eastus2-prod-001"/>
    <s v="microsoft.web/sites"/>
    <s v="ase-sirius-eastus2-prod-009"/>
    <s v=""/>
    <s v=""/>
    <x v="1"/>
    <x v="1"/>
    <s v="Diagnostic logs in App Service should be enabled"/>
    <m/>
    <m/>
    <m/>
    <m/>
    <s v="USD"/>
    <n v="0"/>
    <m/>
  </r>
  <r>
    <s v="f63fbc3e-78fb-48e6-8e5b-944c79e35ca1"/>
    <s v="rg-sn-eastus2-prod-001"/>
    <s v="microsoft.compute/disks"/>
    <s v="dk-ms-eastus2-prod-001"/>
    <s v=""/>
    <s v=""/>
    <x v="2"/>
    <x v="0"/>
    <s v="Ensure Azure Disks are in the same zone as your VM for higher resiliency and availability"/>
    <m/>
    <m/>
    <m/>
    <m/>
    <s v="USD"/>
    <n v="0"/>
    <m/>
  </r>
  <r>
    <s v="f63fbc3e-78fb-48e6-8e5b-944c79e35ca1"/>
    <s v="rg-sn-eastus2-prod-001"/>
    <s v="microsoft.compute/disks"/>
    <s v="dk-ms-eastus2-prod-001"/>
    <s v=""/>
    <s v=""/>
    <x v="2"/>
    <x v="1"/>
    <s v="Migrate Standard HDD OS Disks to SSD"/>
    <m/>
    <m/>
    <m/>
    <m/>
    <s v="USD"/>
    <n v="0"/>
    <m/>
  </r>
  <r>
    <s v="f63fbc3e-78fb-48e6-8e5b-944c79e35ca1"/>
    <s v="rg-sn-eastus2-prod-001"/>
    <s v="microsoft.compute/disks"/>
    <s v="dk-ms-eastus2-prod-002"/>
    <s v=""/>
    <s v=""/>
    <x v="2"/>
    <x v="0"/>
    <s v="Ensure Azure Disks are in the same zone as your VM for higher resiliency and availability"/>
    <m/>
    <m/>
    <m/>
    <m/>
    <s v="USD"/>
    <n v="0"/>
    <m/>
  </r>
  <r>
    <s v="f63fbc3e-78fb-48e6-8e5b-944c79e35ca1"/>
    <s v="rg-sn-eastus2-prod-001"/>
    <s v="microsoft.compute/disks"/>
    <s v="dk-ms-eastus2-prod-002"/>
    <s v=""/>
    <s v=""/>
    <x v="2"/>
    <x v="1"/>
    <s v="Migrate Standard HDD OS Disks to SSD"/>
    <m/>
    <m/>
    <m/>
    <m/>
    <s v="USD"/>
    <n v="0"/>
    <m/>
  </r>
  <r>
    <s v="f63fbc3e-78fb-48e6-8e5b-944c79e35ca1"/>
    <s v="rg-sn-eastus2-prod-001"/>
    <s v="microsoft.compute/disks"/>
    <s v="dk_reports_ms_eastus2_prod_001"/>
    <s v=""/>
    <s v=""/>
    <x v="2"/>
    <x v="0"/>
    <s v="Ensure Azure Disks are in the same zone as your VM for higher resiliency and availability"/>
    <m/>
    <m/>
    <m/>
    <m/>
    <s v="USD"/>
    <n v="0"/>
    <m/>
  </r>
  <r>
    <s v="f63fbc3e-78fb-48e6-8e5b-944c79e35ca1"/>
    <s v="rg-sn-eastus2-prod-001"/>
    <s v="microsoft.compute/disks"/>
    <s v="dk_reports_ms_eastus2_prod_002"/>
    <s v=""/>
    <s v=""/>
    <x v="2"/>
    <x v="0"/>
    <s v="Ensure Azure Disks are in the same zone as your VM for higher resiliency and availability"/>
    <m/>
    <m/>
    <m/>
    <m/>
    <s v="USD"/>
    <n v="0"/>
    <m/>
  </r>
  <r>
    <s v="f63fbc3e-78fb-48e6-8e5b-944c79e35ca1"/>
    <s v="rg-sn-eastus2-prod-001"/>
    <s v="microsoft.compute/disks"/>
    <s v="dk_snat_eastus2_prod_001"/>
    <s v=""/>
    <s v=""/>
    <x v="2"/>
    <x v="0"/>
    <s v="Ensure Azure Disks are in the same zone as your VM for higher resiliency and availability"/>
    <m/>
    <m/>
    <m/>
    <m/>
    <s v="USD"/>
    <n v="0"/>
    <m/>
  </r>
  <r>
    <s v="f63fbc3e-78fb-48e6-8e5b-944c79e35ca1"/>
    <s v="rg-sn-eastus2-prod-001"/>
    <s v="microsoft.compute/disks"/>
    <s v="dk_snat_eastus2_prod_002"/>
    <s v=""/>
    <s v=""/>
    <x v="2"/>
    <x v="0"/>
    <s v="Ensure Azure Disks are in the same zone as your VM for higher resiliency and availability"/>
    <m/>
    <m/>
    <m/>
    <m/>
    <s v="USD"/>
    <n v="0"/>
    <m/>
  </r>
  <r>
    <s v="f63fbc3e-78fb-48e6-8e5b-944c79e35ca1"/>
    <s v="rg-sn-eastus2-prod-001"/>
    <s v="microsoft.compute/disks"/>
    <s v="vm-sn-ms-eastus2-prod-003_osdisk_1_2f08b004d31d40d6a5d76e5fe416a557"/>
    <s v=""/>
    <s v=""/>
    <x v="2"/>
    <x v="0"/>
    <s v="Ensure Azure Disks are in the same zone as your VM for higher resiliency and availability"/>
    <m/>
    <m/>
    <m/>
    <m/>
    <s v="USD"/>
    <n v="0"/>
    <m/>
  </r>
  <r>
    <s v="f63fbc3e-78fb-48e6-8e5b-944c79e35ca1"/>
    <s v="rg-sn-eastus2-prod-001"/>
    <s v="microsoft.compute/disks"/>
    <s v="vm-sn-ms-eastus2-prod-004_osdisk_1_461ce43b77624fe98edbb3c7a7348d5a"/>
    <s v=""/>
    <s v=""/>
    <x v="2"/>
    <x v="0"/>
    <s v="Ensure Azure Disks are in the same zone as your VM for higher resiliency and availability"/>
    <m/>
    <m/>
    <m/>
    <m/>
    <s v="USD"/>
    <n v="0"/>
    <m/>
  </r>
  <r>
    <s v="f63fbc3e-78fb-48e6-8e5b-944c79e35ca1"/>
    <s v="rg-sn-eastus2-prod-001"/>
    <s v="microsoft.compute/disks"/>
    <s v="vm-sn-ms-eastus2-prod-005_osdisk_1_6c67a83044324b48a8f1324f3d5cb7ed"/>
    <s v=""/>
    <s v=""/>
    <x v="2"/>
    <x v="0"/>
    <s v="Ensure Azure Disks are in the same zone as your VM for higher resiliency and availability"/>
    <m/>
    <m/>
    <m/>
    <m/>
    <s v="USD"/>
    <n v="0"/>
    <m/>
  </r>
  <r>
    <s v="f63fbc3e-78fb-48e6-8e5b-944c79e35ca1"/>
    <s v="rg-sn-eastus2-prod-001"/>
    <s v="microsoft.compute/disks"/>
    <s v="vm-sn-ms-eastus2-prod-006_osdisk_1_ad6417bc9e35461d89dfd1a864b69194"/>
    <s v=""/>
    <s v=""/>
    <x v="2"/>
    <x v="0"/>
    <s v="Ensure Azure Disks are in the same zone as your VM for higher resiliency and availability"/>
    <m/>
    <m/>
    <m/>
    <m/>
    <s v="USD"/>
    <n v="0"/>
    <m/>
  </r>
  <r>
    <s v="f63fbc3e-78fb-48e6-8e5b-944c79e35ca1"/>
    <s v="rg-sn-eastus2-prod-001"/>
    <s v="microsoft.compute/virtualmachines"/>
    <s v="vm-sn-ms-eastus2-prod-001"/>
    <s v=""/>
    <s v=""/>
    <x v="1"/>
    <x v="1"/>
    <s v="Windows Defender Exploit Guard should be enabled on machines"/>
    <m/>
    <m/>
    <m/>
    <m/>
    <s v="USD"/>
    <n v="0"/>
    <m/>
  </r>
  <r>
    <s v="f63fbc3e-78fb-48e6-8e5b-944c79e35ca1"/>
    <s v="rg-sn-eastus2-prod-001"/>
    <s v="microsoft.compute/virtualmachines"/>
    <s v="vm-sn-ms-eastus2-prod-001"/>
    <s v=""/>
    <s v=""/>
    <x v="1"/>
    <x v="1"/>
    <s v="Guest Configuration extension should be installed on machines"/>
    <m/>
    <m/>
    <m/>
    <m/>
    <s v="USD"/>
    <n v="0"/>
    <m/>
  </r>
  <r>
    <s v="f63fbc3e-78fb-48e6-8e5b-944c79e35ca1"/>
    <s v="rg-sn-eastus2-prod-001"/>
    <s v="microsoft.compute/virtualmachines"/>
    <s v="vm-sn-ms-eastus2-prod-001"/>
    <s v=""/>
    <s v=""/>
    <x v="2"/>
    <x v="1"/>
    <s v="Migrate workload to Virtual Machine Scale Sets Flex"/>
    <m/>
    <m/>
    <m/>
    <m/>
    <s v="USD"/>
    <n v="0"/>
    <m/>
  </r>
  <r>
    <s v="f63fbc3e-78fb-48e6-8e5b-944c79e35ca1"/>
    <s v="rg-sn-eastus2-prod-001"/>
    <s v="microsoft.compute/virtualmachines"/>
    <s v="vm-sn-ms-eastus2-prod-001"/>
    <s v=""/>
    <s v=""/>
    <x v="2"/>
    <x v="0"/>
    <s v="Review and migrate virtual machine workloads"/>
    <m/>
    <m/>
    <m/>
    <m/>
    <s v="USD"/>
    <n v="0"/>
    <m/>
  </r>
  <r>
    <s v="f63fbc3e-78fb-48e6-8e5b-944c79e35ca1"/>
    <s v="rg-sn-eastus2-prod-001"/>
    <s v="microsoft.compute/virtualmachines"/>
    <s v="vm-sn-ms-eastus2-prod-001"/>
    <s v=""/>
    <s v=""/>
    <x v="1"/>
    <x v="0"/>
    <s v="Machines should be configured to periodically check for missing system updates"/>
    <m/>
    <m/>
    <m/>
    <m/>
    <s v="USD"/>
    <n v="0"/>
    <m/>
  </r>
  <r>
    <s v="f63fbc3e-78fb-48e6-8e5b-944c79e35ca1"/>
    <s v="rg-sn-eastus2-prod-001"/>
    <s v="microsoft.compute/virtualmachines"/>
    <s v="vm-sn-ms-eastus2-prod-001"/>
    <s v=""/>
    <s v=""/>
    <x v="1"/>
    <x v="0"/>
    <s v="Windows virtual machines should enable Azure Disk Encryption or EncryptionAtHost."/>
    <m/>
    <m/>
    <m/>
    <m/>
    <s v="USD"/>
    <n v="0"/>
    <m/>
  </r>
  <r>
    <s v="f63fbc3e-78fb-48e6-8e5b-944c79e35ca1"/>
    <s v="rg-sn-eastus2-prod-001"/>
    <s v="microsoft.compute/virtualmachines"/>
    <s v="vm-sn-ms-eastus2-prod-001"/>
    <s v=""/>
    <s v=""/>
    <x v="2"/>
    <x v="0"/>
    <s v="Migrate workload to D-series or better virtual machine"/>
    <m/>
    <m/>
    <m/>
    <m/>
    <s v="USD"/>
    <n v="0"/>
    <m/>
  </r>
  <r>
    <s v="f63fbc3e-78fb-48e6-8e5b-944c79e35ca1"/>
    <s v="rg-sn-eastus2-prod-001"/>
    <s v="microsoft.compute/virtualmachines"/>
    <s v="vm-sn-ms-eastus2-prod-001"/>
    <s v=""/>
    <s v=""/>
    <x v="1"/>
    <x v="1"/>
    <s v="Virtual machines and virtual machine scale sets should have encryption at host enabled"/>
    <m/>
    <m/>
    <m/>
    <m/>
    <s v="USD"/>
    <n v="0"/>
    <m/>
  </r>
  <r>
    <s v="f63fbc3e-78fb-48e6-8e5b-944c79e35ca1"/>
    <s v="rg-sn-eastus2-prod-001"/>
    <s v="microsoft.compute/virtualmachines"/>
    <s v="vm-sn-ms-eastus2-prod-002"/>
    <s v=""/>
    <s v=""/>
    <x v="1"/>
    <x v="0"/>
    <s v="Machines should be configured to periodically check for missing system updates"/>
    <m/>
    <m/>
    <m/>
    <m/>
    <s v="USD"/>
    <n v="0"/>
    <m/>
  </r>
  <r>
    <s v="f63fbc3e-78fb-48e6-8e5b-944c79e35ca1"/>
    <s v="rg-sn-eastus2-prod-001"/>
    <s v="microsoft.compute/virtualmachines"/>
    <s v="vm-sn-ms-eastus2-prod-002"/>
    <s v=""/>
    <s v=""/>
    <x v="1"/>
    <x v="1"/>
    <s v="Windows Defender Exploit Guard should be enabled on machines"/>
    <m/>
    <m/>
    <m/>
    <m/>
    <s v="USD"/>
    <n v="0"/>
    <m/>
  </r>
  <r>
    <s v="f63fbc3e-78fb-48e6-8e5b-944c79e35ca1"/>
    <s v="rg-sn-eastus2-prod-001"/>
    <s v="microsoft.compute/virtualmachines"/>
    <s v="vm-sn-ms-eastus2-prod-002"/>
    <s v=""/>
    <s v=""/>
    <x v="1"/>
    <x v="1"/>
    <s v="Virtual machines and virtual machine scale sets should have encryption at host enabled"/>
    <m/>
    <m/>
    <m/>
    <m/>
    <s v="USD"/>
    <n v="0"/>
    <m/>
  </r>
  <r>
    <s v="f63fbc3e-78fb-48e6-8e5b-944c79e35ca1"/>
    <s v="rg-sn-eastus2-prod-001"/>
    <s v="microsoft.compute/virtualmachines"/>
    <s v="vm-sn-ms-eastus2-prod-002"/>
    <s v=""/>
    <s v=""/>
    <x v="2"/>
    <x v="1"/>
    <s v="Migrate workload to Virtual Machine Scale Sets Flex"/>
    <m/>
    <m/>
    <m/>
    <m/>
    <s v="USD"/>
    <n v="0"/>
    <m/>
  </r>
  <r>
    <s v="f63fbc3e-78fb-48e6-8e5b-944c79e35ca1"/>
    <s v="rg-sn-eastus2-prod-001"/>
    <s v="microsoft.compute/virtualmachines"/>
    <s v="vm-sn-ms-eastus2-prod-002"/>
    <s v=""/>
    <s v=""/>
    <x v="1"/>
    <x v="0"/>
    <s v="Windows servers should be configured to use secure communication protocols"/>
    <m/>
    <m/>
    <m/>
    <m/>
    <s v="USD"/>
    <n v="0"/>
    <m/>
  </r>
  <r>
    <s v="f63fbc3e-78fb-48e6-8e5b-944c79e35ca1"/>
    <s v="rg-sn-eastus2-prod-001"/>
    <s v="microsoft.compute/virtualmachines"/>
    <s v="vm-sn-ms-eastus2-prod-002"/>
    <s v=""/>
    <s v=""/>
    <x v="1"/>
    <x v="1"/>
    <s v="Machines should have a vulnerability assessment solution"/>
    <m/>
    <m/>
    <m/>
    <m/>
    <s v="USD"/>
    <n v="0"/>
    <m/>
  </r>
  <r>
    <s v="f63fbc3e-78fb-48e6-8e5b-944c79e35ca1"/>
    <s v="rg-sn-eastus2-prod-001"/>
    <s v="microsoft.compute/virtualmachines"/>
    <s v="vm-sn-ms-eastus2-prod-002"/>
    <s v=""/>
    <s v=""/>
    <x v="1"/>
    <x v="1"/>
    <s v="Guest Configuration extension should be installed on machines"/>
    <m/>
    <m/>
    <m/>
    <m/>
    <s v="USD"/>
    <n v="0"/>
    <m/>
  </r>
  <r>
    <s v="f63fbc3e-78fb-48e6-8e5b-944c79e35ca1"/>
    <s v="rg-sn-eastus2-prod-001"/>
    <s v="microsoft.compute/virtualmachines"/>
    <s v="vm-sn-ms-eastus2-prod-002"/>
    <s v=""/>
    <s v=""/>
    <x v="1"/>
    <x v="0"/>
    <s v="Windows virtual machines should enable Azure Disk Encryption or EncryptionAtHost."/>
    <m/>
    <m/>
    <m/>
    <m/>
    <s v="USD"/>
    <n v="0"/>
    <m/>
  </r>
  <r>
    <s v="f63fbc3e-78fb-48e6-8e5b-944c79e35ca1"/>
    <s v="rg-sn-eastus2-prod-001"/>
    <s v="microsoft.compute/virtualmachines"/>
    <s v="vm-sn-ms-eastus2-prod-003"/>
    <s v=""/>
    <s v=""/>
    <x v="1"/>
    <x v="1"/>
    <s v="Virtual machines and virtual machine scale sets should have encryption at host enabled"/>
    <m/>
    <m/>
    <m/>
    <m/>
    <s v="USD"/>
    <n v="0"/>
    <m/>
  </r>
  <r>
    <s v="f63fbc3e-78fb-48e6-8e5b-944c79e35ca1"/>
    <s v="rg-sn-eastus2-prod-001"/>
    <s v="microsoft.compute/virtualmachines"/>
    <s v="vm-sn-ms-eastus2-prod-003"/>
    <s v=""/>
    <s v=""/>
    <x v="1"/>
    <x v="0"/>
    <s v="Linux virtual machines should enable Azure Disk Encryption or EncryptionAtHost."/>
    <m/>
    <m/>
    <m/>
    <m/>
    <s v="USD"/>
    <n v="0"/>
    <m/>
  </r>
  <r>
    <s v="f63fbc3e-78fb-48e6-8e5b-944c79e35ca1"/>
    <s v="rg-sn-eastus2-prod-001"/>
    <s v="microsoft.compute/virtualmachines"/>
    <s v="vm-sn-ms-eastus2-prod-003"/>
    <s v=""/>
    <s v=""/>
    <x v="2"/>
    <x v="0"/>
    <s v="Review and migrate virtual machine workloads"/>
    <m/>
    <m/>
    <m/>
    <m/>
    <s v="USD"/>
    <n v="0"/>
    <m/>
  </r>
  <r>
    <s v="f63fbc3e-78fb-48e6-8e5b-944c79e35ca1"/>
    <s v="rg-sn-eastus2-prod-001"/>
    <s v="microsoft.compute/virtualmachines"/>
    <s v="vm-sn-ms-eastus2-prod-003"/>
    <s v=""/>
    <s v=""/>
    <x v="3"/>
    <x v="0"/>
    <s v="Enable Trusted Launch foundational excellence, and modern security for Existing Generation 2 VM(s)"/>
    <m/>
    <m/>
    <m/>
    <m/>
    <s v="USD"/>
    <n v="0"/>
    <m/>
  </r>
  <r>
    <s v="f63fbc3e-78fb-48e6-8e5b-944c79e35ca1"/>
    <s v="rg-sn-eastus2-prod-001"/>
    <s v="microsoft.compute/virtualmachines"/>
    <s v="vm-sn-ms-eastus2-prod-003"/>
    <s v=""/>
    <s v=""/>
    <x v="1"/>
    <x v="1"/>
    <s v="Authentication to Linux machines should require SSH keys"/>
    <m/>
    <m/>
    <m/>
    <m/>
    <s v="USD"/>
    <n v="0"/>
    <m/>
  </r>
  <r>
    <s v="f63fbc3e-78fb-48e6-8e5b-944c79e35ca1"/>
    <s v="rg-sn-eastus2-prod-001"/>
    <s v="microsoft.compute/virtualmachines"/>
    <s v="vm-sn-ms-eastus2-prod-003"/>
    <s v=""/>
    <s v=""/>
    <x v="1"/>
    <x v="0"/>
    <s v="Machines should be configured to periodically check for missing system updates"/>
    <m/>
    <m/>
    <m/>
    <m/>
    <s v="USD"/>
    <n v="0"/>
    <m/>
  </r>
  <r>
    <s v="f63fbc3e-78fb-48e6-8e5b-944c79e35ca1"/>
    <s v="rg-sn-eastus2-prod-001"/>
    <s v="microsoft.compute/virtualmachines"/>
    <s v="vm-sn-ms-eastus2-prod-003"/>
    <s v=""/>
    <s v=""/>
    <x v="1"/>
    <x v="1"/>
    <s v="Guest Configuration extension should be installed on machines"/>
    <m/>
    <m/>
    <m/>
    <m/>
    <s v="USD"/>
    <n v="0"/>
    <m/>
  </r>
  <r>
    <s v="f63fbc3e-78fb-48e6-8e5b-944c79e35ca1"/>
    <s v="rg-sn-eastus2-prod-001"/>
    <s v="microsoft.compute/virtualmachines"/>
    <s v="vm-sn-ms-eastus2-prod-003"/>
    <s v=""/>
    <s v=""/>
    <x v="2"/>
    <x v="0"/>
    <s v="Migrate workload to D-series or better virtual machine"/>
    <m/>
    <m/>
    <m/>
    <m/>
    <s v="USD"/>
    <n v="0"/>
    <m/>
  </r>
  <r>
    <s v="f63fbc3e-78fb-48e6-8e5b-944c79e35ca1"/>
    <s v="rg-sn-eastus2-prod-001"/>
    <s v="microsoft.compute/virtualmachines"/>
    <s v="vm-sn-ms-eastus2-prod-003"/>
    <s v=""/>
    <s v=""/>
    <x v="2"/>
    <x v="1"/>
    <s v="Migrate workload to Virtual Machine Scale Sets Flex"/>
    <m/>
    <m/>
    <m/>
    <m/>
    <s v="USD"/>
    <n v="0"/>
    <m/>
  </r>
  <r>
    <s v="f63fbc3e-78fb-48e6-8e5b-944c79e35ca1"/>
    <s v="rg-sn-eastus2-prod-001"/>
    <s v="microsoft.compute/virtualmachines"/>
    <s v="vm-sn-ms-eastus2-prod-004"/>
    <s v=""/>
    <s v=""/>
    <x v="2"/>
    <x v="0"/>
    <s v="Review and migrate virtual machine workloads"/>
    <m/>
    <m/>
    <m/>
    <m/>
    <s v="USD"/>
    <n v="0"/>
    <m/>
  </r>
  <r>
    <s v="f63fbc3e-78fb-48e6-8e5b-944c79e35ca1"/>
    <s v="rg-sn-eastus2-prod-001"/>
    <s v="microsoft.compute/virtualmachines"/>
    <s v="vm-sn-ms-eastus2-prod-004"/>
    <s v=""/>
    <s v=""/>
    <x v="2"/>
    <x v="0"/>
    <s v="Migrate workload to D-series or better virtual machine"/>
    <m/>
    <m/>
    <m/>
    <m/>
    <s v="USD"/>
    <n v="0"/>
    <m/>
  </r>
  <r>
    <s v="f63fbc3e-78fb-48e6-8e5b-944c79e35ca1"/>
    <s v="rg-sn-eastus2-prod-001"/>
    <s v="microsoft.compute/virtualmachines"/>
    <s v="vm-sn-ms-eastus2-prod-004"/>
    <s v=""/>
    <s v=""/>
    <x v="1"/>
    <x v="1"/>
    <s v="Authentication to Linux machines should require SSH keys"/>
    <m/>
    <m/>
    <m/>
    <m/>
    <s v="USD"/>
    <n v="0"/>
    <m/>
  </r>
  <r>
    <s v="f63fbc3e-78fb-48e6-8e5b-944c79e35ca1"/>
    <s v="rg-sn-eastus2-prod-001"/>
    <s v="microsoft.compute/virtualmachines"/>
    <s v="vm-sn-ms-eastus2-prod-004"/>
    <s v=""/>
    <s v=""/>
    <x v="3"/>
    <x v="0"/>
    <s v="Enable Trusted Launch foundational excellence, and modern security for Existing Generation 2 VM(s)"/>
    <m/>
    <m/>
    <m/>
    <m/>
    <s v="USD"/>
    <n v="0"/>
    <m/>
  </r>
  <r>
    <s v="f63fbc3e-78fb-48e6-8e5b-944c79e35ca1"/>
    <s v="rg-sn-eastus2-prod-001"/>
    <s v="microsoft.compute/virtualmachines"/>
    <s v="vm-sn-ms-eastus2-prod-004"/>
    <s v=""/>
    <s v=""/>
    <x v="1"/>
    <x v="0"/>
    <s v="Linux virtual machines should enable Azure Disk Encryption or EncryptionAtHost."/>
    <m/>
    <m/>
    <m/>
    <m/>
    <s v="USD"/>
    <n v="0"/>
    <m/>
  </r>
  <r>
    <s v="f63fbc3e-78fb-48e6-8e5b-944c79e35ca1"/>
    <s v="rg-sn-eastus2-prod-001"/>
    <s v="microsoft.compute/virtualmachines"/>
    <s v="vm-sn-ms-eastus2-prod-004"/>
    <s v=""/>
    <s v=""/>
    <x v="1"/>
    <x v="1"/>
    <s v="Virtual machines and virtual machine scale sets should have encryption at host enabled"/>
    <m/>
    <m/>
    <m/>
    <m/>
    <s v="USD"/>
    <n v="0"/>
    <m/>
  </r>
  <r>
    <s v="f63fbc3e-78fb-48e6-8e5b-944c79e35ca1"/>
    <s v="rg-sn-eastus2-prod-001"/>
    <s v="microsoft.compute/virtualmachines"/>
    <s v="vm-sn-ms-eastus2-prod-004"/>
    <s v=""/>
    <s v=""/>
    <x v="1"/>
    <x v="0"/>
    <s v="Machines should be configured to periodically check for missing system updates"/>
    <m/>
    <m/>
    <m/>
    <m/>
    <s v="USD"/>
    <n v="0"/>
    <m/>
  </r>
  <r>
    <s v="f63fbc3e-78fb-48e6-8e5b-944c79e35ca1"/>
    <s v="rg-sn-eastus2-prod-001"/>
    <s v="microsoft.compute/virtualmachines"/>
    <s v="vm-sn-ms-eastus2-prod-004"/>
    <s v=""/>
    <s v=""/>
    <x v="1"/>
    <x v="1"/>
    <s v="Guest Configuration extension should be installed on machines"/>
    <m/>
    <m/>
    <m/>
    <m/>
    <s v="USD"/>
    <n v="0"/>
    <m/>
  </r>
  <r>
    <s v="f63fbc3e-78fb-48e6-8e5b-944c79e35ca1"/>
    <s v="rg-sn-eastus2-prod-001"/>
    <s v="microsoft.compute/virtualmachines"/>
    <s v="vm-sn-ms-eastus2-prod-005"/>
    <s v=""/>
    <s v=""/>
    <x v="2"/>
    <x v="0"/>
    <s v="Review and migrate virtual machine workloads"/>
    <m/>
    <m/>
    <m/>
    <m/>
    <s v="USD"/>
    <n v="0"/>
    <m/>
  </r>
  <r>
    <s v="f63fbc3e-78fb-48e6-8e5b-944c79e35ca1"/>
    <s v="rg-sn-eastus2-prod-001"/>
    <s v="microsoft.compute/virtualmachines"/>
    <s v="vm-sn-ms-eastus2-prod-005"/>
    <s v=""/>
    <s v=""/>
    <x v="1"/>
    <x v="0"/>
    <s v="Machines should be configured to periodically check for missing system updates"/>
    <m/>
    <m/>
    <m/>
    <m/>
    <s v="USD"/>
    <n v="0"/>
    <m/>
  </r>
  <r>
    <s v="f63fbc3e-78fb-48e6-8e5b-944c79e35ca1"/>
    <s v="rg-sn-eastus2-prod-001"/>
    <s v="microsoft.compute/virtualmachines"/>
    <s v="vm-sn-ms-eastus2-prod-005"/>
    <s v=""/>
    <s v=""/>
    <x v="3"/>
    <x v="0"/>
    <s v="Enable Trusted Launch foundational excellence, and modern security for Existing Generation 2 VM(s)"/>
    <m/>
    <m/>
    <m/>
    <m/>
    <s v="USD"/>
    <n v="0"/>
    <m/>
  </r>
  <r>
    <s v="f63fbc3e-78fb-48e6-8e5b-944c79e35ca1"/>
    <s v="rg-sn-eastus2-prod-001"/>
    <s v="microsoft.compute/virtualmachines"/>
    <s v="vm-sn-ms-eastus2-prod-005"/>
    <s v=""/>
    <s v=""/>
    <x v="2"/>
    <x v="1"/>
    <s v="Migrate workload to Virtual Machine Scale Sets Flex"/>
    <m/>
    <m/>
    <m/>
    <m/>
    <s v="USD"/>
    <n v="0"/>
    <m/>
  </r>
  <r>
    <s v="f63fbc3e-78fb-48e6-8e5b-944c79e35ca1"/>
    <s v="rg-sn-eastus2-prod-001"/>
    <s v="microsoft.compute/virtualmachines"/>
    <s v="vm-sn-ms-eastus2-prod-005"/>
    <s v=""/>
    <s v=""/>
    <x v="1"/>
    <x v="1"/>
    <s v="Virtual machines and virtual machine scale sets should have encryption at host enabled"/>
    <m/>
    <m/>
    <m/>
    <m/>
    <s v="USD"/>
    <n v="0"/>
    <m/>
  </r>
  <r>
    <s v="f63fbc3e-78fb-48e6-8e5b-944c79e35ca1"/>
    <s v="rg-sn-eastus2-prod-001"/>
    <s v="microsoft.compute/virtualmachines"/>
    <s v="vm-sn-ms-eastus2-prod-005"/>
    <s v=""/>
    <s v=""/>
    <x v="1"/>
    <x v="1"/>
    <s v="Authentication to Linux machines should require SSH keys"/>
    <m/>
    <m/>
    <m/>
    <m/>
    <s v="USD"/>
    <n v="0"/>
    <m/>
  </r>
  <r>
    <s v="f63fbc3e-78fb-48e6-8e5b-944c79e35ca1"/>
    <s v="rg-sn-eastus2-prod-001"/>
    <s v="microsoft.compute/virtualmachines"/>
    <s v="vm-sn-ms-eastus2-prod-005"/>
    <s v=""/>
    <s v=""/>
    <x v="1"/>
    <x v="0"/>
    <s v="Linux virtual machines should enable Azure Disk Encryption or EncryptionAtHost."/>
    <m/>
    <m/>
    <m/>
    <m/>
    <s v="USD"/>
    <n v="0"/>
    <m/>
  </r>
  <r>
    <s v="f63fbc3e-78fb-48e6-8e5b-944c79e35ca1"/>
    <s v="rg-sn-eastus2-prod-001"/>
    <s v="microsoft.compute/virtualmachines"/>
    <s v="vm-sn-ms-eastus2-prod-005"/>
    <s v=""/>
    <s v=""/>
    <x v="1"/>
    <x v="1"/>
    <s v="Guest Configuration extension should be installed on machines"/>
    <m/>
    <m/>
    <m/>
    <m/>
    <s v="USD"/>
    <n v="0"/>
    <m/>
  </r>
  <r>
    <s v="f63fbc3e-78fb-48e6-8e5b-944c79e35ca1"/>
    <s v="rg-sn-eastus2-prod-001"/>
    <s v="microsoft.compute/virtualmachines"/>
    <s v="vm-sn-ms-eastus2-prod-006"/>
    <s v=""/>
    <s v=""/>
    <x v="1"/>
    <x v="1"/>
    <s v="Authentication to Linux machines should require SSH keys"/>
    <m/>
    <m/>
    <m/>
    <m/>
    <s v="USD"/>
    <n v="0"/>
    <m/>
  </r>
  <r>
    <s v="f63fbc3e-78fb-48e6-8e5b-944c79e35ca1"/>
    <s v="rg-sn-eastus2-prod-001"/>
    <s v="microsoft.compute/virtualmachines"/>
    <s v="vm-sn-ms-eastus2-prod-006"/>
    <s v=""/>
    <s v=""/>
    <x v="1"/>
    <x v="1"/>
    <s v="Guest Configuration extension should be installed on machines"/>
    <m/>
    <m/>
    <m/>
    <m/>
    <s v="USD"/>
    <n v="0"/>
    <m/>
  </r>
  <r>
    <s v="f63fbc3e-78fb-48e6-8e5b-944c79e35ca1"/>
    <s v="rg-sn-eastus2-prod-001"/>
    <s v="microsoft.compute/virtualmachines"/>
    <s v="vm-sn-ms-eastus2-prod-006"/>
    <s v=""/>
    <s v=""/>
    <x v="2"/>
    <x v="0"/>
    <s v="Review and migrate virtual machine workloads"/>
    <m/>
    <m/>
    <m/>
    <m/>
    <s v="USD"/>
    <n v="0"/>
    <m/>
  </r>
  <r>
    <s v="f63fbc3e-78fb-48e6-8e5b-944c79e35ca1"/>
    <s v="rg-sn-eastus2-prod-001"/>
    <s v="microsoft.compute/virtualmachines"/>
    <s v="vm-sn-ms-eastus2-prod-006"/>
    <s v=""/>
    <s v=""/>
    <x v="1"/>
    <x v="0"/>
    <s v="Machines should be configured to periodically check for missing system updates"/>
    <m/>
    <m/>
    <m/>
    <m/>
    <s v="USD"/>
    <n v="0"/>
    <m/>
  </r>
  <r>
    <s v="f63fbc3e-78fb-48e6-8e5b-944c79e35ca1"/>
    <s v="rg-sn-eastus2-prod-001"/>
    <s v="microsoft.compute/virtualmachines"/>
    <s v="vm-sn-ms-eastus2-prod-006"/>
    <s v=""/>
    <s v=""/>
    <x v="3"/>
    <x v="0"/>
    <s v="Enable Trusted Launch foundational excellence, and modern security for Existing Generation 2 VM(s)"/>
    <m/>
    <m/>
    <m/>
    <m/>
    <s v="USD"/>
    <n v="0"/>
    <m/>
  </r>
  <r>
    <s v="f63fbc3e-78fb-48e6-8e5b-944c79e35ca1"/>
    <s v="rg-sn-eastus2-prod-001"/>
    <s v="microsoft.compute/virtualmachines"/>
    <s v="vm-sn-ms-eastus2-prod-006"/>
    <s v=""/>
    <s v=""/>
    <x v="2"/>
    <x v="1"/>
    <s v="Migrate workload to Virtual Machine Scale Sets Flex"/>
    <m/>
    <m/>
    <m/>
    <m/>
    <s v="USD"/>
    <n v="0"/>
    <m/>
  </r>
  <r>
    <s v="f63fbc3e-78fb-48e6-8e5b-944c79e35ca1"/>
    <s v="rg-sn-eastus2-prod-001"/>
    <s v="microsoft.compute/virtualmachines"/>
    <s v="vm-sn-ms-eastus2-prod-006"/>
    <s v=""/>
    <s v=""/>
    <x v="1"/>
    <x v="1"/>
    <s v="Virtual machines and virtual machine scale sets should have encryption at host enabled"/>
    <m/>
    <m/>
    <m/>
    <m/>
    <s v="USD"/>
    <n v="0"/>
    <m/>
  </r>
  <r>
    <s v="f63fbc3e-78fb-48e6-8e5b-944c79e35ca1"/>
    <s v="rg-sn-eastus2-prod-001"/>
    <s v="microsoft.compute/virtualmachines"/>
    <s v="vm-sn-ms-eastus2-prod-006"/>
    <s v=""/>
    <s v=""/>
    <x v="2"/>
    <x v="0"/>
    <s v="Migrate workload to D-series or better virtual machine"/>
    <m/>
    <m/>
    <m/>
    <m/>
    <s v="USD"/>
    <n v="0"/>
    <m/>
  </r>
  <r>
    <s v="f63fbc3e-78fb-48e6-8e5b-944c79e35ca1"/>
    <s v="rg-sn-eastus2-prod-001"/>
    <s v="microsoft.compute/virtualmachines"/>
    <s v="vm-sn-ms-eastus2-prod-006"/>
    <s v=""/>
    <s v=""/>
    <x v="1"/>
    <x v="0"/>
    <s v="Linux virtual machines should enable Azure Disk Encryption or EncryptionAtHost."/>
    <m/>
    <m/>
    <m/>
    <m/>
    <s v="USD"/>
    <n v="0"/>
    <m/>
  </r>
  <r>
    <s v="f63fbc3e-78fb-48e6-8e5b-944c79e35ca1"/>
    <s v="rg-sn-eastus2-prod-001"/>
    <s v="microsoft.network/networkinterfaces"/>
    <s v="nic-ms-eastus2-prod-001"/>
    <s v=""/>
    <s v=""/>
    <x v="3"/>
    <x v="1"/>
    <s v="Add explicit outbound method to disable default outbound"/>
    <m/>
    <m/>
    <m/>
    <m/>
    <s v="USD"/>
    <n v="0"/>
    <m/>
  </r>
  <r>
    <s v="f63fbc3e-78fb-48e6-8e5b-944c79e35ca1"/>
    <s v="rg-sn-eastus2-prod-001"/>
    <s v="microsoft.network/networkinterfaces"/>
    <s v="vm-sn-ms-eastus2-prod-003-nic"/>
    <s v=""/>
    <s v=""/>
    <x v="3"/>
    <x v="1"/>
    <s v="Add explicit outbound method to disable default outbound"/>
    <m/>
    <m/>
    <m/>
    <m/>
    <s v="USD"/>
    <n v="0"/>
    <m/>
  </r>
  <r>
    <s v="f63fbc3e-78fb-48e6-8e5b-944c79e35ca1"/>
    <s v="rg-sn-eastus2-prod-001"/>
    <s v="microsoft.network/networkinterfaces"/>
    <s v="vm-sn-ms-eastus2-prod-004-nic"/>
    <s v=""/>
    <s v=""/>
    <x v="3"/>
    <x v="1"/>
    <s v="Add explicit outbound method to disable default outbound"/>
    <m/>
    <m/>
    <m/>
    <m/>
    <s v="USD"/>
    <n v="0"/>
    <m/>
  </r>
  <r>
    <s v="f63fbc3e-78fb-48e6-8e5b-944c79e35ca1"/>
    <s v="rg-sn-eastus2-prod-001"/>
    <s v="microsoft.network/networkinterfaces"/>
    <s v="vm-sn-ms-eastus2-prod-005-nic"/>
    <s v=""/>
    <s v=""/>
    <x v="3"/>
    <x v="1"/>
    <s v="Add explicit outbound method to disable default outbound"/>
    <m/>
    <m/>
    <m/>
    <m/>
    <s v="USD"/>
    <n v="0"/>
    <m/>
  </r>
  <r>
    <s v="f63fbc3e-78fb-48e6-8e5b-944c79e35ca1"/>
    <s v="rg-sn-eastus2-prod-001"/>
    <s v="microsoft.network/networkinterfaces"/>
    <s v="vm-sn-ms-eastus2-prod-006-nic"/>
    <s v=""/>
    <s v=""/>
    <x v="3"/>
    <x v="1"/>
    <s v="Add explicit outbound method to disable default outbound"/>
    <m/>
    <m/>
    <m/>
    <m/>
    <s v="USD"/>
    <n v="0"/>
    <m/>
  </r>
  <r>
    <s v="f63fbc3e-78fb-48e6-8e5b-944c79e35ca1"/>
    <s v="rg-sn-eastus2-prod-001"/>
    <s v="microsoft.storage/storageaccounts"/>
    <s v="stacsnoweastus2prod001"/>
    <s v=""/>
    <s v=""/>
    <x v="1"/>
    <x v="1"/>
    <s v="Storage accounts should restrict network access using virtual network rules"/>
    <m/>
    <m/>
    <m/>
    <m/>
    <s v="USD"/>
    <n v="0"/>
    <m/>
  </r>
  <r>
    <s v="f63fbc3e-78fb-48e6-8e5b-944c79e35ca1"/>
    <s v="rg-sn-eastus2-prod-001"/>
    <s v="microsoft.storage/storageaccounts"/>
    <s v="stacsnoweastus2prod001"/>
    <s v=""/>
    <s v=""/>
    <x v="1"/>
    <x v="1"/>
    <s v="Storage accounts should prevent shared key access"/>
    <m/>
    <m/>
    <m/>
    <m/>
    <s v="USD"/>
    <n v="0"/>
    <m/>
  </r>
  <r>
    <s v="f63fbc3e-78fb-48e6-8e5b-944c79e35ca1"/>
    <s v="rg-sn-eastus2-prod-001"/>
    <s v="microsoft.storage/storageaccounts"/>
    <s v="stacsnoweastus2prod001"/>
    <s v=""/>
    <s v=""/>
    <x v="1"/>
    <x v="1"/>
    <s v="Storage account public access should be disallowed"/>
    <m/>
    <m/>
    <m/>
    <m/>
    <s v="USD"/>
    <n v="0"/>
    <m/>
  </r>
  <r>
    <s v="f63fbc3e-78fb-48e6-8e5b-944c79e35ca1"/>
    <s v="rg-sn-eastus2-prod-001"/>
    <s v="microsoft.storage/storageaccounts"/>
    <s v="stacsnoweastus2prod001"/>
    <s v=""/>
    <s v=""/>
    <x v="2"/>
    <x v="0"/>
    <s v="Enable zone redundancy for storage accounts to improve high availability and resiliency"/>
    <m/>
    <m/>
    <m/>
    <m/>
    <s v="USD"/>
    <n v="0"/>
    <m/>
  </r>
  <r>
    <s v="f63fbc3e-78fb-48e6-8e5b-944c79e35ca1"/>
    <s v="rg-transitional-eastus2-prod-001"/>
    <s v="microsoft.apimanagement/service"/>
    <s v="apimtransitionalprod001"/>
    <s v=""/>
    <s v="webapp_ase-transitional-eastus2-prod-001"/>
    <x v="1"/>
    <x v="1"/>
    <s v="API Management calls to API backends should be authenticated"/>
    <m/>
    <m/>
    <m/>
    <m/>
    <s v="USD"/>
    <n v="0"/>
    <m/>
  </r>
  <r>
    <s v="f63fbc3e-78fb-48e6-8e5b-944c79e35ca1"/>
    <s v="rg-transitional-eastus2-prod-001"/>
    <s v="microsoft.apimanagement/service"/>
    <s v="apimtransitionalprod001"/>
    <s v=""/>
    <s v="webapp_ase-transitional-eastus2-prod-004"/>
    <x v="1"/>
    <x v="1"/>
    <s v="API Management calls to API backends should be authenticated"/>
    <m/>
    <m/>
    <m/>
    <m/>
    <s v="USD"/>
    <n v="0"/>
    <m/>
  </r>
  <r>
    <s v="f63fbc3e-78fb-48e6-8e5b-944c79e35ca1"/>
    <s v="rg-transitional-eastus2-prod-001"/>
    <s v="microsoft.apimanagement/service"/>
    <s v="apimtransitionalprod001"/>
    <s v=""/>
    <s v="webapp_ase-transitional-eastus2-prod-006"/>
    <x v="1"/>
    <x v="1"/>
    <s v="API Management calls to API backends should be authenticated"/>
    <m/>
    <m/>
    <m/>
    <m/>
    <s v="USD"/>
    <n v="0"/>
    <m/>
  </r>
  <r>
    <s v="f63fbc3e-78fb-48e6-8e5b-944c79e35ca1"/>
    <s v="rg-transitional-eastus2-prod-001"/>
    <s v="microsoft.apimanagement/service"/>
    <s v="apimtransitionalprod001"/>
    <s v=""/>
    <s v="webapp_ase-transitional-eastus2-prod-017"/>
    <x v="1"/>
    <x v="1"/>
    <s v="API Management calls to API backends should be authenticated"/>
    <m/>
    <m/>
    <m/>
    <m/>
    <s v="USD"/>
    <n v="0"/>
    <m/>
  </r>
  <r>
    <s v="f63fbc3e-78fb-48e6-8e5b-944c79e35ca1"/>
    <s v="rg-transitional-eastus2-prod-001"/>
    <s v="microsoft.apimanagement/service"/>
    <s v="apimtransitionalprod001"/>
    <s v=""/>
    <s v="webapp_ase-transitional-eastus2-prod-020"/>
    <x v="1"/>
    <x v="1"/>
    <s v="API Management calls to API backends should be authenticated"/>
    <m/>
    <m/>
    <m/>
    <m/>
    <s v="USD"/>
    <n v="0"/>
    <m/>
  </r>
  <r>
    <s v="f63fbc3e-78fb-48e6-8e5b-944c79e35ca1"/>
    <s v="rg-transitional-eastus2-prod-001"/>
    <s v="microsoft.apimanagement/service"/>
    <s v="apimtransitionalprod001"/>
    <s v=""/>
    <s v="webapp_ase-transitional-eastus2-prod-022"/>
    <x v="1"/>
    <x v="1"/>
    <s v="API Management calls to API backends should be authenticated"/>
    <m/>
    <m/>
    <m/>
    <m/>
    <s v="USD"/>
    <n v="0"/>
    <m/>
  </r>
  <r>
    <s v="f63fbc3e-78fb-48e6-8e5b-944c79e35ca1"/>
    <s v="rg-transitional-eastus2-prod-001"/>
    <s v="microsoft.apimanagement/service"/>
    <s v="apimtransitionalprod001"/>
    <s v=""/>
    <s v="webapp_ase-transitional-eastus2-prod-023"/>
    <x v="1"/>
    <x v="1"/>
    <s v="API Management calls to API backends should be authenticated"/>
    <m/>
    <m/>
    <m/>
    <m/>
    <s v="USD"/>
    <n v="0"/>
    <m/>
  </r>
  <r>
    <s v="f63fbc3e-78fb-48e6-8e5b-944c79e35ca1"/>
    <s v="rg-transitional-eastus2-prod-001"/>
    <s v="microsoft.apimanagement/service"/>
    <s v="apimtransitionalprod001"/>
    <s v=""/>
    <s v="webapp_ase-transitional-eastus2-prod-030"/>
    <x v="1"/>
    <x v="1"/>
    <s v="API Management calls to API backends should be authenticated"/>
    <m/>
    <m/>
    <m/>
    <m/>
    <s v="USD"/>
    <n v="0"/>
    <m/>
  </r>
  <r>
    <s v="f63fbc3e-78fb-48e6-8e5b-944c79e35ca1"/>
    <s v="rg-transitional-eastus2-prod-001"/>
    <s v="microsoft.apimanagement/service"/>
    <s v="apimtransitionalprod001"/>
    <s v=""/>
    <s v="webapp_ase-transitional-eastus2-prod-031"/>
    <x v="1"/>
    <x v="1"/>
    <s v="API Management calls to API backends should be authenticated"/>
    <m/>
    <m/>
    <m/>
    <m/>
    <s v="USD"/>
    <n v="0"/>
    <m/>
  </r>
  <r>
    <s v="f63fbc3e-78fb-48e6-8e5b-944c79e35ca1"/>
    <s v="rg-transitional-eastus2-prod-001"/>
    <s v="microsoft.apimanagement/service"/>
    <s v="apimtransitionalprod001"/>
    <s v=""/>
    <s v="webapp_ase-transitional-eastus2-prod-032"/>
    <x v="1"/>
    <x v="1"/>
    <s v="API Management calls to API backends should be authenticated"/>
    <m/>
    <m/>
    <m/>
    <m/>
    <s v="USD"/>
    <n v="0"/>
    <m/>
  </r>
  <r>
    <s v="f63fbc3e-78fb-48e6-8e5b-944c79e35ca1"/>
    <s v="rg-transitional-eastus2-prod-001"/>
    <s v="microsoft.apimanagement/service"/>
    <s v="apimtransitionalprod001"/>
    <s v=""/>
    <s v="67dde700fc41c61aa018b70f"/>
    <x v="1"/>
    <x v="1"/>
    <s v="API Management secret named values should be stored in Azure Key Vault"/>
    <m/>
    <m/>
    <m/>
    <m/>
    <s v="USD"/>
    <n v="0"/>
    <m/>
  </r>
  <r>
    <s v="f63fbc3e-78fb-48e6-8e5b-944c79e35ca1"/>
    <s v="rg-transitional-eastus2-prod-001"/>
    <s v="microsoft.containerinstance/containergroups"/>
    <s v="ci-transitional-eastus2-prod-001"/>
    <s v=""/>
    <s v=""/>
    <x v="1"/>
    <x v="0"/>
    <s v="Azure Container Instances should not be publicly exposed"/>
    <m/>
    <m/>
    <m/>
    <m/>
    <s v="USD"/>
    <n v="0"/>
    <m/>
  </r>
  <r>
    <s v="f63fbc3e-78fb-48e6-8e5b-944c79e35ca1"/>
    <s v="rg-transitional-eastus2-prod-001"/>
    <s v="microsoft.containerregistry/registries"/>
    <s v="acrtransitionaleastus2prod001"/>
    <s v=""/>
    <s v=""/>
    <x v="2"/>
    <x v="0"/>
    <s v="Ensure Geo-replication is enabled for resilience"/>
    <m/>
    <m/>
    <m/>
    <m/>
    <s v="USD"/>
    <n v="0"/>
    <m/>
  </r>
  <r>
    <s v="f63fbc3e-78fb-48e6-8e5b-944c79e35ca1"/>
    <s v="rg-transitional-eastus2-prod-001"/>
    <s v="microsoft.containerregistry/registries"/>
    <s v="acrtransitionaleastus2prod001"/>
    <s v=""/>
    <s v=""/>
    <x v="2"/>
    <x v="0"/>
    <s v="Use Premium tier for critical production workloads"/>
    <m/>
    <m/>
    <m/>
    <m/>
    <s v="USD"/>
    <n v="0"/>
    <m/>
  </r>
  <r>
    <s v="f63fbc3e-78fb-48e6-8e5b-944c79e35ca1"/>
    <s v="rg-transitional-eastus2-prod-001"/>
    <s v="microsoft.containerregistry/registries"/>
    <s v="acrtransitionaleastus2prod001"/>
    <s v=""/>
    <s v=""/>
    <x v="1"/>
    <x v="1"/>
    <s v="Container registries should use private link"/>
    <m/>
    <m/>
    <m/>
    <m/>
    <s v="USD"/>
    <n v="0"/>
    <m/>
  </r>
  <r>
    <s v="f63fbc3e-78fb-48e6-8e5b-944c79e35ca1"/>
    <s v="rg-transitional-eastus2-prod-001"/>
    <s v="microsoft.containerregistry/registries"/>
    <s v="acrtransitionaleastus2prod001"/>
    <s v=""/>
    <s v=""/>
    <x v="1"/>
    <x v="1"/>
    <s v="Container registries should not allow unrestricted network access"/>
    <m/>
    <m/>
    <m/>
    <m/>
    <s v="USD"/>
    <n v="0"/>
    <m/>
  </r>
  <r>
    <s v="f63fbc3e-78fb-48e6-8e5b-944c79e35ca1"/>
    <s v="rg-transitional-eastus2-prod-001"/>
    <s v="microsoft.containerregistry/registries"/>
    <s v="acrtransitionaleastus2prod001"/>
    <s v="Microsoft.ContainerRegistry/registries-repositories-images"/>
    <s v="repositories-callejero-images-sha256:e29e656d6d934914f700405e558393c10b0feb0513447f1124b2db9fff3e019e"/>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camundawarwildfly-images-sha256:6803d7b4cb6d2e734c0319f84bee780db96c6cb9d59335c491b2ae6ff5df7aa7"/>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camundawarwildfly-images-sha256:a633b0ae46ab81dc3ea4d9a7cd674b77d668e23623be3fba1c05fd9b66499518"/>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ctoinventory-images-sha256:89d8f69232291e054cc1729719701360253c31f48b0942704e14b5b1024d5cf8"/>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errormanagement-images-sha256:06d8f89e03ee2f848f027296d4197efd5abe0286df5474505ca2abc559f22911"/>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location-images-sha256:ba9c3e013ffe040d9372e27c55b163f48482f647eb1f2a75d65674c634005d46"/>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messagesirius-images-sha256:ba7601de7f02bb6038858ad7978a0b454fff214a3a457ea6d728e567635dc0cd"/>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resourceavailability-images-sha256:e3d89fdc68fcba6ffa7f4af547c090998451c0ec61e55509921e6ffe5915c955"/>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20-images-sha256:455fef751e2791525b04158d348ccf8b02891583f81c3f41e2461537e5ddd3b2"/>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22-images-sha256:009fb6d991398aee89815039e71581afacffec2a8c5873151c1f29776e9bb322"/>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29-images-sha256:b03999fc70e5784bca7b3a97e327acf8bb4f83b6766cb05d35d939f9fac2c5a5"/>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39-images-sha256:ef78e0d15f5bd149e4ccc4fca27a3f34c47e76fefed4c2b1d007d878a21c4efd"/>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40-images-sha256:4895fe6ee2ecfd0dc7776611de2aec4626de72c48c107c94d60be4741316ab80"/>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41-images-sha256:d3461e59c12b815ca211cbe49ee4576bdbce464f588fa73430cb3efa11cc19b6"/>
    <x v="1"/>
    <x v="0"/>
    <s v="Container images in Azure registry should have vulnerability findings resolved"/>
    <m/>
    <m/>
    <m/>
    <m/>
    <s v="USD"/>
    <n v="0"/>
    <m/>
  </r>
  <r>
    <s v="f63fbc3e-78fb-48e6-8e5b-944c79e35ca1"/>
    <s v="rg-transitional-eastus2-prod-001"/>
    <s v="microsoft.containerregistry/registries"/>
    <s v="acrtransitionaleastus2prod001"/>
    <s v="Microsoft.ContainerRegistry/registries-repositories-images"/>
    <s v="repositories-tmf651-images-sha256:1b19ff5c3418ae7d529896de101718dfdc22831e410460230ba0e60aefd1a330"/>
    <x v="1"/>
    <x v="0"/>
    <s v="Container images in Azure registry should have vulnerability findings resolved"/>
    <m/>
    <m/>
    <m/>
    <m/>
    <s v="USD"/>
    <n v="0"/>
    <m/>
  </r>
  <r>
    <s v="f63fbc3e-78fb-48e6-8e5b-944c79e35ca1"/>
    <s v="rg-transitional-eastus2-prod-001"/>
    <s v="microsoft.dbforpostgresql/flexibleservers"/>
    <s v="ltrclone-a9f7c941f2e6"/>
    <s v=""/>
    <s v=""/>
    <x v="4"/>
    <x v="1"/>
    <s v="Review your server for log_statement set to ALL"/>
    <m/>
    <m/>
    <m/>
    <m/>
    <s v="USD"/>
    <n v="0"/>
    <m/>
  </r>
  <r>
    <s v="f63fbc3e-78fb-48e6-8e5b-944c79e35ca1"/>
    <s v="rg-transitional-eastus2-prod-001"/>
    <s v="microsoft.dbforpostgresql/flexibleservers"/>
    <s v="ltrclone-a9f7c941f2e6"/>
    <s v=""/>
    <s v=""/>
    <x v="4"/>
    <x v="0"/>
    <s v="Review your server for log_min_duration_statement turned ON"/>
    <m/>
    <m/>
    <m/>
    <m/>
    <s v="USD"/>
    <n v="0"/>
    <m/>
  </r>
  <r>
    <s v="f63fbc3e-78fb-48e6-8e5b-944c79e35ca1"/>
    <s v="rg-transitional-eastus2-prod-001"/>
    <s v="microsoft.dbforpostgresql/flexibleservers"/>
    <s v="ltrclone-a9f7c941f2e6"/>
    <s v=""/>
    <s v=""/>
    <x v="4"/>
    <x v="1"/>
    <s v="Review your server for log_duration turned ON"/>
    <m/>
    <m/>
    <m/>
    <m/>
    <s v="USD"/>
    <n v="0"/>
    <m/>
  </r>
  <r>
    <s v="f63fbc3e-78fb-48e6-8e5b-944c79e35ca1"/>
    <s v="rg-transitional-eastus2-prod-001"/>
    <s v="microsoft.dbforpostgresql/flexibleservers"/>
    <s v="ltrclone-b5c662f791d8"/>
    <s v=""/>
    <s v=""/>
    <x v="4"/>
    <x v="1"/>
    <s v="Review your server for log_statement set to ALL"/>
    <m/>
    <m/>
    <m/>
    <m/>
    <s v="USD"/>
    <n v="0"/>
    <m/>
  </r>
  <r>
    <s v="f63fbc3e-78fb-48e6-8e5b-944c79e35ca1"/>
    <s v="rg-transitional-eastus2-prod-001"/>
    <s v="microsoft.dbforpostgresql/flexibleservers"/>
    <s v="ltrclone-b5c662f791d8"/>
    <s v=""/>
    <s v=""/>
    <x v="4"/>
    <x v="1"/>
    <s v="Review your server for log_duration turned ON"/>
    <m/>
    <m/>
    <m/>
    <m/>
    <s v="USD"/>
    <n v="0"/>
    <m/>
  </r>
  <r>
    <s v="f63fbc3e-78fb-48e6-8e5b-944c79e35ca1"/>
    <s v="rg-transitional-eastus2-prod-001"/>
    <s v="microsoft.dbforpostgresql/flexibleservers"/>
    <s v="ltrclone-b5c662f791d8"/>
    <s v=""/>
    <s v=""/>
    <x v="4"/>
    <x v="0"/>
    <s v="Review your server for log_min_duration_statement turned ON"/>
    <m/>
    <m/>
    <m/>
    <m/>
    <s v="USD"/>
    <n v="0"/>
    <m/>
  </r>
  <r>
    <s v="f63fbc3e-78fb-48e6-8e5b-944c79e35ca1"/>
    <s v="rg-transitional-eastus2-prod-001"/>
    <s v="microsoft.dbforpostgresql/flexibleservers"/>
    <s v="ltrclone-b62aca328301"/>
    <s v=""/>
    <s v=""/>
    <x v="4"/>
    <x v="0"/>
    <s v="Review your server for log_min_duration_statement turned ON"/>
    <m/>
    <m/>
    <m/>
    <m/>
    <s v="USD"/>
    <n v="0"/>
    <m/>
  </r>
  <r>
    <s v="f63fbc3e-78fb-48e6-8e5b-944c79e35ca1"/>
    <s v="rg-transitional-eastus2-prod-001"/>
    <s v="microsoft.dbforpostgresql/flexibleservers"/>
    <s v="ltrclone-b62aca328301"/>
    <s v=""/>
    <s v=""/>
    <x v="4"/>
    <x v="1"/>
    <s v="Review your server for log_duration turned ON"/>
    <m/>
    <m/>
    <m/>
    <m/>
    <s v="USD"/>
    <n v="0"/>
    <m/>
  </r>
  <r>
    <s v="f63fbc3e-78fb-48e6-8e5b-944c79e35ca1"/>
    <s v="rg-transitional-eastus2-prod-001"/>
    <s v="microsoft.dbforpostgresql/flexibleservers"/>
    <s v="ltrclone-b62aca328301"/>
    <s v=""/>
    <s v=""/>
    <x v="4"/>
    <x v="1"/>
    <s v="Review your server for log_statement set to ALL"/>
    <m/>
    <m/>
    <m/>
    <m/>
    <s v="USD"/>
    <n v="0"/>
    <m/>
  </r>
  <r>
    <s v="f63fbc3e-78fb-48e6-8e5b-944c79e35ca1"/>
    <s v="rg-transitional-eastus2-prod-001"/>
    <s v="microsoft.dbforpostgresql/flexibleservers"/>
    <s v="ltrclone-ba8480a0f4d8"/>
    <s v=""/>
    <s v=""/>
    <x v="4"/>
    <x v="0"/>
    <s v="Review your server for log_min_duration_statement turned ON"/>
    <m/>
    <m/>
    <m/>
    <m/>
    <s v="USD"/>
    <n v="0"/>
    <m/>
  </r>
  <r>
    <s v="f63fbc3e-78fb-48e6-8e5b-944c79e35ca1"/>
    <s v="rg-transitional-eastus2-prod-001"/>
    <s v="microsoft.dbforpostgresql/flexibleservers"/>
    <s v="ltrclone-ba8480a0f4d8"/>
    <s v=""/>
    <s v=""/>
    <x v="4"/>
    <x v="1"/>
    <s v="Review your server for log_statement set to ALL"/>
    <m/>
    <m/>
    <m/>
    <m/>
    <s v="USD"/>
    <n v="0"/>
    <m/>
  </r>
  <r>
    <s v="f63fbc3e-78fb-48e6-8e5b-944c79e35ca1"/>
    <s v="rg-transitional-eastus2-prod-001"/>
    <s v="microsoft.dbforpostgresql/flexibleservers"/>
    <s v="ltrclone-ba8480a0f4d8"/>
    <s v=""/>
    <s v=""/>
    <x v="4"/>
    <x v="1"/>
    <s v="Review your server for log_duration turned ON"/>
    <m/>
    <m/>
    <m/>
    <m/>
    <s v="USD"/>
    <n v="0"/>
    <m/>
  </r>
  <r>
    <s v="f63fbc3e-78fb-48e6-8e5b-944c79e35ca1"/>
    <s v="rg-transitional-eastus2-prod-001"/>
    <s v="microsoft.dbforpostgresql/flexibleservers"/>
    <s v="ltrclone-cc1d8be649eb"/>
    <s v=""/>
    <s v=""/>
    <x v="4"/>
    <x v="1"/>
    <s v="Review your server for log_statement set to ALL"/>
    <m/>
    <m/>
    <m/>
    <m/>
    <s v="USD"/>
    <n v="0"/>
    <m/>
  </r>
  <r>
    <s v="f63fbc3e-78fb-48e6-8e5b-944c79e35ca1"/>
    <s v="rg-transitional-eastus2-prod-001"/>
    <s v="microsoft.dbforpostgresql/flexibleservers"/>
    <s v="ltrclone-cc1d8be649eb"/>
    <s v=""/>
    <s v=""/>
    <x v="4"/>
    <x v="0"/>
    <s v="Review your server for log_min_duration_statement turned ON"/>
    <m/>
    <m/>
    <m/>
    <m/>
    <s v="USD"/>
    <n v="0"/>
    <m/>
  </r>
  <r>
    <s v="f63fbc3e-78fb-48e6-8e5b-944c79e35ca1"/>
    <s v="rg-transitional-eastus2-prod-001"/>
    <s v="microsoft.dbforpostgresql/flexibleservers"/>
    <s v="ltrclone-cc1d8be649eb"/>
    <s v=""/>
    <s v=""/>
    <x v="4"/>
    <x v="1"/>
    <s v="Review your server for log_duration turned ON"/>
    <m/>
    <m/>
    <m/>
    <m/>
    <s v="USD"/>
    <n v="0"/>
    <m/>
  </r>
  <r>
    <s v="f63fbc3e-78fb-48e6-8e5b-944c79e35ca1"/>
    <s v="rg-transitional-eastus2-prod-001"/>
    <s v="microsoft.dbforpostgresql/flexibleservers"/>
    <s v="ltrclone-e0b6fdf9886c"/>
    <s v=""/>
    <s v=""/>
    <x v="4"/>
    <x v="1"/>
    <s v="Review your server for log_duration turned ON"/>
    <m/>
    <m/>
    <m/>
    <m/>
    <s v="USD"/>
    <n v="0"/>
    <m/>
  </r>
  <r>
    <s v="f63fbc3e-78fb-48e6-8e5b-944c79e35ca1"/>
    <s v="rg-transitional-eastus2-prod-001"/>
    <s v="microsoft.dbforpostgresql/flexibleservers"/>
    <s v="ltrclone-e0b6fdf9886c"/>
    <s v=""/>
    <s v=""/>
    <x v="4"/>
    <x v="0"/>
    <s v="Review your server for log_min_duration_statement turned ON"/>
    <m/>
    <m/>
    <m/>
    <m/>
    <s v="USD"/>
    <n v="0"/>
    <m/>
  </r>
  <r>
    <s v="f63fbc3e-78fb-48e6-8e5b-944c79e35ca1"/>
    <s v="rg-transitional-eastus2-prod-001"/>
    <s v="microsoft.dbforpostgresql/flexibleservers"/>
    <s v="ltrclone-e0b6fdf9886c"/>
    <s v=""/>
    <s v=""/>
    <x v="4"/>
    <x v="1"/>
    <s v="Review your server for log_statement set to ALL"/>
    <m/>
    <m/>
    <m/>
    <m/>
    <s v="USD"/>
    <n v="0"/>
    <m/>
  </r>
  <r>
    <s v="f63fbc3e-78fb-48e6-8e5b-944c79e35ca1"/>
    <s v="rg-transitional-eastus2-prod-001"/>
    <s v="microsoft.dbforpostgresql/flexibleservers"/>
    <s v="ltrclone-ee9cc9caead2"/>
    <s v=""/>
    <s v=""/>
    <x v="4"/>
    <x v="1"/>
    <s v="Review your server for log_statement set to ALL"/>
    <m/>
    <m/>
    <m/>
    <m/>
    <s v="USD"/>
    <n v="0"/>
    <m/>
  </r>
  <r>
    <s v="f63fbc3e-78fb-48e6-8e5b-944c79e35ca1"/>
    <s v="rg-transitional-eastus2-prod-001"/>
    <s v="microsoft.dbforpostgresql/flexibleservers"/>
    <s v="ltrclone-ee9cc9caead2"/>
    <s v=""/>
    <s v=""/>
    <x v="4"/>
    <x v="0"/>
    <s v="Review your server for log_min_duration_statement turned ON"/>
    <m/>
    <m/>
    <m/>
    <m/>
    <s v="USD"/>
    <n v="0"/>
    <m/>
  </r>
  <r>
    <s v="f63fbc3e-78fb-48e6-8e5b-944c79e35ca1"/>
    <s v="rg-transitional-eastus2-prod-001"/>
    <s v="microsoft.dbforpostgresql/flexibleservers"/>
    <s v="ltrclone-ee9cc9caead2"/>
    <s v=""/>
    <s v=""/>
    <x v="4"/>
    <x v="1"/>
    <s v="Review your server for log_duration turned ON"/>
    <m/>
    <m/>
    <m/>
    <m/>
    <s v="USD"/>
    <n v="0"/>
    <m/>
  </r>
  <r>
    <s v="f63fbc3e-78fb-48e6-8e5b-944c79e35ca1"/>
    <s v="rg-transitional-eastus2-prod-001"/>
    <s v="microsoft.dbforpostgresql/flexibleservers"/>
    <s v="ltrclone-ee9cc9caead2"/>
    <s v=""/>
    <s v=""/>
    <x v="2"/>
    <x v="1"/>
    <s v="Turn on backup for PostgreSQL flexible server"/>
    <m/>
    <m/>
    <m/>
    <m/>
    <s v="USD"/>
    <n v="0"/>
    <m/>
  </r>
  <r>
    <s v="f63fbc3e-78fb-48e6-8e5b-944c79e35ca1"/>
    <s v="rg-transitional-eastus2-prod-001"/>
    <s v="microsoft.dbforpostgresql/flexibleservers"/>
    <s v="psql-transitionalf-eastus2-prod-001"/>
    <s v=""/>
    <s v=""/>
    <x v="1"/>
    <x v="0"/>
    <s v="'Allow access to Azure services' should be disabled for PostgreSQL Servers"/>
    <m/>
    <m/>
    <m/>
    <m/>
    <s v="USD"/>
    <n v="0"/>
    <m/>
  </r>
  <r>
    <s v="f63fbc3e-78fb-48e6-8e5b-944c79e35ca1"/>
    <s v="rg-transitional-eastus2-prod-001"/>
    <s v="microsoft.dbforpostgresql/flexibleservers"/>
    <s v="psql-transitionalf-eastus2-prod-001"/>
    <s v=""/>
    <s v=""/>
    <x v="1"/>
    <x v="0"/>
    <s v="Private endpoint should be configured for Azure Database for PostgreSQL Servers"/>
    <m/>
    <m/>
    <m/>
    <m/>
    <s v="USD"/>
    <n v="0"/>
    <m/>
  </r>
  <r>
    <s v="f63fbc3e-78fb-48e6-8e5b-944c79e35ca1"/>
    <s v="rg-transitional-eastus2-prod-001"/>
    <s v="microsoft.dbforpostgresql/flexibleservers"/>
    <s v="psql-transitionalf-eastus2-prod-001"/>
    <s v=""/>
    <s v=""/>
    <x v="4"/>
    <x v="0"/>
    <s v="Review your server for log_min_duration_statement turned ON"/>
    <m/>
    <m/>
    <m/>
    <m/>
    <s v="USD"/>
    <n v="0"/>
    <m/>
  </r>
  <r>
    <s v="f63fbc3e-78fb-48e6-8e5b-944c79e35ca1"/>
    <s v="rg-transitional-eastus2-prod-001"/>
    <s v="microsoft.dbforpostgresql/flexibleservers"/>
    <s v="psql-transitionalf-eastus2-prod-001"/>
    <s v=""/>
    <s v=""/>
    <x v="4"/>
    <x v="1"/>
    <s v="Review your server for log_duration turned ON"/>
    <m/>
    <m/>
    <m/>
    <m/>
    <s v="USD"/>
    <n v="0"/>
    <m/>
  </r>
  <r>
    <s v="f63fbc3e-78fb-48e6-8e5b-944c79e35ca1"/>
    <s v="rg-transitional-eastus2-prod-001"/>
    <s v="microsoft.dbforpostgresql/flexibleservers"/>
    <s v="psql-transitionalf-eastus2-prod-001"/>
    <s v=""/>
    <s v=""/>
    <x v="1"/>
    <x v="1"/>
    <s v="Azure Database for PostgreSQL flexible server should have Microsoft Entra authentication only enabled"/>
    <m/>
    <m/>
    <m/>
    <m/>
    <s v="USD"/>
    <n v="0"/>
    <m/>
  </r>
  <r>
    <s v="f63fbc3e-78fb-48e6-8e5b-944c79e35ca1"/>
    <s v="rg-transitional-eastus2-prod-001"/>
    <s v="microsoft.dbforpostgresql/flexibleservers"/>
    <s v="psql-transitionalf-eastus2-prod-001"/>
    <s v=""/>
    <s v=""/>
    <x v="4"/>
    <x v="1"/>
    <s v="Review your server for log_statement set to ALL"/>
    <m/>
    <m/>
    <m/>
    <m/>
    <s v="USD"/>
    <n v="0"/>
    <m/>
  </r>
  <r>
    <s v="f63fbc3e-78fb-48e6-8e5b-944c79e35ca1"/>
    <s v="rg-transitional-eastus2-prod-001"/>
    <s v="microsoft.dbforpostgresql/flexibleservers"/>
    <s v="psql-transitionalf-eastus2-prod-001"/>
    <s v=""/>
    <s v=""/>
    <x v="2"/>
    <x v="0"/>
    <s v="Create a read replica from the Azure Database for PostgreSQL flexible server"/>
    <m/>
    <m/>
    <m/>
    <m/>
    <s v="USD"/>
    <n v="0"/>
    <m/>
  </r>
  <r>
    <s v="f63fbc3e-78fb-48e6-8e5b-944c79e35ca1"/>
    <s v="rg-transitional-eastus2-prod-001"/>
    <s v="microsoft.dbforpostgresql/flexibleservers"/>
    <s v="psql-transitionalf-eastus2-prod-001"/>
    <s v=""/>
    <s v=""/>
    <x v="2"/>
    <x v="0"/>
    <s v="Enable high availability with zone redundancy"/>
    <m/>
    <m/>
    <m/>
    <m/>
    <s v="USD"/>
    <n v="0"/>
    <m/>
  </r>
  <r>
    <s v="f63fbc3e-78fb-48e6-8e5b-944c79e35ca1"/>
    <s v="rg-transitional-eastus2-prod-001"/>
    <s v="microsoft.insights/webtests"/>
    <s v="apimtransitionalprod001-ai-transitional-eastus2-prod-001"/>
    <s v=""/>
    <s v=""/>
    <x v="2"/>
    <x v="1"/>
    <s v="The URL ping test capability of the application insights feature for Azure Monitor is being retired."/>
    <m/>
    <m/>
    <m/>
    <m/>
    <s v="USD"/>
    <n v="0"/>
    <m/>
  </r>
  <r>
    <s v="f63fbc3e-78fb-48e6-8e5b-944c79e35ca1"/>
    <s v="rg-transitional-eastus2-prod-001"/>
    <s v="microsoft.web/serverfarms"/>
    <s v="asp-rgtransitionaleastus2prod001"/>
    <s v="MICROSOFT.WEB/SITES"/>
    <s v=""/>
    <x v="2"/>
    <x v="0"/>
    <s v="Use Standard or Premium tier"/>
    <m/>
    <m/>
    <m/>
    <m/>
    <s v="USD"/>
    <n v="0"/>
    <m/>
  </r>
  <r>
    <s v="f63fbc3e-78fb-48e6-8e5b-944c79e35ca1"/>
    <s v="rg-transitional-eastus2-prod-001"/>
    <s v="microsoft.web/serverfarms"/>
    <s v="asp-rgtransitionaleastus2prod001"/>
    <s v="MICROSOFT.WEB/SITES"/>
    <s v=""/>
    <x v="2"/>
    <x v="0"/>
    <s v="Set minimum instance count for App Service to 2"/>
    <m/>
    <m/>
    <m/>
    <m/>
    <s v="USD"/>
    <n v="0"/>
    <m/>
  </r>
  <r>
    <s v="f63fbc3e-78fb-48e6-8e5b-944c79e35ca1"/>
    <s v="rg-transitional-eastus2-prod-001"/>
    <s v="microsoft.web/serverfarms"/>
    <s v="asp-rgtransitionaleastus2prod001"/>
    <s v=""/>
    <s v=""/>
    <x v="2"/>
    <x v="0"/>
    <s v="Use zone-supported App Service Plan"/>
    <m/>
    <m/>
    <m/>
    <m/>
    <s v="USD"/>
    <n v="0"/>
    <m/>
  </r>
  <r>
    <s v="f63fbc3e-78fb-48e6-8e5b-944c79e35ca1"/>
    <s v="rg-transitional-eastus2-prod-001"/>
    <s v="microsoft.web/serverfarms"/>
    <s v="asp-rgtransitionaleastus2prod002"/>
    <s v=""/>
    <s v=""/>
    <x v="2"/>
    <x v="0"/>
    <s v="Use zone-supported App Service Plan"/>
    <m/>
    <m/>
    <m/>
    <m/>
    <s v="USD"/>
    <n v="0"/>
    <m/>
  </r>
  <r>
    <s v="f63fbc3e-78fb-48e6-8e5b-944c79e35ca1"/>
    <s v="rg-transitional-eastus2-prod-001"/>
    <s v="microsoft.web/serverfarms"/>
    <s v="asp-rgtransitionaleastus2prod002"/>
    <s v="MICROSOFT.WEB/SITES"/>
    <s v=""/>
    <x v="2"/>
    <x v="0"/>
    <s v="Use Standard or Premium tier"/>
    <m/>
    <m/>
    <m/>
    <m/>
    <s v="USD"/>
    <n v="0"/>
    <m/>
  </r>
  <r>
    <s v="f63fbc3e-78fb-48e6-8e5b-944c79e35ca1"/>
    <s v="rg-transitional-eastus2-prod-001"/>
    <s v="microsoft.web/serverfarms"/>
    <s v="asp-rgtransitionaleastus2prod002"/>
    <s v="MICROSOFT.WEB/SITES"/>
    <s v=""/>
    <x v="2"/>
    <x v="0"/>
    <s v="Set minimum instance count for App Service to 2"/>
    <m/>
    <m/>
    <m/>
    <m/>
    <s v="USD"/>
    <n v="0"/>
    <m/>
  </r>
  <r>
    <s v="f63fbc3e-78fb-48e6-8e5b-944c79e35ca1"/>
    <s v="rg-transitional-eastus2-prod-001"/>
    <s v="microsoft.web/serverfarms"/>
    <s v="asp-rgtransitionaleastus2prod004"/>
    <s v="MICROSOFT.WEB/SITES"/>
    <s v=""/>
    <x v="2"/>
    <x v="0"/>
    <s v="Use Standard or Premium tier"/>
    <m/>
    <m/>
    <m/>
    <m/>
    <s v="USD"/>
    <n v="0"/>
    <m/>
  </r>
  <r>
    <s v="f63fbc3e-78fb-48e6-8e5b-944c79e35ca1"/>
    <s v="rg-transitional-eastus2-prod-001"/>
    <s v="microsoft.web/serverfarms"/>
    <s v="asp-rgtransitionaleastus2prod004"/>
    <s v=""/>
    <s v=""/>
    <x v="2"/>
    <x v="0"/>
    <s v="Use zone-supported App Service Plan"/>
    <m/>
    <m/>
    <m/>
    <m/>
    <s v="USD"/>
    <n v="0"/>
    <m/>
  </r>
  <r>
    <s v="f63fbc3e-78fb-48e6-8e5b-944c79e35ca1"/>
    <s v="rg-transitional-eastus2-prod-001"/>
    <s v="microsoft.web/serverfarms"/>
    <s v="asp-rgtransitionaleastus2prod005"/>
    <s v=""/>
    <s v=""/>
    <x v="2"/>
    <x v="0"/>
    <s v="Use zone-supported App Service Plan"/>
    <m/>
    <m/>
    <m/>
    <m/>
    <s v="USD"/>
    <n v="0"/>
    <m/>
  </r>
  <r>
    <s v="f63fbc3e-78fb-48e6-8e5b-944c79e35ca1"/>
    <s v="rg-transitional-eastus2-prod-001"/>
    <s v="microsoft.web/serverfarms"/>
    <s v="asp-rgtransitionaleastus2prod005"/>
    <s v="MICROSOFT.WEB/SITES"/>
    <s v=""/>
    <x v="2"/>
    <x v="0"/>
    <s v="Use Standard or Premium tier"/>
    <m/>
    <m/>
    <m/>
    <m/>
    <s v="USD"/>
    <n v="0"/>
    <m/>
  </r>
  <r>
    <s v="f63fbc3e-78fb-48e6-8e5b-944c79e35ca1"/>
    <s v="rg-transitional-eastus2-prod-001"/>
    <s v="microsoft.web/serverfarms"/>
    <s v="asp-rgtransitionaleastus2prod006"/>
    <s v="MICROSOFT.WEB/SITES"/>
    <s v=""/>
    <x v="2"/>
    <x v="0"/>
    <s v="Set minimum instance count for App Service to 2"/>
    <m/>
    <m/>
    <m/>
    <m/>
    <s v="USD"/>
    <n v="0"/>
    <m/>
  </r>
  <r>
    <s v="f63fbc3e-78fb-48e6-8e5b-944c79e35ca1"/>
    <s v="rg-transitional-eastus2-prod-001"/>
    <s v="microsoft.web/serverfarms"/>
    <s v="asp-rgtransitionaleastus2prod006"/>
    <s v="MICROSOFT.WEB/SITES"/>
    <s v=""/>
    <x v="2"/>
    <x v="0"/>
    <s v="Use Standard or Premium tier"/>
    <m/>
    <m/>
    <m/>
    <m/>
    <s v="USD"/>
    <n v="0"/>
    <m/>
  </r>
  <r>
    <s v="f63fbc3e-78fb-48e6-8e5b-944c79e35ca1"/>
    <s v="rg-transitional-eastus2-prod-001"/>
    <s v="microsoft.web/serverfarms"/>
    <s v="asp-rgtransitionaleastus2prod006"/>
    <s v=""/>
    <s v=""/>
    <x v="2"/>
    <x v="0"/>
    <s v="Use zone-supported App Service Plan"/>
    <m/>
    <m/>
    <m/>
    <m/>
    <s v="USD"/>
    <n v="0"/>
    <m/>
  </r>
  <r>
    <s v="f63fbc3e-78fb-48e6-8e5b-944c79e35ca1"/>
    <s v="rg-transitional-eastus2-prod-001"/>
    <s v="microsoft.web/serverfarms"/>
    <s v="asp-rgtransitionaleastus2prod007"/>
    <s v="MICROSOFT.WEB/SITES"/>
    <s v=""/>
    <x v="2"/>
    <x v="0"/>
    <s v="Set minimum instance count for App Service to 2"/>
    <m/>
    <m/>
    <m/>
    <m/>
    <s v="USD"/>
    <n v="0"/>
    <m/>
  </r>
  <r>
    <s v="f63fbc3e-78fb-48e6-8e5b-944c79e35ca1"/>
    <s v="rg-transitional-eastus2-prod-001"/>
    <s v="microsoft.web/serverfarms"/>
    <s v="asp-rgtransitionaleastus2prod007"/>
    <s v=""/>
    <s v=""/>
    <x v="2"/>
    <x v="0"/>
    <s v="Use zone-supported App Service Plan"/>
    <m/>
    <m/>
    <m/>
    <m/>
    <s v="USD"/>
    <n v="0"/>
    <m/>
  </r>
  <r>
    <s v="f63fbc3e-78fb-48e6-8e5b-944c79e35ca1"/>
    <s v="rg-transitional-eastus2-prod-001"/>
    <s v="microsoft.web/serverfarms"/>
    <s v="asp-rgtransitionaleastus2prod007"/>
    <s v="MICROSOFT.WEB/SITES"/>
    <s v=""/>
    <x v="2"/>
    <x v="0"/>
    <s v="Use Standard or Premium tier"/>
    <m/>
    <m/>
    <m/>
    <m/>
    <s v="USD"/>
    <n v="0"/>
    <m/>
  </r>
  <r>
    <s v="f63fbc3e-78fb-48e6-8e5b-944c79e35ca1"/>
    <s v="rg-transitional-eastus2-prod-001"/>
    <s v="microsoft.web/serverfarms"/>
    <s v="asp-rgtransitionaleastus2prod008"/>
    <s v="MICROSOFT.WEB/SITES"/>
    <s v=""/>
    <x v="2"/>
    <x v="0"/>
    <s v="Use Standard or Premium tier"/>
    <m/>
    <m/>
    <m/>
    <m/>
    <s v="USD"/>
    <n v="0"/>
    <m/>
  </r>
  <r>
    <s v="f63fbc3e-78fb-48e6-8e5b-944c79e35ca1"/>
    <s v="rg-transitional-eastus2-prod-001"/>
    <s v="microsoft.web/serverfarms"/>
    <s v="asp-rgtransitionaleastus2prod008"/>
    <s v="MICROSOFT.WEB/SITES"/>
    <s v=""/>
    <x v="2"/>
    <x v="0"/>
    <s v="Set minimum instance count for App Service to 2"/>
    <m/>
    <m/>
    <m/>
    <m/>
    <s v="USD"/>
    <n v="0"/>
    <m/>
  </r>
  <r>
    <s v="f63fbc3e-78fb-48e6-8e5b-944c79e35ca1"/>
    <s v="rg-transitional-eastus2-prod-001"/>
    <s v="microsoft.web/serverfarms"/>
    <s v="asp-rgtransitionaleastus2prod008"/>
    <s v=""/>
    <s v=""/>
    <x v="2"/>
    <x v="0"/>
    <s v="Use zone-supported App Service Plan"/>
    <m/>
    <m/>
    <m/>
    <m/>
    <s v="USD"/>
    <n v="0"/>
    <m/>
  </r>
  <r>
    <s v="f63fbc3e-78fb-48e6-8e5b-944c79e35ca1"/>
    <s v="rg-transitional-eastus2-prod-001"/>
    <s v="microsoft.web/serverfarms"/>
    <s v="asp-rgtransitionaleastus2prod009"/>
    <s v="MICROSOFT.WEB/SITES"/>
    <s v=""/>
    <x v="2"/>
    <x v="0"/>
    <s v="Set minimum instance count for App Service to 2"/>
    <m/>
    <m/>
    <m/>
    <m/>
    <s v="USD"/>
    <n v="0"/>
    <m/>
  </r>
  <r>
    <s v="f63fbc3e-78fb-48e6-8e5b-944c79e35ca1"/>
    <s v="rg-transitional-eastus2-prod-001"/>
    <s v="microsoft.web/serverfarms"/>
    <s v="asp-rgtransitionaleastus2prod009"/>
    <s v=""/>
    <s v=""/>
    <x v="2"/>
    <x v="0"/>
    <s v="Use zone-supported App Service Plan"/>
    <m/>
    <m/>
    <m/>
    <m/>
    <s v="USD"/>
    <n v="0"/>
    <m/>
  </r>
  <r>
    <s v="f63fbc3e-78fb-48e6-8e5b-944c79e35ca1"/>
    <s v="rg-transitional-eastus2-prod-001"/>
    <s v="microsoft.web/serverfarms"/>
    <s v="asp-rgtransitionaleastus2prod009"/>
    <s v="MICROSOFT.WEB/SITES"/>
    <s v=""/>
    <x v="2"/>
    <x v="0"/>
    <s v="Use Standard or Premium tier"/>
    <m/>
    <m/>
    <m/>
    <m/>
    <s v="USD"/>
    <n v="0"/>
    <m/>
  </r>
  <r>
    <s v="f63fbc3e-78fb-48e6-8e5b-944c79e35ca1"/>
    <s v="rg-transitional-eastus2-prod-001"/>
    <s v="microsoft.web/serverfarms"/>
    <s v="asp-rgtransitionaleastus2prod010"/>
    <s v="MICROSOFT.WEB/SITES"/>
    <s v=""/>
    <x v="2"/>
    <x v="0"/>
    <s v="Use Standard or Premium tier"/>
    <m/>
    <m/>
    <m/>
    <m/>
    <s v="USD"/>
    <n v="0"/>
    <m/>
  </r>
  <r>
    <s v="f63fbc3e-78fb-48e6-8e5b-944c79e35ca1"/>
    <s v="rg-transitional-eastus2-prod-001"/>
    <s v="microsoft.web/serverfarms"/>
    <s v="asp-rgtransitionaleastus2prod010"/>
    <s v=""/>
    <s v=""/>
    <x v="2"/>
    <x v="0"/>
    <s v="Use zone-supported App Service Plan"/>
    <m/>
    <m/>
    <m/>
    <m/>
    <s v="USD"/>
    <n v="0"/>
    <m/>
  </r>
  <r>
    <s v="f63fbc3e-78fb-48e6-8e5b-944c79e35ca1"/>
    <s v="rg-transitional-eastus2-prod-001"/>
    <s v="microsoft.web/serverfarms"/>
    <s v="asp-rgtransitionaleastus2prod010"/>
    <s v="MICROSOFT.WEB/SITES"/>
    <s v=""/>
    <x v="2"/>
    <x v="0"/>
    <s v="Set minimum instance count for App Service to 2"/>
    <m/>
    <m/>
    <m/>
    <m/>
    <s v="USD"/>
    <n v="0"/>
    <m/>
  </r>
  <r>
    <s v="f63fbc3e-78fb-48e6-8e5b-944c79e35ca1"/>
    <s v="rg-transitional-eastus2-prod-001"/>
    <s v="microsoft.web/serverfarms"/>
    <s v="asp-rgtransitionaleastus2prod011"/>
    <s v="MICROSOFT.WEB/SITES"/>
    <s v=""/>
    <x v="2"/>
    <x v="0"/>
    <s v="Use Standard or Premium tier"/>
    <m/>
    <m/>
    <m/>
    <m/>
    <s v="USD"/>
    <n v="0"/>
    <m/>
  </r>
  <r>
    <s v="f63fbc3e-78fb-48e6-8e5b-944c79e35ca1"/>
    <s v="rg-transitional-eastus2-prod-001"/>
    <s v="microsoft.web/serverfarms"/>
    <s v="asp-rgtransitionaleastus2prod011"/>
    <s v=""/>
    <s v=""/>
    <x v="2"/>
    <x v="0"/>
    <s v="Use zone-supported App Service Plan"/>
    <m/>
    <m/>
    <m/>
    <m/>
    <s v="USD"/>
    <n v="0"/>
    <m/>
  </r>
  <r>
    <s v="f63fbc3e-78fb-48e6-8e5b-944c79e35ca1"/>
    <s v="rg-transitional-eastus2-prod-001"/>
    <s v="microsoft.web/serverfarms"/>
    <s v="asp-rgtransitionaleastus2prod011"/>
    <s v="MICROSOFT.WEB/SITES"/>
    <s v=""/>
    <x v="2"/>
    <x v="0"/>
    <s v="Set minimum instance count for App Service to 2"/>
    <m/>
    <m/>
    <m/>
    <m/>
    <s v="USD"/>
    <n v="0"/>
    <m/>
  </r>
  <r>
    <s v="f63fbc3e-78fb-48e6-8e5b-944c79e35ca1"/>
    <s v="rg-transitional-eastus2-prod-001"/>
    <s v="microsoft.web/serverfarms"/>
    <s v="asp-rgtransitionaleastus2prod012"/>
    <s v=""/>
    <s v=""/>
    <x v="2"/>
    <x v="0"/>
    <s v="Use zone-supported App Service Plan"/>
    <m/>
    <m/>
    <m/>
    <m/>
    <s v="USD"/>
    <n v="0"/>
    <m/>
  </r>
  <r>
    <s v="f63fbc3e-78fb-48e6-8e5b-944c79e35ca1"/>
    <s v="rg-transitional-eastus2-prod-001"/>
    <s v="microsoft.web/serverfarms"/>
    <s v="asp-rgtransitionaleastus2prod012"/>
    <s v="MICROSOFT.WEB/SITES"/>
    <s v=""/>
    <x v="2"/>
    <x v="0"/>
    <s v="Set minimum instance count for App Service to 2"/>
    <m/>
    <m/>
    <m/>
    <m/>
    <s v="USD"/>
    <n v="0"/>
    <m/>
  </r>
  <r>
    <s v="f63fbc3e-78fb-48e6-8e5b-944c79e35ca1"/>
    <s v="rg-transitional-eastus2-prod-001"/>
    <s v="microsoft.web/serverfarms"/>
    <s v="asp-rgtransitionaleastus2prod012"/>
    <s v="MICROSOFT.WEB/SITES"/>
    <s v=""/>
    <x v="2"/>
    <x v="0"/>
    <s v="Use Standard or Premium tier"/>
    <m/>
    <m/>
    <m/>
    <m/>
    <s v="USD"/>
    <n v="0"/>
    <m/>
  </r>
  <r>
    <s v="f63fbc3e-78fb-48e6-8e5b-944c79e35ca1"/>
    <s v="rg-transitional-eastus2-prod-001"/>
    <s v="microsoft.web/serverfarms"/>
    <s v="asp-rgtransitionaleastus2prod013"/>
    <s v=""/>
    <s v=""/>
    <x v="2"/>
    <x v="0"/>
    <s v="Use zone-supported App Service Plan"/>
    <m/>
    <m/>
    <m/>
    <m/>
    <s v="USD"/>
    <n v="0"/>
    <m/>
  </r>
  <r>
    <s v="f63fbc3e-78fb-48e6-8e5b-944c79e35ca1"/>
    <s v="rg-transitional-eastus2-prod-001"/>
    <s v="microsoft.web/serverfarms"/>
    <s v="asp-rgtransitionaleastus2prod013"/>
    <s v="MICROSOFT.WEB/SITES"/>
    <s v=""/>
    <x v="2"/>
    <x v="0"/>
    <s v="Use Standard or Premium tier"/>
    <m/>
    <m/>
    <m/>
    <m/>
    <s v="USD"/>
    <n v="0"/>
    <m/>
  </r>
  <r>
    <s v="f63fbc3e-78fb-48e6-8e5b-944c79e35ca1"/>
    <s v="rg-transitional-eastus2-prod-001"/>
    <s v="microsoft.web/serverfarms"/>
    <s v="asp-rgtransitionaleastus2prod013"/>
    <s v="MICROSOFT.WEB/SITES"/>
    <s v=""/>
    <x v="2"/>
    <x v="0"/>
    <s v="Set minimum instance count for App Service to 2"/>
    <m/>
    <m/>
    <m/>
    <m/>
    <s v="USD"/>
    <n v="0"/>
    <m/>
  </r>
  <r>
    <s v="f63fbc3e-78fb-48e6-8e5b-944c79e35ca1"/>
    <s v="rg-transitional-eastus2-prod-001"/>
    <s v="microsoft.web/serverfarms"/>
    <s v="asp-rgtransitionaleastus2prod014"/>
    <s v="MICROSOFT.WEB/SITES"/>
    <s v=""/>
    <x v="2"/>
    <x v="0"/>
    <s v="Set minimum instance count for App Service to 2"/>
    <m/>
    <m/>
    <m/>
    <m/>
    <s v="USD"/>
    <n v="0"/>
    <m/>
  </r>
  <r>
    <s v="f63fbc3e-78fb-48e6-8e5b-944c79e35ca1"/>
    <s v="rg-transitional-eastus2-prod-001"/>
    <s v="microsoft.web/serverfarms"/>
    <s v="asp-rgtransitionaleastus2prod014"/>
    <s v=""/>
    <s v=""/>
    <x v="2"/>
    <x v="0"/>
    <s v="Use zone-supported App Service Plan"/>
    <m/>
    <m/>
    <m/>
    <m/>
    <s v="USD"/>
    <n v="0"/>
    <m/>
  </r>
  <r>
    <s v="f63fbc3e-78fb-48e6-8e5b-944c79e35ca1"/>
    <s v="rg-transitional-eastus2-prod-001"/>
    <s v="microsoft.web/serverfarms"/>
    <s v="asp-rgtransitionaleastus2prod014"/>
    <s v="MICROSOFT.WEB/SITES"/>
    <s v=""/>
    <x v="2"/>
    <x v="0"/>
    <s v="Use Standard or Premium tier"/>
    <m/>
    <m/>
    <m/>
    <m/>
    <s v="USD"/>
    <n v="0"/>
    <m/>
  </r>
  <r>
    <s v="f63fbc3e-78fb-48e6-8e5b-944c79e35ca1"/>
    <s v="rg-transitional-eastus2-prod-001"/>
    <s v="microsoft.web/serverfarms"/>
    <s v="asp-rgtransitionaleastus2prod015"/>
    <s v="MICROSOFT.WEB/SITES"/>
    <s v=""/>
    <x v="2"/>
    <x v="0"/>
    <s v="Use Standard or Premium tier"/>
    <m/>
    <m/>
    <m/>
    <m/>
    <s v="USD"/>
    <n v="0"/>
    <m/>
  </r>
  <r>
    <s v="f63fbc3e-78fb-48e6-8e5b-944c79e35ca1"/>
    <s v="rg-transitional-eastus2-prod-001"/>
    <s v="microsoft.web/serverfarms"/>
    <s v="asp-rgtransitionaleastus2prod015"/>
    <s v=""/>
    <s v=""/>
    <x v="2"/>
    <x v="0"/>
    <s v="Use zone-supported App Service Plan"/>
    <m/>
    <m/>
    <m/>
    <m/>
    <s v="USD"/>
    <n v="0"/>
    <m/>
  </r>
  <r>
    <s v="f63fbc3e-78fb-48e6-8e5b-944c79e35ca1"/>
    <s v="rg-transitional-eastus2-prod-001"/>
    <s v="microsoft.web/serverfarms"/>
    <s v="asp-rgtransitionaleastus2prod015"/>
    <s v="MICROSOFT.WEB/SITES"/>
    <s v=""/>
    <x v="2"/>
    <x v="0"/>
    <s v="Set minimum instance count for App Service to 2"/>
    <m/>
    <m/>
    <m/>
    <m/>
    <s v="USD"/>
    <n v="0"/>
    <m/>
  </r>
  <r>
    <s v="f63fbc3e-78fb-48e6-8e5b-944c79e35ca1"/>
    <s v="rg-transitional-eastus2-prod-001"/>
    <s v="microsoft.web/serverfarms"/>
    <s v="asp-rgtransitionaleastus2prod016"/>
    <s v="MICROSOFT.WEB/SITES"/>
    <s v=""/>
    <x v="2"/>
    <x v="0"/>
    <s v="Use Standard or Premium tier"/>
    <m/>
    <m/>
    <m/>
    <m/>
    <s v="USD"/>
    <n v="0"/>
    <m/>
  </r>
  <r>
    <s v="f63fbc3e-78fb-48e6-8e5b-944c79e35ca1"/>
    <s v="rg-transitional-eastus2-prod-001"/>
    <s v="microsoft.web/serverfarms"/>
    <s v="asp-rgtransitionaleastus2prod016"/>
    <s v=""/>
    <s v=""/>
    <x v="2"/>
    <x v="0"/>
    <s v="Use zone-supported App Service Plan"/>
    <m/>
    <m/>
    <m/>
    <m/>
    <s v="USD"/>
    <n v="0"/>
    <m/>
  </r>
  <r>
    <s v="f63fbc3e-78fb-48e6-8e5b-944c79e35ca1"/>
    <s v="rg-transitional-eastus2-prod-001"/>
    <s v="microsoft.web/serverfarms"/>
    <s v="asp-rgtransitionaleastus2prod017"/>
    <s v="MICROSOFT.WEB/SITES"/>
    <s v=""/>
    <x v="2"/>
    <x v="0"/>
    <s v="Set minimum instance count for App Service to 2"/>
    <m/>
    <m/>
    <m/>
    <m/>
    <s v="USD"/>
    <n v="0"/>
    <m/>
  </r>
  <r>
    <s v="f63fbc3e-78fb-48e6-8e5b-944c79e35ca1"/>
    <s v="rg-transitional-eastus2-prod-001"/>
    <s v="microsoft.web/serverfarms"/>
    <s v="asp-rgtransitionaleastus2prod017"/>
    <s v="MICROSOFT.WEB/SITES"/>
    <s v=""/>
    <x v="2"/>
    <x v="0"/>
    <s v="Use Standard or Premium tier"/>
    <m/>
    <m/>
    <m/>
    <m/>
    <s v="USD"/>
    <n v="0"/>
    <m/>
  </r>
  <r>
    <s v="f63fbc3e-78fb-48e6-8e5b-944c79e35ca1"/>
    <s v="rg-transitional-eastus2-prod-001"/>
    <s v="microsoft.web/serverfarms"/>
    <s v="asp-rgtransitionaleastus2prod017"/>
    <s v=""/>
    <s v=""/>
    <x v="2"/>
    <x v="0"/>
    <s v="Use zone-supported App Service Plan"/>
    <m/>
    <m/>
    <m/>
    <m/>
    <s v="USD"/>
    <n v="0"/>
    <m/>
  </r>
  <r>
    <s v="f63fbc3e-78fb-48e6-8e5b-944c79e35ca1"/>
    <s v="rg-transitional-eastus2-prod-001"/>
    <s v="microsoft.web/serverfarms"/>
    <s v="asp-rgtransitionaleastus2prod018"/>
    <s v="MICROSOFT.WEB/SITES"/>
    <s v=""/>
    <x v="2"/>
    <x v="0"/>
    <s v="Set minimum instance count for App Service to 2"/>
    <m/>
    <m/>
    <m/>
    <m/>
    <s v="USD"/>
    <n v="0"/>
    <m/>
  </r>
  <r>
    <s v="f63fbc3e-78fb-48e6-8e5b-944c79e35ca1"/>
    <s v="rg-transitional-eastus2-prod-001"/>
    <s v="microsoft.web/serverfarms"/>
    <s v="asp-rgtransitionaleastus2prod018"/>
    <s v="MICROSOFT.WEB/SITES"/>
    <s v=""/>
    <x v="2"/>
    <x v="0"/>
    <s v="Use Standard or Premium tier"/>
    <m/>
    <m/>
    <m/>
    <m/>
    <s v="USD"/>
    <n v="0"/>
    <m/>
  </r>
  <r>
    <s v="f63fbc3e-78fb-48e6-8e5b-944c79e35ca1"/>
    <s v="rg-transitional-eastus2-prod-001"/>
    <s v="microsoft.web/serverfarms"/>
    <s v="asp-rgtransitionaleastus2prod018"/>
    <s v=""/>
    <s v=""/>
    <x v="2"/>
    <x v="0"/>
    <s v="Use zone-supported App Service Plan"/>
    <m/>
    <m/>
    <m/>
    <m/>
    <s v="USD"/>
    <n v="0"/>
    <m/>
  </r>
  <r>
    <s v="f63fbc3e-78fb-48e6-8e5b-944c79e35ca1"/>
    <s v="rg-transitional-eastus2-prod-001"/>
    <s v="microsoft.web/serverfarms"/>
    <s v="asp-rgtransitionaleastus2prod019"/>
    <s v="MICROSOFT.WEB/SITES"/>
    <s v=""/>
    <x v="2"/>
    <x v="0"/>
    <s v="Set minimum instance count for App Service to 2"/>
    <m/>
    <m/>
    <m/>
    <m/>
    <s v="USD"/>
    <n v="0"/>
    <m/>
  </r>
  <r>
    <s v="f63fbc3e-78fb-48e6-8e5b-944c79e35ca1"/>
    <s v="rg-transitional-eastus2-prod-001"/>
    <s v="microsoft.web/serverfarms"/>
    <s v="asp-rgtransitionaleastus2prod019"/>
    <s v="MICROSOFT.WEB/SITES"/>
    <s v=""/>
    <x v="2"/>
    <x v="0"/>
    <s v="Use Standard or Premium tier"/>
    <m/>
    <m/>
    <m/>
    <m/>
    <s v="USD"/>
    <n v="0"/>
    <m/>
  </r>
  <r>
    <s v="f63fbc3e-78fb-48e6-8e5b-944c79e35ca1"/>
    <s v="rg-transitional-eastus2-prod-001"/>
    <s v="microsoft.web/serverfarms"/>
    <s v="asp-rgtransitionaleastus2prod019"/>
    <s v=""/>
    <s v=""/>
    <x v="2"/>
    <x v="0"/>
    <s v="Use zone-supported App Service Plan"/>
    <m/>
    <m/>
    <m/>
    <m/>
    <s v="USD"/>
    <n v="0"/>
    <m/>
  </r>
  <r>
    <s v="f63fbc3e-78fb-48e6-8e5b-944c79e35ca1"/>
    <s v="rg-transitional-eastus2-prod-001"/>
    <s v="microsoft.web/serverfarms"/>
    <s v="asp-rgtransitionaleastus2prod020"/>
    <s v=""/>
    <s v=""/>
    <x v="2"/>
    <x v="0"/>
    <s v="Use zone-supported App Service Plan"/>
    <m/>
    <m/>
    <m/>
    <m/>
    <s v="USD"/>
    <n v="0"/>
    <m/>
  </r>
  <r>
    <s v="f63fbc3e-78fb-48e6-8e5b-944c79e35ca1"/>
    <s v="rg-transitional-eastus2-prod-001"/>
    <s v="microsoft.web/serverfarms"/>
    <s v="asp-rgtransitionaleastus2prod020"/>
    <s v="MICROSOFT.WEB/SITES"/>
    <s v=""/>
    <x v="2"/>
    <x v="0"/>
    <s v="Use Standard or Premium tier"/>
    <m/>
    <m/>
    <m/>
    <m/>
    <s v="USD"/>
    <n v="0"/>
    <m/>
  </r>
  <r>
    <s v="f63fbc3e-78fb-48e6-8e5b-944c79e35ca1"/>
    <s v="rg-transitional-eastus2-prod-001"/>
    <s v="microsoft.web/serverfarms"/>
    <s v="asp-rgtransitionaleastus2prod021"/>
    <s v=""/>
    <s v=""/>
    <x v="2"/>
    <x v="0"/>
    <s v="Use zone-supported App Service Plan"/>
    <m/>
    <m/>
    <m/>
    <m/>
    <s v="USD"/>
    <n v="0"/>
    <m/>
  </r>
  <r>
    <s v="f63fbc3e-78fb-48e6-8e5b-944c79e35ca1"/>
    <s v="rg-transitional-eastus2-prod-001"/>
    <s v="microsoft.web/serverfarms"/>
    <s v="asp-rgtransitionaleastus2prod022"/>
    <s v=""/>
    <s v=""/>
    <x v="2"/>
    <x v="0"/>
    <s v="Use zone-supported App Service Plan"/>
    <m/>
    <m/>
    <m/>
    <m/>
    <s v="USD"/>
    <n v="0"/>
    <m/>
  </r>
  <r>
    <s v="f63fbc3e-78fb-48e6-8e5b-944c79e35ca1"/>
    <s v="rg-transitional-eastus2-prod-001"/>
    <s v="microsoft.web/serverfarms"/>
    <s v="asp-rgtransitionaleastus2prod022"/>
    <s v="MICROSOFT.WEB/SITES"/>
    <s v=""/>
    <x v="2"/>
    <x v="0"/>
    <s v="Set minimum instance count for App Service to 2"/>
    <m/>
    <m/>
    <m/>
    <m/>
    <s v="USD"/>
    <n v="0"/>
    <m/>
  </r>
  <r>
    <s v="f63fbc3e-78fb-48e6-8e5b-944c79e35ca1"/>
    <s v="rg-transitional-eastus2-prod-001"/>
    <s v="microsoft.web/serverfarms"/>
    <s v="asp-rgtransitionaleastus2prod022"/>
    <s v="MICROSOFT.WEB/SITES"/>
    <s v=""/>
    <x v="2"/>
    <x v="0"/>
    <s v="Use Standard or Premium tier"/>
    <m/>
    <m/>
    <m/>
    <m/>
    <s v="USD"/>
    <n v="0"/>
    <m/>
  </r>
  <r>
    <s v="f63fbc3e-78fb-48e6-8e5b-944c79e35ca1"/>
    <s v="rg-transitional-eastus2-prod-001"/>
    <s v="microsoft.web/serverfarms"/>
    <s v="asp-rgtransitionaleastus2prod023"/>
    <s v="MICROSOFT.WEB/SITES"/>
    <s v=""/>
    <x v="2"/>
    <x v="0"/>
    <s v="Set minimum instance count for App Service to 2"/>
    <m/>
    <m/>
    <m/>
    <m/>
    <s v="USD"/>
    <n v="0"/>
    <m/>
  </r>
  <r>
    <s v="f63fbc3e-78fb-48e6-8e5b-944c79e35ca1"/>
    <s v="rg-transitional-eastus2-prod-001"/>
    <s v="microsoft.web/serverfarms"/>
    <s v="asp-rgtransitionaleastus2prod023"/>
    <s v=""/>
    <s v=""/>
    <x v="2"/>
    <x v="0"/>
    <s v="Use zone-supported App Service Plan"/>
    <m/>
    <m/>
    <m/>
    <m/>
    <s v="USD"/>
    <n v="0"/>
    <m/>
  </r>
  <r>
    <s v="f63fbc3e-78fb-48e6-8e5b-944c79e35ca1"/>
    <s v="rg-transitional-eastus2-prod-001"/>
    <s v="microsoft.web/serverfarms"/>
    <s v="asp-rgtransitionaleastus2prod023"/>
    <s v="MICROSOFT.WEB/SITES"/>
    <s v=""/>
    <x v="2"/>
    <x v="0"/>
    <s v="Use Standard or Premium tier"/>
    <m/>
    <m/>
    <m/>
    <m/>
    <s v="USD"/>
    <n v="0"/>
    <m/>
  </r>
  <r>
    <s v="f63fbc3e-78fb-48e6-8e5b-944c79e35ca1"/>
    <s v="rg-transitional-eastus2-prod-001"/>
    <s v="microsoft.web/serverfarms"/>
    <s v="asp-rgtransitionaleastus2prod024"/>
    <s v=""/>
    <s v=""/>
    <x v="2"/>
    <x v="0"/>
    <s v="Use zone-supported App Service Plan"/>
    <m/>
    <m/>
    <m/>
    <m/>
    <s v="USD"/>
    <n v="0"/>
    <m/>
  </r>
  <r>
    <s v="f63fbc3e-78fb-48e6-8e5b-944c79e35ca1"/>
    <s v="rg-transitional-eastus2-prod-001"/>
    <s v="microsoft.web/serverfarms"/>
    <s v="asp-rgtransitionaleastus2prod024"/>
    <s v="MICROSOFT.WEB/SITES"/>
    <s v=""/>
    <x v="2"/>
    <x v="0"/>
    <s v="Use Standard or Premium tier"/>
    <m/>
    <m/>
    <m/>
    <m/>
    <s v="USD"/>
    <n v="0"/>
    <m/>
  </r>
  <r>
    <s v="f63fbc3e-78fb-48e6-8e5b-944c79e35ca1"/>
    <s v="rg-transitional-eastus2-prod-001"/>
    <s v="microsoft.web/serverfarms"/>
    <s v="asp-rgtransitionaleastus2prod025"/>
    <s v="MICROSOFT.WEB/SITES"/>
    <s v=""/>
    <x v="2"/>
    <x v="0"/>
    <s v="Use Standard or Premium tier"/>
    <m/>
    <m/>
    <m/>
    <m/>
    <s v="USD"/>
    <n v="0"/>
    <m/>
  </r>
  <r>
    <s v="f63fbc3e-78fb-48e6-8e5b-944c79e35ca1"/>
    <s v="rg-transitional-eastus2-prod-001"/>
    <s v="microsoft.web/serverfarms"/>
    <s v="asp-rgtransitionaleastus2prod025"/>
    <s v=""/>
    <s v=""/>
    <x v="2"/>
    <x v="0"/>
    <s v="Use zone-supported App Service Plan"/>
    <m/>
    <m/>
    <m/>
    <m/>
    <s v="USD"/>
    <n v="0"/>
    <m/>
  </r>
  <r>
    <s v="f63fbc3e-78fb-48e6-8e5b-944c79e35ca1"/>
    <s v="rg-transitional-eastus2-prod-001"/>
    <s v="microsoft.web/serverfarms"/>
    <s v="asp-rgtransitionaleastus2prod026"/>
    <s v="MICROSOFT.WEB/SITES"/>
    <s v=""/>
    <x v="2"/>
    <x v="0"/>
    <s v="Use Standard or Premium tier"/>
    <m/>
    <m/>
    <m/>
    <m/>
    <s v="USD"/>
    <n v="0"/>
    <m/>
  </r>
  <r>
    <s v="f63fbc3e-78fb-48e6-8e5b-944c79e35ca1"/>
    <s v="rg-transitional-eastus2-prod-001"/>
    <s v="microsoft.web/serverfarms"/>
    <s v="asp-rgtransitionaleastus2prod026"/>
    <s v=""/>
    <s v=""/>
    <x v="2"/>
    <x v="0"/>
    <s v="Use zone-supported App Service Plan"/>
    <m/>
    <m/>
    <m/>
    <m/>
    <s v="USD"/>
    <n v="0"/>
    <m/>
  </r>
  <r>
    <s v="f63fbc3e-78fb-48e6-8e5b-944c79e35ca1"/>
    <s v="rg-transitional-eastus2-prod-001"/>
    <s v="microsoft.web/serverfarms"/>
    <s v="asp-rgtransitionaleastus2prod027"/>
    <s v="MICROSOFT.WEB/SITES"/>
    <s v=""/>
    <x v="2"/>
    <x v="0"/>
    <s v="Set minimum instance count for App Service to 2"/>
    <m/>
    <m/>
    <m/>
    <m/>
    <s v="USD"/>
    <n v="0"/>
    <m/>
  </r>
  <r>
    <s v="f63fbc3e-78fb-48e6-8e5b-944c79e35ca1"/>
    <s v="rg-transitional-eastus2-prod-001"/>
    <s v="microsoft.web/serverfarms"/>
    <s v="asp-rgtransitionaleastus2prod027"/>
    <s v=""/>
    <s v=""/>
    <x v="2"/>
    <x v="0"/>
    <s v="Use zone-supported App Service Plan"/>
    <m/>
    <m/>
    <m/>
    <m/>
    <s v="USD"/>
    <n v="0"/>
    <m/>
  </r>
  <r>
    <s v="f63fbc3e-78fb-48e6-8e5b-944c79e35ca1"/>
    <s v="rg-transitional-eastus2-prod-001"/>
    <s v="microsoft.web/serverfarms"/>
    <s v="asp-rgtransitionaleastus2prod027"/>
    <s v="MICROSOFT.WEB/SITES"/>
    <s v=""/>
    <x v="2"/>
    <x v="0"/>
    <s v="Use Standard or Premium tier"/>
    <m/>
    <m/>
    <m/>
    <m/>
    <s v="USD"/>
    <n v="0"/>
    <m/>
  </r>
  <r>
    <s v="f63fbc3e-78fb-48e6-8e5b-944c79e35ca1"/>
    <s v="rg-transitional-eastus2-prod-001"/>
    <s v="microsoft.web/serverfarms"/>
    <s v="asp-rgtransitionaleastus2prod028"/>
    <s v="MICROSOFT.WEB/SITES"/>
    <s v=""/>
    <x v="2"/>
    <x v="0"/>
    <s v="Set minimum instance count for App Service to 2"/>
    <m/>
    <m/>
    <m/>
    <m/>
    <s v="USD"/>
    <n v="0"/>
    <m/>
  </r>
  <r>
    <s v="f63fbc3e-78fb-48e6-8e5b-944c79e35ca1"/>
    <s v="rg-transitional-eastus2-prod-001"/>
    <s v="microsoft.web/serverfarms"/>
    <s v="asp-rgtransitionaleastus2prod028"/>
    <s v="MICROSOFT.WEB/SITES"/>
    <s v=""/>
    <x v="2"/>
    <x v="0"/>
    <s v="Use Standard or Premium tier"/>
    <m/>
    <m/>
    <m/>
    <m/>
    <s v="USD"/>
    <n v="0"/>
    <m/>
  </r>
  <r>
    <s v="f63fbc3e-78fb-48e6-8e5b-944c79e35ca1"/>
    <s v="rg-transitional-eastus2-prod-001"/>
    <s v="microsoft.web/serverfarms"/>
    <s v="asp-rgtransitionaleastus2prod028"/>
    <s v=""/>
    <s v=""/>
    <x v="2"/>
    <x v="0"/>
    <s v="Use zone-supported App Service Plan"/>
    <m/>
    <m/>
    <m/>
    <m/>
    <s v="USD"/>
    <n v="0"/>
    <m/>
  </r>
  <r>
    <s v="f63fbc3e-78fb-48e6-8e5b-944c79e35ca1"/>
    <s v="rg-transitional-eastus2-prod-001"/>
    <s v="microsoft.web/serverfarms"/>
    <s v="asp-rgtransitionaleastus2prod029"/>
    <s v=""/>
    <s v=""/>
    <x v="2"/>
    <x v="0"/>
    <s v="Use zone-supported App Service Plan"/>
    <m/>
    <m/>
    <m/>
    <m/>
    <s v="USD"/>
    <n v="0"/>
    <m/>
  </r>
  <r>
    <s v="f63fbc3e-78fb-48e6-8e5b-944c79e35ca1"/>
    <s v="rg-transitional-eastus2-prod-001"/>
    <s v="microsoft.web/serverfarms"/>
    <s v="asp-rgtransitionaleastus2prod029"/>
    <s v="MICROSOFT.WEB/SITES"/>
    <s v=""/>
    <x v="2"/>
    <x v="0"/>
    <s v="Use Standard or Premium tier"/>
    <m/>
    <m/>
    <m/>
    <m/>
    <s v="USD"/>
    <n v="0"/>
    <m/>
  </r>
  <r>
    <s v="f63fbc3e-78fb-48e6-8e5b-944c79e35ca1"/>
    <s v="rg-transitional-eastus2-prod-001"/>
    <s v="microsoft.web/serverfarms"/>
    <s v="asp-rgtransitionaleastus2prod029"/>
    <s v="MICROSOFT.WEB/SITES"/>
    <s v=""/>
    <x v="2"/>
    <x v="0"/>
    <s v="Set minimum instance count for App Service to 2"/>
    <m/>
    <m/>
    <m/>
    <m/>
    <s v="USD"/>
    <n v="0"/>
    <m/>
  </r>
  <r>
    <s v="f63fbc3e-78fb-48e6-8e5b-944c79e35ca1"/>
    <s v="rg-transitional-eastus2-prod-001"/>
    <s v="microsoft.web/serverfarms"/>
    <s v="asp-rgtransitionaleastus2prod030"/>
    <s v="MICROSOFT.WEB/SITES"/>
    <s v=""/>
    <x v="2"/>
    <x v="0"/>
    <s v="Use Standard or Premium tier"/>
    <m/>
    <m/>
    <m/>
    <m/>
    <s v="USD"/>
    <n v="0"/>
    <m/>
  </r>
  <r>
    <s v="f63fbc3e-78fb-48e6-8e5b-944c79e35ca1"/>
    <s v="rg-transitional-eastus2-prod-001"/>
    <s v="microsoft.web/serverfarms"/>
    <s v="asp-rgtransitionaleastus2prod030"/>
    <s v="MICROSOFT.WEB/SITES"/>
    <s v=""/>
    <x v="2"/>
    <x v="0"/>
    <s v="Set minimum instance count for App Service to 2"/>
    <m/>
    <m/>
    <m/>
    <m/>
    <s v="USD"/>
    <n v="0"/>
    <m/>
  </r>
  <r>
    <s v="f63fbc3e-78fb-48e6-8e5b-944c79e35ca1"/>
    <s v="rg-transitional-eastus2-prod-001"/>
    <s v="microsoft.web/serverfarms"/>
    <s v="asp-rgtransitionaleastus2prod030"/>
    <s v=""/>
    <s v=""/>
    <x v="2"/>
    <x v="0"/>
    <s v="Use zone-supported App Service Plan"/>
    <m/>
    <m/>
    <m/>
    <m/>
    <s v="USD"/>
    <n v="0"/>
    <m/>
  </r>
  <r>
    <s v="f63fbc3e-78fb-48e6-8e5b-944c79e35ca1"/>
    <s v="rg-transitional-eastus2-prod-001"/>
    <s v="microsoft.web/serverfarms"/>
    <s v="asp-rgtransitionaleastus2prod031"/>
    <s v=""/>
    <s v=""/>
    <x v="2"/>
    <x v="0"/>
    <s v="Use zone-supported App Service Plan"/>
    <m/>
    <m/>
    <m/>
    <m/>
    <s v="USD"/>
    <n v="0"/>
    <m/>
  </r>
  <r>
    <s v="f63fbc3e-78fb-48e6-8e5b-944c79e35ca1"/>
    <s v="rg-transitional-eastus2-prod-001"/>
    <s v="microsoft.web/serverfarms"/>
    <s v="asp-rgtransitionaleastus2prod031"/>
    <s v="MICROSOFT.WEB/SITES"/>
    <s v=""/>
    <x v="2"/>
    <x v="0"/>
    <s v="Use Standard or Premium tier"/>
    <m/>
    <m/>
    <m/>
    <m/>
    <s v="USD"/>
    <n v="0"/>
    <m/>
  </r>
  <r>
    <s v="f63fbc3e-78fb-48e6-8e5b-944c79e35ca1"/>
    <s v="rg-transitional-eastus2-prod-001"/>
    <s v="microsoft.web/serverfarms"/>
    <s v="asp-rgtransitionaleastus2prod032"/>
    <s v="MICROSOFT.WEB/SITES"/>
    <s v=""/>
    <x v="2"/>
    <x v="0"/>
    <s v="Use Standard or Premium tier"/>
    <m/>
    <m/>
    <m/>
    <m/>
    <s v="USD"/>
    <n v="0"/>
    <m/>
  </r>
  <r>
    <s v="f63fbc3e-78fb-48e6-8e5b-944c79e35ca1"/>
    <s v="rg-transitional-eastus2-prod-001"/>
    <s v="microsoft.web/serverfarms"/>
    <s v="asp-rgtransitionaleastus2prod032"/>
    <s v=""/>
    <s v=""/>
    <x v="2"/>
    <x v="0"/>
    <s v="Use zone-supported App Service Plan"/>
    <m/>
    <m/>
    <m/>
    <m/>
    <s v="USD"/>
    <n v="0"/>
    <m/>
  </r>
  <r>
    <s v="f63fbc3e-78fb-48e6-8e5b-944c79e35ca1"/>
    <s v="rg-transitional-eastus2-prod-001"/>
    <s v="microsoft.web/serverfarms"/>
    <s v="asp-rgtransitionaleastus2prod033"/>
    <s v="MICROSOFT.WEB/SITES"/>
    <s v=""/>
    <x v="2"/>
    <x v="0"/>
    <s v="Use Standard or Premium tier"/>
    <m/>
    <m/>
    <m/>
    <m/>
    <s v="USD"/>
    <n v="0"/>
    <m/>
  </r>
  <r>
    <s v="f63fbc3e-78fb-48e6-8e5b-944c79e35ca1"/>
    <s v="rg-transitional-eastus2-prod-001"/>
    <s v="microsoft.web/serverfarms"/>
    <s v="asp-rgtransitionaleastus2prod033"/>
    <s v=""/>
    <s v=""/>
    <x v="2"/>
    <x v="0"/>
    <s v="Use zone-supported App Service Plan"/>
    <m/>
    <m/>
    <m/>
    <m/>
    <s v="USD"/>
    <n v="0"/>
    <m/>
  </r>
  <r>
    <s v="f63fbc3e-78fb-48e6-8e5b-944c79e35ca1"/>
    <s v="rg-transitional-eastus2-prod-001"/>
    <s v="microsoft.web/serverfarms"/>
    <s v="asp-rgtransitionaleastus2prod033"/>
    <s v="MICROSOFT.WEB/SITES"/>
    <s v=""/>
    <x v="2"/>
    <x v="0"/>
    <s v="Set minimum instance count for App Service to 2"/>
    <m/>
    <m/>
    <m/>
    <m/>
    <s v="USD"/>
    <n v="0"/>
    <m/>
  </r>
  <r>
    <s v="f63fbc3e-78fb-48e6-8e5b-944c79e35ca1"/>
    <s v="rg-transitional-eastus2-prod-001"/>
    <s v="microsoft.web/serverfarms"/>
    <s v="asp-rgtransitionaleastus2prod034"/>
    <s v="MICROSOFT.WEB/SITES"/>
    <s v=""/>
    <x v="2"/>
    <x v="0"/>
    <s v="Set minimum instance count for App Service to 2"/>
    <m/>
    <m/>
    <m/>
    <m/>
    <s v="USD"/>
    <n v="0"/>
    <m/>
  </r>
  <r>
    <s v="f63fbc3e-78fb-48e6-8e5b-944c79e35ca1"/>
    <s v="rg-transitional-eastus2-prod-001"/>
    <s v="microsoft.web/serverfarms"/>
    <s v="asp-rgtransitionaleastus2prod034"/>
    <s v=""/>
    <s v=""/>
    <x v="2"/>
    <x v="0"/>
    <s v="Use zone-supported App Service Plan"/>
    <m/>
    <m/>
    <m/>
    <m/>
    <s v="USD"/>
    <n v="0"/>
    <m/>
  </r>
  <r>
    <s v="f63fbc3e-78fb-48e6-8e5b-944c79e35ca1"/>
    <s v="rg-transitional-eastus2-prod-001"/>
    <s v="microsoft.web/serverfarms"/>
    <s v="asp-rgtransitionaleastus2prod034"/>
    <s v="MICROSOFT.WEB/SITES"/>
    <s v=""/>
    <x v="2"/>
    <x v="0"/>
    <s v="Use Standard or Premium tier"/>
    <m/>
    <m/>
    <m/>
    <m/>
    <s v="USD"/>
    <n v="0"/>
    <m/>
  </r>
  <r>
    <s v="f63fbc3e-78fb-48e6-8e5b-944c79e35ca1"/>
    <s v="rg-transitional-eastus2-prod-001"/>
    <s v="microsoft.web/serverfarms"/>
    <s v="asp-rgtransitionaleastus2prod035"/>
    <s v=""/>
    <s v=""/>
    <x v="2"/>
    <x v="0"/>
    <s v="Use zone-supported App Service Plan"/>
    <m/>
    <m/>
    <m/>
    <m/>
    <s v="USD"/>
    <n v="0"/>
    <m/>
  </r>
  <r>
    <s v="f63fbc3e-78fb-48e6-8e5b-944c79e35ca1"/>
    <s v="rg-transitional-eastus2-prod-001"/>
    <s v="microsoft.web/serverfarms"/>
    <s v="asp-rgtransitionaleastus2prod035"/>
    <s v="MICROSOFT.WEB/SITES"/>
    <s v=""/>
    <x v="2"/>
    <x v="0"/>
    <s v="Use Standard or Premium tier"/>
    <m/>
    <m/>
    <m/>
    <m/>
    <s v="USD"/>
    <n v="0"/>
    <m/>
  </r>
  <r>
    <s v="f63fbc3e-78fb-48e6-8e5b-944c79e35ca1"/>
    <s v="rg-transitional-eastus2-prod-001"/>
    <s v="microsoft.web/serverfarms"/>
    <s v="asp-rgtransitionaleastus2prod036"/>
    <s v="MICROSOFT.WEB/SITES"/>
    <s v=""/>
    <x v="2"/>
    <x v="0"/>
    <s v="Use Standard or Premium tier"/>
    <m/>
    <m/>
    <m/>
    <m/>
    <s v="USD"/>
    <n v="0"/>
    <m/>
  </r>
  <r>
    <s v="f63fbc3e-78fb-48e6-8e5b-944c79e35ca1"/>
    <s v="rg-transitional-eastus2-prod-001"/>
    <s v="microsoft.web/serverfarms"/>
    <s v="asp-rgtransitionaleastus2prod036"/>
    <s v=""/>
    <s v=""/>
    <x v="2"/>
    <x v="0"/>
    <s v="Use zone-supported App Service Plan"/>
    <m/>
    <m/>
    <m/>
    <m/>
    <s v="USD"/>
    <n v="0"/>
    <m/>
  </r>
  <r>
    <s v="f63fbc3e-78fb-48e6-8e5b-944c79e35ca1"/>
    <s v="rg-transitional-eastus2-prod-001"/>
    <s v="microsoft.web/serverfarms"/>
    <s v="asp-rgtransitionaleastus2prod036"/>
    <s v="MICROSOFT.WEB/SITES"/>
    <s v=""/>
    <x v="2"/>
    <x v="0"/>
    <s v="Set minimum instance count for App Service to 2"/>
    <m/>
    <m/>
    <m/>
    <m/>
    <s v="USD"/>
    <n v="0"/>
    <m/>
  </r>
  <r>
    <s v="f63fbc3e-78fb-48e6-8e5b-944c79e35ca1"/>
    <s v="rg-transitional-eastus2-prod-001"/>
    <s v="microsoft.web/sites"/>
    <s v="ase-transitional-eastus2-prod-001"/>
    <s v=""/>
    <s v=""/>
    <x v="2"/>
    <x v="0"/>
    <s v="Enable Health check for App Service"/>
    <m/>
    <m/>
    <m/>
    <m/>
    <s v="USD"/>
    <n v="0"/>
    <m/>
  </r>
  <r>
    <s v="f63fbc3e-78fb-48e6-8e5b-944c79e35ca1"/>
    <s v="rg-transitional-eastus2-prod-001"/>
    <s v="microsoft.web/sites"/>
    <s v="ase-transitional-eastus2-prod-001"/>
    <s v=""/>
    <s v=""/>
    <x v="1"/>
    <x v="0"/>
    <s v="Managed identity should be enabled on web apps"/>
    <m/>
    <m/>
    <m/>
    <m/>
    <s v="USD"/>
    <n v="0"/>
    <m/>
  </r>
  <r>
    <s v="f63fbc3e-78fb-48e6-8e5b-944c79e35ca1"/>
    <s v="rg-transitional-eastus2-prod-001"/>
    <s v="microsoft.web/sites"/>
    <s v="ase-transitional-eastus2-prod-002"/>
    <s v=""/>
    <s v=""/>
    <x v="1"/>
    <x v="0"/>
    <s v="Managed identity should be enabled on web apps"/>
    <m/>
    <m/>
    <m/>
    <m/>
    <s v="USD"/>
    <n v="0"/>
    <m/>
  </r>
  <r>
    <s v="f63fbc3e-78fb-48e6-8e5b-944c79e35ca1"/>
    <s v="rg-transitional-eastus2-prod-001"/>
    <s v="microsoft.web/sites"/>
    <s v="ase-transitional-eastus2-prod-002"/>
    <s v=""/>
    <s v=""/>
    <x v="2"/>
    <x v="0"/>
    <s v="Enable Health check for App Service"/>
    <m/>
    <m/>
    <m/>
    <m/>
    <s v="USD"/>
    <n v="0"/>
    <m/>
  </r>
  <r>
    <s v="f63fbc3e-78fb-48e6-8e5b-944c79e35ca1"/>
    <s v="rg-transitional-eastus2-prod-001"/>
    <s v="microsoft.web/sites"/>
    <s v="ase-transitional-eastus2-prod-004"/>
    <s v=""/>
    <s v=""/>
    <x v="1"/>
    <x v="0"/>
    <s v="Managed identity should be enabled on web apps"/>
    <m/>
    <m/>
    <m/>
    <m/>
    <s v="USD"/>
    <n v="0"/>
    <m/>
  </r>
  <r>
    <s v="f63fbc3e-78fb-48e6-8e5b-944c79e35ca1"/>
    <s v="rg-transitional-eastus2-prod-001"/>
    <s v="microsoft.web/sites"/>
    <s v="ase-transitional-eastus2-prod-004"/>
    <s v=""/>
    <s v=""/>
    <x v="2"/>
    <x v="0"/>
    <s v="Enable Health check for App Service"/>
    <m/>
    <m/>
    <m/>
    <m/>
    <s v="USD"/>
    <n v="0"/>
    <m/>
  </r>
  <r>
    <s v="f63fbc3e-78fb-48e6-8e5b-944c79e35ca1"/>
    <s v="rg-transitional-eastus2-prod-001"/>
    <s v="microsoft.web/sites"/>
    <s v="ase-transitional-eastus2-prod-005"/>
    <s v=""/>
    <s v=""/>
    <x v="1"/>
    <x v="0"/>
    <s v="Managed identity should be enabled on web apps"/>
    <m/>
    <m/>
    <m/>
    <m/>
    <s v="USD"/>
    <n v="0"/>
    <m/>
  </r>
  <r>
    <s v="f63fbc3e-78fb-48e6-8e5b-944c79e35ca1"/>
    <s v="rg-transitional-eastus2-prod-001"/>
    <s v="microsoft.web/sites"/>
    <s v="ase-transitional-eastus2-prod-005"/>
    <s v=""/>
    <s v=""/>
    <x v="2"/>
    <x v="0"/>
    <s v="Enable Health check for App Service"/>
    <m/>
    <m/>
    <m/>
    <m/>
    <s v="USD"/>
    <n v="0"/>
    <m/>
  </r>
  <r>
    <s v="f63fbc3e-78fb-48e6-8e5b-944c79e35ca1"/>
    <s v="rg-transitional-eastus2-prod-001"/>
    <s v="microsoft.web/sites"/>
    <s v="ase-transitional-eastus2-prod-006"/>
    <s v=""/>
    <s v=""/>
    <x v="1"/>
    <x v="0"/>
    <s v="Managed identity should be enabled on web apps"/>
    <m/>
    <m/>
    <m/>
    <m/>
    <s v="USD"/>
    <n v="0"/>
    <m/>
  </r>
  <r>
    <s v="f63fbc3e-78fb-48e6-8e5b-944c79e35ca1"/>
    <s v="rg-transitional-eastus2-prod-001"/>
    <s v="microsoft.web/sites"/>
    <s v="ase-transitional-eastus2-prod-006"/>
    <s v=""/>
    <s v=""/>
    <x v="2"/>
    <x v="0"/>
    <s v="Enable Health check for App Service"/>
    <m/>
    <m/>
    <m/>
    <m/>
    <s v="USD"/>
    <n v="0"/>
    <m/>
  </r>
  <r>
    <s v="f63fbc3e-78fb-48e6-8e5b-944c79e35ca1"/>
    <s v="rg-transitional-eastus2-prod-001"/>
    <s v="microsoft.web/sites"/>
    <s v="ase-transitional-eastus2-prod-007"/>
    <s v=""/>
    <s v=""/>
    <x v="1"/>
    <x v="0"/>
    <s v="Managed identity should be enabled on web apps"/>
    <m/>
    <m/>
    <m/>
    <m/>
    <s v="USD"/>
    <n v="0"/>
    <m/>
  </r>
  <r>
    <s v="f63fbc3e-78fb-48e6-8e5b-944c79e35ca1"/>
    <s v="rg-transitional-eastus2-prod-001"/>
    <s v="microsoft.web/sites"/>
    <s v="ase-transitional-eastus2-prod-007"/>
    <s v=""/>
    <s v=""/>
    <x v="2"/>
    <x v="0"/>
    <s v="Enable Health check for App Service"/>
    <m/>
    <m/>
    <m/>
    <m/>
    <s v="USD"/>
    <n v="0"/>
    <m/>
  </r>
  <r>
    <s v="f63fbc3e-78fb-48e6-8e5b-944c79e35ca1"/>
    <s v="rg-transitional-eastus2-prod-001"/>
    <s v="microsoft.web/sites"/>
    <s v="ase-transitional-eastus2-prod-008"/>
    <s v=""/>
    <s v=""/>
    <x v="1"/>
    <x v="0"/>
    <s v="Managed identity should be enabled on web apps"/>
    <m/>
    <m/>
    <m/>
    <m/>
    <s v="USD"/>
    <n v="0"/>
    <m/>
  </r>
  <r>
    <s v="f63fbc3e-78fb-48e6-8e5b-944c79e35ca1"/>
    <s v="rg-transitional-eastus2-prod-001"/>
    <s v="microsoft.web/sites"/>
    <s v="ase-transitional-eastus2-prod-008"/>
    <s v=""/>
    <s v=""/>
    <x v="2"/>
    <x v="0"/>
    <s v="Enable Health check for App Service"/>
    <m/>
    <m/>
    <m/>
    <m/>
    <s v="USD"/>
    <n v="0"/>
    <m/>
  </r>
  <r>
    <s v="f63fbc3e-78fb-48e6-8e5b-944c79e35ca1"/>
    <s v="rg-transitional-eastus2-prod-001"/>
    <s v="microsoft.web/sites"/>
    <s v="ase-transitional-eastus2-prod-009"/>
    <s v=""/>
    <s v=""/>
    <x v="2"/>
    <x v="0"/>
    <s v="Enable Health check for App Service"/>
    <m/>
    <m/>
    <m/>
    <m/>
    <s v="USD"/>
    <n v="0"/>
    <m/>
  </r>
  <r>
    <s v="f63fbc3e-78fb-48e6-8e5b-944c79e35ca1"/>
    <s v="rg-transitional-eastus2-prod-001"/>
    <s v="microsoft.web/sites"/>
    <s v="ase-transitional-eastus2-prod-009"/>
    <s v=""/>
    <s v=""/>
    <x v="1"/>
    <x v="0"/>
    <s v="Managed identity should be enabled on web apps"/>
    <m/>
    <m/>
    <m/>
    <m/>
    <s v="USD"/>
    <n v="0"/>
    <m/>
  </r>
  <r>
    <s v="f63fbc3e-78fb-48e6-8e5b-944c79e35ca1"/>
    <s v="rg-transitional-eastus2-prod-001"/>
    <s v="microsoft.web/sites"/>
    <s v="ase-transitional-eastus2-prod-010"/>
    <s v=""/>
    <s v=""/>
    <x v="2"/>
    <x v="0"/>
    <s v="Enable Health check for App Service"/>
    <m/>
    <m/>
    <m/>
    <m/>
    <s v="USD"/>
    <n v="0"/>
    <m/>
  </r>
  <r>
    <s v="f63fbc3e-78fb-48e6-8e5b-944c79e35ca1"/>
    <s v="rg-transitional-eastus2-prod-001"/>
    <s v="microsoft.web/sites"/>
    <s v="ase-transitional-eastus2-prod-010"/>
    <s v=""/>
    <s v=""/>
    <x v="1"/>
    <x v="0"/>
    <s v="Managed identity should be enabled on web apps"/>
    <m/>
    <m/>
    <m/>
    <m/>
    <s v="USD"/>
    <n v="0"/>
    <m/>
  </r>
  <r>
    <s v="f63fbc3e-78fb-48e6-8e5b-944c79e35ca1"/>
    <s v="rg-transitional-eastus2-prod-001"/>
    <s v="microsoft.web/sites"/>
    <s v="ase-transitional-eastus2-prod-011"/>
    <s v=""/>
    <s v=""/>
    <x v="1"/>
    <x v="0"/>
    <s v="Managed identity should be enabled on web apps"/>
    <m/>
    <m/>
    <m/>
    <m/>
    <s v="USD"/>
    <n v="0"/>
    <m/>
  </r>
  <r>
    <s v="f63fbc3e-78fb-48e6-8e5b-944c79e35ca1"/>
    <s v="rg-transitional-eastus2-prod-001"/>
    <s v="microsoft.web/sites"/>
    <s v="ase-transitional-eastus2-prod-011"/>
    <s v=""/>
    <s v=""/>
    <x v="2"/>
    <x v="0"/>
    <s v="Enable Health check for App Service"/>
    <m/>
    <m/>
    <m/>
    <m/>
    <s v="USD"/>
    <n v="0"/>
    <m/>
  </r>
  <r>
    <s v="f63fbc3e-78fb-48e6-8e5b-944c79e35ca1"/>
    <s v="rg-transitional-eastus2-prod-001"/>
    <s v="microsoft.web/sites"/>
    <s v="ase-transitional-eastus2-prod-012"/>
    <s v=""/>
    <s v=""/>
    <x v="2"/>
    <x v="0"/>
    <s v="Enable Health check for App Service"/>
    <m/>
    <m/>
    <m/>
    <m/>
    <s v="USD"/>
    <n v="0"/>
    <m/>
  </r>
  <r>
    <s v="f63fbc3e-78fb-48e6-8e5b-944c79e35ca1"/>
    <s v="rg-transitional-eastus2-prod-001"/>
    <s v="microsoft.web/sites"/>
    <s v="ase-transitional-eastus2-prod-012"/>
    <s v=""/>
    <s v=""/>
    <x v="1"/>
    <x v="0"/>
    <s v="Managed identity should be enabled on web apps"/>
    <m/>
    <m/>
    <m/>
    <m/>
    <s v="USD"/>
    <n v="0"/>
    <m/>
  </r>
  <r>
    <s v="f63fbc3e-78fb-48e6-8e5b-944c79e35ca1"/>
    <s v="rg-transitional-eastus2-prod-001"/>
    <s v="microsoft.web/sites"/>
    <s v="ase-transitional-eastus2-prod-013"/>
    <s v=""/>
    <s v=""/>
    <x v="2"/>
    <x v="0"/>
    <s v="Enable Health check for App Service"/>
    <m/>
    <m/>
    <m/>
    <m/>
    <s v="USD"/>
    <n v="0"/>
    <m/>
  </r>
  <r>
    <s v="f63fbc3e-78fb-48e6-8e5b-944c79e35ca1"/>
    <s v="rg-transitional-eastus2-prod-001"/>
    <s v="microsoft.web/sites"/>
    <s v="ase-transitional-eastus2-prod-013"/>
    <s v=""/>
    <s v=""/>
    <x v="1"/>
    <x v="0"/>
    <s v="Managed identity should be enabled on web apps"/>
    <m/>
    <m/>
    <m/>
    <m/>
    <s v="USD"/>
    <n v="0"/>
    <m/>
  </r>
  <r>
    <s v="f63fbc3e-78fb-48e6-8e5b-944c79e35ca1"/>
    <s v="rg-transitional-eastus2-prod-001"/>
    <s v="microsoft.web/sites"/>
    <s v="ase-transitional-eastus2-prod-014"/>
    <s v=""/>
    <s v=""/>
    <x v="1"/>
    <x v="0"/>
    <s v="Managed identity should be enabled on web apps"/>
    <m/>
    <m/>
    <m/>
    <m/>
    <s v="USD"/>
    <n v="0"/>
    <m/>
  </r>
  <r>
    <s v="f63fbc3e-78fb-48e6-8e5b-944c79e35ca1"/>
    <s v="rg-transitional-eastus2-prod-001"/>
    <s v="microsoft.web/sites"/>
    <s v="ase-transitional-eastus2-prod-014"/>
    <s v=""/>
    <s v=""/>
    <x v="2"/>
    <x v="0"/>
    <s v="Enable Health check for App Service"/>
    <m/>
    <m/>
    <m/>
    <m/>
    <s v="USD"/>
    <n v="0"/>
    <m/>
  </r>
  <r>
    <s v="f63fbc3e-78fb-48e6-8e5b-944c79e35ca1"/>
    <s v="rg-transitional-eastus2-prod-001"/>
    <s v="microsoft.web/sites"/>
    <s v="ase-transitional-eastus2-prod-015"/>
    <s v=""/>
    <s v=""/>
    <x v="1"/>
    <x v="0"/>
    <s v="Managed identity should be enabled on web apps"/>
    <m/>
    <m/>
    <m/>
    <m/>
    <s v="USD"/>
    <n v="0"/>
    <m/>
  </r>
  <r>
    <s v="f63fbc3e-78fb-48e6-8e5b-944c79e35ca1"/>
    <s v="rg-transitional-eastus2-prod-001"/>
    <s v="microsoft.web/sites"/>
    <s v="ase-transitional-eastus2-prod-015"/>
    <s v=""/>
    <s v=""/>
    <x v="2"/>
    <x v="0"/>
    <s v="Enable Health check for App Service"/>
    <m/>
    <m/>
    <m/>
    <m/>
    <s v="USD"/>
    <n v="0"/>
    <m/>
  </r>
  <r>
    <s v="f63fbc3e-78fb-48e6-8e5b-944c79e35ca1"/>
    <s v="rg-transitional-eastus2-prod-001"/>
    <s v="microsoft.web/sites"/>
    <s v="ase-transitional-eastus2-prod-016"/>
    <s v=""/>
    <s v=""/>
    <x v="2"/>
    <x v="0"/>
    <s v="Enable Health check for App Service"/>
    <m/>
    <m/>
    <m/>
    <m/>
    <s v="USD"/>
    <n v="0"/>
    <m/>
  </r>
  <r>
    <s v="f63fbc3e-78fb-48e6-8e5b-944c79e35ca1"/>
    <s v="rg-transitional-eastus2-prod-001"/>
    <s v="microsoft.web/sites"/>
    <s v="ase-transitional-eastus2-prod-016"/>
    <s v=""/>
    <s v=""/>
    <x v="1"/>
    <x v="0"/>
    <s v="Managed identity should be enabled on web apps"/>
    <m/>
    <m/>
    <m/>
    <m/>
    <s v="USD"/>
    <n v="0"/>
    <m/>
  </r>
  <r>
    <s v="f63fbc3e-78fb-48e6-8e5b-944c79e35ca1"/>
    <s v="rg-transitional-eastus2-prod-001"/>
    <s v="microsoft.web/sites"/>
    <s v="ase-transitional-eastus2-prod-017"/>
    <s v=""/>
    <s v=""/>
    <x v="2"/>
    <x v="0"/>
    <s v="Enable Health check for App Service"/>
    <m/>
    <m/>
    <m/>
    <m/>
    <s v="USD"/>
    <n v="0"/>
    <m/>
  </r>
  <r>
    <s v="f63fbc3e-78fb-48e6-8e5b-944c79e35ca1"/>
    <s v="rg-transitional-eastus2-prod-001"/>
    <s v="microsoft.web/sites"/>
    <s v="ase-transitional-eastus2-prod-017"/>
    <s v=""/>
    <s v=""/>
    <x v="1"/>
    <x v="0"/>
    <s v="Managed identity should be enabled on web apps"/>
    <m/>
    <m/>
    <m/>
    <m/>
    <s v="USD"/>
    <n v="0"/>
    <m/>
  </r>
  <r>
    <s v="f63fbc3e-78fb-48e6-8e5b-944c79e35ca1"/>
    <s v="rg-transitional-eastus2-prod-001"/>
    <s v="microsoft.web/sites"/>
    <s v="ase-transitional-eastus2-prod-018"/>
    <s v=""/>
    <s v=""/>
    <x v="1"/>
    <x v="0"/>
    <s v="Managed identity should be enabled on web apps"/>
    <m/>
    <m/>
    <m/>
    <m/>
    <s v="USD"/>
    <n v="0"/>
    <m/>
  </r>
  <r>
    <s v="f63fbc3e-78fb-48e6-8e5b-944c79e35ca1"/>
    <s v="rg-transitional-eastus2-prod-001"/>
    <s v="microsoft.web/sites"/>
    <s v="ase-transitional-eastus2-prod-018"/>
    <s v=""/>
    <s v=""/>
    <x v="2"/>
    <x v="0"/>
    <s v="Enable Health check for App Service"/>
    <m/>
    <m/>
    <m/>
    <m/>
    <s v="USD"/>
    <n v="0"/>
    <m/>
  </r>
  <r>
    <s v="f63fbc3e-78fb-48e6-8e5b-944c79e35ca1"/>
    <s v="rg-transitional-eastus2-prod-001"/>
    <s v="microsoft.web/sites"/>
    <s v="ase-transitional-eastus2-prod-019"/>
    <s v=""/>
    <s v=""/>
    <x v="1"/>
    <x v="0"/>
    <s v="Managed identity should be enabled on web apps"/>
    <m/>
    <m/>
    <m/>
    <m/>
    <s v="USD"/>
    <n v="0"/>
    <m/>
  </r>
  <r>
    <s v="f63fbc3e-78fb-48e6-8e5b-944c79e35ca1"/>
    <s v="rg-transitional-eastus2-prod-001"/>
    <s v="microsoft.web/sites"/>
    <s v="ase-transitional-eastus2-prod-019"/>
    <s v=""/>
    <s v=""/>
    <x v="2"/>
    <x v="0"/>
    <s v="Enable Health check for App Service"/>
    <m/>
    <m/>
    <m/>
    <m/>
    <s v="USD"/>
    <n v="0"/>
    <m/>
  </r>
  <r>
    <s v="f63fbc3e-78fb-48e6-8e5b-944c79e35ca1"/>
    <s v="rg-transitional-eastus2-prod-001"/>
    <s v="microsoft.web/sites"/>
    <s v="ase-transitional-eastus2-prod-020"/>
    <s v=""/>
    <s v=""/>
    <x v="2"/>
    <x v="0"/>
    <s v="Enable Health check for App Service"/>
    <m/>
    <m/>
    <m/>
    <m/>
    <s v="USD"/>
    <n v="0"/>
    <m/>
  </r>
  <r>
    <s v="f63fbc3e-78fb-48e6-8e5b-944c79e35ca1"/>
    <s v="rg-transitional-eastus2-prod-001"/>
    <s v="microsoft.web/sites"/>
    <s v="ase-transitional-eastus2-prod-020"/>
    <s v=""/>
    <s v=""/>
    <x v="1"/>
    <x v="0"/>
    <s v="Managed identity should be enabled on web apps"/>
    <m/>
    <m/>
    <m/>
    <m/>
    <s v="USD"/>
    <n v="0"/>
    <m/>
  </r>
  <r>
    <s v="f63fbc3e-78fb-48e6-8e5b-944c79e35ca1"/>
    <s v="rg-transitional-eastus2-prod-001"/>
    <s v="microsoft.web/sites"/>
    <s v="ase-transitional-eastus2-prod-021"/>
    <s v=""/>
    <s v=""/>
    <x v="2"/>
    <x v="0"/>
    <s v="Enable Health check for App Service"/>
    <m/>
    <m/>
    <m/>
    <m/>
    <s v="USD"/>
    <n v="0"/>
    <m/>
  </r>
  <r>
    <s v="f63fbc3e-78fb-48e6-8e5b-944c79e35ca1"/>
    <s v="rg-transitional-eastus2-prod-001"/>
    <s v="microsoft.web/sites"/>
    <s v="ase-transitional-eastus2-prod-021"/>
    <s v=""/>
    <s v=""/>
    <x v="1"/>
    <x v="0"/>
    <s v="Managed identity should be enabled on web apps"/>
    <m/>
    <m/>
    <m/>
    <m/>
    <s v="USD"/>
    <n v="0"/>
    <m/>
  </r>
  <r>
    <s v="f63fbc3e-78fb-48e6-8e5b-944c79e35ca1"/>
    <s v="rg-transitional-eastus2-prod-001"/>
    <s v="microsoft.web/sites"/>
    <s v="ase-transitional-eastus2-prod-022"/>
    <s v=""/>
    <s v=""/>
    <x v="2"/>
    <x v="0"/>
    <s v="Enable Health check for App Service"/>
    <m/>
    <m/>
    <m/>
    <m/>
    <s v="USD"/>
    <n v="0"/>
    <m/>
  </r>
  <r>
    <s v="f63fbc3e-78fb-48e6-8e5b-944c79e35ca1"/>
    <s v="rg-transitional-eastus2-prod-001"/>
    <s v="microsoft.web/sites"/>
    <s v="ase-transitional-eastus2-prod-022"/>
    <s v=""/>
    <s v=""/>
    <x v="1"/>
    <x v="0"/>
    <s v="Managed identity should be enabled on web apps"/>
    <m/>
    <m/>
    <m/>
    <m/>
    <s v="USD"/>
    <n v="0"/>
    <m/>
  </r>
  <r>
    <s v="f63fbc3e-78fb-48e6-8e5b-944c79e35ca1"/>
    <s v="rg-transitional-eastus2-prod-001"/>
    <s v="microsoft.web/sites"/>
    <s v="ase-transitional-eastus2-prod-023"/>
    <s v=""/>
    <s v=""/>
    <x v="2"/>
    <x v="0"/>
    <s v="Enable Health check for App Service"/>
    <m/>
    <m/>
    <m/>
    <m/>
    <s v="USD"/>
    <n v="0"/>
    <m/>
  </r>
  <r>
    <s v="f63fbc3e-78fb-48e6-8e5b-944c79e35ca1"/>
    <s v="rg-transitional-eastus2-prod-001"/>
    <s v="microsoft.web/sites"/>
    <s v="ase-transitional-eastus2-prod-023"/>
    <s v=""/>
    <s v=""/>
    <x v="1"/>
    <x v="0"/>
    <s v="Managed identity should be enabled on web apps"/>
    <m/>
    <m/>
    <m/>
    <m/>
    <s v="USD"/>
    <n v="0"/>
    <m/>
  </r>
  <r>
    <s v="f63fbc3e-78fb-48e6-8e5b-944c79e35ca1"/>
    <s v="rg-transitional-eastus2-prod-001"/>
    <s v="microsoft.web/sites"/>
    <s v="ase-transitional-eastus2-prod-024"/>
    <s v=""/>
    <s v=""/>
    <x v="1"/>
    <x v="0"/>
    <s v="Managed identity should be enabled on web apps"/>
    <m/>
    <m/>
    <m/>
    <m/>
    <s v="USD"/>
    <n v="0"/>
    <m/>
  </r>
  <r>
    <s v="f63fbc3e-78fb-48e6-8e5b-944c79e35ca1"/>
    <s v="rg-transitional-eastus2-prod-001"/>
    <s v="microsoft.web/sites"/>
    <s v="ase-transitional-eastus2-prod-024"/>
    <s v=""/>
    <s v=""/>
    <x v="2"/>
    <x v="0"/>
    <s v="Enable Health check for App Service"/>
    <m/>
    <m/>
    <m/>
    <m/>
    <s v="USD"/>
    <n v="0"/>
    <m/>
  </r>
  <r>
    <s v="f63fbc3e-78fb-48e6-8e5b-944c79e35ca1"/>
    <s v="rg-transitional-eastus2-prod-001"/>
    <s v="microsoft.web/sites"/>
    <s v="ase-transitional-eastus2-prod-025"/>
    <s v=""/>
    <s v=""/>
    <x v="1"/>
    <x v="1"/>
    <s v="Diagnostic logs in App Service should be enabled"/>
    <m/>
    <m/>
    <m/>
    <m/>
    <s v="USD"/>
    <n v="0"/>
    <m/>
  </r>
  <r>
    <s v="f63fbc3e-78fb-48e6-8e5b-944c79e35ca1"/>
    <s v="rg-transitional-eastus2-prod-001"/>
    <s v="microsoft.web/sites"/>
    <s v="ase-transitional-eastus2-prod-025"/>
    <s v=""/>
    <s v=""/>
    <x v="2"/>
    <x v="0"/>
    <s v="Enable Health check for App Service"/>
    <m/>
    <m/>
    <m/>
    <m/>
    <s v="USD"/>
    <n v="0"/>
    <m/>
  </r>
  <r>
    <s v="f63fbc3e-78fb-48e6-8e5b-944c79e35ca1"/>
    <s v="rg-transitional-eastus2-prod-001"/>
    <s v="microsoft.web/sites"/>
    <s v="ase-transitional-eastus2-prod-025"/>
    <s v=""/>
    <s v=""/>
    <x v="1"/>
    <x v="0"/>
    <s v="Managed identity should be enabled on web apps"/>
    <m/>
    <m/>
    <m/>
    <m/>
    <s v="USD"/>
    <n v="0"/>
    <m/>
  </r>
  <r>
    <s v="f63fbc3e-78fb-48e6-8e5b-944c79e35ca1"/>
    <s v="rg-transitional-eastus2-prod-001"/>
    <s v="microsoft.web/sites"/>
    <s v="ase-transitional-eastus2-prod-026"/>
    <s v=""/>
    <s v=""/>
    <x v="2"/>
    <x v="0"/>
    <s v="Enable Health check for App Service"/>
    <m/>
    <m/>
    <m/>
    <m/>
    <s v="USD"/>
    <n v="0"/>
    <m/>
  </r>
  <r>
    <s v="f63fbc3e-78fb-48e6-8e5b-944c79e35ca1"/>
    <s v="rg-transitional-eastus2-prod-001"/>
    <s v="microsoft.web/sites"/>
    <s v="ase-transitional-eastus2-prod-026"/>
    <s v=""/>
    <s v=""/>
    <x v="1"/>
    <x v="0"/>
    <s v="Managed identity should be enabled on web apps"/>
    <m/>
    <m/>
    <m/>
    <m/>
    <s v="USD"/>
    <n v="0"/>
    <m/>
  </r>
  <r>
    <s v="f63fbc3e-78fb-48e6-8e5b-944c79e35ca1"/>
    <s v="rg-transitional-eastus2-prod-001"/>
    <s v="microsoft.web/sites"/>
    <s v="ase-transitional-eastus2-prod-027"/>
    <s v=""/>
    <s v=""/>
    <x v="2"/>
    <x v="0"/>
    <s v="Enable Health check for App Service"/>
    <m/>
    <m/>
    <m/>
    <m/>
    <s v="USD"/>
    <n v="0"/>
    <m/>
  </r>
  <r>
    <s v="f63fbc3e-78fb-48e6-8e5b-944c79e35ca1"/>
    <s v="rg-transitional-eastus2-prod-001"/>
    <s v="microsoft.web/sites"/>
    <s v="ase-transitional-eastus2-prod-027"/>
    <s v=""/>
    <s v=""/>
    <x v="1"/>
    <x v="0"/>
    <s v="Managed identity should be enabled on web apps"/>
    <m/>
    <m/>
    <m/>
    <m/>
    <s v="USD"/>
    <n v="0"/>
    <m/>
  </r>
  <r>
    <s v="f63fbc3e-78fb-48e6-8e5b-944c79e35ca1"/>
    <s v="rg-transitional-eastus2-prod-001"/>
    <s v="microsoft.web/sites"/>
    <s v="ase-transitional-eastus2-prod-028"/>
    <s v=""/>
    <s v=""/>
    <x v="2"/>
    <x v="0"/>
    <s v="Enable Health check for App Service"/>
    <m/>
    <m/>
    <m/>
    <m/>
    <s v="USD"/>
    <n v="0"/>
    <m/>
  </r>
  <r>
    <s v="f63fbc3e-78fb-48e6-8e5b-944c79e35ca1"/>
    <s v="rg-transitional-eastus2-prod-001"/>
    <s v="microsoft.web/sites"/>
    <s v="ase-transitional-eastus2-prod-028"/>
    <s v=""/>
    <s v=""/>
    <x v="1"/>
    <x v="0"/>
    <s v="Managed identity should be enabled on web apps"/>
    <m/>
    <m/>
    <m/>
    <m/>
    <s v="USD"/>
    <n v="0"/>
    <m/>
  </r>
  <r>
    <s v="f63fbc3e-78fb-48e6-8e5b-944c79e35ca1"/>
    <s v="rg-transitional-eastus2-prod-001"/>
    <s v="microsoft.web/sites"/>
    <s v="ase-transitional-eastus2-prod-029"/>
    <s v=""/>
    <s v=""/>
    <x v="1"/>
    <x v="0"/>
    <s v="Managed identity should be enabled on web apps"/>
    <m/>
    <m/>
    <m/>
    <m/>
    <s v="USD"/>
    <n v="0"/>
    <m/>
  </r>
  <r>
    <s v="f63fbc3e-78fb-48e6-8e5b-944c79e35ca1"/>
    <s v="rg-transitional-eastus2-prod-001"/>
    <s v="microsoft.web/sites"/>
    <s v="ase-transitional-eastus2-prod-029"/>
    <s v=""/>
    <s v=""/>
    <x v="2"/>
    <x v="0"/>
    <s v="Enable Health check for App Service"/>
    <m/>
    <m/>
    <m/>
    <m/>
    <s v="USD"/>
    <n v="0"/>
    <m/>
  </r>
  <r>
    <s v="f63fbc3e-78fb-48e6-8e5b-944c79e35ca1"/>
    <s v="rg-transitional-eastus2-prod-001"/>
    <s v="microsoft.web/sites"/>
    <s v="ase-transitional-eastus2-prod-030"/>
    <s v=""/>
    <s v=""/>
    <x v="1"/>
    <x v="1"/>
    <s v="Diagnostic logs in App Service should be enabled"/>
    <m/>
    <m/>
    <m/>
    <m/>
    <s v="USD"/>
    <n v="0"/>
    <m/>
  </r>
  <r>
    <s v="f63fbc3e-78fb-48e6-8e5b-944c79e35ca1"/>
    <s v="rg-transitional-eastus2-prod-001"/>
    <s v="microsoft.web/sites"/>
    <s v="ase-transitional-eastus2-prod-030"/>
    <s v=""/>
    <s v=""/>
    <x v="2"/>
    <x v="0"/>
    <s v="Enable Health check for App Service"/>
    <m/>
    <m/>
    <m/>
    <m/>
    <s v="USD"/>
    <n v="0"/>
    <m/>
  </r>
  <r>
    <s v="f63fbc3e-78fb-48e6-8e5b-944c79e35ca1"/>
    <s v="rg-transitional-eastus2-prod-001"/>
    <s v="microsoft.web/sites"/>
    <s v="ase-transitional-eastus2-prod-030"/>
    <s v=""/>
    <s v=""/>
    <x v="1"/>
    <x v="0"/>
    <s v="Managed identity should be enabled on web apps"/>
    <m/>
    <m/>
    <m/>
    <m/>
    <s v="USD"/>
    <n v="0"/>
    <m/>
  </r>
  <r>
    <s v="f63fbc3e-78fb-48e6-8e5b-944c79e35ca1"/>
    <s v="rg-transitional-eastus2-prod-001"/>
    <s v="microsoft.web/sites"/>
    <s v="ase-transitional-eastus2-prod-031"/>
    <s v=""/>
    <s v=""/>
    <x v="1"/>
    <x v="1"/>
    <s v="Diagnostic logs in App Service should be enabled"/>
    <m/>
    <m/>
    <m/>
    <m/>
    <s v="USD"/>
    <n v="0"/>
    <m/>
  </r>
  <r>
    <s v="f63fbc3e-78fb-48e6-8e5b-944c79e35ca1"/>
    <s v="rg-transitional-eastus2-prod-001"/>
    <s v="microsoft.web/sites"/>
    <s v="ase-transitional-eastus2-prod-031"/>
    <s v=""/>
    <s v=""/>
    <x v="1"/>
    <x v="0"/>
    <s v="Managed identity should be enabled on web apps"/>
    <m/>
    <m/>
    <m/>
    <m/>
    <s v="USD"/>
    <n v="0"/>
    <m/>
  </r>
  <r>
    <s v="f63fbc3e-78fb-48e6-8e5b-944c79e35ca1"/>
    <s v="rg-transitional-eastus2-prod-001"/>
    <s v="microsoft.web/sites"/>
    <s v="ase-transitional-eastus2-prod-031"/>
    <s v=""/>
    <s v=""/>
    <x v="2"/>
    <x v="0"/>
    <s v="Enable Health check for App Service"/>
    <m/>
    <m/>
    <m/>
    <m/>
    <s v="USD"/>
    <n v="0"/>
    <m/>
  </r>
  <r>
    <s v="f63fbc3e-78fb-48e6-8e5b-944c79e35ca1"/>
    <s v="rg-transitional-eastus2-prod-001"/>
    <s v="microsoft.web/sites"/>
    <s v="ase-transitional-eastus2-prod-032"/>
    <s v=""/>
    <s v=""/>
    <x v="1"/>
    <x v="0"/>
    <s v="Managed identity should be enabled on web apps"/>
    <m/>
    <m/>
    <m/>
    <m/>
    <s v="USD"/>
    <n v="0"/>
    <m/>
  </r>
  <r>
    <s v="f63fbc3e-78fb-48e6-8e5b-944c79e35ca1"/>
    <s v="rg-transitional-eastus2-prod-001"/>
    <s v="microsoft.web/sites"/>
    <s v="ase-transitional-eastus2-prod-032"/>
    <s v=""/>
    <s v=""/>
    <x v="2"/>
    <x v="0"/>
    <s v="Enable Health check for App Service"/>
    <m/>
    <m/>
    <m/>
    <m/>
    <s v="USD"/>
    <n v="0"/>
    <m/>
  </r>
  <r>
    <s v="f63fbc3e-78fb-48e6-8e5b-944c79e35ca1"/>
    <s v="rg-transitional-eastus2-prod-001"/>
    <s v="microsoft.web/sites"/>
    <s v="ase-transitional-eastus2-prod-033"/>
    <s v=""/>
    <s v=""/>
    <x v="1"/>
    <x v="0"/>
    <s v="Managed identity should be enabled on web apps"/>
    <m/>
    <m/>
    <m/>
    <m/>
    <s v="USD"/>
    <n v="0"/>
    <m/>
  </r>
  <r>
    <s v="f63fbc3e-78fb-48e6-8e5b-944c79e35ca1"/>
    <s v="rg-transitional-eastus2-prod-001"/>
    <s v="microsoft.web/sites"/>
    <s v="ase-transitional-eastus2-prod-033"/>
    <s v=""/>
    <s v=""/>
    <x v="2"/>
    <x v="0"/>
    <s v="Enable Health check for App Service"/>
    <m/>
    <m/>
    <m/>
    <m/>
    <s v="USD"/>
    <n v="0"/>
    <m/>
  </r>
  <r>
    <s v="f63fbc3e-78fb-48e6-8e5b-944c79e35ca1"/>
    <s v="rg-transitional-eastus2-prod-001"/>
    <s v="microsoft.web/sites"/>
    <s v="ase-transitional-eastus2-prod-034"/>
    <s v=""/>
    <s v=""/>
    <x v="1"/>
    <x v="0"/>
    <s v="Managed identity should be enabled on web apps"/>
    <m/>
    <m/>
    <m/>
    <m/>
    <s v="USD"/>
    <n v="0"/>
    <m/>
  </r>
  <r>
    <s v="f63fbc3e-78fb-48e6-8e5b-944c79e35ca1"/>
    <s v="rg-transitional-eastus2-prod-001"/>
    <s v="microsoft.web/sites"/>
    <s v="ase-transitional-eastus2-prod-034"/>
    <s v=""/>
    <s v=""/>
    <x v="2"/>
    <x v="0"/>
    <s v="Enable Health check for App Service"/>
    <m/>
    <m/>
    <m/>
    <m/>
    <s v="USD"/>
    <n v="0"/>
    <m/>
  </r>
  <r>
    <s v="f63fbc3e-78fb-48e6-8e5b-944c79e35ca1"/>
    <s v="rg-transitional-eastus2-prod-001"/>
    <s v="microsoft.web/sites"/>
    <s v="ase-transitional-eastus2-prod-035"/>
    <s v=""/>
    <s v=""/>
    <x v="1"/>
    <x v="0"/>
    <s v="Managed identity should be enabled on web apps"/>
    <m/>
    <m/>
    <m/>
    <m/>
    <s v="USD"/>
    <n v="0"/>
    <m/>
  </r>
  <r>
    <s v="f63fbc3e-78fb-48e6-8e5b-944c79e35ca1"/>
    <s v="rg-transitional-eastus2-prod-001"/>
    <s v="microsoft.web/sites"/>
    <s v="ase-transitional-eastus2-prod-035"/>
    <s v=""/>
    <s v=""/>
    <x v="2"/>
    <x v="0"/>
    <s v="Enable Health check for App Service"/>
    <m/>
    <m/>
    <m/>
    <m/>
    <s v="USD"/>
    <n v="0"/>
    <m/>
  </r>
  <r>
    <s v="f63fbc3e-78fb-48e6-8e5b-944c79e35ca1"/>
    <s v="rg-transitional-eastus2-prod-001"/>
    <s v="microsoft.web/sites"/>
    <s v="ase-transitional-eastus2-prod-036"/>
    <s v=""/>
    <s v=""/>
    <x v="1"/>
    <x v="0"/>
    <s v="Managed identity should be enabled on web apps"/>
    <m/>
    <m/>
    <m/>
    <m/>
    <s v="USD"/>
    <n v="0"/>
    <m/>
  </r>
  <r>
    <s v="f63fbc3e-78fb-48e6-8e5b-944c79e35ca1"/>
    <s v="rg-transitional-eastus2-prod-001"/>
    <s v="microsoft.web/sites"/>
    <s v="ase-transitional-eastus2-prod-036"/>
    <s v=""/>
    <s v=""/>
    <x v="2"/>
    <x v="0"/>
    <s v="Enable Health check for App Service"/>
    <m/>
    <m/>
    <m/>
    <m/>
    <s v="USD"/>
    <n v="0"/>
    <m/>
  </r>
  <r>
    <s v="f63fbc3e-78fb-48e6-8e5b-944c79e35ca1"/>
    <s v="rg_devops_centralus_dr_001"/>
    <s v="microsoft.apimanagement/service"/>
    <s v="apimdevopsdr001"/>
    <s v=""/>
    <s v="64ade0f50f7ccb0f94c80b10"/>
    <x v="1"/>
    <x v="1"/>
    <s v="API Management secret named values should be stored in Azure Key Vault"/>
    <m/>
    <m/>
    <m/>
    <m/>
    <s v="USD"/>
    <n v="0"/>
    <m/>
  </r>
  <r>
    <s v="f63fbc3e-78fb-48e6-8e5b-944c79e35ca1"/>
    <s v="rg_devops_centralus_dr_001"/>
    <s v="microsoft.apimanagement/service"/>
    <s v="apimdevopsdr001"/>
    <s v=""/>
    <s v="64ade2cb0f7ccb0f94c80b17"/>
    <x v="1"/>
    <x v="1"/>
    <s v="API Management secret named values should be stored in Azure Key Vault"/>
    <m/>
    <m/>
    <m/>
    <m/>
    <s v="USD"/>
    <n v="0"/>
    <m/>
  </r>
  <r>
    <s v="f63fbc3e-78fb-48e6-8e5b-944c79e35ca1"/>
    <s v="rg_devops_centralus_dr_001"/>
    <s v="microsoft.apimanagement/service"/>
    <s v="apimdevopsdr001"/>
    <s v=""/>
    <s v="64b025290f7ccb0cf0281c69"/>
    <x v="1"/>
    <x v="1"/>
    <s v="API Management secret named values should be stored in Azure Key Vault"/>
    <m/>
    <m/>
    <m/>
    <m/>
    <s v="USD"/>
    <n v="0"/>
    <m/>
  </r>
  <r>
    <s v="f63fbc3e-78fb-48e6-8e5b-944c79e35ca1"/>
    <s v="rg_devops_centralus_dr_001"/>
    <s v="microsoft.apimanagement/service"/>
    <s v="apimdevopsdr001"/>
    <s v=""/>
    <s v="6525ce0eb2ffbe0f70b7dbb5"/>
    <x v="1"/>
    <x v="1"/>
    <s v="API Management secret named values should be stored in Azure Key Vault"/>
    <m/>
    <m/>
    <m/>
    <m/>
    <s v="USD"/>
    <n v="0"/>
    <m/>
  </r>
  <r>
    <s v="f63fbc3e-78fb-48e6-8e5b-944c79e35ca1"/>
    <s v="rg_devops_centralus_dr_001"/>
    <s v="microsoft.apimanagement/service"/>
    <s v="apimdevopsdr001"/>
    <s v=""/>
    <s v=""/>
    <x v="2"/>
    <x v="0"/>
    <s v="Dependency network status check failed"/>
    <m/>
    <m/>
    <m/>
    <m/>
    <s v="USD"/>
    <n v="0"/>
    <m/>
  </r>
  <r>
    <s v="f63fbc3e-78fb-48e6-8e5b-944c79e35ca1"/>
    <s v="rg_devops_centralus_dr_001"/>
    <s v="microsoft.apimanagement/service"/>
    <s v="apimdevopsdr001"/>
    <s v=""/>
    <s v=""/>
    <x v="1"/>
    <x v="1"/>
    <s v="API Management should disable public network access to the service configuration endpoints"/>
    <m/>
    <m/>
    <m/>
    <m/>
    <s v="USD"/>
    <n v="0"/>
    <m/>
  </r>
  <r>
    <s v="f63fbc3e-78fb-48e6-8e5b-944c79e35ca1"/>
    <s v="rg_devops_centralus_dr_001"/>
    <s v="microsoft.apimanagement/service"/>
    <s v="apimdevopsdr002"/>
    <s v=""/>
    <s v="blueplanet-bpo"/>
    <x v="1"/>
    <x v="0"/>
    <s v="API Management APIs should use only encrypted protocols"/>
    <m/>
    <m/>
    <m/>
    <m/>
    <s v="USD"/>
    <n v="0"/>
    <m/>
  </r>
  <r>
    <s v="f63fbc3e-78fb-48e6-8e5b-944c79e35ca1"/>
    <s v="rg_devops_centralus_dr_001"/>
    <s v="microsoft.apimanagement/service"/>
    <s v="apimdevopsdr002"/>
    <s v=""/>
    <s v="bss-geo-restrictions-public-api"/>
    <x v="1"/>
    <x v="0"/>
    <s v="API Management APIs should use only encrypted protocols"/>
    <m/>
    <m/>
    <m/>
    <m/>
    <s v="USD"/>
    <n v="0"/>
    <m/>
  </r>
  <r>
    <s v="f63fbc3e-78fb-48e6-8e5b-944c79e35ca1"/>
    <s v="rg_devops_centralus_dr_001"/>
    <s v="microsoft.apimanagement/service"/>
    <s v="apimdevopsdr002"/>
    <s v=""/>
    <s v="som-tmf640-register-a-listener"/>
    <x v="1"/>
    <x v="0"/>
    <s v="API Management APIs should use only encrypted protocols"/>
    <m/>
    <m/>
    <m/>
    <m/>
    <s v="USD"/>
    <n v="0"/>
    <m/>
  </r>
  <r>
    <s v="f63fbc3e-78fb-48e6-8e5b-944c79e35ca1"/>
    <s v="rg_devops_centralus_dr_001"/>
    <s v="microsoft.apimanagement/service"/>
    <s v="apimdevopsdr002"/>
    <s v=""/>
    <s v="64add0c02891f414d0cf92b8"/>
    <x v="1"/>
    <x v="1"/>
    <s v="API Management secret named values should be stored in Azure Key Vault"/>
    <m/>
    <m/>
    <m/>
    <m/>
    <s v="USD"/>
    <n v="0"/>
    <m/>
  </r>
  <r>
    <s v="f63fbc3e-78fb-48e6-8e5b-944c79e35ca1"/>
    <s v="rg_devops_centralus_dr_001"/>
    <s v="microsoft.apimanagement/service"/>
    <s v="apimdevopsdr002"/>
    <s v=""/>
    <s v="64aee8e72891f414d0cf96a3"/>
    <x v="1"/>
    <x v="1"/>
    <s v="API Management secret named values should be stored in Azure Key Vault"/>
    <m/>
    <m/>
    <m/>
    <m/>
    <s v="USD"/>
    <n v="0"/>
    <m/>
  </r>
  <r>
    <s v="f63fbc3e-78fb-48e6-8e5b-944c79e35ca1"/>
    <s v="rg_devops_centralus_dr_001"/>
    <s v="microsoft.apimanagement/service"/>
    <s v="apimdevopsdr002"/>
    <s v=""/>
    <s v=""/>
    <x v="2"/>
    <x v="0"/>
    <s v="Dependency network status check failed"/>
    <m/>
    <m/>
    <m/>
    <m/>
    <s v="USD"/>
    <n v="0"/>
    <m/>
  </r>
  <r>
    <s v="f63fbc3e-78fb-48e6-8e5b-944c79e35ca1"/>
    <s v="rg_devops_centralus_dr_001"/>
    <s v="microsoft.apimanagement/service"/>
    <s v="apimdevopsdr002"/>
    <s v=""/>
    <s v=""/>
    <x v="1"/>
    <x v="1"/>
    <s v="API Management should disable public network access to the service configuration endpoints"/>
    <m/>
    <m/>
    <m/>
    <m/>
    <s v="USD"/>
    <n v="0"/>
    <m/>
  </r>
  <r>
    <s v="f63fbc3e-78fb-48e6-8e5b-944c79e35ca1"/>
    <s v="rg_devops_centralus_dr_001"/>
    <s v="microsoft.web/serverfarms"/>
    <s v="asp-rgdevopscentralusdr001-b4b5"/>
    <s v="MICROSOFT.WEB/SITES"/>
    <s v=""/>
    <x v="2"/>
    <x v="0"/>
    <s v="Use Standard or Premium tier"/>
    <m/>
    <m/>
    <m/>
    <m/>
    <s v="USD"/>
    <n v="0"/>
    <m/>
  </r>
  <r>
    <s v="f63fbc3e-78fb-48e6-8e5b-944c79e35ca1"/>
    <s v="rg_devops_centralus_dr_001"/>
    <s v="microsoft.web/serverfarms"/>
    <s v="asp-rgdevopscentralusdr001-b4b5"/>
    <s v="MICROSOFT.WEB/SITES"/>
    <s v=""/>
    <x v="2"/>
    <x v="0"/>
    <s v="Set minimum instance count for App Service to 2"/>
    <m/>
    <m/>
    <m/>
    <m/>
    <s v="USD"/>
    <n v="0"/>
    <m/>
  </r>
  <r>
    <s v="f63fbc3e-78fb-48e6-8e5b-944c79e35ca1"/>
    <s v="rg_devops_centralus_dr_001"/>
    <s v="microsoft.web/serverfarms"/>
    <s v="asp-rgdevopscentralusdr001-b4b5"/>
    <s v=""/>
    <s v=""/>
    <x v="2"/>
    <x v="0"/>
    <s v="Use zone-supported App Service Plan"/>
    <m/>
    <m/>
    <m/>
    <m/>
    <s v="USD"/>
    <n v="0"/>
    <m/>
  </r>
  <r>
    <s v="f63fbc3e-78fb-48e6-8e5b-944c79e35ca1"/>
    <s v="rg_devops_eastus2_prod_001"/>
    <s v="microsoft.apimanagement/service"/>
    <s v="apimdevopsprod001"/>
    <s v=""/>
    <s v="webapp_ase-sirius-eastus2-prod-001"/>
    <x v="1"/>
    <x v="1"/>
    <s v="API Management calls to API backends should be authenticated"/>
    <m/>
    <m/>
    <m/>
    <m/>
    <s v="USD"/>
    <n v="0"/>
    <m/>
  </r>
  <r>
    <s v="f63fbc3e-78fb-48e6-8e5b-944c79e35ca1"/>
    <s v="rg_devops_eastus2_prod_001"/>
    <s v="microsoft.apimanagement/service"/>
    <s v="apimdevopsprod001"/>
    <s v=""/>
    <s v="webapp_ase-sirius-eastus2-prod-003"/>
    <x v="1"/>
    <x v="1"/>
    <s v="API Management calls to API backends should be authenticated"/>
    <m/>
    <m/>
    <m/>
    <m/>
    <s v="USD"/>
    <n v="0"/>
    <m/>
  </r>
  <r>
    <s v="f63fbc3e-78fb-48e6-8e5b-944c79e35ca1"/>
    <s v="rg_devops_eastus2_prod_001"/>
    <s v="microsoft.apimanagement/service"/>
    <s v="apimdevopsprod001"/>
    <s v=""/>
    <s v="64ade0f50f7ccb0f94c80b10"/>
    <x v="1"/>
    <x v="1"/>
    <s v="API Management secret named values should be stored in Azure Key Vault"/>
    <m/>
    <m/>
    <m/>
    <m/>
    <s v="USD"/>
    <n v="0"/>
    <m/>
  </r>
  <r>
    <s v="f63fbc3e-78fb-48e6-8e5b-944c79e35ca1"/>
    <s v="rg_devops_eastus2_prod_001"/>
    <s v="microsoft.apimanagement/service"/>
    <s v="apimdevopsprod001"/>
    <s v=""/>
    <s v="64ade2cb0f7ccb0f94c80b17"/>
    <x v="1"/>
    <x v="1"/>
    <s v="API Management secret named values should be stored in Azure Key Vault"/>
    <m/>
    <m/>
    <m/>
    <m/>
    <s v="USD"/>
    <n v="0"/>
    <m/>
  </r>
  <r>
    <s v="f63fbc3e-78fb-48e6-8e5b-944c79e35ca1"/>
    <s v="rg_devops_eastus2_prod_001"/>
    <s v="microsoft.apimanagement/service"/>
    <s v="apimdevopsprod001"/>
    <s v=""/>
    <s v="64b025290f7ccb0cf0281c69"/>
    <x v="1"/>
    <x v="1"/>
    <s v="API Management secret named values should be stored in Azure Key Vault"/>
    <m/>
    <m/>
    <m/>
    <m/>
    <s v="USD"/>
    <n v="0"/>
    <m/>
  </r>
  <r>
    <s v="f63fbc3e-78fb-48e6-8e5b-944c79e35ca1"/>
    <s v="rg_devops_eastus2_prod_001"/>
    <s v="microsoft.apimanagement/service"/>
    <s v="apimdevopsprod001"/>
    <s v=""/>
    <s v="652094b44053c61ae4cd7c29"/>
    <x v="1"/>
    <x v="1"/>
    <s v="API Management secret named values should be stored in Azure Key Vault"/>
    <m/>
    <m/>
    <m/>
    <m/>
    <s v="USD"/>
    <n v="0"/>
    <m/>
  </r>
  <r>
    <s v="f63fbc3e-78fb-48e6-8e5b-944c79e35ca1"/>
    <s v="rg_devops_eastus2_prod_001"/>
    <s v="microsoft.apimanagement/service"/>
    <s v="apimdevopsprod001"/>
    <s v=""/>
    <s v=""/>
    <x v="2"/>
    <x v="0"/>
    <s v="Deploy an Azure API Management instance to multiple Azure regions for increased service availability"/>
    <m/>
    <m/>
    <m/>
    <m/>
    <s v="USD"/>
    <n v="0"/>
    <m/>
  </r>
  <r>
    <s v="f63fbc3e-78fb-48e6-8e5b-944c79e35ca1"/>
    <s v="rg_devops_eastus2_prod_001"/>
    <s v="microsoft.apimanagement/service"/>
    <s v="apimdevopsprod002"/>
    <s v=""/>
    <s v="blueplanet-bpo"/>
    <x v="1"/>
    <x v="0"/>
    <s v="API Management APIs should use only encrypted protocols"/>
    <m/>
    <m/>
    <m/>
    <m/>
    <s v="USD"/>
    <n v="0"/>
    <m/>
  </r>
  <r>
    <s v="f63fbc3e-78fb-48e6-8e5b-944c79e35ca1"/>
    <s v="rg_devops_eastus2_prod_001"/>
    <s v="microsoft.apimanagement/service"/>
    <s v="apimdevopsprod002"/>
    <s v=""/>
    <s v="bss-geo-restrictions-public-api"/>
    <x v="1"/>
    <x v="0"/>
    <s v="API Management APIs should use only encrypted protocols"/>
    <m/>
    <m/>
    <m/>
    <m/>
    <s v="USD"/>
    <n v="0"/>
    <m/>
  </r>
  <r>
    <s v="f63fbc3e-78fb-48e6-8e5b-944c79e35ca1"/>
    <s v="rg_devops_eastus2_prod_001"/>
    <s v="microsoft.apimanagement/service"/>
    <s v="apimdevopsprod002"/>
    <s v=""/>
    <s v="som-tmf640-register-a-listener"/>
    <x v="1"/>
    <x v="0"/>
    <s v="API Management APIs should use only encrypted protocols"/>
    <m/>
    <m/>
    <m/>
    <m/>
    <s v="USD"/>
    <n v="0"/>
    <m/>
  </r>
  <r>
    <s v="f63fbc3e-78fb-48e6-8e5b-944c79e35ca1"/>
    <s v="rg_devops_eastus2_prod_001"/>
    <s v="microsoft.apimanagement/service"/>
    <s v="apimdevopsprod002"/>
    <s v=""/>
    <s v="64add0c02891f414d0cf92b8"/>
    <x v="1"/>
    <x v="1"/>
    <s v="API Management secret named values should be stored in Azure Key Vault"/>
    <m/>
    <m/>
    <m/>
    <m/>
    <s v="USD"/>
    <n v="0"/>
    <m/>
  </r>
  <r>
    <s v="f63fbc3e-78fb-48e6-8e5b-944c79e35ca1"/>
    <s v="rg_devops_eastus2_prod_001"/>
    <s v="microsoft.apimanagement/service"/>
    <s v="apimdevopsprod002"/>
    <s v=""/>
    <s v="64aee8e72891f414d0cf96a3"/>
    <x v="1"/>
    <x v="1"/>
    <s v="API Management secret named values should be stored in Azure Key Vault"/>
    <m/>
    <m/>
    <m/>
    <m/>
    <s v="USD"/>
    <n v="0"/>
    <m/>
  </r>
  <r>
    <s v="f63fbc3e-78fb-48e6-8e5b-944c79e35ca1"/>
    <s v="rg_devops_eastus2_prod_001"/>
    <s v="microsoft.apimanagement/service"/>
    <s v="apimdevopsprod002"/>
    <s v=""/>
    <s v="65209b9f53cbe90d8c491bbb"/>
    <x v="1"/>
    <x v="1"/>
    <s v="API Management secret named values should be stored in Azure Key Vault"/>
    <m/>
    <m/>
    <m/>
    <m/>
    <s v="USD"/>
    <n v="0"/>
    <m/>
  </r>
  <r>
    <s v="f63fbc3e-78fb-48e6-8e5b-944c79e35ca1"/>
    <s v="rg_devops_eastus2_prod_001"/>
    <s v="microsoft.apimanagement/service"/>
    <s v="apimdevopsprod002"/>
    <s v=""/>
    <s v=""/>
    <x v="2"/>
    <x v="0"/>
    <s v="Deploy an Azure API Management instance to multiple Azure regions for increased service availability"/>
    <m/>
    <m/>
    <m/>
    <m/>
    <s v="USD"/>
    <n v="0"/>
    <m/>
  </r>
  <r>
    <s v="f63fbc3e-78fb-48e6-8e5b-944c79e35ca1"/>
    <s v="rg_devops_eastus2_prod_001"/>
    <s v="microsoft.apimanagement/service"/>
    <s v="apimdevopsprod002"/>
    <s v=""/>
    <s v=""/>
    <x v="1"/>
    <x v="1"/>
    <s v="API Management should disable public network access to the service configuration endpoints"/>
    <m/>
    <m/>
    <m/>
    <m/>
    <s v="USD"/>
    <n v="0"/>
    <m/>
  </r>
  <r>
    <s v="f63fbc3e-78fb-48e6-8e5b-944c79e35ca1"/>
    <s v="rg_devops_eastus2_prod_001"/>
    <s v="microsoft.containerregistry/registries"/>
    <s v="acrdevopsprod002"/>
    <s v=""/>
    <s v=""/>
    <x v="1"/>
    <x v="1"/>
    <s v="Container registries should not allow unrestricted network access"/>
    <m/>
    <m/>
    <m/>
    <m/>
    <s v="USD"/>
    <n v="0"/>
    <m/>
  </r>
  <r>
    <s v="f63fbc3e-78fb-48e6-8e5b-944c79e35ca1"/>
    <s v="rg_devops_eastus2_prod_001"/>
    <s v="microsoft.containerregistry/registries"/>
    <s v="acrdevopsprod002"/>
    <s v="Microsoft.ContainerRegistry/registries-repositories-images"/>
    <s v="repositories-authtokenesri-images-sha256:9a850132019cbea9d15c249950cc2dca4cf74f846cb68cc3b5701652c23b0937"/>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app-tmf642-uaa-images-sha256:b7fd654f6e391438119b1aaa40e3d1cc7f542acb184175bd4d250ac8024d469b"/>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api-concilia-bpi-images-sha256:375e7126a50a1a4ddb0039c5dc6ebce35c013d752b0492fb0d75a15eaeb1a7ba"/>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api-concilia-bpi-images-sha256:d86e899d2aa976d6f72cc8e66e574561ff278995656540eed378975e9513e7e8"/>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bss-process-automation-service-java-images-sha256:332883423719c034a1ffacbb990ab7d98f9f82413523045bd25afde5e232aeff"/>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gestion-vno-java-images-sha256:3d50d05e2a880913df83fb12865bc8cbfcf99041e8b45dd2b36624dbdc5c8654"/>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integration-cto-certification-java-images-sha256:8bcc22ecf4d955a069134104fb7c9f0885c9e7759378f794ecca5192e573ebfc"/>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integration-massive-resource-report-java-images-sha256:5662a564f77a47dff019e59e5239cc3f25e9a92244ddd0067fd73c3233a7b6e8"/>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integration-massive-resource-report-java-images-sha256:64b23cfe8c7fbfd37d498a590808a5ae9f37196911487f5290fa0f499dbfd242"/>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integration-massive-resource-report-java-images-sha256:97de92d38c9cef9b0cf12d42c3925955a88a771112c311d13e5be907729abf25"/>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integration-massive-resource-report-java-images-sha256:dca72ae664ebcc80410af3ef4cc18b8375376ab0a82605cb344317c50bda3005"/>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integration-massive-resource-report-java-images-sha256:f91a87076498907f680ebb6c76c7a80af43c2a8ecff3aa70e73ba4366148fb53"/>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blueplanet-indra-ms-service-uaa-kafkfa-clear-images-sha256:01c2ca95bf5255f15c66b5d6e38571a903dc3c79f33485baa3ff4203f3de6aa9"/>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integration-indra-ms-uaa-service-ticketinsert-images-sha256:c45cda9a6495439ab77917dde197caec53f42a0aa534b38a07715164b918b478"/>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integration-indra-service-tickettimer-images-sha256:3b7f69e13c7c0286086800ea8b0a50cdc1443c90e27ddee910dd7095f3ea3a66"/>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integration-indra-service-tickettimer-images-sha256:8d9339bcd4429b0f470256dae5eadee717278e37d48c72bc985f576272e97e24"/>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sapicertificacion-images-sha256:6379493b78994d0271f29bbed5b3428e2930769262c2de4e0ab3f4999298a164"/>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soltnokia-images-sha256:e0f0cca206591f2846ac77b1f46fe22eeb785706c067727e6faf1301056eb69c"/>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splaceid-images-sha256:e29b3298ac2fd30a6b7d2d1f3f422035228bba9e9f31237ab0d6b5b534166226"/>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tmf637-images-sha256:fc1b7701f806729856fc7df23f539cc0f600b43b8bdc76673e2f08f085aa9211"/>
    <x v="1"/>
    <x v="0"/>
    <s v="Container images in Azure registry should have vulnerability findings resolved"/>
    <m/>
    <m/>
    <m/>
    <m/>
    <s v="USD"/>
    <n v="0"/>
    <m/>
  </r>
  <r>
    <s v="f63fbc3e-78fb-48e6-8e5b-944c79e35ca1"/>
    <s v="rg_devops_eastus2_prod_001"/>
    <s v="microsoft.containerregistry/registries"/>
    <s v="acrdevopsprod002"/>
    <s v="Microsoft.ContainerRegistry/registries-repositories-images"/>
    <s v="repositories-vnonotifications-images-sha256:77a65cd5a4bd90c560e780edcca3aa354f08f290e72da15dedd51787609fcdf5"/>
    <x v="1"/>
    <x v="0"/>
    <s v="Container images in Azure registry should have vulnerability findings resolved"/>
    <m/>
    <m/>
    <m/>
    <m/>
    <s v="USD"/>
    <n v="0"/>
    <m/>
  </r>
  <r>
    <s v="f63fbc3e-78fb-48e6-8e5b-944c79e35ca1"/>
    <s v="rg_devops_eastus2_prod_001"/>
    <s v="microsoft.insights/webtests"/>
    <s v="apimdevopsprod-ai-apim-eastus2-prod-001"/>
    <s v=""/>
    <s v=""/>
    <x v="2"/>
    <x v="1"/>
    <s v="The URL ping test capability of the application insights feature for Azure Monitor is being retired."/>
    <m/>
    <m/>
    <m/>
    <m/>
    <s v="USD"/>
    <n v="0"/>
    <m/>
  </r>
  <r>
    <s v="f63fbc3e-78fb-48e6-8e5b-944c79e35ca1"/>
    <s v="rg_devops_eastus2_prod_001"/>
    <s v="microsoft.recoveryservices/vaults"/>
    <s v="rsv-recoveryprod-eastus2-001"/>
    <s v=""/>
    <s v=""/>
    <x v="3"/>
    <x v="1"/>
    <s v="Switch to Azure Monitor based alerts for backup"/>
    <m/>
    <m/>
    <m/>
    <m/>
    <s v="USD"/>
    <n v="0"/>
    <m/>
  </r>
  <r>
    <s v="f63fbc3e-78fb-48e6-8e5b-944c79e35ca1"/>
    <s v="rg_devops_eastus2_prod_001"/>
    <s v="microsoft.storage/storageaccounts"/>
    <s v="stacdevopseastus2prod001"/>
    <s v=""/>
    <s v=""/>
    <x v="1"/>
    <x v="1"/>
    <s v="Storage accounts should prevent shared key access"/>
    <m/>
    <m/>
    <m/>
    <m/>
    <s v="USD"/>
    <n v="0"/>
    <m/>
  </r>
  <r>
    <s v="f63fbc3e-78fb-48e6-8e5b-944c79e35ca1"/>
    <s v="rg_devops_eastus2_prod_001"/>
    <s v="microsoft.storage/storageaccounts"/>
    <s v="stacdevopseastus2prod001"/>
    <s v=""/>
    <s v=""/>
    <x v="1"/>
    <x v="1"/>
    <s v="Storage account should use a private link connection"/>
    <m/>
    <m/>
    <m/>
    <m/>
    <s v="USD"/>
    <n v="0"/>
    <m/>
  </r>
  <r>
    <s v="f63fbc3e-78fb-48e6-8e5b-944c79e35ca1"/>
    <s v="rg_devops_eastus2_prod_001"/>
    <s v="microsoft.storage/storageaccounts"/>
    <s v="stacdevopseastus2prod001"/>
    <s v=""/>
    <s v=""/>
    <x v="1"/>
    <x v="1"/>
    <s v="Storage accounts should restrict network access using virtual network rules"/>
    <m/>
    <m/>
    <m/>
    <m/>
    <s v="USD"/>
    <n v="0"/>
    <m/>
  </r>
  <r>
    <s v="f63fbc3e-78fb-48e6-8e5b-944c79e35ca1"/>
    <s v="rg_devops_eastus2_prod_001"/>
    <s v="microsoft.storage/storageaccounts"/>
    <s v="stacdevopseastus2prod001"/>
    <s v=""/>
    <s v=""/>
    <x v="2"/>
    <x v="0"/>
    <s v="Enable zone redundancy for storage accounts to improve high availability and resiliency"/>
    <m/>
    <m/>
    <m/>
    <m/>
    <s v="USD"/>
    <n v="0"/>
    <m/>
  </r>
  <r>
    <s v="f63fbc3e-78fb-48e6-8e5b-944c79e35ca1"/>
    <s v="rg_devops_eastus2_prod_001"/>
    <s v="microsoft.storage/storageaccounts"/>
    <s v="stacdevopseastus2prod001"/>
    <s v=""/>
    <s v=""/>
    <x v="1"/>
    <x v="1"/>
    <s v="Storage account public access should be disallowed"/>
    <m/>
    <m/>
    <m/>
    <m/>
    <s v="USD"/>
    <n v="0"/>
    <m/>
  </r>
  <r>
    <s v="f63fbc3e-78fb-48e6-8e5b-944c79e35ca1"/>
    <s v="rg_devops_eastus2_prod_001"/>
    <s v="microsoft.storage/storageaccounts"/>
    <s v="stadevopseastus2prod003"/>
    <s v=""/>
    <s v=""/>
    <x v="1"/>
    <x v="1"/>
    <s v="Storage accounts should prevent shared key access"/>
    <m/>
    <m/>
    <m/>
    <m/>
    <s v="USD"/>
    <n v="0"/>
    <m/>
  </r>
  <r>
    <s v="f63fbc3e-78fb-48e6-8e5b-944c79e35ca1"/>
    <s v="rg_devops_eastus2_prod_001"/>
    <s v="microsoft.storage/storageaccounts"/>
    <s v="stadevopseastus2prod003"/>
    <s v=""/>
    <s v=""/>
    <x v="1"/>
    <x v="1"/>
    <s v="Storage account public access should be disallowed"/>
    <m/>
    <m/>
    <m/>
    <m/>
    <s v="USD"/>
    <n v="0"/>
    <m/>
  </r>
  <r>
    <s v="f63fbc3e-78fb-48e6-8e5b-944c79e35ca1"/>
    <s v="rg_devops_eastus2_prod_001"/>
    <s v="microsoft.storage/storageaccounts"/>
    <s v="stadevopseastus2prod003"/>
    <s v=""/>
    <s v=""/>
    <x v="1"/>
    <x v="1"/>
    <s v="Storage accounts should restrict network access using virtual network rules"/>
    <m/>
    <m/>
    <m/>
    <m/>
    <s v="USD"/>
    <n v="0"/>
    <m/>
  </r>
  <r>
    <s v="f63fbc3e-78fb-48e6-8e5b-944c79e35ca1"/>
    <s v="rg_devops_eastus2_prod_001"/>
    <s v="microsoft.storage/storageaccounts"/>
    <s v="stadevopseastus2prod003"/>
    <s v=""/>
    <s v=""/>
    <x v="1"/>
    <x v="1"/>
    <s v="Storage account should use a private link connection"/>
    <m/>
    <m/>
    <m/>
    <m/>
    <s v="USD"/>
    <n v="0"/>
    <m/>
  </r>
  <r>
    <s v="f63fbc3e-78fb-48e6-8e5b-944c79e35ca1"/>
    <s v="rg_devops_eastus2_prod_001"/>
    <s v="microsoft.storage/storageaccounts"/>
    <s v="stadevopseastus2prod003"/>
    <s v=""/>
    <s v=""/>
    <x v="2"/>
    <x v="0"/>
    <s v="Support for TLS 1.0 and TLS 1.1 in Azure storage accounts is ending"/>
    <m/>
    <m/>
    <m/>
    <m/>
    <s v="USD"/>
    <n v="0"/>
    <m/>
  </r>
  <r>
    <s v="f63fbc3e-78fb-48e6-8e5b-944c79e35ca1"/>
    <s v="rg_devops_eastus2_prod_001"/>
    <s v="microsoft.storage/storageaccounts"/>
    <s v="stadevopseastus2prod003"/>
    <s v=""/>
    <s v=""/>
    <x v="2"/>
    <x v="0"/>
    <s v="Enable zone redundancy for storage accounts to improve high availability and resiliency"/>
    <m/>
    <m/>
    <m/>
    <m/>
    <s v="USD"/>
    <n v="0"/>
    <m/>
  </r>
  <r>
    <s v="f63fbc3e-78fb-48e6-8e5b-944c79e35ca1"/>
    <s v="rg_devops_eastus2_prod_001"/>
    <s v="microsoft.web/serverfarms"/>
    <s v="asp-rgdevops-eastus2-prod-001"/>
    <s v=""/>
    <s v=""/>
    <x v="2"/>
    <x v="0"/>
    <s v="Use zone-supported App Service Plan"/>
    <m/>
    <m/>
    <m/>
    <m/>
    <s v="USD"/>
    <n v="0"/>
    <m/>
  </r>
  <r>
    <s v="f63fbc3e-78fb-48e6-8e5b-944c79e35ca1"/>
    <s v="rg_devops_eastus2_prod_001"/>
    <s v="microsoft.web/serverfarms"/>
    <s v="asp-rgdevopseastus2prod001-bacd"/>
    <s v="MICROSOFT.WEB/SITES"/>
    <s v=""/>
    <x v="2"/>
    <x v="0"/>
    <s v="Use Standard or Premium tier"/>
    <m/>
    <m/>
    <m/>
    <m/>
    <s v="USD"/>
    <n v="0"/>
    <m/>
  </r>
  <r>
    <s v="f63fbc3e-78fb-48e6-8e5b-944c79e35ca1"/>
    <s v="rg_devops_eastus2_prod_001"/>
    <s v="microsoft.web/serverfarms"/>
    <s v="asp-rgdevopseastus2prod001-bacd"/>
    <s v=""/>
    <s v=""/>
    <x v="2"/>
    <x v="0"/>
    <s v="Use zone-supported App Service Plan"/>
    <m/>
    <m/>
    <m/>
    <m/>
    <s v="USD"/>
    <n v="0"/>
    <m/>
  </r>
  <r>
    <s v="f63fbc3e-78fb-48e6-8e5b-944c79e35ca1"/>
    <s v="rg_devops_eastus2_prod_001"/>
    <s v="microsoft.web/serverfarms"/>
    <s v="asp-rgdevopseastus2prod001-bacd"/>
    <s v="MICROSOFT.WEB/SITES"/>
    <s v=""/>
    <x v="2"/>
    <x v="0"/>
    <s v="Set minimum instance count for App Service to 2"/>
    <m/>
    <m/>
    <m/>
    <m/>
    <s v="USD"/>
    <n v="0"/>
    <m/>
  </r>
  <r>
    <s v="f63fbc3e-78fb-48e6-8e5b-944c79e35ca1"/>
    <s v="rg_devops_eastus2_prod_001"/>
    <s v="microsoft.web/sites"/>
    <s v="ase-devops-tmf628-eastus2-prod-001"/>
    <s v=""/>
    <s v=""/>
    <x v="1"/>
    <x v="1"/>
    <s v="Diagnostic logs in App Service should be enabled"/>
    <m/>
    <m/>
    <m/>
    <m/>
    <s v="USD"/>
    <n v="0"/>
    <m/>
  </r>
  <r>
    <s v="f63fbc3e-78fb-48e6-8e5b-944c79e35ca1"/>
    <s v="rg_devops_eastus2_prod_001"/>
    <s v="microsoft.web/sites"/>
    <s v="ase-devops-tmf628-eastus2-prod-001"/>
    <s v=""/>
    <s v=""/>
    <x v="2"/>
    <x v="0"/>
    <s v="Enable Health check for App Service"/>
    <m/>
    <m/>
    <m/>
    <m/>
    <s v="USD"/>
    <n v="0"/>
    <m/>
  </r>
  <r>
    <s v="f63fbc3e-78fb-48e6-8e5b-944c79e35ca1"/>
    <s v="rg_devops_eastus2_prod_001"/>
    <s v="microsoft.web/sites"/>
    <s v="ase-devops-tmf628-eastus2-prod-001"/>
    <s v=""/>
    <s v=""/>
    <x v="1"/>
    <x v="0"/>
    <s v="Managed identity should be enabled on web apps"/>
    <m/>
    <m/>
    <m/>
    <m/>
    <s v="USD"/>
    <n v="0"/>
    <m/>
  </r>
  <r>
    <s v="f63fbc3e-78fb-48e6-8e5b-944c79e35ca1"/>
    <s v="rg_devops_eastus2_prod_001"/>
    <s v="microsoft.web/sites"/>
    <s v="ase-devops-tmf642-eastus2-prod-001"/>
    <s v=""/>
    <s v=""/>
    <x v="1"/>
    <x v="0"/>
    <s v="Managed identity should be enabled on web apps"/>
    <m/>
    <m/>
    <m/>
    <m/>
    <s v="USD"/>
    <n v="0"/>
    <m/>
  </r>
  <r>
    <s v="f63fbc3e-78fb-48e6-8e5b-944c79e35ca1"/>
    <s v="rg_devops_eastus2_prod_001"/>
    <s v="microsoft.web/sites"/>
    <s v="ase-devops-tmf642-eastus2-prod-001"/>
    <s v=""/>
    <s v=""/>
    <x v="2"/>
    <x v="0"/>
    <s v="Enable Health check for App Service"/>
    <m/>
    <m/>
    <m/>
    <m/>
    <s v="USD"/>
    <n v="0"/>
    <m/>
  </r>
  <r>
    <s v="f63fbc3e-78fb-48e6-8e5b-944c79e35ca1"/>
    <s v="rg_devops_eastus2_prod_001"/>
    <s v="microsoft.web/sites"/>
    <s v="ase-devops-tmf642-eastus2-prod-001"/>
    <s v=""/>
    <s v=""/>
    <x v="1"/>
    <x v="1"/>
    <s v="Diagnostic logs in App Service should be enabled"/>
    <m/>
    <m/>
    <m/>
    <m/>
    <s v="USD"/>
    <n v="0"/>
    <m/>
  </r>
  <r>
    <s v="f63fbc3e-78fb-48e6-8e5b-944c79e35ca1"/>
    <s v="rg_devops_eastus2_prod_001"/>
    <s v="microsoft.web/sites"/>
    <s v="ase-devops-tokens-onnet-eastus2-prod-001"/>
    <s v=""/>
    <s v=""/>
    <x v="1"/>
    <x v="1"/>
    <s v="Diagnostic logs in App Service should be enabled"/>
    <m/>
    <m/>
    <m/>
    <m/>
    <s v="USD"/>
    <n v="0"/>
    <m/>
  </r>
  <r>
    <s v="f63fbc3e-78fb-48e6-8e5b-944c79e35ca1"/>
    <s v="rg_devops_eastus2_prod_001"/>
    <s v="microsoft.web/sites"/>
    <s v="ase-devops-tokens-onnet-eastus2-prod-001"/>
    <s v=""/>
    <s v=""/>
    <x v="2"/>
    <x v="0"/>
    <s v="Enable Health check for App Service"/>
    <m/>
    <m/>
    <m/>
    <m/>
    <s v="USD"/>
    <n v="0"/>
    <m/>
  </r>
  <r>
    <s v="f63fbc3e-78fb-48e6-8e5b-944c79e35ca1"/>
    <s v="rg_devops_eastus2_prod_001"/>
    <s v="microsoft.web/sites"/>
    <s v="ase-devops-vnonotifications-eastus2-prod-001"/>
    <s v=""/>
    <s v=""/>
    <x v="1"/>
    <x v="0"/>
    <s v="Managed identity should be enabled on web apps"/>
    <m/>
    <m/>
    <m/>
    <m/>
    <s v="USD"/>
    <n v="0"/>
    <m/>
  </r>
  <r>
    <s v="f63fbc3e-78fb-48e6-8e5b-944c79e35ca1"/>
    <s v="rg_devops_eastus2_prod_001"/>
    <s v="microsoft.web/sites"/>
    <s v="ase-devops-vnonotifications-eastus2-prod-001"/>
    <s v=""/>
    <s v=""/>
    <x v="2"/>
    <x v="0"/>
    <s v="Enable Health check for App Service"/>
    <m/>
    <m/>
    <m/>
    <m/>
    <s v="USD"/>
    <n v="0"/>
    <m/>
  </r>
  <r>
    <s v="f63fbc3e-78fb-48e6-8e5b-944c79e35ca1"/>
    <s v="rg_devops_eastus2_prod_001"/>
    <s v="microsoft.web/sites"/>
    <s v="ase-devops-vnonotifications-eastus2-prod-001"/>
    <s v=""/>
    <s v=""/>
    <x v="1"/>
    <x v="1"/>
    <s v="Diagnostic logs in App Service should be enabled"/>
    <m/>
    <m/>
    <m/>
    <m/>
    <s v="USD"/>
    <n v="0"/>
    <m/>
  </r>
  <r>
    <s v="f63fbc3e-78fb-48e6-8e5b-944c79e35ca1"/>
    <s v="site-recovery-vault-rg"/>
    <s v="microsoft.recoveryservices/vaults"/>
    <s v="site-recovery-vault-centralus"/>
    <s v=""/>
    <s v=""/>
    <x v="2"/>
    <x v="0"/>
    <s v="Enable Zone Redundant Storage (ZRS) for vault storage to protect backups from zone failures"/>
    <m/>
    <m/>
    <m/>
    <m/>
    <s v="USD"/>
    <n v="0"/>
    <m/>
  </r>
  <r>
    <s v="f63fbc3e-78fb-48e6-8e5b-944c79e35ca1"/>
    <s v="site-recovery-vault-rg"/>
    <s v="microsoft.recoveryservices/vaults"/>
    <s v="site-recovery-vault-centralus"/>
    <s v=""/>
    <s v=""/>
    <x v="3"/>
    <x v="1"/>
    <s v="Switch to Azure Monitor based alerts for backup"/>
    <m/>
    <m/>
    <m/>
    <m/>
    <s v="USD"/>
    <n v="0"/>
    <m/>
  </r>
  <r>
    <s v="f63fbc3e-78fb-48e6-8e5b-944c79e35ca1"/>
    <s v="site-recovery-vault-rg"/>
    <s v="microsoft.recoveryservices/vaults"/>
    <s v="site-recovery-vault-centralus"/>
    <s v=""/>
    <s v=""/>
    <x v="2"/>
    <x v="1"/>
    <s v="Enable Cross Region Restore for your recovery Services Vault"/>
    <m/>
    <m/>
    <m/>
    <m/>
    <s v="USD"/>
    <n v="0"/>
    <m/>
  </r>
  <r>
    <s v="f63fbc3e-78fb-48e6-8e5b-944c79e35ca1"/>
    <s v="site-recovery-vault-rg"/>
    <s v="microsoft.storage/storageaccounts"/>
    <s v="dis0fgsiterecovasrcache"/>
    <s v=""/>
    <s v=""/>
    <x v="1"/>
    <x v="1"/>
    <s v="Storage accounts should restrict network access using virtual network rules"/>
    <m/>
    <m/>
    <m/>
    <m/>
    <s v="USD"/>
    <n v="0"/>
    <m/>
  </r>
  <r>
    <s v="f63fbc3e-78fb-48e6-8e5b-944c79e35ca1"/>
    <s v="site-recovery-vault-rg"/>
    <s v="microsoft.storage/storageaccounts"/>
    <s v="dis0fgsiterecovasrcache"/>
    <s v=""/>
    <s v=""/>
    <x v="2"/>
    <x v="1"/>
    <s v="Upgrade general-purpose v1 storage accounts"/>
    <m/>
    <m/>
    <m/>
    <m/>
    <s v="USD"/>
    <n v="0"/>
    <m/>
  </r>
  <r>
    <s v="f63fbc3e-78fb-48e6-8e5b-944c79e35ca1"/>
    <s v="site-recovery-vault-rg"/>
    <s v="microsoft.storage/storageaccounts"/>
    <s v="dis0fgsiterecovasrcache"/>
    <s v=""/>
    <s v=""/>
    <x v="1"/>
    <x v="1"/>
    <s v="Storage accounts should prevent shared key access"/>
    <m/>
    <m/>
    <m/>
    <m/>
    <s v="USD"/>
    <n v="0"/>
    <m/>
  </r>
  <r>
    <s v="f63fbc3e-78fb-48e6-8e5b-944c79e35ca1"/>
    <s v="site-recovery-vault-rg"/>
    <s v="microsoft.storage/storageaccounts"/>
    <s v="dis0fgsiterecovasrcache"/>
    <s v=""/>
    <s v=""/>
    <x v="2"/>
    <x v="0"/>
    <s v="Enable zone redundancy for storage accounts to improve high availability and resiliency"/>
    <m/>
    <m/>
    <m/>
    <m/>
    <s v="USD"/>
    <n v="0"/>
    <m/>
  </r>
  <r>
    <s v="f63fbc3e-78fb-48e6-8e5b-944c79e35ca1"/>
    <s v="site-recovery-vault-rg"/>
    <s v="microsoft.storage/storageaccounts"/>
    <s v="dis0fgsiterecovasrcache"/>
    <s v=""/>
    <s v=""/>
    <x v="1"/>
    <x v="1"/>
    <s v="Storage account should use a private link connection"/>
    <m/>
    <m/>
    <m/>
    <m/>
    <s v="USD"/>
    <n v="0"/>
    <m/>
  </r>
  <r>
    <s v="f63fbc3e-78fb-48e6-8e5b-944c79e35ca1"/>
    <s v="site-recovery-vault-rg"/>
    <s v="microsoft.storage/storageaccounts"/>
    <s v="dis0fgsiterecovasrcache"/>
    <s v=""/>
    <s v=""/>
    <x v="2"/>
    <x v="0"/>
    <s v="Support for TLS 1.0 and TLS 1.1 in Azure storage accounts is ending"/>
    <m/>
    <m/>
    <m/>
    <m/>
    <s v="USD"/>
    <n v="0"/>
    <m/>
  </r>
  <r>
    <s v="f63fbc3e-78fb-48e6-8e5b-944c79e35ca1"/>
    <s v="synapseworkspace-managedrg-6e649f99-54eb-4760-b5c1-ee77f892d112"/>
    <s v="microsoft.sql/servers"/>
    <s v="workspaceprod001"/>
    <s v=""/>
    <s v=""/>
    <x v="1"/>
    <x v="1"/>
    <s v="Public network access on Azure SQL Database should be disabled"/>
    <m/>
    <m/>
    <m/>
    <m/>
    <s v="USD"/>
    <n v="0"/>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Onnet-CentralHub"/>
    <s v="rg_centralhub_eastus2_001"/>
    <s v="vm-files-eastus2-centalhub-001"/>
    <s v="Standard_B2as_v2"/>
    <n v="346"/>
    <n v="2"/>
    <n v="2"/>
    <n v="8"/>
    <n v="4"/>
    <n v="3750"/>
    <n v="81.0625"/>
    <n v="2"/>
    <m/>
    <m/>
    <n v="1"/>
    <s v="2 1 3"/>
    <s v="UltraSSDAvailable"/>
    <x v="0"/>
    <s v="Windows"/>
    <s v="Windows Server 2022 Datacenter Azure Edition"/>
    <s v="10.0.20348.4648"/>
    <b v="1"/>
    <s v="MicrosoftWindowsServer"/>
    <s v="20348.2527.240607"/>
    <s v="None"/>
    <s v="adminonnet"/>
    <x v="0"/>
    <b v="0"/>
    <b v="0"/>
    <s v="Premium_LRS"/>
    <m/>
    <s v="None"/>
    <n v="0"/>
    <s v="V2"/>
    <s v="VM running"/>
    <b v="0"/>
    <s v="vnet_centralhub_eastus2_001"/>
    <s v="svnet_centralhub_eastus2_001"/>
    <s v="Default (Azure-provided)"/>
    <s v="vm-files-eastus2-centalhub-001-nsg"/>
    <s v="vm-files-eastus2-centalhub-001760_z1"/>
    <s v="Standard"/>
    <b v="1"/>
    <s v="False"/>
    <s v="172.16.0.25"/>
    <s v="Static"/>
    <s v=""/>
    <s v="2024-06-19 15:14"/>
    <s v="Microsoft.Azure.AzureDefenderForServers"/>
    <n v="1"/>
  </r>
  <r>
    <s v="Onnet-CentralHub"/>
    <s v="rg_centralhub_eastus2_001"/>
    <s v="vm-ad-eastus2-centralhub-001"/>
    <s v="Standard_B2ms"/>
    <n v="284"/>
    <n v="2"/>
    <n v="1"/>
    <n v="8"/>
    <n v="4"/>
    <n v="1920"/>
    <n v="21.4580078125"/>
    <n v="3"/>
    <m/>
    <m/>
    <s v=""/>
    <s v="3 1 2"/>
    <s v="UltraSSDAvailable"/>
    <x v="0"/>
    <s v="Windows"/>
    <s v="Windows Server 2019 Datacenter"/>
    <s v="10.0.17763.5458"/>
    <b v="1"/>
    <s v="MicrosoftWindowsServer"/>
    <s v="17763.3165.220706"/>
    <s v="None"/>
    <s v="adminonnet"/>
    <x v="0"/>
    <b v="0"/>
    <b v="1"/>
    <s v="Standard_LRS"/>
    <m/>
    <s v="None"/>
    <n v="0"/>
    <s v="V2"/>
    <s v="VM running"/>
    <b v="0"/>
    <s v="vnet_centralhub_eastus2_001"/>
    <s v="svnet_centralhub_eastus2_001"/>
    <s v="Default (Azure-provided)"/>
    <s v="vm-ad-eastus2-centralhub-001-nsg"/>
    <s v="vm-ad-eastus2-cen637"/>
    <s v="Standard"/>
    <b v="1"/>
    <s v="False"/>
    <s v="172.16.0.5"/>
    <s v="Static"/>
    <s v=""/>
    <s v="2022-08-03 19:31"/>
    <s v="Microsoft.Azure.NetworkWatcher,  Microsoft.Azure.ChangeTrackingAndInventory,  Microsoft.Azure.AzureDefenderForServers,  Microsoft.EnterpriseCloud.Monitoring,  Microsoft.GuestConfiguration,  Microsoft.Azure.RecoveryServices.SiteRecovery,  Microsoft.Azure.Monitor,  Microsoft.Sentinel.AzureMonitorAgentExtensions"/>
    <n v="1"/>
  </r>
  <r>
    <s v="Onnet-CentralHub"/>
    <s v="rg_centralhub_eastus2_001"/>
    <s v="vm-bp-mdso-jumpbox-eastus2-003"/>
    <s v="Standard_B2s"/>
    <n v="284"/>
    <n v="2"/>
    <n v="1"/>
    <n v="4"/>
    <n v="4"/>
    <n v="1280"/>
    <n v="21.4580078125"/>
    <n v="3"/>
    <m/>
    <m/>
    <s v=""/>
    <s v="3 1 2"/>
    <s v="UltraSSDAvailable"/>
    <x v="0"/>
    <s v="Windows"/>
    <s v="Windows Server 2019 Datacenter"/>
    <s v="10.0.17763.8644"/>
    <b v="1"/>
    <s v="MicrosoftWindowsServer"/>
    <s v="17763.3287.220806"/>
    <s v="None"/>
    <s v="azureadmin"/>
    <x v="1"/>
    <b v="0"/>
    <b v="1"/>
    <s v="Standard_LRS"/>
    <m/>
    <s v="None"/>
    <n v="0"/>
    <s v="V2"/>
    <s v="VM running"/>
    <b v="0"/>
    <s v="vnet_centralhub_eastus2_001"/>
    <s v="svnet_centralhub_eastus2_001"/>
    <s v="Default (Azure-provided)"/>
    <s v="vm-bp-mdso-jumpbox-eastus2-003-nsg"/>
    <s v="vm-bp-mdso-jumpbo236"/>
    <s v="Standard"/>
    <b v="1"/>
    <s v="True"/>
    <s v="172.16.0.9"/>
    <s v="Dynamic"/>
    <s v=""/>
    <s v="2022-08-31 03:06"/>
    <s v="Microsoft.Azure.NetworkWatcher,  Microsoft.Azure.AzureDefenderForServers,  Microsoft.Compute,  Microsoft.EnterpriseCloud.Monitoring"/>
    <n v="1"/>
  </r>
  <r>
    <s v="Onnet-CentralHub"/>
    <s v="rg_centralhub_eastus2_001"/>
    <s v="vm-gisdsk-eastus2-centralhub-001"/>
    <s v="Standard_D4as_v4"/>
    <n v="163"/>
    <n v="4"/>
    <n v="2"/>
    <n v="16"/>
    <n v="8"/>
    <n v="6400"/>
    <n v="91.552734375"/>
    <n v="2"/>
    <m/>
    <m/>
    <s v=""/>
    <s v="2 1 3"/>
    <s v="UltraSSDAvailable"/>
    <x v="0"/>
    <s v="Windows"/>
    <s v="Windows Server 2019 Datacenter"/>
    <s v="10.0.17763.8511"/>
    <b v="1"/>
    <s v="MicrosoftWindowsServer"/>
    <s v="17763.4252.230404"/>
    <s v="None"/>
    <s v="gisdskuser"/>
    <x v="1"/>
    <b v="0"/>
    <b v="1"/>
    <s v="StandardSSD_LRS"/>
    <n v="64"/>
    <s v="StandardSSD_LRS"/>
    <n v="64"/>
    <s v="V2"/>
    <s v="VM running"/>
    <b v="0"/>
    <s v="vnet_centralhub_eastus2_001"/>
    <s v="svnet_centralhub_eastus2_001"/>
    <s v="Default (Azure-provided)"/>
    <s v="vm-gisdsk-eastus2-centralhub-001-nsg"/>
    <s v="vm-gisdsk-eastus2-centralhub-001245"/>
    <s v="Standard"/>
    <b v="1"/>
    <s v="False"/>
    <s v="172.16.0.7"/>
    <s v="Static"/>
    <s v=""/>
    <s v="2023-04-17 14:58"/>
    <s v="Microsoft.Azure.AzureDefenderForServers,  Microsoft.EnterpriseCloud.Monitoring"/>
    <n v="1"/>
  </r>
  <r>
    <s v="Onnet-CentralHub"/>
    <s v="rg_rpa_centralhub_001"/>
    <s v="vm-jobserver-centrahub-001"/>
    <s v="Standard_B2ms"/>
    <n v="284"/>
    <n v="2"/>
    <n v="1"/>
    <n v="8"/>
    <n v="4"/>
    <n v="1920"/>
    <n v="21.4580078125"/>
    <n v="3"/>
    <m/>
    <m/>
    <s v=""/>
    <s v="3 1 2"/>
    <s v="UltraSSDAvailable"/>
    <x v="0"/>
    <s v="Linux"/>
    <s v="ubuntu"/>
    <s v="22.04"/>
    <b v="0"/>
    <s v="dcassociatesgroupinc"/>
    <s v="2.0.2"/>
    <s v="None"/>
    <s v="azureuser"/>
    <x v="1"/>
    <b v="0"/>
    <b v="0"/>
    <s v="StandardSSD_LRS"/>
    <n v="64"/>
    <s v="None"/>
    <n v="0"/>
    <s v="V2"/>
    <s v="VM running"/>
    <b v="0"/>
    <s v="vnet_centralhub_eastus2_001"/>
    <s v="svnet_centralhub_eastus2_001"/>
    <s v="Default (Azure-provided)"/>
    <s v="vm-jobserver-centrahub-001-nsg"/>
    <s v="vm-jobserver-centrahub-001905"/>
    <s v="Standard"/>
    <b v="1"/>
    <s v="False"/>
    <s v="172.16.0.59"/>
    <s v="Dynamic"/>
    <s v=""/>
    <s v="2026-02-12 14:25"/>
    <s v="Microsoft.Azure.AzureDefenderForServers"/>
    <n v="1"/>
  </r>
  <r>
    <s v="Onnet-CentralHub"/>
    <s v="rg_centralhub_centralus_001"/>
    <s v="vm-ad-eastus2-centralhub-004"/>
    <s v="Standard_B2als_v2"/>
    <n v="348"/>
    <n v="2"/>
    <n v="2"/>
    <n v="4"/>
    <n v="4"/>
    <n v="3750"/>
    <n v="81.0625"/>
    <n v="2"/>
    <m/>
    <m/>
    <s v=""/>
    <s v="3 1 2"/>
    <s v="UltraSSDAvailable"/>
    <x v="1"/>
    <s v="Windows"/>
    <s v="Windows Server 2019 Datacenter"/>
    <s v="10.0.17763.8644"/>
    <b v="1"/>
    <s v="MicrosoftWindowsServer"/>
    <s v="17763.5458.240206"/>
    <s v="None"/>
    <s v="adminonnet"/>
    <x v="1"/>
    <b v="0"/>
    <b v="0"/>
    <s v="Standard_LRS"/>
    <n v="64"/>
    <s v="None"/>
    <n v="0"/>
    <s v="V2"/>
    <s v="VM running"/>
    <b v="0"/>
    <s v="vnet_centralhub_centralus_001"/>
    <s v="svnet_centralhub_centralus_001"/>
    <s v="Default (Azure-provided)"/>
    <s v="vm-ad-eastus2-centralhub-004-nsg"/>
    <s v="vm-ad-eastus2-centralhub-004525"/>
    <s v="Standard"/>
    <b v="1"/>
    <s v="False"/>
    <s v="172.16.5.4"/>
    <s v="Dynamic"/>
    <s v=""/>
    <s v="2024-02-28 19:05"/>
    <s v="Microsoft.Azure.AzureDefenderForServers"/>
    <n v="1"/>
  </r>
  <r>
    <s v="Onnet-CentralHub"/>
    <s v="rg_centralhub_eastus2_001"/>
    <s v="VBA-6ee72aae-8b4d-47bf-b958-1aa1ed6aa0ab"/>
    <s v="Standard_F2s_v2"/>
    <n v="340"/>
    <n v="2"/>
    <n v="2"/>
    <n v="4"/>
    <n v="4"/>
    <n v="3200"/>
    <n v="45.7763671875"/>
    <n v="2"/>
    <m/>
    <m/>
    <s v=""/>
    <s v="1 3 2"/>
    <s v="UltraSSDAvailable"/>
    <x v="0"/>
    <s v="Linux"/>
    <s v="ubuntu"/>
    <s v="22.04"/>
    <b v="0"/>
    <s v="Canonical"/>
    <s v="22.04.202506200"/>
    <s v="None"/>
    <s v="user4a300a56b69a756731f66a1f671"/>
    <x v="0"/>
    <b v="0"/>
    <b v="0"/>
    <s v="Premium_LRS"/>
    <n v="64"/>
    <s v="None"/>
    <n v="0"/>
    <s v="V1"/>
    <s v="VM running"/>
    <b v="0"/>
    <s v="vnet_centralhub_eastus2_001"/>
    <s v="svnet_centralhub_eastus2_001"/>
    <s v="Default (Azure-provided)"/>
    <s v="vm-veeam-centralhub-002-nsg"/>
    <s v="VBA-6ee72aae-8b4d-47bf-b958-1aa1ed6aa0ab-nic"/>
    <s v="Standard"/>
    <b v="1"/>
    <s v="False"/>
    <s v="172.16.0.10"/>
    <s v="Dynamic"/>
    <s v=""/>
    <s v="2025-07-03 05:06"/>
    <s v="Microsoft.Azure.AzureDefenderForServers,  Microsoft.Azure.Extensions"/>
    <n v="1"/>
  </r>
  <r>
    <s v="Onnet-CentralHub"/>
    <s v="rg_centralhub_eastus2_001"/>
    <s v="fw-fortinet-eastus2-centralhub-001"/>
    <s v="Standard_F2s"/>
    <n v="348"/>
    <n v="2"/>
    <n v="1"/>
    <n v="4"/>
    <n v="8"/>
    <n v="6400"/>
    <n v="91.552734375"/>
    <n v="2"/>
    <m/>
    <m/>
    <s v=""/>
    <s v="3 1 2"/>
    <s v="UltraSSDAvailable"/>
    <x v="0"/>
    <s v="Linux"/>
    <s v="FortiOS"/>
    <s v="v7.2.10"/>
    <b v="0"/>
    <s v="fortinet"/>
    <s v="7.2.4"/>
    <s v="None"/>
    <s v="fwonnetaz"/>
    <x v="1"/>
    <b v="0"/>
    <b v="0"/>
    <s v="Premium_LRS"/>
    <n v="30"/>
    <s v="Premium_LRS"/>
    <n v="30"/>
    <s v="V1"/>
    <s v="VM running"/>
    <b v="0"/>
    <s v="vnet_centralhub_eastus2_001"/>
    <s v="svnet_centralhub_eastus2_003"/>
    <s v="Default (Azure-provided)"/>
    <s v="fwfortinet-xmx2damk7ycfc-NSG"/>
    <s v="fw-fortinet-eastus2-centralhub-001-Nic1"/>
    <s v="Standard"/>
    <b v="1"/>
    <s v="True"/>
    <s v="172.16.3.4"/>
    <s v="Static"/>
    <s v="fwfortinet-FGT-PIP"/>
    <s v="2023-03-28 13:42"/>
    <s v="Microsoft.Azure.NetworkWatcher"/>
    <n v="1"/>
  </r>
  <r>
    <s v="Onnet-CentralHub"/>
    <s v="rg_centralhub_eastus2_001"/>
    <s v="fw-fortinet-eastus2-centralhub-001"/>
    <s v="Standard_F2s"/>
    <n v="348"/>
    <n v="2"/>
    <n v="1"/>
    <n v="4"/>
    <n v="8"/>
    <n v="6400"/>
    <n v="91.552734375"/>
    <n v="2"/>
    <m/>
    <m/>
    <s v=""/>
    <s v="3 1 2"/>
    <s v="UltraSSDAvailable"/>
    <x v="0"/>
    <s v="Linux"/>
    <s v="FortiOS"/>
    <s v="v7.2.10"/>
    <b v="0"/>
    <s v="fortinet"/>
    <s v="7.2.4"/>
    <s v="None"/>
    <s v="fwonnetaz"/>
    <x v="1"/>
    <b v="0"/>
    <b v="0"/>
    <s v="Premium_LRS"/>
    <n v="30"/>
    <s v="Premium_LRS"/>
    <n v="30"/>
    <s v="V1"/>
    <s v="VM running"/>
    <b v="0"/>
    <s v="vnet_centralhub_eastus2_001"/>
    <s v="svnet_centralhub_eastus2_004"/>
    <s v="Default (Azure-provided)"/>
    <s v="fwfortinet-xmx2damk7ycfc-NSG"/>
    <s v="fw-fortinet-eastus2-centralhub-001-Nic2"/>
    <s v="Standard"/>
    <b v="1"/>
    <s v="True"/>
    <s v="172.16.3.68"/>
    <s v="Static"/>
    <s v=""/>
    <s v="2023-03-28 13:42"/>
    <s v="Microsoft.Azure.NetworkWatcher"/>
    <n v="0"/>
  </r>
  <r>
    <s v="Onnet-CentralHub"/>
    <s v="rg_centralhub_eastus2_001"/>
    <s v="hp-vdk-0"/>
    <s v="Standard_B4ms"/>
    <n v="284"/>
    <n v="4"/>
    <n v="1"/>
    <n v="16"/>
    <n v="8"/>
    <n v="2880"/>
    <n v="33.37890625"/>
    <n v="4"/>
    <m/>
    <m/>
    <s v=""/>
    <s v="3 1 2"/>
    <s v="UltraSSDAvailable"/>
    <x v="0"/>
    <s v="Windows"/>
    <s v="Windows 10 Enterprise for Virtual Desktops"/>
    <s v="10.0.19045.7058"/>
    <b v="1"/>
    <s v="MicrosoftWindowsDesktop"/>
    <s v="19042.2604.230207"/>
    <s v="Windows client with multi-tenant hosting"/>
    <s v="adminonnet"/>
    <x v="1"/>
    <b v="0"/>
    <b v="1"/>
    <s v="StandardSSD_LRS"/>
    <n v="30"/>
    <s v="None"/>
    <n v="0"/>
    <s v="V2"/>
    <s v="VM running"/>
    <b v="0"/>
    <s v="vnet_centralhub_eastus2_001"/>
    <s v="svnet_centralhub_eastus2_001"/>
    <s v="Default (Azure-provided)"/>
    <s v="None"/>
    <s v="hp-vdk-0-nic"/>
    <s v="Standard"/>
    <b v="1"/>
    <s v="False"/>
    <s v="172.16.0.39"/>
    <s v="Dynamic"/>
    <s v=""/>
    <s v="2023-02-16 22:25"/>
    <s v="Microsoft.Azure.AzureDefenderForServers,  Microsoft.Powershell,  Microsoft.EnterpriseCloud.Monitoring,  Microsoft.Compute"/>
    <n v="1"/>
  </r>
  <r>
    <s v="Onnet-CentralHub"/>
    <s v="rg_centralhub_eastus2_001"/>
    <s v="hp-vdk-1"/>
    <s v="Standard_B4ms"/>
    <n v="284"/>
    <n v="4"/>
    <n v="1"/>
    <n v="16"/>
    <n v="8"/>
    <n v="2880"/>
    <n v="33.37890625"/>
    <n v="4"/>
    <m/>
    <m/>
    <s v=""/>
    <s v="3 1 2"/>
    <s v="UltraSSDAvailable"/>
    <x v="0"/>
    <s v="Windows"/>
    <s v="Windows 10 Enterprise for Virtual Desktops"/>
    <s v="10.0.19045.6937"/>
    <b v="1"/>
    <s v="MicrosoftWindowsDesktop"/>
    <s v="19042.2604.230207"/>
    <s v="Windows client with multi-tenant hosting"/>
    <s v="adminonnet"/>
    <x v="1"/>
    <b v="0"/>
    <b v="1"/>
    <s v="StandardSSD_LRS"/>
    <n v="30"/>
    <s v="None"/>
    <n v="0"/>
    <s v="V2"/>
    <s v="VM running"/>
    <b v="0"/>
    <s v="vnet_centralhub_eastus2_001"/>
    <s v="svnet_centralhub_eastus2_001"/>
    <s v="Default (Azure-provided)"/>
    <s v="None"/>
    <s v="hp-vdk-1-nic"/>
    <s v="Standard"/>
    <b v="1"/>
    <s v="False"/>
    <s v="172.16.0.38"/>
    <s v="Dynamic"/>
    <s v=""/>
    <s v="2023-02-16 22:25"/>
    <s v="Microsoft.Azure.AzureDefenderForServers,  Microsoft.Powershell,  Microsoft.EnterpriseCloud.Monitoring,  Microsoft.Compute"/>
    <n v="1"/>
  </r>
  <r>
    <s v="Onnet-CentralHub"/>
    <s v="rg_centralhub_eastus2_001"/>
    <s v="hp-vdk-2"/>
    <s v="Standard_B4ms"/>
    <n v="284"/>
    <n v="4"/>
    <n v="1"/>
    <n v="16"/>
    <n v="8"/>
    <n v="2880"/>
    <n v="33.37890625"/>
    <n v="4"/>
    <m/>
    <m/>
    <s v=""/>
    <s v="3 1 2"/>
    <s v="UltraSSDAvailable"/>
    <x v="0"/>
    <s v="Windows"/>
    <s v="Windows 10 Enterprise for Virtual Desktops"/>
    <s v="10.0.19045.7184"/>
    <b v="1"/>
    <s v="MicrosoftWindowsDesktop"/>
    <s v="19042.2604.230207"/>
    <s v="Windows client with multi-tenant hosting"/>
    <s v="adminonnet"/>
    <x v="1"/>
    <b v="0"/>
    <b v="1"/>
    <s v="Standard_LRS"/>
    <n v="30"/>
    <s v="None"/>
    <n v="0"/>
    <s v="V2"/>
    <s v="VM running"/>
    <b v="0"/>
    <s v="vnet_centralhub_eastus2_001"/>
    <s v="svnet_centralhub_eastus2_001"/>
    <s v="Default (Azure-provided)"/>
    <s v="None"/>
    <s v="hp-vdk-2-nic"/>
    <s v="Standard"/>
    <b v="1"/>
    <s v="False"/>
    <s v="172.16.0.41"/>
    <s v="Dynamic"/>
    <s v=""/>
    <s v="2023-02-17 18:50"/>
    <s v="Microsoft.Azure.AzureDefenderForServers,  Microsoft.Powershell,  Microsoft.EnterpriseCloud.Monitoring,  Microsoft.Compute"/>
    <n v="1"/>
  </r>
  <r>
    <s v="Onnet-CentralHub"/>
    <s v="rg_centralhub_eastus2_001"/>
    <s v="hp-vdk-3"/>
    <s v="Standard_B4ms"/>
    <n v="284"/>
    <n v="4"/>
    <n v="1"/>
    <n v="16"/>
    <n v="8"/>
    <n v="2880"/>
    <n v="33.37890625"/>
    <n v="4"/>
    <m/>
    <m/>
    <s v=""/>
    <s v="3 1 2"/>
    <s v="UltraSSDAvailable"/>
    <x v="0"/>
    <s v="Windows"/>
    <s v="Windows 10 Enterprise for Virtual Desktops"/>
    <s v="10.0.19045.7184"/>
    <b v="1"/>
    <s v="MicrosoftWindowsDesktop"/>
    <s v="19042.2604.230207"/>
    <s v="Windows client with multi-tenant hosting"/>
    <s v="adminonnet"/>
    <x v="1"/>
    <b v="0"/>
    <b v="1"/>
    <s v="Standard_LRS"/>
    <n v="30"/>
    <s v="None"/>
    <n v="0"/>
    <s v="V2"/>
    <s v="VM running"/>
    <b v="0"/>
    <s v="vnet_centralhub_eastus2_001"/>
    <s v="svnet_centralhub_eastus2_001"/>
    <s v="Default (Azure-provided)"/>
    <s v="None"/>
    <s v="hp-vdk-3-nic"/>
    <s v="Standard"/>
    <b v="1"/>
    <s v="False"/>
    <s v="172.16.0.40"/>
    <s v="Dynamic"/>
    <s v=""/>
    <s v="2023-02-17 18:50"/>
    <s v="Microsoft.Azure.AzureDefenderForServers,  Microsoft.Powershell,  Microsoft.EnterpriseCloud.Monitoring,  Microsoft.Compute"/>
    <n v="1"/>
  </r>
  <r>
    <s v="Onnet-CentralHub"/>
    <s v="rg_centralhub_eastus2_001"/>
    <s v="vm-ad-eastus2-centralhub-002"/>
    <s v="Standard_B2ms"/>
    <n v="284"/>
    <n v="2"/>
    <n v="1"/>
    <n v="8"/>
    <n v="4"/>
    <n v="1920"/>
    <n v="21.4580078125"/>
    <n v="3"/>
    <m/>
    <m/>
    <n v="1"/>
    <s v="3 1 2"/>
    <s v="UltraSSDAvailable"/>
    <x v="0"/>
    <s v="Windows"/>
    <s v="Windows Server 2019 Datacenter"/>
    <s v="10.0.17763.8644"/>
    <b v="1"/>
    <s v="MicrosoftWindowsServer"/>
    <s v="17763.3532.221008"/>
    <s v="None"/>
    <s v="adminonnet"/>
    <x v="1"/>
    <b v="0"/>
    <b v="1"/>
    <s v="Standard_LRS"/>
    <n v="30"/>
    <s v="None"/>
    <n v="0"/>
    <s v="V2"/>
    <s v="VM running"/>
    <b v="0"/>
    <s v="vnet_centralhub_eastus2_001"/>
    <s v="svnet_centralhub_eastus2_001"/>
    <s v="Default (Azure-provided)"/>
    <s v="vm-ad-eastus2-centralhub-002-nsg"/>
    <s v="vm-ad-eastus2-cen228_z1"/>
    <s v="Standard"/>
    <b v="1"/>
    <s v="False"/>
    <s v="172.16.0.17"/>
    <s v="Static"/>
    <s v=""/>
    <s v="2022-10-13 11:39"/>
    <s v="Microsoft.Azure.AzureDefenderForServers,  Microsoft.EnterpriseCloud.Monitoring,  Microsoft.Azure.RecoveryServices.SiteRecovery,  Microsoft.Compute,  Microsoft.Azure.Monitor,  Microsoft.Sentinel.AzureMonitorAgentExtensions"/>
    <n v="1"/>
  </r>
  <r>
    <s v="Onnet-CentralHub"/>
    <s v="rg_centralhub_eastus2_001"/>
    <s v="vm-ad-eastus2-centralhub-003"/>
    <s v="Standard_B2as_v2"/>
    <n v="346"/>
    <n v="2"/>
    <n v="2"/>
    <n v="8"/>
    <n v="4"/>
    <n v="3750"/>
    <n v="81.0625"/>
    <n v="2"/>
    <m/>
    <m/>
    <s v=""/>
    <s v="2 1 3"/>
    <s v="UltraSSDAvailable"/>
    <x v="0"/>
    <s v="Windows"/>
    <s v="Windows Server 2019 Datacenter"/>
    <s v="10.0.17763.6414"/>
    <b v="1"/>
    <s v="MicrosoftWindowsServer"/>
    <s v="17763.4737.230802"/>
    <s v="None"/>
    <s v="adminonnet"/>
    <x v="1"/>
    <b v="0"/>
    <b v="1"/>
    <s v="Premium_LRS"/>
    <n v="30"/>
    <s v="None"/>
    <n v="0"/>
    <s v="V2"/>
    <s v="VM running"/>
    <b v="0"/>
    <s v="vnet_centralhub_eastus2_001"/>
    <s v="svnet_centralhub_eastus2_001"/>
    <s v="Default (Azure-provided)"/>
    <s v="None"/>
    <s v="vm-ad-eastus2-centralhub-003649"/>
    <s v="Standard"/>
    <b v="1"/>
    <s v="False"/>
    <s v="172.16.0.24"/>
    <s v="Dynamic"/>
    <s v=""/>
    <s v="2023-08-24 14:31"/>
    <s v="Microsoft.Azure.AzureDefenderForServers,  Microsoft.EnterpriseCloud.Monitoring"/>
    <n v="1"/>
  </r>
  <r>
    <s v="Onnet-CentralHub"/>
    <s v="rg_centralhub_eastus2_001"/>
    <s v="vm-assestment-eastus2-centralhub-001"/>
    <s v="Standard_B4ms"/>
    <n v="284"/>
    <n v="4"/>
    <n v="1"/>
    <n v="16"/>
    <n v="8"/>
    <n v="2880"/>
    <n v="33.37890625"/>
    <n v="4"/>
    <m/>
    <m/>
    <n v="1"/>
    <s v="3 1 2"/>
    <s v="UltraSSDAvailable"/>
    <x v="0"/>
    <s v="Windows"/>
    <s v="WindowsServer"/>
    <s v="2022-datacenter-azure-edition"/>
    <b v="1"/>
    <s v="MicrosoftWindowsServer"/>
    <s v="20348.2461.240510"/>
    <s v="None"/>
    <s v="adminonnet"/>
    <x v="0"/>
    <b v="0"/>
    <b v="0"/>
    <s v="Standard_LRS"/>
    <n v="30"/>
    <s v="None"/>
    <n v="0"/>
    <s v="V2"/>
    <s v="VM deallocated"/>
    <b v="0"/>
    <s v="vnet_centralhub_eastus2_001"/>
    <s v="svnet_centralhub_eastus2_001"/>
    <s v="Default (Azure-provided)"/>
    <s v="vm-assestment-eastus2-centralhub-001-nsg"/>
    <s v="vm-assestment-eastus2-centralhub-001865_z1"/>
    <s v="Standard"/>
    <b v="1"/>
    <s v="False"/>
    <s v="172.16.0.30"/>
    <s v="Dynamic"/>
    <s v=""/>
    <s v="2024-06-06 19:05"/>
    <s v="Microsoft.Azure.AzureDefenderForServers"/>
    <n v="1"/>
  </r>
  <r>
    <s v="Onnet-CentralHub"/>
    <s v="rg_centralhub_eastus2_001"/>
    <s v="vm-bp-jumpbox-eastus2-centralhub-001"/>
    <s v="Standard_B2s"/>
    <n v="284"/>
    <n v="2"/>
    <n v="1"/>
    <n v="4"/>
    <n v="4"/>
    <n v="1280"/>
    <n v="21.4580078125"/>
    <n v="3"/>
    <m/>
    <m/>
    <s v=""/>
    <s v="3 1 2"/>
    <s v="UltraSSDAvailable"/>
    <x v="0"/>
    <s v="Linux"/>
    <s v="redhat"/>
    <s v="7.9"/>
    <b v="0"/>
    <s v="RedHat"/>
    <s v="7.9.2023010601"/>
    <s v="None"/>
    <s v="azureuser"/>
    <x v="1"/>
    <b v="0"/>
    <b v="1"/>
    <s v="StandardSSD_LRS"/>
    <n v="30"/>
    <s v="None"/>
    <n v="0"/>
    <s v="V2"/>
    <s v="VM running"/>
    <b v="0"/>
    <s v="vnet_centralhub_eastus2_001"/>
    <s v="svnet_centralhub_eastus2_001"/>
    <s v="Default (Azure-provided)"/>
    <s v="vmbpjumpboxeastus2centralhub001nsg491"/>
    <s v="vm-bp-jumpbox-eastus2-centralhub-001850"/>
    <s v="Standard"/>
    <b v="1"/>
    <s v="False"/>
    <s v="172.16.0.20"/>
    <s v="Static"/>
    <s v=""/>
    <s v="2023-03-01 23:32"/>
    <s v="Microsoft.Azure.NetworkWatcher,  Microsoft.Azure.AzureDefenderForServers,  Microsoft.OSTCExtensions,  Microsoft.EnterpriseCloud.Monitoring"/>
    <n v="1"/>
  </r>
  <r>
    <s v="Onnet-CentralHub"/>
    <s v="rg_centralhub_eastus2_001"/>
    <s v="vm-bp-jumpbox-eastus2-centralhub-002"/>
    <s v="Standard_B8ms"/>
    <n v="284"/>
    <n v="8"/>
    <n v="1"/>
    <n v="32"/>
    <n v="16"/>
    <n v="4320"/>
    <n v="47.68359375"/>
    <n v="4"/>
    <m/>
    <m/>
    <s v=""/>
    <s v="3 1 2"/>
    <s v="UltraSSDAvailable"/>
    <x v="0"/>
    <s v="Linux"/>
    <s v="ubuntu"/>
    <s v="22.04"/>
    <b v="0"/>
    <s v="Canonical"/>
    <s v="22.04.202407160"/>
    <s v="None"/>
    <s v="azureuser"/>
    <x v="1"/>
    <b v="0"/>
    <b v="0"/>
    <s v="StandardSSD_LRS"/>
    <n v="30"/>
    <s v="None"/>
    <n v="0"/>
    <s v="V2"/>
    <s v="VM running"/>
    <b v="0"/>
    <s v="vnet_centralhub_eastus2_001"/>
    <s v="svnet_centralhub_eastus2_001"/>
    <s v="Default (Azure-provided)"/>
    <s v="vm-bp-jumpbox-eastus2-centralhub-002-nsg"/>
    <s v="vm-bp-jumpbox-eastus2-centralhub-002429"/>
    <s v="Standard"/>
    <b v="1"/>
    <s v="False"/>
    <s v="172.16.0.31"/>
    <s v="Dynamic"/>
    <s v=""/>
    <s v="2024-07-19 14:26"/>
    <s v="Microsoft.Azure.AzureDefenderForServers"/>
    <n v="1"/>
  </r>
  <r>
    <s v="Onnet-CentralHub"/>
    <s v="rg_centralhub_eastus2_001"/>
    <s v="vm-bp-lic-eastus2-001"/>
    <s v="Standard_D4d_v4"/>
    <n v="346"/>
    <n v="4"/>
    <n v="2"/>
    <n v="16"/>
    <n v="8"/>
    <n v="6400"/>
    <n v="91.552734375"/>
    <n v="2"/>
    <m/>
    <m/>
    <s v=""/>
    <s v=""/>
    <s v=""/>
    <x v="0"/>
    <s v="Linux"/>
    <s v="redhat"/>
    <s v="7.9"/>
    <b v="0"/>
    <s v="RedHat"/>
    <s v="7.9.2022032201"/>
    <s v="None"/>
    <s v="azureuser"/>
    <x v="1"/>
    <b v="0"/>
    <b v="1"/>
    <s v="Standard_LRS"/>
    <n v="30"/>
    <s v="None"/>
    <n v="0"/>
    <s v="V1"/>
    <s v="VM running"/>
    <b v="0"/>
    <s v="vnet_centralhub_eastus2_001"/>
    <s v="svnet_centralhub_eastus2_001"/>
    <s v="Default (Azure-provided)"/>
    <s v="vm-bp-lic-eastus2-001-nsg"/>
    <s v="vm-bp-lic-eastus2442"/>
    <s v="Standard"/>
    <b v="1"/>
    <s v="False"/>
    <s v="172.16.0.8"/>
    <s v="Dynamic"/>
    <s v=""/>
    <s v="2022-08-31 01:24"/>
    <s v="Microsoft.Azure.AzureDefenderForServers,  Microsoft.EnterpriseCloud.Monitoring"/>
    <n v="1"/>
  </r>
  <r>
    <s v="Onnet-CentralHub"/>
    <s v="rg_centralhub_eastus2_001"/>
    <s v="vm-bp-uaa-eastus2-dev-002"/>
    <s v="Standard_D32as_v6"/>
    <n v="318"/>
    <n v="32"/>
    <n v="2"/>
    <n v="128"/>
    <n v="32"/>
    <n v="57600"/>
    <n v="1373.291015625"/>
    <n v="8"/>
    <m/>
    <m/>
    <s v=""/>
    <s v="3 1 2"/>
    <s v="UltraSSDAvailable"/>
    <x v="0"/>
    <s v="Linux"/>
    <s v="RHEL"/>
    <s v="810-gen2"/>
    <b v="0"/>
    <s v="RedHat"/>
    <s v="8.10.2025052607"/>
    <s v="None"/>
    <s v="azureuser"/>
    <x v="1"/>
    <b v="0"/>
    <b v="0"/>
    <s v="Premium_LRS"/>
    <n v="8192"/>
    <s v="Premium_LRS"/>
    <n v="8192"/>
    <s v="V2"/>
    <s v="VM deallocated"/>
    <b v="0"/>
    <s v="vnet_centralhub_eastus2_001"/>
    <s v="svnet_centralhub_eastus2_005"/>
    <s v="Default (Azure-provided)"/>
    <s v="vm-bp-uaa-eastus2-dev-002-nsg"/>
    <s v="vm-bp-uaa-eastus2-dev-00218"/>
    <s v="Standard"/>
    <b v="1"/>
    <s v="False"/>
    <s v="172.16.4.5"/>
    <s v="Dynamic"/>
    <s v=""/>
    <s v="2025-12-01 22:30"/>
    <s v="Microsoft.Azure.AzureDefenderForServers"/>
    <n v="1"/>
  </r>
  <r>
    <s v="Onnet-CentralHub"/>
    <s v="rg_centralhub_eastus2_001"/>
    <s v="vm-devops-agentpool-eastus2-centralhub-001"/>
    <s v="Standard_B2s"/>
    <n v="284"/>
    <n v="2"/>
    <n v="1"/>
    <n v="4"/>
    <n v="4"/>
    <n v="1280"/>
    <n v="21.4580078125"/>
    <n v="3"/>
    <m/>
    <m/>
    <s v=""/>
    <s v="3 1 2"/>
    <s v="UltraSSDAvailable"/>
    <x v="0"/>
    <s v="Linux"/>
    <s v="ubuntu"/>
    <s v="20.04"/>
    <b v="0"/>
    <s v="Canonical"/>
    <s v="20.04.202210180"/>
    <s v="None"/>
    <s v="azureuser"/>
    <x v="1"/>
    <b v="0"/>
    <b v="1"/>
    <s v="Standard_LRS"/>
    <n v="8192"/>
    <s v="None"/>
    <n v="0"/>
    <s v="V2"/>
    <s v="VM running"/>
    <b v="0"/>
    <s v="vnet_centralhub_eastus2_001"/>
    <s v="svnet_centralhub_eastus2_001"/>
    <s v="Default (Azure-provided)"/>
    <s v="vm-devops-agentpool-eastus2-centralhub-001-nsg"/>
    <s v="vm-devops-agentpo88"/>
    <s v="Standard"/>
    <b v="1"/>
    <s v="False"/>
    <s v="172.16.0.19"/>
    <s v="Static"/>
    <s v=""/>
    <s v="2022-10-31 18:40"/>
    <s v="Microsoft.Azure.AzureDefenderForServers,  Microsoft.EnterpriseCloud.Monitoring,  Microsoft.OSTCExtensions"/>
    <n v="1"/>
  </r>
  <r>
    <s v="Onnet-CentralHub"/>
    <s v="rg_centralhub_eastus2_001"/>
    <s v="vm-devops-api-eastus2-dev-001"/>
    <s v="Standard_B2s"/>
    <n v="284"/>
    <n v="2"/>
    <n v="1"/>
    <n v="4"/>
    <n v="4"/>
    <n v="1280"/>
    <n v="21.4580078125"/>
    <n v="3"/>
    <m/>
    <m/>
    <s v=""/>
    <s v="3 1 2"/>
    <s v="UltraSSDAvailable"/>
    <x v="0"/>
    <s v="Windows"/>
    <s v="Windows Server 2019 Datacenter"/>
    <s v="10.0.17763.8644"/>
    <b v="1"/>
    <s v="MicrosoftWindowsServer"/>
    <s v="17763.3406.220909"/>
    <s v="None"/>
    <s v="azureuser"/>
    <x v="0"/>
    <b v="0"/>
    <b v="1"/>
    <s v="Standard_LRS"/>
    <n v="8192"/>
    <s v="None"/>
    <n v="0"/>
    <s v="V2"/>
    <s v="VM running"/>
    <b v="0"/>
    <s v="vnet_centralhub_eastus2_001"/>
    <s v="svnet_centralhub_eastus2_001"/>
    <s v="Default (Azure-provided)"/>
    <s v="vm-devops-api-eastus2-dev-001-nsg"/>
    <s v="vm-devops-api-eas290"/>
    <s v="Standard"/>
    <b v="1"/>
    <s v="False"/>
    <s v="172.16.0.13"/>
    <s v="Dynamic"/>
    <s v=""/>
    <s v="2022-09-20 17:59"/>
    <s v="Microsoft.Azure.AzureDefenderForServers,  Microsoft.EnterpriseCloud.Monitoring,  Microsoft.Compute"/>
    <n v="1"/>
  </r>
  <r>
    <s v="Onnet-CentralHub"/>
    <s v="rg_centralhub_eastus2_001"/>
    <s v="vm-devops-api-eastus2-dev-002"/>
    <s v="Standard_B2ms"/>
    <n v="284"/>
    <n v="2"/>
    <n v="1"/>
    <n v="8"/>
    <n v="4"/>
    <n v="1920"/>
    <n v="21.4580078125"/>
    <n v="3"/>
    <m/>
    <m/>
    <s v=""/>
    <s v="3 1 2"/>
    <s v="UltraSSDAvailable"/>
    <x v="0"/>
    <s v="Windows"/>
    <s v="Windows Server 2019 Datacenter"/>
    <s v="10.0.17763.8644"/>
    <b v="1"/>
    <m/>
    <m/>
    <s v="None"/>
    <m/>
    <x v="0"/>
    <b v="0"/>
    <b v="1"/>
    <s v="StandardSSD_LRS"/>
    <n v="8192"/>
    <s v="None"/>
    <n v="0"/>
    <s v="V2"/>
    <s v="VM running"/>
    <b v="0"/>
    <s v="vnet_centralhub_eastus2_001"/>
    <s v="svnet_centralhub_eastus2_001"/>
    <s v="Default (Azure-provided)"/>
    <s v="vm-devops-api-eastus2-dev-002-nsg"/>
    <s v="vm-devops-api-eas753"/>
    <s v="Standard"/>
    <b v="1"/>
    <s v="False"/>
    <s v="172.16.0.18"/>
    <s v="Dynamic"/>
    <s v=""/>
    <s v="2022-10-20 00:21"/>
    <s v="Microsoft.Azure.NetworkWatcher,  Microsoft.Azure.AzureDefenderForServers,  Microsoft.EnterpriseCloud.Monitoring,  Microsoft.Compute"/>
    <n v="1"/>
  </r>
  <r>
    <s v="Onnet-CentralHub"/>
    <s v="rg_centralhub_eastus2_001"/>
    <s v="vm-gis-jumpbox-eastus2-dev-001"/>
    <s v="Standard_B2s"/>
    <n v="284"/>
    <n v="2"/>
    <n v="1"/>
    <n v="4"/>
    <n v="4"/>
    <n v="1280"/>
    <n v="21.4580078125"/>
    <n v="3"/>
    <m/>
    <m/>
    <s v=""/>
    <s v="3 1 2"/>
    <s v="UltraSSDAvailable"/>
    <x v="0"/>
    <s v="Windows"/>
    <s v="Windows Server 2019 Datacenter"/>
    <s v="10.0.17763.8644"/>
    <b v="1"/>
    <s v="MicrosoftWindowsServer"/>
    <s v="17763.3770.221211"/>
    <s v="None"/>
    <s v="azureadmin"/>
    <x v="1"/>
    <b v="0"/>
    <b v="1"/>
    <s v="StandardSSD_LRS"/>
    <n v="8192"/>
    <s v="None"/>
    <n v="0"/>
    <s v="V2"/>
    <s v="VM running"/>
    <b v="0"/>
    <s v="vnet_centralhub_eastus2_001"/>
    <s v="svnet_centralhub_eastus2_001"/>
    <s v="Default (Azure-provided)"/>
    <s v="vm-gis-jumpbox-eastus2-dev-001-nsg"/>
    <s v="vm-gis-jumpbox-eastus2-dev-00155"/>
    <s v="Standard"/>
    <b v="1"/>
    <s v="False"/>
    <s v="172.16.0.14"/>
    <s v="Dynamic"/>
    <s v=""/>
    <s v="2022-12-14 06:40"/>
    <s v="Microsoft.Azure.AzureDefenderForServers,  Microsoft.EnterpriseCloud.Monitoring"/>
    <n v="1"/>
  </r>
  <r>
    <s v="Onnet-CentralHub"/>
    <s v="rg_centralhub_eastus2_001"/>
    <s v="vm-gis-lic-eastus2-001"/>
    <s v="Standard_B2s"/>
    <n v="284"/>
    <n v="2"/>
    <n v="1"/>
    <n v="4"/>
    <n v="4"/>
    <n v="1280"/>
    <n v="21.4580078125"/>
    <n v="3"/>
    <m/>
    <m/>
    <s v=""/>
    <s v="3 1 2"/>
    <s v="UltraSSDAvailable"/>
    <x v="0"/>
    <s v="Windows"/>
    <s v="Windows Server 2022 Datacenter"/>
    <s v="10.0.20348.5020"/>
    <b v="1"/>
    <s v="MicrosoftWindowsServer"/>
    <s v="20348.3207.250210"/>
    <s v="None"/>
    <s v="lic-user-admin"/>
    <x v="0"/>
    <b v="0"/>
    <b v="0"/>
    <s v="Standard_LRS"/>
    <n v="8192"/>
    <s v="None"/>
    <n v="0"/>
    <s v="V1"/>
    <s v="VM running"/>
    <b v="0"/>
    <s v="vnet_centralhub_eastus2_001"/>
    <s v="svnet_centralhub_eastus2_001"/>
    <s v="Default (Azure-provided)"/>
    <s v="None"/>
    <s v="nic-vm-gis-lic-eastus2-001"/>
    <s v="Standard"/>
    <b v="1"/>
    <s v="False"/>
    <s v="172.16.0.48"/>
    <s v="Dynamic"/>
    <s v=""/>
    <s v="2025-03-06 13:41"/>
    <s v="Microsoft.Azure.AzureDefenderForServers"/>
    <n v="1"/>
  </r>
  <r>
    <s v="Onnet-CentralHub"/>
    <s v="rg_centralhub_eastus2_001"/>
    <s v="vm-gisdsk-eastus2-centralhub-002"/>
    <s v="Standard_D8as_v4"/>
    <n v="163"/>
    <n v="8"/>
    <n v="2"/>
    <n v="32"/>
    <n v="16"/>
    <n v="12800"/>
    <n v="183.10546875"/>
    <n v="4"/>
    <m/>
    <m/>
    <s v=""/>
    <s v="2 1 3"/>
    <s v="UltraSSDAvailable"/>
    <x v="0"/>
    <s v="Windows"/>
    <s v="Windows Server 2019 Datacenter"/>
    <s v="10.0.17763.6414"/>
    <b v="1"/>
    <m/>
    <m/>
    <s v="None"/>
    <m/>
    <x v="1"/>
    <b v="0"/>
    <b v="0"/>
    <s v="StandardSSD_LRS"/>
    <n v="8192"/>
    <s v="None"/>
    <n v="0"/>
    <s v="V2"/>
    <s v="VM running"/>
    <b v="0"/>
    <s v="vnet_centralhub_eastus2_001"/>
    <s v="svnet_centralhub_eastus2_001"/>
    <s v="Default (Azure-provided)"/>
    <s v="vm-gisdsk-eastus2-centralhub-002-nsg"/>
    <s v="vm-gisdsk-eastus2-centralhub-002524"/>
    <s v="Standard"/>
    <b v="1"/>
    <s v="False"/>
    <s v="172.16.0.43"/>
    <s v="Dynamic"/>
    <s v=""/>
    <s v="2025-01-21 00:25"/>
    <s v="Microsoft.Azure.AzureDefenderForServers"/>
    <n v="1"/>
  </r>
  <r>
    <s v="Onnet-CentralHub"/>
    <s v="rg_centralhub_eastus2_001"/>
    <s v="vm-gisdsk-eastus2-centralhub-003"/>
    <s v="Standard_NV8as_v4"/>
    <n v="24"/>
    <n v="8"/>
    <n v="2"/>
    <n v="28"/>
    <n v="16"/>
    <n v="12800"/>
    <n v="183.10546875"/>
    <n v="4"/>
    <m/>
    <m/>
    <s v=""/>
    <s v="3 2"/>
    <s v="UltraSSDAvailable"/>
    <x v="0"/>
    <s v="Windows"/>
    <s v="Windows Server 2022 Datacenter"/>
    <s v="10.0.20348.5020"/>
    <b v="1"/>
    <s v="MicrosoftWindowsServer"/>
    <s v="20348.3207.250210"/>
    <s v="None"/>
    <s v="gisdsk-user"/>
    <x v="0"/>
    <b v="0"/>
    <b v="0"/>
    <s v="Standard_LRS"/>
    <n v="8192"/>
    <s v="None"/>
    <n v="0"/>
    <s v="V1"/>
    <s v="VM running"/>
    <b v="0"/>
    <s v="vnet_centralhub_eastus2_001"/>
    <s v="svnet_centralhub_eastus2_001"/>
    <s v="Default (Azure-provided)"/>
    <s v="None"/>
    <s v="nic-vm-gisdsk-eastus2-centralhub-003"/>
    <s v="Standard"/>
    <b v="1"/>
    <s v="False"/>
    <s v="172.16.0.49"/>
    <s v="Dynamic"/>
    <s v=""/>
    <s v="2025-03-06 15:29"/>
    <s v="Microsoft.Azure.AzureDefenderForServers"/>
    <n v="1"/>
  </r>
  <r>
    <s v="Onnet-CentralHub"/>
    <s v="rg_centralhub_eastus2_001"/>
    <s v="vm-hardening-eastus2-001"/>
    <s v="Standard_B2s"/>
    <n v="284"/>
    <n v="2"/>
    <n v="1"/>
    <n v="4"/>
    <n v="4"/>
    <n v="1280"/>
    <n v="21.4580078125"/>
    <n v="3"/>
    <m/>
    <m/>
    <s v=""/>
    <s v="3 1 2"/>
    <s v="UltraSSDAvailable"/>
    <x v="0"/>
    <s v="Windows"/>
    <s v="WindowsServer"/>
    <s v="2019-datacenter-gensecond"/>
    <b v="1"/>
    <s v="MicrosoftWindowsServer"/>
    <s v="17763.3406.220909"/>
    <s v="None"/>
    <s v="azureuser"/>
    <x v="1"/>
    <b v="0"/>
    <b v="1"/>
    <s v="Standard_LRS"/>
    <n v="8192"/>
    <s v="None"/>
    <n v="0"/>
    <s v="V2"/>
    <s v="VM deallocated"/>
    <b v="0"/>
    <s v="vnet_centralhub_eastus2_001"/>
    <s v="svnet_centralhub_eastus2_001"/>
    <s v="Default (Azure-provided)"/>
    <s v="vm-hardening-eastus2-001-nsg"/>
    <s v="vm-hardening-east887"/>
    <s v="Standard"/>
    <b v="1"/>
    <s v="False"/>
    <s v="172.16.0.12"/>
    <s v="Dynamic"/>
    <s v=""/>
    <s v="2022-09-19 22:25"/>
    <s v="Microsoft.Azure.AzureDefenderForServers,  Microsoft.EnterpriseCloud.Monitoring"/>
    <n v="1"/>
  </r>
  <r>
    <s v="Onnet-CentralHub"/>
    <s v="rg_centralhub_eastus2_001"/>
    <s v="vm-jumbox-bss-api-eastus2-dev-001"/>
    <s v="Standard_B2s"/>
    <n v="284"/>
    <n v="2"/>
    <n v="1"/>
    <n v="4"/>
    <n v="4"/>
    <n v="1280"/>
    <n v="21.4580078125"/>
    <n v="3"/>
    <m/>
    <m/>
    <s v=""/>
    <s v="3 1 2"/>
    <s v="UltraSSDAvailable"/>
    <x v="0"/>
    <s v="Windows"/>
    <s v="WindowsServer"/>
    <s v="2019-datacenter-gensecond"/>
    <b v="1"/>
    <s v="MicrosoftWindowsServer"/>
    <s v="17763.6293.240905"/>
    <s v="None"/>
    <s v="azureuser"/>
    <x v="1"/>
    <b v="0"/>
    <b v="0"/>
    <s v="StandardSSD_LRS"/>
    <n v="8192"/>
    <s v="None"/>
    <n v="0"/>
    <s v="V2"/>
    <s v="VM deallocated"/>
    <b v="0"/>
    <s v="vnet_centralhub_eastus2_001"/>
    <s v="svnet_centralhub_eastus2_001"/>
    <s v="Default (Azure-provided)"/>
    <s v="vm-jumbox-bss-api-eastus2-dev-001-nsg"/>
    <s v="vm-jumbox-bss-api-eastus2-dev-001143"/>
    <s v="Standard"/>
    <b v="1"/>
    <s v="False"/>
    <s v="172.16.0.34"/>
    <s v="Dynamic"/>
    <s v=""/>
    <s v="2024-09-27 21:06"/>
    <s v="Microsoft.Azure.AzureDefenderForServers"/>
    <n v="1"/>
  </r>
  <r>
    <s v="Onnet-CentralHub"/>
    <s v="rg_centralhub_eastus2_001"/>
    <s v="vm-jumpbox-eastus2-centralhub-001"/>
    <s v="Standard_B8ms"/>
    <n v="284"/>
    <n v="8"/>
    <n v="1"/>
    <n v="32"/>
    <n v="16"/>
    <n v="4320"/>
    <n v="47.68359375"/>
    <n v="4"/>
    <m/>
    <m/>
    <s v=""/>
    <s v="3 1 2"/>
    <s v="UltraSSDAvailable"/>
    <x v="0"/>
    <s v="Windows"/>
    <s v="Windows Server 2019 Datacenter"/>
    <s v="10.0.17763.8146"/>
    <b v="1"/>
    <s v="MicrosoftWindowsServer"/>
    <s v="17763.3165.220706"/>
    <s v="None"/>
    <s v="adminonnet"/>
    <x v="0"/>
    <b v="0"/>
    <b v="1"/>
    <s v="Standard_LRS"/>
    <n v="8192"/>
    <s v="None"/>
    <n v="0"/>
    <s v="V2"/>
    <s v="VM running"/>
    <b v="0"/>
    <s v="vnet_centralhub_eastus2_001"/>
    <s v="svnet_centralhub_eastus2_001"/>
    <s v="Default (Azure-provided)"/>
    <s v="vm-jumpbox-eastus2-centralhub-001-nsg"/>
    <s v="vm-jumpbox-eastus91"/>
    <s v="Standard"/>
    <b v="1"/>
    <s v="False"/>
    <s v="172.16.0.4"/>
    <s v="Dynamic"/>
    <s v=""/>
    <s v="2022-08-08 19:57"/>
    <s v="Microsoft.Azure.AzureDefenderForServers,  Microsoft.Azure.NetworkWatcher,  Microsoft.EnterpriseCloud.Monitoring,  Microsoft.Compute"/>
    <n v="1"/>
  </r>
  <r>
    <s v="Onnet-CentralHub"/>
    <s v="rg_centralhub_eastus2_001"/>
    <s v="vm-monitor-eastus2-prod-001"/>
    <s v="Standard_F8s_v2"/>
    <n v="340"/>
    <n v="8"/>
    <n v="2"/>
    <n v="16"/>
    <n v="16"/>
    <n v="12800"/>
    <n v="183.10546875"/>
    <n v="4"/>
    <m/>
    <m/>
    <n v="1"/>
    <s v="1 3 2"/>
    <s v="UltraSSDAvailable"/>
    <x v="0"/>
    <s v="Linux"/>
    <s v="ubuntu"/>
    <s v="24.04"/>
    <b v="0"/>
    <s v="Canonical"/>
    <s v="24.04.202411030"/>
    <s v="None"/>
    <s v="adminonnet"/>
    <x v="1"/>
    <b v="0"/>
    <b v="0"/>
    <s v="Standard_LRS"/>
    <n v="8192"/>
    <s v="3 Disks found."/>
    <n v="20"/>
    <s v="V2"/>
    <s v="VM running"/>
    <b v="0"/>
    <s v="vnet_centralhub_eastus2_001"/>
    <s v="svnet_centralhub_eastus2_001"/>
    <s v="Default (Azure-provided)"/>
    <s v="vmmonitoreastus2prod001nsg190"/>
    <s v="vm-monitor-eastus2-prod-001809"/>
    <s v="Standard"/>
    <b v="1"/>
    <s v="False"/>
    <s v="172.16.0.33"/>
    <s v="Dynamic"/>
    <s v=""/>
    <s v="2024-11-13 21:03"/>
    <s v="Microsoft.Azure.AzureDefenderForServers,  Microsoft.OSTCExtensions"/>
    <n v="1"/>
  </r>
  <r>
    <s v="Onnet-CentralHub"/>
    <s v="rg_centralhub_eastus2_001"/>
    <s v="vm-sn-jumpbox-eastus2-dev-001"/>
    <s v="Standard_B2s"/>
    <n v="284"/>
    <n v="2"/>
    <n v="1"/>
    <n v="4"/>
    <n v="4"/>
    <n v="1280"/>
    <n v="21.4580078125"/>
    <n v="3"/>
    <m/>
    <m/>
    <s v=""/>
    <s v="3 1 2"/>
    <s v="UltraSSDAvailable"/>
    <x v="0"/>
    <s v="Windows"/>
    <s v="Windows Server 2019 Datacenter"/>
    <s v="10.0.17763.3287"/>
    <b v="0"/>
    <s v="MicrosoftWindowsServer"/>
    <s v="17763.3287.220806"/>
    <s v="None"/>
    <s v="useradmin"/>
    <x v="1"/>
    <b v="0"/>
    <b v="1"/>
    <s v="Standard_LRS"/>
    <n v="4"/>
    <s v="Premium_LRS"/>
    <n v="4"/>
    <s v="V2"/>
    <s v="VM running"/>
    <b v="0"/>
    <s v="vnet_centralhub_eastus2_001"/>
    <s v="svnet_centralhub_eastus2_001"/>
    <s v="Default (Azure-provided)"/>
    <s v="vm-sn-jumpbox-eastus2-dev-001-nsg"/>
    <s v="vm-sn-jumpbox-eas876"/>
    <s v="Standard"/>
    <b v="1"/>
    <s v="False"/>
    <s v="172.16.0.11"/>
    <s v="Dynamic"/>
    <s v=""/>
    <s v="2022-09-02 01:00"/>
    <s v="Microsoft.Azure.AzureDefenderForServers,  Microsoft.EnterpriseCloud.Monitoring"/>
    <n v="1"/>
  </r>
  <r>
    <s v="Onnet-CentralHub"/>
    <s v="rg_centralhub_eastus2_001"/>
    <s v="vm-veeam-centralhub-001"/>
    <s v="Standard_DC4ds_v3"/>
    <n v="346"/>
    <n v="4"/>
    <n v="1"/>
    <n v="32"/>
    <n v="16"/>
    <n v="6400"/>
    <n v="96"/>
    <n v="4"/>
    <m/>
    <m/>
    <n v="1"/>
    <s v="1 2"/>
    <s v="UltraSSDAvailable"/>
    <x v="0"/>
    <s v="Windows"/>
    <s v="Windows Server 2022 Datacenter Azure Edition"/>
    <s v="10.0.20348.5020"/>
    <b v="1"/>
    <s v="MicrosoftWindowsServer"/>
    <s v="20348.3207.250210"/>
    <s v="None"/>
    <s v="adminonnet"/>
    <x v="1"/>
    <b v="0"/>
    <b v="0"/>
    <s v="Standard_LRS"/>
    <n v="4"/>
    <s v="2 Disks found."/>
    <n v="200"/>
    <s v="V2"/>
    <s v="VM running"/>
    <b v="0"/>
    <s v="vnet_centralhub_eastus2_001"/>
    <s v="svnet_centralhub_eastus2_001"/>
    <s v="Default (Azure-provided)"/>
    <s v="vm-veeam-centralhub-001-nsg"/>
    <s v="vm-veeam-centralhub-001791"/>
    <s v="Standard"/>
    <b v="1"/>
    <s v="False"/>
    <s v="172.16.0.45"/>
    <s v="Dynamic"/>
    <s v=""/>
    <s v="2025-02-26 22:34"/>
    <s v="Microsoft.Azure.AzureDefenderForServers,  Microsoft.Azure.AzureDefenderForSQL,  Microsoft.SqlServer.Management"/>
    <n v="1"/>
  </r>
  <r>
    <s v="Onnet-CentralHub"/>
    <s v="rg_centralhub_eastus2_001"/>
    <s v="vm-veeam-eastus2-centralhub-002"/>
    <s v="Standard_B2s"/>
    <n v="284"/>
    <n v="2"/>
    <n v="1"/>
    <n v="4"/>
    <n v="4"/>
    <n v="1280"/>
    <n v="21.4580078125"/>
    <n v="3"/>
    <m/>
    <m/>
    <s v=""/>
    <s v="3 1 2"/>
    <s v="UltraSSDAvailable"/>
    <x v="0"/>
    <s v="Linux"/>
    <s v="0001-com-ubuntu-server-jammy"/>
    <s v="22_04-lts"/>
    <b v="0"/>
    <s v="Canonical"/>
    <s v="22.04.202503240"/>
    <s v="None"/>
    <s v="adminonnet"/>
    <x v="0"/>
    <b v="0"/>
    <b v="0"/>
    <s v="Premium_LRS"/>
    <n v="32"/>
    <s v="Premium_LRS"/>
    <n v="32"/>
    <s v="V1"/>
    <s v="VM deallocated"/>
    <b v="0"/>
    <s v="vnet_centralhub_eastus2_001"/>
    <s v="svnet_centralhub_eastus2_001"/>
    <s v="Default (Azure-provided)"/>
    <s v="vm-veeam-centralhub-001-nsg"/>
    <s v="vm-veeam-eastus2-centralhub-002-nicfa698711800c2df86e624f15b4"/>
    <s v="Standard"/>
    <b v="1"/>
    <s v="False"/>
    <s v="172.16.0.46"/>
    <s v="Dynamic"/>
    <s v=""/>
    <s v="2025-03-26 21:22"/>
    <s v="Microsoft.Azure.AzureDefenderForServers"/>
    <n v="1"/>
  </r>
  <r>
    <s v="Onnet-Dev"/>
    <s v="rg-bluep-eastus2-dev-001"/>
    <s v="vm-bp-install-dev-001"/>
    <s v="Standard_B2s"/>
    <n v="342"/>
    <n v="2"/>
    <n v="1"/>
    <n v="4"/>
    <n v="4"/>
    <n v="1280"/>
    <n v="21.4580078125"/>
    <n v="3"/>
    <m/>
    <m/>
    <s v=""/>
    <s v="3 1 2"/>
    <s v="UltraSSDAvailable"/>
    <x v="0"/>
    <s v="Linux"/>
    <s v="RHEL"/>
    <s v="7-LVM"/>
    <b v="0"/>
    <s v="RedHat"/>
    <s v="7.9.2022032203"/>
    <s v="None"/>
    <s v="azureuser"/>
    <x v="0"/>
    <b v="0"/>
    <b v="0"/>
    <s v="Standard_LRS"/>
    <n v="1024"/>
    <s v="Standard_LRS"/>
    <n v="1024"/>
    <s v="V1"/>
    <s v="VM deallocated"/>
    <b v="0"/>
    <s v="vnet-onnet-eastus2-dev-001"/>
    <s v="snet-bp-bpi-eastus2-dev-002"/>
    <s v="Default (Azure-provided)"/>
    <s v="None"/>
    <s v="nic-install-dev-001"/>
    <s v="Standard"/>
    <b v="1"/>
    <s v="False"/>
    <s v="10.30.1.9"/>
    <s v="Static"/>
    <s v=""/>
    <s v="2023-01-11 21:24"/>
    <s v="Microsoft.Azure.AzureDefenderForServers"/>
    <n v="1"/>
  </r>
  <r>
    <s v="Onnet-Dev"/>
    <s v="rg-bluep-eastus2-dev-001"/>
    <s v="vm-bp-uaakafka-eastus2-dev-001"/>
    <s v="Standard_B4ms"/>
    <n v="342"/>
    <n v="4"/>
    <n v="1"/>
    <n v="16"/>
    <n v="8"/>
    <n v="2880"/>
    <n v="33.37890625"/>
    <n v="4"/>
    <m/>
    <m/>
    <s v=""/>
    <s v="3 1 2"/>
    <s v="UltraSSDAvailable"/>
    <x v="0"/>
    <s v="Linux"/>
    <s v="RHEL"/>
    <s v="7-LVM"/>
    <b v="0"/>
    <s v="RedHat"/>
    <s v="7.9.2023032012"/>
    <s v="None"/>
    <s v="azureuser"/>
    <x v="0"/>
    <b v="0"/>
    <b v="0"/>
    <s v="StandardSSD_LRS"/>
    <n v="1024"/>
    <s v="None"/>
    <n v="0"/>
    <s v="V1"/>
    <s v="VM deallocated"/>
    <b v="0"/>
    <s v="vnet-onnet-eastus2-dev-001"/>
    <s v="snet-bp-uaa-eastus2-dev-004"/>
    <s v="Default (Azure-provided)"/>
    <s v="None"/>
    <s v="nic-uaakafka-eastus2-dev-001"/>
    <s v="Standard"/>
    <b v="1"/>
    <s v="False"/>
    <s v="10.30.3.10"/>
    <s v="Static"/>
    <s v=""/>
    <s v="2023-03-23 23:24"/>
    <s v="Microsoft.Azure.AzureDefenderForServers"/>
    <n v="1"/>
  </r>
  <r>
    <s v="Onnet-Dev"/>
    <s v="rg-sn-eastus2-dev-001"/>
    <s v="vm-ms-eastus2-dev-002"/>
    <s v="Standard_B2as_v2"/>
    <n v="348"/>
    <n v="2"/>
    <n v="2"/>
    <n v="8"/>
    <n v="4"/>
    <n v="3750"/>
    <n v="81.0625"/>
    <n v="2"/>
    <m/>
    <m/>
    <s v=""/>
    <s v="2 1 3"/>
    <s v="UltraSSDAvailable"/>
    <x v="0"/>
    <s v="Windows"/>
    <m/>
    <m/>
    <b v="0"/>
    <m/>
    <m/>
    <s v="None"/>
    <m/>
    <x v="1"/>
    <b v="0"/>
    <b v="0"/>
    <s v="Standard_LRS"/>
    <n v="32"/>
    <s v="Standard_LRS"/>
    <n v="32"/>
    <s v="V1"/>
    <s v="VM deallocated"/>
    <b v="0"/>
    <s v="vnet-onnet-eastus2-dev-001"/>
    <s v="snet-sn-ms-eastus2-dev-001"/>
    <s v="Default (Azure-provided)"/>
    <s v="vm-ms-eastus2-dev-002-nsg"/>
    <s v="vm-ms-eastus2-dev231"/>
    <s v="Standard"/>
    <b v="1"/>
    <s v="False"/>
    <s v="10.30.7.6"/>
    <s v="Static"/>
    <s v=""/>
    <s v="2022-09-30 20:02"/>
    <s v="Microsoft.Azure.AzureDefenderForServers,  Microsoft.Azure.Monitor,  Microsoft.Azure.NetworkWatcher,  Microsoft.Compute"/>
    <n v="1"/>
  </r>
  <r>
    <s v="Onnet-Dev"/>
    <s v="rg-sn-eastus2-dev-001"/>
    <s v="vm-sn-ms-eastus2-dev-001"/>
    <s v="Standard_B2s"/>
    <n v="342"/>
    <n v="2"/>
    <n v="1"/>
    <n v="4"/>
    <n v="4"/>
    <n v="1280"/>
    <n v="21.4580078125"/>
    <n v="3"/>
    <m/>
    <m/>
    <s v=""/>
    <s v="3 1 2"/>
    <s v="UltraSSDAvailable"/>
    <x v="0"/>
    <s v="Linux"/>
    <s v="0001-com-ubuntu-server-jammy"/>
    <s v="22_04-lts-gen2"/>
    <b v="0"/>
    <s v="Canonical"/>
    <s v="22.04.202409130"/>
    <s v="None"/>
    <s v="azureuser"/>
    <x v="0"/>
    <b v="0"/>
    <b v="0"/>
    <s v="Premium_LRS"/>
    <n v="32"/>
    <s v="None"/>
    <n v="0"/>
    <s v="V2"/>
    <s v="VM deallocated"/>
    <b v="0"/>
    <s v="vnet-onnet-eastus2-dev-001"/>
    <s v="snet-sn-ms-eastus2-dev-001"/>
    <s v="Default (Azure-provided)"/>
    <s v="None"/>
    <s v="vm-sn-ms-eastus2-dev-001-nic"/>
    <s v="Standard"/>
    <b v="1"/>
    <s v="False"/>
    <s v="10.30.7.4"/>
    <s v="Dynamic"/>
    <s v=""/>
    <s v="2024-09-19 16:31"/>
    <s v=""/>
    <n v="1"/>
  </r>
  <r>
    <s v="Onnet-QA"/>
    <s v="rg-bluep-eastus2-qa-001"/>
    <s v="vm-bp-syslog-eastus2-qa-001"/>
    <s v="Standard_D2as_v4"/>
    <n v="121"/>
    <n v="2"/>
    <n v="2"/>
    <n v="8"/>
    <n v="4"/>
    <n v="3200"/>
    <n v="45.7763671875"/>
    <n v="2"/>
    <m/>
    <m/>
    <s v=""/>
    <s v="2 1 3"/>
    <s v="UltraSSDAvailable"/>
    <x v="0"/>
    <s v="Linux"/>
    <s v="0001-com-ubuntu-server-focal"/>
    <s v="20_04-lts-gen2"/>
    <b v="0"/>
    <s v="Canonical"/>
    <s v="20.04.202301130"/>
    <s v="None"/>
    <s v="azureuser"/>
    <x v="1"/>
    <b v="0"/>
    <b v="1"/>
    <s v="Standard_LRS"/>
    <n v="32"/>
    <s v="None"/>
    <n v="0"/>
    <s v="V2"/>
    <s v="VM deallocated"/>
    <b v="0"/>
    <s v="vnet-onnet-eastus2-qa-001"/>
    <s v="snet-bp-bpi-eastus2-qa-003"/>
    <s v="Default (Azure-provided)"/>
    <s v="vm-bp-syslog-eastus2-qa-001-nsg"/>
    <s v="vm-bp-syslog-eastus2-qa-001103"/>
    <s v="Standard"/>
    <b v="1"/>
    <s v="False"/>
    <s v="10.20.2.4"/>
    <s v="Dynamic"/>
    <s v=""/>
    <s v="2023-01-25 23:09"/>
    <s v="Microsoft.Azure.AzureDefenderForServers,  Microsoft.OSTCExtensions,  Microsoft.EnterpriseCloud.Monitoring"/>
    <n v="1"/>
  </r>
  <r>
    <s v="Onnet-QA"/>
    <s v="rg-gis-eastus2-qa-001"/>
    <s v="vm-gis-was-eastus2-qa-001"/>
    <s v="Standard_D2a_v4"/>
    <n v="348"/>
    <n v="2"/>
    <n v="2"/>
    <n v="8"/>
    <n v="4"/>
    <n v="3200"/>
    <n v="45.7763671875"/>
    <n v="2"/>
    <m/>
    <m/>
    <s v=""/>
    <s v=""/>
    <s v=""/>
    <x v="0"/>
    <s v="Windows"/>
    <s v="WindowsServer"/>
    <s v="2019-Datacenter"/>
    <b v="1"/>
    <s v="MicrosoftWindowsServer"/>
    <s v="17763.4131.230311"/>
    <s v="None"/>
    <s v="gisadminuser"/>
    <x v="0"/>
    <b v="0"/>
    <b v="1"/>
    <s v="StandardSSD_LRS"/>
    <n v="32"/>
    <s v="None"/>
    <n v="0"/>
    <s v="V1"/>
    <s v="VM deallocated"/>
    <b v="0"/>
    <s v="vnet-onnet-eastus2-qa-001"/>
    <s v="snet-gis-server-eastus2-qa-006"/>
    <s v="Default (Azure-provided)"/>
    <s v="None"/>
    <s v="nic-was-eastus2-qa-001"/>
    <s v="Standard"/>
    <b v="1"/>
    <s v="False"/>
    <s v="10.20.2.134"/>
    <s v="Static"/>
    <s v=""/>
    <s v="2023-04-03 16:55"/>
    <s v="Microsoft.Azure.AzureDefenderForServers,  Microsoft.EnterpriseCloud.Monitoring"/>
    <n v="1"/>
  </r>
  <r>
    <s v="Onnet-QA"/>
    <s v="rg-bluep-eastus2-qa-001"/>
    <s v="vm-bp-uaakafka-eastus2-qa-001"/>
    <s v="Standard_B2ms"/>
    <n v="304"/>
    <n v="2"/>
    <n v="1"/>
    <n v="8"/>
    <n v="4"/>
    <n v="1920"/>
    <n v="21.4580078125"/>
    <n v="3"/>
    <m/>
    <m/>
    <s v=""/>
    <s v="3 1 2"/>
    <s v="UltraSSDAvailable"/>
    <x v="0"/>
    <s v="Linux"/>
    <s v="RHEL"/>
    <s v="7-LVM"/>
    <b v="0"/>
    <s v="RedHat"/>
    <s v="7.9.2023032012"/>
    <s v="None"/>
    <s v="azureuser"/>
    <x v="0"/>
    <b v="0"/>
    <b v="0"/>
    <s v="StandardSSD_LRS"/>
    <n v="32"/>
    <s v="None"/>
    <n v="0"/>
    <s v="V1"/>
    <s v="VM deallocated"/>
    <b v="0"/>
    <s v="vnet-onnet-eastus2-qa-001"/>
    <s v="snet-bp-uaa-eastus2-qa-005"/>
    <s v="Default (Azure-provided)"/>
    <s v="None"/>
    <s v="nic-uaakafka-eastus2-qa-001"/>
    <s v="Standard"/>
    <b v="1"/>
    <s v="False"/>
    <s v="10.20.2.69"/>
    <s v="Static"/>
    <s v=""/>
    <s v="2023-07-24 23:19"/>
    <s v="Microsoft.Azure.AzureDefenderForServers"/>
    <n v="1"/>
  </r>
  <r>
    <s v="Onnet-QA"/>
    <s v="rg-bluep-eastus2-qa-001"/>
    <s v="vm-bpetl-eastus2-qa-002"/>
    <s v="Standard_B2s"/>
    <n v="304"/>
    <n v="2"/>
    <n v="1"/>
    <n v="4"/>
    <n v="4"/>
    <n v="1280"/>
    <n v="21.4580078125"/>
    <n v="3"/>
    <m/>
    <m/>
    <s v=""/>
    <s v="3 1 2"/>
    <s v="UltraSSDAvailable"/>
    <x v="0"/>
    <s v="Linux"/>
    <s v="0001-com-ubuntu-server-jammy"/>
    <s v="22_04-lts-gen2"/>
    <b v="0"/>
    <s v="Canonical"/>
    <s v="22.04.202408010"/>
    <s v="None"/>
    <s v="azureuser"/>
    <x v="1"/>
    <b v="0"/>
    <b v="0"/>
    <s v="StandardSSD_LRS"/>
    <n v="180"/>
    <s v="StandardSSD_LRS"/>
    <n v="180"/>
    <s v="V2"/>
    <s v="VM deallocated"/>
    <b v="0"/>
    <s v="vnet-onnet-eastus2-qa-001"/>
    <s v="snet-bp-mdso-eastus2-qa-004"/>
    <s v="Default (Azure-provided)"/>
    <s v="None"/>
    <s v="vm-bpetl-eastus2-qa-00266"/>
    <s v="Standard"/>
    <b v="1"/>
    <s v="False"/>
    <s v="10.20.2.37"/>
    <s v="Dynamic"/>
    <s v=""/>
    <s v="2024-08-08 19:49"/>
    <s v="Microsoft.Azure.AzureDefenderForServers,  Microsoft.OSTCExtensions"/>
    <n v="1"/>
  </r>
  <r>
    <s v="Onnet-QA"/>
    <s v="rg-gis-eastus2-qa-001"/>
    <s v="vm-gis-aes-eastus2-qa-001"/>
    <s v="Standard_B16ms"/>
    <n v="304"/>
    <n v="16"/>
    <n v="1"/>
    <n v="64"/>
    <n v="32"/>
    <n v="4320"/>
    <n v="47.68359375"/>
    <n v="8"/>
    <m/>
    <m/>
    <s v=""/>
    <s v="3 1 2"/>
    <s v="UltraSSDAvailable"/>
    <x v="0"/>
    <s v="Windows"/>
    <m/>
    <m/>
    <b v="0"/>
    <m/>
    <m/>
    <s v="Azure Hybrid Benefit for Windows"/>
    <m/>
    <x v="1"/>
    <b v="0"/>
    <b v="0"/>
    <s v="StandardSSD_LRS"/>
    <n v="180"/>
    <s v="None"/>
    <n v="0"/>
    <s v="V1"/>
    <s v="VM deallocated"/>
    <b v="0"/>
    <s v="vnet-onnet-eastus2-qa-001"/>
    <s v="snet-gis-server-eastus2-qa-006"/>
    <s v="Default (Azure-provided)"/>
    <s v="None"/>
    <s v="nic-aes-eastus2-qa-001"/>
    <s v="Standard"/>
    <b v="1"/>
    <s v="False"/>
    <s v="10.20.2.135"/>
    <s v="Static"/>
    <s v=""/>
    <s v="2024-02-20 14:29"/>
    <s v="Microsoft.Azure.AzureDefenderForServers"/>
    <n v="1"/>
  </r>
  <r>
    <s v="Onnet-QA"/>
    <s v="rg-gis-eastus2-qa-001"/>
    <s v="vm-gis-aes-eastus2-qa-komodo-001"/>
    <s v="Standard_B16ms"/>
    <n v="304"/>
    <n v="16"/>
    <n v="1"/>
    <n v="64"/>
    <n v="32"/>
    <n v="4320"/>
    <n v="47.68359375"/>
    <n v="8"/>
    <m/>
    <m/>
    <s v=""/>
    <s v="3 1 2"/>
    <s v="UltraSSDAvailable"/>
    <x v="0"/>
    <s v="Windows"/>
    <s v="Windows Server 2019 Datacenter"/>
    <s v="10.0.17763.8644"/>
    <b v="1"/>
    <s v="MicrosoftWindowsServer"/>
    <s v="17763.7558.250705"/>
    <s v="None"/>
    <s v="gisadminuser"/>
    <x v="1"/>
    <b v="0"/>
    <b v="0"/>
    <s v="Premium_LRS"/>
    <n v="180"/>
    <s v="None"/>
    <n v="0"/>
    <s v="V2"/>
    <s v="VM running"/>
    <b v="0"/>
    <s v="vnet-onnet-eastus2-qa-001"/>
    <s v="snet-gis-server-eastus2-qa-006"/>
    <s v="Default (Azure-provided)"/>
    <s v="None"/>
    <s v="vm-gis-aes-eastus2-qa-komodo-00121"/>
    <s v="Standard"/>
    <b v="1"/>
    <s v="False"/>
    <s v="10.20.2.149"/>
    <s v="Dynamic"/>
    <s v=""/>
    <s v="2025-07-29 13:59"/>
    <s v=""/>
    <n v="1"/>
  </r>
  <r>
    <s v="Onnet-QA"/>
    <s v="rg-gis-eastus2-qa-001"/>
    <s v="vm-gis-apo-eastus2-qa-001"/>
    <s v="Standard_B2as_v2"/>
    <n v="348"/>
    <n v="2"/>
    <n v="2"/>
    <n v="8"/>
    <n v="4"/>
    <n v="3750"/>
    <n v="81.0625"/>
    <n v="2"/>
    <m/>
    <m/>
    <s v=""/>
    <s v="2 1 3"/>
    <s v="UltraSSDAvailable"/>
    <x v="0"/>
    <s v="Windows"/>
    <s v="WindowsServer"/>
    <s v="2019-Datacenter"/>
    <b v="1"/>
    <s v="MicrosoftWindowsServer"/>
    <s v="17763.4131.230311"/>
    <s v="None"/>
    <s v="gisadminuser"/>
    <x v="0"/>
    <b v="0"/>
    <b v="1"/>
    <s v="StandardSSD_LRS"/>
    <n v="180"/>
    <s v="None"/>
    <n v="0"/>
    <s v="V1"/>
    <s v="VM deallocated"/>
    <b v="0"/>
    <s v="vnet-onnet-eastus2-qa-001"/>
    <s v="snet-gis-server-eastus2-qa-006"/>
    <s v="Default (Azure-provided)"/>
    <s v="None"/>
    <s v="nic-apo-eastus2-qa-001"/>
    <s v="Standard"/>
    <b v="1"/>
    <s v="False"/>
    <s v="10.20.2.136"/>
    <s v="Static"/>
    <s v=""/>
    <s v="2023-04-03 17:43"/>
    <s v="Microsoft.Azure.AzureDefenderForServers,  Microsoft.EnterpriseCloud.Monitoring"/>
    <n v="1"/>
  </r>
  <r>
    <s v="Onnet-QA"/>
    <s v="rg-gis-eastus2-qa-001"/>
    <s v="vm-gis-apo-eastus2-qa-komodo-001"/>
    <s v="Standard_D2as_v4"/>
    <n v="121"/>
    <n v="2"/>
    <n v="2"/>
    <n v="8"/>
    <n v="4"/>
    <n v="3200"/>
    <n v="45.7763671875"/>
    <n v="2"/>
    <m/>
    <m/>
    <s v=""/>
    <s v="2 1 3"/>
    <s v="UltraSSDAvailable"/>
    <x v="0"/>
    <s v="Windows"/>
    <s v="Windows Server 2019 Datacenter"/>
    <s v="10.0.17763.8644"/>
    <b v="1"/>
    <s v="MicrosoftWindowsServer"/>
    <s v="17763.7558.250705"/>
    <s v="None"/>
    <s v="gisadminuser"/>
    <x v="1"/>
    <b v="0"/>
    <b v="0"/>
    <s v="Premium_LRS"/>
    <n v="180"/>
    <s v="None"/>
    <n v="0"/>
    <s v="V2"/>
    <s v="VM running"/>
    <b v="0"/>
    <s v="vnet-onnet-eastus2-qa-001"/>
    <s v="snet-gis-server-eastus2-qa-006"/>
    <s v="Default (Azure-provided)"/>
    <s v="None"/>
    <s v="vm-gis-apo-eastus2-qa-komodo-001899"/>
    <s v="Standard"/>
    <b v="1"/>
    <s v="False"/>
    <s v="10.20.2.150"/>
    <s v="Dynamic"/>
    <s v=""/>
    <s v="2025-07-29 14:55"/>
    <s v=""/>
    <n v="1"/>
  </r>
  <r>
    <s v="Onnet-QA"/>
    <s v="rg-gis-eastus2-qa-001"/>
    <s v="vm-gis-nss-eastus2-qa-002"/>
    <s v="Standard_D2as_v4"/>
    <n v="121"/>
    <n v="2"/>
    <n v="2"/>
    <n v="8"/>
    <n v="4"/>
    <n v="3200"/>
    <n v="45.7763671875"/>
    <n v="2"/>
    <m/>
    <m/>
    <s v=""/>
    <s v="2 1 3"/>
    <s v="UltraSSDAvailable"/>
    <x v="0"/>
    <s v="Windows"/>
    <s v="WindowsServer"/>
    <s v="2019-Datacenter"/>
    <b v="1"/>
    <s v="MicrosoftWindowsServer"/>
    <s v="17763.4737.230802"/>
    <s v="None"/>
    <s v="gisadminuser"/>
    <x v="0"/>
    <b v="0"/>
    <b v="1"/>
    <s v="StandardSSD_LRS"/>
    <n v="180"/>
    <s v="None"/>
    <n v="0"/>
    <s v="V1"/>
    <s v="VM deallocated"/>
    <b v="0"/>
    <s v="vnet-onnet-eastus2-qa-001"/>
    <s v="snet-gis-server-eastus2-qa-006"/>
    <s v="Default (Azure-provided)"/>
    <s v="None"/>
    <s v="nic-nss-nss-eastus2-qa-002"/>
    <s v="Standard"/>
    <b v="1"/>
    <s v="False"/>
    <s v="10.20.2.137"/>
    <s v="Static"/>
    <s v=""/>
    <s v="2023-08-23 17:11"/>
    <s v="Microsoft.Azure.AzureDefenderForServers,  Microsoft.EnterpriseCloud.Monitoring,  Microsoft.Compute"/>
    <n v="1"/>
  </r>
  <r>
    <s v="Onnet-QA"/>
    <s v="rg-gis-eastus2-qa-001"/>
    <s v="vm-gis-nss-eastus2-qa-005"/>
    <s v="Standard_D2as_v4"/>
    <n v="121"/>
    <n v="2"/>
    <n v="2"/>
    <n v="8"/>
    <n v="4"/>
    <n v="3200"/>
    <n v="45.7763671875"/>
    <n v="2"/>
    <m/>
    <m/>
    <s v=""/>
    <s v="2 1 3"/>
    <s v="UltraSSDAvailable"/>
    <x v="0"/>
    <s v="Windows"/>
    <m/>
    <m/>
    <b v="1"/>
    <m/>
    <m/>
    <s v="None"/>
    <m/>
    <x v="0"/>
    <b v="0"/>
    <b v="1"/>
    <s v="Premium_LRS"/>
    <n v="180"/>
    <s v="None"/>
    <n v="0"/>
    <s v="V1"/>
    <s v="VM deallocated"/>
    <b v="0"/>
    <s v="vnet-onnet-eastus2-qa-001"/>
    <s v="snet-gis-server-eastus2-qa-006"/>
    <s v="Default (Azure-provided)"/>
    <s v="None"/>
    <s v="vm-gis-nss-eastus2-qa-005109"/>
    <s v="Standard"/>
    <b v="1"/>
    <s v="False"/>
    <s v="10.20.2.133"/>
    <s v="Static"/>
    <s v=""/>
    <s v="2023-08-23 21:39"/>
    <s v="Microsoft.Azure.AzureDefenderForServers,  Microsoft.EnterpriseCloud.Monitoring,  Microsoft.Compute"/>
    <n v="1"/>
  </r>
  <r>
    <s v="Onnet-QA"/>
    <s v="rg-gis-eastus2-qa-001"/>
    <s v="vm-gis-nss-eastus2-qa-k-005"/>
    <s v="Standard_D2as_v4"/>
    <n v="121"/>
    <n v="2"/>
    <n v="2"/>
    <n v="8"/>
    <n v="4"/>
    <n v="3200"/>
    <n v="45.7763671875"/>
    <n v="2"/>
    <m/>
    <m/>
    <s v=""/>
    <s v="2 1 3"/>
    <s v="UltraSSDAvailable"/>
    <x v="0"/>
    <s v="Windows"/>
    <s v="Windows Server 2019 Datacenter"/>
    <s v="10.0.17763.8644"/>
    <b v="1"/>
    <m/>
    <m/>
    <s v="None"/>
    <m/>
    <x v="1"/>
    <b v="0"/>
    <b v="0"/>
    <s v="Premium_LRS"/>
    <n v="180"/>
    <s v="None"/>
    <n v="0"/>
    <s v="V1"/>
    <s v="VM running"/>
    <b v="0"/>
    <s v="vnet-onnet-eastus2-qa-001"/>
    <s v="snet-gis-server-eastus2-qa-006"/>
    <s v="Default (Azure-provided)"/>
    <s v="None"/>
    <s v="vm-gis-nss-eastus2-qa-k-005275"/>
    <s v="Standard"/>
    <b v="1"/>
    <s v="False"/>
    <s v="10.20.2.152"/>
    <s v="Dynamic"/>
    <s v=""/>
    <s v="2025-08-13 20:49"/>
    <s v="Microsoft.Azure.NetworkWatcher"/>
    <n v="1"/>
  </r>
  <r>
    <s v="Onnet-QA"/>
    <s v="rg-gis-eastus2-qa-001"/>
    <s v="vm-gis-nss-eastus2-qa-komodo-005"/>
    <s v="Standard_D2as_v4"/>
    <n v="121"/>
    <n v="2"/>
    <n v="2"/>
    <n v="8"/>
    <n v="4"/>
    <n v="3200"/>
    <n v="45.7763671875"/>
    <n v="2"/>
    <m/>
    <m/>
    <s v=""/>
    <s v="2 1 3"/>
    <s v="UltraSSDAvailable"/>
    <x v="0"/>
    <s v="Windows"/>
    <s v="Windows Server 2019 Datacenter"/>
    <s v="10.0.17763.8644"/>
    <b v="1"/>
    <s v="MicrosoftWindowsServer"/>
    <s v="17763.7558.250705"/>
    <s v="None"/>
    <s v="gisadminuser"/>
    <x v="1"/>
    <b v="0"/>
    <b v="0"/>
    <s v="Premium_LRS"/>
    <n v="180"/>
    <s v="None"/>
    <n v="0"/>
    <s v="V2"/>
    <s v="VM running"/>
    <b v="0"/>
    <s v="vnet-onnet-eastus2-qa-001"/>
    <s v="snet-gis-server-eastus2-qa-006"/>
    <s v="Default (Azure-provided)"/>
    <s v="None"/>
    <s v="vm-gis-nss-eastus2-qa-komodo-005985"/>
    <s v="Standard"/>
    <b v="1"/>
    <s v="False"/>
    <s v="10.20.2.148"/>
    <s v="Dynamic"/>
    <s v=""/>
    <s v="2025-07-29 13:50"/>
    <s v=""/>
    <n v="1"/>
  </r>
  <r>
    <s v="Onnet-QA"/>
    <s v="rg-gis-eastus2-qa-001"/>
    <s v="vm-gis-was-eastus2-qa-komodo-001"/>
    <s v="Standard_D2as_v4"/>
    <n v="121"/>
    <n v="2"/>
    <n v="2"/>
    <n v="8"/>
    <n v="4"/>
    <n v="3200"/>
    <n v="45.7763671875"/>
    <n v="2"/>
    <m/>
    <m/>
    <s v=""/>
    <s v="2 1 3"/>
    <s v="UltraSSDAvailable"/>
    <x v="0"/>
    <s v="Windows"/>
    <s v="Windows Server 2019 Datacenter"/>
    <s v="10.0.17763.8644"/>
    <b v="1"/>
    <s v="MicrosoftWindowsServer"/>
    <s v="17763.7558.250705"/>
    <s v="None"/>
    <s v="gisadminuser"/>
    <x v="1"/>
    <b v="0"/>
    <b v="0"/>
    <s v="Premium_LRS"/>
    <n v="180"/>
    <s v="None"/>
    <n v="0"/>
    <s v="V2"/>
    <s v="VM running"/>
    <b v="0"/>
    <s v="vnet-onnet-eastus2-qa-001"/>
    <s v="snet-gis-server-eastus2-qa-006"/>
    <s v="Default (Azure-provided)"/>
    <s v="None"/>
    <s v="vm-gis-was-eastus2-qa-komodo-001713"/>
    <s v="Standard"/>
    <b v="1"/>
    <s v="False"/>
    <s v="10.20.2.151"/>
    <s v="Dynamic"/>
    <s v=""/>
    <s v="2025-07-29 14:57"/>
    <s v=""/>
    <n v="1"/>
  </r>
  <r>
    <s v="Onnet-QA"/>
    <s v="rg-sn-eastus2-qa-001"/>
    <s v="vm-sn-ms-eastus2-qa-001"/>
    <s v="Standard_D4_v4"/>
    <n v="346"/>
    <n v="4"/>
    <n v="2"/>
    <n v="16"/>
    <n v="8"/>
    <n v="6400"/>
    <n v="91.552734375"/>
    <n v="2"/>
    <m/>
    <m/>
    <s v=""/>
    <s v=""/>
    <s v=""/>
    <x v="0"/>
    <s v="Windows"/>
    <s v="WindowsServer"/>
    <s v="2019-Datacenter"/>
    <b v="1"/>
    <s v="MicrosoftWindowsServer"/>
    <s v="17763.3650.221105"/>
    <s v="None"/>
    <s v="azureuser"/>
    <x v="0"/>
    <b v="0"/>
    <b v="1"/>
    <s v="Standard_LRS"/>
    <n v="180"/>
    <s v="2 Disks found."/>
    <n v="32"/>
    <s v="V1"/>
    <s v="VM deallocated"/>
    <b v="0"/>
    <s v="vnet-onnet-eastus2-qa-001"/>
    <s v="snet-sn-ms-eastus2-qa-009"/>
    <s v="Default (Azure-provided)"/>
    <s v="None"/>
    <s v="nic-ms-eastus2-qa-001"/>
    <s v="Standard"/>
    <b v="1"/>
    <s v="False"/>
    <s v="10.20.2.102"/>
    <s v="Static"/>
    <s v=""/>
    <s v="2022-11-15 18:39"/>
    <s v="Microsoft.Azure.AzureDefenderForServers,  Microsoft.EnterpriseCloud.Monitoring,  Microsoft.Azure.NetworkWatcher,  Microsoft.Azure.Monitor"/>
    <n v="1"/>
  </r>
  <r>
    <s v="Onnet-QA"/>
    <s v="rg-sn-eastus2-qa-001"/>
    <s v="vm-sn-ms-eastus2-qa-002"/>
    <s v="Standard_B2ms"/>
    <n v="304"/>
    <n v="2"/>
    <n v="1"/>
    <n v="8"/>
    <n v="4"/>
    <n v="1920"/>
    <n v="21.4580078125"/>
    <n v="3"/>
    <m/>
    <m/>
    <s v=""/>
    <s v="3 1 2"/>
    <s v="UltraSSDAvailable"/>
    <x v="0"/>
    <s v="Linux"/>
    <s v="ubuntu"/>
    <s v="22.04"/>
    <b v="0"/>
    <s v="Canonical"/>
    <s v="22.04.202409130"/>
    <s v="None"/>
    <s v="azureuser"/>
    <x v="0"/>
    <b v="0"/>
    <b v="0"/>
    <s v="StandardSSD_LRS"/>
    <n v="180"/>
    <s v="None"/>
    <n v="0"/>
    <s v="V2"/>
    <s v="VM running"/>
    <b v="0"/>
    <s v="vnet-onnet-eastus2-qa-001"/>
    <s v="snet-sn-ms-eastus2-qa-009"/>
    <s v="Default (Azure-provided)"/>
    <s v="None"/>
    <s v="vm-sn-ms-eastus2-qa-002-nic"/>
    <s v="Standard"/>
    <b v="1"/>
    <s v="False"/>
    <s v="10.20.2.100"/>
    <s v="Dynamic"/>
    <s v=""/>
    <s v="2024-09-19 17:12"/>
    <s v="Microsoft.Azure.AzureDefenderForServers"/>
    <n v="1"/>
  </r>
  <r>
    <s v="Onnet-QA"/>
    <s v="rg-sn-eastus2-qa-001"/>
    <s v="vm-sn-ms-eastus2-qa-003"/>
    <s v="Standard_B2ms"/>
    <n v="304"/>
    <n v="2"/>
    <n v="1"/>
    <n v="8"/>
    <n v="4"/>
    <n v="1920"/>
    <n v="21.4580078125"/>
    <n v="3"/>
    <m/>
    <m/>
    <s v=""/>
    <s v="3 1 2"/>
    <s v="UltraSSDAvailable"/>
    <x v="0"/>
    <s v="Linux"/>
    <s v="ubuntu"/>
    <s v="22.04"/>
    <b v="0"/>
    <s v="Canonical"/>
    <s v="22.04.202409130"/>
    <s v="None"/>
    <s v="azureuser"/>
    <x v="0"/>
    <b v="0"/>
    <b v="0"/>
    <s v="StandardSSD_LRS"/>
    <n v="180"/>
    <s v="None"/>
    <n v="0"/>
    <s v="V2"/>
    <s v="VM running"/>
    <b v="0"/>
    <s v="vnet-onnet-eastus2-qa-001"/>
    <s v="snet-sn-ms-eastus2-qa-009"/>
    <s v="Default (Azure-provided)"/>
    <s v="None"/>
    <s v="vm-sn-ms-eastus2-qa-003-nic"/>
    <s v="Standard"/>
    <b v="1"/>
    <s v="False"/>
    <s v="10.20.2.101"/>
    <s v="Dynamic"/>
    <s v=""/>
    <s v="2024-09-19 17:16"/>
    <s v="Microsoft.Azure.AzureDefenderForServers"/>
    <n v="1"/>
  </r>
  <r>
    <s v="Onnet-QA"/>
    <s v="rg-sn-eastus2-qa-001"/>
    <s v="vm-sn-ms-eastus2-qa-004"/>
    <s v="Standard_B2ms"/>
    <n v="304"/>
    <n v="2"/>
    <n v="1"/>
    <n v="8"/>
    <n v="4"/>
    <n v="1920"/>
    <n v="21.4580078125"/>
    <n v="3"/>
    <m/>
    <m/>
    <s v=""/>
    <s v="3 1 2"/>
    <s v="UltraSSDAvailable"/>
    <x v="0"/>
    <s v="Linux"/>
    <s v="ubuntu"/>
    <s v="22.04"/>
    <b v="0"/>
    <s v="Canonical"/>
    <s v="22.04.202409130"/>
    <s v="None"/>
    <s v="azureuser"/>
    <x v="0"/>
    <b v="0"/>
    <b v="0"/>
    <s v="StandardSSD_LRS"/>
    <n v="180"/>
    <s v="None"/>
    <n v="0"/>
    <s v="V2"/>
    <s v="VM running"/>
    <b v="0"/>
    <s v="vnet-onnet-eastus2-qa-001"/>
    <s v="snet-sn-ms-eastus2-qa-009"/>
    <s v="Default (Azure-provided)"/>
    <s v="None"/>
    <s v="vm-sn-ms-eastus2-qa-004-nic"/>
    <s v="Standard"/>
    <b v="1"/>
    <s v="False"/>
    <s v="10.20.2.103"/>
    <s v="Dynamic"/>
    <s v=""/>
    <s v="2024-09-19 17:20"/>
    <s v="Microsoft.Azure.AzureDefenderForServers"/>
    <n v="1"/>
  </r>
  <r>
    <s v="Onnet-QA"/>
    <s v="rg-sn-eastus2-qa-001"/>
    <s v="vm-sn-ms-eastus2-qa-005"/>
    <s v="Standard_B2ms"/>
    <n v="304"/>
    <n v="2"/>
    <n v="1"/>
    <n v="8"/>
    <n v="4"/>
    <n v="1920"/>
    <n v="21.4580078125"/>
    <n v="3"/>
    <m/>
    <m/>
    <s v=""/>
    <s v="3 1 2"/>
    <s v="UltraSSDAvailable"/>
    <x v="0"/>
    <s v="Linux"/>
    <s v="ubuntu"/>
    <s v="22.04"/>
    <b v="0"/>
    <s v="Canonical"/>
    <s v="22.04.202409130"/>
    <s v="None"/>
    <s v="azureuser"/>
    <x v="0"/>
    <b v="0"/>
    <b v="0"/>
    <s v="StandardSSD_LRS"/>
    <n v="180"/>
    <s v="None"/>
    <n v="0"/>
    <s v="V2"/>
    <s v="VM running"/>
    <b v="0"/>
    <s v="vnet-onnet-eastus2-qa-001"/>
    <s v="snet-sn-ms-eastus2-qa-009"/>
    <s v="Default (Azure-provided)"/>
    <s v="None"/>
    <s v="vm-sn-ms-eastus2-qa-005-nic"/>
    <s v="Standard"/>
    <b v="1"/>
    <s v="False"/>
    <s v="10.20.2.104"/>
    <s v="Dynamic"/>
    <s v=""/>
    <s v="2024-09-19 17:24"/>
    <s v="Microsoft.Azure.AzureDefenderForServers"/>
    <n v="1"/>
  </r>
  <r>
    <s v="Onnet-QA"/>
    <s v="sntest-server-domain_group"/>
    <s v="sn-test-server-domain"/>
    <s v="Standard_B2s"/>
    <n v="304"/>
    <n v="2"/>
    <n v="1"/>
    <n v="4"/>
    <n v="4"/>
    <n v="1280"/>
    <n v="21.4580078125"/>
    <n v="3"/>
    <m/>
    <m/>
    <n v="1"/>
    <s v="3 1 2"/>
    <s v="UltraSSDAvailable"/>
    <x v="0"/>
    <s v="Linux"/>
    <s v="0001-com-ubuntu-server-jammy"/>
    <s v="22_04-lts-gen2"/>
    <b v="0"/>
    <s v="Canonical"/>
    <s v="22.04.202409130"/>
    <s v="None"/>
    <s v="azureuser"/>
    <x v="0"/>
    <b v="0"/>
    <b v="0"/>
    <s v="Standard_LRS"/>
    <n v="180"/>
    <s v="None"/>
    <n v="0"/>
    <s v="V2"/>
    <s v="VM deallocated"/>
    <b v="0"/>
    <s v="vnet-onnet-eastus2-qa-001"/>
    <s v="snet-sn-ms-eastus2-qa-009"/>
    <s v="Default (Azure-provided)"/>
    <s v="None"/>
    <s v="sn-test-server-domain982_z1"/>
    <s v="Standard"/>
    <b v="1"/>
    <s v="False"/>
    <s v="10.20.2.105"/>
    <s v="Dynamic"/>
    <s v=""/>
    <s v="2024-09-23 21:17"/>
    <s v=""/>
    <n v="1"/>
  </r>
  <r>
    <s v="Onnet-Prod"/>
    <s v="mc_rg-integrations-eastus2-prod-001_aks-integrations-eastus2-prod-002_eastus2"/>
    <s v="aks-timer-84908109-vms2"/>
    <s v="Standard_D4as_v5"/>
    <n v="346"/>
    <n v="4"/>
    <n v="2"/>
    <n v="16"/>
    <n v="8"/>
    <n v="6400"/>
    <n v="137.3291015625"/>
    <n v="2"/>
    <m/>
    <m/>
    <s v=""/>
    <s v="2 3 1"/>
    <s v="UltraSSDAvailable"/>
    <x v="0"/>
    <s v="Linux"/>
    <s v="ubuntu"/>
    <s v="22.04"/>
    <b v="0"/>
    <m/>
    <s v="202510.29.0"/>
    <s v="None"/>
    <s v="azureuser"/>
    <x v="0"/>
    <b v="0"/>
    <b v="0"/>
    <s v="Premium_LRS"/>
    <n v="180"/>
    <s v="8 Disks found."/>
    <n v="1"/>
    <s v="V2"/>
    <s v="VM running"/>
    <b v="0"/>
    <s v="vnet-onnet-eastus2-prod-001"/>
    <s v="snet-aks-integrations-prod-001"/>
    <s v="Default (Azure-provided)"/>
    <s v="aks-agentpool-12857252-nsg"/>
    <s v="aks-timer-84908109-vmsnic-2-6b5162bb"/>
    <s v="Standard"/>
    <b v="1"/>
    <s v="False"/>
    <s v="10.10.3.13"/>
    <s v="Dynamic"/>
    <s v=""/>
    <s v="2025-12-08 02:37"/>
    <s v="Microsoft.Azure.AzureDefenderForServers,  Microsoft.AKS,  Microsoft.AKS,  Microsoft.Azure.Extensions"/>
    <n v="1"/>
  </r>
  <r>
    <s v="Onnet-Prod"/>
    <s v="rg-bluep-eastus2-prod-001"/>
    <s v="vm-bp-syslog-eastus2-prod-001"/>
    <s v="Standard_D2as_v4"/>
    <n v="75"/>
    <n v="2"/>
    <n v="2"/>
    <n v="8"/>
    <n v="4"/>
    <n v="3200"/>
    <n v="45.7763671875"/>
    <n v="2"/>
    <m/>
    <m/>
    <s v=""/>
    <s v="2 1 3"/>
    <s v="UltraSSDAvailable"/>
    <x v="0"/>
    <s v="Linux"/>
    <s v="ubuntu"/>
    <s v="20.04"/>
    <b v="0"/>
    <s v="Canonical"/>
    <s v="20.04.202307240"/>
    <s v="None"/>
    <s v="azureuser"/>
    <x v="1"/>
    <b v="0"/>
    <b v="1"/>
    <s v="Standard_LRS"/>
    <n v="180"/>
    <s v="None"/>
    <n v="0"/>
    <s v="V2"/>
    <s v="VM running"/>
    <b v="0"/>
    <s v="vnet-onnet-eastus2-prod-001"/>
    <s v="snet-bp-bpimdso-eastus2-prod-001"/>
    <s v="Default (Azure-provided)"/>
    <s v="None"/>
    <s v="vm-bp-syslog-eastus2-prod-001892"/>
    <s v="Standard"/>
    <b v="1"/>
    <s v="False"/>
    <s v="10.10.7.4"/>
    <s v="Dynamic"/>
    <s v=""/>
    <s v="2023-08-31 19:57"/>
    <s v="Microsoft.Azure.AzureDefenderForServers,  Microsoft.OSTCExtensions,  Microsoft.EnterpriseCloud.Monitoring"/>
    <n v="1"/>
  </r>
  <r>
    <s v="Onnet-Prod"/>
    <s v="rg-gis-eastus2-prod-001"/>
    <s v="vm-gis-apo-eastus2-prod-001"/>
    <s v="Standard_D4as_v4"/>
    <n v="75"/>
    <n v="4"/>
    <n v="2"/>
    <n v="16"/>
    <n v="8"/>
    <n v="6400"/>
    <n v="91.552734375"/>
    <n v="2"/>
    <m/>
    <m/>
    <s v=""/>
    <s v="2 1 3"/>
    <s v="UltraSSDAvailable"/>
    <x v="0"/>
    <s v="Windows"/>
    <s v="Windows Server 2019 Datacenter"/>
    <s v="10.0.17763.4499"/>
    <b v="1"/>
    <s v="MicrosoftWindowsServer"/>
    <s v="17763.4252.230404"/>
    <s v="None"/>
    <s v="gisprodadmin"/>
    <x v="0"/>
    <b v="0"/>
    <b v="1"/>
    <s v="Premium_LRS"/>
    <n v="16"/>
    <s v="StandardSSD_LRS"/>
    <n v="16"/>
    <s v="V1"/>
    <s v="VM running"/>
    <b v="0"/>
    <s v="vnet-onnet-eastus2-prod-001"/>
    <s v="snet-gis-server-eastus2-prod-006"/>
    <s v="Default (Azure-provided)"/>
    <s v="None"/>
    <s v="nic-apo-eastus2-prod-001"/>
    <s v="Standard"/>
    <b v="1"/>
    <s v="False"/>
    <s v="10.10.7.135"/>
    <s v="Static"/>
    <s v=""/>
    <s v="2023-05-09 00:25"/>
    <s v="Microsoft.Azure.AzureDefenderForServers,  Microsoft.EnterpriseCloud.Monitoring,  Microsoft.Azure.RecoveryServices.SiteRecovery,  Microsoft.Azure.Monitor"/>
    <n v="1"/>
  </r>
  <r>
    <s v="Onnet-Prod"/>
    <s v="rg-gis-eastus2-prod-001"/>
    <s v="vm-gis-apo-eastus2-prod-005"/>
    <s v="Standard_B2as_v2"/>
    <n v="304"/>
    <n v="2"/>
    <n v="2"/>
    <n v="8"/>
    <n v="4"/>
    <n v="3750"/>
    <n v="81.0625"/>
    <n v="2"/>
    <m/>
    <m/>
    <s v=""/>
    <s v="2 1 3"/>
    <s v="UltraSSDAvailable"/>
    <x v="0"/>
    <s v="Windows"/>
    <s v="Windows Server 2022 Datacenter"/>
    <s v="10.0.20348.5020"/>
    <b v="1"/>
    <s v="MicrosoftWindowsServer"/>
    <s v="20348.3091.250112"/>
    <s v="None"/>
    <s v="gisprodadmin"/>
    <x v="0"/>
    <b v="0"/>
    <b v="0"/>
    <s v="Premium_LRS"/>
    <n v="16"/>
    <s v="None"/>
    <n v="0"/>
    <s v="V1"/>
    <s v="VM running"/>
    <b v="0"/>
    <s v="vnet-onnet-eastus2-prod-001"/>
    <s v="snet-gis-server-eastus2-prod-001"/>
    <s v="Default (Azure-provided)"/>
    <s v="None"/>
    <s v="nic-apo-eastus2-prod-005"/>
    <s v="Standard"/>
    <b v="1"/>
    <s v="False"/>
    <s v="10.10.1.134"/>
    <s v="Dynamic"/>
    <s v=""/>
    <s v="2025-02-07 20:40"/>
    <s v="Microsoft.Azure.AzureDefenderForServers"/>
    <n v="1"/>
  </r>
  <r>
    <s v="Onnet-Prod"/>
    <s v="rg-gis-eastus2-prod-001"/>
    <s v="vm-gis-aes-eastus2-prod-002"/>
    <s v="Standard_F32s_v2"/>
    <n v="238"/>
    <n v="32"/>
    <n v="2"/>
    <n v="64"/>
    <n v="32"/>
    <n v="51200"/>
    <n v="732.421875"/>
    <n v="8"/>
    <m/>
    <m/>
    <s v=""/>
    <s v="1 3 2"/>
    <s v="UltraSSDAvailable"/>
    <x v="0"/>
    <s v="Windows"/>
    <s v="Windows Server 2019 Datacenter"/>
    <s v="10.0.17763.8644"/>
    <b v="1"/>
    <s v="MicrosoftWindowsServer"/>
    <s v="17763.4252.230404"/>
    <s v="None"/>
    <s v="gisprodadmin"/>
    <x v="0"/>
    <b v="0"/>
    <b v="1"/>
    <s v="Premium_LRS"/>
    <n v="16"/>
    <s v="None"/>
    <n v="0"/>
    <s v="V1"/>
    <s v="VM running"/>
    <b v="0"/>
    <s v="vnet-onnet-eastus2-prod-001"/>
    <s v="snet-gis-server-eastus2-prod-006"/>
    <s v="Default (Azure-provided)"/>
    <s v="None"/>
    <s v="nic-aes-eastus2-prod-002"/>
    <s v="Standard"/>
    <b v="1"/>
    <s v="False"/>
    <s v="10.10.7.140"/>
    <s v="Static"/>
    <s v=""/>
    <s v="2023-05-08 22:39"/>
    <s v="Microsoft.Azure.NetworkWatcher,  Microsoft.Azure.AzureDefenderForServers,  Microsoft.EnterpriseCloud.Monitoring,  Microsoft.Azure.RecoveryServices.SiteRecovery,  Microsoft.Azure.Monitor"/>
    <n v="1"/>
  </r>
  <r>
    <s v="Onnet-Prod"/>
    <s v="rg-gis-eastus2-prod-001"/>
    <s v="vm-gis-aes-eastus2-prod-004"/>
    <s v="Standard_B4as_v2"/>
    <n v="304"/>
    <n v="4"/>
    <n v="2"/>
    <n v="16"/>
    <n v="8"/>
    <n v="6400"/>
    <n v="138.283203125"/>
    <n v="3"/>
    <m/>
    <m/>
    <s v=""/>
    <s v="2 1 3"/>
    <s v="UltraSSDAvailable"/>
    <x v="0"/>
    <s v="Windows"/>
    <s v="Windows Server 2022 Datacenter"/>
    <s v="10.0.20348.5020"/>
    <b v="1"/>
    <s v="MicrosoftWindowsServer"/>
    <s v="20348.3091.250112"/>
    <s v="None"/>
    <s v="gisprodadmin"/>
    <x v="0"/>
    <b v="0"/>
    <b v="0"/>
    <s v="Premium_LRS"/>
    <n v="16"/>
    <s v="None"/>
    <n v="0"/>
    <s v="V1"/>
    <s v="VM running"/>
    <b v="0"/>
    <s v="vnet-onnet-eastus2-prod-001"/>
    <s v="snet-gis-server-eastus2-prod-001"/>
    <s v="Default (Azure-provided)"/>
    <s v="None"/>
    <s v="nic-aes-eastus2-prod-004"/>
    <s v="Standard"/>
    <b v="1"/>
    <s v="False"/>
    <s v="10.10.1.133"/>
    <s v="Dynamic"/>
    <s v=""/>
    <s v="2025-02-07 20:32"/>
    <s v="Microsoft.Azure.AzureDefenderForServers"/>
    <n v="1"/>
  </r>
  <r>
    <s v="Onnet-Prod"/>
    <s v="rg-gis-eastus2-prod-001"/>
    <s v="vm-gis-apo-eastus2-prod-006"/>
    <s v="Standard_B2als_v2"/>
    <n v="304"/>
    <n v="2"/>
    <n v="2"/>
    <n v="4"/>
    <n v="4"/>
    <n v="3750"/>
    <n v="81.0625"/>
    <n v="2"/>
    <m/>
    <m/>
    <s v=""/>
    <s v="2 1 3"/>
    <s v="UltraSSDAvailable"/>
    <x v="0"/>
    <s v="Windows"/>
    <s v="Windows Server 2022 Datacenter"/>
    <s v="10.0.20348.3328"/>
    <b v="0"/>
    <s v="MicrosoftWindowsServer"/>
    <s v="20348.3328.250306"/>
    <s v="None"/>
    <s v="gisprodadmin"/>
    <x v="0"/>
    <b v="0"/>
    <b v="0"/>
    <s v="Premium_LRS"/>
    <n v="16"/>
    <s v="None"/>
    <n v="0"/>
    <s v="V1"/>
    <s v="VM running"/>
    <b v="0"/>
    <s v="vnet-onnet-eastus2-prod-001"/>
    <s v="snet-gis-server-eastus2-prod-002"/>
    <s v="Default (Azure-provided)"/>
    <s v="None"/>
    <s v="nic-apo-eastus2-prod-006"/>
    <s v="Standard"/>
    <b v="1"/>
    <s v="False"/>
    <s v="10.10.1.166"/>
    <s v="Dynamic"/>
    <s v=""/>
    <s v="2025-03-31 16:18"/>
    <s v="Microsoft.Azure.AzureDefenderForServers"/>
    <n v="1"/>
  </r>
  <r>
    <s v="Onnet-Prod"/>
    <s v="rg-gis-eastus2-prod-001"/>
    <s v="vm-gis-apo-eastus2-prod-007"/>
    <s v="Standard_B2als_v2"/>
    <n v="304"/>
    <n v="2"/>
    <n v="2"/>
    <n v="4"/>
    <n v="4"/>
    <n v="3750"/>
    <n v="81.0625"/>
    <n v="2"/>
    <m/>
    <m/>
    <s v=""/>
    <s v="2 1 3"/>
    <s v="UltraSSDAvailable"/>
    <x v="0"/>
    <s v="Windows"/>
    <s v="Windows Server 2022 Datacenter"/>
    <s v="10.0.20348.3328"/>
    <b v="0"/>
    <s v="MicrosoftWindowsServer"/>
    <s v="20348.3328.250306"/>
    <s v="None"/>
    <s v="gisprodadmin"/>
    <x v="0"/>
    <b v="0"/>
    <b v="0"/>
    <s v="Premium_LRS"/>
    <n v="16"/>
    <s v="None"/>
    <n v="0"/>
    <s v="V1"/>
    <s v="VM running"/>
    <b v="0"/>
    <s v="vnet-onnet-eastus2-prod-001"/>
    <s v="snet-gis-server-eastus2-prod-002"/>
    <s v="Default (Azure-provided)"/>
    <s v="None"/>
    <s v="nic-apo-eastus2-prod-007"/>
    <s v="Standard"/>
    <b v="1"/>
    <s v="False"/>
    <s v="10.10.1.167"/>
    <s v="Dynamic"/>
    <s v=""/>
    <s v="2025-03-31 16:18"/>
    <s v="Microsoft.Azure.AzureDefenderForServers"/>
    <n v="1"/>
  </r>
  <r>
    <s v="Onnet-Prod"/>
    <s v="rg-gis-eastus2-prod-001"/>
    <s v="vm-gis-ds-eastus2-prod-007"/>
    <s v="Standard_B2as_v2"/>
    <n v="304"/>
    <n v="2"/>
    <n v="2"/>
    <n v="8"/>
    <n v="4"/>
    <n v="3750"/>
    <n v="81.0625"/>
    <n v="2"/>
    <m/>
    <m/>
    <s v=""/>
    <s v="2 1 3"/>
    <s v="UltraSSDAvailable"/>
    <x v="0"/>
    <s v="Windows"/>
    <s v="Windows Server 2022 Datacenter"/>
    <s v="10.0.20348.5020"/>
    <b v="1"/>
    <s v="MicrosoftWindowsServer"/>
    <s v="20348.3207.250210"/>
    <s v="None"/>
    <s v="gisprodadmin"/>
    <x v="0"/>
    <b v="0"/>
    <b v="0"/>
    <s v="Premium_LRS"/>
    <n v="128"/>
    <s v="Premium_LRS"/>
    <n v="128"/>
    <s v="V1"/>
    <s v="VM running"/>
    <b v="0"/>
    <s v="vnet-onnet-eastus2-prod-001"/>
    <s v="snet-gis-server-eastus2-prod-002"/>
    <s v="Default (Azure-provided)"/>
    <s v="None"/>
    <s v="nic-ds-eastus2-prod-007"/>
    <s v="Standard"/>
    <b v="1"/>
    <s v="False"/>
    <s v="10.10.1.168"/>
    <s v="Dynamic"/>
    <s v=""/>
    <s v="2025-02-21 22:30"/>
    <s v="Microsoft.Azure.AzureDefenderForServers"/>
    <n v="1"/>
  </r>
  <r>
    <s v="Onnet-Prod"/>
    <s v="rg-gis-eastus2-prod-001"/>
    <s v="vm-gis-fs-eastus2-prod-004"/>
    <s v="Standard_B2ms"/>
    <n v="324"/>
    <n v="2"/>
    <n v="1"/>
    <n v="8"/>
    <n v="4"/>
    <n v="1920"/>
    <n v="21.4580078125"/>
    <n v="3"/>
    <m/>
    <m/>
    <s v=""/>
    <s v="3 1 2"/>
    <s v="UltraSSDAvailable"/>
    <x v="0"/>
    <s v="Windows"/>
    <s v="Windows Server 2022 Datacenter"/>
    <s v="10.0.20348.3328"/>
    <b v="0"/>
    <s v="MicrosoftWindowsServer"/>
    <s v="20348.3328.250306"/>
    <s v="None"/>
    <s v="gisprodadmin"/>
    <x v="0"/>
    <b v="0"/>
    <b v="0"/>
    <s v="Premium_LRS"/>
    <n v="128"/>
    <s v="Premium_LRS"/>
    <n v="128"/>
    <s v="V1"/>
    <s v="VM running"/>
    <b v="0"/>
    <s v="vnet-onnet-eastus2-prod-001"/>
    <s v="snet-gis-server-eastus2-prod-001"/>
    <s v="Default (Azure-provided)"/>
    <s v="None"/>
    <s v="nic-fs-eastus2-prod-004"/>
    <s v="Standard"/>
    <b v="1"/>
    <s v="False"/>
    <s v="10.10.1.138"/>
    <s v="Dynamic"/>
    <s v=""/>
    <s v="2025-03-17 15:10"/>
    <s v="Microsoft.Azure.AzureDefenderForServers"/>
    <n v="1"/>
  </r>
  <r>
    <s v="Onnet-Prod"/>
    <s v="rg-gis-eastus2-prod-001"/>
    <s v="vm-gis-fs-eastus2-prod-006"/>
    <s v="Standard_B2ms"/>
    <n v="324"/>
    <n v="2"/>
    <n v="1"/>
    <n v="8"/>
    <n v="4"/>
    <n v="1920"/>
    <n v="21.4580078125"/>
    <n v="3"/>
    <m/>
    <m/>
    <s v=""/>
    <s v="3 1 2"/>
    <s v="UltraSSDAvailable"/>
    <x v="0"/>
    <s v="Windows"/>
    <s v="Windows Server 2022 Datacenter"/>
    <s v="10.0.20348.3328"/>
    <b v="0"/>
    <s v="MicrosoftWindowsServer"/>
    <s v="20348.3328.250306"/>
    <s v="None"/>
    <s v="gisprodadmin"/>
    <x v="0"/>
    <b v="0"/>
    <b v="0"/>
    <s v="Premium_LRS"/>
    <n v="128"/>
    <s v="Premium_LRS"/>
    <n v="128"/>
    <s v="V1"/>
    <s v="VM running"/>
    <b v="0"/>
    <s v="vnet-onnet-eastus2-prod-001"/>
    <s v="snet-gis-server-eastus2-prod-002"/>
    <s v="Default (Azure-provided)"/>
    <s v="None"/>
    <s v="nic-fs-eastus2-prod-006"/>
    <s v="Standard"/>
    <b v="1"/>
    <s v="False"/>
    <s v="10.10.1.170"/>
    <s v="Dynamic"/>
    <s v=""/>
    <s v="2025-03-14 19:43"/>
    <s v="Microsoft.Azure.AzureDefenderForServers"/>
    <n v="1"/>
  </r>
  <r>
    <s v="Onnet-Prod"/>
    <s v="rg-gis-eastus2-prod-001"/>
    <s v="vm-gis-nss-eastus2-prod-001"/>
    <s v="Standard_D8as_v4"/>
    <n v="75"/>
    <n v="8"/>
    <n v="2"/>
    <n v="32"/>
    <n v="16"/>
    <n v="12800"/>
    <n v="183.10546875"/>
    <n v="4"/>
    <m/>
    <m/>
    <s v=""/>
    <s v="2 1 3"/>
    <s v="UltraSSDAvailable"/>
    <x v="0"/>
    <s v="Windows"/>
    <s v="Windows Server 2019 Datacenter"/>
    <s v="10.0.17763.8644"/>
    <b v="1"/>
    <s v="MicrosoftWindowsServer"/>
    <s v="17763.4252.230404"/>
    <s v="None"/>
    <s v="gisprodadmin"/>
    <x v="1"/>
    <b v="0"/>
    <b v="1"/>
    <s v="Premium_LRS"/>
    <n v="128"/>
    <s v="None"/>
    <n v="0"/>
    <s v="V1"/>
    <s v="VM running"/>
    <b v="0"/>
    <s v="vnet-onnet-eastus2-prod-001"/>
    <s v="snet-gis-server-eastus2-prod-006"/>
    <s v="Default (Azure-provided)"/>
    <s v="None"/>
    <s v="nic-nss-eastus2-prod-001"/>
    <s v="Standard"/>
    <b v="1"/>
    <s v="False"/>
    <s v="10.10.7.141"/>
    <s v="Static"/>
    <s v=""/>
    <s v="2023-05-08 20:27"/>
    <s v="Microsoft.Azure.AzureDefenderForServers,  Microsoft.Compute,  Microsoft.Azure.Diagnostics,  Microsoft.EnterpriseCloud.Monitoring,  Microsoft.Azure.RecoveryServices.SiteRecovery,  Microsoft.Azure.Monitor"/>
    <n v="1"/>
  </r>
  <r>
    <s v="Onnet-Prod"/>
    <s v="rg-gis-eastus2-prod-001"/>
    <s v="vm-gis-was-eastus2-prod-001"/>
    <s v="Standard_D2as_v4"/>
    <n v="75"/>
    <n v="2"/>
    <n v="2"/>
    <n v="8"/>
    <n v="4"/>
    <n v="3200"/>
    <n v="45.7763671875"/>
    <n v="2"/>
    <m/>
    <m/>
    <s v=""/>
    <s v="2 1 3"/>
    <s v="UltraSSDAvailable"/>
    <x v="0"/>
    <s v="Windows"/>
    <s v="Windows Server 2019 Datacenter"/>
    <s v="10.0.17763.4499"/>
    <b v="1"/>
    <s v="MicrosoftWindowsServer"/>
    <s v="17763.4252.230404"/>
    <s v="None"/>
    <s v="gisprodadmin"/>
    <x v="0"/>
    <b v="0"/>
    <b v="1"/>
    <s v="Premium_LRS"/>
    <n v="128"/>
    <s v="None"/>
    <n v="0"/>
    <s v="V1"/>
    <s v="VM running"/>
    <b v="0"/>
    <s v="vnet-onnet-eastus2-prod-001"/>
    <s v="snet-gis-server-eastus2-prod-006"/>
    <s v="Default (Azure-provided)"/>
    <s v="None"/>
    <s v="nic-was-eastus2-prod-001"/>
    <s v="Standard"/>
    <b v="1"/>
    <s v="False"/>
    <s v="10.10.7.137"/>
    <s v="Static"/>
    <s v=""/>
    <s v="2023-05-08 21:42"/>
    <s v="Microsoft.Azure.NetworkWatcher,  Microsoft.Azure.AzureDefenderForServers,  Microsoft.EnterpriseCloud.Monitoring,  Microsoft.Azure.RecoveryServices.SiteRecovery,  Microsoft.Azure.Monitor"/>
    <n v="1"/>
  </r>
  <r>
    <s v="Onnet-Prod"/>
    <s v="rg-gis-eastus2-prod-001"/>
    <s v="vm-gis-was-eastus2-prod-002"/>
    <s v="Standard_D2as_v4"/>
    <n v="75"/>
    <n v="2"/>
    <n v="2"/>
    <n v="8"/>
    <n v="4"/>
    <n v="3200"/>
    <n v="45.7763671875"/>
    <n v="2"/>
    <m/>
    <m/>
    <s v=""/>
    <s v="2 1 3"/>
    <s v="UltraSSDAvailable"/>
    <x v="0"/>
    <s v="Windows"/>
    <s v="Windows Server 2019 Datacenter"/>
    <s v="10.0.17763.8511"/>
    <b v="1"/>
    <s v="MicrosoftWindowsServer"/>
    <s v="17763.4252.230404"/>
    <s v="None"/>
    <s v="gisprodadmin"/>
    <x v="0"/>
    <b v="0"/>
    <b v="1"/>
    <s v="Premium_LRS"/>
    <n v="16"/>
    <s v="StandardSSD_LRS"/>
    <n v="16"/>
    <s v="V1"/>
    <s v="VM running"/>
    <b v="0"/>
    <s v="vnet-onnet-eastus2-prod-001"/>
    <s v="snet-gis-server-eastus2-prod-006"/>
    <s v="Default (Azure-provided)"/>
    <s v="None"/>
    <s v="nic-was-eastus2-prod-002"/>
    <s v="Standard"/>
    <b v="1"/>
    <s v="False"/>
    <s v="10.10.7.138"/>
    <s v="Static"/>
    <s v=""/>
    <s v="2023-05-08 22:07"/>
    <s v="Microsoft.Azure.AzureDefenderForServers,  Microsoft.EnterpriseCloud.Monitoring,  Microsoft.Azure.RecoveryServices.SiteRecovery,  Microsoft.Azure.Monitor"/>
    <n v="1"/>
  </r>
  <r>
    <s v="Onnet-Prod"/>
    <s v="rg-nomo-eastus2-prod-002"/>
    <s v="205eebdf9e9a4024af05446a013a6bb8"/>
    <s v="Standard_DS4_v2"/>
    <n v="302"/>
    <n v="8"/>
    <n v="1"/>
    <n v="28"/>
    <n v="32"/>
    <n v="25600"/>
    <n v="366.2109375"/>
    <n v="8"/>
    <m/>
    <m/>
    <n v="2"/>
    <s v=""/>
    <s v=""/>
    <x v="0"/>
    <s v="Linux"/>
    <s v="ubuntu"/>
    <s v="22.04"/>
    <b v="0"/>
    <s v="AzureDatabricks"/>
    <s v="20260304.1442.1"/>
    <s v="None"/>
    <s v="ubuntu"/>
    <x v="0"/>
    <b v="0"/>
    <b v="0"/>
    <s v="Premium_LRS"/>
    <n v="16"/>
    <s v="2 Disks found."/>
    <n v="256"/>
    <s v="V1"/>
    <s v="VM running"/>
    <b v="0"/>
    <s v="vnet-onnet-eastus2-prod-001"/>
    <s v="snet-nomopublic-eastus2-prod-001"/>
    <s v="Default (Azure-provided)"/>
    <s v="None"/>
    <s v="205eebdf9e9a4024af05446a013a6bb8-publicNIC"/>
    <s v="Standard"/>
    <b v="1"/>
    <s v="False"/>
    <s v="10.40.2.71"/>
    <s v="Dynamic"/>
    <s v="205eebdf9e9a4024af05446a013a6bb8-publicIP"/>
    <s v="2026-04-16 20:58"/>
    <s v=""/>
    <n v="1"/>
  </r>
  <r>
    <s v="Onnet-Prod"/>
    <s v="rg-nomo-eastus2-prod-002"/>
    <s v="205eebdf9e9a4024af05446a013a6bb8"/>
    <s v="Standard_DS4_v2"/>
    <n v="302"/>
    <n v="8"/>
    <n v="1"/>
    <n v="28"/>
    <n v="32"/>
    <n v="25600"/>
    <n v="366.2109375"/>
    <n v="8"/>
    <m/>
    <m/>
    <n v="2"/>
    <s v=""/>
    <s v=""/>
    <x v="0"/>
    <s v="Linux"/>
    <s v="ubuntu"/>
    <s v="22.04"/>
    <b v="0"/>
    <s v="AzureDatabricks"/>
    <s v="20260304.1442.1"/>
    <s v="None"/>
    <s v="ubuntu"/>
    <x v="0"/>
    <b v="0"/>
    <b v="0"/>
    <s v="Premium_LRS"/>
    <n v="16"/>
    <s v="2 Disks found."/>
    <n v="256"/>
    <s v="V1"/>
    <s v="VM running"/>
    <b v="0"/>
    <s v="vnet-onnet-eastus2-prod-001"/>
    <s v="snet-nomoprivate-eastus2-prod-001"/>
    <s v="Default (Azure-provided)"/>
    <s v="None"/>
    <s v="205eebdf9e9a4024af05446a013a6bb8-privateNIC"/>
    <s v="Standard"/>
    <b v="1"/>
    <s v="False"/>
    <s v="10.40.2.89"/>
    <s v="Dynamic"/>
    <s v=""/>
    <s v="2026-04-16 20:58"/>
    <s v=""/>
    <n v="0"/>
  </r>
  <r>
    <s v="Onnet-Prod"/>
    <s v="rg-nomo-eastus2-prod-002"/>
    <s v="451ae730db1346febc40074d8f824a51"/>
    <s v="Standard_DS5_v2"/>
    <n v="302"/>
    <n v="16"/>
    <n v="1"/>
    <n v="56"/>
    <n v="64"/>
    <n v="51200"/>
    <n v="732.421875"/>
    <n v="8"/>
    <m/>
    <m/>
    <n v="2"/>
    <s v=""/>
    <s v=""/>
    <x v="0"/>
    <s v="Linux"/>
    <s v="ubuntu"/>
    <s v="22.04"/>
    <b v="0"/>
    <s v="AzureDatabricks"/>
    <s v="20260304.1442.1"/>
    <s v="None"/>
    <s v="ubuntu"/>
    <x v="0"/>
    <b v="0"/>
    <b v="0"/>
    <s v="Premium_LRS"/>
    <n v="16"/>
    <s v="2 Disks found."/>
    <n v="256"/>
    <s v="V1"/>
    <s v="VM running"/>
    <b v="0"/>
    <s v="vnet-onnet-eastus2-prod-001"/>
    <s v="snet-nomopublic-eastus2-prod-001"/>
    <s v="Default (Azure-provided)"/>
    <s v="None"/>
    <s v="451ae730db1346febc40074d8f824a51-publicNIC"/>
    <s v="Standard"/>
    <b v="1"/>
    <s v="False"/>
    <s v="10.40.2.68"/>
    <s v="Dynamic"/>
    <s v="451ae730db1346febc40074d8f824a51-publicIP"/>
    <s v="2026-04-16 20:11"/>
    <s v=""/>
    <n v="1"/>
  </r>
  <r>
    <s v="Onnet-Prod"/>
    <s v="rg-nomo-eastus2-prod-002"/>
    <s v="451ae730db1346febc40074d8f824a51"/>
    <s v="Standard_DS5_v2"/>
    <n v="302"/>
    <n v="16"/>
    <n v="1"/>
    <n v="56"/>
    <n v="64"/>
    <n v="51200"/>
    <n v="732.421875"/>
    <n v="8"/>
    <m/>
    <m/>
    <n v="2"/>
    <s v=""/>
    <s v=""/>
    <x v="0"/>
    <s v="Linux"/>
    <s v="ubuntu"/>
    <s v="22.04"/>
    <b v="0"/>
    <s v="AzureDatabricks"/>
    <s v="20260304.1442.1"/>
    <s v="None"/>
    <s v="ubuntu"/>
    <x v="0"/>
    <b v="0"/>
    <b v="0"/>
    <s v="Premium_LRS"/>
    <n v="16"/>
    <s v="2 Disks found."/>
    <n v="256"/>
    <s v="V1"/>
    <s v="VM running"/>
    <b v="0"/>
    <s v="vnet-onnet-eastus2-prod-001"/>
    <s v="snet-nomoprivate-eastus2-prod-001"/>
    <s v="Default (Azure-provided)"/>
    <s v="None"/>
    <s v="451ae730db1346febc40074d8f824a51-privateNIC"/>
    <s v="Standard"/>
    <b v="1"/>
    <s v="False"/>
    <s v="10.40.2.85"/>
    <s v="Dynamic"/>
    <s v=""/>
    <s v="2026-04-16 20:11"/>
    <s v=""/>
    <n v="0"/>
  </r>
  <r>
    <s v="Onnet-Prod"/>
    <s v="rg-nomo-eastus2-prod-002"/>
    <s v="654be515e6204bc389e882420c92d404"/>
    <s v="Standard_DS4_v2"/>
    <n v="302"/>
    <n v="8"/>
    <n v="1"/>
    <n v="28"/>
    <n v="32"/>
    <n v="25600"/>
    <n v="366.2109375"/>
    <n v="8"/>
    <m/>
    <m/>
    <n v="2"/>
    <s v=""/>
    <s v=""/>
    <x v="0"/>
    <s v="Linux"/>
    <s v="ubuntu"/>
    <s v="22.04"/>
    <b v="0"/>
    <s v="AzureDatabricks"/>
    <s v="20260304.1442.1"/>
    <s v="None"/>
    <s v="ubuntu"/>
    <x v="0"/>
    <b v="0"/>
    <b v="0"/>
    <s v="Premium_LRS"/>
    <n v="16"/>
    <s v="2 Disks found."/>
    <n v="256"/>
    <s v="V1"/>
    <s v="VM running"/>
    <b v="0"/>
    <s v="vnet-onnet-eastus2-prod-001"/>
    <s v="snet-nomopublic-eastus2-prod-001"/>
    <s v="Default (Azure-provided)"/>
    <s v="None"/>
    <s v="654be515e6204bc389e882420c92d404-publicNIC"/>
    <s v="Standard"/>
    <b v="1"/>
    <s v="False"/>
    <s v="10.40.2.70"/>
    <s v="Dynamic"/>
    <s v="654be515e6204bc389e882420c92d404-publicIP"/>
    <s v="2026-04-16 20:58"/>
    <s v=""/>
    <n v="1"/>
  </r>
  <r>
    <s v="Onnet-Prod"/>
    <s v="rg-nomo-eastus2-prod-002"/>
    <s v="654be515e6204bc389e882420c92d404"/>
    <s v="Standard_DS4_v2"/>
    <n v="302"/>
    <n v="8"/>
    <n v="1"/>
    <n v="28"/>
    <n v="32"/>
    <n v="25600"/>
    <n v="366.2109375"/>
    <n v="8"/>
    <m/>
    <m/>
    <n v="2"/>
    <s v=""/>
    <s v=""/>
    <x v="0"/>
    <s v="Linux"/>
    <s v="ubuntu"/>
    <s v="22.04"/>
    <b v="0"/>
    <s v="AzureDatabricks"/>
    <s v="20260304.1442.1"/>
    <s v="None"/>
    <s v="ubuntu"/>
    <x v="0"/>
    <b v="0"/>
    <b v="0"/>
    <s v="Premium_LRS"/>
    <n v="16"/>
    <s v="2 Disks found."/>
    <n v="256"/>
    <s v="V1"/>
    <s v="VM running"/>
    <b v="0"/>
    <s v="vnet-onnet-eastus2-prod-001"/>
    <s v="snet-nomoprivate-eastus2-prod-001"/>
    <s v="Default (Azure-provided)"/>
    <s v="None"/>
    <s v="654be515e6204bc389e882420c92d404-privateNIC"/>
    <s v="Standard"/>
    <b v="1"/>
    <s v="False"/>
    <s v="10.40.2.88"/>
    <s v="Dynamic"/>
    <s v=""/>
    <s v="2026-04-16 20:58"/>
    <s v=""/>
    <n v="0"/>
  </r>
  <r>
    <s v="Onnet-Prod"/>
    <s v="rg-nomo-eastus2-prod-002"/>
    <s v="fcdb2d3c95924faabff77d98a02ef8bc"/>
    <s v="Standard_DS4_v2"/>
    <n v="302"/>
    <n v="8"/>
    <n v="1"/>
    <n v="28"/>
    <n v="32"/>
    <n v="25600"/>
    <n v="366.2109375"/>
    <n v="8"/>
    <m/>
    <m/>
    <n v="2"/>
    <s v=""/>
    <s v=""/>
    <x v="0"/>
    <s v="Linux"/>
    <s v="ubuntu"/>
    <s v="22.04"/>
    <b v="0"/>
    <s v="AzureDatabricks"/>
    <s v="20260304.1442.1"/>
    <s v="None"/>
    <s v="ubuntu"/>
    <x v="0"/>
    <b v="0"/>
    <b v="0"/>
    <s v="Premium_LRS"/>
    <n v="16"/>
    <s v="2 Disks found."/>
    <n v="256"/>
    <s v="V1"/>
    <s v="VM running"/>
    <b v="0"/>
    <s v="vnet-onnet-eastus2-prod-001"/>
    <s v="snet-nomopublic-eastus2-prod-001"/>
    <s v="Default (Azure-provided)"/>
    <s v="None"/>
    <s v="fcdb2d3c95924faabff77d98a02ef8bc-publicNIC"/>
    <s v="Standard"/>
    <b v="1"/>
    <s v="False"/>
    <s v="10.40.2.77"/>
    <s v="Dynamic"/>
    <s v="fcdb2d3c95924faabff77d98a02ef8bc-publicIP"/>
    <s v="2026-04-16 21:03"/>
    <s v=""/>
    <n v="1"/>
  </r>
  <r>
    <s v="Onnet-Prod"/>
    <s v="rg-nomo-eastus2-prod-002"/>
    <s v="fcdb2d3c95924faabff77d98a02ef8bc"/>
    <s v="Standard_DS4_v2"/>
    <n v="302"/>
    <n v="8"/>
    <n v="1"/>
    <n v="28"/>
    <n v="32"/>
    <n v="25600"/>
    <n v="366.2109375"/>
    <n v="8"/>
    <m/>
    <m/>
    <n v="2"/>
    <s v=""/>
    <s v=""/>
    <x v="0"/>
    <s v="Linux"/>
    <s v="ubuntu"/>
    <s v="22.04"/>
    <b v="0"/>
    <s v="AzureDatabricks"/>
    <s v="20260304.1442.1"/>
    <s v="None"/>
    <s v="ubuntu"/>
    <x v="0"/>
    <b v="0"/>
    <b v="0"/>
    <s v="Premium_LRS"/>
    <n v="16"/>
    <s v="2 Disks found."/>
    <n v="256"/>
    <s v="V1"/>
    <s v="VM running"/>
    <b v="0"/>
    <s v="vnet-onnet-eastus2-prod-001"/>
    <s v="snet-nomoprivate-eastus2-prod-001"/>
    <s v="Default (Azure-provided)"/>
    <s v="None"/>
    <s v="fcdb2d3c95924faabff77d98a02ef8bc-privateNIC"/>
    <s v="Standard"/>
    <b v="1"/>
    <s v="False"/>
    <s v="10.40.2.90"/>
    <s v="Dynamic"/>
    <s v=""/>
    <s v="2026-04-16 21:03"/>
    <s v=""/>
    <n v="0"/>
  </r>
  <r>
    <s v="Onnet-Prod"/>
    <s v="rg-sn-eastus2-prod-001"/>
    <s v="vm-sn-ms-eastus2-prod-001"/>
    <s v="Standard_B8als_v2"/>
    <n v="304"/>
    <n v="8"/>
    <n v="2"/>
    <n v="16"/>
    <n v="16"/>
    <n v="12800"/>
    <n v="276.5654296875"/>
    <n v="4"/>
    <m/>
    <m/>
    <s v=""/>
    <s v="2 1 3"/>
    <s v="UltraSSDAvailable"/>
    <x v="0"/>
    <s v="Windows"/>
    <s v="Windows Server 2019 Datacenter"/>
    <s v="10.0.17763.4737"/>
    <b v="1"/>
    <s v="MicrosoftWindowsServer"/>
    <s v="17763.4645.230707"/>
    <s v="None"/>
    <s v="azureuser"/>
    <x v="0"/>
    <b v="0"/>
    <b v="1"/>
    <s v="Standard_LRS"/>
    <n v="16"/>
    <s v="2 Disks found."/>
    <n v="32"/>
    <s v="V1"/>
    <s v="VM running"/>
    <b v="0"/>
    <s v="vnet-onnet-eastus2-prod-001"/>
    <s v="snet-sn-ms-eastus2-prod-002"/>
    <s v="Default (Azure-provided)"/>
    <s v="None"/>
    <s v="nic-ms-eastus2-prod-001"/>
    <s v="Standard"/>
    <b v="1"/>
    <s v="False"/>
    <s v="10.10.1.68"/>
    <s v="Static"/>
    <s v=""/>
    <s v="2023-08-02 20:16"/>
    <s v="Microsoft.Azure.NetworkWatcher,  Microsoft.Azure.AzureDefenderForServers,  Microsoft.EnterpriseCloud.Monitoring"/>
    <n v="1"/>
  </r>
  <r>
    <s v="Onnet-Prod"/>
    <s v="rg-sn-eastus2-prod-001"/>
    <s v="vm-sn-ms-eastus2-prod-003"/>
    <s v="Standard_B4ms"/>
    <n v="324"/>
    <n v="4"/>
    <n v="1"/>
    <n v="16"/>
    <n v="8"/>
    <n v="2880"/>
    <n v="33.37890625"/>
    <n v="4"/>
    <m/>
    <m/>
    <s v=""/>
    <s v="3 1 2"/>
    <s v="UltraSSDAvailable"/>
    <x v="0"/>
    <s v="Linux"/>
    <s v="ubuntu"/>
    <s v="22.04"/>
    <b v="0"/>
    <s v="Canonical"/>
    <s v="22.04.202409130"/>
    <s v="None"/>
    <s v="azureuser"/>
    <x v="0"/>
    <b v="0"/>
    <b v="0"/>
    <s v="StandardSSD_LRS"/>
    <n v="16"/>
    <s v="None"/>
    <n v="0"/>
    <s v="V2"/>
    <s v="VM running"/>
    <b v="0"/>
    <s v="vnet-onnet-eastus2-prod-001"/>
    <s v="snet-sn-ms-eastus2-prod-002"/>
    <s v="Default (Azure-provided)"/>
    <s v="None"/>
    <s v="vm-sn-ms-eastus2-prod-003-nic"/>
    <s v="Standard"/>
    <b v="1"/>
    <s v="False"/>
    <s v="10.10.1.71"/>
    <s v="Dynamic"/>
    <s v=""/>
    <s v="2024-09-25 22:57"/>
    <s v="Microsoft.Azure.AzureDefenderForServers"/>
    <n v="1"/>
  </r>
  <r>
    <s v="Onnet-Prod"/>
    <s v="rg-sn-eastus2-prod-001"/>
    <s v="vm-sn-ms-eastus2-prod-004"/>
    <s v="Standard_B4ms"/>
    <n v="324"/>
    <n v="4"/>
    <n v="1"/>
    <n v="16"/>
    <n v="8"/>
    <n v="2880"/>
    <n v="33.37890625"/>
    <n v="4"/>
    <m/>
    <m/>
    <s v=""/>
    <s v="3 1 2"/>
    <s v="UltraSSDAvailable"/>
    <x v="0"/>
    <s v="Linux"/>
    <s v="ubuntu"/>
    <s v="22.04"/>
    <b v="0"/>
    <s v="Canonical"/>
    <s v="22.04.202409130"/>
    <s v="None"/>
    <s v="azureuser"/>
    <x v="0"/>
    <b v="0"/>
    <b v="0"/>
    <s v="StandardSSD_LRS"/>
    <n v="16"/>
    <s v="None"/>
    <n v="0"/>
    <s v="V2"/>
    <s v="VM running"/>
    <b v="0"/>
    <s v="vnet-onnet-eastus2-prod-001"/>
    <s v="snet-sn-ms-eastus2-prod-002"/>
    <s v="Default (Azure-provided)"/>
    <s v="None"/>
    <s v="vm-sn-ms-eastus2-prod-004-nic"/>
    <s v="Standard"/>
    <b v="1"/>
    <s v="False"/>
    <s v="10.10.1.72"/>
    <s v="Dynamic"/>
    <s v=""/>
    <s v="2024-09-25 23:01"/>
    <s v="Microsoft.Azure.AzureDefenderForServers"/>
    <n v="1"/>
  </r>
  <r>
    <s v="Onnet-Prod"/>
    <s v="rg-sn-eastus2-prod-001"/>
    <s v="vm-sn-ms-eastus2-prod-005"/>
    <s v="Standard_B4ms"/>
    <n v="324"/>
    <n v="4"/>
    <n v="1"/>
    <n v="16"/>
    <n v="8"/>
    <n v="2880"/>
    <n v="33.37890625"/>
    <n v="4"/>
    <m/>
    <m/>
    <s v=""/>
    <s v="3 1 2"/>
    <s v="UltraSSDAvailable"/>
    <x v="0"/>
    <s v="Linux"/>
    <s v="ubuntu"/>
    <s v="22.04"/>
    <b v="0"/>
    <s v="Canonical"/>
    <s v="22.04.202409130"/>
    <s v="None"/>
    <s v="azureuser"/>
    <x v="0"/>
    <b v="0"/>
    <b v="0"/>
    <s v="StandardSSD_LRS"/>
    <n v="16"/>
    <s v="None"/>
    <n v="0"/>
    <s v="V2"/>
    <s v="VM running"/>
    <b v="0"/>
    <s v="vnet-onnet-eastus2-prod-001"/>
    <s v="snet-sn-ms-eastus2-prod-002"/>
    <s v="Default (Azure-provided)"/>
    <s v="None"/>
    <s v="vm-sn-ms-eastus2-prod-005-nic"/>
    <s v="Standard"/>
    <b v="1"/>
    <s v="False"/>
    <s v="10.10.1.73"/>
    <s v="Dynamic"/>
    <s v=""/>
    <s v="2024-09-25 23:05"/>
    <s v="Microsoft.Azure.NetworkWatcher,  Microsoft.Azure.AzureDefenderForServers"/>
    <n v="1"/>
  </r>
  <r>
    <s v="Onnet-Prod"/>
    <s v="rg-sn-eastus2-prod-001"/>
    <s v="vm-sn-ms-eastus2-prod-006"/>
    <s v="Standard_B4ms"/>
    <n v="324"/>
    <n v="4"/>
    <n v="1"/>
    <n v="16"/>
    <n v="8"/>
    <n v="2880"/>
    <n v="33.37890625"/>
    <n v="4"/>
    <m/>
    <m/>
    <s v=""/>
    <s v="3 1 2"/>
    <s v="UltraSSDAvailable"/>
    <x v="0"/>
    <s v="Linux"/>
    <s v="ubuntu"/>
    <s v="22.04"/>
    <b v="0"/>
    <s v="Canonical"/>
    <s v="22.04.202409130"/>
    <s v="None"/>
    <s v="azureuser"/>
    <x v="0"/>
    <b v="0"/>
    <b v="0"/>
    <s v="StandardSSD_LRS"/>
    <n v="16"/>
    <s v="None"/>
    <n v="0"/>
    <s v="V2"/>
    <s v="VM running"/>
    <b v="0"/>
    <s v="vnet-onnet-eastus2-prod-001"/>
    <s v="snet-sn-ms-eastus2-prod-002"/>
    <s v="Default (Azure-provided)"/>
    <s v="None"/>
    <s v="vm-sn-ms-eastus2-prod-006-nic"/>
    <s v="Standard"/>
    <b v="1"/>
    <s v="False"/>
    <s v="10.10.1.74"/>
    <s v="Dynamic"/>
    <s v=""/>
    <s v="2024-09-25 23:08"/>
    <s v="Microsoft.Azure.Automation.HybridWorker,  Microsoft.Azure.AzureDefenderForServers"/>
    <n v="1"/>
  </r>
  <r>
    <s v="Onnet-Prod"/>
    <s v="rg-bireports-prod-001"/>
    <s v="vm-reportbi-eastus2-prod-001"/>
    <s v="Standard_D8s_v3"/>
    <n v="600"/>
    <n v="8"/>
    <n v="2"/>
    <n v="32"/>
    <n v="16"/>
    <n v="12800"/>
    <n v="183.10546875"/>
    <n v="4"/>
    <m/>
    <m/>
    <n v="3"/>
    <s v="3 1 2"/>
    <s v="UltraSSDAvailable"/>
    <x v="0"/>
    <s v="Windows"/>
    <s v="Windows Server 2019 Datacenter"/>
    <s v="10.0.17763.8644"/>
    <b v="0"/>
    <m/>
    <m/>
    <s v="None"/>
    <m/>
    <x v="1"/>
    <b v="0"/>
    <b v="1"/>
    <s v="Premium_LRS"/>
    <n v="1000"/>
    <s v="Standard_LRS"/>
    <n v="1000"/>
    <s v="V2"/>
    <s v="VM running"/>
    <b v="0"/>
    <s v="vnet-onnet-eastus2-prod-001"/>
    <s v="snet-pbi-server-eastus2-prod-007"/>
    <s v="Default (Azure-provided)"/>
    <s v="vm-reportbi-eastus2-prod-001-nsg"/>
    <s v="vm-reportbi-eastu804_z3"/>
    <s v="Standard"/>
    <b v="1"/>
    <s v="False"/>
    <s v="10.10.6.4"/>
    <s v="Dynamic"/>
    <s v=""/>
    <s v="2022-09-05 19:18"/>
    <s v="Microsoft.Azure.AzureDefenderForServers,  Microsoft.EnterpriseCloud.Monitoring,  Microsoft.Azure.Monitor"/>
    <n v="1"/>
  </r>
  <r>
    <s v="Onnet-Prod"/>
    <s v="rg-bireports-prod-002"/>
    <s v="vm-bi-eastus2-prod-001"/>
    <s v="Standard_D2as_v4"/>
    <n v="75"/>
    <n v="2"/>
    <n v="2"/>
    <n v="8"/>
    <n v="4"/>
    <n v="3200"/>
    <n v="45.7763671875"/>
    <n v="2"/>
    <m/>
    <m/>
    <s v=""/>
    <s v="2 1 3"/>
    <s v="UltraSSDAvailable"/>
    <x v="0"/>
    <s v="Windows"/>
    <s v="Windows Server 2019 Datacenter"/>
    <s v="10.0.17763.8511"/>
    <b v="1"/>
    <s v="MicrosoftWindowsServer"/>
    <s v="17763.4737.230802"/>
    <s v="None"/>
    <s v="pbiadminuser"/>
    <x v="0"/>
    <b v="0"/>
    <b v="1"/>
    <s v="StandardSSD_LRS"/>
    <n v="1000"/>
    <s v="None"/>
    <n v="0"/>
    <s v="V1"/>
    <s v="VM running"/>
    <b v="0"/>
    <s v="vnet-onnet-eastus2-prod-001"/>
    <s v="snet-pbi-server-eastus2-prod-007"/>
    <s v="Default (Azure-provided)"/>
    <s v="None"/>
    <s v="nic-bi-eastus2-prod-001"/>
    <s v="Standard"/>
    <b v="1"/>
    <s v="False"/>
    <s v="10.10.6.10"/>
    <s v="Static"/>
    <s v=""/>
    <s v="2023-08-24 21:56"/>
    <s v="Microsoft.Azure.AzureDefenderForServers,  Microsoft.EnterpriseCloud.Monitoring"/>
    <n v="1"/>
  </r>
  <r>
    <s v="Onnet-Prod"/>
    <s v="rg-bireports-prod-002"/>
    <s v="vm-bi-eastus2-prod-002"/>
    <s v="Standard_D2as_v4"/>
    <n v="75"/>
    <n v="2"/>
    <n v="2"/>
    <n v="8"/>
    <n v="4"/>
    <n v="3200"/>
    <n v="45.7763671875"/>
    <n v="2"/>
    <m/>
    <m/>
    <s v=""/>
    <s v="2 1 3"/>
    <s v="UltraSSDAvailable"/>
    <x v="0"/>
    <s v="Windows"/>
    <s v="Windows Server 2019 Datacenter"/>
    <s v="10.0.17763.4737"/>
    <b v="1"/>
    <s v="MicrosoftWindowsServer"/>
    <s v="17763.4737.230802"/>
    <s v="None"/>
    <s v="pbiadminuser"/>
    <x v="0"/>
    <b v="0"/>
    <b v="1"/>
    <s v="StandardSSD_LRS"/>
    <n v="1000"/>
    <s v="None"/>
    <n v="0"/>
    <s v="V1"/>
    <s v="VM running"/>
    <b v="0"/>
    <s v="vnet-onnet-eastus2-prod-001"/>
    <s v="snet-pbi-server-eastus2-prod-007"/>
    <s v="Default (Azure-provided)"/>
    <s v="None"/>
    <s v="nic-bi-eastus2-prod-002"/>
    <s v="Standard"/>
    <b v="1"/>
    <s v="False"/>
    <s v="10.10.6.11"/>
    <s v="Static"/>
    <s v=""/>
    <s v="2023-08-24 22:19"/>
    <s v="Microsoft.Azure.AzureDefenderForServers,  Microsoft.EnterpriseCloud.Monitoring"/>
    <n v="1"/>
  </r>
  <r>
    <s v="Onnet-Prod"/>
    <s v="rg-bluep-eastus2-prod-001"/>
    <s v="rescate-syslog-borrar"/>
    <s v="Standard_B2ms"/>
    <n v="324"/>
    <n v="2"/>
    <n v="1"/>
    <n v="8"/>
    <n v="4"/>
    <n v="1920"/>
    <n v="21.4580078125"/>
    <n v="3"/>
    <m/>
    <m/>
    <s v=""/>
    <s v="3 1 2"/>
    <s v="UltraSSDAvailable"/>
    <x v="0"/>
    <s v="Linux"/>
    <s v="ubuntu-24_04-lts"/>
    <s v="ubuntu-pro"/>
    <b v="0"/>
    <s v="Canonical"/>
    <s v="24.04.202602150"/>
    <s v="None"/>
    <s v="azureuser"/>
    <x v="1"/>
    <b v="0"/>
    <b v="0"/>
    <s v="Premium_LRS"/>
    <n v="1000"/>
    <s v="None"/>
    <n v="0"/>
    <s v="V2"/>
    <s v="VM deallocated"/>
    <b v="0"/>
    <s v="vnet-onnet-eastus2-prod-002"/>
    <s v="snet-be-k8-eastus2-prod-002"/>
    <s v="Default (Azure-provided)"/>
    <s v="None"/>
    <s v="rescate-syslog-borrar720"/>
    <s v="Standard"/>
    <b v="1"/>
    <s v="False"/>
    <s v="10.50.1.75"/>
    <s v="Dynamic"/>
    <s v=""/>
    <s v="2026-03-24 15:38"/>
    <s v="Microsoft.Azure.AzureDefenderForServers"/>
    <n v="1"/>
  </r>
  <r>
    <s v="Onnet-Prod"/>
    <s v="rg-bluep-eastus2-prod-001"/>
    <s v="vm-bp-uaakafka-eastus2-prod-001"/>
    <s v="Standard_D8as_v4"/>
    <n v="75"/>
    <n v="8"/>
    <n v="2"/>
    <n v="32"/>
    <n v="16"/>
    <n v="12800"/>
    <n v="183.10546875"/>
    <n v="4"/>
    <m/>
    <m/>
    <s v=""/>
    <s v="2 1 3"/>
    <s v="UltraSSDAvailable"/>
    <x v="0"/>
    <s v="Linux"/>
    <s v="redhat"/>
    <s v="7.9"/>
    <b v="0"/>
    <s v="RedHat"/>
    <s v="7.9.2023032012"/>
    <s v="None"/>
    <s v="azureuser"/>
    <x v="0"/>
    <b v="0"/>
    <b v="0"/>
    <s v="Premium_LRS"/>
    <n v="1000"/>
    <s v="None"/>
    <n v="0"/>
    <s v="V1"/>
    <s v="VM running"/>
    <b v="0"/>
    <s v="vnet-onnet-eastus2-prod-001"/>
    <s v="snet-bp-uaa-eastus2-prod-002"/>
    <s v="Default (Azure-provided)"/>
    <s v="None"/>
    <s v="nic-uaakafka-eastus2-prod-001"/>
    <s v="Standard"/>
    <b v="1"/>
    <s v="False"/>
    <s v="10.10.7.36"/>
    <s v="Static"/>
    <s v=""/>
    <s v="2023-08-24 01:19"/>
    <s v="Microsoft.Azure.AzureDefenderForServers"/>
    <n v="1"/>
  </r>
  <r>
    <s v="Onnet-Prod"/>
    <s v="rg-bluep-eastus2-prod-001"/>
    <s v="vm-bpetl-eastus2-prod-001"/>
    <s v="Standard_B2s"/>
    <n v="324"/>
    <n v="2"/>
    <n v="1"/>
    <n v="4"/>
    <n v="4"/>
    <n v="1280"/>
    <n v="21.4580078125"/>
    <n v="3"/>
    <m/>
    <m/>
    <s v=""/>
    <s v="3 1 2"/>
    <s v="UltraSSDAvailable"/>
    <x v="0"/>
    <s v="Linux"/>
    <s v="ubuntu"/>
    <s v="22.04"/>
    <b v="0"/>
    <s v="Canonical"/>
    <s v="22.04.202408010"/>
    <s v="None"/>
    <s v="azureuser"/>
    <x v="1"/>
    <b v="0"/>
    <b v="0"/>
    <s v="StandardSSD_LRS"/>
    <n v="128"/>
    <s v="StandardSSD_LRS"/>
    <n v="128"/>
    <s v="V2"/>
    <s v="VM running"/>
    <b v="0"/>
    <s v="vnet-onnet-eastus2-prod-001"/>
    <s v="snet-bp-bpimdso-eastus2-prod-001"/>
    <s v="Default (Azure-provided)"/>
    <s v="None"/>
    <s v="vm-bpetl-eastus2-prod-001842"/>
    <s v="Standard"/>
    <b v="1"/>
    <s v="False"/>
    <s v="10.10.7.6"/>
    <s v="Dynamic"/>
    <s v=""/>
    <s v="2024-08-09 21:31"/>
    <s v="Microsoft.Azure.AzureDefenderForServers"/>
    <n v="1"/>
  </r>
  <r>
    <s v="Onnet-Prod"/>
    <s v="rg-gis-eastus2-prod-001"/>
    <s v="vm-arcgis-eastus2-prod-001"/>
    <s v="Standard_D8ads_v5"/>
    <n v="342"/>
    <n v="8"/>
    <n v="2"/>
    <n v="32"/>
    <n v="16"/>
    <n v="12800"/>
    <n v="190.734375"/>
    <n v="4"/>
    <m/>
    <m/>
    <s v=""/>
    <s v="2 3 1"/>
    <s v="UltraSSDAvailable"/>
    <x v="0"/>
    <s v="Windows"/>
    <s v="Windows Server 2019 Datacenter"/>
    <s v="10.0.17763.6414"/>
    <b v="1"/>
    <s v="MicrosoftWindowsServer"/>
    <s v="17763.3887.230107"/>
    <s v="None"/>
    <s v="adminonnet"/>
    <x v="1"/>
    <b v="0"/>
    <b v="1"/>
    <s v="StandardSSD_LRS"/>
    <n v="1024"/>
    <s v="StandardSSD_LRS"/>
    <n v="1024"/>
    <s v="V2"/>
    <s v="VM running"/>
    <b v="0"/>
    <s v="vnet-onnet-eastus2-prod-001"/>
    <s v="snet-gis-server-eastus2-prod-006"/>
    <s v="Default (Azure-provided)"/>
    <s v="vm-arcgis-eastus2-prod-001-nsg"/>
    <s v="vm-arcgis-eastus2-prod-001777"/>
    <s v="Standard"/>
    <b v="1"/>
    <s v="False"/>
    <s v="10.10.7.132"/>
    <s v="Dynamic"/>
    <s v=""/>
    <s v="2023-01-13 12:39"/>
    <s v="Microsoft.Azure.AzureDefenderForServers,  Microsoft.Azure.AzureDefenderForSQL,  Microsoft.EnterpriseCloud.Monitoring,  Microsoft.Azure.RecoveryServices.SiteRecovery,  Microsoft.SqlServer.Management"/>
    <n v="1"/>
  </r>
  <r>
    <s v="Onnet-Prod"/>
    <s v="rg-gis-eastus2-prod-001"/>
    <s v="vm-arcgis-eastus2-prod-002"/>
    <s v="Standard_B2s"/>
    <n v="324"/>
    <n v="2"/>
    <n v="1"/>
    <n v="4"/>
    <n v="4"/>
    <n v="1280"/>
    <n v="21.4580078125"/>
    <n v="3"/>
    <m/>
    <m/>
    <s v=""/>
    <s v="3 1 2"/>
    <s v="UltraSSDAvailable"/>
    <x v="0"/>
    <s v="Windows"/>
    <s v="WindowsServer"/>
    <s v="2019-datacenter-gensecond"/>
    <b v="1"/>
    <s v="MicrosoftWindowsServer"/>
    <s v="17763.4131.230311"/>
    <s v="None"/>
    <s v="adminonnet"/>
    <x v="1"/>
    <b v="0"/>
    <b v="1"/>
    <s v="Standard_LRS"/>
    <n v="1024"/>
    <s v="None"/>
    <n v="0"/>
    <s v="V2"/>
    <s v="VM deallocated"/>
    <b v="0"/>
    <s v="vnet-onnet-eastus2-prod-001"/>
    <s v="snet-gis-server-eastus2-prod-006"/>
    <s v="Default (Azure-provided)"/>
    <s v="vm-arcgis-eastus2-prod-002-nsg"/>
    <s v="vm-arcgis-eastus2-prod-002279"/>
    <s v="Standard"/>
    <b v="1"/>
    <s v="False"/>
    <s v="10.10.7.134"/>
    <s v="Static"/>
    <s v=""/>
    <s v="2023-03-16 20:29"/>
    <s v="Microsoft.Azure.AzureDefenderForServers,  Microsoft.Compute,  Microsoft.EnterpriseCloud.Monitoring,  Microsoft.Azure.RecoveryServices.SiteRecovery,  Microsoft.Azure.Monitor"/>
    <n v="1"/>
  </r>
  <r>
    <s v="Onnet-Prod"/>
    <s v="rg-gis-eastus2-prod-001"/>
    <s v="vm-gis-aes-eastus2-prod-003"/>
    <s v="Standard_F32s_v2"/>
    <n v="238"/>
    <n v="32"/>
    <n v="2"/>
    <n v="64"/>
    <n v="32"/>
    <n v="51200"/>
    <n v="732.421875"/>
    <n v="8"/>
    <m/>
    <m/>
    <s v=""/>
    <s v="1 3 2"/>
    <s v="UltraSSDAvailable"/>
    <x v="0"/>
    <s v="Windows"/>
    <s v="Windows Server 2019 Datacenter"/>
    <s v="10.0.17763.8644"/>
    <b v="1"/>
    <s v="MicrosoftWindowsServer"/>
    <s v="17763.5329.231230"/>
    <s v="None"/>
    <s v="gisprodadmin"/>
    <x v="1"/>
    <b v="0"/>
    <b v="1"/>
    <s v="Premium_LRS"/>
    <n v="1024"/>
    <s v="None"/>
    <n v="0"/>
    <s v="V2"/>
    <s v="VM running"/>
    <b v="0"/>
    <s v="vnet-onnet-eastus2-prod-001"/>
    <s v="snet-gis-server-eastus2-prod-006"/>
    <s v="Default (Azure-provided)"/>
    <s v="None"/>
    <s v="vm-gis-aes-eastus2-prod-003679"/>
    <s v="Standard"/>
    <b v="1"/>
    <s v="False"/>
    <s v="10.10.7.148"/>
    <s v="Dynamic"/>
    <s v=""/>
    <s v="2024-01-12 21:05"/>
    <s v="Microsoft.Azure.AzureDefenderForServers,  Microsoft.EnterpriseCloud.Monitoring,  Microsoft.Azure.RecoveryServices.SiteRecovery,  Microsoft.Compute"/>
    <n v="1"/>
  </r>
  <r>
    <s v="Onnet-Prod"/>
    <s v="rg-gis-eastus2-prod-001"/>
    <s v="vm-gis-aes-eastus2-prod-005"/>
    <s v="Standard_B8as_v2"/>
    <n v="304"/>
    <n v="8"/>
    <n v="2"/>
    <n v="32"/>
    <n v="16"/>
    <n v="12800"/>
    <n v="276.5654296875"/>
    <n v="4"/>
    <m/>
    <m/>
    <s v=""/>
    <s v="2 1 3"/>
    <s v="UltraSSDAvailable"/>
    <x v="0"/>
    <s v="Windows"/>
    <s v="Windows Server 2022 Datacenter"/>
    <s v="10.0.20348.4893"/>
    <b v="1"/>
    <s v="MicrosoftWindowsServer"/>
    <s v="20348.3091.250112"/>
    <s v="None"/>
    <s v="gisprodadmin"/>
    <x v="0"/>
    <b v="0"/>
    <b v="0"/>
    <s v="Premium_LRS"/>
    <n v="1024"/>
    <s v="None"/>
    <n v="0"/>
    <s v="V1"/>
    <s v="VM running"/>
    <b v="0"/>
    <s v="vnet-onnet-eastus2-prod-001"/>
    <s v="snet-gis-server-eastus2-prod-001"/>
    <s v="Default (Azure-provided)"/>
    <s v="None"/>
    <s v="nic-aes-eastus2-prod-005"/>
    <s v="Standard"/>
    <b v="1"/>
    <s v="False"/>
    <s v="10.10.1.132"/>
    <s v="Dynamic"/>
    <s v=""/>
    <s v="2025-02-07 20:32"/>
    <s v="Microsoft.Azure.AzureDefenderForServers"/>
    <n v="1"/>
  </r>
  <r>
    <s v="Onnet-Prod"/>
    <s v="rg-gis-eastus2-prod-001"/>
    <s v="vm-gis-aes-eastus2-prod-006"/>
    <s v="Standard_B2as_v2"/>
    <n v="304"/>
    <n v="2"/>
    <n v="2"/>
    <n v="8"/>
    <n v="4"/>
    <n v="3750"/>
    <n v="81.0625"/>
    <n v="2"/>
    <m/>
    <m/>
    <s v=""/>
    <s v="2 1 3"/>
    <s v="UltraSSDAvailable"/>
    <x v="0"/>
    <s v="Windows"/>
    <s v="Windows Server 2022 Datacenter"/>
    <s v="10.0.20348.4893"/>
    <b v="1"/>
    <s v="MicrosoftWindowsServer"/>
    <s v="20348.3207.250210"/>
    <s v="None"/>
    <s v="gisprodadmin"/>
    <x v="0"/>
    <b v="0"/>
    <b v="0"/>
    <s v="Premium_LRS"/>
    <n v="1024"/>
    <s v="None"/>
    <n v="0"/>
    <s v="V1"/>
    <s v="VM running"/>
    <b v="0"/>
    <s v="vnet-onnet-eastus2-prod-001"/>
    <s v="snet-gis-server-eastus2-prod-002"/>
    <s v="Default (Azure-provided)"/>
    <s v="None"/>
    <s v="nic-aes-eastus2-prod-006"/>
    <s v="Standard"/>
    <b v="1"/>
    <s v="False"/>
    <s v="10.10.1.165"/>
    <s v="Dynamic"/>
    <s v=""/>
    <s v="2025-02-21 13:31"/>
    <s v="Microsoft.Azure.AzureDefenderForServers"/>
    <n v="1"/>
  </r>
  <r>
    <s v="Onnet-Prod"/>
    <s v="rg-gis-eastus2-prod-001"/>
    <s v="vm-gis-aes-eastus2-prod-007"/>
    <s v="Standard_B2as_v2"/>
    <n v="304"/>
    <n v="2"/>
    <n v="2"/>
    <n v="8"/>
    <n v="4"/>
    <n v="3750"/>
    <n v="81.0625"/>
    <n v="2"/>
    <m/>
    <m/>
    <s v=""/>
    <s v="2 1 3"/>
    <s v="UltraSSDAvailable"/>
    <x v="0"/>
    <s v="Windows"/>
    <s v="Windows Server 2022 Datacenter"/>
    <s v="10.0.20348.5020"/>
    <b v="1"/>
    <s v="MicrosoftWindowsServer"/>
    <s v="20348.3207.250210"/>
    <s v="None"/>
    <s v="gisprodadmin"/>
    <x v="0"/>
    <b v="0"/>
    <b v="0"/>
    <s v="Premium_LRS"/>
    <n v="1024"/>
    <s v="None"/>
    <n v="0"/>
    <s v="V1"/>
    <s v="VM running"/>
    <b v="0"/>
    <s v="vnet-onnet-eastus2-prod-001"/>
    <s v="snet-gis-server-eastus2-prod-002"/>
    <s v="Default (Azure-provided)"/>
    <s v="None"/>
    <s v="nic-aes-eastus2-prod-007"/>
    <s v="Standard"/>
    <b v="1"/>
    <s v="False"/>
    <s v="10.10.1.164"/>
    <s v="Dynamic"/>
    <s v=""/>
    <s v="2025-02-21 13:31"/>
    <s v="Microsoft.Azure.AzureDefenderForServers"/>
    <n v="1"/>
  </r>
  <r>
    <s v="Onnet-Prod"/>
    <s v="rg-gis-eastus2-prod-001"/>
    <s v="vm-gis-aes-eastus2-prod-008"/>
    <s v="Standard_F8s_v2"/>
    <n v="238"/>
    <n v="8"/>
    <n v="2"/>
    <n v="16"/>
    <n v="16"/>
    <n v="12800"/>
    <n v="183.10546875"/>
    <n v="4"/>
    <m/>
    <m/>
    <n v="1"/>
    <s v="1 3 2"/>
    <s v="UltraSSDAvailable"/>
    <x v="0"/>
    <s v="Windows"/>
    <m/>
    <m/>
    <b v="1"/>
    <m/>
    <m/>
    <s v="None"/>
    <m/>
    <x v="1"/>
    <b v="0"/>
    <b v="0"/>
    <s v="Premium_LRS"/>
    <n v="1024"/>
    <s v="None"/>
    <n v="0"/>
    <s v="V1"/>
    <s v="VM deallocated"/>
    <b v="0"/>
    <s v="vnet-onnet-eastus2-prod-001"/>
    <s v="snet-gis-server-eastus2-prod-006"/>
    <s v="VNET: ( 8.8.8.8)"/>
    <s v="None"/>
    <s v="vm-gis-aes-eastus2-prod-008112_z1"/>
    <s v="Standard"/>
    <b v="1"/>
    <s v="False"/>
    <s v="10.10.7.139"/>
    <s v="Dynamic"/>
    <s v=""/>
    <s v="2025-12-01 21:15"/>
    <s v="Microsoft.Azure.AzureDefenderForServers,  Microsoft.Compute"/>
    <n v="1"/>
  </r>
  <r>
    <s v="Onnet-Prod"/>
    <s v="rg-gis-eastus2-prod-001"/>
    <s v="vm-gis-aes-eastus2-prod-009"/>
    <s v="Standard_F8s_v2"/>
    <n v="238"/>
    <n v="8"/>
    <n v="2"/>
    <n v="16"/>
    <n v="16"/>
    <n v="12800"/>
    <n v="183.10546875"/>
    <n v="4"/>
    <m/>
    <m/>
    <n v="1"/>
    <s v="1 3 2"/>
    <s v="UltraSSDAvailable"/>
    <x v="0"/>
    <s v="Windows"/>
    <m/>
    <m/>
    <b v="1"/>
    <m/>
    <m/>
    <s v="None"/>
    <m/>
    <x v="1"/>
    <b v="0"/>
    <b v="0"/>
    <s v="Premium_LRS"/>
    <n v="1024"/>
    <s v="None"/>
    <n v="0"/>
    <s v="V2"/>
    <s v="VM deallocated"/>
    <b v="0"/>
    <s v="vnet-onnet-eastus2-prod-001"/>
    <s v="snet-gis-server-eastus2-prod-006"/>
    <s v="VNET: ( 8.8.8.8)"/>
    <s v="None"/>
    <s v="vm-gis-aes-eastus2-prod-009984_z1"/>
    <s v="Standard"/>
    <b v="1"/>
    <s v="False"/>
    <s v="10.10.7.152"/>
    <s v="Dynamic"/>
    <s v=""/>
    <s v="2025-12-01 21:25"/>
    <s v="Microsoft.Azure.AzureDefenderForServers,  Microsoft.Compute"/>
    <n v="1"/>
  </r>
  <r>
    <s v="Onnet-Prod"/>
    <s v="rg-gis-eastus2-prod-001"/>
    <s v="vm-gis-apo-eastus2-prod-002"/>
    <s v="Standard_D4as_v4"/>
    <n v="75"/>
    <n v="4"/>
    <n v="2"/>
    <n v="16"/>
    <n v="8"/>
    <n v="6400"/>
    <n v="91.552734375"/>
    <n v="2"/>
    <m/>
    <m/>
    <s v=""/>
    <s v="2 1 3"/>
    <s v="UltraSSDAvailable"/>
    <x v="0"/>
    <s v="Windows"/>
    <s v="Windows Server 2019 Datacenter"/>
    <s v="10.0.17763.4499"/>
    <b v="1"/>
    <s v="MicrosoftWindowsServer"/>
    <s v="17763.4252.230404"/>
    <s v="None"/>
    <s v="gisprodadmin"/>
    <x v="0"/>
    <b v="0"/>
    <b v="1"/>
    <s v="Premium_LRS"/>
    <n v="1024"/>
    <s v="None"/>
    <n v="0"/>
    <s v="V1"/>
    <s v="VM running"/>
    <b v="0"/>
    <s v="vnet-onnet-eastus2-prod-001"/>
    <s v="snet-gis-server-eastus2-prod-006"/>
    <s v="Default (Azure-provided)"/>
    <s v="None"/>
    <s v="nic-apo-eastus2-prod-002"/>
    <s v="Standard"/>
    <b v="1"/>
    <s v="False"/>
    <s v="10.10.7.136"/>
    <s v="Static"/>
    <s v=""/>
    <s v="2023-05-09 00:44"/>
    <s v="Microsoft.Azure.AzureDefenderForServers,  Microsoft.EnterpriseCloud.Monitoring,  Microsoft.Azure.Monitor"/>
    <n v="1"/>
  </r>
  <r>
    <s v="Onnet-Prod"/>
    <s v="rg-gis-eastus2-prod-001"/>
    <s v="vm-gis-apo-eastus2-prod-004"/>
    <s v="Standard_B4as_v2"/>
    <n v="304"/>
    <n v="4"/>
    <n v="2"/>
    <n v="16"/>
    <n v="8"/>
    <n v="6400"/>
    <n v="138.283203125"/>
    <n v="3"/>
    <m/>
    <m/>
    <s v=""/>
    <s v="2 1 3"/>
    <s v="UltraSSDAvailable"/>
    <x v="0"/>
    <s v="Windows"/>
    <s v="Windows Server 2022 Datacenter"/>
    <s v="10.0.20348.5020"/>
    <b v="1"/>
    <s v="MicrosoftWindowsServer"/>
    <s v="20348.3091.250112"/>
    <s v="None"/>
    <s v="gisprodadmin"/>
    <x v="0"/>
    <b v="0"/>
    <b v="0"/>
    <s v="Premium_LRS"/>
    <n v="1024"/>
    <s v="None"/>
    <n v="0"/>
    <s v="V1"/>
    <s v="VM running"/>
    <b v="0"/>
    <s v="vnet-onnet-eastus2-prod-001"/>
    <s v="snet-gis-server-eastus2-prod-001"/>
    <s v="Default (Azure-provided)"/>
    <s v="None"/>
    <s v="nic-apo-eastus2-prod-004"/>
    <s v="Standard"/>
    <b v="1"/>
    <s v="False"/>
    <s v="10.10.1.135"/>
    <s v="Dynamic"/>
    <s v=""/>
    <s v="2025-02-07 20:40"/>
    <s v="Microsoft.Azure.AzureDefenderForServers"/>
    <n v="1"/>
  </r>
  <r>
    <s v="Onnet-Prod"/>
    <s v="rg-gis-eastus2-prod-001"/>
    <s v="vm-gis-apo-eastus2-prod-008"/>
    <s v="Standard_F8s_v2"/>
    <n v="238"/>
    <n v="8"/>
    <n v="2"/>
    <n v="16"/>
    <n v="16"/>
    <n v="12800"/>
    <n v="183.10546875"/>
    <n v="4"/>
    <m/>
    <m/>
    <n v="1"/>
    <s v="1 3 2"/>
    <s v="UltraSSDAvailable"/>
    <x v="0"/>
    <s v="Windows"/>
    <m/>
    <m/>
    <b v="1"/>
    <m/>
    <m/>
    <s v="None"/>
    <m/>
    <x v="1"/>
    <b v="0"/>
    <b v="0"/>
    <s v="Premium_LRS"/>
    <n v="1024"/>
    <s v="None"/>
    <n v="0"/>
    <s v="V1"/>
    <s v="VM deallocated"/>
    <b v="0"/>
    <s v="vnet-onnet-eastus2-prod-001"/>
    <s v="snet-gis-server-eastus2-prod-006"/>
    <s v="VNET: ( 8.8.8.8)"/>
    <s v="None"/>
    <s v="vm-gis-apo-eastus2-prod-008478_z1"/>
    <s v="Standard"/>
    <b v="1"/>
    <s v="False"/>
    <s v="10.10.7.147"/>
    <s v="Dynamic"/>
    <s v=""/>
    <s v="2025-12-01 21:17"/>
    <s v="Microsoft.Azure.AzureDefenderForServers,  Microsoft.Compute"/>
    <n v="1"/>
  </r>
  <r>
    <s v="Onnet-Prod"/>
    <s v="rg-gis-eastus2-prod-001"/>
    <s v="vm-gis-apo-eastus2-prod-009"/>
    <s v="Standard_F8s_v2"/>
    <n v="238"/>
    <n v="8"/>
    <n v="2"/>
    <n v="16"/>
    <n v="16"/>
    <n v="12800"/>
    <n v="183.10546875"/>
    <n v="4"/>
    <m/>
    <m/>
    <n v="1"/>
    <s v="1 3 2"/>
    <s v="UltraSSDAvailable"/>
    <x v="0"/>
    <s v="Windows"/>
    <m/>
    <m/>
    <b v="1"/>
    <m/>
    <m/>
    <s v="None"/>
    <m/>
    <x v="1"/>
    <b v="0"/>
    <b v="0"/>
    <s v="Premium_LRS"/>
    <n v="1024"/>
    <s v="None"/>
    <n v="0"/>
    <s v="V1"/>
    <s v="VM deallocated"/>
    <b v="0"/>
    <s v="vnet-onnet-eastus2-prod-001"/>
    <s v="snet-gis-server-eastus2-prod-006"/>
    <s v="VNET: ( 8.8.8.8)"/>
    <s v="None"/>
    <s v="vm-gis-apo-eastus2-prod-00938_z1"/>
    <s v="Standard"/>
    <b v="1"/>
    <s v="False"/>
    <s v="10.10.7.149"/>
    <s v="Dynamic"/>
    <s v=""/>
    <s v="2025-12-01 21:19"/>
    <s v="Microsoft.Azure.AzureDefenderForServers,  Microsoft.Compute"/>
    <n v="1"/>
  </r>
  <r>
    <s v="Onnet-Prod"/>
    <s v="rg-gis-eastus2-prod-001"/>
    <s v="vm-gis-ds-eastus2-prod-004"/>
    <s v="Standard_B2as_v2"/>
    <n v="304"/>
    <n v="2"/>
    <n v="2"/>
    <n v="8"/>
    <n v="4"/>
    <n v="3750"/>
    <n v="81.0625"/>
    <n v="2"/>
    <m/>
    <m/>
    <s v=""/>
    <s v="2 1 3"/>
    <s v="UltraSSDAvailable"/>
    <x v="0"/>
    <s v="Windows"/>
    <s v="Windows Server 2022 Datacenter"/>
    <s v="10.0.20348.5020"/>
    <b v="1"/>
    <s v="MicrosoftWindowsServer"/>
    <s v="20348.3091.250112"/>
    <s v="None"/>
    <s v="gisprodadmin"/>
    <x v="0"/>
    <b v="0"/>
    <b v="0"/>
    <s v="Premium_LRS"/>
    <n v="128"/>
    <s v="Premium_LRS"/>
    <n v="128"/>
    <s v="V1"/>
    <s v="VM running"/>
    <b v="0"/>
    <s v="vnet-onnet-eastus2-prod-001"/>
    <s v="snet-gis-server-eastus2-prod-001"/>
    <s v="Default (Azure-provided)"/>
    <s v="None"/>
    <s v="nic-ds-eastus2-prod-004"/>
    <s v="Standard"/>
    <b v="1"/>
    <s v="False"/>
    <s v="10.10.1.136"/>
    <s v="Dynamic"/>
    <s v=""/>
    <s v="2025-02-07 20:40"/>
    <s v="Microsoft.Azure.AzureDefenderForServers"/>
    <n v="1"/>
  </r>
  <r>
    <s v="Onnet-Prod"/>
    <s v="rg-gis-eastus2-prod-001"/>
    <s v="vm-gis-ds-eastus2-prod-005"/>
    <s v="Standard_B4as_v2"/>
    <n v="304"/>
    <n v="4"/>
    <n v="2"/>
    <n v="16"/>
    <n v="8"/>
    <n v="6400"/>
    <n v="138.283203125"/>
    <n v="3"/>
    <m/>
    <m/>
    <s v=""/>
    <s v="2 1 3"/>
    <s v="UltraSSDAvailable"/>
    <x v="0"/>
    <s v="Windows"/>
    <s v="Windows Server 2022 Datacenter"/>
    <s v="10.0.20348.5020"/>
    <b v="1"/>
    <s v="MicrosoftWindowsServer"/>
    <s v="20348.3091.250112"/>
    <s v="None"/>
    <s v="gisprodadmin"/>
    <x v="0"/>
    <b v="0"/>
    <b v="0"/>
    <s v="Premium_LRS"/>
    <n v="128"/>
    <s v="Premium_LRS"/>
    <n v="128"/>
    <s v="V1"/>
    <s v="VM running"/>
    <b v="0"/>
    <s v="vnet-onnet-eastus2-prod-001"/>
    <s v="snet-gis-server-eastus2-prod-001"/>
    <s v="Default (Azure-provided)"/>
    <s v="None"/>
    <s v="nic-ds-eastus2-prod-005"/>
    <s v="Standard"/>
    <b v="1"/>
    <s v="False"/>
    <s v="10.10.1.137"/>
    <s v="Dynamic"/>
    <s v=""/>
    <s v="2025-02-07 20:40"/>
    <s v="Microsoft.Azure.AzureDefenderForServers"/>
    <n v="1"/>
  </r>
  <r>
    <s v="Onnet-Prod"/>
    <s v="rg-gis-eastus2-prod-001"/>
    <s v="vm-gis-ds-eastus2-prod-006"/>
    <s v="Standard_B4as_v2"/>
    <n v="304"/>
    <n v="4"/>
    <n v="2"/>
    <n v="16"/>
    <n v="8"/>
    <n v="6400"/>
    <n v="138.283203125"/>
    <n v="3"/>
    <m/>
    <m/>
    <s v=""/>
    <s v="2 1 3"/>
    <s v="UltraSSDAvailable"/>
    <x v="0"/>
    <s v="Windows"/>
    <s v="Windows Server 2022 Datacenter"/>
    <s v="10.0.20348.5020"/>
    <b v="1"/>
    <s v="MicrosoftWindowsServer"/>
    <s v="20348.3207.250210"/>
    <s v="None"/>
    <s v="gisprodadmin"/>
    <x v="0"/>
    <b v="0"/>
    <b v="0"/>
    <s v="Premium_LRS"/>
    <n v="128"/>
    <s v="Premium_LRS"/>
    <n v="128"/>
    <s v="V1"/>
    <s v="VM running"/>
    <b v="0"/>
    <s v="vnet-onnet-eastus2-prod-001"/>
    <s v="snet-gis-server-eastus2-prod-002"/>
    <s v="Default (Azure-provided)"/>
    <s v="None"/>
    <s v="nic-ds-eastus2-prod-006"/>
    <s v="Standard"/>
    <b v="1"/>
    <s v="False"/>
    <s v="10.10.1.169"/>
    <s v="Dynamic"/>
    <s v=""/>
    <s v="2025-02-21 22:30"/>
    <s v="Microsoft.Azure.AzureDefenderForServers"/>
    <n v="1"/>
  </r>
  <r>
    <s v="Onnet-Prod"/>
    <s v="rg-gis-eastus2-prod-001"/>
    <s v="vm-gis-nss-eastus2-prod-002"/>
    <s v="Standard_D2as_v4"/>
    <n v="75"/>
    <n v="2"/>
    <n v="2"/>
    <n v="8"/>
    <n v="4"/>
    <n v="3200"/>
    <n v="45.7763671875"/>
    <n v="2"/>
    <m/>
    <m/>
    <s v=""/>
    <s v="2 1 3"/>
    <s v="UltraSSDAvailable"/>
    <x v="0"/>
    <s v="Windows"/>
    <s v="WindowsServer"/>
    <s v="2019-Datacenter"/>
    <b v="1"/>
    <s v="MicrosoftWindowsServer"/>
    <s v="17763.4252.230404"/>
    <s v="None"/>
    <s v="gisprodadmin"/>
    <x v="0"/>
    <b v="0"/>
    <b v="1"/>
    <s v="Premium_LRS"/>
    <n v="128"/>
    <s v="None"/>
    <n v="0"/>
    <s v="V1"/>
    <s v="VM deallocated"/>
    <b v="0"/>
    <s v="vnet-onnet-eastus2-prod-001"/>
    <s v="snet-gis-server-eastus2-prod-006"/>
    <s v="Default (Azure-provided)"/>
    <s v="None"/>
    <s v="nic-nss-eastus2-prod-002"/>
    <s v="Standard"/>
    <b v="1"/>
    <s v="False"/>
    <s v="10.10.7.142"/>
    <s v="Static"/>
    <s v=""/>
    <s v="2023-05-08 21:06"/>
    <s v="Microsoft.Azure.AzureDefenderForServers,  Microsoft.EnterpriseCloud.Monitoring,  Microsoft.Azure.Monitor"/>
    <n v="1"/>
  </r>
  <r>
    <s v="Onnet-Prod"/>
    <s v="rg-gis-eastus2-prod-001"/>
    <s v="vm-gis-was-eastus2-prod-003"/>
    <s v="Standard_F8s_v2"/>
    <n v="238"/>
    <n v="8"/>
    <n v="2"/>
    <n v="16"/>
    <n v="16"/>
    <n v="12800"/>
    <n v="183.10546875"/>
    <n v="4"/>
    <m/>
    <m/>
    <n v="1"/>
    <s v="1 3 2"/>
    <s v="UltraSSDAvailable"/>
    <x v="0"/>
    <s v="Windows"/>
    <m/>
    <m/>
    <b v="1"/>
    <m/>
    <m/>
    <s v="None"/>
    <m/>
    <x v="1"/>
    <b v="0"/>
    <b v="0"/>
    <s v="Premium_LRS"/>
    <n v="128"/>
    <s v="None"/>
    <n v="0"/>
    <s v="V1"/>
    <s v="VM deallocated"/>
    <b v="0"/>
    <s v="vnet-onnet-eastus2-prod-001"/>
    <s v="snet-gis-server-eastus2-prod-006"/>
    <s v="VNET: ( 8.8.8.8)"/>
    <s v="None"/>
    <s v="vm-gis-was-eastus2-prod-003667_z1"/>
    <s v="Standard"/>
    <b v="1"/>
    <s v="False"/>
    <s v="10.10.7.150"/>
    <s v="Dynamic"/>
    <s v=""/>
    <s v="2025-12-01 21:28"/>
    <s v="Microsoft.Azure.AzureDefenderForServers,  Microsoft.Compute"/>
    <n v="1"/>
  </r>
  <r>
    <s v="Onnet-Prod"/>
    <s v="rg-gis-eastus2-prod-001"/>
    <s v="vm-gis-was-eastus2-prod-004"/>
    <s v="Standard_F8s_v2"/>
    <n v="238"/>
    <n v="8"/>
    <n v="2"/>
    <n v="16"/>
    <n v="16"/>
    <n v="12800"/>
    <n v="183.10546875"/>
    <n v="4"/>
    <m/>
    <m/>
    <n v="1"/>
    <s v="1 3 2"/>
    <s v="UltraSSDAvailable"/>
    <x v="0"/>
    <s v="Windows"/>
    <m/>
    <m/>
    <b v="1"/>
    <m/>
    <m/>
    <s v="None"/>
    <m/>
    <x v="1"/>
    <b v="0"/>
    <b v="0"/>
    <s v="Premium_LRS"/>
    <n v="128"/>
    <s v="None"/>
    <n v="0"/>
    <s v="V1"/>
    <s v="VM deallocated"/>
    <b v="0"/>
    <s v="vnet-onnet-eastus2-prod-001"/>
    <s v="snet-gis-server-eastus2-prod-006"/>
    <s v="VNET: ( 8.8.8.8)"/>
    <s v="None"/>
    <s v="vm-gis-was-eastus2-prod-004822_z1"/>
    <s v="Standard"/>
    <b v="1"/>
    <s v="False"/>
    <s v="10.10.7.151"/>
    <s v="Dynamic"/>
    <s v=""/>
    <s v="2025-12-01 21:23"/>
    <s v="Microsoft.Azure.AzureDefenderForServers,  Microsoft.Compute"/>
    <n v="1"/>
  </r>
  <r>
    <s v="Onnet-Prod"/>
    <s v="rg-nomo-eastus2-prod-002"/>
    <s v="5ce6cec50d5b4416a8d60a963311e6ec"/>
    <s v="Standard_DS4_v2"/>
    <n v="302"/>
    <n v="8"/>
    <n v="1"/>
    <n v="28"/>
    <n v="32"/>
    <n v="25600"/>
    <n v="366.2109375"/>
    <n v="8"/>
    <m/>
    <m/>
    <n v="2"/>
    <s v=""/>
    <s v=""/>
    <x v="0"/>
    <s v="Linux"/>
    <s v="ubuntu"/>
    <s v="22.04"/>
    <b v="0"/>
    <s v="AzureDatabricks"/>
    <s v="20260304.1442.1"/>
    <s v="None"/>
    <s v="ubuntu"/>
    <x v="0"/>
    <b v="0"/>
    <b v="0"/>
    <s v="Premium_LRS"/>
    <n v="128"/>
    <s v="2 Disks found."/>
    <n v="256"/>
    <s v="V1"/>
    <s v="VM running"/>
    <b v="0"/>
    <s v="vnet-onnet-eastus2-prod-001"/>
    <s v="snet-nomopublic-eastus2-prod-001"/>
    <s v="Default (Azure-provided)"/>
    <s v="None"/>
    <s v="5ce6cec50d5b4416a8d60a963311e6ec-publicNIC"/>
    <s v="Standard"/>
    <b v="1"/>
    <s v="False"/>
    <s v="10.40.2.78"/>
    <s v="Dynamic"/>
    <s v="5ce6cec50d5b4416a8d60a963311e6ec-publicIP"/>
    <s v="2026-04-16 21:03"/>
    <s v=""/>
    <n v="1"/>
  </r>
  <r>
    <s v="Onnet-Prod"/>
    <s v="rg-nomo-eastus2-prod-002"/>
    <s v="5ce6cec50d5b4416a8d60a963311e6ec"/>
    <s v="Standard_DS4_v2"/>
    <n v="302"/>
    <n v="8"/>
    <n v="1"/>
    <n v="28"/>
    <n v="32"/>
    <n v="25600"/>
    <n v="366.2109375"/>
    <n v="8"/>
    <m/>
    <m/>
    <n v="2"/>
    <s v=""/>
    <s v=""/>
    <x v="0"/>
    <s v="Linux"/>
    <s v="ubuntu"/>
    <s v="22.04"/>
    <b v="0"/>
    <s v="AzureDatabricks"/>
    <s v="20260304.1442.1"/>
    <s v="None"/>
    <s v="ubuntu"/>
    <x v="0"/>
    <b v="0"/>
    <b v="0"/>
    <s v="Premium_LRS"/>
    <n v="128"/>
    <s v="2 Disks found."/>
    <n v="256"/>
    <s v="V1"/>
    <s v="VM running"/>
    <b v="0"/>
    <s v="vnet-onnet-eastus2-prod-001"/>
    <s v="snet-nomoprivate-eastus2-prod-001"/>
    <s v="Default (Azure-provided)"/>
    <s v="None"/>
    <s v="5ce6cec50d5b4416a8d60a963311e6ec-privateNIC"/>
    <s v="Standard"/>
    <b v="1"/>
    <s v="False"/>
    <s v="10.40.2.91"/>
    <s v="Dynamic"/>
    <s v=""/>
    <s v="2026-04-16 21:03"/>
    <s v=""/>
    <n v="0"/>
  </r>
  <r>
    <s v="Onnet-Prod"/>
    <s v="rg-operations-eastus2-prod-001"/>
    <s v="vm-sigfo-eastus2-prod-001"/>
    <s v="Standard_E2as_v4"/>
    <n v="173"/>
    <n v="2"/>
    <n v="2"/>
    <n v="16"/>
    <n v="4"/>
    <n v="3200"/>
    <n v="45.7763671875"/>
    <n v="2"/>
    <m/>
    <m/>
    <s v=""/>
    <s v="2 1 3"/>
    <s v="UltraSSDAvailable"/>
    <x v="0"/>
    <s v="Linux"/>
    <s v="UbuntuServer"/>
    <s v="18_04-lts-gen2"/>
    <b v="0"/>
    <s v="Canonical"/>
    <s v="18.04.202302100"/>
    <s v="None"/>
    <s v="adminonnet"/>
    <x v="1"/>
    <b v="0"/>
    <b v="1"/>
    <s v="StandardSSD_LRS"/>
    <n v="512"/>
    <s v="StandardSSD_LRS"/>
    <n v="512"/>
    <s v="V2"/>
    <s v="VM deallocated"/>
    <b v="0"/>
    <s v="vnet-onnet-eastus2-prod-001"/>
    <s v="snet-op-eastus2-prod-001"/>
    <s v="Default (Azure-provided)"/>
    <s v="vm-sigfo-eastus2-prod-001-nsg"/>
    <s v="vm-sigfo-eastus2-prod-001527"/>
    <s v="Standard"/>
    <b v="1"/>
    <s v="False"/>
    <s v="10.10.7.100"/>
    <s v="Static"/>
    <s v=""/>
    <s v="2023-02-14 19:38"/>
    <s v="Microsoft.Azure.AzureDefenderForServers,  Microsoft.EnterpriseCloud.Monitoring,  Microsoft.OSTCExtensions"/>
    <n v="1"/>
  </r>
  <r>
    <s v="Onnet-Prod"/>
    <s v="rg-sn-eastus2-prod-001"/>
    <s v="vm-sn-ms-eastus2-prod-002"/>
    <s v="Standard_D8_v4"/>
    <n v="342"/>
    <n v="8"/>
    <n v="2"/>
    <n v="32"/>
    <n v="16"/>
    <n v="12800"/>
    <n v="183.10546875"/>
    <n v="4"/>
    <m/>
    <m/>
    <s v=""/>
    <s v=""/>
    <s v=""/>
    <x v="0"/>
    <s v="Windows"/>
    <s v="WindowsServer"/>
    <s v="2019-Datacenter"/>
    <b v="1"/>
    <s v="MicrosoftWindowsServer"/>
    <s v="17763.4645.230707"/>
    <s v="None"/>
    <s v="azureuser"/>
    <x v="0"/>
    <b v="0"/>
    <b v="1"/>
    <s v="Standard_LRS"/>
    <n v="512"/>
    <s v="2 Disks found."/>
    <n v="32"/>
    <s v="V1"/>
    <s v="VM deallocated"/>
    <b v="0"/>
    <s v="vnet-onnet-eastus2-prod-001"/>
    <s v="snet-sn-ms-eastus2-prod-002"/>
    <s v="Default (Azure-provided)"/>
    <s v="None"/>
    <s v="nic-ms-eastus2-prod-002"/>
    <s v="Standard"/>
    <b v="1"/>
    <s v="False"/>
    <s v="10.10.1.69"/>
    <s v="Static"/>
    <s v=""/>
    <s v="2023-08-02 20:16"/>
    <s v="Microsoft.Azure.AzureDefenderForServers,  Microsoft.EnterpriseCloud.Monitoring"/>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9" cacheId="67"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BM5:BN9" firstHeaderRow="2" firstDataRow="2" firstDataCol="1" rowPageCount="1" colPageCount="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6"/>
  </rowFields>
  <rowItems count="3">
    <i>
      <x/>
    </i>
    <i>
      <x v="1"/>
    </i>
    <i t="grand">
      <x/>
    </i>
  </rowItems>
  <colItems count="1">
    <i/>
  </colItems>
  <pageFields count="1">
    <pageField fld="17" hier="-1"/>
  </pageFields>
  <dataFields count="1">
    <dataField name="Sum of Resource U" fld="4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1" cacheId="25"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DK6:DL14" firstHeaderRow="2" firstDataRow="2" firstDataCol="1" rowPageCount="1" colPageCount="1"/>
  <pivotFields count="9">
    <pivotField axis="axisPage" showAll="0">
      <items count="5">
        <item x="0"/>
        <item x="1"/>
        <item x="2"/>
        <item x="3"/>
        <item t="default"/>
      </items>
    </pivotField>
    <pivotField axis="axisRow" showAll="0">
      <items count="7">
        <item x="0"/>
        <item x="1"/>
        <item x="2"/>
        <item x="3"/>
        <item x="4"/>
        <item x="5"/>
        <item t="default"/>
      </items>
    </pivotField>
    <pivotField dataField="1"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pageFields count="1">
    <pageField fld="0" hier="-1"/>
  </pageFields>
  <dataFields count="1">
    <dataField name="Average of Latest Score (%)" fld="2" subtotal="average"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0" cacheId="20"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BG5:BH16" firstHeaderRow="2" firstDataRow="2" firstDataCol="1" rowPageCount="1" colPageCount="1"/>
  <pivotFields count="14">
    <pivotField axis="axisPage" showAll="0">
      <items count="5">
        <item x="0"/>
        <item x="1"/>
        <item x="2"/>
        <item x="3"/>
        <item t="default"/>
      </items>
    </pivotField>
    <pivotField showAll="0"/>
    <pivotField showAll="0"/>
    <pivotField showAll="0"/>
    <pivotField showAll="0"/>
    <pivotField showAll="0"/>
    <pivotField showAll="0"/>
    <pivotField showAll="0"/>
    <pivotField axis="axisRow" dataField="1" showAll="0">
      <items count="10">
        <item x="0"/>
        <item x="1"/>
        <item x="2"/>
        <item x="3"/>
        <item x="4"/>
        <item x="5"/>
        <item x="6"/>
        <item x="7"/>
        <item x="8"/>
        <item t="default"/>
      </items>
    </pivotField>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pageFields count="1">
    <pageField fld="0" hier="-1"/>
  </pageFields>
  <dataFields count="1">
    <dataField name="Count of Impacted Services" fld="8"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2" cacheId="30"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BT5:BU20" firstHeaderRow="2" firstDataRow="2" firstDataCol="1" rowPageCount="1" colPageCount="1"/>
  <pivotFields count="14">
    <pivotField showAll="0"/>
    <pivotField showAll="0"/>
    <pivotField showAll="0"/>
    <pivotField dataField="1" showAll="0"/>
    <pivotField axis="axisPage" showAll="0">
      <items count="2">
        <item x="0"/>
        <item t="default"/>
      </items>
    </pivotField>
    <pivotField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s>
  <rowFields count="1">
    <field x="13"/>
  </rowFields>
  <rowItems count="14">
    <i>
      <x/>
    </i>
    <i>
      <x v="1"/>
    </i>
    <i>
      <x v="2"/>
    </i>
    <i>
      <x v="3"/>
    </i>
    <i>
      <x v="4"/>
    </i>
    <i>
      <x v="5"/>
    </i>
    <i>
      <x v="6"/>
    </i>
    <i>
      <x v="7"/>
    </i>
    <i>
      <x v="8"/>
    </i>
    <i>
      <x v="9"/>
    </i>
    <i>
      <x v="10"/>
    </i>
    <i>
      <x v="11"/>
    </i>
    <i>
      <x v="12"/>
    </i>
    <i t="grand">
      <x/>
    </i>
  </rowItems>
  <colItems count="1">
    <i/>
  </colItems>
  <pageFields count="1">
    <pageField fld="4" hier="-1"/>
  </pageFields>
  <dataFields count="1">
    <dataField name="Count of Policy" fld="3"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7" cacheId="57"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CY5:CZ9" firstHeaderRow="2" firstDataRow="2" firstDataCol="1" rowPageCount="1" colPageCount="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8"/>
  </rowFields>
  <rowItems count="3">
    <i>
      <x/>
    </i>
    <i>
      <x v="1"/>
    </i>
    <i t="grand">
      <x/>
    </i>
  </rowItems>
  <colItems count="1">
    <i/>
  </colItems>
  <pageFields count="1">
    <pageField fld="17" hier="-1"/>
  </pageFields>
  <dataFields count="1">
    <dataField name="Sum of Resource U" fld="4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6" cacheId="52"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CR5:CS14" firstHeaderRow="2" firstDataRow="2" firstDataCol="1" rowPageCount="1" colPageCount="1"/>
  <pivotFields count="5">
    <pivotField showAll="0"/>
    <pivotField showAll="0"/>
    <pivotField axis="axisRow" showAll="0">
      <items count="8">
        <item x="0"/>
        <item x="1"/>
        <item x="2"/>
        <item x="3"/>
        <item x="4"/>
        <item x="5"/>
        <item x="6"/>
        <item t="default"/>
      </items>
    </pivotField>
    <pivotField axis="axisPage"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dataField="1" showAll="0"/>
  </pivotFields>
  <rowFields count="1">
    <field x="2"/>
  </rowFields>
  <rowItems count="8">
    <i>
      <x/>
    </i>
    <i>
      <x v="1"/>
    </i>
    <i>
      <x v="2"/>
    </i>
    <i>
      <x v="3"/>
    </i>
    <i>
      <x v="4"/>
    </i>
    <i>
      <x v="5"/>
    </i>
    <i>
      <x v="6"/>
    </i>
    <i t="grand">
      <x/>
    </i>
  </rowItems>
  <colItems count="1">
    <i/>
  </colItems>
  <pageFields count="1">
    <pageField fld="3" hier="-1"/>
  </pageFields>
  <dataFields count="1">
    <dataField name="Sum of Resources Count"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00" cacheId="15"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BA5:BB10" firstHeaderRow="2" firstDataRow="2" firstDataCol="1" rowPageCount="1" colPageCount="1"/>
  <pivotFields count="14">
    <pivotField axis="axisRow" showAll="0">
      <items count="4">
        <item x="0"/>
        <item x="1"/>
        <item x="2"/>
        <item t="default"/>
      </items>
    </pivotField>
    <pivotField showAll="0"/>
    <pivotField showAll="0"/>
    <pivotField showAll="0"/>
    <pivotField showAll="0"/>
    <pivotField axis="axisPage" showAll="0">
      <items count="14">
        <item x="0"/>
        <item x="1"/>
        <item x="2"/>
        <item x="3"/>
        <item x="4"/>
        <item x="5"/>
        <item x="6"/>
        <item x="7"/>
        <item x="8"/>
        <item x="9"/>
        <item x="10"/>
        <item x="11"/>
        <item x="12"/>
        <item t="default"/>
      </items>
    </pivotField>
    <pivotField showAll="0"/>
    <pivotField showAll="0"/>
    <pivotField showAll="0"/>
    <pivotField showAll="0"/>
    <pivotField showAll="0"/>
    <pivotField dataField="1" showAll="0"/>
    <pivotField showAll="0"/>
    <pivotField showAll="0"/>
  </pivotFields>
  <rowFields count="1">
    <field x="0"/>
  </rowFields>
  <rowItems count="4">
    <i>
      <x/>
    </i>
    <i>
      <x v="1"/>
    </i>
    <i>
      <x v="2"/>
    </i>
    <i t="grand">
      <x/>
    </i>
  </rowItems>
  <colItems count="1">
    <i/>
  </colItems>
  <pageFields count="1">
    <pageField fld="5" hier="-1"/>
  </pageFields>
  <dataFields count="1">
    <dataField name="Sum of Net Savings" fld="11" baseField="0" baseItem="0" numFmtId="165"/>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4" cacheId="40"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CF5:CG11" firstHeaderRow="2" firstDataRow="2" firstDataCol="1" rowPageCount="1" colPageCount="1"/>
  <pivotFields count="14">
    <pivotField axis="axisRow" showAll="0">
      <items count="5">
        <item x="0"/>
        <item x="1"/>
        <item x="2"/>
        <item x="3"/>
        <item t="default"/>
      </items>
    </pivotField>
    <pivotField dataField="1"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pageFields count="1">
    <pageField fld="4" hier="-1"/>
  </pageFields>
  <dataFields count="1">
    <dataField name="Count of Outage ID"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5" cacheId="47"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CL7:CM39" firstHeaderRow="2" firstDataRow="2" firstDataCol="1" rowPageCount="3" colPageCount="1"/>
  <pivotFields count="50">
    <pivotField showAll="0"/>
    <pivotField showAll="0"/>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3">
    <pageField fld="18" hier="-1"/>
    <pageField fld="17" hier="-1"/>
    <pageField fld="34" hier="-1"/>
  </pageFields>
  <dataFields count="1">
    <dataField name="Sum of Resource U" fld="4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8" cacheId="62"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DE5:DF9" firstHeaderRow="2" firstDataRow="2" firstDataCol="1" rowPageCount="1" colPageCount="1"/>
  <pivotFields count="16">
    <pivotField showAll="0"/>
    <pivotField showAll="0"/>
    <pivotField showAll="0"/>
    <pivotField showAll="0"/>
    <pivotField showAll="0"/>
    <pivotField showAll="0"/>
    <pivotField axis="axisPage" showAll="0">
      <items count="6">
        <item x="0"/>
        <item x="1"/>
        <item x="2"/>
        <item x="3"/>
        <item x="4"/>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pageFields count="1">
    <pageField fld="6" hier="-1"/>
  </pageFields>
  <dataFields count="1">
    <dataField name="Count of Impact" fld="7"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3" cacheId="35"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location ref="BZ5:CA8" firstHeaderRow="2" firstDataRow="2" firstDataCol="1" rowPageCount="1" colPageCount="1"/>
  <pivotFields count="15">
    <pivotField showAll="0"/>
    <pivotField showAll="0"/>
    <pivotField showAll="0"/>
    <pivotField showAll="0"/>
    <pivotField axis="axisPage" showAll="0">
      <items count="2">
        <item x="0"/>
        <item t="default"/>
      </items>
    </pivotField>
    <pivotField axis="axisRow" dataField="1" showAll="0">
      <items count="2">
        <item x="0"/>
        <item t="default"/>
      </items>
    </pivotField>
    <pivotField showAll="0"/>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pageFields count="1">
    <pageField fld="4" hier="-1"/>
  </pageFields>
  <dataFields count="1">
    <dataField name="Count of Status" fld="5"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00000000}" name="AzureTabs" displayName="AzureTabs" ref="A6:B55">
  <autoFilter ref="A6:B55" xr:uid="{00000000-0009-0000-0100-000032000000}">
    <filterColumn colId="0">
      <filters>
        <filter val="APIM"/>
      </filters>
    </filterColumn>
  </autoFilter>
  <tableColumns count="2">
    <tableColumn id="1" xr3:uid="{00000000-0010-0000-0000-000001000000}" name="Name"/>
    <tableColumn id="2" xr3:uid="{00000000-0010-0000-0000-000002000000}" name="Siz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01000000}" name="SubsTable_4" displayName="SubsTable_4" ref="A1:E779">
  <autoFilter ref="A1:E779" xr:uid="{00000000-0009-0000-0100-000031000000}"/>
  <tableColumns count="5">
    <tableColumn id="1" xr3:uid="{00000000-0010-0000-0100-000001000000}" name="Subscription"/>
    <tableColumn id="2" xr3:uid="{00000000-0010-0000-0100-000002000000}" name="Resource Group"/>
    <tableColumn id="3" xr3:uid="{00000000-0010-0000-0100-000003000000}" name="Location"/>
    <tableColumn id="4" xr3:uid="{00000000-0010-0000-0100-000004000000}" name="Resource Type"/>
    <tableColumn id="5" xr3:uid="{00000000-0010-0000-0100-000005000000}" name="Resources Count"/>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ReservRecTable_53" displayName="ReservRecTable_53" ref="A1:N54">
  <autoFilter ref="A1:N54" xr:uid="{00000000-0009-0000-0100-000008000000}"/>
  <tableColumns count="14">
    <tableColumn id="1" xr3:uid="{00000000-0010-0000-0200-000001000000}" name="Subscription"/>
    <tableColumn id="2" xr3:uid="{00000000-0010-0000-0200-000002000000}" name="Current SKU"/>
    <tableColumn id="3" xr3:uid="{00000000-0010-0000-0200-000003000000}" name="Location"/>
    <tableColumn id="4" xr3:uid="{00000000-0010-0000-0200-000004000000}" name="Resource Type"/>
    <tableColumn id="5" xr3:uid="{00000000-0010-0000-0200-000005000000}" name="Instance Flexibility Group"/>
    <tableColumn id="6" xr3:uid="{00000000-0010-0000-0200-000006000000}" name="Recommended Size"/>
    <tableColumn id="7" xr3:uid="{00000000-0010-0000-0200-000007000000}" name="Recommended Number of Reservations"/>
    <tableColumn id="8" xr3:uid="{00000000-0010-0000-0200-000008000000}" name="Instance Flexibility Ratio"/>
    <tableColumn id="9" xr3:uid="{00000000-0010-0000-0200-000009000000}" name="Quantity Normalized"/>
    <tableColumn id="10" xr3:uid="{00000000-0010-0000-0200-00000A000000}" name="Cost With No Reserved Instance"/>
    <tableColumn id="11" xr3:uid="{00000000-0010-0000-0200-00000B000000}" name="Cost With Reserved Instance"/>
    <tableColumn id="12" xr3:uid="{00000000-0010-0000-0200-00000C000000}" name="Net Savings"/>
    <tableColumn id="13" xr3:uid="{00000000-0010-0000-0200-00000D000000}" name="Reservation Term"/>
    <tableColumn id="14" xr3:uid="{00000000-0010-0000-0200-00000E000000}" name="Scope"/>
  </tableColumns>
  <tableStyleInfo name="TableStyleLight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icketsTable_16" displayName="TicketsTable_16" ref="A1:O17">
  <autoFilter ref="A1:O17" xr:uid="{00000000-0009-0000-0100-000009000000}"/>
  <tableColumns count="15">
    <tableColumn id="1" xr3:uid="{00000000-0010-0000-0300-000001000000}" name="Support Ticket"/>
    <tableColumn id="2" xr3:uid="{00000000-0010-0000-0300-000002000000}" name="Title"/>
    <tableColumn id="3" xr3:uid="{00000000-0010-0000-0300-000003000000}" name="Support Plan"/>
    <tableColumn id="4" xr3:uid="{00000000-0010-0000-0300-000004000000}" name="Service"/>
    <tableColumn id="5" xr3:uid="{00000000-0010-0000-0300-000005000000}" name="Current Severity"/>
    <tableColumn id="6" xr3:uid="{00000000-0010-0000-0300-000006000000}" name="Status"/>
    <tableColumn id="7" xr3:uid="{00000000-0010-0000-0300-000007000000}" name="Creation Date"/>
    <tableColumn id="8" xr3:uid="{00000000-0010-0000-0300-000008000000}" name="24/7 Response"/>
    <tableColumn id="9" xr3:uid="{00000000-0010-0000-0300-000009000000}" name="Ticket SLA (minutes)"/>
    <tableColumn id="10" xr3:uid="{00000000-0010-0000-0300-00000A000000}" name="Support Engineer"/>
    <tableColumn id="11" xr3:uid="{00000000-0010-0000-0300-00000B000000}" name="Problem Start Date"/>
    <tableColumn id="12" xr3:uid="{00000000-0010-0000-0300-00000C000000}" name="Last Modified Date"/>
    <tableColumn id="13" xr3:uid="{00000000-0010-0000-0300-00000D000000}" name="Ticket Contact Name"/>
    <tableColumn id="14" xr3:uid="{00000000-0010-0000-0300-00000E000000}" name="Ticket Contact Email"/>
    <tableColumn id="15" xr3:uid="{00000000-0010-0000-0300-00000F000000}" name="Ticket Contact Country"/>
  </tableColumns>
  <tableStyleInfo name="TableStyleLight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dvScTab_80" displayName="AdvScTab_80" ref="A1:I81">
  <autoFilter ref="A1:I81" xr:uid="{00000000-0009-0000-0100-000005000000}"/>
  <tableColumns count="9">
    <tableColumn id="1" xr3:uid="{00000000-0010-0000-0400-000001000000}" name="Subscription"/>
    <tableColumn id="2" xr3:uid="{00000000-0010-0000-0400-000002000000}" name="Category"/>
    <tableColumn id="3" xr3:uid="{00000000-0010-0000-0400-000003000000}" name="Latest Score (%)"/>
    <tableColumn id="4" xr3:uid="{00000000-0010-0000-0400-000004000000}" name="Latest Refresh Score"/>
    <tableColumn id="5" xr3:uid="{00000000-0010-0000-0400-000005000000}" name="Score Date"/>
    <tableColumn id="6" xr3:uid="{00000000-0010-0000-0400-000006000000}" name="Score"/>
    <tableColumn id="7" xr3:uid="{00000000-0010-0000-0400-000007000000}" name="Impacted Resources"/>
    <tableColumn id="8" xr3:uid="{00000000-0010-0000-0400-000008000000}" name="Consumption Units"/>
    <tableColumn id="9" xr3:uid="{00000000-0010-0000-0400-000009000000}" name="Potential Score Increase"/>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05000000}" name="AzurePolicy" displayName="AzurePolicy" ref="A1:N110">
  <autoFilter ref="A1:N110" xr:uid="{00000000-0009-0000-0100-00002F000000}"/>
  <tableColumns count="14">
    <tableColumn id="1" xr3:uid="{00000000-0010-0000-0500-000001000000}" name="Initiative"/>
    <tableColumn id="2" xr3:uid="{00000000-0010-0000-0500-000002000000}" name="Initiative Non Compliance Resources"/>
    <tableColumn id="3" xr3:uid="{00000000-0010-0000-0500-000003000000}" name="Initiative Non Compliance Policies"/>
    <tableColumn id="4" xr3:uid="{00000000-0010-0000-0500-000004000000}" name="Policy"/>
    <tableColumn id="5" xr3:uid="{00000000-0010-0000-0500-000005000000}" name="Policy Type"/>
    <tableColumn id="6" xr3:uid="{00000000-0010-0000-0500-000006000000}" name="Effect"/>
    <tableColumn id="7" xr3:uid="{00000000-0010-0000-0500-000007000000}" name="Compliance Resources"/>
    <tableColumn id="8" xr3:uid="{00000000-0010-0000-0500-000008000000}" name="Non Compliance Resources"/>
    <tableColumn id="9" xr3:uid="{00000000-0010-0000-0500-000009000000}" name="Unknown Resources"/>
    <tableColumn id="10" xr3:uid="{00000000-0010-0000-0500-00000A000000}" name="Exempt Resources"/>
    <tableColumn id="11" xr3:uid="{00000000-0010-0000-0500-00000B000000}" name="Policy Mode"/>
    <tableColumn id="12" xr3:uid="{00000000-0010-0000-0500-00000C000000}" name="Policy Version"/>
    <tableColumn id="13" xr3:uid="{00000000-0010-0000-0500-00000D000000}" name="Policy Deprecated"/>
    <tableColumn id="14" xr3:uid="{00000000-0010-0000-0500-00000E000000}" name="Policy Category"/>
  </tableColumns>
  <tableStyleInfo name="TableStyleLight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06000000}" name="AzureAdvisory" displayName="AzureAdvisory" ref="A1:P4366">
  <autoFilter ref="A1:P4366" xr:uid="{00000000-0009-0000-0100-000030000000}">
    <filterColumn colId="6">
      <filters>
        <filter val="Cost"/>
      </filters>
    </filterColumn>
  </autoFilter>
  <tableColumns count="16">
    <tableColumn id="1" xr3:uid="{00000000-0010-0000-0600-000001000000}" name="Subscription"/>
    <tableColumn id="2" xr3:uid="{00000000-0010-0000-0600-000002000000}" name="Resource Group"/>
    <tableColumn id="3" xr3:uid="{00000000-0010-0000-0600-000003000000}" name="Resource Type"/>
    <tableColumn id="4" xr3:uid="{00000000-0010-0000-0600-000004000000}" name="Name"/>
    <tableColumn id="5" xr3:uid="{00000000-0010-0000-0600-000005000000}" name="Detailed Type"/>
    <tableColumn id="6" xr3:uid="{00000000-0010-0000-0600-000006000000}" name="Detailed Name"/>
    <tableColumn id="7" xr3:uid="{00000000-0010-0000-0600-000007000000}" name="Category"/>
    <tableColumn id="8" xr3:uid="{00000000-0010-0000-0600-000008000000}" name="Impact"/>
    <tableColumn id="9" xr3:uid="{00000000-0010-0000-0600-000009000000}" name="Description"/>
    <tableColumn id="10" xr3:uid="{00000000-0010-0000-0600-00000A000000}" name="SKU"/>
    <tableColumn id="11" xr3:uid="{00000000-0010-0000-0600-00000B000000}" name="Term"/>
    <tableColumn id="12" xr3:uid="{00000000-0010-0000-0600-00000C000000}" name="Look-back Period"/>
    <tableColumn id="13" xr3:uid="{00000000-0010-0000-0600-00000D000000}" name="Quantity"/>
    <tableColumn id="14" xr3:uid="{00000000-0010-0000-0600-00000E000000}" name="Savings Currency"/>
    <tableColumn id="15" xr3:uid="{00000000-0010-0000-0600-00000F000000}" name="Annual Savings"/>
    <tableColumn id="16" xr3:uid="{00000000-0010-0000-0600-000010000000}" name="Savings Region"/>
  </tableColumns>
  <tableStyleInfo name="TableStyleLight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StreamsATable_1" displayName="StreamsATable_1" ref="A1:AD2">
  <autoFilter ref="A1:AD2" xr:uid="{00000000-0009-0000-0100-000003000000}"/>
  <tableColumns count="30">
    <tableColumn id="1" xr3:uid="{00000000-0010-0000-0700-000001000000}" name="Cluster Subscription"/>
    <tableColumn id="2" xr3:uid="{00000000-0010-0000-0700-000002000000}" name="Cluster Resource Group"/>
    <tableColumn id="3" xr3:uid="{00000000-0010-0000-0700-000003000000}" name="Cluster Name"/>
    <tableColumn id="4" xr3:uid="{00000000-0010-0000-0700-000004000000}" name="Cluster Location"/>
    <tableColumn id="5" xr3:uid="{00000000-0010-0000-0700-000005000000}" name="Cluster SKU"/>
    <tableColumn id="6" xr3:uid="{00000000-0010-0000-0700-000006000000}" name="Retiring Feature"/>
    <tableColumn id="7" xr3:uid="{00000000-0010-0000-0700-000007000000}" name="Retiring Date"/>
    <tableColumn id="8" xr3:uid="{00000000-0010-0000-0700-000008000000}" name="Capacity Allocated"/>
    <tableColumn id="9" xr3:uid="{00000000-0010-0000-0700-000009000000}" name="Capacity Assigned"/>
    <tableColumn id="10" xr3:uid="{00000000-0010-0000-0700-00000A000000}" name="Cluster Creation Date"/>
    <tableColumn id="11" xr3:uid="{00000000-0010-0000-0700-00000B000000}" name="Job Subscription"/>
    <tableColumn id="12" xr3:uid="{00000000-0010-0000-0700-00000C000000}" name="Job Resource Group"/>
    <tableColumn id="13" xr3:uid="{00000000-0010-0000-0700-00000D000000}" name="Job Name"/>
    <tableColumn id="14" xr3:uid="{00000000-0010-0000-0700-00000E000000}" name="Job Location"/>
    <tableColumn id="15" xr3:uid="{00000000-0010-0000-0700-00000F000000}" name="Job Pricing Plan"/>
    <tableColumn id="16" xr3:uid="{00000000-0010-0000-0700-000010000000}" name="Job State"/>
    <tableColumn id="17" xr3:uid="{00000000-0010-0000-0700-000011000000}" name="Compatibility Level"/>
    <tableColumn id="18" xr3:uid="{00000000-0010-0000-0700-000012000000}" name="Storage Account"/>
    <tableColumn id="19" xr3:uid="{00000000-0010-0000-0700-000013000000}" name="Storage Account Auth Method"/>
    <tableColumn id="20" xr3:uid="{00000000-0010-0000-0700-000014000000}" name="Content Storage Policy"/>
    <tableColumn id="21" xr3:uid="{00000000-0010-0000-0700-000015000000}" name="Created Date"/>
    <tableColumn id="22" xr3:uid="{00000000-0010-0000-0700-000016000000}" name="Data Locale"/>
    <tableColumn id="23" xr3:uid="{00000000-0010-0000-0700-000017000000}" name="Late Arrival Max Delay in Seconds"/>
    <tableColumn id="24" xr3:uid="{00000000-0010-0000-0700-000018000000}" name="Out of Order Max Delay in Seconds"/>
    <tableColumn id="25" xr3:uid="{00000000-0010-0000-0700-000019000000}" name="Out of Order Policy"/>
    <tableColumn id="26" xr3:uid="{00000000-0010-0000-0700-00001A000000}" name="Job Type"/>
    <tableColumn id="27" xr3:uid="{00000000-0010-0000-0700-00001B000000}" name="Last Output Event Time"/>
    <tableColumn id="28" xr3:uid="{00000000-0010-0000-0700-00001C000000}" name="Output Start Time"/>
    <tableColumn id="29" xr3:uid="{00000000-0010-0000-0700-00001D000000}" name="Output Error Policy"/>
    <tableColumn id="30" xr3:uid="{00000000-0010-0000-0700-00001E000000}" name="Resource U"/>
  </tableColumns>
  <tableStyleInfo name="TableStyleLight1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OutageTab_26" displayName="OutageTab_26" ref="A1:N27">
  <autoFilter ref="A1:N27" xr:uid="{00000000-0009-0000-0100-000007000000}"/>
  <tableColumns count="14">
    <tableColumn id="1" xr3:uid="{00000000-0010-0000-0800-000001000000}" name="Subscription"/>
    <tableColumn id="2" xr3:uid="{00000000-0010-0000-0800-000002000000}" name="Outage ID"/>
    <tableColumn id="3" xr3:uid="{00000000-0010-0000-0800-000003000000}" name="Event Type"/>
    <tableColumn id="4" xr3:uid="{00000000-0010-0000-0800-000004000000}" name="Status"/>
    <tableColumn id="5" xr3:uid="{00000000-0010-0000-0800-000005000000}" name="Event Level"/>
    <tableColumn id="6" xr3:uid="{00000000-0010-0000-0800-000006000000}" name="Title"/>
    <tableColumn id="7" xr3:uid="{00000000-0010-0000-0800-000007000000}" name="Impact Start Time"/>
    <tableColumn id="8" xr3:uid="{00000000-0010-0000-0800-000008000000}" name="Impact Mitigation Time"/>
    <tableColumn id="9" xr3:uid="{00000000-0010-0000-0800-000009000000}" name="Impacted Services"/>
    <tableColumn id="10" xr3:uid="{00000000-0010-0000-0800-00000A000000}" name="What happened"/>
    <tableColumn id="11" xr3:uid="{00000000-0010-0000-0800-00000B000000}" name="What went wrong and why"/>
    <tableColumn id="12" xr3:uid="{00000000-0010-0000-0800-00000C000000}" name="How did we respond"/>
    <tableColumn id="13" xr3:uid="{00000000-0010-0000-0800-00000D000000}" name="How are we making incidents like this less likely or less impactful"/>
    <tableColumn id="14" xr3:uid="{00000000-0010-0000-0800-00000E000000}" name="How can customers make incidents like this less impactful"/>
  </tableColumns>
  <tableStyleInfo name="TableStyleLight1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VMDiskT_1015" displayName="VMDiskT_1015" ref="A1:X1016">
  <autoFilter ref="A1:X1016" xr:uid="{00000000-0009-0000-0100-00000D000000}">
    <filterColumn colId="5">
      <filters>
        <filter val="Unattached"/>
      </filters>
    </filterColumn>
  </autoFilter>
  <tableColumns count="24">
    <tableColumn id="1" xr3:uid="{00000000-0010-0000-0900-000001000000}" name="Subscription"/>
    <tableColumn id="2" xr3:uid="{00000000-0010-0000-0900-000002000000}" name="Resource Group"/>
    <tableColumn id="3" xr3:uid="{00000000-0010-0000-0900-000003000000}" name="Disk Name"/>
    <tableColumn id="4" xr3:uid="{00000000-0010-0000-0900-000004000000}" name="Retiring Feature"/>
    <tableColumn id="5" xr3:uid="{00000000-0010-0000-0900-000005000000}" name="Retiring Date"/>
    <tableColumn id="6" xr3:uid="{00000000-0010-0000-0900-000006000000}" name="Disk State"/>
    <tableColumn id="7" xr3:uid="{00000000-0010-0000-0900-000007000000}" name="Associated Resource"/>
    <tableColumn id="8" xr3:uid="{00000000-0010-0000-0900-000008000000}" name="Location"/>
    <tableColumn id="9" xr3:uid="{00000000-0010-0000-0900-000009000000}" name="Zone"/>
    <tableColumn id="10" xr3:uid="{00000000-0010-0000-0900-00000A000000}" name="SKU"/>
    <tableColumn id="11" xr3:uid="{00000000-0010-0000-0900-00000B000000}" name="Disk Size"/>
    <tableColumn id="12" xr3:uid="{00000000-0010-0000-0900-00000C000000}" name="Performance Tier"/>
    <tableColumn id="13" xr3:uid="{00000000-0010-0000-0900-00000D000000}" name="Disk IOPS Read / Write"/>
    <tableColumn id="14" xr3:uid="{00000000-0010-0000-0900-00000E000000}" name="Disk MBps Read / Write"/>
    <tableColumn id="15" xr3:uid="{00000000-0010-0000-0900-00000F000000}" name="Public Network Access"/>
    <tableColumn id="16" xr3:uid="{00000000-0010-0000-0900-000010000000}" name="Connection Type"/>
    <tableColumn id="17" xr3:uid="{00000000-0010-0000-0900-000011000000}" name="Hibernation Supported"/>
    <tableColumn id="18" xr3:uid="{00000000-0010-0000-0900-000012000000}" name="Encryption"/>
    <tableColumn id="19" xr3:uid="{00000000-0010-0000-0900-000013000000}" name="OS Type"/>
    <tableColumn id="20" xr3:uid="{00000000-0010-0000-0900-000014000000}" name="Max Shares"/>
    <tableColumn id="21" xr3:uid="{00000000-0010-0000-0900-000015000000}" name="Data Access Auth Mode"/>
    <tableColumn id="22" xr3:uid="{00000000-0010-0000-0900-000016000000}" name="HyperV Generation"/>
    <tableColumn id="23" xr3:uid="{00000000-0010-0000-0900-000017000000}" name="Created Time"/>
    <tableColumn id="24" xr3:uid="{00000000-0010-0000-0900-000018000000}" name="Resource U"/>
  </tableColumns>
  <tableStyleInfo name="TableStyleLight1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0A000000}" name="NSGTable_142" displayName="NSGTable_142" ref="A1:V283">
  <autoFilter ref="A1:V283" xr:uid="{00000000-0009-0000-0100-000026000000}"/>
  <tableColumns count="22">
    <tableColumn id="1" xr3:uid="{00000000-0010-0000-0A00-000001000000}" name="Subscription"/>
    <tableColumn id="2" xr3:uid="{00000000-0010-0000-0A00-000002000000}" name="Resource Group"/>
    <tableColumn id="3" xr3:uid="{00000000-0010-0000-0A00-000003000000}" name="Name"/>
    <tableColumn id="4" xr3:uid="{00000000-0010-0000-0A00-000004000000}" name="Location"/>
    <tableColumn id="5" xr3:uid="{00000000-0010-0000-0A00-000005000000}" name="Retiring Feature"/>
    <tableColumn id="6" xr3:uid="{00000000-0010-0000-0A00-000006000000}" name="Retiring Date"/>
    <tableColumn id="7" xr3:uid="{00000000-0010-0000-0A00-000007000000}" name="Orphaned"/>
    <tableColumn id="8" xr3:uid="{00000000-0010-0000-0A00-000008000000}" name="Security Rules"/>
    <tableColumn id="9" xr3:uid="{00000000-0010-0000-0A00-000009000000}" name="Direction"/>
    <tableColumn id="10" xr3:uid="{00000000-0010-0000-0A00-00000A000000}" name="Action"/>
    <tableColumn id="11" xr3:uid="{00000000-0010-0000-0A00-00000B000000}" name="Priority"/>
    <tableColumn id="12" xr3:uid="{00000000-0010-0000-0A00-00000C000000}" name="Protocol"/>
    <tableColumn id="13" xr3:uid="{00000000-0010-0000-0A00-00000D000000}" name="Source"/>
    <tableColumn id="14" xr3:uid="{00000000-0010-0000-0A00-00000E000000}" name="Source Port"/>
    <tableColumn id="15" xr3:uid="{00000000-0010-0000-0A00-00000F000000}" name="Destination"/>
    <tableColumn id="16" xr3:uid="{00000000-0010-0000-0A00-000010000000}" name="Destination Port"/>
    <tableColumn id="17" xr3:uid="{00000000-0010-0000-0A00-000011000000}" name="Related NICs"/>
    <tableColumn id="18" xr3:uid="{00000000-0010-0000-0A00-000012000000}" name="Related VNETs and Subnets"/>
    <tableColumn id="19" xr3:uid="{00000000-0010-0000-0A00-000013000000}" name="Flow Logs Enabled"/>
    <tableColumn id="20" xr3:uid="{00000000-0010-0000-0A00-000014000000}" name="Flow Logs Retention Days"/>
    <tableColumn id="21" xr3:uid="{00000000-0010-0000-0A00-000015000000}" name="Flow Logs Storage Account"/>
    <tableColumn id="22" xr3:uid="{00000000-0010-0000-0A00-000016000000}" name="Resource U"/>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B000000}" name="NICTable_261" displayName="NICTable_261" ref="A1:X279">
  <autoFilter ref="A1:X279" xr:uid="{00000000-0009-0000-0100-000025000000}"/>
  <tableColumns count="24">
    <tableColumn id="1" xr3:uid="{00000000-0010-0000-0B00-000001000000}" name="Subscription"/>
    <tableColumn id="2" xr3:uid="{00000000-0010-0000-0B00-000002000000}" name="Resource Group"/>
    <tableColumn id="3" xr3:uid="{00000000-0010-0000-0B00-000003000000}" name="Name"/>
    <tableColumn id="4" xr3:uid="{00000000-0010-0000-0B00-000004000000}" name="Location"/>
    <tableColumn id="5" xr3:uid="{00000000-0010-0000-0B00-000005000000}" name="Retiring Feature"/>
    <tableColumn id="6" xr3:uid="{00000000-0010-0000-0B00-000006000000}" name="Retiring Date"/>
    <tableColumn id="7" xr3:uid="{00000000-0010-0000-0B00-000007000000}" name="Attached Resource Type"/>
    <tableColumn id="8" xr3:uid="{00000000-0010-0000-0B00-000008000000}" name="Attached Resource"/>
    <tableColumn id="9" xr3:uid="{00000000-0010-0000-0B00-000009000000}" name="Network Security Group"/>
    <tableColumn id="10" xr3:uid="{00000000-0010-0000-0B00-00000A000000}" name="DNS Servers"/>
    <tableColumn id="11" xr3:uid="{00000000-0010-0000-0B00-00000B000000}" name="Internal Domain Suffix"/>
    <tableColumn id="12" xr3:uid="{00000000-0010-0000-0B00-00000C000000}" name="Accelerated Networking"/>
    <tableColumn id="13" xr3:uid="{00000000-0010-0000-0B00-00000D000000}" name="IP Forwarding"/>
    <tableColumn id="14" xr3:uid="{00000000-0010-0000-0B00-00000E000000}" name="MAC Address"/>
    <tableColumn id="15" xr3:uid="{00000000-0010-0000-0B00-00000F000000}" name="IP Configurations"/>
    <tableColumn id="16" xr3:uid="{00000000-0010-0000-0B00-000010000000}" name="Virtual Network"/>
    <tableColumn id="17" xr3:uid="{00000000-0010-0000-0B00-000011000000}" name="Subnet"/>
    <tableColumn id="18" xr3:uid="{00000000-0010-0000-0B00-000012000000}" name="Primary"/>
    <tableColumn id="19" xr3:uid="{00000000-0010-0000-0B00-000013000000}" name="Private IP Version"/>
    <tableColumn id="20" xr3:uid="{00000000-0010-0000-0B00-000014000000}" name="Private IP"/>
    <tableColumn id="21" xr3:uid="{00000000-0010-0000-0B00-000015000000}" name="Private IP Method"/>
    <tableColumn id="22" xr3:uid="{00000000-0010-0000-0B00-000016000000}" name="Public IP Name"/>
    <tableColumn id="23" xr3:uid="{00000000-0010-0000-0B00-000017000000}" name="Public IP"/>
    <tableColumn id="24" xr3:uid="{00000000-0010-0000-0B00-000018000000}" name="Resource U"/>
  </tableColumns>
  <tableStyleInfo name="TableStyleLight1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C000000}" name="AppSvcsTable_111" displayName="AppSvcsTable_111" ref="A1:AH223">
  <autoFilter ref="A1:AH223" xr:uid="{00000000-0009-0000-0100-00002E000000}"/>
  <tableColumns count="34">
    <tableColumn id="1" xr3:uid="{00000000-0010-0000-0C00-000001000000}" name="Subscription"/>
    <tableColumn id="2" xr3:uid="{00000000-0010-0000-0C00-000002000000}" name="Resource Group"/>
    <tableColumn id="3" xr3:uid="{00000000-0010-0000-0C00-000003000000}" name="Name"/>
    <tableColumn id="4" xr3:uid="{00000000-0010-0000-0C00-000004000000}" name="SKU"/>
    <tableColumn id="5" xr3:uid="{00000000-0010-0000-0C00-000005000000}" name="Retiring Feature"/>
    <tableColumn id="6" xr3:uid="{00000000-0010-0000-0C00-000006000000}" name="Retiring Date"/>
    <tableColumn id="7" xr3:uid="{00000000-0010-0000-0C00-000007000000}" name="App Type"/>
    <tableColumn id="8" xr3:uid="{00000000-0010-0000-0C00-000008000000}" name="Location"/>
    <tableColumn id="9" xr3:uid="{00000000-0010-0000-0C00-000009000000}" name="zoneRedundant"/>
    <tableColumn id="10" xr3:uid="{00000000-0010-0000-0C00-00000A000000}" name="maximumNumberOfZones"/>
    <tableColumn id="11" xr3:uid="{00000000-0010-0000-0C00-00000B000000}" name="currentNumberOfZonesUtilized"/>
    <tableColumn id="12" xr3:uid="{00000000-0010-0000-0C00-00000C000000}" name="Enabled"/>
    <tableColumn id="13" xr3:uid="{00000000-0010-0000-0C00-00000D000000}" name="State"/>
    <tableColumn id="14" xr3:uid="{00000000-0010-0000-0C00-00000E000000}" name="Client Cert Enabled"/>
    <tableColumn id="15" xr3:uid="{00000000-0010-0000-0C00-00000F000000}" name="Client Cert Mode"/>
    <tableColumn id="16" xr3:uid="{00000000-0010-0000-0C00-000010000000}" name="Content Availability State"/>
    <tableColumn id="17" xr3:uid="{00000000-0010-0000-0C00-000011000000}" name="Runtime Availability State"/>
    <tableColumn id="18" xr3:uid="{00000000-0010-0000-0C00-000012000000}" name="HTTPS Only"/>
    <tableColumn id="19" xr3:uid="{00000000-0010-0000-0C00-000013000000}" name="FTPS Only"/>
    <tableColumn id="20" xr3:uid="{00000000-0010-0000-0C00-000014000000}" name="Possible Inbound IP Addresses"/>
    <tableColumn id="21" xr3:uid="{00000000-0010-0000-0C00-000015000000}" name="Repository Site Name"/>
    <tableColumn id="22" xr3:uid="{00000000-0010-0000-0C00-000016000000}" name="Managed Identity"/>
    <tableColumn id="23" xr3:uid="{00000000-0010-0000-0C00-000017000000}" name="Availability State"/>
    <tableColumn id="24" xr3:uid="{00000000-0010-0000-0C00-000018000000}" name="HostNames"/>
    <tableColumn id="25" xr3:uid="{00000000-0010-0000-0C00-000019000000}" name="HostName Type"/>
    <tableColumn id="26" xr3:uid="{00000000-0010-0000-0C00-00001A000000}" name="Stack"/>
    <tableColumn id="27" xr3:uid="{00000000-0010-0000-0C00-00001B000000}" name="Virtual Network"/>
    <tableColumn id="28" xr3:uid="{00000000-0010-0000-0C00-00001C000000}" name="Subnet"/>
    <tableColumn id="29" xr3:uid="{00000000-0010-0000-0C00-00001D000000}" name="SSL State"/>
    <tableColumn id="30" xr3:uid="{00000000-0010-0000-0C00-00001E000000}" name="Default Hostname"/>
    <tableColumn id="31" xr3:uid="{00000000-0010-0000-0C00-00001F000000}" name="Container Size"/>
    <tableColumn id="32" xr3:uid="{00000000-0010-0000-0C00-000020000000}" name="Admin Enabled"/>
    <tableColumn id="33" xr3:uid="{00000000-0010-0000-0C00-000021000000}" name="FTPs Host Name"/>
    <tableColumn id="34" xr3:uid="{00000000-0010-0000-0C00-000022000000}" name="Resource U"/>
  </tableColumns>
  <tableStyleInfo name="TableStyleLight1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D000000}" name="ManIdTable_202" displayName="ManIdTable_202" ref="A1:E203">
  <autoFilter ref="A1:E203" xr:uid="{00000000-0009-0000-0100-000006000000}"/>
  <tableColumns count="5">
    <tableColumn id="1" xr3:uid="{00000000-0010-0000-0D00-000001000000}" name="Subscription"/>
    <tableColumn id="2" xr3:uid="{00000000-0010-0000-0D00-000002000000}" name="Name"/>
    <tableColumn id="3" xr3:uid="{00000000-0010-0000-0D00-000003000000}" name="Location"/>
    <tableColumn id="4" xr3:uid="{00000000-0010-0000-0D00-000004000000}" name="Principal ID"/>
    <tableColumn id="5" xr3:uid="{00000000-0010-0000-0D00-000005000000}" name="Client ID"/>
  </tableColumns>
  <tableStyleInfo name="TableStyleLight1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E000000}" name="VNETTable_15" displayName="VNETTable_15" ref="A1:T166">
  <autoFilter ref="A1:T166" xr:uid="{00000000-0009-0000-0100-000022000000}"/>
  <tableColumns count="20">
    <tableColumn id="1" xr3:uid="{00000000-0010-0000-0E00-000001000000}" name="Subscription"/>
    <tableColumn id="2" xr3:uid="{00000000-0010-0000-0E00-000002000000}" name="Resource Group"/>
    <tableColumn id="3" xr3:uid="{00000000-0010-0000-0E00-000003000000}" name="Name"/>
    <tableColumn id="4" xr3:uid="{00000000-0010-0000-0E00-000004000000}" name="Location"/>
    <tableColumn id="5" xr3:uid="{00000000-0010-0000-0E00-000005000000}" name="Address Space"/>
    <tableColumn id="6" xr3:uid="{00000000-0010-0000-0E00-000006000000}" name="Enable DDOS Protection"/>
    <tableColumn id="7" xr3:uid="{00000000-0010-0000-0E00-000007000000}" name="Retiring Feature"/>
    <tableColumn id="8" xr3:uid="{00000000-0010-0000-0E00-000008000000}" name="Retiring Date"/>
    <tableColumn id="9" xr3:uid="{00000000-0010-0000-0E00-000009000000}" name="DNS Servers"/>
    <tableColumn id="10" xr3:uid="{00000000-0010-0000-0E00-00000A000000}" name="Subnet Name"/>
    <tableColumn id="11" xr3:uid="{00000000-0010-0000-0E00-00000B000000}" name="Private Subnet"/>
    <tableColumn id="12" xr3:uid="{00000000-0010-0000-0E00-00000C000000}" name="Subnet Prefix"/>
    <tableColumn id="13" xr3:uid="{00000000-0010-0000-0E00-00000D000000}" name="Consumed IPs"/>
    <tableColumn id="14" xr3:uid="{00000000-0010-0000-0E00-00000E000000}" name="Available IPs"/>
    <tableColumn id="15" xr3:uid="{00000000-0010-0000-0E00-00000F000000}" name="Subnet Private Link Service Network Policies"/>
    <tableColumn id="16" xr3:uid="{00000000-0010-0000-0E00-000010000000}" name="Subnet Private Endpoint Network Policies"/>
    <tableColumn id="17" xr3:uid="{00000000-0010-0000-0E00-000011000000}" name="Subnet Delegations"/>
    <tableColumn id="18" xr3:uid="{00000000-0010-0000-0E00-000012000000}" name="Subnet Route Table"/>
    <tableColumn id="19" xr3:uid="{00000000-0010-0000-0E00-000013000000}" name="Subnet Network Security Group"/>
    <tableColumn id="20" xr3:uid="{00000000-0010-0000-0E00-000014000000}" name="Resource U"/>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0F000000}" name="StorAccTable_63" displayName="StorAccTable_63" ref="A1:AL144">
  <autoFilter ref="A1:AL144" xr:uid="{00000000-0009-0000-0100-00002C000000}"/>
  <tableColumns count="38">
    <tableColumn id="1" xr3:uid="{00000000-0010-0000-0F00-000001000000}" name="Subscription"/>
    <tableColumn id="2" xr3:uid="{00000000-0010-0000-0F00-000002000000}" name="Resource Group"/>
    <tableColumn id="3" xr3:uid="{00000000-0010-0000-0F00-000003000000}" name="Name"/>
    <tableColumn id="4" xr3:uid="{00000000-0010-0000-0F00-000004000000}" name="Location"/>
    <tableColumn id="5" xr3:uid="{00000000-0010-0000-0F00-000005000000}" name="Zone"/>
    <tableColumn id="6" xr3:uid="{00000000-0010-0000-0F00-000006000000}" name="SKU"/>
    <tableColumn id="7" xr3:uid="{00000000-0010-0000-0F00-000007000000}" name="Tier"/>
    <tableColumn id="8" xr3:uid="{00000000-0010-0000-0F00-000008000000}" name="Storage Account Kind"/>
    <tableColumn id="9" xr3:uid="{00000000-0010-0000-0F00-000009000000}" name="Retiring Feature"/>
    <tableColumn id="10" xr3:uid="{00000000-0010-0000-0F00-00000A000000}" name="Retiring Date"/>
    <tableColumn id="11" xr3:uid="{00000000-0010-0000-0F00-00000B000000}" name="Secure Transfer Required"/>
    <tableColumn id="12" xr3:uid="{00000000-0010-0000-0F00-00000C000000}" name="Allow Blob Anonymous Access"/>
    <tableColumn id="13" xr3:uid="{00000000-0010-0000-0F00-00000D000000}" name="Minimum TLS Version"/>
    <tableColumn id="14" xr3:uid="{00000000-0010-0000-0F00-00000E000000}" name="Microsoft Entra Authorization"/>
    <tableColumn id="15" xr3:uid="{00000000-0010-0000-0F00-00000F000000}" name="Allow Storage Account Key Access"/>
    <tableColumn id="16" xr3:uid="{00000000-0010-0000-0F00-000010000000}" name="SFTP Enabled"/>
    <tableColumn id="17" xr3:uid="{00000000-0010-0000-0F00-000011000000}" name="Blob Soft Delete Days"/>
    <tableColumn id="18" xr3:uid="{00000000-0010-0000-0F00-000012000000}" name="Container Soft Delete Days"/>
    <tableColumn id="19" xr3:uid="{00000000-0010-0000-0F00-000013000000}" name="File Share Soft Delete Days"/>
    <tableColumn id="20" xr3:uid="{00000000-0010-0000-0F00-000014000000}" name="Hierarchical Namespace"/>
    <tableColumn id="21" xr3:uid="{00000000-0010-0000-0F00-000015000000}" name="NFSv3 Enabled"/>
    <tableColumn id="22" xr3:uid="{00000000-0010-0000-0F00-000016000000}" name="Large File Shares"/>
    <tableColumn id="23" xr3:uid="{00000000-0010-0000-0F00-000017000000}" name="Access Tier"/>
    <tableColumn id="24" xr3:uid="{00000000-0010-0000-0F00-000018000000}" name="Allow Cross Tenant Replication"/>
    <tableColumn id="25" xr3:uid="{00000000-0010-0000-0F00-000019000000}" name="Infrastructure Encryption Enabled"/>
    <tableColumn id="26" xr3:uid="{00000000-0010-0000-0F00-00001A000000}" name="Public Network Access"/>
    <tableColumn id="27" xr3:uid="{00000000-0010-0000-0F00-00001B000000}" name="Private Endpoints"/>
    <tableColumn id="28" xr3:uid="{00000000-0010-0000-0F00-00001C000000}" name="Direct Access Resources"/>
    <tableColumn id="29" xr3:uid="{00000000-0010-0000-0F00-00001D000000}" name="Virtual Networks"/>
    <tableColumn id="30" xr3:uid="{00000000-0010-0000-0F00-00001E000000}" name="Subnet"/>
    <tableColumn id="31" xr3:uid="{00000000-0010-0000-0F00-00001F000000}" name="Direct Access IPs"/>
    <tableColumn id="32" xr3:uid="{00000000-0010-0000-0F00-000020000000}" name="Firewall Exceptions"/>
    <tableColumn id="33" xr3:uid="{00000000-0010-0000-0F00-000021000000}" name="Primary Location"/>
    <tableColumn id="34" xr3:uid="{00000000-0010-0000-0F00-000022000000}" name="Status Of Primary Location"/>
    <tableColumn id="35" xr3:uid="{00000000-0010-0000-0F00-000023000000}" name="Secondary Location"/>
    <tableColumn id="36" xr3:uid="{00000000-0010-0000-0F00-000024000000}" name="Status Of Secondary Location"/>
    <tableColumn id="37" xr3:uid="{00000000-0010-0000-0F00-000025000000}" name="Created Time"/>
    <tableColumn id="38" xr3:uid="{00000000-0010-0000-0F00-000026000000}" name="Resource U"/>
  </tableColumns>
  <tableStyleInfo name="TableStyleLight1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0000000}" name="PrivDNSTable_57" displayName="PrivDNSTable_57" ref="A1:K125">
  <autoFilter ref="A1:K125" xr:uid="{00000000-0009-0000-0100-000027000000}"/>
  <tableColumns count="11">
    <tableColumn id="1" xr3:uid="{00000000-0010-0000-1000-000001000000}" name="Subscription"/>
    <tableColumn id="2" xr3:uid="{00000000-0010-0000-1000-000002000000}" name="Resource Group"/>
    <tableColumn id="3" xr3:uid="{00000000-0010-0000-1000-000003000000}" name="Name"/>
    <tableColumn id="4" xr3:uid="{00000000-0010-0000-1000-000004000000}" name="Location"/>
    <tableColumn id="5" xr3:uid="{00000000-0010-0000-1000-000005000000}" name="Retiring Feature"/>
    <tableColumn id="6" xr3:uid="{00000000-0010-0000-1000-000006000000}" name="Retiring Date"/>
    <tableColumn id="7" xr3:uid="{00000000-0010-0000-1000-000007000000}" name="Number of Records"/>
    <tableColumn id="8" xr3:uid="{00000000-0010-0000-1000-000008000000}" name="Virtual Network Links"/>
    <tableColumn id="9" xr3:uid="{00000000-0010-0000-1000-000009000000}" name="Virtual Network"/>
    <tableColumn id="10" xr3:uid="{00000000-0010-0000-1000-00000A000000}" name="Network Links with Registration"/>
    <tableColumn id="11" xr3:uid="{00000000-0010-0000-1000-00000B000000}" name="Resource U"/>
  </tableColumns>
  <tableStyleInfo name="TableStyleLight1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VMTable_106" displayName="VMTable_106" ref="A1:AX113">
  <autoFilter ref="A1:AX113" xr:uid="{00000000-0009-0000-0100-00000B000000}"/>
  <tableColumns count="50">
    <tableColumn id="1" xr3:uid="{00000000-0010-0000-1100-000001000000}" name="Subscription"/>
    <tableColumn id="2" xr3:uid="{00000000-0010-0000-1100-000002000000}" name="Resource Group"/>
    <tableColumn id="3" xr3:uid="{00000000-0010-0000-1100-000003000000}" name="VM Name"/>
    <tableColumn id="4" xr3:uid="{00000000-0010-0000-1100-000004000000}" name="VM Size"/>
    <tableColumn id="5" xr3:uid="{00000000-0010-0000-1100-000005000000}" name="Remaining Quota (vCPUs)"/>
    <tableColumn id="6" xr3:uid="{00000000-0010-0000-1100-000006000000}" name="vCPUs"/>
    <tableColumn id="7" xr3:uid="{00000000-0010-0000-1100-000007000000}" name="vCPUs Per Core"/>
    <tableColumn id="8" xr3:uid="{00000000-0010-0000-1100-000008000000}" name="RAM (GiB)"/>
    <tableColumn id="9" xr3:uid="{00000000-0010-0000-1100-000009000000}" name="Max Remote Storage Disks"/>
    <tableColumn id="10" xr3:uid="{00000000-0010-0000-1100-00000A000000}" name="Uncached Disk IOPS Limit"/>
    <tableColumn id="11" xr3:uid="{00000000-0010-0000-1100-00000B000000}" name="Uncached Disk Throughput Limit (MB/s)"/>
    <tableColumn id="12" xr3:uid="{00000000-0010-0000-1100-00000C000000}" name="Max Network Interfaces"/>
    <tableColumn id="13" xr3:uid="{00000000-0010-0000-1100-00000D000000}" name="Retiring Feature"/>
    <tableColumn id="14" xr3:uid="{00000000-0010-0000-1100-00000E000000}" name="Retiring Date"/>
    <tableColumn id="15" xr3:uid="{00000000-0010-0000-1100-00000F000000}" name="Availability Zone"/>
    <tableColumn id="16" xr3:uid="{00000000-0010-0000-1100-000010000000}" name="Zones Available in the Region"/>
    <tableColumn id="17" xr3:uid="{00000000-0010-0000-1100-000011000000}" name="Capabilities"/>
    <tableColumn id="18" xr3:uid="{00000000-0010-0000-1100-000012000000}" name="Location"/>
    <tableColumn id="19" xr3:uid="{00000000-0010-0000-1100-000013000000}" name="OS Type"/>
    <tableColumn id="20" xr3:uid="{00000000-0010-0000-1100-000014000000}" name="OS Name"/>
    <tableColumn id="21" xr3:uid="{00000000-0010-0000-1100-000015000000}" name="OS Version"/>
    <tableColumn id="22" xr3:uid="{00000000-0010-0000-1100-000016000000}" name="Automatic Update"/>
    <tableColumn id="23" xr3:uid="{00000000-0010-0000-1100-000017000000}" name="Image Reference"/>
    <tableColumn id="24" xr3:uid="{00000000-0010-0000-1100-000018000000}" name="Image Version"/>
    <tableColumn id="25" xr3:uid="{00000000-0010-0000-1100-000019000000}" name="Hybrid Benefit"/>
    <tableColumn id="26" xr3:uid="{00000000-0010-0000-1100-00001A000000}" name="Admin Username"/>
    <tableColumn id="27" xr3:uid="{00000000-0010-0000-1100-00001B000000}" name="Boot Diagnostics"/>
    <tableColumn id="28" xr3:uid="{00000000-0010-0000-1100-00001C000000}" name="Performance Agent"/>
    <tableColumn id="29" xr3:uid="{00000000-0010-0000-1100-00001D000000}" name="Azure Monitor"/>
    <tableColumn id="30" xr3:uid="{00000000-0010-0000-1100-00001E000000}" name="OS Disk Storage Type"/>
    <tableColumn id="31" xr3:uid="{00000000-0010-0000-1100-00001F000000}" name="OS Disk Size (GB)"/>
    <tableColumn id="32" xr3:uid="{00000000-0010-0000-1100-000020000000}" name="Data Disk Storage Type"/>
    <tableColumn id="33" xr3:uid="{00000000-0010-0000-1100-000021000000}" name="Data Disk Size (GB)"/>
    <tableColumn id="34" xr3:uid="{00000000-0010-0000-1100-000022000000}" name="VM generation"/>
    <tableColumn id="35" xr3:uid="{00000000-0010-0000-1100-000023000000}" name="Power State"/>
    <tableColumn id="36" xr3:uid="{00000000-0010-0000-1100-000024000000}" name="Availability Set"/>
    <tableColumn id="37" xr3:uid="{00000000-0010-0000-1100-000025000000}" name="Virtual Network"/>
    <tableColumn id="38" xr3:uid="{00000000-0010-0000-1100-000026000000}" name="Subnet"/>
    <tableColumn id="39" xr3:uid="{00000000-0010-0000-1100-000027000000}" name="DNS Servers"/>
    <tableColumn id="40" xr3:uid="{00000000-0010-0000-1100-000028000000}" name="NSG"/>
    <tableColumn id="41" xr3:uid="{00000000-0010-0000-1100-000029000000}" name="NIC Name"/>
    <tableColumn id="42" xr3:uid="{00000000-0010-0000-1100-00002A000000}" name="NIC Type"/>
    <tableColumn id="43" xr3:uid="{00000000-0010-0000-1100-00002B000000}" name="Accelerated Networking"/>
    <tableColumn id="44" xr3:uid="{00000000-0010-0000-1100-00002C000000}" name="IP Forwarding"/>
    <tableColumn id="45" xr3:uid="{00000000-0010-0000-1100-00002D000000}" name="Private IP Address"/>
    <tableColumn id="46" xr3:uid="{00000000-0010-0000-1100-00002E000000}" name="Private IP Allocation"/>
    <tableColumn id="47" xr3:uid="{00000000-0010-0000-1100-00002F000000}" name="Public IP"/>
    <tableColumn id="48" xr3:uid="{00000000-0010-0000-1100-000030000000}" name="Creation Time"/>
    <tableColumn id="49" xr3:uid="{00000000-0010-0000-1100-000031000000}" name="VM Extensions"/>
    <tableColumn id="50" xr3:uid="{00000000-0010-0000-1100-000032000000}" name="Resource U"/>
  </tableColumns>
  <tableStyleInfo name="TableStyleLight1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2000000}" name="PeeringsTable_8" displayName="PeeringsTable_8" ref="A1:P107">
  <autoFilter ref="A1:P107" xr:uid="{00000000-0009-0000-0100-000023000000}"/>
  <tableColumns count="16">
    <tableColumn id="1" xr3:uid="{00000000-0010-0000-1200-000001000000}" name="Subscription"/>
    <tableColumn id="2" xr3:uid="{00000000-0010-0000-1200-000002000000}" name="Resource Group"/>
    <tableColumn id="3" xr3:uid="{00000000-0010-0000-1200-000003000000}" name="Location"/>
    <tableColumn id="4" xr3:uid="{00000000-0010-0000-1200-000004000000}" name="Zone"/>
    <tableColumn id="5" xr3:uid="{00000000-0010-0000-1200-000005000000}" name="Peering Name"/>
    <tableColumn id="6" xr3:uid="{00000000-0010-0000-1200-000006000000}" name="VNET Name"/>
    <tableColumn id="7" xr3:uid="{00000000-0010-0000-1200-000007000000}" name="Address Space"/>
    <tableColumn id="8" xr3:uid="{00000000-0010-0000-1200-000008000000}" name="Peering VNet"/>
    <tableColumn id="9" xr3:uid="{00000000-0010-0000-1200-000009000000}" name="Peering Address Space"/>
    <tableColumn id="10" xr3:uid="{00000000-0010-0000-1200-00000A000000}" name="Peering State"/>
    <tableColumn id="11" xr3:uid="{00000000-0010-0000-1200-00000B000000}" name="Peering Use Remote Gateways"/>
    <tableColumn id="12" xr3:uid="{00000000-0010-0000-1200-00000C000000}" name="Peering Allow Gateway Transit"/>
    <tableColumn id="13" xr3:uid="{00000000-0010-0000-1200-00000D000000}" name="Peering Allow Forwarded Traffic"/>
    <tableColumn id="14" xr3:uid="{00000000-0010-0000-1200-00000E000000}" name="Peering Do Not Verify Remote Gateways"/>
    <tableColumn id="15" xr3:uid="{00000000-0010-0000-1200-00000F000000}" name="Peering Allow Virtual NetworkAccess"/>
    <tableColumn id="16" xr3:uid="{00000000-0010-0000-1200-000010000000}" name="Resource U"/>
  </tableColumns>
  <tableStyleInfo name="TableStyleLight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3000000}" name="PvtEndpointTable_104" displayName="PvtEndpointTable_104" ref="A1:O105">
  <autoFilter ref="A1:O105" xr:uid="{00000000-0009-0000-0100-000028000000}"/>
  <tableColumns count="15">
    <tableColumn id="1" xr3:uid="{00000000-0010-0000-1300-000001000000}" name="Subscription"/>
    <tableColumn id="2" xr3:uid="{00000000-0010-0000-1300-000002000000}" name="Resource Group"/>
    <tableColumn id="3" xr3:uid="{00000000-0010-0000-1300-000003000000}" name="Name"/>
    <tableColumn id="4" xr3:uid="{00000000-0010-0000-1300-000004000000}" name="Location"/>
    <tableColumn id="5" xr3:uid="{00000000-0010-0000-1300-000005000000}" name="Retiring Feature"/>
    <tableColumn id="6" xr3:uid="{00000000-0010-0000-1300-000006000000}" name="Retiring Date"/>
    <tableColumn id="7" xr3:uid="{00000000-0010-0000-1300-000007000000}" name="VNET"/>
    <tableColumn id="8" xr3:uid="{00000000-0010-0000-1300-000008000000}" name="Subnet"/>
    <tableColumn id="9" xr3:uid="{00000000-0010-0000-1300-000009000000}" name="Private Link Name"/>
    <tableColumn id="10" xr3:uid="{00000000-0010-0000-1300-00000A000000}" name="IP Address"/>
    <tableColumn id="11" xr3:uid="{00000000-0010-0000-1300-00000B000000}" name="FQDN"/>
    <tableColumn id="12" xr3:uid="{00000000-0010-0000-1300-00000C000000}" name="Private Link Status"/>
    <tableColumn id="13" xr3:uid="{00000000-0010-0000-1300-00000D000000}" name="Private Link Resource Type"/>
    <tableColumn id="14" xr3:uid="{00000000-0010-0000-1300-00000E000000}" name="Private Link Target Resource"/>
    <tableColumn id="15" xr3:uid="{00000000-0010-0000-1300-00000F000000}" name="Resource U"/>
  </tableColumns>
  <tableStyleInfo name="TableStyleLight1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14000000}" name="VaultTable_4" displayName="VaultTable_4" ref="A1:S102">
  <autoFilter ref="A1:S102" xr:uid="{00000000-0009-0000-0100-00002B000000}"/>
  <tableColumns count="19">
    <tableColumn id="1" xr3:uid="{00000000-0010-0000-1400-000001000000}" name="Subscription"/>
    <tableColumn id="2" xr3:uid="{00000000-0010-0000-1400-000002000000}" name="Resource Group"/>
    <tableColumn id="3" xr3:uid="{00000000-0010-0000-1400-000003000000}" name="Name"/>
    <tableColumn id="4" xr3:uid="{00000000-0010-0000-1400-000004000000}" name="Location"/>
    <tableColumn id="5" xr3:uid="{00000000-0010-0000-1400-000005000000}" name="Retiring Feature"/>
    <tableColumn id="6" xr3:uid="{00000000-0010-0000-1400-000006000000}" name="Retiring Date"/>
    <tableColumn id="7" xr3:uid="{00000000-0010-0000-1400-000007000000}" name="SKU Family"/>
    <tableColumn id="8" xr3:uid="{00000000-0010-0000-1400-000008000000}" name="SKU"/>
    <tableColumn id="9" xr3:uid="{00000000-0010-0000-1400-000009000000}" name="Vault Uri"/>
    <tableColumn id="10" xr3:uid="{00000000-0010-0000-1400-00000A000000}" name="Public Network Access"/>
    <tableColumn id="11" xr3:uid="{00000000-0010-0000-1400-00000B000000}" name="Enable RBAC"/>
    <tableColumn id="12" xr3:uid="{00000000-0010-0000-1400-00000C000000}" name="Enable Soft Delete"/>
    <tableColumn id="13" xr3:uid="{00000000-0010-0000-1400-00000D000000}" name="Enable for Disk Encryption"/>
    <tableColumn id="14" xr3:uid="{00000000-0010-0000-1400-00000E000000}" name="Soft Delete Retention Days"/>
    <tableColumn id="15" xr3:uid="{00000000-0010-0000-1400-00000F000000}" name="Access Policy ObjectID"/>
    <tableColumn id="16" xr3:uid="{00000000-0010-0000-1400-000010000000}" name="Certificate Permissions"/>
    <tableColumn id="17" xr3:uid="{00000000-0010-0000-1400-000011000000}" name="Key Permissions"/>
    <tableColumn id="18" xr3:uid="{00000000-0010-0000-1400-000012000000}" name="Secret Permissions"/>
    <tableColumn id="19" xr3:uid="{00000000-0010-0000-1400-000013000000}" name="Resource U"/>
  </tableColumns>
  <tableStyleInfo name="TableStyleLight1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15000000}" name="AppSvcPlanTable_92" displayName="AppSvcPlanTable_92" ref="A1:R93">
  <autoFilter ref="A1:R93" xr:uid="{00000000-0009-0000-0100-00002D000000}"/>
  <tableColumns count="18">
    <tableColumn id="1" xr3:uid="{00000000-0010-0000-1500-000001000000}" name="Subscription"/>
    <tableColumn id="2" xr3:uid="{00000000-0010-0000-1500-000002000000}" name="Resource Group"/>
    <tableColumn id="3" xr3:uid="{00000000-0010-0000-1500-000003000000}" name="Name"/>
    <tableColumn id="4" xr3:uid="{00000000-0010-0000-1500-000004000000}" name="Location"/>
    <tableColumn id="5" xr3:uid="{00000000-0010-0000-1500-000005000000}" name="Retiring Feature"/>
    <tableColumn id="6" xr3:uid="{00000000-0010-0000-1500-000006000000}" name="Retiring Date"/>
    <tableColumn id="7" xr3:uid="{00000000-0010-0000-1500-000007000000}" name="Pricing Tier"/>
    <tableColumn id="8" xr3:uid="{00000000-0010-0000-1500-000008000000}" name="Orphaned"/>
    <tableColumn id="9" xr3:uid="{00000000-0010-0000-1500-000009000000}" name="Compute Mode"/>
    <tableColumn id="10" xr3:uid="{00000000-0010-0000-1500-00000A000000}" name="Intances Size"/>
    <tableColumn id="11" xr3:uid="{00000000-0010-0000-1500-00000B000000}" name="Current Instances"/>
    <tableColumn id="12" xr3:uid="{00000000-0010-0000-1500-00000C000000}" name="Autoscale Enabled"/>
    <tableColumn id="13" xr3:uid="{00000000-0010-0000-1500-00000D000000}" name="Max Instances"/>
    <tableColumn id="14" xr3:uid="{00000000-0010-0000-1500-00000E000000}" name="App Plan OS"/>
    <tableColumn id="15" xr3:uid="{00000000-0010-0000-1500-00000F000000}" name="Apps Type"/>
    <tableColumn id="16" xr3:uid="{00000000-0010-0000-1500-000010000000}" name="Apps"/>
    <tableColumn id="17" xr3:uid="{00000000-0010-0000-1500-000011000000}" name="Zone Redundant"/>
    <tableColumn id="18" xr3:uid="{00000000-0010-0000-1500-000012000000}" name="Resource U"/>
  </tableColumns>
  <tableStyleInfo name="TableStyleLight1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BackupTable_32" displayName="BackupTable_32" ref="A1:Z77">
  <autoFilter ref="A1:Z77" xr:uid="{00000000-0009-0000-0100-000019000000}"/>
  <tableColumns count="26">
    <tableColumn id="1" xr3:uid="{00000000-0010-0000-1600-000001000000}" name="Subscription"/>
    <tableColumn id="2" xr3:uid="{00000000-0010-0000-1600-000002000000}" name="Resource Group"/>
    <tableColumn id="3" xr3:uid="{00000000-0010-0000-1600-000003000000}" name="Backup Policy Name"/>
    <tableColumn id="4" xr3:uid="{00000000-0010-0000-1600-000004000000}" name="Location"/>
    <tableColumn id="5" xr3:uid="{00000000-0010-0000-1600-000005000000}" name="Datasource Type"/>
    <tableColumn id="6" xr3:uid="{00000000-0010-0000-1600-000006000000}" name="Protected Items Count"/>
    <tableColumn id="7" xr3:uid="{00000000-0010-0000-1600-000007000000}" name="Backup Compression"/>
    <tableColumn id="8" xr3:uid="{00000000-0010-0000-1600-000008000000}" name="SQL Compression"/>
    <tableColumn id="9" xr3:uid="{00000000-0010-0000-1600-000009000000}" name="Policy Type"/>
    <tableColumn id="10" xr3:uid="{00000000-0010-0000-1600-00000A000000}" name="Protected Item Type"/>
    <tableColumn id="11" xr3:uid="{00000000-0010-0000-1600-00000B000000}" name="Protected Item"/>
    <tableColumn id="12" xr3:uid="{00000000-0010-0000-1600-00000C000000}" name="Vault"/>
    <tableColumn id="13" xr3:uid="{00000000-0010-0000-1600-00000D000000}" name="Retention Period"/>
    <tableColumn id="14" xr3:uid="{00000000-0010-0000-1600-00000E000000}" name="Backup Frequency"/>
    <tableColumn id="15" xr3:uid="{00000000-0010-0000-1600-00000F000000}" name="Health Status"/>
    <tableColumn id="16" xr3:uid="{00000000-0010-0000-1600-000010000000}" name="Protection Status"/>
    <tableColumn id="17" xr3:uid="{00000000-0010-0000-1600-000011000000}" name="Archive Enabled"/>
    <tableColumn id="18" xr3:uid="{00000000-0010-0000-1600-000012000000}" name="Last Backup Status"/>
    <tableColumn id="19" xr3:uid="{00000000-0010-0000-1600-000013000000}" name="Last Backup Time"/>
    <tableColumn id="20" xr3:uid="{00000000-0010-0000-1600-000014000000}" name="Days Since Last Backup"/>
    <tableColumn id="21" xr3:uid="{00000000-0010-0000-1600-000015000000}" name="Last Recovery Point"/>
    <tableColumn id="22" xr3:uid="{00000000-0010-0000-1600-000016000000}" name="Latest Recovery Point (Secondary Region)"/>
    <tableColumn id="23" xr3:uid="{00000000-0010-0000-1600-000017000000}" name="Protection State"/>
    <tableColumn id="24" xr3:uid="{00000000-0010-0000-1600-000018000000}" name="Protection State (Secondary Region)"/>
    <tableColumn id="25" xr3:uid="{00000000-0010-0000-1600-000019000000}" name="Soft Delete Retention Period"/>
    <tableColumn id="26" xr3:uid="{00000000-0010-0000-1600-00001A000000}" name="Resource U"/>
  </tableColumns>
  <tableStyleInfo name="TableStyleLight1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7000000}" name="LBTable_26" displayName="LBTable_26" ref="A1:P73">
  <autoFilter ref="A1:P73" xr:uid="{00000000-0009-0000-0100-00001F000000}"/>
  <tableColumns count="16">
    <tableColumn id="1" xr3:uid="{00000000-0010-0000-1700-000001000000}" name="Subscription"/>
    <tableColumn id="2" xr3:uid="{00000000-0010-0000-1700-000002000000}" name="Resource Group"/>
    <tableColumn id="3" xr3:uid="{00000000-0010-0000-1700-000003000000}" name="Name"/>
    <tableColumn id="4" xr3:uid="{00000000-0010-0000-1700-000004000000}" name="Location"/>
    <tableColumn id="5" xr3:uid="{00000000-0010-0000-1700-000005000000}" name="SKU"/>
    <tableColumn id="6" xr3:uid="{00000000-0010-0000-1700-000006000000}" name="Retiring Feature"/>
    <tableColumn id="7" xr3:uid="{00000000-0010-0000-1700-000007000000}" name="Retiring Date"/>
    <tableColumn id="8" xr3:uid="{00000000-0010-0000-1700-000008000000}" name="Orphaned"/>
    <tableColumn id="9" xr3:uid="{00000000-0010-0000-1700-000009000000}" name="Usage"/>
    <tableColumn id="10" xr3:uid="{00000000-0010-0000-1700-00000A000000}" name="Frontend Name"/>
    <tableColumn id="11" xr3:uid="{00000000-0010-0000-1700-00000B000000}" name="Frontend Target"/>
    <tableColumn id="12" xr3:uid="{00000000-0010-0000-1700-00000C000000}" name="Frontend Type"/>
    <tableColumn id="13" xr3:uid="{00000000-0010-0000-1700-00000D000000}" name="Frontend Subnet"/>
    <tableColumn id="14" xr3:uid="{00000000-0010-0000-1700-00000E000000}" name="Backend Count"/>
    <tableColumn id="15" xr3:uid="{00000000-0010-0000-1700-00000F000000}" name="Probe Count"/>
    <tableColumn id="16" xr3:uid="{00000000-0010-0000-1700-000010000000}" name="Resource U"/>
  </tableColumns>
  <tableStyleInfo name="TableStyleLight1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8000000}" name="RouteTbTable_10" displayName="RouteTbTable_10" ref="A1:N72">
  <autoFilter ref="A1:N72" xr:uid="{00000000-0009-0000-0100-000021000000}"/>
  <tableColumns count="14">
    <tableColumn id="1" xr3:uid="{00000000-0010-0000-1800-000001000000}" name="Subscription"/>
    <tableColumn id="2" xr3:uid="{00000000-0010-0000-1800-000002000000}" name="Resource Group"/>
    <tableColumn id="3" xr3:uid="{00000000-0010-0000-1800-000003000000}" name="Name"/>
    <tableColumn id="4" xr3:uid="{00000000-0010-0000-1800-000004000000}" name="Location"/>
    <tableColumn id="5" xr3:uid="{00000000-0010-0000-1800-000005000000}" name="Retiring Feature"/>
    <tableColumn id="6" xr3:uid="{00000000-0010-0000-1800-000006000000}" name="Retiring Date"/>
    <tableColumn id="7" xr3:uid="{00000000-0010-0000-1800-000007000000}" name="Orphaned"/>
    <tableColumn id="8" xr3:uid="{00000000-0010-0000-1800-000008000000}" name="Disable BGP Route Propagation"/>
    <tableColumn id="9" xr3:uid="{00000000-0010-0000-1800-000009000000}" name="Routes"/>
    <tableColumn id="10" xr3:uid="{00000000-0010-0000-1800-00000A000000}" name="Routes Prefixes"/>
    <tableColumn id="11" xr3:uid="{00000000-0010-0000-1800-00000B000000}" name="Routes BGP Override"/>
    <tableColumn id="12" xr3:uid="{00000000-0010-0000-1800-00000C000000}" name="Routes Next Hop IP"/>
    <tableColumn id="13" xr3:uid="{00000000-0010-0000-1800-00000D000000}" name="Routes Next Hop Type"/>
    <tableColumn id="14" xr3:uid="{00000000-0010-0000-1800-00000E000000}" name="Resource U"/>
  </tableColumns>
  <tableStyleInfo name="TableStyleLight1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9000000}" name="AutAccTable_11" displayName="AutAccTable_11" ref="A1:O56">
  <autoFilter ref="A1:O56" xr:uid="{00000000-0009-0000-0100-000018000000}"/>
  <tableColumns count="15">
    <tableColumn id="1" xr3:uid="{00000000-0010-0000-1900-000001000000}" name="Subscription"/>
    <tableColumn id="2" xr3:uid="{00000000-0010-0000-1900-000002000000}" name="Resource Group"/>
    <tableColumn id="3" xr3:uid="{00000000-0010-0000-1900-000003000000}" name="Automation Account Name"/>
    <tableColumn id="4" xr3:uid="{00000000-0010-0000-1900-000004000000}" name="Retiring Feature"/>
    <tableColumn id="5" xr3:uid="{00000000-0010-0000-1900-000005000000}" name="Retiring Date"/>
    <tableColumn id="6" xr3:uid="{00000000-0010-0000-1900-000006000000}" name="Automation Account State"/>
    <tableColumn id="7" xr3:uid="{00000000-0010-0000-1900-000007000000}" name="Automation Account SKU"/>
    <tableColumn id="8" xr3:uid="{00000000-0010-0000-1900-000008000000}" name="Automation Account Created Time"/>
    <tableColumn id="9" xr3:uid="{00000000-0010-0000-1900-000009000000}" name="Location"/>
    <tableColumn id="10" xr3:uid="{00000000-0010-0000-1900-00000A000000}" name="Runbook Name"/>
    <tableColumn id="11" xr3:uid="{00000000-0010-0000-1900-00000B000000}" name="Last Modified Time"/>
    <tableColumn id="12" xr3:uid="{00000000-0010-0000-1900-00000C000000}" name="Runbook State"/>
    <tableColumn id="13" xr3:uid="{00000000-0010-0000-1900-00000D000000}" name="Runbook Type"/>
    <tableColumn id="14" xr3:uid="{00000000-0010-0000-1900-00000E000000}" name="Runbook Description"/>
    <tableColumn id="15" xr3:uid="{00000000-0010-0000-1900-00000F000000}" name="Resource U"/>
  </tableColumns>
  <tableStyleInfo name="TableStyleLight1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A000000}" name="NATGtwTable_3" displayName="NATGtwTable_3" ref="A1:M35">
  <autoFilter ref="A1:M35" xr:uid="{00000000-0009-0000-0100-000020000000}"/>
  <tableColumns count="13">
    <tableColumn id="1" xr3:uid="{00000000-0010-0000-1A00-000001000000}" name="Subscription"/>
    <tableColumn id="2" xr3:uid="{00000000-0010-0000-1A00-000002000000}" name="Resource Group"/>
    <tableColumn id="3" xr3:uid="{00000000-0010-0000-1A00-000003000000}" name="Name"/>
    <tableColumn id="4" xr3:uid="{00000000-0010-0000-1A00-000004000000}" name="Location"/>
    <tableColumn id="5" xr3:uid="{00000000-0010-0000-1A00-000005000000}" name="SKU"/>
    <tableColumn id="6" xr3:uid="{00000000-0010-0000-1A00-000006000000}" name="Retiring Feature"/>
    <tableColumn id="7" xr3:uid="{00000000-0010-0000-1A00-000007000000}" name="Retiring Date"/>
    <tableColumn id="8" xr3:uid="{00000000-0010-0000-1A00-000008000000}" name="Idle Timeout (Min)"/>
    <tableColumn id="9" xr3:uid="{00000000-0010-0000-1A00-000009000000}" name="Public IP"/>
    <tableColumn id="10" xr3:uid="{00000000-0010-0000-1A00-00000A000000}" name="Public Prefixes"/>
    <tableColumn id="11" xr3:uid="{00000000-0010-0000-1A00-00000B000000}" name="VNET"/>
    <tableColumn id="12" xr3:uid="{00000000-0010-0000-1A00-00000C000000}" name="Subnet"/>
    <tableColumn id="13" xr3:uid="{00000000-0010-0000-1A00-00000D000000}" name="Resource U"/>
  </tableColumns>
  <tableStyleInfo name="TableStyleLight1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1B000000}" name="PIPTable_31" displayName="PIPTable_31" ref="A1:O32">
  <autoFilter ref="A1:O32" xr:uid="{00000000-0009-0000-0100-000029000000}"/>
  <tableColumns count="15">
    <tableColumn id="1" xr3:uid="{00000000-0010-0000-1B00-000001000000}" name="Subscription"/>
    <tableColumn id="2" xr3:uid="{00000000-0010-0000-1B00-000002000000}" name="Resource Group"/>
    <tableColumn id="3" xr3:uid="{00000000-0010-0000-1B00-000003000000}" name="Name"/>
    <tableColumn id="4" xr3:uid="{00000000-0010-0000-1B00-000004000000}" name="SKU"/>
    <tableColumn id="5" xr3:uid="{00000000-0010-0000-1B00-000005000000}" name="Location"/>
    <tableColumn id="6" xr3:uid="{00000000-0010-0000-1B00-000006000000}" name="Zones"/>
    <tableColumn id="7" xr3:uid="{00000000-0010-0000-1B00-000007000000}" name="Retiring Feature"/>
    <tableColumn id="8" xr3:uid="{00000000-0010-0000-1B00-000008000000}" name="Retiring Date"/>
    <tableColumn id="9" xr3:uid="{00000000-0010-0000-1B00-000009000000}" name="Type"/>
    <tableColumn id="10" xr3:uid="{00000000-0010-0000-1B00-00000A000000}" name="Version"/>
    <tableColumn id="11" xr3:uid="{00000000-0010-0000-1B00-00000B000000}" name="IP Address"/>
    <tableColumn id="12" xr3:uid="{00000000-0010-0000-1B00-00000C000000}" name="Use"/>
    <tableColumn id="13" xr3:uid="{00000000-0010-0000-1B00-00000D000000}" name="Associated Resource"/>
    <tableColumn id="14" xr3:uid="{00000000-0010-0000-1B00-00000E000000}" name="Associated Resource Type"/>
    <tableColumn id="15" xr3:uid="{00000000-0010-0000-1B00-00000F000000}" name="Resource U"/>
  </tableColumns>
  <tableStyleInfo name="TableStyleLight1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C000000}" name="POSTGFlex_22" displayName="POSTGFlex_22" ref="A1:Z23">
  <autoFilter ref="A1:Z23" xr:uid="{00000000-0009-0000-0100-000012000000}"/>
  <tableColumns count="26">
    <tableColumn id="1" xr3:uid="{00000000-0010-0000-1C00-000001000000}" name="Subscription"/>
    <tableColumn id="2" xr3:uid="{00000000-0010-0000-1C00-000002000000}" name="Resource Group"/>
    <tableColumn id="3" xr3:uid="{00000000-0010-0000-1C00-000003000000}" name="Name"/>
    <tableColumn id="4" xr3:uid="{00000000-0010-0000-1C00-000004000000}" name="Location"/>
    <tableColumn id="5" xr3:uid="{00000000-0010-0000-1C00-000005000000}" name="Retiring Feature"/>
    <tableColumn id="6" xr3:uid="{00000000-0010-0000-1C00-000006000000}" name="Retiring Date"/>
    <tableColumn id="7" xr3:uid="{00000000-0010-0000-1C00-000007000000}" name="FQDN"/>
    <tableColumn id="8" xr3:uid="{00000000-0010-0000-1C00-000008000000}" name="ADMIN Login"/>
    <tableColumn id="9" xr3:uid="{00000000-0010-0000-1C00-000009000000}" name="Version"/>
    <tableColumn id="10" xr3:uid="{00000000-0010-0000-1C00-00000A000000}" name="AD Authentication"/>
    <tableColumn id="11" xr3:uid="{00000000-0010-0000-1C00-00000B000000}" name="Password Authentication"/>
    <tableColumn id="12" xr3:uid="{00000000-0010-0000-1C00-00000C000000}" name="Computer Tier"/>
    <tableColumn id="13" xr3:uid="{00000000-0010-0000-1C00-00000D000000}" name="Computer Size"/>
    <tableColumn id="14" xr3:uid="{00000000-0010-0000-1C00-00000E000000}" name="Storage Size (GB)"/>
    <tableColumn id="15" xr3:uid="{00000000-0010-0000-1C00-00000F000000}" name="Availability Zone"/>
    <tableColumn id="16" xr3:uid="{00000000-0010-0000-1C00-000010000000}" name="High Availability"/>
    <tableColumn id="17" xr3:uid="{00000000-0010-0000-1C00-000011000000}" name="Data Encryption"/>
    <tableColumn id="18" xr3:uid="{00000000-0010-0000-1C00-000012000000}" name="Backup Retention (Days)"/>
    <tableColumn id="19" xr3:uid="{00000000-0010-0000-1C00-000013000000}" name="Geo-Redundant Backup"/>
    <tableColumn id="20" xr3:uid="{00000000-0010-0000-1C00-000014000000}" name="Replication Role"/>
    <tableColumn id="21" xr3:uid="{00000000-0010-0000-1C00-000015000000}" name="Replication Capacity"/>
    <tableColumn id="22" xr3:uid="{00000000-0010-0000-1C00-000016000000}" name="Public Network Access"/>
    <tableColumn id="23" xr3:uid="{00000000-0010-0000-1C00-000017000000}" name="Delegated VNET"/>
    <tableColumn id="24" xr3:uid="{00000000-0010-0000-1C00-000018000000}" name="Delegated Subnet"/>
    <tableColumn id="25" xr3:uid="{00000000-0010-0000-1C00-000019000000}" name="Private DNS Zone"/>
    <tableColumn id="26" xr3:uid="{00000000-0010-0000-1C00-00001A000000}" name="Resource U"/>
  </tableColumns>
  <tableStyleInfo name="TableStyleLight1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D000000}" name="AKSTable_13" displayName="AKSTable_13" ref="A1:BB21">
  <autoFilter ref="A1:BB21" xr:uid="{00000000-0009-0000-0100-00000E000000}">
    <filterColumn colId="2">
      <filters>
        <filter val="aks-be-k8-eastus2-dev-002"/>
      </filters>
    </filterColumn>
  </autoFilter>
  <tableColumns count="54">
    <tableColumn id="1" xr3:uid="{00000000-0010-0000-1D00-000001000000}" name="Subscription"/>
    <tableColumn id="2" xr3:uid="{00000000-0010-0000-1D00-000002000000}" name="Resource Group"/>
    <tableColumn id="3" xr3:uid="{00000000-0010-0000-1D00-000003000000}" name="Clusters"/>
    <tableColumn id="4" xr3:uid="{00000000-0010-0000-1D00-000004000000}" name="Location"/>
    <tableColumn id="5" xr3:uid="{00000000-0010-0000-1D00-000005000000}" name="Retiring Feature"/>
    <tableColumn id="6" xr3:uid="{00000000-0010-0000-1D00-000006000000}" name="Retiring Date"/>
    <tableColumn id="7" xr3:uid="{00000000-0010-0000-1D00-000007000000}" name="AKS Pricing Tier"/>
    <tableColumn id="8" xr3:uid="{00000000-0010-0000-1D00-000008000000}" name="Kubernetes Version"/>
    <tableColumn id="9" xr3:uid="{00000000-0010-0000-1D00-000009000000}" name="Cluster Power State"/>
    <tableColumn id="10" xr3:uid="{00000000-0010-0000-1D00-00000A000000}" name="Role-Based Access Control"/>
    <tableColumn id="11" xr3:uid="{00000000-0010-0000-1D00-00000B000000}" name="AAD Enabled"/>
    <tableColumn id="12" xr3:uid="{00000000-0010-0000-1D00-00000C000000}" name="Kubernetes Local Accounts"/>
    <tableColumn id="13" xr3:uid="{00000000-0010-0000-1D00-00000D000000}" name="Cluster Admin ClusterRoleBinding"/>
    <tableColumn id="14" xr3:uid="{00000000-0010-0000-1D00-00000E000000}" name="Network Type (Plugin)"/>
    <tableColumn id="15" xr3:uid="{00000000-0010-0000-1D00-00000F000000}" name="Plugin Mode"/>
    <tableColumn id="16" xr3:uid="{00000000-0010-0000-1D00-000010000000}" name="Pod CIDR"/>
    <tableColumn id="17" xr3:uid="{00000000-0010-0000-1D00-000011000000}" name="Network Policy"/>
    <tableColumn id="18" xr3:uid="{00000000-0010-0000-1D00-000012000000}" name="Outbound Type"/>
    <tableColumn id="19" xr3:uid="{00000000-0010-0000-1D00-000013000000}" name="Infrastructure Resource Group"/>
    <tableColumn id="20" xr3:uid="{00000000-0010-0000-1D00-000014000000}" name="Cluster Managed Identity"/>
    <tableColumn id="21" xr3:uid="{00000000-0010-0000-1D00-000015000000}" name="App Gateway Ingress Controller"/>
    <tableColumn id="22" xr3:uid="{00000000-0010-0000-1D00-000016000000}" name="Private Cluster"/>
    <tableColumn id="23" xr3:uid="{00000000-0010-0000-1D00-000017000000}" name="Private Cluster FQDN"/>
    <tableColumn id="24" xr3:uid="{00000000-0010-0000-1D00-000018000000}" name="Public Network Access"/>
    <tableColumn id="25" xr3:uid="{00000000-0010-0000-1D00-000019000000}" name="Automatic Upgrade Type"/>
    <tableColumn id="26" xr3:uid="{00000000-0010-0000-1D00-00001A000000}" name="Node Security Channel Type"/>
    <tableColumn id="27" xr3:uid="{00000000-0010-0000-1D00-00001B000000}" name="Container Insights"/>
    <tableColumn id="28" xr3:uid="{00000000-0010-0000-1D00-00001C000000}" name="API Server Address"/>
    <tableColumn id="29" xr3:uid="{00000000-0010-0000-1D00-00001D000000}" name="Node Pool Name"/>
    <tableColumn id="30" xr3:uid="{00000000-0010-0000-1D00-00001E000000}" name="Node Pool Power State"/>
    <tableColumn id="31" xr3:uid="{00000000-0010-0000-1D00-00001F000000}" name="Node Pool Version"/>
    <tableColumn id="32" xr3:uid="{00000000-0010-0000-1D00-000020000000}" name="Node Pool Mode"/>
    <tableColumn id="33" xr3:uid="{00000000-0010-0000-1D00-000021000000}" name="Node Pool OS Type"/>
    <tableColumn id="34" xr3:uid="{00000000-0010-0000-1D00-000022000000}" name="Node Pool OS"/>
    <tableColumn id="35" xr3:uid="{00000000-0010-0000-1D00-000023000000}" name="Node Pool Image"/>
    <tableColumn id="36" xr3:uid="{00000000-0010-0000-1D00-000024000000}" name="Node Pool Size"/>
    <tableColumn id="37" xr3:uid="{00000000-0010-0000-1D00-000025000000}" name="Target Nodes"/>
    <tableColumn id="38" xr3:uid="{00000000-0010-0000-1D00-000026000000}" name="vCPUs (Per Node)"/>
    <tableColumn id="39" xr3:uid="{00000000-0010-0000-1D00-000027000000}" name="vCPUs Per Core (Per Node)"/>
    <tableColumn id="40" xr3:uid="{00000000-0010-0000-1D00-000028000000}" name="RAM (GB) Per Node"/>
    <tableColumn id="41" xr3:uid="{00000000-0010-0000-1D00-000029000000}" name="Remaining Quota"/>
    <tableColumn id="42" xr3:uid="{00000000-0010-0000-1D00-00002A000000}" name="Availability Zones"/>
    <tableColumn id="43" xr3:uid="{00000000-0010-0000-1D00-00002B000000}" name="Zones Available in the Region"/>
    <tableColumn id="44" xr3:uid="{00000000-0010-0000-1D00-00002C000000}" name="Max Pods Per Node"/>
    <tableColumn id="45" xr3:uid="{00000000-0010-0000-1D00-00002D000000}" name="OS Disk Size (GB)"/>
    <tableColumn id="46" xr3:uid="{00000000-0010-0000-1D00-00002E000000}" name="Autoscale"/>
    <tableColumn id="47" xr3:uid="{00000000-0010-0000-1D00-00002F000000}" name="Autoscale Minimum Node Count"/>
    <tableColumn id="48" xr3:uid="{00000000-0010-0000-1D00-000030000000}" name="Autoscale Maximum Node Count"/>
    <tableColumn id="49" xr3:uid="{00000000-0010-0000-1D00-000031000000}" name="Virtual Network"/>
    <tableColumn id="50" xr3:uid="{00000000-0010-0000-1D00-000032000000}" name="Subnet"/>
    <tableColumn id="51" xr3:uid="{00000000-0010-0000-1D00-000033000000}" name="Enable Node Public IP"/>
    <tableColumn id="52" xr3:uid="{00000000-0010-0000-1D00-000034000000}" name="Taints"/>
    <tableColumn id="53" xr3:uid="{00000000-0010-0000-1D00-000035000000}" name="Labels"/>
    <tableColumn id="54" xr3:uid="{00000000-0010-0000-1D00-000036000000}" name="Resource U"/>
  </tableColumns>
  <tableStyleInfo name="TableStyleLight1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E000000}" name="VMSSTable_19" displayName="VMSSTable_19" ref="A1:AH20">
  <autoFilter ref="A1:AH20" xr:uid="{00000000-0009-0000-0100-00000C000000}">
    <filterColumn colId="2">
      <filters>
        <filter val="aks-be-k8-eastus2-dev-002"/>
      </filters>
    </filterColumn>
  </autoFilter>
  <tableColumns count="34">
    <tableColumn id="1" xr3:uid="{00000000-0010-0000-1E00-000001000000}" name="Subscription"/>
    <tableColumn id="2" xr3:uid="{00000000-0010-0000-1E00-000002000000}" name="Resource Group"/>
    <tableColumn id="3" xr3:uid="{00000000-0010-0000-1E00-000003000000}" name="AKS / SFC"/>
    <tableColumn id="4" xr3:uid="{00000000-0010-0000-1E00-000004000000}" name="Name"/>
    <tableColumn id="5" xr3:uid="{00000000-0010-0000-1E00-000005000000}" name="Location"/>
    <tableColumn id="6" xr3:uid="{00000000-0010-0000-1E00-000006000000}" name="SKU Tier"/>
    <tableColumn id="7" xr3:uid="{00000000-0010-0000-1E00-000007000000}" name="Retiring Feature"/>
    <tableColumn id="8" xr3:uid="{00000000-0010-0000-1E00-000008000000}" name="Retiring Date"/>
    <tableColumn id="9" xr3:uid="{00000000-0010-0000-1E00-000009000000}" name="Fault Domain"/>
    <tableColumn id="10" xr3:uid="{00000000-0010-0000-1E00-00000A000000}" name="Upgrade Policy"/>
    <tableColumn id="11" xr3:uid="{00000000-0010-0000-1E00-00000B000000}" name="Diagnostics"/>
    <tableColumn id="12" xr3:uid="{00000000-0010-0000-1E00-00000C000000}" name="VM Size"/>
    <tableColumn id="13" xr3:uid="{00000000-0010-0000-1E00-00000D000000}" name="Instances"/>
    <tableColumn id="14" xr3:uid="{00000000-0010-0000-1E00-00000E000000}" name="vCPUs (per Instance)"/>
    <tableColumn id="15" xr3:uid="{00000000-0010-0000-1E00-00000F000000}" name="vCPUs per Core (per Instance)"/>
    <tableColumn id="16" xr3:uid="{00000000-0010-0000-1E00-000010000000}" name="Memory (GB) (per Instance)"/>
    <tableColumn id="17" xr3:uid="{00000000-0010-0000-1E00-000011000000}" name="Remaining Quota"/>
    <tableColumn id="18" xr3:uid="{00000000-0010-0000-1E00-000012000000}" name="Autoscale Enabled"/>
    <tableColumn id="19" xr3:uid="{00000000-0010-0000-1E00-000013000000}" name="VM OS"/>
    <tableColumn id="20" xr3:uid="{00000000-0010-0000-1E00-000014000000}" name="OS Image"/>
    <tableColumn id="21" xr3:uid="{00000000-0010-0000-1E00-000015000000}" name="Image Version"/>
    <tableColumn id="22" xr3:uid="{00000000-0010-0000-1E00-000016000000}" name="VM OS Disk Size (GB)"/>
    <tableColumn id="23" xr3:uid="{00000000-0010-0000-1E00-000017000000}" name="Disk Storage Account Type"/>
    <tableColumn id="24" xr3:uid="{00000000-0010-0000-1E00-000018000000}" name="Disable Password Authentication"/>
    <tableColumn id="25" xr3:uid="{00000000-0010-0000-1E00-000019000000}" name="Custom DNS Servers"/>
    <tableColumn id="26" xr3:uid="{00000000-0010-0000-1E00-00001A000000}" name="Virtual Network"/>
    <tableColumn id="27" xr3:uid="{00000000-0010-0000-1E00-00001B000000}" name="Subnet"/>
    <tableColumn id="28" xr3:uid="{00000000-0010-0000-1E00-00001C000000}" name="Accelerated Networking Enabled"/>
    <tableColumn id="29" xr3:uid="{00000000-0010-0000-1E00-00001D000000}" name="Network Security Group"/>
    <tableColumn id="30" xr3:uid="{00000000-0010-0000-1E00-00001E000000}" name="Extensions"/>
    <tableColumn id="31" xr3:uid="{00000000-0010-0000-1E00-00001F000000}" name="Admin Username"/>
    <tableColumn id="32" xr3:uid="{00000000-0010-0000-1E00-000020000000}" name="VM Name Prefix"/>
    <tableColumn id="33" xr3:uid="{00000000-0010-0000-1E00-000021000000}" name="Created Time"/>
    <tableColumn id="34" xr3:uid="{00000000-0010-0000-1E00-000022000000}" name="Resource U"/>
  </tableColumns>
  <tableStyleInfo name="TableStyleLight1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F000000}" name="WorkSpaceTable_19" displayName="WorkSpaceTable_19" ref="A1:M20">
  <autoFilter ref="A1:M20" xr:uid="{00000000-0009-0000-0100-00001C000000}"/>
  <tableColumns count="13">
    <tableColumn id="1" xr3:uid="{00000000-0010-0000-1F00-000001000000}" name="Subscription"/>
    <tableColumn id="2" xr3:uid="{00000000-0010-0000-1F00-000002000000}" name="Resource Group"/>
    <tableColumn id="3" xr3:uid="{00000000-0010-0000-1F00-000003000000}" name="Name"/>
    <tableColumn id="4" xr3:uid="{00000000-0010-0000-1F00-000004000000}" name="Location"/>
    <tableColumn id="5" xr3:uid="{00000000-0010-0000-1F00-000005000000}" name="SKU"/>
    <tableColumn id="6" xr3:uid="{00000000-0010-0000-1F00-000006000000}" name="Retiring Feature"/>
    <tableColumn id="7" xr3:uid="{00000000-0010-0000-1F00-000007000000}" name="Retiring Date"/>
    <tableColumn id="8" xr3:uid="{00000000-0010-0000-1F00-000008000000}" name="Retention Days"/>
    <tableColumn id="9" xr3:uid="{00000000-0010-0000-1F00-000009000000}" name="Daily Cap (GB)"/>
    <tableColumn id="10" xr3:uid="{00000000-0010-0000-1F00-00000A000000}" name="Data Ingestion From Public Networks"/>
    <tableColumn id="11" xr3:uid="{00000000-0010-0000-1F00-00000B000000}" name="Queries From Public Networks"/>
    <tableColumn id="12" xr3:uid="{00000000-0010-0000-1F00-00000C000000}" name="Created Time"/>
    <tableColumn id="13" xr3:uid="{00000000-0010-0000-1F00-00000D000000}" name="Resource U"/>
  </tableColumns>
  <tableStyleInfo name="TableStyleLight1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20000000}" name="AppInsightsTable_15" displayName="AppInsightsTable_15" ref="A1:Q16">
  <autoFilter ref="A1:Q16" xr:uid="{00000000-0009-0000-0100-00001B000000}"/>
  <tableColumns count="17">
    <tableColumn id="1" xr3:uid="{00000000-0010-0000-2000-000001000000}" name="Subscription"/>
    <tableColumn id="2" xr3:uid="{00000000-0010-0000-2000-000002000000}" name="Resource Group"/>
    <tableColumn id="3" xr3:uid="{00000000-0010-0000-2000-000003000000}" name="Name"/>
    <tableColumn id="4" xr3:uid="{00000000-0010-0000-2000-000004000000}" name="Location"/>
    <tableColumn id="5" xr3:uid="{00000000-0010-0000-2000-000005000000}" name="Retiring Feature"/>
    <tableColumn id="6" xr3:uid="{00000000-0010-0000-2000-000006000000}" name="Retiring Date"/>
    <tableColumn id="7" xr3:uid="{00000000-0010-0000-2000-000007000000}" name="Application Type"/>
    <tableColumn id="8" xr3:uid="{00000000-0010-0000-2000-000008000000}" name="Flow Type"/>
    <tableColumn id="9" xr3:uid="{00000000-0010-0000-2000-000009000000}" name="Version"/>
    <tableColumn id="10" xr3:uid="{00000000-0010-0000-2000-00000A000000}" name="Request Source"/>
    <tableColumn id="11" xr3:uid="{00000000-0010-0000-2000-00000B000000}" name="Data Sampling %"/>
    <tableColumn id="12" xr3:uid="{00000000-0010-0000-2000-00000C000000}" name="Retention In Days"/>
    <tableColumn id="13" xr3:uid="{00000000-0010-0000-2000-00000D000000}" name="Ingestion Mode"/>
    <tableColumn id="14" xr3:uid="{00000000-0010-0000-2000-00000E000000}" name="Public Access For Ingestion"/>
    <tableColumn id="15" xr3:uid="{00000000-0010-0000-2000-00000F000000}" name="Public Access For Query"/>
    <tableColumn id="16" xr3:uid="{00000000-0010-0000-2000-000010000000}" name="Created Time"/>
    <tableColumn id="17" xr3:uid="{00000000-0010-0000-2000-000011000000}" name="Resource U"/>
  </tableColumns>
  <tableStyleInfo name="TableStyleLight1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21000000}" name="APIMTable_11" displayName="APIMTable_11" ref="A1:U12">
  <autoFilter ref="A1:U12" xr:uid="{00000000-0009-0000-0100-000016000000}"/>
  <tableColumns count="21">
    <tableColumn id="1" xr3:uid="{00000000-0010-0000-2100-000001000000}" name="Subscription"/>
    <tableColumn id="2" xr3:uid="{00000000-0010-0000-2100-000002000000}" name="Resource Group"/>
    <tableColumn id="3" xr3:uid="{00000000-0010-0000-2100-000003000000}" name="Name"/>
    <tableColumn id="4" xr3:uid="{00000000-0010-0000-2100-000004000000}" name="Location"/>
    <tableColumn id="5" xr3:uid="{00000000-0010-0000-2100-000005000000}" name="SKU"/>
    <tableColumn id="6" xr3:uid="{00000000-0010-0000-2100-000006000000}" name="Sku Capacity"/>
    <tableColumn id="7" xr3:uid="{00000000-0010-0000-2100-000007000000}" name="Retiring Feature"/>
    <tableColumn id="8" xr3:uid="{00000000-0010-0000-2100-000008000000}" name="Retiring Date"/>
    <tableColumn id="9" xr3:uid="{00000000-0010-0000-2100-000009000000}" name="Gateway URL"/>
    <tableColumn id="10" xr3:uid="{00000000-0010-0000-2100-00000A000000}" name="Virtual Network Type"/>
    <tableColumn id="11" xr3:uid="{00000000-0010-0000-2100-00000B000000}" name="Virtual Network"/>
    <tableColumn id="12" xr3:uid="{00000000-0010-0000-2100-00000C000000}" name="Http2"/>
    <tableColumn id="13" xr3:uid="{00000000-0010-0000-2100-00000D000000}" name="Backend SSL 3.0"/>
    <tableColumn id="14" xr3:uid="{00000000-0010-0000-2100-00000E000000}" name="Backend TLS 1.0"/>
    <tableColumn id="15" xr3:uid="{00000000-0010-0000-2100-00000F000000}" name="Backend TLS 1.1"/>
    <tableColumn id="16" xr3:uid="{00000000-0010-0000-2100-000010000000}" name="Triple DES"/>
    <tableColumn id="17" xr3:uid="{00000000-0010-0000-2100-000011000000}" name="Client SSL 3.0"/>
    <tableColumn id="18" xr3:uid="{00000000-0010-0000-2100-000012000000}" name="Client TLS 1.0"/>
    <tableColumn id="19" xr3:uid="{00000000-0010-0000-2100-000013000000}" name="Client TLS 1.1"/>
    <tableColumn id="20" xr3:uid="{00000000-0010-0000-2100-000014000000}" name="Public IP"/>
    <tableColumn id="21" xr3:uid="{00000000-0010-0000-2100-000015000000}" name="Resource U"/>
  </tableColumns>
  <tableStyleInfo name="TableStyleLight1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22000000}" name="ContsTable_8" displayName="ContsTable_8" ref="A1:P9">
  <autoFilter ref="A1:P9" xr:uid="{00000000-0009-0000-0100-000010000000}"/>
  <tableColumns count="16">
    <tableColumn id="1" xr3:uid="{00000000-0010-0000-2200-000001000000}" name="Subscription"/>
    <tableColumn id="2" xr3:uid="{00000000-0010-0000-2200-000002000000}" name="Resource Group"/>
    <tableColumn id="3" xr3:uid="{00000000-0010-0000-2200-000003000000}" name="Name"/>
    <tableColumn id="4" xr3:uid="{00000000-0010-0000-2200-000004000000}" name="Location"/>
    <tableColumn id="5" xr3:uid="{00000000-0010-0000-2200-000005000000}" name="SKU"/>
    <tableColumn id="6" xr3:uid="{00000000-0010-0000-2200-000006000000}" name="Retiring Feature"/>
    <tableColumn id="7" xr3:uid="{00000000-0010-0000-2200-000007000000}" name="Retiring Date"/>
    <tableColumn id="8" xr3:uid="{00000000-0010-0000-2200-000008000000}" name="Anonymous Pull Enabled"/>
    <tableColumn id="9" xr3:uid="{00000000-0010-0000-2200-000009000000}" name="Encryption"/>
    <tableColumn id="10" xr3:uid="{00000000-0010-0000-2200-00000A000000}" name="Public Network Access"/>
    <tableColumn id="11" xr3:uid="{00000000-0010-0000-2200-00000B000000}" name="Zone Redundancy"/>
    <tableColumn id="12" xr3:uid="{00000000-0010-0000-2200-00000C000000}" name="Private Link"/>
    <tableColumn id="13" xr3:uid="{00000000-0010-0000-2200-00000D000000}" name="Soft Delete Policy"/>
    <tableColumn id="14" xr3:uid="{00000000-0010-0000-2200-00000E000000}" name="Trust Policy"/>
    <tableColumn id="15" xr3:uid="{00000000-0010-0000-2200-00000F000000}" name="Created Time"/>
    <tableColumn id="16" xr3:uid="{00000000-0010-0000-2200-000010000000}" name="Resource U"/>
  </tableColumns>
  <tableStyleInfo name="TableStyleLight1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23000000}" name="SQLDBTable_7" displayName="SQLDBTable_7" ref="A1:T8">
  <autoFilter ref="A1:T8" xr:uid="{00000000-0009-0000-0100-000013000000}"/>
  <tableColumns count="20">
    <tableColumn id="1" xr3:uid="{00000000-0010-0000-2300-000001000000}" name="Subscription"/>
    <tableColumn id="2" xr3:uid="{00000000-0010-0000-2300-000002000000}" name="Resource Group"/>
    <tableColumn id="3" xr3:uid="{00000000-0010-0000-2300-000003000000}" name="Name"/>
    <tableColumn id="4" xr3:uid="{00000000-0010-0000-2300-000004000000}" name="Location"/>
    <tableColumn id="5" xr3:uid="{00000000-0010-0000-2300-000005000000}" name="Retiring Feature"/>
    <tableColumn id="6" xr3:uid="{00000000-0010-0000-2300-000006000000}" name="Retiring Date"/>
    <tableColumn id="7" xr3:uid="{00000000-0010-0000-2300-000007000000}" name="Database Server"/>
    <tableColumn id="8" xr3:uid="{00000000-0010-0000-2300-000008000000}" name="Default Secondary Location"/>
    <tableColumn id="9" xr3:uid="{00000000-0010-0000-2300-000009000000}" name="Status"/>
    <tableColumn id="10" xr3:uid="{00000000-0010-0000-2300-00000A000000}" name="Availability Zone"/>
    <tableColumn id="11" xr3:uid="{00000000-0010-0000-2300-00000B000000}" name="Min DTU Capacity"/>
    <tableColumn id="12" xr3:uid="{00000000-0010-0000-2300-00000C000000}" name="DTU Capacity"/>
    <tableColumn id="13" xr3:uid="{00000000-0010-0000-2300-00000D000000}" name="Service Tier"/>
    <tableColumn id="14" xr3:uid="{00000000-0010-0000-2300-00000E000000}" name="Hardware Configuration"/>
    <tableColumn id="15" xr3:uid="{00000000-0010-0000-2300-00000F000000}" name="Data Max Size (GB)"/>
    <tableColumn id="16" xr3:uid="{00000000-0010-0000-2300-000010000000}" name="Zone Redundant"/>
    <tableColumn id="17" xr3:uid="{00000000-0010-0000-2300-000011000000}" name="Catalog Collation"/>
    <tableColumn id="18" xr3:uid="{00000000-0010-0000-2300-000012000000}" name="Read Replica Count"/>
    <tableColumn id="19" xr3:uid="{00000000-0010-0000-2300-000013000000}" name="ElasticPool ID"/>
    <tableColumn id="20" xr3:uid="{00000000-0010-0000-2300-000014000000}" name="Resource U"/>
  </tableColumns>
  <tableStyleInfo name="TableStyleLight1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24000000}" name="RecoveryVaultTable_7" displayName="RecoveryVaultTable_7" ref="A1:K8">
  <autoFilter ref="A1:K8" xr:uid="{00000000-0009-0000-0100-00001A000000}"/>
  <tableColumns count="11">
    <tableColumn id="1" xr3:uid="{00000000-0010-0000-2400-000001000000}" name="Subscription"/>
    <tableColumn id="2" xr3:uid="{00000000-0010-0000-2400-000002000000}" name="Resource Group"/>
    <tableColumn id="3" xr3:uid="{00000000-0010-0000-2400-000003000000}" name="Name"/>
    <tableColumn id="4" xr3:uid="{00000000-0010-0000-2400-000004000000}" name="Location"/>
    <tableColumn id="5" xr3:uid="{00000000-0010-0000-2400-000005000000}" name="Retiring Feature"/>
    <tableColumn id="6" xr3:uid="{00000000-0010-0000-2400-000006000000}" name="Retiring Date"/>
    <tableColumn id="7" xr3:uid="{00000000-0010-0000-2400-000007000000}" name="SKU Name"/>
    <tableColumn id="8" xr3:uid="{00000000-0010-0000-2400-000008000000}" name="SKU Tier"/>
    <tableColumn id="9" xr3:uid="{00000000-0010-0000-2400-000009000000}" name="Private Endpoint State for Backup"/>
    <tableColumn id="10" xr3:uid="{00000000-0010-0000-2400-00000A000000}" name="Private Endpoint State for Site Recovery"/>
    <tableColumn id="11" xr3:uid="{00000000-0010-0000-2400-00000B000000}" name="Resource U"/>
  </tableColumns>
  <tableStyleInfo name="TableStyleLight1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25000000}" name="SQLSERVERTable_6" displayName="SQLSERVERTable_6" ref="A1:P8">
  <autoFilter ref="A1:P8" xr:uid="{00000000-0009-0000-0100-000014000000}"/>
  <tableColumns count="16">
    <tableColumn id="1" xr3:uid="{00000000-0010-0000-2500-000001000000}" name="Subscription"/>
    <tableColumn id="2" xr3:uid="{00000000-0010-0000-2500-000002000000}" name="Resource Group"/>
    <tableColumn id="3" xr3:uid="{00000000-0010-0000-2500-000003000000}" name="Name"/>
    <tableColumn id="4" xr3:uid="{00000000-0010-0000-2500-000004000000}" name="Location"/>
    <tableColumn id="5" xr3:uid="{00000000-0010-0000-2500-000005000000}" name="Retiring Feature"/>
    <tableColumn id="6" xr3:uid="{00000000-0010-0000-2500-000006000000}" name="Retiring Date"/>
    <tableColumn id="7" xr3:uid="{00000000-0010-0000-2500-000007000000}" name="Kind"/>
    <tableColumn id="8" xr3:uid="{00000000-0010-0000-2500-000008000000}" name="Admin Login"/>
    <tableColumn id="9" xr3:uid="{00000000-0010-0000-2500-000009000000}" name="Private Endpoint"/>
    <tableColumn id="10" xr3:uid="{00000000-0010-0000-2500-00000A000000}" name="FQDN"/>
    <tableColumn id="11" xr3:uid="{00000000-0010-0000-2500-00000B000000}" name="Public Network Access"/>
    <tableColumn id="12" xr3:uid="{00000000-0010-0000-2500-00000C000000}" name="minimalTlsVersion"/>
    <tableColumn id="13" xr3:uid="{00000000-0010-0000-2500-00000D000000}" name="State"/>
    <tableColumn id="14" xr3:uid="{00000000-0010-0000-2500-00000E000000}" name="Version"/>
    <tableColumn id="15" xr3:uid="{00000000-0010-0000-2500-00000F000000}" name="Zone Redundant"/>
    <tableColumn id="16" xr3:uid="{00000000-0010-0000-2500-000010000000}" name="Resource U"/>
  </tableColumns>
  <tableStyleInfo name="TableStyleLight1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26000000}" name="EvtHubTable_5" displayName="EvtHubTable_5" ref="A1:R6">
  <autoFilter ref="A1:R6" xr:uid="{00000000-0009-0000-0100-000002000000}"/>
  <tableColumns count="18">
    <tableColumn id="1" xr3:uid="{00000000-0010-0000-2600-000001000000}" name="Subscription"/>
    <tableColumn id="2" xr3:uid="{00000000-0010-0000-2600-000002000000}" name="Resource Group"/>
    <tableColumn id="3" xr3:uid="{00000000-0010-0000-2600-000003000000}" name="Name"/>
    <tableColumn id="4" xr3:uid="{00000000-0010-0000-2600-000004000000}" name="Location"/>
    <tableColumn id="5" xr3:uid="{00000000-0010-0000-2600-000005000000}" name="SKU"/>
    <tableColumn id="6" xr3:uid="{00000000-0010-0000-2600-000006000000}" name="Retiring Feature"/>
    <tableColumn id="7" xr3:uid="{00000000-0010-0000-2600-000007000000}" name="Retiring Date"/>
    <tableColumn id="8" xr3:uid="{00000000-0010-0000-2600-000008000000}" name="Status"/>
    <tableColumn id="9" xr3:uid="{00000000-0010-0000-2600-000009000000}" name="Geo-Rep"/>
    <tableColumn id="10" xr3:uid="{00000000-0010-0000-2600-00000A000000}" name="Throughput Units"/>
    <tableColumn id="11" xr3:uid="{00000000-0010-0000-2600-00000B000000}" name="Local Authentication"/>
    <tableColumn id="12" xr3:uid="{00000000-0010-0000-2600-00000C000000}" name="Auto-Inflate"/>
    <tableColumn id="13" xr3:uid="{00000000-0010-0000-2600-00000D000000}" name="Max Throughput Units"/>
    <tableColumn id="14" xr3:uid="{00000000-0010-0000-2600-00000E000000}" name="Kafka Enabled"/>
    <tableColumn id="15" xr3:uid="{00000000-0010-0000-2600-00000F000000}" name="Minimum TLS Version"/>
    <tableColumn id="16" xr3:uid="{00000000-0010-0000-2600-000010000000}" name="Endpoint"/>
    <tableColumn id="17" xr3:uid="{00000000-0010-0000-2600-000011000000}" name="Created Time"/>
    <tableColumn id="18" xr3:uid="{00000000-0010-0000-2600-000012000000}" name="Resource U"/>
  </tableColumns>
  <tableStyleInfo name="TableStyleLight1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27000000}" name="AVD_1" displayName="AVD_1" ref="A1:X5">
  <autoFilter ref="A1:X5" xr:uid="{00000000-0009-0000-0100-00000A000000}"/>
  <tableColumns count="24">
    <tableColumn id="1" xr3:uid="{00000000-0010-0000-2700-000001000000}" name="Subscription"/>
    <tableColumn id="2" xr3:uid="{00000000-0010-0000-2700-000002000000}" name="Resource Group"/>
    <tableColumn id="3" xr3:uid="{00000000-0010-0000-2700-000003000000}" name="Hostpool Name"/>
    <tableColumn id="4" xr3:uid="{00000000-0010-0000-2700-000004000000}" name="Location"/>
    <tableColumn id="5" xr3:uid="{00000000-0010-0000-2700-000005000000}" name="Retiring Feature"/>
    <tableColumn id="6" xr3:uid="{00000000-0010-0000-2700-000006000000}" name="Retiring Date"/>
    <tableColumn id="7" xr3:uid="{00000000-0010-0000-2700-000007000000}" name="Zone"/>
    <tableColumn id="8" xr3:uid="{00000000-0010-0000-2700-000008000000}" name="HostPool Type"/>
    <tableColumn id="9" xr3:uid="{00000000-0010-0000-2700-000009000000}" name="LoadBalancer"/>
    <tableColumn id="10" xr3:uid="{00000000-0010-0000-2700-00000A000000}" name="maxSessionLimit"/>
    <tableColumn id="11" xr3:uid="{00000000-0010-0000-2700-00000B000000}" name="preferred AppGroup"/>
    <tableColumn id="12" xr3:uid="{00000000-0010-0000-2700-00000C000000}" name="AVD Agent Version"/>
    <tableColumn id="13" xr3:uid="{00000000-0010-0000-2700-00000D000000}" name="Last Assigned User"/>
    <tableColumn id="14" xr3:uid="{00000000-0010-0000-2700-00000E000000}" name="Allow New Session"/>
    <tableColumn id="15" xr3:uid="{00000000-0010-0000-2700-00000F000000}" name="Update Status"/>
    <tableColumn id="16" xr3:uid="{00000000-0010-0000-2700-000010000000}" name="Hostname"/>
    <tableColumn id="17" xr3:uid="{00000000-0010-0000-2700-000011000000}" name="Domain"/>
    <tableColumn id="18" xr3:uid="{00000000-0010-0000-2700-000012000000}" name="VM Size"/>
    <tableColumn id="19" xr3:uid="{00000000-0010-0000-2700-000013000000}" name="OS Type"/>
    <tableColumn id="20" xr3:uid="{00000000-0010-0000-2700-000014000000}" name="VM Disk Type"/>
    <tableColumn id="21" xr3:uid="{00000000-0010-0000-2700-000015000000}" name="Sessions"/>
    <tableColumn id="22" xr3:uid="{00000000-0010-0000-2700-000016000000}" name="Host Status"/>
    <tableColumn id="23" xr3:uid="{00000000-0010-0000-2700-000017000000}" name="OS Version"/>
    <tableColumn id="24" xr3:uid="{00000000-0010-0000-2700-000018000000}" name="Resource U"/>
  </tableColumns>
  <tableStyleInfo name="TableStyleLight1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28000000}" name="DBricksTable_4" displayName="DBricksTable_4" ref="A1:S5">
  <autoFilter ref="A1:S5" xr:uid="{00000000-0009-0000-0100-000001000000}"/>
  <tableColumns count="19">
    <tableColumn id="1" xr3:uid="{00000000-0010-0000-2800-000001000000}" name="Subscription"/>
    <tableColumn id="2" xr3:uid="{00000000-0010-0000-2800-000002000000}" name="Resource Group"/>
    <tableColumn id="3" xr3:uid="{00000000-0010-0000-2800-000003000000}" name="Name"/>
    <tableColumn id="4" xr3:uid="{00000000-0010-0000-2800-000004000000}" name="Location"/>
    <tableColumn id="5" xr3:uid="{00000000-0010-0000-2800-000005000000}" name="Retiring Feature"/>
    <tableColumn id="6" xr3:uid="{00000000-0010-0000-2800-000006000000}" name="Retiring Date"/>
    <tableColumn id="7" xr3:uid="{00000000-0010-0000-2800-000007000000}" name="Pricing Tier"/>
    <tableColumn id="8" xr3:uid="{00000000-0010-0000-2800-000008000000}" name="Managed Resource Group"/>
    <tableColumn id="9" xr3:uid="{00000000-0010-0000-2800-000009000000}" name="Storage Account"/>
    <tableColumn id="10" xr3:uid="{00000000-0010-0000-2800-00000A000000}" name="Storage Account SKU"/>
    <tableColumn id="11" xr3:uid="{00000000-0010-0000-2800-00000B000000}" name="Infrastructure Encryption"/>
    <tableColumn id="12" xr3:uid="{00000000-0010-0000-2800-00000C000000}" name="Prepare Encryption"/>
    <tableColumn id="13" xr3:uid="{00000000-0010-0000-2800-00000D000000}" name="Enable Public IP"/>
    <tableColumn id="14" xr3:uid="{00000000-0010-0000-2800-00000E000000}" name="Custom Virtual Network"/>
    <tableColumn id="15" xr3:uid="{00000000-0010-0000-2800-00000F000000}" name="Custom Private Subnet"/>
    <tableColumn id="16" xr3:uid="{00000000-0010-0000-2800-000010000000}" name="Custom Public Subnet"/>
    <tableColumn id="17" xr3:uid="{00000000-0010-0000-2800-000011000000}" name="URL"/>
    <tableColumn id="18" xr3:uid="{00000000-0010-0000-2800-000012000000}" name="Created Time"/>
    <tableColumn id="19" xr3:uid="{00000000-0010-0000-2800-000013000000}" name="Resource U"/>
  </tableColumns>
  <tableStyleInfo name="TableStyleLight1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29000000}" name="CosmosTable_3" displayName="CosmosTable_3" ref="A1:X4">
  <autoFilter ref="A1:X4" xr:uid="{00000000-0009-0000-0100-000011000000}"/>
  <tableColumns count="24">
    <tableColumn id="1" xr3:uid="{00000000-0010-0000-2900-000001000000}" name="Subscription"/>
    <tableColumn id="2" xr3:uid="{00000000-0010-0000-2900-000002000000}" name="Resource Group"/>
    <tableColumn id="3" xr3:uid="{00000000-0010-0000-2900-000003000000}" name="Name"/>
    <tableColumn id="4" xr3:uid="{00000000-0010-0000-2900-000004000000}" name="Location"/>
    <tableColumn id="5" xr3:uid="{00000000-0010-0000-2900-000005000000}" name="Retiring Feature"/>
    <tableColumn id="6" xr3:uid="{00000000-0010-0000-2900-000006000000}" name="Retiring Date"/>
    <tableColumn id="7" xr3:uid="{00000000-0010-0000-2900-000007000000}" name="Enabled API Types"/>
    <tableColumn id="8" xr3:uid="{00000000-0010-0000-2900-000008000000}" name="Backup Policy"/>
    <tableColumn id="9" xr3:uid="{00000000-0010-0000-2900-000009000000}" name="Backup Storage Redundancy"/>
    <tableColumn id="10" xr3:uid="{00000000-0010-0000-2900-00000A000000}" name="Account Offer Type"/>
    <tableColumn id="11" xr3:uid="{00000000-0010-0000-2900-00000B000000}" name="Replicate Data Globally"/>
    <tableColumn id="12" xr3:uid="{00000000-0010-0000-2900-00000C000000}" name="VNET Filtering"/>
    <tableColumn id="13" xr3:uid="{00000000-0010-0000-2900-00000D000000}" name="Virtual Networks"/>
    <tableColumn id="14" xr3:uid="{00000000-0010-0000-2900-00000E000000}" name="Capacity"/>
    <tableColumn id="15" xr3:uid="{00000000-0010-0000-2900-00000F000000}" name="Free Tier Discount"/>
    <tableColumn id="16" xr3:uid="{00000000-0010-0000-2900-000010000000}" name="Capabilities"/>
    <tableColumn id="17" xr3:uid="{00000000-0010-0000-2900-000011000000}" name="Public Access"/>
    <tableColumn id="18" xr3:uid="{00000000-0010-0000-2900-000012000000}" name="Default Consistency"/>
    <tableColumn id="19" xr3:uid="{00000000-0010-0000-2900-000013000000}" name="Private Endpoint"/>
    <tableColumn id="20" xr3:uid="{00000000-0010-0000-2900-000014000000}" name="Read Locations"/>
    <tableColumn id="21" xr3:uid="{00000000-0010-0000-2900-000015000000}" name="Write Locations"/>
    <tableColumn id="22" xr3:uid="{00000000-0010-0000-2900-000016000000}" name="CORS"/>
    <tableColumn id="23" xr3:uid="{00000000-0010-0000-2900-000017000000}" name="URI"/>
    <tableColumn id="24" xr3:uid="{00000000-0010-0000-2900-000018000000}" name="Resource U"/>
  </tableColumns>
  <tableStyleInfo name="TableStyleLight1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2A000000}" name="ContsTable_3" displayName="ContsTable_3" ref="A1:S4">
  <autoFilter ref="A1:S4" xr:uid="{00000000-0009-0000-0100-00000F000000}"/>
  <tableColumns count="19">
    <tableColumn id="1" xr3:uid="{00000000-0010-0000-2A00-000001000000}" name="Subscription"/>
    <tableColumn id="2" xr3:uid="{00000000-0010-0000-2A00-000002000000}" name="Resource Group"/>
    <tableColumn id="3" xr3:uid="{00000000-0010-0000-2A00-000003000000}" name="Instance Name"/>
    <tableColumn id="4" xr3:uid="{00000000-0010-0000-2A00-000004000000}" name="Location"/>
    <tableColumn id="5" xr3:uid="{00000000-0010-0000-2A00-000005000000}" name="Retiring Feature"/>
    <tableColumn id="6" xr3:uid="{00000000-0010-0000-2A00-000006000000}" name="Retiring Date"/>
    <tableColumn id="7" xr3:uid="{00000000-0010-0000-2A00-000007000000}" name="Instance OS Type"/>
    <tableColumn id="8" xr3:uid="{00000000-0010-0000-2A00-000008000000}" name="Container Name"/>
    <tableColumn id="9" xr3:uid="{00000000-0010-0000-2A00-000009000000}" name="Container State"/>
    <tableColumn id="10" xr3:uid="{00000000-0010-0000-2A00-00000A000000}" name="Container Image"/>
    <tableColumn id="11" xr3:uid="{00000000-0010-0000-2A00-00000B000000}" name="Restart Count"/>
    <tableColumn id="12" xr3:uid="{00000000-0010-0000-2A00-00000C000000}" name="Start Time"/>
    <tableColumn id="13" xr3:uid="{00000000-0010-0000-2A00-00000D000000}" name="Command"/>
    <tableColumn id="14" xr3:uid="{00000000-0010-0000-2A00-00000E000000}" name="Request CPU"/>
    <tableColumn id="15" xr3:uid="{00000000-0010-0000-2A00-00000F000000}" name="Request Memory (GB)"/>
    <tableColumn id="16" xr3:uid="{00000000-0010-0000-2A00-000010000000}" name="IP"/>
    <tableColumn id="17" xr3:uid="{00000000-0010-0000-2A00-000011000000}" name="Protocol"/>
    <tableColumn id="18" xr3:uid="{00000000-0010-0000-2A00-000012000000}" name="Port"/>
    <tableColumn id="19" xr3:uid="{00000000-0010-0000-2A00-000013000000}" name="Resource U"/>
  </tableColumns>
  <tableStyleInfo name="TableStyleLight1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B000000}" name="APPGWTb_2" displayName="APPGWTb_2" ref="A1:U3">
  <autoFilter ref="A1:U3" xr:uid="{00000000-0009-0000-0100-000024000000}"/>
  <tableColumns count="21">
    <tableColumn id="1" xr3:uid="{00000000-0010-0000-2B00-000001000000}" name="Subscription"/>
    <tableColumn id="2" xr3:uid="{00000000-0010-0000-2B00-000002000000}" name="Resource Group"/>
    <tableColumn id="3" xr3:uid="{00000000-0010-0000-2B00-000003000000}" name="Name"/>
    <tableColumn id="4" xr3:uid="{00000000-0010-0000-2B00-000004000000}" name="Location"/>
    <tableColumn id="5" xr3:uid="{00000000-0010-0000-2B00-000005000000}" name="SKU Name"/>
    <tableColumn id="6" xr3:uid="{00000000-0010-0000-2B00-000006000000}" name="Retiring Feature"/>
    <tableColumn id="7" xr3:uid="{00000000-0010-0000-2B00-000007000000}" name="Retiring Date"/>
    <tableColumn id="8" xr3:uid="{00000000-0010-0000-2B00-000008000000}" name="State"/>
    <tableColumn id="9" xr3:uid="{00000000-0010-0000-2B00-000009000000}" name="WAF Enabled"/>
    <tableColumn id="10" xr3:uid="{00000000-0010-0000-2B00-00000A000000}" name="Minimum TLS Version"/>
    <tableColumn id="11" xr3:uid="{00000000-0010-0000-2B00-00000B000000}" name="Autoscale Min Capacity"/>
    <tableColumn id="12" xr3:uid="{00000000-0010-0000-2B00-00000C000000}" name="Autoscale Max Capacity"/>
    <tableColumn id="13" xr3:uid="{00000000-0010-0000-2B00-00000D000000}" name="Current Instances"/>
    <tableColumn id="14" xr3:uid="{00000000-0010-0000-2B00-00000E000000}" name="Backend Pool State"/>
    <tableColumn id="15" xr3:uid="{00000000-0010-0000-2B00-00000F000000}" name="Backend"/>
    <tableColumn id="16" xr3:uid="{00000000-0010-0000-2B00-000010000000}" name="Frontend"/>
    <tableColumn id="17" xr3:uid="{00000000-0010-0000-2B00-000011000000}" name="Frontend Ports"/>
    <tableColumn id="18" xr3:uid="{00000000-0010-0000-2B00-000012000000}" name="Gateways"/>
    <tableColumn id="19" xr3:uid="{00000000-0010-0000-2B00-000013000000}" name="HTTP Listeners"/>
    <tableColumn id="20" xr3:uid="{00000000-0010-0000-2B00-000014000000}" name="Request Routing Rules"/>
    <tableColumn id="21" xr3:uid="{00000000-0010-0000-2B00-000015000000}" name="Resource U"/>
  </tableColumns>
  <tableStyleInfo name="TableStyleLight1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2C000000}" name="SQLVMTable_2" displayName="SQLVMTable_2" ref="A1:L3">
  <autoFilter ref="A1:L3" xr:uid="{00000000-0009-0000-0100-000015000000}"/>
  <tableColumns count="12">
    <tableColumn id="1" xr3:uid="{00000000-0010-0000-2C00-000001000000}" name="Subscription"/>
    <tableColumn id="2" xr3:uid="{00000000-0010-0000-2C00-000002000000}" name="Resource Group"/>
    <tableColumn id="3" xr3:uid="{00000000-0010-0000-2C00-000003000000}" name="Name"/>
    <tableColumn id="4" xr3:uid="{00000000-0010-0000-2C00-000004000000}" name="Location"/>
    <tableColumn id="5" xr3:uid="{00000000-0010-0000-2C00-000005000000}" name="Retiring Feature"/>
    <tableColumn id="6" xr3:uid="{00000000-0010-0000-2C00-000006000000}" name="Retiring Date"/>
    <tableColumn id="7" xr3:uid="{00000000-0010-0000-2C00-000007000000}" name="Zone"/>
    <tableColumn id="8" xr3:uid="{00000000-0010-0000-2C00-000008000000}" name="SQL Server License Type"/>
    <tableColumn id="9" xr3:uid="{00000000-0010-0000-2C00-000009000000}" name="SQL Image"/>
    <tableColumn id="10" xr3:uid="{00000000-0010-0000-2C00-00000A000000}" name="SQL Management"/>
    <tableColumn id="11" xr3:uid="{00000000-0010-0000-2C00-00000B000000}" name="SQL Image Sku"/>
    <tableColumn id="12" xr3:uid="{00000000-0010-0000-2C00-00000C000000}" name="Resource U"/>
  </tableColumns>
  <tableStyleInfo name="TableStyleLight1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2D000000}" name="Connections_2" displayName="Connections_2" ref="A1:L3">
  <autoFilter ref="A1:L3" xr:uid="{00000000-0009-0000-0100-00001E000000}"/>
  <tableColumns count="12">
    <tableColumn id="1" xr3:uid="{00000000-0010-0000-2D00-000001000000}" name="Subscription"/>
    <tableColumn id="2" xr3:uid="{00000000-0010-0000-2D00-000002000000}" name="Resource Group"/>
    <tableColumn id="3" xr3:uid="{00000000-0010-0000-2D00-000003000000}" name="Name"/>
    <tableColumn id="4" xr3:uid="{00000000-0010-0000-2D00-000004000000}" name="Location"/>
    <tableColumn id="5" xr3:uid="{00000000-0010-0000-2D00-000005000000}" name="Retiring Feature"/>
    <tableColumn id="6" xr3:uid="{00000000-0010-0000-2D00-000006000000}" name="Retiring Date"/>
    <tableColumn id="7" xr3:uid="{00000000-0010-0000-2D00-000007000000}" name="Type"/>
    <tableColumn id="8" xr3:uid="{00000000-0010-0000-2D00-000008000000}" name="Status"/>
    <tableColumn id="9" xr3:uid="{00000000-0010-0000-2D00-000009000000}" name="Connection Protocol"/>
    <tableColumn id="10" xr3:uid="{00000000-0010-0000-2D00-00000A000000}" name="Routing Weight"/>
    <tableColumn id="11" xr3:uid="{00000000-0010-0000-2D00-00000B000000}" name="connectionMode"/>
    <tableColumn id="12" xr3:uid="{00000000-0010-0000-2D00-00000C000000}" name="Resource U"/>
  </tableColumns>
  <tableStyleInfo name="TableStyleLight1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2E000000}" name="BASTIONTable_1" displayName="BASTIONTable_1" ref="A1:L2">
  <autoFilter ref="A1:L2" xr:uid="{00000000-0009-0000-0100-00001D000000}"/>
  <tableColumns count="12">
    <tableColumn id="1" xr3:uid="{00000000-0010-0000-2E00-000001000000}" name="Subscription"/>
    <tableColumn id="2" xr3:uid="{00000000-0010-0000-2E00-000002000000}" name="Resource Group"/>
    <tableColumn id="3" xr3:uid="{00000000-0010-0000-2E00-000003000000}" name="Name"/>
    <tableColumn id="4" xr3:uid="{00000000-0010-0000-2E00-000004000000}" name="Location"/>
    <tableColumn id="5" xr3:uid="{00000000-0010-0000-2E00-000005000000}" name="SKU"/>
    <tableColumn id="6" xr3:uid="{00000000-0010-0000-2E00-000006000000}" name="Retiring Feature"/>
    <tableColumn id="7" xr3:uid="{00000000-0010-0000-2E00-000007000000}" name="Retiring Date"/>
    <tableColumn id="8" xr3:uid="{00000000-0010-0000-2E00-000008000000}" name="DNS Name"/>
    <tableColumn id="9" xr3:uid="{00000000-0010-0000-2E00-000009000000}" name="Virtual Network"/>
    <tableColumn id="10" xr3:uid="{00000000-0010-0000-2E00-00000A000000}" name="Public IP"/>
    <tableColumn id="11" xr3:uid="{00000000-0010-0000-2E00-00000B000000}" name="Scale Units"/>
    <tableColumn id="12" xr3:uid="{00000000-0010-0000-2E00-00000C000000}" name="Resource U"/>
  </tableColumns>
  <tableStyleInfo name="TableStyleLight1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2F000000}" name="ServiceBUSTable_1" displayName="ServiceBUSTable_1" ref="A1:M2">
  <autoFilter ref="A1:M2" xr:uid="{00000000-0009-0000-0100-000017000000}"/>
  <tableColumns count="13">
    <tableColumn id="1" xr3:uid="{00000000-0010-0000-2F00-000001000000}" name="Subscription"/>
    <tableColumn id="2" xr3:uid="{00000000-0010-0000-2F00-000002000000}" name="Resource Group"/>
    <tableColumn id="3" xr3:uid="{00000000-0010-0000-2F00-000003000000}" name="Name"/>
    <tableColumn id="4" xr3:uid="{00000000-0010-0000-2F00-000004000000}" name="Location"/>
    <tableColumn id="5" xr3:uid="{00000000-0010-0000-2F00-000005000000}" name="SKU"/>
    <tableColumn id="6" xr3:uid="{00000000-0010-0000-2F00-000006000000}" name="Retiring Feature"/>
    <tableColumn id="7" xr3:uid="{00000000-0010-0000-2F00-000007000000}" name="Retiring Date"/>
    <tableColumn id="8" xr3:uid="{00000000-0010-0000-2F00-000008000000}" name="Status"/>
    <tableColumn id="9" xr3:uid="{00000000-0010-0000-2F00-000009000000}" name="Geo-Rep"/>
    <tableColumn id="10" xr3:uid="{00000000-0010-0000-2F00-00000A000000}" name="Throughput Units"/>
    <tableColumn id="11" xr3:uid="{00000000-0010-0000-2F00-00000B000000}" name="Endpoint"/>
    <tableColumn id="12" xr3:uid="{00000000-0010-0000-2F00-00000C000000}" name="Created Time"/>
    <tableColumn id="13" xr3:uid="{00000000-0010-0000-2F00-00000D000000}" name="Resource U"/>
  </tableColumns>
  <tableStyleInfo name="TableStyleLight1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30000000}" name="SynapseTable_1" displayName="SynapseTable_1" ref="A1:Q2">
  <autoFilter ref="A1:Q2" xr:uid="{00000000-0009-0000-0100-000004000000}"/>
  <tableColumns count="17">
    <tableColumn id="1" xr3:uid="{00000000-0010-0000-3000-000001000000}" name="Subscription"/>
    <tableColumn id="2" xr3:uid="{00000000-0010-0000-3000-000002000000}" name="Resource Group"/>
    <tableColumn id="3" xr3:uid="{00000000-0010-0000-3000-000003000000}" name="Name"/>
    <tableColumn id="4" xr3:uid="{00000000-0010-0000-3000-000004000000}" name="Location"/>
    <tableColumn id="5" xr3:uid="{00000000-0010-0000-3000-000005000000}" name="Retiring Feature"/>
    <tableColumn id="6" xr3:uid="{00000000-0010-0000-3000-000006000000}" name="Retiring Date"/>
    <tableColumn id="7" xr3:uid="{00000000-0010-0000-3000-000007000000}" name="Public Network Access"/>
    <tableColumn id="8" xr3:uid="{00000000-0010-0000-3000-000008000000}" name="Private Endpoints"/>
    <tableColumn id="9" xr3:uid="{00000000-0010-0000-3000-000009000000}" name="Double Encryption Enabled"/>
    <tableColumn id="10" xr3:uid="{00000000-0010-0000-3000-00000A000000}" name="Trusted Service Bypass Enabled"/>
    <tableColumn id="11" xr3:uid="{00000000-0010-0000-3000-00000B000000}" name="SQL Administrator Login"/>
    <tableColumn id="12" xr3:uid="{00000000-0010-0000-3000-00000C000000}" name="Scope Enabled"/>
    <tableColumn id="13" xr3:uid="{00000000-0010-0000-3000-00000D000000}" name="Workspace Type"/>
    <tableColumn id="14" xr3:uid="{00000000-0010-0000-3000-00000E000000}" name="Prevent Data Exfiltration"/>
    <tableColumn id="15" xr3:uid="{00000000-0010-0000-3000-00000F000000}" name="Managed Virtual Network"/>
    <tableColumn id="16" xr3:uid="{00000000-0010-0000-3000-000010000000}" name="Managed ResourceGroup"/>
    <tableColumn id="17" xr3:uid="{00000000-0010-0000-3000-000011000000}" name="Resource U"/>
  </tableColumns>
  <tableStyleInfo name="TableStyleLight1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31000000}" name="VNETGTWTable_1" displayName="VNETGTWTable_1" ref="A1:T2">
  <autoFilter ref="A1:T2" xr:uid="{00000000-0009-0000-0100-00002A000000}"/>
  <tableColumns count="20">
    <tableColumn id="1" xr3:uid="{00000000-0010-0000-3100-000001000000}" name="Subscription"/>
    <tableColumn id="2" xr3:uid="{00000000-0010-0000-3100-000002000000}" name="Resource Group"/>
    <tableColumn id="3" xr3:uid="{00000000-0010-0000-3100-000003000000}" name="Name"/>
    <tableColumn id="4" xr3:uid="{00000000-0010-0000-3100-000004000000}" name="Location"/>
    <tableColumn id="5" xr3:uid="{00000000-0010-0000-3100-000005000000}" name="SKU"/>
    <tableColumn id="6" xr3:uid="{00000000-0010-0000-3100-000006000000}" name="Retiring Feature"/>
    <tableColumn id="7" xr3:uid="{00000000-0010-0000-3100-000007000000}" name="Retiring Date"/>
    <tableColumn id="8" xr3:uid="{00000000-0010-0000-3100-000008000000}" name="Gateway Generation"/>
    <tableColumn id="9" xr3:uid="{00000000-0010-0000-3100-000009000000}" name="Migration Status"/>
    <tableColumn id="10" xr3:uid="{00000000-0010-0000-3100-00000A000000}" name="Active-active mode"/>
    <tableColumn id="11" xr3:uid="{00000000-0010-0000-3100-00000B000000}" name="Gateway Type"/>
    <tableColumn id="12" xr3:uid="{00000000-0010-0000-3100-00000C000000}" name="VPN Type"/>
    <tableColumn id="13" xr3:uid="{00000000-0010-0000-3100-00000D000000}" name="Enable Private Address"/>
    <tableColumn id="14" xr3:uid="{00000000-0010-0000-3100-00000E000000}" name="Enable BGP"/>
    <tableColumn id="15" xr3:uid="{00000000-0010-0000-3100-00000F000000}" name="BGP ASN"/>
    <tableColumn id="16" xr3:uid="{00000000-0010-0000-3100-000010000000}" name="BGP Peering Address"/>
    <tableColumn id="17" xr3:uid="{00000000-0010-0000-3100-000011000000}" name="BGP Peer Weight"/>
    <tableColumn id="18" xr3:uid="{00000000-0010-0000-3100-000012000000}" name="Gateway Public IP"/>
    <tableColumn id="19" xr3:uid="{00000000-0010-0000-3100-000013000000}" name="Gateway Subnet Name"/>
    <tableColumn id="20" xr3:uid="{00000000-0010-0000-3100-000014000000}" name="Resource U"/>
  </tableColumns>
  <tableStyleInfo name="TableStyleLight1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omments" Target="../comments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17" Type="http://schemas.openxmlformats.org/officeDocument/2006/relationships/hyperlink" Target="repositories-blueplanet-indra-ms-uaa-portneigh-images-sha256:2f97095f055b9dfc66f0b499b124d2d5dc9a137e6ce38154d20f34d453c64956" TargetMode="External"/><Relationship Id="rId21" Type="http://schemas.openxmlformats.org/officeDocument/2006/relationships/hyperlink" Target="repositories-bss-interaction-engine-repository-images-sha256:ab0a9755005c119aaca601a3ce533243f535e907facc2c15e59c61fcdf1ac0b5" TargetMode="External"/><Relationship Id="rId42" Type="http://schemas.openxmlformats.org/officeDocument/2006/relationships/hyperlink" Target="repositories-camundawarwildfly-images-sha256:78849baa7e15dbf3d7e5459572c4ad582ba94aa0f0a7caef45603139838ab693" TargetMode="External"/><Relationship Id="rId63" Type="http://schemas.openxmlformats.org/officeDocument/2006/relationships/hyperlink" Target="repositories-blueplanet-indra-ms-api-concilia-bpi-images-sha256:1ba12bf88af9603e71992caa0174ba5c9aa953f7d6a9e150d004045dec1eb74b" TargetMode="External"/><Relationship Id="rId84" Type="http://schemas.openxmlformats.org/officeDocument/2006/relationships/hyperlink" Target="repositories-blueplanet-indra-ms-api-concilia-bpi-images-sha256:eda1bc0b607e12f72468aa5a17abd65c217c53fcd93d0bf5468a0f4158b12357" TargetMode="External"/><Relationship Id="rId138" Type="http://schemas.openxmlformats.org/officeDocument/2006/relationships/hyperlink" Target="repositories-bss-killbill-integration-adapter-images-sha256:99d4e9e60c709a1c4e27239c9cef7906c364343c039ae3a2b8e0c130bdca94b3" TargetMode="External"/><Relationship Id="rId159" Type="http://schemas.openxmlformats.org/officeDocument/2006/relationships/hyperlink" Target="sqlservers:sqlexpressgis:databases:master" TargetMode="External"/><Relationship Id="rId170" Type="http://schemas.openxmlformats.org/officeDocument/2006/relationships/hyperlink" Target="repositories-location-images-sha256:ba9c3e013ffe040d9372e27c55b163f48482f647eb1f2a75d65674c634005d46" TargetMode="External"/><Relationship Id="rId191" Type="http://schemas.openxmlformats.org/officeDocument/2006/relationships/hyperlink" Target="repositories-blueplanet-indra-ms-integration-massive-resource-report-java-images-sha256:f91a87076498907f680ebb6c76c7a80af43c2a8ecff3aa70e73ba4366148fb53" TargetMode="External"/><Relationship Id="rId107" Type="http://schemas.openxmlformats.org/officeDocument/2006/relationships/hyperlink" Target="repositories-blueplanet-indra-ms-integration-massive-resource-report-java-images-sha256:cc1c4b1028b974e2183d4d39db443c849e002724a8a8165cc44e3c1ef83ea791" TargetMode="External"/><Relationship Id="rId11" Type="http://schemas.openxmlformats.org/officeDocument/2006/relationships/hyperlink" Target="repositories-bss-approval-management-images-sha256:61a7351a0a56faa009ce9746ac1233e6004bb6d8c6824e5865b4ff2f10ff0d0a" TargetMode="External"/><Relationship Id="rId32" Type="http://schemas.openxmlformats.org/officeDocument/2006/relationships/hyperlink" Target="repositories-bss-subscriptions-builder-images-sha256:57dc5f2099a08cb289f2938acfcd4fb382ff5a2844d8a477a12976d567ae9d69" TargetMode="External"/><Relationship Id="rId53" Type="http://schemas.openxmlformats.org/officeDocument/2006/relationships/hyperlink" Target="repositories-tmf645-images-sha256:79be7c2374a8e1be1f8ba0586f3133bc51fe949326ffd41b78e631905452f5cf" TargetMode="External"/><Relationship Id="rId74" Type="http://schemas.openxmlformats.org/officeDocument/2006/relationships/hyperlink" Target="repositories-blueplanet-indra-ms-api-concilia-bpi-images-sha256:7e1c617e2e338f6341fe482a2446dc1461ab531632931887e67d9b94dadfee68" TargetMode="External"/><Relationship Id="rId128" Type="http://schemas.openxmlformats.org/officeDocument/2006/relationships/hyperlink" Target="repositories-bss-approval-management-images-sha256:61a7351a0a56faa009ce9746ac1233e6004bb6d8c6824e5865b4ff2f10ff0d0a" TargetMode="External"/><Relationship Id="rId149" Type="http://schemas.openxmlformats.org/officeDocument/2006/relationships/hyperlink" Target="repositories-bss-subscriptions-builder-images-sha256:57dc5f2099a08cb289f2938acfcd4fb382ff5a2844d8a477a12976d567ae9d69" TargetMode="External"/><Relationship Id="rId5" Type="http://schemas.openxmlformats.org/officeDocument/2006/relationships/hyperlink" Target="sqlservers:veeamsql2017:databases:master" TargetMode="External"/><Relationship Id="rId95" Type="http://schemas.openxmlformats.org/officeDocument/2006/relationships/hyperlink" Target="repositories-blueplanet-indra-ms-bpi-workarrounds-management-java-images-sha256:ddce3ba80f4a5f5fab913847e96cfb6ca14c6d7fb8de18d012f301578988eb23" TargetMode="External"/><Relationship Id="rId160" Type="http://schemas.openxmlformats.org/officeDocument/2006/relationships/hyperlink" Target="sqlservers:sqlexpressgis:databases:master" TargetMode="External"/><Relationship Id="rId181" Type="http://schemas.openxmlformats.org/officeDocument/2006/relationships/hyperlink" Target="repositories-blueplanet-indra-app-tmf642-uaa-images-sha256:b7fd654f6e391438119b1aaa40e3d1cc7f542acb184175bd4d250ac8024d469b" TargetMode="External"/><Relationship Id="rId22" Type="http://schemas.openxmlformats.org/officeDocument/2006/relationships/hyperlink" Target="repositories-bss-offer-content-management-images-sha256:13d7b61aaff75bce60ac516b1911d40c1d30eb8ca7ec739ed324c3476a4edefe" TargetMode="External"/><Relationship Id="rId43" Type="http://schemas.openxmlformats.org/officeDocument/2006/relationships/hyperlink" Target="repositories-camundawarwildfly-images-sha256:7f111a859487d1f2bc23748fcb1311dda070f6cd0b19928532361667908a095e" TargetMode="External"/><Relationship Id="rId64" Type="http://schemas.openxmlformats.org/officeDocument/2006/relationships/hyperlink" Target="repositories-blueplanet-indra-ms-api-concilia-bpi-images-sha256:29d0c2f208f63620ee5954eca12805e6c0900ed767a14aa067cfa77b6dcad562" TargetMode="External"/><Relationship Id="rId118" Type="http://schemas.openxmlformats.org/officeDocument/2006/relationships/hyperlink" Target="repositories-bpo-customs-onnet-bpo-bpmn-workflows-images-sha256:79ca3cbb86a6494904624f793f40865c2b9a5e8117312e37ebd3074f3e2c7be5" TargetMode="External"/><Relationship Id="rId139" Type="http://schemas.openxmlformats.org/officeDocument/2006/relationships/hyperlink" Target="repositories-bss-minio-proxy-api-images-sha256:677ad4dc30ad1f9bfc9fbb8157047248ec4c9de8553e9ad454caf614285ac532" TargetMode="External"/><Relationship Id="rId85" Type="http://schemas.openxmlformats.org/officeDocument/2006/relationships/hyperlink" Target="repositories-blueplanet-indra-ms-api-concilia-bpi-images-sha256:ef11e67be4d0cb00e6d44c945ac1b22ede8fff72e0f5f365d8d6ccab5902389f" TargetMode="External"/><Relationship Id="rId150" Type="http://schemas.openxmlformats.org/officeDocument/2006/relationships/hyperlink" Target="repositories-bss-subscriptions-management-images-sha256:0dc7698d8a73665323b8208fda3f4d09bcfa9f004998217f41d5f530415d3638" TargetMode="External"/><Relationship Id="rId171" Type="http://schemas.openxmlformats.org/officeDocument/2006/relationships/hyperlink" Target="repositories-messagesirius-images-sha256:ba7601de7f02bb6038858ad7978a0b454fff214a3a457ea6d728e567635dc0cd" TargetMode="External"/><Relationship Id="rId192" Type="http://schemas.openxmlformats.org/officeDocument/2006/relationships/hyperlink" Target="repositories-blueplanet-indra-ms-service-uaa-kafkfa-clear-images-sha256:01c2ca95bf5255f15c66b5d6e38571a903dc3c79f33485baa3ff4203f3de6aa9" TargetMode="External"/><Relationship Id="rId12" Type="http://schemas.openxmlformats.org/officeDocument/2006/relationships/hyperlink" Target="repositories-bss-billing-images-sha256:72c852276e7d7430824f544cbc1d357ac3e4be610ef5621abbc0f147c7dbccf9" TargetMode="External"/><Relationship Id="rId33" Type="http://schemas.openxmlformats.org/officeDocument/2006/relationships/hyperlink" Target="repositories-bss-survey-management-images-sha256:ec72628e55c322b57a821de1275317d29067cbf1af4b1f4544b5848dfdad84fc" TargetMode="External"/><Relationship Id="rId108" Type="http://schemas.openxmlformats.org/officeDocument/2006/relationships/hyperlink" Target="repositories-blueplanet-indra-ms-integration-massive-resource-report-java-images-sha256:cc954ddfac816899744c0b6c56033ad6f3817cc582dca6f2e559a9402d1ffe53" TargetMode="External"/><Relationship Id="rId129" Type="http://schemas.openxmlformats.org/officeDocument/2006/relationships/hyperlink" Target="repositories-bss-billing-images-sha256:72c852276e7d7430824f544cbc1d357ac3e4be610ef5621abbc0f147c7dbccf9" TargetMode="External"/><Relationship Id="rId54" Type="http://schemas.openxmlformats.org/officeDocument/2006/relationships/hyperlink" Target="repositories-tmf645wrapper-images-sha256:64823b1c884cbc3bac9926627704c6a799ebb74b0bcf3bb9e8f174f104af5d73" TargetMode="External"/><Relationship Id="rId75" Type="http://schemas.openxmlformats.org/officeDocument/2006/relationships/hyperlink" Target="repositories-blueplanet-indra-ms-api-concilia-bpi-images-sha256:8bb0332b113681c3e959f02b0c62a2b4098fa3dcd6671a9bfd3ff5a8c6a3a57d" TargetMode="External"/><Relationship Id="rId96" Type="http://schemas.openxmlformats.org/officeDocument/2006/relationships/hyperlink" Target="repositories-blueplanet-indra-ms-bpibpo-migration-services-java-images-sha256:756cf6dd6ddf84078be43697484ec1415c8ce00d15576c66cd50b707ad007b2a" TargetMode="External"/><Relationship Id="rId140" Type="http://schemas.openxmlformats.org/officeDocument/2006/relationships/hyperlink" Target="repositories-bss-onnet-fcx-migration-images-sha256:80c7408a6bff0ad12367868d2c18c92dc75519d0c6cd8c9b7d6588a99aa2abec" TargetMode="External"/><Relationship Id="rId161" Type="http://schemas.openxmlformats.org/officeDocument/2006/relationships/hyperlink" Target="sqlservers:sqlexpressgis:databases:master" TargetMode="External"/><Relationship Id="rId182" Type="http://schemas.openxmlformats.org/officeDocument/2006/relationships/hyperlink" Target="repositories-blueplanet-indra-ms-api-concilia-bpi-images-sha256:375e7126a50a1a4ddb0039c5dc6ebce35c013d752b0492fb0d75a15eaeb1a7ba" TargetMode="External"/><Relationship Id="rId6" Type="http://schemas.openxmlformats.org/officeDocument/2006/relationships/hyperlink" Target="sqlservers:veeamsql2017:databases:master" TargetMode="External"/><Relationship Id="rId23" Type="http://schemas.openxmlformats.org/officeDocument/2006/relationships/hyperlink" Target="repositories-bss-onnet-fcx-migration-images-sha256:80c7408a6bff0ad12367868d2c18c92dc75519d0c6cd8c9b7d6588a99aa2abec" TargetMode="External"/><Relationship Id="rId119" Type="http://schemas.openxmlformats.org/officeDocument/2006/relationships/hyperlink" Target="repositories-gis-indra-ms-3gis-reassignment-orchestador-java-images-sha256:3c6c5f6587a4658eb0cdccef028c2e2145ddee2943d09e287fbedd37362d2deb" TargetMode="External"/><Relationship Id="rId44" Type="http://schemas.openxmlformats.org/officeDocument/2006/relationships/hyperlink" Target="repositories-ctoinventory-images-sha256:bf2b1f3a3f9c8abb48e43d3e2ccca5d5eb7741c7d51831c04973a10f19050c91" TargetMode="External"/><Relationship Id="rId65" Type="http://schemas.openxmlformats.org/officeDocument/2006/relationships/hyperlink" Target="repositories-blueplanet-indra-ms-api-concilia-bpi-images-sha256:30adda97b8b751e9dce937256e8fb0d436769e2856bcd1c89f7d936f88dc693a" TargetMode="External"/><Relationship Id="rId86" Type="http://schemas.openxmlformats.org/officeDocument/2006/relationships/hyperlink" Target="repositories-blueplanet-indra-ms-api-concilia-bpi-images-sha256:ef9da2cd61b6b57e3c78dcb19700b85ca6f35aa44d0f19960bdc9899ccf2c319" TargetMode="External"/><Relationship Id="rId130" Type="http://schemas.openxmlformats.org/officeDocument/2006/relationships/hyperlink" Target="repositories-bss-business-interactions-images-sha256:387207e611b7e8e3a3ea027840f71f83e60930d4a03efc0e9d4e8fdf606dad14" TargetMode="External"/><Relationship Id="rId151" Type="http://schemas.openxmlformats.org/officeDocument/2006/relationships/hyperlink" Target="repositories-bss-survey-management-images-sha256:ec72628e55c322b57a821de1275317d29067cbf1af4b1f4544b5848dfdad84fc" TargetMode="External"/><Relationship Id="rId172" Type="http://schemas.openxmlformats.org/officeDocument/2006/relationships/hyperlink" Target="repositories-resourceavailability-images-sha256:e3d89fdc68fcba6ffa7f4af547c090998451c0ec61e55509921e6ffe5915c955" TargetMode="External"/><Relationship Id="rId193" Type="http://schemas.openxmlformats.org/officeDocument/2006/relationships/hyperlink" Target="repositories-integration-indra-ms-uaa-service-ticketinsert-images-sha256:c45cda9a6495439ab77917dde197caec53f42a0aa534b38a07715164b918b478" TargetMode="External"/><Relationship Id="rId13" Type="http://schemas.openxmlformats.org/officeDocument/2006/relationships/hyperlink" Target="repositories-bss-business-interactions-images-sha256:387207e611b7e8e3a3ea027840f71f83e60930d4a03efc0e9d4e8fdf606dad14" TargetMode="External"/><Relationship Id="rId109" Type="http://schemas.openxmlformats.org/officeDocument/2006/relationships/hyperlink" Target="repositories-blueplanet-indra-ms-integration-massive-resource-report-java-images-sha256:d072d9080a481e0ef67561f5cc2d64a6d9b508d90df6c0a50427a6c7b09a9ae4" TargetMode="External"/><Relationship Id="rId34" Type="http://schemas.openxmlformats.org/officeDocument/2006/relationships/hyperlink" Target="repositories-bss-task-management-images-sha256:e6363755d5a759762bc3010cf76a1bbd47ebe0f3562a7e58e5905f4af249eb33" TargetMode="External"/><Relationship Id="rId55" Type="http://schemas.openxmlformats.org/officeDocument/2006/relationships/hyperlink" Target="repositories-token-images-sha256:6f87ddb2dfed33e4f327f440f45fff4a732a1da29f8f47fadf1e35b0dfc8d090" TargetMode="External"/><Relationship Id="rId76" Type="http://schemas.openxmlformats.org/officeDocument/2006/relationships/hyperlink" Target="repositories-blueplanet-indra-ms-api-concilia-bpi-images-sha256:8eaad6c107cae825996f0ad7b72066e4616e62fa69897ce55dfd9d26de8b763f" TargetMode="External"/><Relationship Id="rId97" Type="http://schemas.openxmlformats.org/officeDocument/2006/relationships/hyperlink" Target="repositories-blueplanet-indra-ms-bpibpo-migration-services-load-data-java-images-sha256:cef7d6c28ced2b7afe9a6e98e7fdbc5646db8aa4dcd01abc5ea7c89e7d6f63aa" TargetMode="External"/><Relationship Id="rId120" Type="http://schemas.openxmlformats.org/officeDocument/2006/relationships/hyperlink" Target="repositories-gis-indra-ms-bpi-clients-report-java-images-sha256:34dcd6f147cda2fe681b110da496b624f6293a3aec806d622c079e58abb15e38" TargetMode="External"/><Relationship Id="rId141" Type="http://schemas.openxmlformats.org/officeDocument/2006/relationships/hyperlink" Target="repositories-bss-ontc-fcx-setup-images-sha256:7cde8e32f42a7c494b9dbbdd30435729c7f768124420b26cebadf1633d22afa4" TargetMode="External"/><Relationship Id="rId7" Type="http://schemas.openxmlformats.org/officeDocument/2006/relationships/hyperlink" Target="sqlservers:veeamsql2017:databases:master" TargetMode="External"/><Relationship Id="rId162" Type="http://schemas.openxmlformats.org/officeDocument/2006/relationships/hyperlink" Target="sqlservers:sqlexpressgis:databases:master" TargetMode="External"/><Relationship Id="rId183" Type="http://schemas.openxmlformats.org/officeDocument/2006/relationships/hyperlink" Target="repositories-blueplanet-indra-ms-api-concilia-bpi-images-sha256:d86e899d2aa976d6f72cc8e66e574561ff278995656540eed378975e9513e7e8" TargetMode="External"/><Relationship Id="rId2" Type="http://schemas.openxmlformats.org/officeDocument/2006/relationships/hyperlink" Target="sqlservers:veeamsql2017:databases:master" TargetMode="External"/><Relationship Id="rId29" Type="http://schemas.openxmlformats.org/officeDocument/2006/relationships/hyperlink" Target="repositories-bss-resource-inventory-images-sha256:dbf384f8f267e067f65106a3389f90bdcb24e5dbe7574b633f6e2a90e987f10a" TargetMode="External"/><Relationship Id="rId24" Type="http://schemas.openxmlformats.org/officeDocument/2006/relationships/hyperlink" Target="repositories-bss-party-interactions-images-sha256:a9912c9322edc0ceb64c9f19ac886a9131cbd4411b8fd890c426080e5c861424" TargetMode="External"/><Relationship Id="rId40" Type="http://schemas.openxmlformats.org/officeDocument/2006/relationships/hyperlink" Target="repositories-camunda-ntconsult-camunda-wildfly-qa-images-sha256:5a48ceb689bbc60f4b0ab8d761e67e36025d20cd1c915b3362b6919a6238bb92" TargetMode="External"/><Relationship Id="rId45" Type="http://schemas.openxmlformats.org/officeDocument/2006/relationships/hyperlink" Target="repositories-front-images-sha256:201e1f74556a2caf04e733b355f7a8e1ea134dfde0cada24d93adb55cdccccd6" TargetMode="External"/><Relationship Id="rId66" Type="http://schemas.openxmlformats.org/officeDocument/2006/relationships/hyperlink" Target="repositories-blueplanet-indra-ms-api-concilia-bpi-images-sha256:3cfee9411fcd156296a960e9841f22c8992243e54f9bc6b8289871ed7ba497e7" TargetMode="External"/><Relationship Id="rId87" Type="http://schemas.openxmlformats.org/officeDocument/2006/relationships/hyperlink" Target="repositories-blueplanet-indra-ms-api-concilia-bpi-images-sha256:ffa914e6e82bdf6c0f8ec9b91fe250a27c6f784851edad5568c2012e2d8cc4ec" TargetMode="External"/><Relationship Id="rId110" Type="http://schemas.openxmlformats.org/officeDocument/2006/relationships/hyperlink" Target="repositories-blueplanet-indra-ms-integration-massive-resource-report-java-images-sha256:d17f9eb4dab613303366dd3b04ea85e1e9cf81206e63457737ac96c6aa473094" TargetMode="External"/><Relationship Id="rId115" Type="http://schemas.openxmlformats.org/officeDocument/2006/relationships/hyperlink" Target="repositories-blueplanet-indra-ms-tm628-orchestrator-java-images-sha256:dbc9a5a19faab176ccb805f17821dc4e1df682b90332a78bc613d2fc51920e1b" TargetMode="External"/><Relationship Id="rId131" Type="http://schemas.openxmlformats.org/officeDocument/2006/relationships/hyperlink" Target="repositories-bss-business-rules-images-sha256:cec42a580487aaba6179a82b097b5ccebbb02ab7bad257665d47ac503963357d" TargetMode="External"/><Relationship Id="rId136" Type="http://schemas.openxmlformats.org/officeDocument/2006/relationships/hyperlink" Target="repositories-bss-cpq-portal-onnet-images-sha256:e04c54bf3539bc03defb7f42c461680b3a5cd1d4abe944682f4425e8ef4701fd" TargetMode="External"/><Relationship Id="rId157" Type="http://schemas.openxmlformats.org/officeDocument/2006/relationships/hyperlink" Target="sqlservers:sqlexpressgis:databases:master" TargetMode="External"/><Relationship Id="rId178" Type="http://schemas.openxmlformats.org/officeDocument/2006/relationships/hyperlink" Target="repositories-tmf641-images-sha256:d3461e59c12b815ca211cbe49ee4576bdbce464f588fa73430cb3efa11cc19b6" TargetMode="External"/><Relationship Id="rId61" Type="http://schemas.openxmlformats.org/officeDocument/2006/relationships/hyperlink" Target="repositories-blueplanet-indra-ms-api-concilia-bpi-images-sha256:0c8f57c986e96d6cf104ebecad272435eca6ac99efdd132effcdb267c72de184" TargetMode="External"/><Relationship Id="rId82" Type="http://schemas.openxmlformats.org/officeDocument/2006/relationships/hyperlink" Target="repositories-blueplanet-indra-ms-api-concilia-bpi-images-sha256:e45cb299c3e1d7c5a61ffd4576996e75574e22ca93f42056fe7edb2c51d940b5" TargetMode="External"/><Relationship Id="rId152" Type="http://schemas.openxmlformats.org/officeDocument/2006/relationships/hyperlink" Target="repositories-bss-task-management-images-sha256:e6363755d5a759762bc3010cf76a1bbd47ebe0f3562a7e58e5905f4af249eb33" TargetMode="External"/><Relationship Id="rId173" Type="http://schemas.openxmlformats.org/officeDocument/2006/relationships/hyperlink" Target="repositories-tmf620-images-sha256:455fef751e2791525b04158d348ccf8b02891583f81c3f41e2461537e5ddd3b2" TargetMode="External"/><Relationship Id="rId194" Type="http://schemas.openxmlformats.org/officeDocument/2006/relationships/hyperlink" Target="repositories-integration-indra-service-tickettimer-images-sha256:3b7f69e13c7c0286086800ea8b0a50cdc1443c90e27ddee910dd7095f3ea3a66" TargetMode="External"/><Relationship Id="rId199" Type="http://schemas.openxmlformats.org/officeDocument/2006/relationships/hyperlink" Target="repositories-tmf637-images-sha256:fc1b7701f806729856fc7df23f539cc0f600b43b8bdc76673e2f08f085aa9211" TargetMode="External"/><Relationship Id="rId19" Type="http://schemas.openxmlformats.org/officeDocument/2006/relationships/hyperlink" Target="repositories-bss-cxm-portal-ontc-images-sha256:55443db64d366d79af08db56b500df78593577405ae265440751d5ee9da201e4" TargetMode="External"/><Relationship Id="rId14" Type="http://schemas.openxmlformats.org/officeDocument/2006/relationships/hyperlink" Target="repositories-bss-business-rules-images-sha256:cec42a580487aaba6179a82b097b5ccebbb02ab7bad257665d47ac503963357d" TargetMode="External"/><Relationship Id="rId30" Type="http://schemas.openxmlformats.org/officeDocument/2006/relationships/hyperlink" Target="repositories-bss-strategic-plan-management-images-sha256:45555f2d8a817eb5903f5eecc944ebfc4588f7b5f57a7d2969ed9b7ec00833bc" TargetMode="External"/><Relationship Id="rId35" Type="http://schemas.openxmlformats.org/officeDocument/2006/relationships/hyperlink" Target="repositories-bss-tmf621-trouble-ticket-images-sha256:c92986c0a54a13b533991f2a86d5d4ca8abf77955c5e2cb524ed7131150e93b5" TargetMode="External"/><Relationship Id="rId56" Type="http://schemas.openxmlformats.org/officeDocument/2006/relationships/hyperlink" Target="repositories-wrappersirius-images-sha256:221eb49a2db35bc52026a4aed68f22762d9f0950c6ed78744c643d2ffeccb31b" TargetMode="External"/><Relationship Id="rId77" Type="http://schemas.openxmlformats.org/officeDocument/2006/relationships/hyperlink" Target="repositories-blueplanet-indra-ms-api-concilia-bpi-images-sha256:95d9beacf39011a4db32087125e2b7ee416534b5da4af2c83800e44afd9c00f8" TargetMode="External"/><Relationship Id="rId100" Type="http://schemas.openxmlformats.org/officeDocument/2006/relationships/hyperlink" Target="repositories-blueplanet-indra-ms-integration-massive-resource-report-java-images-sha256:37b87c7ff3349f7b21c43a692c85e1180806ee4ba8365294662d349e446525fa" TargetMode="External"/><Relationship Id="rId105" Type="http://schemas.openxmlformats.org/officeDocument/2006/relationships/hyperlink" Target="repositories-blueplanet-indra-ms-integration-massive-resource-report-java-images-sha256:b8f825eed3cf609f6f7b24673bed6e8b31ac26c906b5555c2293bc66e353c8db" TargetMode="External"/><Relationship Id="rId126" Type="http://schemas.openxmlformats.org/officeDocument/2006/relationships/hyperlink" Target="repositories-trasladoreportesassia-images-sha256:a458a0387db5f7d70c5d20de48dcce3f23111d0201b2af8aaa329b6e9060e83d" TargetMode="External"/><Relationship Id="rId147" Type="http://schemas.openxmlformats.org/officeDocument/2006/relationships/hyperlink" Target="repositories-bss-quote-management-images-sha256:db296ec44ebd241ac7135bced6b4b3996b3c6dddd7e7eae8f6a4dd356ebc8540" TargetMode="External"/><Relationship Id="rId168" Type="http://schemas.openxmlformats.org/officeDocument/2006/relationships/hyperlink" Target="repositories-ctoinventory-images-sha256:89d8f69232291e054cc1729719701360253c31f48b0942704e14b5b1024d5cf8" TargetMode="External"/><Relationship Id="rId8" Type="http://schemas.openxmlformats.org/officeDocument/2006/relationships/hyperlink" Target="sqlservers:veeamsql2017:databases:veeamone" TargetMode="External"/><Relationship Id="rId51" Type="http://schemas.openxmlformats.org/officeDocument/2006/relationships/hyperlink" Target="repositories-tmf622wrapper-images-sha256:5b929261171059041e12f59e3c89cca720a2337ccc33ed7dab384f5b55c872d4" TargetMode="External"/><Relationship Id="rId72" Type="http://schemas.openxmlformats.org/officeDocument/2006/relationships/hyperlink" Target="repositories-blueplanet-indra-ms-api-concilia-bpi-images-sha256:6b67b2eb449cf8cd8ef876220f07051718906e6469c2d0c14d10addc62573f2f" TargetMode="External"/><Relationship Id="rId93" Type="http://schemas.openxmlformats.org/officeDocument/2006/relationships/hyperlink" Target="repositories-blueplanet-indra-ms-bpi-process-automation-error-722-java-images-sha256:c2427b24f0ae3787c07aa5f482977237e38f0ba2c526cc61f27c74646bbfb8dc" TargetMode="External"/><Relationship Id="rId98" Type="http://schemas.openxmlformats.org/officeDocument/2006/relationships/hyperlink" Target="repositories-blueplanet-indra-ms-integration-cto-certification-java-images-sha256:1e553d868e456bb75ec0ee58ea1a42fb4f36c23416919d854ecc56c9998b9749" TargetMode="External"/><Relationship Id="rId121" Type="http://schemas.openxmlformats.org/officeDocument/2006/relationships/hyperlink" Target="repositories-gis-indra-ms-bpi-clients-report-java-images-sha256:ce35a12e648d5616a56797d41507cbe49f1a4055845f865f40818e48a39cc9c6" TargetMode="External"/><Relationship Id="rId142" Type="http://schemas.openxmlformats.org/officeDocument/2006/relationships/hyperlink" Target="repositories-bss-party-interactions-images-sha256:a9912c9322edc0ceb64c9f19ac886a9131cbd4411b8fd890c426080e5c861424" TargetMode="External"/><Relationship Id="rId163" Type="http://schemas.openxmlformats.org/officeDocument/2006/relationships/hyperlink" Target="sqlservers:sqlexpressgis:databases:master" TargetMode="External"/><Relationship Id="rId184" Type="http://schemas.openxmlformats.org/officeDocument/2006/relationships/hyperlink" Target="repositories-blueplanet-indra-ms-bss-process-automation-service-java-images-sha256:332883423719c034a1ffacbb990ab7d98f9f82413523045bd25afde5e232aeff" TargetMode="External"/><Relationship Id="rId189" Type="http://schemas.openxmlformats.org/officeDocument/2006/relationships/hyperlink" Target="repositories-blueplanet-indra-ms-integration-massive-resource-report-java-images-sha256:97de92d38c9cef9b0cf12d42c3925955a88a771112c311d13e5be907729abf25" TargetMode="External"/><Relationship Id="rId3" Type="http://schemas.openxmlformats.org/officeDocument/2006/relationships/hyperlink" Target="sqlservers:veeamsql2017:databases:master" TargetMode="External"/><Relationship Id="rId25" Type="http://schemas.openxmlformats.org/officeDocument/2006/relationships/hyperlink" Target="repositories-bss-product-offering-management-images-sha256:5686d8d1b49470cb615826211085425657bd65429c014994e8bad81cbb97dac0" TargetMode="External"/><Relationship Id="rId46" Type="http://schemas.openxmlformats.org/officeDocument/2006/relationships/hyperlink" Target="repositories-messagesirius-images-sha256:eee5f4c822a511cab27c3319c070a4658b40f5fe24881c0af0daa86af93ae1bb" TargetMode="External"/><Relationship Id="rId67" Type="http://schemas.openxmlformats.org/officeDocument/2006/relationships/hyperlink" Target="repositories-blueplanet-indra-ms-api-concilia-bpi-images-sha256:41be9aa0674703edd55afe0142d12334befbbffe87fae526c70f435ed84fa37b" TargetMode="External"/><Relationship Id="rId116" Type="http://schemas.openxmlformats.org/officeDocument/2006/relationships/hyperlink" Target="repositories-blueplanet-indra-ms-tm628-orchestrator-java-images-sha256:dcb0a27e34e9312fa8252b99d607e5e6d5cbd6f7d51c8a4aab565e0a05731ecb" TargetMode="External"/><Relationship Id="rId137" Type="http://schemas.openxmlformats.org/officeDocument/2006/relationships/hyperlink" Target="repositories-bss-interaction-engine-repository-images-sha256:ab0a9755005c119aaca601a3ce533243f535e907facc2c15e59c61fcdf1ac0b5" TargetMode="External"/><Relationship Id="rId158" Type="http://schemas.openxmlformats.org/officeDocument/2006/relationships/hyperlink" Target="sqlservers:sqlexpressgis:databases:master" TargetMode="External"/><Relationship Id="rId20" Type="http://schemas.openxmlformats.org/officeDocument/2006/relationships/hyperlink" Target="repositories-bss-cxm-portal-ontc-images-sha256:61aa1c172c9039e68533fae59ac1d1fc7ac01a7b90f83218bc1315acb72981db" TargetMode="External"/><Relationship Id="rId41" Type="http://schemas.openxmlformats.org/officeDocument/2006/relationships/hyperlink" Target="repositories-camundacopia-images-sha256:998befeecc04fd3c89c6993cf28adcb519207387ecf433b76b4744f72f80a28c" TargetMode="External"/><Relationship Id="rId62" Type="http://schemas.openxmlformats.org/officeDocument/2006/relationships/hyperlink" Target="repositories-blueplanet-indra-ms-api-concilia-bpi-images-sha256:1a9193bb3ffbd3fd7815c0adf635b0fa3ecfff6d141f79975c06ab25d722978a" TargetMode="External"/><Relationship Id="rId83" Type="http://schemas.openxmlformats.org/officeDocument/2006/relationships/hyperlink" Target="repositories-blueplanet-indra-ms-api-concilia-bpi-images-sha256:e5a05d82f142272a851870b3868681de89fa3677da45bd3a2fa2ab44b79ca9ef" TargetMode="External"/><Relationship Id="rId88" Type="http://schemas.openxmlformats.org/officeDocument/2006/relationships/hyperlink" Target="repositories-blueplanet-indra-ms-bpi-process-automation-error-722-java-images-sha256:1ce8b4a018ab870f98c6d5dce3ab79931ef7180edf64e364c3593ef86660a3d7" TargetMode="External"/><Relationship Id="rId111" Type="http://schemas.openxmlformats.org/officeDocument/2006/relationships/hyperlink" Target="repositories-blueplanet-indra-ms-integration-massive-resource-report-java-images-sha256:de19252ca900bca37279ebac68c85f69292b585b1ae29714a2acaee936e8b6a3" TargetMode="External"/><Relationship Id="rId132" Type="http://schemas.openxmlformats.org/officeDocument/2006/relationships/hyperlink" Target="repositories-bss-common-business-images-sha256:4d7a89a8289528a50519248ab43dbf2e73ec0e5fd3aaec8d5c820d9cd3d61e76" TargetMode="External"/><Relationship Id="rId153" Type="http://schemas.openxmlformats.org/officeDocument/2006/relationships/hyperlink" Target="repositories-bss-tmf621-trouble-ticket-images-sha256:c92986c0a54a13b533991f2a86d5d4ca8abf77955c5e2cb524ed7131150e93b5" TargetMode="External"/><Relationship Id="rId174" Type="http://schemas.openxmlformats.org/officeDocument/2006/relationships/hyperlink" Target="repositories-tmf622-images-sha256:009fb6d991398aee89815039e71581afacffec2a8c5873151c1f29776e9bb322" TargetMode="External"/><Relationship Id="rId179" Type="http://schemas.openxmlformats.org/officeDocument/2006/relationships/hyperlink" Target="repositories-tmf651-images-sha256:1b19ff5c3418ae7d529896de101718dfdc22831e410460230ba0e60aefd1a330" TargetMode="External"/><Relationship Id="rId195" Type="http://schemas.openxmlformats.org/officeDocument/2006/relationships/hyperlink" Target="repositories-integration-indra-service-tickettimer-images-sha256:8d9339bcd4429b0f470256dae5eadee717278e37d48c72bc985f576272e97e24" TargetMode="External"/><Relationship Id="rId190" Type="http://schemas.openxmlformats.org/officeDocument/2006/relationships/hyperlink" Target="repositories-blueplanet-indra-ms-integration-massive-resource-report-java-images-sha256:dca72ae664ebcc80410af3ef4cc18b8375376ab0a82605cb344317c50bda3005" TargetMode="External"/><Relationship Id="rId15" Type="http://schemas.openxmlformats.org/officeDocument/2006/relationships/hyperlink" Target="repositories-bss-common-business-images-sha256:4d7a89a8289528a50519248ab43dbf2e73ec0e5fd3aaec8d5c820d9cd3d61e76" TargetMode="External"/><Relationship Id="rId36" Type="http://schemas.openxmlformats.org/officeDocument/2006/relationships/hyperlink" Target="repositories-api-m-alarmnotification-images-sha256:7b5445a45623699f366e44d0d9540da37aa7cd64d6382a9c2db85adcf6c6d285" TargetMode="External"/><Relationship Id="rId57" Type="http://schemas.openxmlformats.org/officeDocument/2006/relationships/hyperlink" Target="repositories-authtokenesri-images-sha256:71d0d286646d72e15194b854f18acd99ebb14a6f07c79feea754d0eae17930c9" TargetMode="External"/><Relationship Id="rId106" Type="http://schemas.openxmlformats.org/officeDocument/2006/relationships/hyperlink" Target="repositories-blueplanet-indra-ms-integration-massive-resource-report-java-images-sha256:bd48cdb7d821e56f6517cf87ff170ab4255dd3fd646e0aac4a7d99a052381e3e" TargetMode="External"/><Relationship Id="rId127" Type="http://schemas.openxmlformats.org/officeDocument/2006/relationships/hyperlink" Target="repositories-bss-accounts-management-images-sha256:cd7046d5885b8d7916676147ff9795fb8c5d86b716240a6084dcaf2e46100525" TargetMode="External"/><Relationship Id="rId10" Type="http://schemas.openxmlformats.org/officeDocument/2006/relationships/hyperlink" Target="repositories-bss-accounts-management-images-sha256:cd7046d5885b8d7916676147ff9795fb8c5d86b716240a6084dcaf2e46100525" TargetMode="External"/><Relationship Id="rId31" Type="http://schemas.openxmlformats.org/officeDocument/2006/relationships/hyperlink" Target="repositories-bss-subscription-changes-adapter-images-sha256:0a1826bec41302472a7ccc35439d5fcbfa183422f0d7f5a7832fd461352e773f" TargetMode="External"/><Relationship Id="rId52" Type="http://schemas.openxmlformats.org/officeDocument/2006/relationships/hyperlink" Target="repositories-tmf638-images-sha256:50ca2dae25bd815ece03c1bc93b1bfb03c9a28e62d9d91dbb90b8ca29658c092" TargetMode="External"/><Relationship Id="rId73" Type="http://schemas.openxmlformats.org/officeDocument/2006/relationships/hyperlink" Target="repositories-blueplanet-indra-ms-api-concilia-bpi-images-sha256:71f5a13c77b4158b1e9607fd4e83373fc3c0d94f52198fb439e01dae9d2a0e04" TargetMode="External"/><Relationship Id="rId78" Type="http://schemas.openxmlformats.org/officeDocument/2006/relationships/hyperlink" Target="repositories-blueplanet-indra-ms-api-concilia-bpi-images-sha256:96910ea81eadb183a8e426308144eab1507757e435aae1686043673e34256beb" TargetMode="External"/><Relationship Id="rId94" Type="http://schemas.openxmlformats.org/officeDocument/2006/relationships/hyperlink" Target="repositories-blueplanet-indra-ms-bpi-process-automation-error-722-java-images-sha256:e9b1caf8ce00dac5e4b99e59f3ca244e8f2808956e05e6514dd9fc8f56f90406" TargetMode="External"/><Relationship Id="rId99" Type="http://schemas.openxmlformats.org/officeDocument/2006/relationships/hyperlink" Target="repositories-blueplanet-indra-ms-integration-massive-resource-report-java-images-sha256:36d875042c4a1e1816dbc787b9c64994a0254ada8fd5860e8ab3a402f7031f1e" TargetMode="External"/><Relationship Id="rId101" Type="http://schemas.openxmlformats.org/officeDocument/2006/relationships/hyperlink" Target="repositories-blueplanet-indra-ms-integration-massive-resource-report-java-images-sha256:509fa806368dd3ded1c99671b2f7583760e9cbfb2ff258adc5978cb632192377" TargetMode="External"/><Relationship Id="rId122" Type="http://schemas.openxmlformats.org/officeDocument/2006/relationships/hyperlink" Target="repositories-gis-indra-ms-integration-pon-certification-java-images-sha256:9dcc627eff36c4eb478c640b4183608ed8183d1884741744313444e0f53e77a5" TargetMode="External"/><Relationship Id="rId143" Type="http://schemas.openxmlformats.org/officeDocument/2006/relationships/hyperlink" Target="repositories-bss-product-catalog-management-images-sha256:dd3615c57938ccf21943a58daf657bff7e0be6780f51044f9e277bf53a48f138" TargetMode="External"/><Relationship Id="rId148" Type="http://schemas.openxmlformats.org/officeDocument/2006/relationships/hyperlink" Target="repositories-bss-strategic-plan-management-images-sha256:45555f2d8a817eb5903f5eecc944ebfc4588f7b5f57a7d2969ed9b7ec00833bc" TargetMode="External"/><Relationship Id="rId164" Type="http://schemas.openxmlformats.org/officeDocument/2006/relationships/hyperlink" Target="sqlservers:sqlexpressgis:databases:master" TargetMode="External"/><Relationship Id="rId169" Type="http://schemas.openxmlformats.org/officeDocument/2006/relationships/hyperlink" Target="repositories-errormanagement-images-sha256:06d8f89e03ee2f848f027296d4197efd5abe0286df5474505ca2abc559f22911" TargetMode="External"/><Relationship Id="rId185" Type="http://schemas.openxmlformats.org/officeDocument/2006/relationships/hyperlink" Target="repositories-blueplanet-indra-ms-gestion-vno-java-images-sha256:3d50d05e2a880913df83fb12865bc8cbfcf99041e8b45dd2b36624dbdc5c8654" TargetMode="External"/><Relationship Id="rId4" Type="http://schemas.openxmlformats.org/officeDocument/2006/relationships/hyperlink" Target="sqlservers:veeamsql2017:databases:master" TargetMode="External"/><Relationship Id="rId9" Type="http://schemas.openxmlformats.org/officeDocument/2006/relationships/hyperlink" Target="sqlservers:veeamsql2017:databases:veeamone" TargetMode="External"/><Relationship Id="rId180" Type="http://schemas.openxmlformats.org/officeDocument/2006/relationships/hyperlink" Target="repositories-authtokenesri-images-sha256:9a850132019cbea9d15c249950cc2dca4cf74f846cb68cc3b5701652c23b0937" TargetMode="External"/><Relationship Id="rId26" Type="http://schemas.openxmlformats.org/officeDocument/2006/relationships/hyperlink" Target="repositories-bss-product-offering-management-simulation-images-sha256:3a8b31f7114713039942c135c424ee715be4e485dd6584d5b30d78bef7c2fd20" TargetMode="External"/><Relationship Id="rId47" Type="http://schemas.openxmlformats.org/officeDocument/2006/relationships/hyperlink" Target="repositories-onnet-availability-service-images-sha256:468933d9217674aa9be7c3fc58a493e256231eefec76a6e161196ff80c07350a" TargetMode="External"/><Relationship Id="rId68" Type="http://schemas.openxmlformats.org/officeDocument/2006/relationships/hyperlink" Target="repositories-blueplanet-indra-ms-api-concilia-bpi-images-sha256:4d799a5064642eb5fe787ce5e2f6f02f341cccfde35ef04b3c5616cf565f65bb" TargetMode="External"/><Relationship Id="rId89" Type="http://schemas.openxmlformats.org/officeDocument/2006/relationships/hyperlink" Target="repositories-blueplanet-indra-ms-bpi-process-automation-error-722-java-images-sha256:2f35671a7fadd7c7eea539152d16a8397ab8e7f7f9d3fc741992a92e4eafe789" TargetMode="External"/><Relationship Id="rId112" Type="http://schemas.openxmlformats.org/officeDocument/2006/relationships/hyperlink" Target="repositories-blueplanet-indra-ms-integration-massive-resource-report-java-images-sha256:de81f51744116a0ecbe99b8d38b491b11fcf2a6bb223033b5d454ccc335f01c7" TargetMode="External"/><Relationship Id="rId133" Type="http://schemas.openxmlformats.org/officeDocument/2006/relationships/hyperlink" Target="repositories-bss-communications-management-images-sha256:3ffbe9eb984f69be387d4526e58f06b3fe5b2f640f9c17db6980e9ede4d1dfb5" TargetMode="External"/><Relationship Id="rId154" Type="http://schemas.openxmlformats.org/officeDocument/2006/relationships/hyperlink" Target="sqlservers:sqlexpressgis:databases:gisonnet" TargetMode="External"/><Relationship Id="rId175" Type="http://schemas.openxmlformats.org/officeDocument/2006/relationships/hyperlink" Target="repositories-tmf629-images-sha256:b03999fc70e5784bca7b3a97e327acf8bb4f83b6766cb05d35d939f9fac2c5a5" TargetMode="External"/><Relationship Id="rId196" Type="http://schemas.openxmlformats.org/officeDocument/2006/relationships/hyperlink" Target="repositories-sapicertificacion-images-sha256:6379493b78994d0271f29bbed5b3428e2930769262c2de4e0ab3f4999298a164" TargetMode="External"/><Relationship Id="rId200" Type="http://schemas.openxmlformats.org/officeDocument/2006/relationships/hyperlink" Target="repositories-vnonotifications-images-sha256:77a65cd5a4bd90c560e780edcca3aa354f08f290e72da15dedd51787609fcdf5" TargetMode="External"/><Relationship Id="rId16" Type="http://schemas.openxmlformats.org/officeDocument/2006/relationships/hyperlink" Target="repositories-bss-constraints-validation-images-sha256:a7fcb518a7c0e7e2bb72cf7282e8753ad2abdeab6dfabff6492c62ca43b2c273" TargetMode="External"/><Relationship Id="rId37" Type="http://schemas.openxmlformats.org/officeDocument/2006/relationships/hyperlink" Target="repositories-api-m-alarmrules-images-sha256:c2255de0d355afb4f74ebf584b7beaa3c57c208c19bd8d78f18fcce7dd598ef0" TargetMode="External"/><Relationship Id="rId58" Type="http://schemas.openxmlformats.org/officeDocument/2006/relationships/hyperlink" Target="repositories-blueplanet-indra-app-tmf642-uaa-images-sha256:a7e1474d3631d3120c238ae39b6a38006d779d302845541ad966a3978c8b6793" TargetMode="External"/><Relationship Id="rId79" Type="http://schemas.openxmlformats.org/officeDocument/2006/relationships/hyperlink" Target="repositories-blueplanet-indra-ms-api-concilia-bpi-images-sha256:a1015057889b6120bd29490b5e0625ed79ec69cbe4c184cbba19f10f32ad6fa2" TargetMode="External"/><Relationship Id="rId102" Type="http://schemas.openxmlformats.org/officeDocument/2006/relationships/hyperlink" Target="repositories-blueplanet-indra-ms-integration-massive-resource-report-java-images-sha256:6f5815f3d254a9f0b104a82814ae526ff5fc7e59f520c735af8d245dd539e535" TargetMode="External"/><Relationship Id="rId123" Type="http://schemas.openxmlformats.org/officeDocument/2006/relationships/hyperlink" Target="repositories-integration-indra-service-tickettimer-images-sha256:0e21bcc144e60d77ef91bb076b3ae8761f1dfe4e09933cc433f463e18ee11049" TargetMode="External"/><Relationship Id="rId144" Type="http://schemas.openxmlformats.org/officeDocument/2006/relationships/hyperlink" Target="repositories-bss-product-offering-management-images-sha256:5686d8d1b49470cb615826211085425657bd65429c014994e8bad81cbb97dac0" TargetMode="External"/><Relationship Id="rId90" Type="http://schemas.openxmlformats.org/officeDocument/2006/relationships/hyperlink" Target="repositories-blueplanet-indra-ms-bpi-process-automation-error-722-java-images-sha256:4a55593243a19f05aa54b1bce5ef08403fd47c17ac206eb7e144b4fdeea33b0e" TargetMode="External"/><Relationship Id="rId165" Type="http://schemas.openxmlformats.org/officeDocument/2006/relationships/hyperlink" Target="repositories-callejero-images-sha256:e29e656d6d934914f700405e558393c10b0feb0513447f1124b2db9fff3e019e" TargetMode="External"/><Relationship Id="rId186" Type="http://schemas.openxmlformats.org/officeDocument/2006/relationships/hyperlink" Target="repositories-blueplanet-indra-ms-integration-cto-certification-java-images-sha256:8bcc22ecf4d955a069134104fb7c9f0885c9e7759378f794ecca5192e573ebfc" TargetMode="External"/><Relationship Id="rId27" Type="http://schemas.openxmlformats.org/officeDocument/2006/relationships/hyperlink" Target="repositories-bss-quote-management-adapter-images-sha256:751e1fb49a4f47a973ef6944a1f67186d52d9eb9fec7af2b1ca733d3374324c4" TargetMode="External"/><Relationship Id="rId48" Type="http://schemas.openxmlformats.org/officeDocument/2006/relationships/hyperlink" Target="repositories-onnet-geocoder-service-images-sha256:78a6efd6f1ca0fb0689d044ec6e3f9bcbcbd4f45e78eac83ceb51d66cc112431" TargetMode="External"/><Relationship Id="rId69" Type="http://schemas.openxmlformats.org/officeDocument/2006/relationships/hyperlink" Target="repositories-blueplanet-indra-ms-api-concilia-bpi-images-sha256:5413728e71797b7e7df517170883049ec2df91dba2f28cc01a1ec6c50954d76a" TargetMode="External"/><Relationship Id="rId113" Type="http://schemas.openxmlformats.org/officeDocument/2006/relationships/hyperlink" Target="repositories-blueplanet-indra-ms-integration-massive-resource-report-java-images-sha256:e1e4309201b66a8356397cb105befe593da489292773acaad520ebd2223af10c" TargetMode="External"/><Relationship Id="rId134" Type="http://schemas.openxmlformats.org/officeDocument/2006/relationships/hyperlink" Target="repositories-bss-contract-management-images-sha256:2ac8be92f3bc92f343f65cf96add29c7c6e3d8fc4fd001c4b0bc5cc5ad592b53" TargetMode="External"/><Relationship Id="rId80" Type="http://schemas.openxmlformats.org/officeDocument/2006/relationships/hyperlink" Target="repositories-blueplanet-indra-ms-api-concilia-bpi-images-sha256:a47f240f047b8c4603f54d18fa3eb6cde2a0a7c00511676f2eda98b39ef4bfa6" TargetMode="External"/><Relationship Id="rId155" Type="http://schemas.openxmlformats.org/officeDocument/2006/relationships/hyperlink" Target="sqlservers:sqlexpressgis:databases:master" TargetMode="External"/><Relationship Id="rId176" Type="http://schemas.openxmlformats.org/officeDocument/2006/relationships/hyperlink" Target="repositories-tmf639-images-sha256:ef78e0d15f5bd149e4ccc4fca27a3f34c47e76fefed4c2b1d007d878a21c4efd" TargetMode="External"/><Relationship Id="rId197" Type="http://schemas.openxmlformats.org/officeDocument/2006/relationships/hyperlink" Target="repositories-soltnokia-images-sha256:e0f0cca206591f2846ac77b1f46fe22eeb785706c067727e6faf1301056eb69c" TargetMode="External"/><Relationship Id="rId201" Type="http://schemas.openxmlformats.org/officeDocument/2006/relationships/table" Target="../tables/table7.xml"/><Relationship Id="rId17" Type="http://schemas.openxmlformats.org/officeDocument/2006/relationships/hyperlink" Target="repositories-bss-contract-management-images-sha256:2ac8be92f3bc92f343f65cf96add29c7c6e3d8fc4fd001c4b0bc5cc5ad592b53" TargetMode="External"/><Relationship Id="rId38" Type="http://schemas.openxmlformats.org/officeDocument/2006/relationships/hyperlink" Target="repositories-callejero-images-sha256:b918cde6d3cd788c1836ea173dc9bdc7796c1b8b1793e976185ce859313547ab" TargetMode="External"/><Relationship Id="rId59" Type="http://schemas.openxmlformats.org/officeDocument/2006/relationships/hyperlink" Target="repositories-blueplanet-indra-bloqueo-service-aks-images-sha256:35664ac4a9995a94ce553322dec6e651b3e30e6e1f59b7cb4ea321e941a6ed21" TargetMode="External"/><Relationship Id="rId103" Type="http://schemas.openxmlformats.org/officeDocument/2006/relationships/hyperlink" Target="repositories-blueplanet-indra-ms-integration-massive-resource-report-java-images-sha256:8699ab442cd73c1b8f826604eca93ebce9ec4bcaef5a376a2ac4d66c97980e31" TargetMode="External"/><Relationship Id="rId124" Type="http://schemas.openxmlformats.org/officeDocument/2006/relationships/hyperlink" Target="repositories-stmf628-images-sha256:5a82d43ebd3f396df4aec2a40a2bf77b05c2c0a2d375ff5cf250e8ac914ba3ab" TargetMode="External"/><Relationship Id="rId70" Type="http://schemas.openxmlformats.org/officeDocument/2006/relationships/hyperlink" Target="repositories-blueplanet-indra-ms-api-concilia-bpi-images-sha256:62c7fc8bf7e626b2f6b0603c0844b4f3c5f38597fca0281b68dfb33371ae7a7d" TargetMode="External"/><Relationship Id="rId91" Type="http://schemas.openxmlformats.org/officeDocument/2006/relationships/hyperlink" Target="repositories-blueplanet-indra-ms-bpi-process-automation-error-722-java-images-sha256:8e607d143ee879abd1d29d797aacef5bb5dc7c06a78bc32b6dfea920565c31ee" TargetMode="External"/><Relationship Id="rId145" Type="http://schemas.openxmlformats.org/officeDocument/2006/relationships/hyperlink" Target="repositories-bss-product-offering-management-simulation-images-sha256:3a8b31f7114713039942c135c424ee715be4e485dd6584d5b30d78bef7c2fd20" TargetMode="External"/><Relationship Id="rId166" Type="http://schemas.openxmlformats.org/officeDocument/2006/relationships/hyperlink" Target="repositories-camundawarwildfly-images-sha256:6803d7b4cb6d2e734c0319f84bee780db96c6cb9d59335c491b2ae6ff5df7aa7" TargetMode="External"/><Relationship Id="rId187" Type="http://schemas.openxmlformats.org/officeDocument/2006/relationships/hyperlink" Target="repositories-blueplanet-indra-ms-integration-massive-resource-report-java-images-sha256:5662a564f77a47dff019e59e5239cc3f25e9a92244ddd0067fd73c3233a7b6e8" TargetMode="External"/><Relationship Id="rId1" Type="http://schemas.openxmlformats.org/officeDocument/2006/relationships/hyperlink" Target="sqlservers:veeamsql2017:databases:master" TargetMode="External"/><Relationship Id="rId28" Type="http://schemas.openxmlformats.org/officeDocument/2006/relationships/hyperlink" Target="repositories-bss-quote-management-images-sha256:e6fdf8f6da6b781b47b29073df006f18308843c459428843b482ecbd15cdce8b" TargetMode="External"/><Relationship Id="rId49" Type="http://schemas.openxmlformats.org/officeDocument/2006/relationships/hyperlink" Target="repositories-onnet-vno-manager-web-images-sha256:1fcf2076b5fba1036c7830aac72e0801ada14f05b43c9008a53cfb5a4486ddc2" TargetMode="External"/><Relationship Id="rId114" Type="http://schemas.openxmlformats.org/officeDocument/2006/relationships/hyperlink" Target="repositories-blueplanet-indra-ms-tm628-orchestrator-java-images-sha256:9151c5d4385962fde3919a49d00f9eb640cb3915ad845aa9085ac78a39c1a1a4" TargetMode="External"/><Relationship Id="rId60" Type="http://schemas.openxmlformats.org/officeDocument/2006/relationships/hyperlink" Target="repositories-blueplanet-indra-ms-api-concilia-bpi-images-sha256:084cdd378afb1c5af4a59efcc9ad77b00ca1f5f91b12c7bba44d8fd8121648a0" TargetMode="External"/><Relationship Id="rId81" Type="http://schemas.openxmlformats.org/officeDocument/2006/relationships/hyperlink" Target="repositories-blueplanet-indra-ms-api-concilia-bpi-images-sha256:b05d727995c84a898225b8327c64163905be810221752734cd22866970636106" TargetMode="External"/><Relationship Id="rId135" Type="http://schemas.openxmlformats.org/officeDocument/2006/relationships/hyperlink" Target="repositories-bss-cpq-designer-management-images-sha256:dfd237b266b8d6073a0a34ff9a7e8b415268854cc1a837c836c2f6f59571d273" TargetMode="External"/><Relationship Id="rId156" Type="http://schemas.openxmlformats.org/officeDocument/2006/relationships/hyperlink" Target="sqlservers:sqlexpressgis:databases:master" TargetMode="External"/><Relationship Id="rId177" Type="http://schemas.openxmlformats.org/officeDocument/2006/relationships/hyperlink" Target="repositories-tmf640-images-sha256:4895fe6ee2ecfd0dc7776611de2aec4626de72c48c107c94d60be4741316ab80" TargetMode="External"/><Relationship Id="rId198" Type="http://schemas.openxmlformats.org/officeDocument/2006/relationships/hyperlink" Target="repositories-splaceid-images-sha256:e29b3298ac2fd30a6b7d2d1f3f422035228bba9e9f31237ab0d6b5b534166226" TargetMode="External"/><Relationship Id="rId18" Type="http://schemas.openxmlformats.org/officeDocument/2006/relationships/hyperlink" Target="repositories-bss-cpq-repository-project-management-images-sha256:127c43ffcf698de74f7461589b68577d650e8c3a42d441d03ba876b99358b724" TargetMode="External"/><Relationship Id="rId39" Type="http://schemas.openxmlformats.org/officeDocument/2006/relationships/hyperlink" Target="repositories-camunda-ntconsult-camunda-wildfly-images-sha256:109216bb3774ec25a6c04b5b2f7f54eeefb7cab874405c7e109b6193e911a012" TargetMode="External"/><Relationship Id="rId50" Type="http://schemas.openxmlformats.org/officeDocument/2006/relationships/hyperlink" Target="repositories-sigressresponse-images-sha256:f0522a27b0452f1721c18c6223069cc399e516406e451725599d17960b1a7dc4" TargetMode="External"/><Relationship Id="rId104" Type="http://schemas.openxmlformats.org/officeDocument/2006/relationships/hyperlink" Target="repositories-blueplanet-indra-ms-integration-massive-resource-report-java-images-sha256:a773415c499aeae5b6c3b9cb914df6ecd5e8999e5027551610ff34860664c2e0" TargetMode="External"/><Relationship Id="rId125" Type="http://schemas.openxmlformats.org/officeDocument/2006/relationships/hyperlink" Target="repositories-stmf637-images-sha256:3c17bd98285cedbc8948d46cf82feea9b556dba4cee93bc44e5484bb7f0a0473" TargetMode="External"/><Relationship Id="rId146" Type="http://schemas.openxmlformats.org/officeDocument/2006/relationships/hyperlink" Target="repositories-bss-quote-management-adapter-images-sha256:751e1fb49a4f47a973ef6944a1f67186d52d9eb9fec7af2b1ca733d3374324c4" TargetMode="External"/><Relationship Id="rId167" Type="http://schemas.openxmlformats.org/officeDocument/2006/relationships/hyperlink" Target="repositories-camundawarwildfly-images-sha256:a633b0ae46ab81dc3ea4d9a7cd674b77d668e23623be3fba1c05fd9b66499518" TargetMode="External"/><Relationship Id="rId188" Type="http://schemas.openxmlformats.org/officeDocument/2006/relationships/hyperlink" Target="repositories-blueplanet-indra-ms-integration-massive-resource-report-java-images-sha256:64b23cfe8c7fbfd37d498a590808a5ae9f37196911487f5290fa0f499dbfd242" TargetMode="External"/><Relationship Id="rId71" Type="http://schemas.openxmlformats.org/officeDocument/2006/relationships/hyperlink" Target="repositories-blueplanet-indra-ms-api-concilia-bpi-images-sha256:65f5b948639959d4754a14c90455c8bbca1b0d55b3f5c43b28bfb0ac415e7522" TargetMode="External"/><Relationship Id="rId92" Type="http://schemas.openxmlformats.org/officeDocument/2006/relationships/hyperlink" Target="repositories-blueplanet-indra-ms-bpi-process-automation-error-722-java-images-sha256:aa5317b02fe2aecb70eaefdf5263aaeefe6094dff54dca3e9397cbbf458adfd1"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2.vml"/><Relationship Id="rId1" Type="http://schemas.openxmlformats.org/officeDocument/2006/relationships/hyperlink" Target="https://docs.microsoft.com/en-us/azure/virtual-machines/windows/find-unattached-disks" TargetMode="Externa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17" Type="http://schemas.openxmlformats.org/officeDocument/2006/relationships/hyperlink" Target="ftps://waws-prod-bn1-215.ftp.azurewebsites.windows.net/site/wwwroot" TargetMode="External"/><Relationship Id="rId21" Type="http://schemas.openxmlformats.org/officeDocument/2006/relationships/hyperlink" Target="ftps://waws-prod-bn1-257.ftp.azurewebsites.windows.net/site/wwwroot" TargetMode="External"/><Relationship Id="rId42" Type="http://schemas.openxmlformats.org/officeDocument/2006/relationships/hyperlink" Target="ftps://waws-prod-bn1-123.ftp.azurewebsites.windows.net/site/wwwroot" TargetMode="External"/><Relationship Id="rId63" Type="http://schemas.openxmlformats.org/officeDocument/2006/relationships/hyperlink" Target="ftps://waws-prod-bn1-123.ftp.azurewebsites.windows.net/site/wwwroot" TargetMode="External"/><Relationship Id="rId84" Type="http://schemas.openxmlformats.org/officeDocument/2006/relationships/hyperlink" Target="ftps://waws-prod-bn1-123.ftp.azurewebsites.windows.net/site/wwwroot" TargetMode="External"/><Relationship Id="rId138" Type="http://schemas.openxmlformats.org/officeDocument/2006/relationships/hyperlink" Target="ftps://waws-prod-bn1-259.ftp.azurewebsites.windows.net/site/wwwroot" TargetMode="External"/><Relationship Id="rId159" Type="http://schemas.openxmlformats.org/officeDocument/2006/relationships/hyperlink" Target="ftps://waws-prod-bn1-183.ftp.azurewebsites.windows.net/site/wwwroot" TargetMode="External"/><Relationship Id="rId170" Type="http://schemas.openxmlformats.org/officeDocument/2006/relationships/hyperlink" Target="ftps://waws-prod-bn1-183.ftp.azurewebsites.windows.net/site/wwwroot" TargetMode="External"/><Relationship Id="rId191" Type="http://schemas.openxmlformats.org/officeDocument/2006/relationships/hyperlink" Target="ftps://waws-prod-bn1-183.ftp.azurewebsites.windows.net/site/wwwroot" TargetMode="External"/><Relationship Id="rId205" Type="http://schemas.openxmlformats.org/officeDocument/2006/relationships/hyperlink" Target="ftps://waws-prod-bn1-183.ftp.azurewebsites.windows.net/site/wwwroot" TargetMode="External"/><Relationship Id="rId107" Type="http://schemas.openxmlformats.org/officeDocument/2006/relationships/hyperlink" Target="ftps://waws-prod-bn1-191.ftp.azurewebsites.windows.net/site/wwwroot" TargetMode="External"/><Relationship Id="rId11" Type="http://schemas.openxmlformats.org/officeDocument/2006/relationships/hyperlink" Target="ftps://waws-prod-bn1-105.ftp.azurewebsites.windows.net/site/wwwroot" TargetMode="External"/><Relationship Id="rId32" Type="http://schemas.openxmlformats.org/officeDocument/2006/relationships/hyperlink" Target="ftps://waws-prod-bn1-123.ftp.azurewebsites.windows.net/site/wwwroot" TargetMode="External"/><Relationship Id="rId53" Type="http://schemas.openxmlformats.org/officeDocument/2006/relationships/hyperlink" Target="ftps://waws-prod-bn1-123.ftp.azurewebsites.windows.net/site/wwwroot" TargetMode="External"/><Relationship Id="rId74" Type="http://schemas.openxmlformats.org/officeDocument/2006/relationships/hyperlink" Target="ftps://waws-prod-bn1-123.ftp.azurewebsites.windows.net/site/wwwroot" TargetMode="External"/><Relationship Id="rId128" Type="http://schemas.openxmlformats.org/officeDocument/2006/relationships/hyperlink" Target="ftps://waws-prod-bn1-259.ftp.azurewebsites.windows.net/site/wwwroot" TargetMode="External"/><Relationship Id="rId149" Type="http://schemas.openxmlformats.org/officeDocument/2006/relationships/hyperlink" Target="ftps://waws-prod-bn1-183.ftp.azurewebsites.windows.net/site/wwwroot" TargetMode="External"/><Relationship Id="rId5" Type="http://schemas.openxmlformats.org/officeDocument/2006/relationships/hyperlink" Target="ftps://waws-prod-bn1-201.ftp.azurewebsites.windows.net/site/wwwroot" TargetMode="External"/><Relationship Id="rId95" Type="http://schemas.openxmlformats.org/officeDocument/2006/relationships/hyperlink" Target="ftps://waws-prod-bn1-123.ftp.azurewebsites.windows.net/site/wwwroot" TargetMode="External"/><Relationship Id="rId160" Type="http://schemas.openxmlformats.org/officeDocument/2006/relationships/hyperlink" Target="ftps://waws-prod-bn1-183.ftp.azurewebsites.windows.net/site/wwwroot" TargetMode="External"/><Relationship Id="rId181" Type="http://schemas.openxmlformats.org/officeDocument/2006/relationships/hyperlink" Target="ftps://waws-prod-bn1-183.ftp.azurewebsites.windows.net/site/wwwroot" TargetMode="External"/><Relationship Id="rId216" Type="http://schemas.openxmlformats.org/officeDocument/2006/relationships/hyperlink" Target="ftps://waws-prod-bn1-259.ftp.azurewebsites.windows.net/site/wwwroot" TargetMode="External"/><Relationship Id="rId22" Type="http://schemas.openxmlformats.org/officeDocument/2006/relationships/hyperlink" Target="ftps://waws-prod-bn1-257.ftp.azurewebsites.windows.net/site/wwwroot" TargetMode="External"/><Relationship Id="rId43" Type="http://schemas.openxmlformats.org/officeDocument/2006/relationships/hyperlink" Target="ftps://waws-prod-bn1-123.ftp.azurewebsites.windows.net/site/wwwroot" TargetMode="External"/><Relationship Id="rId64" Type="http://schemas.openxmlformats.org/officeDocument/2006/relationships/hyperlink" Target="ftps://waws-prod-bn1-123.ftp.azurewebsites.windows.net/site/wwwroot" TargetMode="External"/><Relationship Id="rId118" Type="http://schemas.openxmlformats.org/officeDocument/2006/relationships/hyperlink" Target="ftps://waws-prod-bn1-215.ftp.azurewebsites.windows.net/site/wwwroot" TargetMode="External"/><Relationship Id="rId139" Type="http://schemas.openxmlformats.org/officeDocument/2006/relationships/hyperlink" Target="ftps://waws-prod-bn1-259.ftp.azurewebsites.windows.net/site/wwwroot" TargetMode="External"/><Relationship Id="rId85" Type="http://schemas.openxmlformats.org/officeDocument/2006/relationships/hyperlink" Target="ftps://waws-prod-bn1-123.ftp.azurewebsites.windows.net/site/wwwroot" TargetMode="External"/><Relationship Id="rId150" Type="http://schemas.openxmlformats.org/officeDocument/2006/relationships/hyperlink" Target="ftps://waws-prod-bn1-183.ftp.azurewebsites.windows.net/site/wwwroot" TargetMode="External"/><Relationship Id="rId171" Type="http://schemas.openxmlformats.org/officeDocument/2006/relationships/hyperlink" Target="ftps://waws-prod-bn1-183.ftp.azurewebsites.windows.net/site/wwwroot" TargetMode="External"/><Relationship Id="rId192" Type="http://schemas.openxmlformats.org/officeDocument/2006/relationships/hyperlink" Target="ftps://waws-prod-bn1-183.ftp.azurewebsites.windows.net/site/wwwroot" TargetMode="External"/><Relationship Id="rId206" Type="http://schemas.openxmlformats.org/officeDocument/2006/relationships/hyperlink" Target="ftps://waws-prod-bn1-183.ftp.azurewebsites.windows.net/site/wwwroot" TargetMode="External"/><Relationship Id="rId12" Type="http://schemas.openxmlformats.org/officeDocument/2006/relationships/hyperlink" Target="ftps://waws-prod-bn1-105.ftp.azurewebsites.windows.net/site/wwwroot" TargetMode="External"/><Relationship Id="rId33" Type="http://schemas.openxmlformats.org/officeDocument/2006/relationships/hyperlink" Target="ftps://waws-prod-bn1-123.ftp.azurewebsites.windows.net/site/wwwroot" TargetMode="External"/><Relationship Id="rId108" Type="http://schemas.openxmlformats.org/officeDocument/2006/relationships/hyperlink" Target="ftps://waws-prod-bn1-191.ftp.azurewebsites.windows.net/site/wwwroot" TargetMode="External"/><Relationship Id="rId129" Type="http://schemas.openxmlformats.org/officeDocument/2006/relationships/hyperlink" Target="ftps://waws-prod-bn1-259.ftp.azurewebsites.windows.net/site/wwwroot" TargetMode="External"/><Relationship Id="rId54" Type="http://schemas.openxmlformats.org/officeDocument/2006/relationships/hyperlink" Target="ftps://waws-prod-bn1-123.ftp.azurewebsites.windows.net/site/wwwroot" TargetMode="External"/><Relationship Id="rId75" Type="http://schemas.openxmlformats.org/officeDocument/2006/relationships/hyperlink" Target="ftps://waws-prod-bn1-123.ftp.azurewebsites.windows.net/site/wwwroot" TargetMode="External"/><Relationship Id="rId96" Type="http://schemas.openxmlformats.org/officeDocument/2006/relationships/hyperlink" Target="ftps://waws-prod-bn1-123.ftp.azurewebsites.windows.net/site/wwwroot" TargetMode="External"/><Relationship Id="rId140" Type="http://schemas.openxmlformats.org/officeDocument/2006/relationships/hyperlink" Target="ftps://waws-prod-bn1-259.ftp.azurewebsites.windows.net/site/wwwroot" TargetMode="External"/><Relationship Id="rId161" Type="http://schemas.openxmlformats.org/officeDocument/2006/relationships/hyperlink" Target="ftps://waws-prod-bn1-183.ftp.azurewebsites.windows.net/site/wwwroot" TargetMode="External"/><Relationship Id="rId182" Type="http://schemas.openxmlformats.org/officeDocument/2006/relationships/hyperlink" Target="ftps://waws-prod-bn1-183.ftp.azurewebsites.windows.net/site/wwwroot" TargetMode="External"/><Relationship Id="rId217" Type="http://schemas.openxmlformats.org/officeDocument/2006/relationships/hyperlink" Target="ftps://waws-prod-bn1-203.ftp.azurewebsites.windows.net/site/wwwroot" TargetMode="External"/><Relationship Id="rId6" Type="http://schemas.openxmlformats.org/officeDocument/2006/relationships/hyperlink" Target="ftps://waws-prod-bn1-201.ftp.azurewebsites.windows.net/site/wwwroot" TargetMode="External"/><Relationship Id="rId23" Type="http://schemas.openxmlformats.org/officeDocument/2006/relationships/hyperlink" Target="ftps://waws-prod-bn1-123.ftp.azurewebsites.windows.net/site/wwwroot" TargetMode="External"/><Relationship Id="rId119" Type="http://schemas.openxmlformats.org/officeDocument/2006/relationships/hyperlink" Target="ftps://waws-prod-bn1-025.ftp.azurewebsites.windows.net/site/wwwroot" TargetMode="External"/><Relationship Id="rId44" Type="http://schemas.openxmlformats.org/officeDocument/2006/relationships/hyperlink" Target="ftps://waws-prod-bn1-123.ftp.azurewebsites.windows.net/site/wwwroot" TargetMode="External"/><Relationship Id="rId65" Type="http://schemas.openxmlformats.org/officeDocument/2006/relationships/hyperlink" Target="ftps://waws-prod-bn1-123.ftp.azurewebsites.windows.net/site/wwwroot" TargetMode="External"/><Relationship Id="rId86" Type="http://schemas.openxmlformats.org/officeDocument/2006/relationships/hyperlink" Target="ftps://waws-prod-bn1-123.ftp.azurewebsites.windows.net/site/wwwroot" TargetMode="External"/><Relationship Id="rId130" Type="http://schemas.openxmlformats.org/officeDocument/2006/relationships/hyperlink" Target="ftps://waws-prod-bn1-259.ftp.azurewebsites.windows.net/site/wwwroot" TargetMode="External"/><Relationship Id="rId151" Type="http://schemas.openxmlformats.org/officeDocument/2006/relationships/hyperlink" Target="ftps://waws-prod-bn1-183.ftp.azurewebsites.windows.net/site/wwwroot" TargetMode="External"/><Relationship Id="rId172" Type="http://schemas.openxmlformats.org/officeDocument/2006/relationships/hyperlink" Target="ftps://waws-prod-bn1-183.ftp.azurewebsites.windows.net/site/wwwroot" TargetMode="External"/><Relationship Id="rId193" Type="http://schemas.openxmlformats.org/officeDocument/2006/relationships/hyperlink" Target="ftps://waws-prod-bn1-183.ftp.azurewebsites.windows.net/site/wwwroot" TargetMode="External"/><Relationship Id="rId207" Type="http://schemas.openxmlformats.org/officeDocument/2006/relationships/hyperlink" Target="ftps://waws-prod-bn1-183.ftp.azurewebsites.windows.net/site/wwwroot" TargetMode="External"/><Relationship Id="rId13" Type="http://schemas.openxmlformats.org/officeDocument/2006/relationships/hyperlink" Target="ftps://waws-prod-blu-077.ftp.azurewebsites.windows.net/site/wwwroot" TargetMode="External"/><Relationship Id="rId109" Type="http://schemas.openxmlformats.org/officeDocument/2006/relationships/hyperlink" Target="ftps://waws-prod-bn1-163.ftp.azurewebsites.windows.net/site/wwwroot" TargetMode="External"/><Relationship Id="rId34" Type="http://schemas.openxmlformats.org/officeDocument/2006/relationships/hyperlink" Target="ftps://waws-prod-bn1-123.ftp.azurewebsites.windows.net/site/wwwroot" TargetMode="External"/><Relationship Id="rId55" Type="http://schemas.openxmlformats.org/officeDocument/2006/relationships/hyperlink" Target="ftps://waws-prod-bn1-123.ftp.azurewebsites.windows.net/site/wwwroot" TargetMode="External"/><Relationship Id="rId76" Type="http://schemas.openxmlformats.org/officeDocument/2006/relationships/hyperlink" Target="ftps://waws-prod-bn1-123.ftp.azurewebsites.windows.net/site/wwwroot" TargetMode="External"/><Relationship Id="rId97" Type="http://schemas.openxmlformats.org/officeDocument/2006/relationships/hyperlink" Target="ftps://waws-prod-bn1-123.ftp.azurewebsites.windows.net/site/wwwroot" TargetMode="External"/><Relationship Id="rId120" Type="http://schemas.openxmlformats.org/officeDocument/2006/relationships/hyperlink" Target="ftps://waws-prod-bn1-025.ftp.azurewebsites.windows.net/site/wwwroot" TargetMode="External"/><Relationship Id="rId141" Type="http://schemas.openxmlformats.org/officeDocument/2006/relationships/hyperlink" Target="ftps://waws-prod-bn1-183.ftp.azurewebsites.windows.net/site/wwwroot" TargetMode="External"/><Relationship Id="rId7" Type="http://schemas.openxmlformats.org/officeDocument/2006/relationships/hyperlink" Target="ftps://waws-prod-bn1-201.ftp.azurewebsites.windows.net/site/wwwroot" TargetMode="External"/><Relationship Id="rId162" Type="http://schemas.openxmlformats.org/officeDocument/2006/relationships/hyperlink" Target="ftps://waws-prod-bn1-183.ftp.azurewebsites.windows.net/site/wwwroot" TargetMode="External"/><Relationship Id="rId183" Type="http://schemas.openxmlformats.org/officeDocument/2006/relationships/hyperlink" Target="ftps://waws-prod-bn1-183.ftp.azurewebsites.windows.net/site/wwwroot" TargetMode="External"/><Relationship Id="rId218" Type="http://schemas.openxmlformats.org/officeDocument/2006/relationships/hyperlink" Target="ftps://waws-prod-bn1-203.ftp.azurewebsites.windows.net/site/wwwroot" TargetMode="External"/><Relationship Id="rId24" Type="http://schemas.openxmlformats.org/officeDocument/2006/relationships/hyperlink" Target="ftps://waws-prod-bn1-123.ftp.azurewebsites.windows.net/site/wwwroot" TargetMode="External"/><Relationship Id="rId45" Type="http://schemas.openxmlformats.org/officeDocument/2006/relationships/hyperlink" Target="ftps://waws-prod-bn1-123.ftp.azurewebsites.windows.net/site/wwwroot" TargetMode="External"/><Relationship Id="rId66" Type="http://schemas.openxmlformats.org/officeDocument/2006/relationships/hyperlink" Target="ftps://waws-prod-bn1-123.ftp.azurewebsites.windows.net/site/wwwroot" TargetMode="External"/><Relationship Id="rId87" Type="http://schemas.openxmlformats.org/officeDocument/2006/relationships/hyperlink" Target="ftps://waws-prod-bn1-123.ftp.azurewebsites.windows.net/site/wwwroot" TargetMode="External"/><Relationship Id="rId110" Type="http://schemas.openxmlformats.org/officeDocument/2006/relationships/hyperlink" Target="ftps://waws-prod-bn1-163.ftp.azurewebsites.windows.net/site/wwwroot" TargetMode="External"/><Relationship Id="rId131" Type="http://schemas.openxmlformats.org/officeDocument/2006/relationships/hyperlink" Target="ftps://waws-prod-bn1-259.ftp.azurewebsites.windows.net/site/wwwroot" TargetMode="External"/><Relationship Id="rId152" Type="http://schemas.openxmlformats.org/officeDocument/2006/relationships/hyperlink" Target="ftps://waws-prod-bn1-183.ftp.azurewebsites.windows.net/site/wwwroot" TargetMode="External"/><Relationship Id="rId173" Type="http://schemas.openxmlformats.org/officeDocument/2006/relationships/hyperlink" Target="ftps://waws-prod-bn1-183.ftp.azurewebsites.windows.net/site/wwwroot" TargetMode="External"/><Relationship Id="rId194" Type="http://schemas.openxmlformats.org/officeDocument/2006/relationships/hyperlink" Target="ftps://waws-prod-bn1-183.ftp.azurewebsites.windows.net/site/wwwroot" TargetMode="External"/><Relationship Id="rId208" Type="http://schemas.openxmlformats.org/officeDocument/2006/relationships/hyperlink" Target="ftps://waws-prod-bn1-183.ftp.azurewebsites.windows.net/site/wwwroot" TargetMode="External"/><Relationship Id="rId14" Type="http://schemas.openxmlformats.org/officeDocument/2006/relationships/hyperlink" Target="ftps://waws-prod-blu-077.ftp.azurewebsites.windows.net/site/wwwroot" TargetMode="External"/><Relationship Id="rId35" Type="http://schemas.openxmlformats.org/officeDocument/2006/relationships/hyperlink" Target="ftps://waws-prod-bn1-123.ftp.azurewebsites.windows.net/site/wwwroot" TargetMode="External"/><Relationship Id="rId56" Type="http://schemas.openxmlformats.org/officeDocument/2006/relationships/hyperlink" Target="ftps://waws-prod-bn1-123.ftp.azurewebsites.windows.net/site/wwwroot" TargetMode="External"/><Relationship Id="rId77" Type="http://schemas.openxmlformats.org/officeDocument/2006/relationships/hyperlink" Target="ftps://waws-prod-bn1-123.ftp.azurewebsites.windows.net/site/wwwroot" TargetMode="External"/><Relationship Id="rId100" Type="http://schemas.openxmlformats.org/officeDocument/2006/relationships/hyperlink" Target="ftps://waws-prod-bn1-191.ftp.azurewebsites.windows.net/site/wwwroot" TargetMode="External"/><Relationship Id="rId8" Type="http://schemas.openxmlformats.org/officeDocument/2006/relationships/hyperlink" Target="ftps://waws-prod-bn1-201.ftp.azurewebsites.windows.net/site/wwwroot" TargetMode="External"/><Relationship Id="rId51" Type="http://schemas.openxmlformats.org/officeDocument/2006/relationships/hyperlink" Target="ftps://waws-prod-bn1-123.ftp.azurewebsites.windows.net/site/wwwroot" TargetMode="External"/><Relationship Id="rId72" Type="http://schemas.openxmlformats.org/officeDocument/2006/relationships/hyperlink" Target="ftps://waws-prod-bn1-123.ftp.azurewebsites.windows.net/site/wwwroot" TargetMode="External"/><Relationship Id="rId93" Type="http://schemas.openxmlformats.org/officeDocument/2006/relationships/hyperlink" Target="ftps://waws-prod-bn1-123.ftp.azurewebsites.windows.net/site/wwwroot" TargetMode="External"/><Relationship Id="rId98" Type="http://schemas.openxmlformats.org/officeDocument/2006/relationships/hyperlink" Target="ftps://waws-prod-bn1-123.ftp.azurewebsites.windows.net/site/wwwroot" TargetMode="External"/><Relationship Id="rId121" Type="http://schemas.openxmlformats.org/officeDocument/2006/relationships/hyperlink" Target="ftps://waws-prod-yt1-081.ftp.azurewebsites.windows.net/site/wwwroot" TargetMode="External"/><Relationship Id="rId142" Type="http://schemas.openxmlformats.org/officeDocument/2006/relationships/hyperlink" Target="ftps://waws-prod-bn1-183.ftp.azurewebsites.windows.net/site/wwwroot" TargetMode="External"/><Relationship Id="rId163" Type="http://schemas.openxmlformats.org/officeDocument/2006/relationships/hyperlink" Target="ftps://waws-prod-bn1-183.ftp.azurewebsites.windows.net/site/wwwroot" TargetMode="External"/><Relationship Id="rId184" Type="http://schemas.openxmlformats.org/officeDocument/2006/relationships/hyperlink" Target="ftps://waws-prod-bn1-183.ftp.azurewebsites.windows.net/site/wwwroot" TargetMode="External"/><Relationship Id="rId189" Type="http://schemas.openxmlformats.org/officeDocument/2006/relationships/hyperlink" Target="ftps://waws-prod-bn1-183.ftp.azurewebsites.windows.net/site/wwwroot" TargetMode="External"/><Relationship Id="rId219" Type="http://schemas.openxmlformats.org/officeDocument/2006/relationships/hyperlink" Target="ftps://waws-prod-bn1-203.ftp.azurewebsites.windows.net/site/wwwroot" TargetMode="External"/><Relationship Id="rId3" Type="http://schemas.openxmlformats.org/officeDocument/2006/relationships/hyperlink" Target="ftps://waws-prod-bn1-223.ftp.azurewebsites.windows.net/site/wwwroot" TargetMode="External"/><Relationship Id="rId214" Type="http://schemas.openxmlformats.org/officeDocument/2006/relationships/hyperlink" Target="ftps://waws-prod-bn1-203.ftp.azurewebsites.windows.net/site/wwwroot" TargetMode="External"/><Relationship Id="rId25" Type="http://schemas.openxmlformats.org/officeDocument/2006/relationships/hyperlink" Target="ftps://waws-prod-bn1-237.ftp.azurewebsites.windows.net/site/wwwroot" TargetMode="External"/><Relationship Id="rId46" Type="http://schemas.openxmlformats.org/officeDocument/2006/relationships/hyperlink" Target="ftps://waws-prod-bn1-123.ftp.azurewebsites.windows.net/site/wwwroot" TargetMode="External"/><Relationship Id="rId67" Type="http://schemas.openxmlformats.org/officeDocument/2006/relationships/hyperlink" Target="ftps://waws-prod-bn1-123.ftp.azurewebsites.windows.net/site/wwwroot" TargetMode="External"/><Relationship Id="rId116" Type="http://schemas.openxmlformats.org/officeDocument/2006/relationships/hyperlink" Target="ftps://waws-prod-bn1-171.ftp.azurewebsites.windows.net/site/wwwroot" TargetMode="External"/><Relationship Id="rId137" Type="http://schemas.openxmlformats.org/officeDocument/2006/relationships/hyperlink" Target="ftps://waws-prod-bn1-259.ftp.azurewebsites.windows.net/site/wwwroot" TargetMode="External"/><Relationship Id="rId158" Type="http://schemas.openxmlformats.org/officeDocument/2006/relationships/hyperlink" Target="ftps://waws-prod-bn1-183.ftp.azurewebsites.windows.net/site/wwwroot" TargetMode="External"/><Relationship Id="rId20" Type="http://schemas.openxmlformats.org/officeDocument/2006/relationships/hyperlink" Target="ftps://waws-prod-bn1-237.ftp.azurewebsites.windows.net/site/wwwroot" TargetMode="External"/><Relationship Id="rId41" Type="http://schemas.openxmlformats.org/officeDocument/2006/relationships/hyperlink" Target="ftps://waws-prod-bn1-123.ftp.azurewebsites.windows.net/site/wwwroot" TargetMode="External"/><Relationship Id="rId62" Type="http://schemas.openxmlformats.org/officeDocument/2006/relationships/hyperlink" Target="ftps://waws-prod-bn1-123.ftp.azurewebsites.windows.net/site/wwwroot" TargetMode="External"/><Relationship Id="rId83" Type="http://schemas.openxmlformats.org/officeDocument/2006/relationships/hyperlink" Target="ftps://waws-prod-bn1-123.ftp.azurewebsites.windows.net/site/wwwroot" TargetMode="External"/><Relationship Id="rId88" Type="http://schemas.openxmlformats.org/officeDocument/2006/relationships/hyperlink" Target="ftps://waws-prod-bn1-123.ftp.azurewebsites.windows.net/site/wwwroot" TargetMode="External"/><Relationship Id="rId111" Type="http://schemas.openxmlformats.org/officeDocument/2006/relationships/hyperlink" Target="ftps://waws-prod-bn1-025.ftp.azurewebsites.windows.net/site/wwwroot" TargetMode="External"/><Relationship Id="rId132" Type="http://schemas.openxmlformats.org/officeDocument/2006/relationships/hyperlink" Target="ftps://waws-prod-bn1-259.ftp.azurewebsites.windows.net/site/wwwroot" TargetMode="External"/><Relationship Id="rId153" Type="http://schemas.openxmlformats.org/officeDocument/2006/relationships/hyperlink" Target="ftps://waws-prod-bn1-183.ftp.azurewebsites.windows.net/site/wwwroot" TargetMode="External"/><Relationship Id="rId174" Type="http://schemas.openxmlformats.org/officeDocument/2006/relationships/hyperlink" Target="ftps://waws-prod-bn1-183.ftp.azurewebsites.windows.net/site/wwwroot" TargetMode="External"/><Relationship Id="rId179" Type="http://schemas.openxmlformats.org/officeDocument/2006/relationships/hyperlink" Target="ftps://waws-prod-bn1-183.ftp.azurewebsites.windows.net/site/wwwroot" TargetMode="External"/><Relationship Id="rId195" Type="http://schemas.openxmlformats.org/officeDocument/2006/relationships/hyperlink" Target="ftps://waws-prod-bn1-183.ftp.azurewebsites.windows.net/site/wwwroot" TargetMode="External"/><Relationship Id="rId209" Type="http://schemas.openxmlformats.org/officeDocument/2006/relationships/hyperlink" Target="ftps://waws-prod-bn1-183.ftp.azurewebsites.windows.net/site/wwwroot" TargetMode="External"/><Relationship Id="rId190" Type="http://schemas.openxmlformats.org/officeDocument/2006/relationships/hyperlink" Target="ftps://waws-prod-bn1-183.ftp.azurewebsites.windows.net/site/wwwroot" TargetMode="External"/><Relationship Id="rId204" Type="http://schemas.openxmlformats.org/officeDocument/2006/relationships/hyperlink" Target="ftps://waws-prod-bn1-183.ftp.azurewebsites.windows.net/site/wwwroot" TargetMode="External"/><Relationship Id="rId220" Type="http://schemas.openxmlformats.org/officeDocument/2006/relationships/hyperlink" Target="ftps://waws-prod-bn1-203.ftp.azurewebsites.windows.net/site/wwwroot" TargetMode="External"/><Relationship Id="rId15" Type="http://schemas.openxmlformats.org/officeDocument/2006/relationships/hyperlink" Target="ftps://waws-prod-bn1-237.ftp.azurewebsites.windows.net/site/wwwroot" TargetMode="External"/><Relationship Id="rId36" Type="http://schemas.openxmlformats.org/officeDocument/2006/relationships/hyperlink" Target="ftps://waws-prod-bn1-123.ftp.azurewebsites.windows.net/site/wwwroot" TargetMode="External"/><Relationship Id="rId57" Type="http://schemas.openxmlformats.org/officeDocument/2006/relationships/hyperlink" Target="ftps://waws-prod-bn1-123.ftp.azurewebsites.windows.net/site/wwwroot" TargetMode="External"/><Relationship Id="rId106" Type="http://schemas.openxmlformats.org/officeDocument/2006/relationships/hyperlink" Target="ftps://waws-prod-bn1-123.ftp.azurewebsites.windows.net/site/wwwroot" TargetMode="External"/><Relationship Id="rId127" Type="http://schemas.openxmlformats.org/officeDocument/2006/relationships/hyperlink" Target="ftps://waws-prod-bn1-259.ftp.azurewebsites.windows.net/site/wwwroot" TargetMode="External"/><Relationship Id="rId10" Type="http://schemas.openxmlformats.org/officeDocument/2006/relationships/hyperlink" Target="ftps://waws-prod-bn1-201.ftp.azurewebsites.windows.net/site/wwwroot" TargetMode="External"/><Relationship Id="rId31" Type="http://schemas.openxmlformats.org/officeDocument/2006/relationships/hyperlink" Target="ftps://waws-prod-bn1-123.ftp.azurewebsites.windows.net/site/wwwroot" TargetMode="External"/><Relationship Id="rId52" Type="http://schemas.openxmlformats.org/officeDocument/2006/relationships/hyperlink" Target="ftps://waws-prod-bn1-123.ftp.azurewebsites.windows.net/site/wwwroot" TargetMode="External"/><Relationship Id="rId73" Type="http://schemas.openxmlformats.org/officeDocument/2006/relationships/hyperlink" Target="ftps://waws-prod-bn1-123.ftp.azurewebsites.windows.net/site/wwwroot" TargetMode="External"/><Relationship Id="rId78" Type="http://schemas.openxmlformats.org/officeDocument/2006/relationships/hyperlink" Target="ftps://waws-prod-bn1-123.ftp.azurewebsites.windows.net/site/wwwroot" TargetMode="External"/><Relationship Id="rId94" Type="http://schemas.openxmlformats.org/officeDocument/2006/relationships/hyperlink" Target="ftps://waws-prod-bn1-123.ftp.azurewebsites.windows.net/site/wwwroot" TargetMode="External"/><Relationship Id="rId99" Type="http://schemas.openxmlformats.org/officeDocument/2006/relationships/hyperlink" Target="ftps://waws-prod-bn1-191.ftp.azurewebsites.windows.net/site/wwwroot" TargetMode="External"/><Relationship Id="rId101" Type="http://schemas.openxmlformats.org/officeDocument/2006/relationships/hyperlink" Target="ftps://waws-prod-bn1-191.ftp.azurewebsites.windows.net/site/wwwroot" TargetMode="External"/><Relationship Id="rId122" Type="http://schemas.openxmlformats.org/officeDocument/2006/relationships/hyperlink" Target="ftps://waws-prod-yt1-081.ftp.azurewebsites.windows.net/site/wwwroot" TargetMode="External"/><Relationship Id="rId143" Type="http://schemas.openxmlformats.org/officeDocument/2006/relationships/hyperlink" Target="ftps://waws-prod-bn1-183.ftp.azurewebsites.windows.net/site/wwwroot" TargetMode="External"/><Relationship Id="rId148" Type="http://schemas.openxmlformats.org/officeDocument/2006/relationships/hyperlink" Target="ftps://waws-prod-bn1-183.ftp.azurewebsites.windows.net/site/wwwroot" TargetMode="External"/><Relationship Id="rId164" Type="http://schemas.openxmlformats.org/officeDocument/2006/relationships/hyperlink" Target="ftps://waws-prod-bn1-183.ftp.azurewebsites.windows.net/site/wwwroot" TargetMode="External"/><Relationship Id="rId169" Type="http://schemas.openxmlformats.org/officeDocument/2006/relationships/hyperlink" Target="ftps://waws-prod-bn1-183.ftp.azurewebsites.windows.net/site/wwwroot" TargetMode="External"/><Relationship Id="rId185" Type="http://schemas.openxmlformats.org/officeDocument/2006/relationships/hyperlink" Target="ftps://waws-prod-bn1-183.ftp.azurewebsites.windows.net/site/wwwroot" TargetMode="External"/><Relationship Id="rId4" Type="http://schemas.openxmlformats.org/officeDocument/2006/relationships/hyperlink" Target="ftps://waws-prod-bn1-223.ftp.azurewebsites.windows.net/site/wwwroot" TargetMode="External"/><Relationship Id="rId9" Type="http://schemas.openxmlformats.org/officeDocument/2006/relationships/hyperlink" Target="ftps://waws-prod-bn1-201.ftp.azurewebsites.windows.net/site/wwwroot" TargetMode="External"/><Relationship Id="rId180" Type="http://schemas.openxmlformats.org/officeDocument/2006/relationships/hyperlink" Target="ftps://waws-prod-bn1-183.ftp.azurewebsites.windows.net/site/wwwroot" TargetMode="External"/><Relationship Id="rId210" Type="http://schemas.openxmlformats.org/officeDocument/2006/relationships/hyperlink" Target="ftps://waws-prod-bn1-183.ftp.azurewebsites.windows.net/site/wwwroot" TargetMode="External"/><Relationship Id="rId215" Type="http://schemas.openxmlformats.org/officeDocument/2006/relationships/hyperlink" Target="ftps://waws-prod-bn1-259.ftp.azurewebsites.windows.net/site/wwwroot" TargetMode="External"/><Relationship Id="rId26" Type="http://schemas.openxmlformats.org/officeDocument/2006/relationships/hyperlink" Target="ftps://waws-prod-bn1-237.ftp.azurewebsites.windows.net/site/wwwroot" TargetMode="External"/><Relationship Id="rId47" Type="http://schemas.openxmlformats.org/officeDocument/2006/relationships/hyperlink" Target="ftps://waws-prod-bn1-123.ftp.azurewebsites.windows.net/site/wwwroot" TargetMode="External"/><Relationship Id="rId68" Type="http://schemas.openxmlformats.org/officeDocument/2006/relationships/hyperlink" Target="ftps://waws-prod-bn1-123.ftp.azurewebsites.windows.net/site/wwwroot" TargetMode="External"/><Relationship Id="rId89" Type="http://schemas.openxmlformats.org/officeDocument/2006/relationships/hyperlink" Target="ftps://waws-prod-bn1-123.ftp.azurewebsites.windows.net/site/wwwroot" TargetMode="External"/><Relationship Id="rId112" Type="http://schemas.openxmlformats.org/officeDocument/2006/relationships/hyperlink" Target="ftps://waws-prod-bn1-025.ftp.azurewebsites.windows.net/site/wwwroot" TargetMode="External"/><Relationship Id="rId133" Type="http://schemas.openxmlformats.org/officeDocument/2006/relationships/hyperlink" Target="ftps://waws-prod-bn1-259.ftp.azurewebsites.windows.net/site/wwwroot" TargetMode="External"/><Relationship Id="rId154" Type="http://schemas.openxmlformats.org/officeDocument/2006/relationships/hyperlink" Target="ftps://waws-prod-bn1-183.ftp.azurewebsites.windows.net/site/wwwroot" TargetMode="External"/><Relationship Id="rId175" Type="http://schemas.openxmlformats.org/officeDocument/2006/relationships/hyperlink" Target="ftps://waws-prod-bn1-183.ftp.azurewebsites.windows.net/site/wwwroot" TargetMode="External"/><Relationship Id="rId196" Type="http://schemas.openxmlformats.org/officeDocument/2006/relationships/hyperlink" Target="ftps://waws-prod-bn1-183.ftp.azurewebsites.windows.net/site/wwwroot" TargetMode="External"/><Relationship Id="rId200" Type="http://schemas.openxmlformats.org/officeDocument/2006/relationships/hyperlink" Target="ftps://waws-prod-bn1-183.ftp.azurewebsites.windows.net/site/wwwroot" TargetMode="External"/><Relationship Id="rId16" Type="http://schemas.openxmlformats.org/officeDocument/2006/relationships/hyperlink" Target="ftps://waws-prod-bn1-237.ftp.azurewebsites.windows.net/site/wwwroot" TargetMode="External"/><Relationship Id="rId221" Type="http://schemas.openxmlformats.org/officeDocument/2006/relationships/hyperlink" Target="ftps://waws-prod-bn1-171.ftp.azurewebsites.windows.net/site/wwwroot" TargetMode="External"/><Relationship Id="rId37" Type="http://schemas.openxmlformats.org/officeDocument/2006/relationships/hyperlink" Target="ftps://waws-prod-bn1-123.ftp.azurewebsites.windows.net/site/wwwroot" TargetMode="External"/><Relationship Id="rId58" Type="http://schemas.openxmlformats.org/officeDocument/2006/relationships/hyperlink" Target="ftps://waws-prod-bn1-123.ftp.azurewebsites.windows.net/site/wwwroot" TargetMode="External"/><Relationship Id="rId79" Type="http://schemas.openxmlformats.org/officeDocument/2006/relationships/hyperlink" Target="ftps://waws-prod-bn1-123.ftp.azurewebsites.windows.net/site/wwwroot" TargetMode="External"/><Relationship Id="rId102" Type="http://schemas.openxmlformats.org/officeDocument/2006/relationships/hyperlink" Target="ftps://waws-prod-bn1-191.ftp.azurewebsites.windows.net/site/wwwroot" TargetMode="External"/><Relationship Id="rId123" Type="http://schemas.openxmlformats.org/officeDocument/2006/relationships/hyperlink" Target="ftps://waws-prod-bn1-259.ftp.azurewebsites.windows.net/site/wwwroot" TargetMode="External"/><Relationship Id="rId144" Type="http://schemas.openxmlformats.org/officeDocument/2006/relationships/hyperlink" Target="ftps://waws-prod-bn1-183.ftp.azurewebsites.windows.net/site/wwwroot" TargetMode="External"/><Relationship Id="rId90" Type="http://schemas.openxmlformats.org/officeDocument/2006/relationships/hyperlink" Target="ftps://waws-prod-bn1-123.ftp.azurewebsites.windows.net/site/wwwroot" TargetMode="External"/><Relationship Id="rId165" Type="http://schemas.openxmlformats.org/officeDocument/2006/relationships/hyperlink" Target="ftps://waws-prod-bn1-183.ftp.azurewebsites.windows.net/site/wwwroot" TargetMode="External"/><Relationship Id="rId186" Type="http://schemas.openxmlformats.org/officeDocument/2006/relationships/hyperlink" Target="ftps://waws-prod-bn1-183.ftp.azurewebsites.windows.net/site/wwwroot" TargetMode="External"/><Relationship Id="rId211" Type="http://schemas.openxmlformats.org/officeDocument/2006/relationships/hyperlink" Target="ftps://waws-prod-dm1-253.ftp.azurewebsites.windows.net/site/wwwroot" TargetMode="External"/><Relationship Id="rId27" Type="http://schemas.openxmlformats.org/officeDocument/2006/relationships/hyperlink" Target="ftps://waws-prod-bn1-257.ftp.azurewebsites.windows.net/site/wwwroot" TargetMode="External"/><Relationship Id="rId48" Type="http://schemas.openxmlformats.org/officeDocument/2006/relationships/hyperlink" Target="ftps://waws-prod-bn1-123.ftp.azurewebsites.windows.net/site/wwwroot" TargetMode="External"/><Relationship Id="rId69" Type="http://schemas.openxmlformats.org/officeDocument/2006/relationships/hyperlink" Target="ftps://waws-prod-bn1-123.ftp.azurewebsites.windows.net/site/wwwroot" TargetMode="External"/><Relationship Id="rId113" Type="http://schemas.openxmlformats.org/officeDocument/2006/relationships/hyperlink" Target="ftps://waws-prod-bn1-171.ftp.azurewebsites.windows.net/site/wwwroot" TargetMode="External"/><Relationship Id="rId134" Type="http://schemas.openxmlformats.org/officeDocument/2006/relationships/hyperlink" Target="ftps://waws-prod-bn1-259.ftp.azurewebsites.windows.net/site/wwwroot" TargetMode="External"/><Relationship Id="rId80" Type="http://schemas.openxmlformats.org/officeDocument/2006/relationships/hyperlink" Target="ftps://waws-prod-bn1-123.ftp.azurewebsites.windows.net/site/wwwroot" TargetMode="External"/><Relationship Id="rId155" Type="http://schemas.openxmlformats.org/officeDocument/2006/relationships/hyperlink" Target="ftps://waws-prod-bn1-183.ftp.azurewebsites.windows.net/site/wwwroot" TargetMode="External"/><Relationship Id="rId176" Type="http://schemas.openxmlformats.org/officeDocument/2006/relationships/hyperlink" Target="ftps://waws-prod-bn1-183.ftp.azurewebsites.windows.net/site/wwwroot" TargetMode="External"/><Relationship Id="rId197" Type="http://schemas.openxmlformats.org/officeDocument/2006/relationships/hyperlink" Target="ftps://waws-prod-bn1-183.ftp.azurewebsites.windows.net/site/wwwroot" TargetMode="External"/><Relationship Id="rId201" Type="http://schemas.openxmlformats.org/officeDocument/2006/relationships/hyperlink" Target="ftps://waws-prod-bn1-183.ftp.azurewebsites.windows.net/site/wwwroot" TargetMode="External"/><Relationship Id="rId222" Type="http://schemas.openxmlformats.org/officeDocument/2006/relationships/hyperlink" Target="ftps://waws-prod-bn1-171.ftp.azurewebsites.windows.net/site/wwwroot" TargetMode="External"/><Relationship Id="rId17" Type="http://schemas.openxmlformats.org/officeDocument/2006/relationships/hyperlink" Target="ftps://waws-prod-bn1-157.ftp.azurewebsites.windows.net/site/wwwroot" TargetMode="External"/><Relationship Id="rId38" Type="http://schemas.openxmlformats.org/officeDocument/2006/relationships/hyperlink" Target="ftps://waws-prod-bn1-123.ftp.azurewebsites.windows.net/site/wwwroot" TargetMode="External"/><Relationship Id="rId59" Type="http://schemas.openxmlformats.org/officeDocument/2006/relationships/hyperlink" Target="ftps://waws-prod-bn1-123.ftp.azurewebsites.windows.net/site/wwwroot" TargetMode="External"/><Relationship Id="rId103" Type="http://schemas.openxmlformats.org/officeDocument/2006/relationships/hyperlink" Target="ftps://waws-prod-bn1-191.ftp.azurewebsites.windows.net/site/wwwroot" TargetMode="External"/><Relationship Id="rId124" Type="http://schemas.openxmlformats.org/officeDocument/2006/relationships/hyperlink" Target="ftps://waws-prod-bn1-259.ftp.azurewebsites.windows.net/site/wwwroot" TargetMode="External"/><Relationship Id="rId70" Type="http://schemas.openxmlformats.org/officeDocument/2006/relationships/hyperlink" Target="ftps://waws-prod-bn1-123.ftp.azurewebsites.windows.net/site/wwwroot" TargetMode="External"/><Relationship Id="rId91" Type="http://schemas.openxmlformats.org/officeDocument/2006/relationships/hyperlink" Target="ftps://waws-prod-bn1-123.ftp.azurewebsites.windows.net/site/wwwroot" TargetMode="External"/><Relationship Id="rId145" Type="http://schemas.openxmlformats.org/officeDocument/2006/relationships/hyperlink" Target="ftps://waws-prod-bn1-183.ftp.azurewebsites.windows.net/site/wwwroot" TargetMode="External"/><Relationship Id="rId166" Type="http://schemas.openxmlformats.org/officeDocument/2006/relationships/hyperlink" Target="ftps://waws-prod-bn1-183.ftp.azurewebsites.windows.net/site/wwwroot" TargetMode="External"/><Relationship Id="rId187" Type="http://schemas.openxmlformats.org/officeDocument/2006/relationships/hyperlink" Target="ftps://waws-prod-bn1-183.ftp.azurewebsites.windows.net/site/wwwroot" TargetMode="External"/><Relationship Id="rId1" Type="http://schemas.openxmlformats.org/officeDocument/2006/relationships/hyperlink" Target="ftps://waws-prod-dm1-249.ftp.azurewebsites.windows.net/site/wwwroot" TargetMode="External"/><Relationship Id="rId212" Type="http://schemas.openxmlformats.org/officeDocument/2006/relationships/hyperlink" Target="ftps://waws-prod-dm1-253.ftp.azurewebsites.windows.net/site/wwwroot" TargetMode="External"/><Relationship Id="rId28" Type="http://schemas.openxmlformats.org/officeDocument/2006/relationships/hyperlink" Target="ftps://waws-prod-bn1-257.ftp.azurewebsites.windows.net/site/wwwroot" TargetMode="External"/><Relationship Id="rId49" Type="http://schemas.openxmlformats.org/officeDocument/2006/relationships/hyperlink" Target="ftps://waws-prod-bn1-123.ftp.azurewebsites.windows.net/site/wwwroot" TargetMode="External"/><Relationship Id="rId114" Type="http://schemas.openxmlformats.org/officeDocument/2006/relationships/hyperlink" Target="ftps://waws-prod-bn1-171.ftp.azurewebsites.windows.net/site/wwwroot" TargetMode="External"/><Relationship Id="rId60" Type="http://schemas.openxmlformats.org/officeDocument/2006/relationships/hyperlink" Target="ftps://waws-prod-bn1-123.ftp.azurewebsites.windows.net/site/wwwroot" TargetMode="External"/><Relationship Id="rId81" Type="http://schemas.openxmlformats.org/officeDocument/2006/relationships/hyperlink" Target="ftps://waws-prod-bn1-123.ftp.azurewebsites.windows.net/site/wwwroot" TargetMode="External"/><Relationship Id="rId135" Type="http://schemas.openxmlformats.org/officeDocument/2006/relationships/hyperlink" Target="ftps://waws-prod-bn1-259.ftp.azurewebsites.windows.net/site/wwwroot" TargetMode="External"/><Relationship Id="rId156" Type="http://schemas.openxmlformats.org/officeDocument/2006/relationships/hyperlink" Target="ftps://waws-prod-bn1-183.ftp.azurewebsites.windows.net/site/wwwroot" TargetMode="External"/><Relationship Id="rId177" Type="http://schemas.openxmlformats.org/officeDocument/2006/relationships/hyperlink" Target="ftps://waws-prod-bn1-183.ftp.azurewebsites.windows.net/site/wwwroot" TargetMode="External"/><Relationship Id="rId198" Type="http://schemas.openxmlformats.org/officeDocument/2006/relationships/hyperlink" Target="ftps://waws-prod-bn1-183.ftp.azurewebsites.windows.net/site/wwwroot" TargetMode="External"/><Relationship Id="rId202" Type="http://schemas.openxmlformats.org/officeDocument/2006/relationships/hyperlink" Target="ftps://waws-prod-bn1-183.ftp.azurewebsites.windows.net/site/wwwroot" TargetMode="External"/><Relationship Id="rId223" Type="http://schemas.openxmlformats.org/officeDocument/2006/relationships/table" Target="../tables/table13.xml"/><Relationship Id="rId18" Type="http://schemas.openxmlformats.org/officeDocument/2006/relationships/hyperlink" Target="ftps://waws-prod-bn1-157.ftp.azurewebsites.windows.net/site/wwwroot" TargetMode="External"/><Relationship Id="rId39" Type="http://schemas.openxmlformats.org/officeDocument/2006/relationships/hyperlink" Target="ftps://waws-prod-bn1-123.ftp.azurewebsites.windows.net/site/wwwroot" TargetMode="External"/><Relationship Id="rId50" Type="http://schemas.openxmlformats.org/officeDocument/2006/relationships/hyperlink" Target="ftps://waws-prod-bn1-123.ftp.azurewebsites.windows.net/site/wwwroot" TargetMode="External"/><Relationship Id="rId104" Type="http://schemas.openxmlformats.org/officeDocument/2006/relationships/hyperlink" Target="ftps://waws-prod-bn1-191.ftp.azurewebsites.windows.net/site/wwwroot" TargetMode="External"/><Relationship Id="rId125" Type="http://schemas.openxmlformats.org/officeDocument/2006/relationships/hyperlink" Target="ftps://waws-prod-bn1-259.ftp.azurewebsites.windows.net/site/wwwroot" TargetMode="External"/><Relationship Id="rId146" Type="http://schemas.openxmlformats.org/officeDocument/2006/relationships/hyperlink" Target="ftps://waws-prod-bn1-183.ftp.azurewebsites.windows.net/site/wwwroot" TargetMode="External"/><Relationship Id="rId167" Type="http://schemas.openxmlformats.org/officeDocument/2006/relationships/hyperlink" Target="ftps://waws-prod-bn1-183.ftp.azurewebsites.windows.net/site/wwwroot" TargetMode="External"/><Relationship Id="rId188" Type="http://schemas.openxmlformats.org/officeDocument/2006/relationships/hyperlink" Target="ftps://waws-prod-bn1-183.ftp.azurewebsites.windows.net/site/wwwroot" TargetMode="External"/><Relationship Id="rId71" Type="http://schemas.openxmlformats.org/officeDocument/2006/relationships/hyperlink" Target="ftps://waws-prod-bn1-123.ftp.azurewebsites.windows.net/site/wwwroot" TargetMode="External"/><Relationship Id="rId92" Type="http://schemas.openxmlformats.org/officeDocument/2006/relationships/hyperlink" Target="ftps://waws-prod-bn1-123.ftp.azurewebsites.windows.net/site/wwwroot" TargetMode="External"/><Relationship Id="rId213" Type="http://schemas.openxmlformats.org/officeDocument/2006/relationships/hyperlink" Target="ftps://waws-prod-bn1-203.ftp.azurewebsites.windows.net/site/wwwroot" TargetMode="External"/><Relationship Id="rId2" Type="http://schemas.openxmlformats.org/officeDocument/2006/relationships/hyperlink" Target="ftps://waws-prod-dm1-249.ftp.azurewebsites.windows.net/site/wwwroot" TargetMode="External"/><Relationship Id="rId29" Type="http://schemas.openxmlformats.org/officeDocument/2006/relationships/hyperlink" Target="ftps://waws-prod-bn1-123.ftp.azurewebsites.windows.net/site/wwwroot" TargetMode="External"/><Relationship Id="rId40" Type="http://schemas.openxmlformats.org/officeDocument/2006/relationships/hyperlink" Target="ftps://waws-prod-bn1-123.ftp.azurewebsites.windows.net/site/wwwroot" TargetMode="External"/><Relationship Id="rId115" Type="http://schemas.openxmlformats.org/officeDocument/2006/relationships/hyperlink" Target="ftps://waws-prod-bn1-171.ftp.azurewebsites.windows.net/site/wwwroot" TargetMode="External"/><Relationship Id="rId136" Type="http://schemas.openxmlformats.org/officeDocument/2006/relationships/hyperlink" Target="ftps://waws-prod-bn1-259.ftp.azurewebsites.windows.net/site/wwwroot" TargetMode="External"/><Relationship Id="rId157" Type="http://schemas.openxmlformats.org/officeDocument/2006/relationships/hyperlink" Target="ftps://waws-prod-bn1-183.ftp.azurewebsites.windows.net/site/wwwroot" TargetMode="External"/><Relationship Id="rId178" Type="http://schemas.openxmlformats.org/officeDocument/2006/relationships/hyperlink" Target="ftps://waws-prod-bn1-183.ftp.azurewebsites.windows.net/site/wwwroot" TargetMode="External"/><Relationship Id="rId61" Type="http://schemas.openxmlformats.org/officeDocument/2006/relationships/hyperlink" Target="ftps://waws-prod-bn1-123.ftp.azurewebsites.windows.net/site/wwwroot" TargetMode="External"/><Relationship Id="rId82" Type="http://schemas.openxmlformats.org/officeDocument/2006/relationships/hyperlink" Target="ftps://waws-prod-bn1-123.ftp.azurewebsites.windows.net/site/wwwroot" TargetMode="External"/><Relationship Id="rId199" Type="http://schemas.openxmlformats.org/officeDocument/2006/relationships/hyperlink" Target="ftps://waws-prod-bn1-183.ftp.azurewebsites.windows.net/site/wwwroot" TargetMode="External"/><Relationship Id="rId203" Type="http://schemas.openxmlformats.org/officeDocument/2006/relationships/hyperlink" Target="ftps://waws-prod-bn1-183.ftp.azurewebsites.windows.net/site/wwwroot" TargetMode="External"/><Relationship Id="rId19" Type="http://schemas.openxmlformats.org/officeDocument/2006/relationships/hyperlink" Target="ftps://waws-prod-bn1-237.ftp.azurewebsites.windows.net/site/wwwroot" TargetMode="External"/><Relationship Id="rId30" Type="http://schemas.openxmlformats.org/officeDocument/2006/relationships/hyperlink" Target="ftps://waws-prod-bn1-123.ftp.azurewebsites.windows.net/site/wwwroot" TargetMode="External"/><Relationship Id="rId105" Type="http://schemas.openxmlformats.org/officeDocument/2006/relationships/hyperlink" Target="ftps://waws-prod-bn1-123.ftp.azurewebsites.windows.net/site/wwwroot" TargetMode="External"/><Relationship Id="rId126" Type="http://schemas.openxmlformats.org/officeDocument/2006/relationships/hyperlink" Target="ftps://waws-prod-bn1-259.ftp.azurewebsites.windows.net/site/wwwroot" TargetMode="External"/><Relationship Id="rId147" Type="http://schemas.openxmlformats.org/officeDocument/2006/relationships/hyperlink" Target="ftps://waws-prod-bn1-183.ftp.azurewebsites.windows.net/site/wwwroot" TargetMode="External"/><Relationship Id="rId168" Type="http://schemas.openxmlformats.org/officeDocument/2006/relationships/hyperlink" Target="ftps://waws-prod-bn1-183.ftp.azurewebsites.windows.net/site/wwwroot"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3.vml"/><Relationship Id="rId1" Type="http://schemas.openxmlformats.org/officeDocument/2006/relationships/hyperlink" Target="https://docs.microsoft.com/en-us/azure/ddos-protection/ddos-protection-overview" TargetMode="External"/><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openxmlformats.org/officeDocument/2006/relationships/hyperlink" Target="https://docs.microsoft.com/en-us/azure/storage/blobs/anonymous-read-access-configure?tabs=portal" TargetMode="External"/><Relationship Id="rId7" Type="http://schemas.openxmlformats.org/officeDocument/2006/relationships/comments" Target="../comments4.xml"/><Relationship Id="rId2" Type="http://schemas.openxmlformats.org/officeDocument/2006/relationships/hyperlink" Target="https://docs.microsoft.com/en-us/azure/storage/common/storage-require-secure-transfer" TargetMode="External"/><Relationship Id="rId1" Type="http://schemas.openxmlformats.org/officeDocument/2006/relationships/hyperlink" Target="https://learn.microsoft.com/en-us/azure/advisor/advisor-how-to-plan-migration-workloads-service-retirement" TargetMode="External"/><Relationship Id="rId6" Type="http://schemas.openxmlformats.org/officeDocument/2006/relationships/table" Target="../tables/table16.xml"/><Relationship Id="rId5" Type="http://schemas.openxmlformats.org/officeDocument/2006/relationships/vmlDrawing" Target="../drawings/vmlDrawing4.vml"/><Relationship Id="rId4" Type="http://schemas.openxmlformats.org/officeDocument/2006/relationships/hyperlink" Target="https://docs.microsoft.com/en-us/azure/storage/common/transport-layer-security-configure-minimum-version?tabs=portal"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https://docs.microsoft.com/en-us/azure/security/fundamentals/iaas" TargetMode="External"/><Relationship Id="rId7" Type="http://schemas.openxmlformats.org/officeDocument/2006/relationships/table" Target="../tables/table18.xml"/><Relationship Id="rId2" Type="http://schemas.openxmlformats.org/officeDocument/2006/relationships/hyperlink" Target="https://docs.microsoft.com/en-us/azure/virtual-machines/troubleshooting/performance-diagnostics" TargetMode="External"/><Relationship Id="rId1" Type="http://schemas.openxmlformats.org/officeDocument/2006/relationships/hyperlink" Target="https://docs.microsoft.com/en-us/azure/virtual-machines/boot-diagnostics" TargetMode="External"/><Relationship Id="rId6" Type="http://schemas.openxmlformats.org/officeDocument/2006/relationships/vmlDrawing" Target="../drawings/vmlDrawing5.vml"/><Relationship Id="rId5" Type="http://schemas.openxmlformats.org/officeDocument/2006/relationships/hyperlink" Target="https://docs.microsoft.com/en-us/azure/virtual-network/create-vm-accelerated-networking-cli" TargetMode="External"/><Relationship Id="rId4" Type="http://schemas.openxmlformats.org/officeDocument/2006/relationships/hyperlink" Target="https://docs.microsoft.com/en-us/azure/security/fundamentals/network-best-practices" TargetMode="Externa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26" Type="http://schemas.openxmlformats.org/officeDocument/2006/relationships/hyperlink" Target="https://kv-common-dev-webd7wna8.vault.azure.net/" TargetMode="External"/><Relationship Id="rId21" Type="http://schemas.openxmlformats.org/officeDocument/2006/relationships/hyperlink" Target="https://kv-common-dev-webd7wna8.vault.azure.net/" TargetMode="External"/><Relationship Id="rId42" Type="http://schemas.openxmlformats.org/officeDocument/2006/relationships/hyperlink" Target="https://kv-common-dev-webd7wna8.vault.azure.net/" TargetMode="External"/><Relationship Id="rId47" Type="http://schemas.openxmlformats.org/officeDocument/2006/relationships/hyperlink" Target="https://kv-common-qa-acmi0pbzl.vault.azure.net/" TargetMode="External"/><Relationship Id="rId63" Type="http://schemas.openxmlformats.org/officeDocument/2006/relationships/hyperlink" Target="https://kv-common-qa-acmi0pbzl.vault.azure.net/" TargetMode="External"/><Relationship Id="rId68" Type="http://schemas.openxmlformats.org/officeDocument/2006/relationships/hyperlink" Target="https://kv-common-qa-acmi0pbzl.vault.azure.net/" TargetMode="External"/><Relationship Id="rId84" Type="http://schemas.openxmlformats.org/officeDocument/2006/relationships/hyperlink" Target="https://kv-common-prod-ngbw4mze6.vault.azure.net/" TargetMode="External"/><Relationship Id="rId89" Type="http://schemas.openxmlformats.org/officeDocument/2006/relationships/hyperlink" Target="https://kv-common-prod-ngbw4mze6.vault.azure.net/" TargetMode="External"/><Relationship Id="rId16" Type="http://schemas.openxmlformats.org/officeDocument/2006/relationships/hyperlink" Target="https://kv-common-dev-webd7wna8.vault.azure.net/" TargetMode="External"/><Relationship Id="rId11" Type="http://schemas.openxmlformats.org/officeDocument/2006/relationships/hyperlink" Target="https://kv-common-dev-webd7wna8.vault.azure.net/" TargetMode="External"/><Relationship Id="rId32" Type="http://schemas.openxmlformats.org/officeDocument/2006/relationships/hyperlink" Target="https://kv-common-dev-webd7wna8.vault.azure.net/" TargetMode="External"/><Relationship Id="rId37" Type="http://schemas.openxmlformats.org/officeDocument/2006/relationships/hyperlink" Target="https://kv-common-dev-webd7wna8.vault.azure.net/" TargetMode="External"/><Relationship Id="rId53" Type="http://schemas.openxmlformats.org/officeDocument/2006/relationships/hyperlink" Target="https://kv-common-qa-acmi0pbzl.vault.azure.net/" TargetMode="External"/><Relationship Id="rId58" Type="http://schemas.openxmlformats.org/officeDocument/2006/relationships/hyperlink" Target="https://kv-common-qa-acmi0pbzl.vault.azure.net/" TargetMode="External"/><Relationship Id="rId74" Type="http://schemas.openxmlformats.org/officeDocument/2006/relationships/hyperlink" Target="https://kv-common-prod-ngbw4mze6.vault.azure.net/" TargetMode="External"/><Relationship Id="rId79" Type="http://schemas.openxmlformats.org/officeDocument/2006/relationships/hyperlink" Target="https://kv-common-prod-ngbw4mze6.vault.azure.net/" TargetMode="External"/><Relationship Id="rId102" Type="http://schemas.openxmlformats.org/officeDocument/2006/relationships/table" Target="../tables/table21.xml"/><Relationship Id="rId5" Type="http://schemas.openxmlformats.org/officeDocument/2006/relationships/hyperlink" Target="https://kv-centralhub-dev-001.vault.azure.net/" TargetMode="External"/><Relationship Id="rId90" Type="http://schemas.openxmlformats.org/officeDocument/2006/relationships/hyperlink" Target="https://kv-common-prod-ngbw4mze6.vault.azure.net/" TargetMode="External"/><Relationship Id="rId95" Type="http://schemas.openxmlformats.org/officeDocument/2006/relationships/hyperlink" Target="https://kv-common-prod-ngbw4mze6.vault.azure.net/" TargetMode="External"/><Relationship Id="rId22" Type="http://schemas.openxmlformats.org/officeDocument/2006/relationships/hyperlink" Target="https://kv-common-dev-webd7wna8.vault.azure.net/" TargetMode="External"/><Relationship Id="rId27" Type="http://schemas.openxmlformats.org/officeDocument/2006/relationships/hyperlink" Target="https://kv-common-dev-webd7wna8.vault.azure.net/" TargetMode="External"/><Relationship Id="rId43" Type="http://schemas.openxmlformats.org/officeDocument/2006/relationships/hyperlink" Target="https://kv-common-qa-acmi0pbzl.vault.azure.net/" TargetMode="External"/><Relationship Id="rId48" Type="http://schemas.openxmlformats.org/officeDocument/2006/relationships/hyperlink" Target="https://kv-common-qa-acmi0pbzl.vault.azure.net/" TargetMode="External"/><Relationship Id="rId64" Type="http://schemas.openxmlformats.org/officeDocument/2006/relationships/hyperlink" Target="https://kv-common-qa-acmi0pbzl.vault.azure.net/" TargetMode="External"/><Relationship Id="rId69" Type="http://schemas.openxmlformats.org/officeDocument/2006/relationships/hyperlink" Target="https://kv-common-qa-acmi0pbzl.vault.azure.net/" TargetMode="External"/><Relationship Id="rId80" Type="http://schemas.openxmlformats.org/officeDocument/2006/relationships/hyperlink" Target="https://kv-common-prod-ngbw4mze6.vault.azure.net/" TargetMode="External"/><Relationship Id="rId85" Type="http://schemas.openxmlformats.org/officeDocument/2006/relationships/hyperlink" Target="https://kv-common-prod-ngbw4mze6.vault.azure.net/" TargetMode="External"/><Relationship Id="rId12" Type="http://schemas.openxmlformats.org/officeDocument/2006/relationships/hyperlink" Target="https://kv-common-dev-webd7wna8.vault.azure.net/" TargetMode="External"/><Relationship Id="rId17" Type="http://schemas.openxmlformats.org/officeDocument/2006/relationships/hyperlink" Target="https://kv-common-dev-webd7wna8.vault.azure.net/" TargetMode="External"/><Relationship Id="rId25" Type="http://schemas.openxmlformats.org/officeDocument/2006/relationships/hyperlink" Target="https://kv-common-dev-webd7wna8.vault.azure.net/" TargetMode="External"/><Relationship Id="rId33" Type="http://schemas.openxmlformats.org/officeDocument/2006/relationships/hyperlink" Target="https://kv-common-dev-webd7wna8.vault.azure.net/" TargetMode="External"/><Relationship Id="rId38" Type="http://schemas.openxmlformats.org/officeDocument/2006/relationships/hyperlink" Target="https://kv-common-dev-webd7wna8.vault.azure.net/" TargetMode="External"/><Relationship Id="rId46" Type="http://schemas.openxmlformats.org/officeDocument/2006/relationships/hyperlink" Target="https://kv-common-qa-acmi0pbzl.vault.azure.net/" TargetMode="External"/><Relationship Id="rId59" Type="http://schemas.openxmlformats.org/officeDocument/2006/relationships/hyperlink" Target="https://kv-common-qa-acmi0pbzl.vault.azure.net/" TargetMode="External"/><Relationship Id="rId67" Type="http://schemas.openxmlformats.org/officeDocument/2006/relationships/hyperlink" Target="https://kv-common-qa-acmi0pbzl.vault.azure.net/" TargetMode="External"/><Relationship Id="rId20" Type="http://schemas.openxmlformats.org/officeDocument/2006/relationships/hyperlink" Target="https://kv-common-dev-webd7wna8.vault.azure.net/" TargetMode="External"/><Relationship Id="rId41" Type="http://schemas.openxmlformats.org/officeDocument/2006/relationships/hyperlink" Target="https://kv-common-dev-webd7wna8.vault.azure.net/" TargetMode="External"/><Relationship Id="rId54" Type="http://schemas.openxmlformats.org/officeDocument/2006/relationships/hyperlink" Target="https://kv-common-qa-acmi0pbzl.vault.azure.net/" TargetMode="External"/><Relationship Id="rId62" Type="http://schemas.openxmlformats.org/officeDocument/2006/relationships/hyperlink" Target="https://kv-common-qa-acmi0pbzl.vault.azure.net/" TargetMode="External"/><Relationship Id="rId70" Type="http://schemas.openxmlformats.org/officeDocument/2006/relationships/hyperlink" Target="https://kv-common-prod-ngbw4mze6.vault.azure.net/" TargetMode="External"/><Relationship Id="rId75" Type="http://schemas.openxmlformats.org/officeDocument/2006/relationships/hyperlink" Target="https://kv-common-prod-ngbw4mze6.vault.azure.net/" TargetMode="External"/><Relationship Id="rId83" Type="http://schemas.openxmlformats.org/officeDocument/2006/relationships/hyperlink" Target="https://kv-common-prod-ngbw4mze6.vault.azure.net/" TargetMode="External"/><Relationship Id="rId88" Type="http://schemas.openxmlformats.org/officeDocument/2006/relationships/hyperlink" Target="https://kv-common-prod-ngbw4mze6.vault.azure.net/" TargetMode="External"/><Relationship Id="rId91" Type="http://schemas.openxmlformats.org/officeDocument/2006/relationships/hyperlink" Target="https://kv-common-prod-ngbw4mze6.vault.azure.net/" TargetMode="External"/><Relationship Id="rId96" Type="http://schemas.openxmlformats.org/officeDocument/2006/relationships/hyperlink" Target="https://kv-common-prod-ngbw4mze6.vault.azure.net/" TargetMode="External"/><Relationship Id="rId1" Type="http://schemas.openxmlformats.org/officeDocument/2006/relationships/hyperlink" Target="https://kv-centralhub-dev-001.vault.azure.net/" TargetMode="External"/><Relationship Id="rId6" Type="http://schemas.openxmlformats.org/officeDocument/2006/relationships/hyperlink" Target="https://kv-centralhub-dev-001.vault.azure.net/" TargetMode="External"/><Relationship Id="rId15" Type="http://schemas.openxmlformats.org/officeDocument/2006/relationships/hyperlink" Target="https://kv-common-dev-webd7wna8.vault.azure.net/" TargetMode="External"/><Relationship Id="rId23" Type="http://schemas.openxmlformats.org/officeDocument/2006/relationships/hyperlink" Target="https://kv-common-dev-webd7wna8.vault.azure.net/" TargetMode="External"/><Relationship Id="rId28" Type="http://schemas.openxmlformats.org/officeDocument/2006/relationships/hyperlink" Target="https://kv-common-dev-webd7wna8.vault.azure.net/" TargetMode="External"/><Relationship Id="rId36" Type="http://schemas.openxmlformats.org/officeDocument/2006/relationships/hyperlink" Target="https://kv-common-dev-webd7wna8.vault.azure.net/" TargetMode="External"/><Relationship Id="rId49" Type="http://schemas.openxmlformats.org/officeDocument/2006/relationships/hyperlink" Target="https://kv-common-qa-acmi0pbzl.vault.azure.net/" TargetMode="External"/><Relationship Id="rId57" Type="http://schemas.openxmlformats.org/officeDocument/2006/relationships/hyperlink" Target="https://kv-common-qa-acmi0pbzl.vault.azure.net/" TargetMode="External"/><Relationship Id="rId10" Type="http://schemas.openxmlformats.org/officeDocument/2006/relationships/hyperlink" Target="https://kv-common-dev-webd7wna8.vault.azure.net/" TargetMode="External"/><Relationship Id="rId31" Type="http://schemas.openxmlformats.org/officeDocument/2006/relationships/hyperlink" Target="https://kv-common-dev-webd7wna8.vault.azure.net/" TargetMode="External"/><Relationship Id="rId44" Type="http://schemas.openxmlformats.org/officeDocument/2006/relationships/hyperlink" Target="https://kv-common-qa-acmi0pbzl.vault.azure.net/" TargetMode="External"/><Relationship Id="rId52" Type="http://schemas.openxmlformats.org/officeDocument/2006/relationships/hyperlink" Target="https://kv-common-qa-acmi0pbzl.vault.azure.net/" TargetMode="External"/><Relationship Id="rId60" Type="http://schemas.openxmlformats.org/officeDocument/2006/relationships/hyperlink" Target="https://kv-common-qa-acmi0pbzl.vault.azure.net/" TargetMode="External"/><Relationship Id="rId65" Type="http://schemas.openxmlformats.org/officeDocument/2006/relationships/hyperlink" Target="https://kv-common-qa-acmi0pbzl.vault.azure.net/" TargetMode="External"/><Relationship Id="rId73" Type="http://schemas.openxmlformats.org/officeDocument/2006/relationships/hyperlink" Target="https://kv-common-prod-ngbw4mze6.vault.azure.net/" TargetMode="External"/><Relationship Id="rId78" Type="http://schemas.openxmlformats.org/officeDocument/2006/relationships/hyperlink" Target="https://kv-common-prod-ngbw4mze6.vault.azure.net/" TargetMode="External"/><Relationship Id="rId81" Type="http://schemas.openxmlformats.org/officeDocument/2006/relationships/hyperlink" Target="https://kv-common-prod-ngbw4mze6.vault.azure.net/" TargetMode="External"/><Relationship Id="rId86" Type="http://schemas.openxmlformats.org/officeDocument/2006/relationships/hyperlink" Target="https://kv-common-prod-ngbw4mze6.vault.azure.net/" TargetMode="External"/><Relationship Id="rId94" Type="http://schemas.openxmlformats.org/officeDocument/2006/relationships/hyperlink" Target="https://kv-common-prod-ngbw4mze6.vault.azure.net/" TargetMode="External"/><Relationship Id="rId99" Type="http://schemas.openxmlformats.org/officeDocument/2006/relationships/hyperlink" Target="https://kv-common-prod-ngbw4mze6.vault.azure.net/" TargetMode="External"/><Relationship Id="rId101" Type="http://schemas.openxmlformats.org/officeDocument/2006/relationships/hyperlink" Target="https://kv-common-prod-ngbw4mze6.vault.azure.net/" TargetMode="External"/><Relationship Id="rId4" Type="http://schemas.openxmlformats.org/officeDocument/2006/relationships/hyperlink" Target="https://kv-centralhub-dev-001.vault.azure.net/" TargetMode="External"/><Relationship Id="rId9" Type="http://schemas.openxmlformats.org/officeDocument/2006/relationships/hyperlink" Target="https://kv-common-dev-webd7wna8.vault.azure.net/" TargetMode="External"/><Relationship Id="rId13" Type="http://schemas.openxmlformats.org/officeDocument/2006/relationships/hyperlink" Target="https://kv-common-dev-webd7wna8.vault.azure.net/" TargetMode="External"/><Relationship Id="rId18" Type="http://schemas.openxmlformats.org/officeDocument/2006/relationships/hyperlink" Target="https://kv-common-dev-webd7wna8.vault.azure.net/" TargetMode="External"/><Relationship Id="rId39" Type="http://schemas.openxmlformats.org/officeDocument/2006/relationships/hyperlink" Target="https://kv-common-dev-webd7wna8.vault.azure.net/" TargetMode="External"/><Relationship Id="rId34" Type="http://schemas.openxmlformats.org/officeDocument/2006/relationships/hyperlink" Target="https://kv-common-dev-webd7wna8.vault.azure.net/" TargetMode="External"/><Relationship Id="rId50" Type="http://schemas.openxmlformats.org/officeDocument/2006/relationships/hyperlink" Target="https://kv-common-qa-acmi0pbzl.vault.azure.net/" TargetMode="External"/><Relationship Id="rId55" Type="http://schemas.openxmlformats.org/officeDocument/2006/relationships/hyperlink" Target="https://kv-common-qa-acmi0pbzl.vault.azure.net/" TargetMode="External"/><Relationship Id="rId76" Type="http://schemas.openxmlformats.org/officeDocument/2006/relationships/hyperlink" Target="https://kv-common-prod-ngbw4mze6.vault.azure.net/" TargetMode="External"/><Relationship Id="rId97" Type="http://schemas.openxmlformats.org/officeDocument/2006/relationships/hyperlink" Target="https://kv-common-prod-ngbw4mze6.vault.azure.net/" TargetMode="External"/><Relationship Id="rId7" Type="http://schemas.openxmlformats.org/officeDocument/2006/relationships/hyperlink" Target="https://kv-common-dev-webd7wna8.vault.azure.net/" TargetMode="External"/><Relationship Id="rId71" Type="http://schemas.openxmlformats.org/officeDocument/2006/relationships/hyperlink" Target="https://kv-common-prod-ngbw4mze6.vault.azure.net/" TargetMode="External"/><Relationship Id="rId92" Type="http://schemas.openxmlformats.org/officeDocument/2006/relationships/hyperlink" Target="https://kv-common-prod-ngbw4mze6.vault.azure.net/" TargetMode="External"/><Relationship Id="rId2" Type="http://schemas.openxmlformats.org/officeDocument/2006/relationships/hyperlink" Target="https://kv-centralhub-dev-001.vault.azure.net/" TargetMode="External"/><Relationship Id="rId29" Type="http://schemas.openxmlformats.org/officeDocument/2006/relationships/hyperlink" Target="https://kv-common-dev-webd7wna8.vault.azure.net/" TargetMode="External"/><Relationship Id="rId24" Type="http://schemas.openxmlformats.org/officeDocument/2006/relationships/hyperlink" Target="https://kv-common-dev-webd7wna8.vault.azure.net/" TargetMode="External"/><Relationship Id="rId40" Type="http://schemas.openxmlformats.org/officeDocument/2006/relationships/hyperlink" Target="https://kv-common-dev-webd7wna8.vault.azure.net/" TargetMode="External"/><Relationship Id="rId45" Type="http://schemas.openxmlformats.org/officeDocument/2006/relationships/hyperlink" Target="https://kv-common-qa-acmi0pbzl.vault.azure.net/" TargetMode="External"/><Relationship Id="rId66" Type="http://schemas.openxmlformats.org/officeDocument/2006/relationships/hyperlink" Target="https://kv-common-qa-acmi0pbzl.vault.azure.net/" TargetMode="External"/><Relationship Id="rId87" Type="http://schemas.openxmlformats.org/officeDocument/2006/relationships/hyperlink" Target="https://kv-common-prod-ngbw4mze6.vault.azure.net/" TargetMode="External"/><Relationship Id="rId61" Type="http://schemas.openxmlformats.org/officeDocument/2006/relationships/hyperlink" Target="https://kv-common-qa-acmi0pbzl.vault.azure.net/" TargetMode="External"/><Relationship Id="rId82" Type="http://schemas.openxmlformats.org/officeDocument/2006/relationships/hyperlink" Target="https://kv-common-prod-ngbw4mze6.vault.azure.net/" TargetMode="External"/><Relationship Id="rId19" Type="http://schemas.openxmlformats.org/officeDocument/2006/relationships/hyperlink" Target="https://kv-common-dev-webd7wna8.vault.azure.net/" TargetMode="External"/><Relationship Id="rId14" Type="http://schemas.openxmlformats.org/officeDocument/2006/relationships/hyperlink" Target="https://kv-common-dev-webd7wna8.vault.azure.net/" TargetMode="External"/><Relationship Id="rId30" Type="http://schemas.openxmlformats.org/officeDocument/2006/relationships/hyperlink" Target="https://kv-common-dev-webd7wna8.vault.azure.net/" TargetMode="External"/><Relationship Id="rId35" Type="http://schemas.openxmlformats.org/officeDocument/2006/relationships/hyperlink" Target="https://kv-common-dev-webd7wna8.vault.azure.net/" TargetMode="External"/><Relationship Id="rId56" Type="http://schemas.openxmlformats.org/officeDocument/2006/relationships/hyperlink" Target="https://kv-common-qa-acmi0pbzl.vault.azure.net/" TargetMode="External"/><Relationship Id="rId77" Type="http://schemas.openxmlformats.org/officeDocument/2006/relationships/hyperlink" Target="https://kv-common-prod-ngbw4mze6.vault.azure.net/" TargetMode="External"/><Relationship Id="rId100" Type="http://schemas.openxmlformats.org/officeDocument/2006/relationships/hyperlink" Target="https://kv-common-prod-ngbw4mze6.vault.azure.net/" TargetMode="External"/><Relationship Id="rId8" Type="http://schemas.openxmlformats.org/officeDocument/2006/relationships/hyperlink" Target="https://kv-common-dev-webd7wna8.vault.azure.net/" TargetMode="External"/><Relationship Id="rId51" Type="http://schemas.openxmlformats.org/officeDocument/2006/relationships/hyperlink" Target="https://kv-common-qa-acmi0pbzl.vault.azure.net/" TargetMode="External"/><Relationship Id="rId72" Type="http://schemas.openxmlformats.org/officeDocument/2006/relationships/hyperlink" Target="https://kv-common-prod-ngbw4mze6.vault.azure.net/" TargetMode="External"/><Relationship Id="rId93" Type="http://schemas.openxmlformats.org/officeDocument/2006/relationships/hyperlink" Target="https://kv-common-prod-ngbw4mze6.vault.azure.net/" TargetMode="External"/><Relationship Id="rId98" Type="http://schemas.openxmlformats.org/officeDocument/2006/relationships/hyperlink" Target="https://kv-common-prod-ngbw4mze6.vault.azure.net/" TargetMode="External"/><Relationship Id="rId3" Type="http://schemas.openxmlformats.org/officeDocument/2006/relationships/hyperlink" Target="https://kv-centralhub-dev-001.vault.azure.net/"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3" Type="http://schemas.openxmlformats.org/officeDocument/2006/relationships/hyperlink" Target="https://learn.microsoft.com/en-us/azure/load-balancer/backend-pool-management" TargetMode="External"/><Relationship Id="rId7" Type="http://schemas.openxmlformats.org/officeDocument/2006/relationships/comments" Target="../comments6.xml"/><Relationship Id="rId2" Type="http://schemas.openxmlformats.org/officeDocument/2006/relationships/hyperlink" Target="https://learn.microsoft.com/en-us/azure/advisor/advisor-how-to-plan-migration-workloads-service-retirement" TargetMode="External"/><Relationship Id="rId1" Type="http://schemas.openxmlformats.org/officeDocument/2006/relationships/hyperlink" Target="https://docs.microsoft.com/en-us/azure/load-balancer/skus" TargetMode="External"/><Relationship Id="rId6" Type="http://schemas.openxmlformats.org/officeDocument/2006/relationships/table" Target="../tables/table24.xml"/><Relationship Id="rId5" Type="http://schemas.openxmlformats.org/officeDocument/2006/relationships/vmlDrawing" Target="../drawings/vmlDrawing6.vml"/><Relationship Id="rId4" Type="http://schemas.openxmlformats.org/officeDocument/2006/relationships/hyperlink" Target="https://learn.microsoft.com/en-us/azure/load-balancer/backend-pool-management" TargetMode="Externa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vmlDrawing" Target="../drawings/vmlDrawing7.vml"/><Relationship Id="rId1" Type="http://schemas.openxmlformats.org/officeDocument/2006/relationships/hyperlink" Target="https://learn.microsoft.com/en-us/azure/advisor/advisor-how-to-plan-migration-workloads-service-retirement" TargetMode="External"/><Relationship Id="rId4" Type="http://schemas.openxmlformats.org/officeDocument/2006/relationships/comments" Target="../comments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8" Type="http://schemas.openxmlformats.org/officeDocument/2006/relationships/hyperlink" Target="https://learn.microsoft.com/en-us/azure/aks/use-system-pools?tabs=azure-cli" TargetMode="External"/><Relationship Id="rId13" Type="http://schemas.openxmlformats.org/officeDocument/2006/relationships/comments" Target="../comments8.xml"/><Relationship Id="rId3" Type="http://schemas.openxmlformats.org/officeDocument/2006/relationships/hyperlink" Target="https://learn.microsoft.com/en-us/azure/aks/manage-local-accounts-managed-azure-ad" TargetMode="External"/><Relationship Id="rId7" Type="http://schemas.openxmlformats.org/officeDocument/2006/relationships/hyperlink" Target="https://learn.microsoft.com/en-us/azure/azure-monitor/containers/container-insights-overview" TargetMode="External"/><Relationship Id="rId12" Type="http://schemas.openxmlformats.org/officeDocument/2006/relationships/table" Target="../tables/table30.xml"/><Relationship Id="rId2" Type="http://schemas.openxmlformats.org/officeDocument/2006/relationships/hyperlink" Target="https://learn.microsoft.com/en-us/azure/aks/supported-kubernetes-versions?tabs=azure-cli" TargetMode="External"/><Relationship Id="rId1" Type="http://schemas.openxmlformats.org/officeDocument/2006/relationships/hyperlink" Target="https://learn.microsoft.com/en-us/azure/aks/free-standard-pricing-tiers" TargetMode="External"/><Relationship Id="rId6" Type="http://schemas.openxmlformats.org/officeDocument/2006/relationships/hyperlink" Target="https://learn.microsoft.com/en-us/azure/aks/auto-upgrade-node-os-image?tabs=azure-cli" TargetMode="External"/><Relationship Id="rId11" Type="http://schemas.openxmlformats.org/officeDocument/2006/relationships/vmlDrawing" Target="../drawings/vmlDrawing8.vml"/><Relationship Id="rId5" Type="http://schemas.openxmlformats.org/officeDocument/2006/relationships/hyperlink" Target="https://learn.microsoft.com/en-us/azure/aks/auto-upgrade-cluster?tabs=azure-cli" TargetMode="External"/><Relationship Id="rId10" Type="http://schemas.openxmlformats.org/officeDocument/2006/relationships/hyperlink" Target="https://learn.microsoft.com/en-us/azure/aks/cluster-autoscaler" TargetMode="External"/><Relationship Id="rId4" Type="http://schemas.openxmlformats.org/officeDocument/2006/relationships/hyperlink" Target="https://techcommunity.microsoft.com/t5/core-infrastructure-and-security/public-and-private-aks-clusters-demystified/ba-p/3716838" TargetMode="External"/><Relationship Id="rId9" Type="http://schemas.openxmlformats.org/officeDocument/2006/relationships/hyperlink" Target="https://learn.microsoft.com/en-us/azure/aks/availability-zones-overview" TargetMode="Externa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8" Type="http://schemas.openxmlformats.org/officeDocument/2006/relationships/hyperlink" Target="https://apimdevopsdr001.azure-api.net/" TargetMode="External"/><Relationship Id="rId3" Type="http://schemas.openxmlformats.org/officeDocument/2006/relationships/hyperlink" Target="https://apimmicroservicesdev001.azure-api.net/" TargetMode="External"/><Relationship Id="rId7" Type="http://schemas.openxmlformats.org/officeDocument/2006/relationships/hyperlink" Target="https://apimtransitionalprod001.azure-api.net/" TargetMode="External"/><Relationship Id="rId12" Type="http://schemas.openxmlformats.org/officeDocument/2006/relationships/table" Target="../tables/table34.xml"/><Relationship Id="rId2" Type="http://schemas.openxmlformats.org/officeDocument/2006/relationships/hyperlink" Target="https://apimdevopsdev002.azure-api.net/" TargetMode="External"/><Relationship Id="rId1" Type="http://schemas.openxmlformats.org/officeDocument/2006/relationships/hyperlink" Target="https://apimdevopsdev001.azure-api.net/" TargetMode="External"/><Relationship Id="rId6" Type="http://schemas.openxmlformats.org/officeDocument/2006/relationships/hyperlink" Target="https://apimdevopsqa002.azure-api.net/" TargetMode="External"/><Relationship Id="rId11" Type="http://schemas.openxmlformats.org/officeDocument/2006/relationships/hyperlink" Target="https://apimdevopsprod002.azure-api.net/" TargetMode="External"/><Relationship Id="rId5" Type="http://schemas.openxmlformats.org/officeDocument/2006/relationships/hyperlink" Target="https://apimdevopsqa001.azure-api.net/" TargetMode="External"/><Relationship Id="rId10" Type="http://schemas.openxmlformats.org/officeDocument/2006/relationships/hyperlink" Target="https://apimdevopsprod001.azure-api.net/" TargetMode="External"/><Relationship Id="rId4" Type="http://schemas.openxmlformats.org/officeDocument/2006/relationships/hyperlink" Target="https://apimtransitionalqa001.azure-api.net/" TargetMode="External"/><Relationship Id="rId9" Type="http://schemas.openxmlformats.org/officeDocument/2006/relationships/hyperlink" Target="https://apimdevopsdr002.azure-api.net/" TargetMode="Externa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8" Type="http://schemas.openxmlformats.org/officeDocument/2006/relationships/table" Target="../tables/table39.xml"/><Relationship Id="rId3" Type="http://schemas.openxmlformats.org/officeDocument/2006/relationships/hyperlink" Target="https://evhdevopseastus2dev001.servicebus.windows.net/" TargetMode="External"/><Relationship Id="rId7" Type="http://schemas.openxmlformats.org/officeDocument/2006/relationships/vmlDrawing" Target="../drawings/vmlDrawing9.vml"/><Relationship Id="rId2" Type="http://schemas.openxmlformats.org/officeDocument/2006/relationships/hyperlink" Target="https://evhbedev.servicebus.windows.net/" TargetMode="External"/><Relationship Id="rId1" Type="http://schemas.openxmlformats.org/officeDocument/2006/relationships/hyperlink" Target="https://docs.microsoft.com/en-us/azure/event-hubs/event-hubs-auto-inflate" TargetMode="External"/><Relationship Id="rId6" Type="http://schemas.openxmlformats.org/officeDocument/2006/relationships/hyperlink" Target="https://evhbeprod.servicebus.windows.net/" TargetMode="External"/><Relationship Id="rId5" Type="http://schemas.openxmlformats.org/officeDocument/2006/relationships/hyperlink" Target="https://evhbedr.servicebus.windows.net/" TargetMode="External"/><Relationship Id="rId4" Type="http://schemas.openxmlformats.org/officeDocument/2006/relationships/hyperlink" Target="https://evhbeqa.servicebus.windows.net/" TargetMode="External"/><Relationship Id="rId9" Type="http://schemas.openxmlformats.org/officeDocument/2006/relationships/comments" Target="../comments9.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
<Relationships xmlns="http://schemas.openxmlformats.org/package/2006/relationships"><Relationship Id="rId3" Type="http://schemas.openxmlformats.org/officeDocument/2006/relationships/hyperlink" Target="https://beecosmosprod.mongo.cosmos.azure.com/" TargetMode="External"/><Relationship Id="rId2" Type="http://schemas.openxmlformats.org/officeDocument/2006/relationships/hyperlink" Target="https://beecosmosqa.mongo.cosmos.azure.com/" TargetMode="External"/><Relationship Id="rId1" Type="http://schemas.openxmlformats.org/officeDocument/2006/relationships/hyperlink" Target="https://beecosmosdev.mongo.cosmos.azure.com/" TargetMode="External"/><Relationship Id="rId4" Type="http://schemas.openxmlformats.org/officeDocument/2006/relationships/table" Target="../tables/table4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vmlDrawing" Target="../drawings/vmlDrawing10.vml"/><Relationship Id="rId1" Type="http://schemas.openxmlformats.org/officeDocument/2006/relationships/hyperlink" Target="https://learn.microsoft.com/en-us/azure/advisor/advisor-how-to-plan-migration-workloads-service-retirement" TargetMode="External"/><Relationship Id="rId4" Type="http://schemas.openxmlformats.org/officeDocument/2006/relationships/comments" Target="../comments10.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hyperlink" Target="https://servicebusdevopseastus2dev001.servicebus.windows.net/" TargetMode="External"/></Relationships>
</file>

<file path=xl/worksheets/_rels/sheet4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76"/>
  <sheetViews>
    <sheetView showGridLines="0" workbookViewId="0"/>
  </sheetViews>
  <sheetFormatPr baseColWidth="10" defaultColWidth="8.90625" defaultRowHeight="14.5" x14ac:dyDescent="0.35"/>
  <cols>
    <col min="1" max="1" width="24.453125" customWidth="1"/>
    <col min="2" max="52" width="9.08984375" customWidth="1"/>
    <col min="53" max="53" width="17.08984375" bestFit="1" customWidth="1"/>
    <col min="54" max="54" width="9.36328125" bestFit="1" customWidth="1"/>
    <col min="55" max="58" width="9.08984375" customWidth="1"/>
    <col min="59" max="59" width="40.54296875" bestFit="1" customWidth="1"/>
    <col min="60" max="60" width="9.36328125" bestFit="1" customWidth="1"/>
    <col min="61" max="64" width="9.08984375" customWidth="1"/>
    <col min="65" max="65" width="16.54296875" bestFit="1" customWidth="1"/>
    <col min="66" max="66" width="9.36328125" bestFit="1" customWidth="1"/>
    <col min="67" max="70" width="9.08984375" customWidth="1"/>
    <col min="72" max="72" width="16.36328125" bestFit="1" customWidth="1"/>
    <col min="73" max="73" width="9.36328125" bestFit="1" customWidth="1"/>
    <col min="78" max="78" width="16.36328125" bestFit="1" customWidth="1"/>
    <col min="79" max="79" width="9.36328125" bestFit="1" customWidth="1"/>
    <col min="84" max="84" width="16.81640625" bestFit="1" customWidth="1"/>
    <col min="85" max="85" width="9.36328125" bestFit="1" customWidth="1"/>
    <col min="90" max="90" width="17.6328125" bestFit="1" customWidth="1"/>
    <col min="91" max="91" width="9.36328125" bestFit="1" customWidth="1"/>
    <col min="96" max="96" width="21.1796875" bestFit="1" customWidth="1"/>
    <col min="97" max="97" width="9.36328125" bestFit="1" customWidth="1"/>
    <col min="103" max="103" width="16.54296875" bestFit="1" customWidth="1"/>
    <col min="104" max="104" width="9.36328125" bestFit="1" customWidth="1"/>
    <col min="109" max="109" width="16.36328125" bestFit="1" customWidth="1"/>
    <col min="110" max="110" width="9.36328125" bestFit="1" customWidth="1"/>
    <col min="115" max="115" width="23.453125" bestFit="1" customWidth="1"/>
    <col min="116" max="116" width="11.81640625" bestFit="1" customWidth="1"/>
  </cols>
  <sheetData>
    <row r="1" spans="1:116" x14ac:dyDescent="0.35">
      <c r="A1" s="1" t="s">
        <v>119</v>
      </c>
      <c r="B1" s="1"/>
      <c r="C1" s="1"/>
      <c r="D1" s="1"/>
      <c r="E1" s="1"/>
      <c r="F1" s="1"/>
      <c r="G1" s="1"/>
      <c r="H1" s="1"/>
      <c r="I1" s="1"/>
      <c r="J1" s="1"/>
      <c r="K1" s="1"/>
      <c r="L1" s="1"/>
      <c r="M1" s="1"/>
      <c r="N1" s="1"/>
      <c r="O1" s="1"/>
      <c r="P1" s="1"/>
      <c r="Q1" s="1"/>
      <c r="R1" s="1"/>
      <c r="S1" s="1"/>
      <c r="T1" s="1"/>
      <c r="U1" s="1"/>
      <c r="V1" s="1"/>
      <c r="W1" s="1"/>
      <c r="X1" s="1"/>
      <c r="Y1" s="1"/>
      <c r="Z1" s="1"/>
      <c r="AA1" s="1" t="s">
        <v>119</v>
      </c>
      <c r="AB1" s="1" t="s">
        <v>119</v>
      </c>
      <c r="AC1" s="1" t="s">
        <v>119</v>
      </c>
      <c r="AD1" s="1" t="s">
        <v>119</v>
      </c>
      <c r="AE1" s="1" t="s">
        <v>119</v>
      </c>
      <c r="AF1" s="1" t="s">
        <v>119</v>
      </c>
      <c r="AG1" s="1" t="s">
        <v>119</v>
      </c>
      <c r="AH1" s="1" t="s">
        <v>119</v>
      </c>
      <c r="AI1" s="1" t="s">
        <v>119</v>
      </c>
      <c r="AJ1" s="1" t="s">
        <v>119</v>
      </c>
      <c r="AK1" s="1" t="s">
        <v>119</v>
      </c>
      <c r="AL1" s="1" t="s">
        <v>119</v>
      </c>
      <c r="AM1" s="1" t="s">
        <v>119</v>
      </c>
      <c r="AN1" s="1" t="s">
        <v>119</v>
      </c>
      <c r="AO1" s="1" t="s">
        <v>119</v>
      </c>
      <c r="AP1" s="1" t="s">
        <v>119</v>
      </c>
      <c r="AQ1" s="1" t="s">
        <v>119</v>
      </c>
      <c r="AR1" s="1" t="s">
        <v>119</v>
      </c>
      <c r="AS1" s="1" t="s">
        <v>119</v>
      </c>
      <c r="AT1" s="1" t="s">
        <v>119</v>
      </c>
      <c r="AU1" s="1" t="s">
        <v>119</v>
      </c>
      <c r="AV1" s="1" t="s">
        <v>119</v>
      </c>
      <c r="AW1" s="1" t="s">
        <v>119</v>
      </c>
      <c r="AX1" s="1" t="s">
        <v>119</v>
      </c>
      <c r="AY1" s="1" t="s">
        <v>119</v>
      </c>
      <c r="AZ1" s="1" t="s">
        <v>119</v>
      </c>
      <c r="BA1" s="1"/>
      <c r="BB1" s="1"/>
      <c r="BC1" s="1"/>
      <c r="BD1" s="1"/>
      <c r="BE1" s="1"/>
      <c r="BF1" s="1"/>
      <c r="BG1" s="1"/>
      <c r="BH1" s="1"/>
      <c r="BI1" s="1"/>
      <c r="BJ1" s="1"/>
      <c r="BK1" s="1"/>
      <c r="BL1" s="1"/>
      <c r="BM1" s="1"/>
      <c r="BN1" s="1"/>
      <c r="BO1" s="1"/>
      <c r="BP1" s="1"/>
      <c r="BQ1" s="1"/>
      <c r="BR1" s="1"/>
    </row>
    <row r="2" spans="1:116" x14ac:dyDescent="0.35">
      <c r="A2" s="1"/>
      <c r="B2" s="1"/>
      <c r="C2" s="1"/>
      <c r="D2" s="1"/>
      <c r="E2" s="1"/>
      <c r="F2" s="1"/>
      <c r="G2" s="1"/>
      <c r="H2" s="1"/>
      <c r="I2" s="1"/>
      <c r="J2" s="1"/>
      <c r="K2" s="1"/>
      <c r="L2" s="1"/>
      <c r="M2" s="1"/>
      <c r="N2" s="1"/>
      <c r="O2" s="1"/>
      <c r="P2" s="1"/>
      <c r="Q2" s="1"/>
      <c r="R2" s="1"/>
      <c r="S2" s="1"/>
      <c r="T2" s="1"/>
      <c r="U2" s="1"/>
      <c r="V2" s="1"/>
      <c r="W2" s="1"/>
      <c r="X2" s="1"/>
      <c r="Y2" s="1"/>
      <c r="Z2" s="1"/>
      <c r="AA2" s="1" t="s">
        <v>119</v>
      </c>
      <c r="AB2" s="1" t="s">
        <v>119</v>
      </c>
      <c r="AC2" s="1" t="s">
        <v>119</v>
      </c>
      <c r="AD2" s="1" t="s">
        <v>119</v>
      </c>
      <c r="AE2" s="1" t="s">
        <v>119</v>
      </c>
      <c r="AF2" s="1" t="s">
        <v>119</v>
      </c>
      <c r="AG2" s="1" t="s">
        <v>119</v>
      </c>
      <c r="AH2" s="1" t="s">
        <v>119</v>
      </c>
      <c r="AI2" s="1" t="s">
        <v>119</v>
      </c>
      <c r="AJ2" s="1" t="s">
        <v>119</v>
      </c>
      <c r="AK2" s="1" t="s">
        <v>119</v>
      </c>
      <c r="AL2" s="1" t="s">
        <v>119</v>
      </c>
      <c r="AM2" s="1" t="s">
        <v>119</v>
      </c>
      <c r="AN2" s="1" t="s">
        <v>119</v>
      </c>
      <c r="AO2" s="1" t="s">
        <v>119</v>
      </c>
      <c r="AP2" s="1" t="s">
        <v>119</v>
      </c>
      <c r="AQ2" s="1" t="s">
        <v>119</v>
      </c>
      <c r="AR2" s="1" t="s">
        <v>119</v>
      </c>
      <c r="AS2" s="1" t="s">
        <v>119</v>
      </c>
      <c r="AT2" s="1" t="s">
        <v>119</v>
      </c>
      <c r="AU2" s="1" t="s">
        <v>119</v>
      </c>
      <c r="AV2" s="1" t="s">
        <v>119</v>
      </c>
      <c r="AW2" s="1" t="s">
        <v>119</v>
      </c>
      <c r="AX2" s="1" t="s">
        <v>119</v>
      </c>
      <c r="AY2" s="1" t="s">
        <v>119</v>
      </c>
      <c r="AZ2" s="1" t="s">
        <v>119</v>
      </c>
      <c r="BA2" s="1"/>
      <c r="BB2" s="1"/>
      <c r="BC2" s="1"/>
      <c r="BD2" s="1"/>
      <c r="BE2" s="1"/>
      <c r="BF2" s="1"/>
      <c r="BG2" s="1"/>
      <c r="BH2" s="1"/>
      <c r="BI2" s="1"/>
      <c r="BJ2" s="1"/>
      <c r="BK2" s="1"/>
      <c r="BL2" s="1"/>
      <c r="BM2" s="1"/>
      <c r="BN2" s="1"/>
      <c r="BO2" s="1"/>
      <c r="BP2" s="1"/>
      <c r="BQ2" s="1"/>
      <c r="BR2" s="1"/>
    </row>
    <row r="3" spans="1:116" x14ac:dyDescent="0.35">
      <c r="A3" s="1"/>
      <c r="B3" s="1"/>
      <c r="C3" s="1"/>
      <c r="D3" s="1"/>
      <c r="E3" s="1"/>
      <c r="F3" s="1"/>
      <c r="G3" s="1"/>
      <c r="H3" s="1"/>
      <c r="I3" s="1"/>
      <c r="J3" s="1"/>
      <c r="K3" s="1"/>
      <c r="L3" s="1"/>
      <c r="M3" s="1"/>
      <c r="N3" s="1"/>
      <c r="O3" s="1"/>
      <c r="P3" s="1"/>
      <c r="Q3" s="1"/>
      <c r="R3" s="1"/>
      <c r="S3" s="1"/>
      <c r="T3" s="1"/>
      <c r="U3" s="1"/>
      <c r="V3" s="1"/>
      <c r="W3" s="1"/>
      <c r="X3" s="1"/>
      <c r="Y3" s="1"/>
      <c r="Z3" s="1"/>
      <c r="AA3" s="1" t="s">
        <v>119</v>
      </c>
      <c r="AB3" s="1" t="s">
        <v>119</v>
      </c>
      <c r="AC3" s="1" t="s">
        <v>119</v>
      </c>
      <c r="AD3" s="1" t="s">
        <v>119</v>
      </c>
      <c r="AE3" s="1" t="s">
        <v>119</v>
      </c>
      <c r="AF3" s="1" t="s">
        <v>119</v>
      </c>
      <c r="AG3" s="1" t="s">
        <v>119</v>
      </c>
      <c r="AH3" s="1" t="s">
        <v>119</v>
      </c>
      <c r="AI3" s="1" t="s">
        <v>119</v>
      </c>
      <c r="AJ3" s="1" t="s">
        <v>119</v>
      </c>
      <c r="AK3" s="1" t="s">
        <v>119</v>
      </c>
      <c r="AL3" s="1" t="s">
        <v>119</v>
      </c>
      <c r="AM3" s="1" t="s">
        <v>119</v>
      </c>
      <c r="AN3" s="1" t="s">
        <v>119</v>
      </c>
      <c r="AO3" s="1" t="s">
        <v>119</v>
      </c>
      <c r="AP3" s="1" t="s">
        <v>119</v>
      </c>
      <c r="AQ3" s="1" t="s">
        <v>119</v>
      </c>
      <c r="AR3" s="1" t="s">
        <v>119</v>
      </c>
      <c r="AS3" s="1" t="s">
        <v>119</v>
      </c>
      <c r="AT3" s="1" t="s">
        <v>119</v>
      </c>
      <c r="AU3" s="1" t="s">
        <v>119</v>
      </c>
      <c r="AV3" s="1" t="s">
        <v>119</v>
      </c>
      <c r="AW3" s="1" t="s">
        <v>119</v>
      </c>
      <c r="AX3" s="1" t="s">
        <v>119</v>
      </c>
      <c r="AY3" s="1" t="s">
        <v>119</v>
      </c>
      <c r="AZ3" s="1" t="s">
        <v>119</v>
      </c>
      <c r="BA3" s="12" t="s">
        <v>433</v>
      </c>
      <c r="BB3" t="s">
        <v>7876</v>
      </c>
      <c r="BC3" s="1"/>
      <c r="BD3" s="1"/>
      <c r="BE3" s="1"/>
      <c r="BF3" s="1"/>
      <c r="BG3" s="12" t="s">
        <v>0</v>
      </c>
      <c r="BH3" t="s">
        <v>7876</v>
      </c>
      <c r="BI3" s="1"/>
      <c r="BJ3" s="1"/>
      <c r="BK3" s="1"/>
      <c r="BL3" s="1"/>
      <c r="BM3" s="12" t="s">
        <v>3</v>
      </c>
      <c r="BN3" t="s">
        <v>7876</v>
      </c>
      <c r="BO3" s="1"/>
      <c r="BP3" s="1"/>
      <c r="BQ3" s="1"/>
      <c r="BR3" s="1"/>
      <c r="BT3" s="12" t="s">
        <v>3206</v>
      </c>
      <c r="BU3" t="s">
        <v>7876</v>
      </c>
      <c r="BZ3" s="12" t="s">
        <v>499</v>
      </c>
      <c r="CA3" t="s">
        <v>7876</v>
      </c>
      <c r="CF3" s="12" t="s">
        <v>300</v>
      </c>
      <c r="CG3" t="s">
        <v>7876</v>
      </c>
      <c r="CL3" s="12" t="s">
        <v>619</v>
      </c>
      <c r="CM3" t="s">
        <v>7876</v>
      </c>
      <c r="CR3" s="12" t="s">
        <v>431</v>
      </c>
      <c r="CS3" t="s">
        <v>7876</v>
      </c>
      <c r="CY3" s="12" t="s">
        <v>3</v>
      </c>
      <c r="CZ3" t="s">
        <v>7876</v>
      </c>
      <c r="DE3" s="12" t="s">
        <v>145</v>
      </c>
      <c r="DF3" t="s">
        <v>7876</v>
      </c>
    </row>
    <row r="4" spans="1:116" x14ac:dyDescent="0.35">
      <c r="A4" s="1"/>
      <c r="B4" s="1"/>
      <c r="C4" s="1"/>
      <c r="D4" s="1"/>
      <c r="E4" s="1"/>
      <c r="F4" s="1"/>
      <c r="G4" s="1"/>
      <c r="H4" s="1"/>
      <c r="I4" s="1"/>
      <c r="J4" s="1"/>
      <c r="K4" s="1"/>
      <c r="L4" s="1"/>
      <c r="M4" s="1"/>
      <c r="N4" s="1"/>
      <c r="O4" s="1"/>
      <c r="P4" s="1"/>
      <c r="Q4" s="1"/>
      <c r="R4" s="1"/>
      <c r="S4" s="1"/>
      <c r="T4" s="1"/>
      <c r="U4" s="1"/>
      <c r="V4" s="1"/>
      <c r="W4" s="1"/>
      <c r="X4" s="1"/>
      <c r="Y4" s="1"/>
      <c r="Z4" s="1"/>
      <c r="AA4" s="1" t="s">
        <v>119</v>
      </c>
      <c r="AB4" s="1" t="s">
        <v>119</v>
      </c>
      <c r="AC4" s="1" t="s">
        <v>119</v>
      </c>
      <c r="AD4" s="1" t="s">
        <v>119</v>
      </c>
      <c r="AE4" s="1" t="s">
        <v>119</v>
      </c>
      <c r="AF4" s="1" t="s">
        <v>119</v>
      </c>
      <c r="AG4" s="1" t="s">
        <v>119</v>
      </c>
      <c r="AH4" s="1" t="s">
        <v>119</v>
      </c>
      <c r="AI4" s="1" t="s">
        <v>119</v>
      </c>
      <c r="AJ4" s="1" t="s">
        <v>119</v>
      </c>
      <c r="AK4" s="1" t="s">
        <v>119</v>
      </c>
      <c r="AL4" s="1" t="s">
        <v>119</v>
      </c>
      <c r="AM4" s="1" t="s">
        <v>119</v>
      </c>
      <c r="AN4" s="1" t="s">
        <v>119</v>
      </c>
      <c r="AO4" s="1" t="s">
        <v>119</v>
      </c>
      <c r="AP4" s="1" t="s">
        <v>119</v>
      </c>
      <c r="AQ4" s="1" t="s">
        <v>119</v>
      </c>
      <c r="AR4" s="1" t="s">
        <v>119</v>
      </c>
      <c r="AS4" s="1" t="s">
        <v>119</v>
      </c>
      <c r="AT4" s="1" t="s">
        <v>119</v>
      </c>
      <c r="AU4" s="1" t="s">
        <v>119</v>
      </c>
      <c r="AV4" s="1" t="s">
        <v>119</v>
      </c>
      <c r="AW4" s="1" t="s">
        <v>119</v>
      </c>
      <c r="AX4" s="1" t="s">
        <v>119</v>
      </c>
      <c r="AY4" s="1" t="s">
        <v>119</v>
      </c>
      <c r="AZ4" s="1" t="s">
        <v>119</v>
      </c>
      <c r="BA4" s="1"/>
      <c r="BB4" s="1"/>
      <c r="BC4" s="1"/>
      <c r="BD4" s="1"/>
      <c r="BE4" s="1"/>
      <c r="BF4" s="1"/>
      <c r="BG4" s="1"/>
      <c r="BH4" s="1"/>
      <c r="BI4" s="1"/>
      <c r="BJ4" s="1"/>
      <c r="BK4" s="1"/>
      <c r="BL4" s="1"/>
      <c r="BM4" s="1"/>
      <c r="BN4" s="1"/>
      <c r="BO4" s="1"/>
      <c r="BP4" s="1"/>
      <c r="BQ4" s="1"/>
      <c r="BR4" s="1"/>
      <c r="CL4" s="12" t="s">
        <v>3</v>
      </c>
      <c r="CM4" t="s">
        <v>7876</v>
      </c>
      <c r="DK4" s="12" t="s">
        <v>0</v>
      </c>
      <c r="DL4" t="s">
        <v>7876</v>
      </c>
    </row>
    <row r="5" spans="1:116" x14ac:dyDescent="0.35">
      <c r="A5" s="1"/>
      <c r="B5" s="1"/>
      <c r="C5" s="1"/>
      <c r="D5" s="1"/>
      <c r="E5" s="1"/>
      <c r="F5" s="1"/>
      <c r="G5" s="1"/>
      <c r="H5" s="1"/>
      <c r="I5" s="1"/>
      <c r="J5" s="1"/>
      <c r="K5" s="1"/>
      <c r="L5" s="1"/>
      <c r="M5" s="1"/>
      <c r="N5" s="1"/>
      <c r="O5" s="1"/>
      <c r="P5" s="1"/>
      <c r="Q5" s="1"/>
      <c r="R5" s="1"/>
      <c r="S5" s="1"/>
      <c r="T5" s="1"/>
      <c r="U5" s="1"/>
      <c r="V5" s="1"/>
      <c r="W5" s="1"/>
      <c r="X5" s="1"/>
      <c r="Y5" s="1"/>
      <c r="Z5" s="1"/>
      <c r="AA5" s="1" t="s">
        <v>119</v>
      </c>
      <c r="AB5" s="1" t="s">
        <v>119</v>
      </c>
      <c r="AC5" s="1" t="s">
        <v>119</v>
      </c>
      <c r="AD5" s="1" t="s">
        <v>119</v>
      </c>
      <c r="AE5" s="1" t="s">
        <v>119</v>
      </c>
      <c r="AF5" s="1" t="s">
        <v>119</v>
      </c>
      <c r="AG5" s="1" t="s">
        <v>119</v>
      </c>
      <c r="AH5" s="1" t="s">
        <v>119</v>
      </c>
      <c r="AI5" s="1" t="s">
        <v>119</v>
      </c>
      <c r="AJ5" s="1" t="s">
        <v>119</v>
      </c>
      <c r="AK5" s="1" t="s">
        <v>119</v>
      </c>
      <c r="AL5" s="1" t="s">
        <v>119</v>
      </c>
      <c r="AM5" s="1" t="s">
        <v>119</v>
      </c>
      <c r="AN5" s="1" t="s">
        <v>119</v>
      </c>
      <c r="AO5" s="1" t="s">
        <v>119</v>
      </c>
      <c r="AP5" s="1" t="s">
        <v>119</v>
      </c>
      <c r="AQ5" s="1" t="s">
        <v>119</v>
      </c>
      <c r="AR5" s="1" t="s">
        <v>119</v>
      </c>
      <c r="AS5" s="1" t="s">
        <v>119</v>
      </c>
      <c r="AT5" s="1" t="s">
        <v>119</v>
      </c>
      <c r="AU5" s="1" t="s">
        <v>119</v>
      </c>
      <c r="AV5" s="1" t="s">
        <v>119</v>
      </c>
      <c r="AW5" s="1" t="s">
        <v>119</v>
      </c>
      <c r="AX5" s="1" t="s">
        <v>119</v>
      </c>
      <c r="AY5" s="1" t="s">
        <v>119</v>
      </c>
      <c r="AZ5" s="1" t="s">
        <v>119</v>
      </c>
      <c r="BA5" s="12" t="s">
        <v>7884</v>
      </c>
      <c r="BC5" s="1"/>
      <c r="BD5" s="1"/>
      <c r="BE5" s="1"/>
      <c r="BF5" s="1"/>
      <c r="BG5" s="12" t="s">
        <v>7883</v>
      </c>
      <c r="BI5" s="1"/>
      <c r="BJ5" s="1"/>
      <c r="BK5" s="1"/>
      <c r="BL5" s="1"/>
      <c r="BM5" s="12" t="s">
        <v>7870</v>
      </c>
      <c r="BO5" s="1"/>
      <c r="BP5" s="1"/>
      <c r="BQ5" s="1"/>
      <c r="BR5" s="1"/>
      <c r="BT5" s="12" t="s">
        <v>7881</v>
      </c>
      <c r="BZ5" s="12" t="s">
        <v>7880</v>
      </c>
      <c r="CF5" s="12" t="s">
        <v>7879</v>
      </c>
      <c r="CL5" s="12" t="s">
        <v>666</v>
      </c>
      <c r="CM5" t="s">
        <v>7876</v>
      </c>
      <c r="CR5" s="12" t="s">
        <v>7878</v>
      </c>
      <c r="CY5" s="12" t="s">
        <v>7870</v>
      </c>
      <c r="DE5" s="12" t="s">
        <v>7877</v>
      </c>
    </row>
    <row r="6" spans="1:116" x14ac:dyDescent="0.35">
      <c r="A6" s="1" t="s">
        <v>2</v>
      </c>
      <c r="B6" s="1" t="s">
        <v>7831</v>
      </c>
      <c r="C6" s="1"/>
      <c r="D6" s="1"/>
      <c r="E6" s="1"/>
      <c r="F6" s="1"/>
      <c r="G6" s="1"/>
      <c r="H6" s="1"/>
      <c r="I6" s="1"/>
      <c r="J6" s="1"/>
      <c r="K6" s="1"/>
      <c r="L6" s="1"/>
      <c r="M6" s="1"/>
      <c r="N6" s="1"/>
      <c r="O6" s="1"/>
      <c r="P6" s="1"/>
      <c r="Q6" s="1"/>
      <c r="R6" s="1"/>
      <c r="S6" s="1"/>
      <c r="T6" s="1"/>
      <c r="U6" s="1"/>
      <c r="V6" s="1"/>
      <c r="W6" s="1"/>
      <c r="X6" s="1"/>
      <c r="Y6" s="1"/>
      <c r="Z6" s="1"/>
      <c r="AA6" s="1" t="s">
        <v>119</v>
      </c>
      <c r="AB6" s="1" t="s">
        <v>119</v>
      </c>
      <c r="AC6" s="1" t="s">
        <v>119</v>
      </c>
      <c r="AD6" s="1" t="s">
        <v>119</v>
      </c>
      <c r="AE6" s="1" t="s">
        <v>119</v>
      </c>
      <c r="AF6" s="1" t="s">
        <v>119</v>
      </c>
      <c r="AG6" s="1" t="s">
        <v>119</v>
      </c>
      <c r="AH6" s="1" t="s">
        <v>119</v>
      </c>
      <c r="AI6" s="1" t="s">
        <v>119</v>
      </c>
      <c r="AJ6" s="1" t="s">
        <v>119</v>
      </c>
      <c r="AK6" s="1" t="s">
        <v>119</v>
      </c>
      <c r="AL6" s="1" t="s">
        <v>119</v>
      </c>
      <c r="AM6" s="1" t="s">
        <v>119</v>
      </c>
      <c r="AN6" s="1" t="s">
        <v>119</v>
      </c>
      <c r="AO6" s="1" t="s">
        <v>119</v>
      </c>
      <c r="AP6" s="1" t="s">
        <v>119</v>
      </c>
      <c r="AQ6" s="1" t="s">
        <v>119</v>
      </c>
      <c r="AR6" s="1" t="s">
        <v>119</v>
      </c>
      <c r="AS6" s="1" t="s">
        <v>119</v>
      </c>
      <c r="AT6" s="1" t="s">
        <v>119</v>
      </c>
      <c r="AU6" s="1" t="s">
        <v>119</v>
      </c>
      <c r="AV6" s="1" t="s">
        <v>119</v>
      </c>
      <c r="AW6" s="1" t="s">
        <v>119</v>
      </c>
      <c r="AX6" s="1" t="s">
        <v>119</v>
      </c>
      <c r="AY6" s="1" t="s">
        <v>119</v>
      </c>
      <c r="AZ6" s="1" t="s">
        <v>119</v>
      </c>
      <c r="BA6" s="12" t="s">
        <v>7871</v>
      </c>
      <c r="BB6" t="s">
        <v>7872</v>
      </c>
      <c r="BC6" s="1"/>
      <c r="BD6" s="1"/>
      <c r="BE6" s="1"/>
      <c r="BF6" s="1"/>
      <c r="BG6" s="12" t="s">
        <v>7871</v>
      </c>
      <c r="BH6" t="s">
        <v>7872</v>
      </c>
      <c r="BI6" s="1"/>
      <c r="BJ6" s="1"/>
      <c r="BK6" s="1"/>
      <c r="BL6" s="1"/>
      <c r="BM6" s="12" t="s">
        <v>7871</v>
      </c>
      <c r="BN6" t="s">
        <v>7872</v>
      </c>
      <c r="BO6" s="1"/>
      <c r="BP6" s="1"/>
      <c r="BQ6" s="1"/>
      <c r="BR6" s="1"/>
      <c r="BT6" s="12" t="s">
        <v>7871</v>
      </c>
      <c r="BU6" t="s">
        <v>7872</v>
      </c>
      <c r="BZ6" s="12" t="s">
        <v>7871</v>
      </c>
      <c r="CA6" t="s">
        <v>7872</v>
      </c>
      <c r="CF6" s="12" t="s">
        <v>7871</v>
      </c>
      <c r="CG6" t="s">
        <v>7872</v>
      </c>
      <c r="CR6" s="12" t="s">
        <v>7871</v>
      </c>
      <c r="CS6" t="s">
        <v>7872</v>
      </c>
      <c r="CY6" s="12" t="s">
        <v>7871</v>
      </c>
      <c r="CZ6" t="s">
        <v>7872</v>
      </c>
      <c r="DE6" s="12" t="s">
        <v>7871</v>
      </c>
      <c r="DF6" t="s">
        <v>7872</v>
      </c>
      <c r="DK6" s="12" t="s">
        <v>7882</v>
      </c>
    </row>
    <row r="7" spans="1:116" hidden="1" x14ac:dyDescent="0.35">
      <c r="A7" s="1" t="s">
        <v>7832</v>
      </c>
      <c r="B7" s="1">
        <v>1015</v>
      </c>
      <c r="C7" s="1"/>
      <c r="D7" s="1"/>
      <c r="E7" s="1"/>
      <c r="F7" s="1"/>
      <c r="G7" s="1"/>
      <c r="H7" s="1"/>
      <c r="I7" s="1"/>
      <c r="J7" s="1"/>
      <c r="K7" s="1"/>
      <c r="L7" s="1"/>
      <c r="M7" s="1"/>
      <c r="N7" s="1"/>
      <c r="O7" s="1"/>
      <c r="P7" s="1"/>
      <c r="Q7" s="1"/>
      <c r="R7" s="1"/>
      <c r="S7" s="1"/>
      <c r="T7" s="1"/>
      <c r="U7" s="1"/>
      <c r="V7" s="1"/>
      <c r="W7" s="1"/>
      <c r="X7" s="1"/>
      <c r="Y7" s="1"/>
      <c r="Z7" s="1"/>
      <c r="AA7" s="1" t="s">
        <v>119</v>
      </c>
      <c r="AB7" s="1" t="s">
        <v>119</v>
      </c>
      <c r="AC7" s="1" t="s">
        <v>119</v>
      </c>
      <c r="AD7" s="1" t="s">
        <v>119</v>
      </c>
      <c r="AE7" s="1" t="s">
        <v>119</v>
      </c>
      <c r="AF7" s="1" t="s">
        <v>119</v>
      </c>
      <c r="AG7" s="1" t="s">
        <v>119</v>
      </c>
      <c r="AH7" s="1" t="s">
        <v>119</v>
      </c>
      <c r="AI7" s="1" t="s">
        <v>119</v>
      </c>
      <c r="AJ7" s="1" t="s">
        <v>119</v>
      </c>
      <c r="AK7" s="1" t="s">
        <v>119</v>
      </c>
      <c r="AL7" s="1" t="s">
        <v>119</v>
      </c>
      <c r="AM7" s="1" t="s">
        <v>119</v>
      </c>
      <c r="AN7" s="1" t="s">
        <v>119</v>
      </c>
      <c r="AO7" s="1" t="s">
        <v>119</v>
      </c>
      <c r="AP7" s="1" t="s">
        <v>119</v>
      </c>
      <c r="AQ7" s="1" t="s">
        <v>119</v>
      </c>
      <c r="AR7" s="1" t="s">
        <v>119</v>
      </c>
      <c r="AS7" s="1" t="s">
        <v>119</v>
      </c>
      <c r="AT7" s="1" t="s">
        <v>119</v>
      </c>
      <c r="AU7" s="1" t="s">
        <v>119</v>
      </c>
      <c r="AV7" s="1" t="s">
        <v>119</v>
      </c>
      <c r="AW7" s="1" t="s">
        <v>119</v>
      </c>
      <c r="AX7" s="1" t="s">
        <v>119</v>
      </c>
      <c r="AY7" s="1" t="s">
        <v>119</v>
      </c>
      <c r="AZ7" s="1" t="s">
        <v>119</v>
      </c>
      <c r="BA7" s="13" t="s">
        <v>153</v>
      </c>
      <c r="BB7" s="14">
        <v>237.82828899264888</v>
      </c>
      <c r="BC7" s="1"/>
      <c r="BD7" s="1"/>
      <c r="BE7" s="1"/>
      <c r="BF7" s="1"/>
      <c r="BG7" s="13" t="s">
        <v>317</v>
      </c>
      <c r="BH7" s="15">
        <v>1</v>
      </c>
      <c r="BI7" s="1"/>
      <c r="BJ7" s="1"/>
      <c r="BK7" s="1"/>
      <c r="BL7" s="1"/>
      <c r="BM7" s="13" t="s">
        <v>7873</v>
      </c>
      <c r="BN7" s="15">
        <v>59</v>
      </c>
      <c r="BO7" s="1"/>
      <c r="BP7" s="1"/>
      <c r="BQ7" s="1"/>
      <c r="BR7" s="1"/>
      <c r="BT7" s="13" t="s">
        <v>4935</v>
      </c>
      <c r="BU7" s="15">
        <v>4</v>
      </c>
      <c r="BZ7" s="13" t="s">
        <v>512</v>
      </c>
      <c r="CA7" s="15">
        <v>16</v>
      </c>
      <c r="CF7" s="13" t="s">
        <v>153</v>
      </c>
      <c r="CG7" s="15">
        <v>7</v>
      </c>
      <c r="CL7" s="12" t="s">
        <v>7870</v>
      </c>
      <c r="CR7" s="13" t="s">
        <v>22</v>
      </c>
      <c r="CS7" s="15">
        <v>2862</v>
      </c>
      <c r="CY7" s="13" t="s">
        <v>633</v>
      </c>
      <c r="CZ7" s="15">
        <v>70</v>
      </c>
      <c r="DE7" s="13" t="s">
        <v>6347</v>
      </c>
      <c r="DF7" s="15">
        <v>1887</v>
      </c>
      <c r="DK7" s="12" t="s">
        <v>7871</v>
      </c>
      <c r="DL7" t="s">
        <v>7872</v>
      </c>
    </row>
    <row r="8" spans="1:116" hidden="1" x14ac:dyDescent="0.35">
      <c r="A8" s="1" t="s">
        <v>7833</v>
      </c>
      <c r="B8" s="1">
        <v>261</v>
      </c>
      <c r="C8" s="1"/>
      <c r="D8" s="1"/>
      <c r="E8" s="1"/>
      <c r="F8" s="1"/>
      <c r="G8" s="1"/>
      <c r="H8" s="1"/>
      <c r="I8" s="1"/>
      <c r="J8" s="1"/>
      <c r="K8" s="1"/>
      <c r="L8" s="1"/>
      <c r="M8" s="1"/>
      <c r="N8" s="1"/>
      <c r="O8" s="1"/>
      <c r="P8" s="1"/>
      <c r="Q8" s="1"/>
      <c r="R8" s="1"/>
      <c r="S8" s="1"/>
      <c r="T8" s="1"/>
      <c r="U8" s="1"/>
      <c r="V8" s="1"/>
      <c r="W8" s="1"/>
      <c r="X8" s="1"/>
      <c r="Y8" s="1"/>
      <c r="Z8" s="1"/>
      <c r="AA8" s="1" t="s">
        <v>119</v>
      </c>
      <c r="AB8" s="1" t="s">
        <v>119</v>
      </c>
      <c r="AC8" s="1" t="s">
        <v>119</v>
      </c>
      <c r="AD8" s="1" t="s">
        <v>119</v>
      </c>
      <c r="AE8" s="1" t="s">
        <v>119</v>
      </c>
      <c r="AF8" s="1" t="s">
        <v>119</v>
      </c>
      <c r="AG8" s="1" t="s">
        <v>119</v>
      </c>
      <c r="AH8" s="1" t="s">
        <v>119</v>
      </c>
      <c r="AI8" s="1" t="s">
        <v>119</v>
      </c>
      <c r="AJ8" s="1" t="s">
        <v>119</v>
      </c>
      <c r="AK8" s="1" t="s">
        <v>119</v>
      </c>
      <c r="AL8" s="1" t="s">
        <v>119</v>
      </c>
      <c r="AM8" s="1" t="s">
        <v>119</v>
      </c>
      <c r="AN8" s="1" t="s">
        <v>119</v>
      </c>
      <c r="AO8" s="1" t="s">
        <v>119</v>
      </c>
      <c r="AP8" s="1" t="s">
        <v>119</v>
      </c>
      <c r="AQ8" s="1" t="s">
        <v>119</v>
      </c>
      <c r="AR8" s="1" t="s">
        <v>119</v>
      </c>
      <c r="AS8" s="1" t="s">
        <v>119</v>
      </c>
      <c r="AT8" s="1" t="s">
        <v>119</v>
      </c>
      <c r="AU8" s="1" t="s">
        <v>119</v>
      </c>
      <c r="AV8" s="1" t="s">
        <v>119</v>
      </c>
      <c r="AW8" s="1" t="s">
        <v>119</v>
      </c>
      <c r="AX8" s="1" t="s">
        <v>119</v>
      </c>
      <c r="AY8" s="1" t="s">
        <v>119</v>
      </c>
      <c r="AZ8" s="1" t="s">
        <v>119</v>
      </c>
      <c r="BA8" s="13" t="s">
        <v>40</v>
      </c>
      <c r="BB8" s="14">
        <v>4669.6934855790378</v>
      </c>
      <c r="BC8" s="1"/>
      <c r="BD8" s="1"/>
      <c r="BE8" s="1"/>
      <c r="BF8" s="1"/>
      <c r="BG8" s="13" t="s">
        <v>328</v>
      </c>
      <c r="BH8" s="15">
        <v>4</v>
      </c>
      <c r="BI8" s="1"/>
      <c r="BJ8" s="1"/>
      <c r="BK8" s="1"/>
      <c r="BL8" s="1"/>
      <c r="BM8" s="13" t="s">
        <v>7874</v>
      </c>
      <c r="BN8" s="15">
        <v>47</v>
      </c>
      <c r="BO8" s="1"/>
      <c r="BP8" s="1"/>
      <c r="BQ8" s="1"/>
      <c r="BR8" s="1"/>
      <c r="BT8" s="13" t="s">
        <v>6288</v>
      </c>
      <c r="BU8" s="15">
        <v>4</v>
      </c>
      <c r="BZ8" s="13" t="s">
        <v>7875</v>
      </c>
      <c r="CA8" s="15">
        <v>16</v>
      </c>
      <c r="CF8" s="13" t="s">
        <v>68</v>
      </c>
      <c r="CG8" s="15">
        <v>3</v>
      </c>
      <c r="CL8" s="12" t="s">
        <v>7871</v>
      </c>
      <c r="CM8" t="s">
        <v>7872</v>
      </c>
      <c r="CR8" s="13" t="s">
        <v>5099</v>
      </c>
      <c r="CS8" s="15">
        <v>345</v>
      </c>
      <c r="CY8" s="13" t="s">
        <v>734</v>
      </c>
      <c r="CZ8" s="15">
        <v>36</v>
      </c>
      <c r="DE8" s="13" t="s">
        <v>5707</v>
      </c>
      <c r="DF8" s="15">
        <v>2478</v>
      </c>
      <c r="DK8" s="13" t="s">
        <v>154</v>
      </c>
      <c r="DL8" s="15">
        <v>43.132222222222225</v>
      </c>
    </row>
    <row r="9" spans="1:116" hidden="1" x14ac:dyDescent="0.35">
      <c r="A9" s="1" t="s">
        <v>5810</v>
      </c>
      <c r="B9" s="1">
        <v>202</v>
      </c>
      <c r="C9" s="1"/>
      <c r="D9" s="1"/>
      <c r="E9" s="1"/>
      <c r="F9" s="1"/>
      <c r="G9" s="1"/>
      <c r="H9" s="1"/>
      <c r="I9" s="1"/>
      <c r="J9" s="1"/>
      <c r="K9" s="1"/>
      <c r="L9" s="1"/>
      <c r="M9" s="1"/>
      <c r="N9" s="1"/>
      <c r="O9" s="1"/>
      <c r="P9" s="1"/>
      <c r="Q9" s="1"/>
      <c r="R9" s="1"/>
      <c r="S9" s="1"/>
      <c r="T9" s="1"/>
      <c r="U9" s="1"/>
      <c r="V9" s="1"/>
      <c r="W9" s="1"/>
      <c r="X9" s="1"/>
      <c r="Y9" s="1"/>
      <c r="Z9" s="1"/>
      <c r="AA9" s="1" t="s">
        <v>119</v>
      </c>
      <c r="AB9" s="1" t="s">
        <v>119</v>
      </c>
      <c r="AC9" s="1" t="s">
        <v>119</v>
      </c>
      <c r="AD9" s="1" t="s">
        <v>119</v>
      </c>
      <c r="AE9" s="1" t="s">
        <v>119</v>
      </c>
      <c r="AF9" s="1" t="s">
        <v>119</v>
      </c>
      <c r="AG9" s="1" t="s">
        <v>119</v>
      </c>
      <c r="AH9" s="1" t="s">
        <v>119</v>
      </c>
      <c r="AI9" s="1" t="s">
        <v>119</v>
      </c>
      <c r="AJ9" s="1" t="s">
        <v>119</v>
      </c>
      <c r="AK9" s="1" t="s">
        <v>119</v>
      </c>
      <c r="AL9" s="1" t="s">
        <v>119</v>
      </c>
      <c r="AM9" s="1" t="s">
        <v>119</v>
      </c>
      <c r="AN9" s="1" t="s">
        <v>119</v>
      </c>
      <c r="AO9" s="1" t="s">
        <v>119</v>
      </c>
      <c r="AP9" s="1" t="s">
        <v>119</v>
      </c>
      <c r="AQ9" s="1" t="s">
        <v>119</v>
      </c>
      <c r="AR9" s="1" t="s">
        <v>119</v>
      </c>
      <c r="AS9" s="1" t="s">
        <v>119</v>
      </c>
      <c r="AT9" s="1" t="s">
        <v>119</v>
      </c>
      <c r="AU9" s="1" t="s">
        <v>119</v>
      </c>
      <c r="AV9" s="1" t="s">
        <v>119</v>
      </c>
      <c r="AW9" s="1" t="s">
        <v>119</v>
      </c>
      <c r="AX9" s="1" t="s">
        <v>119</v>
      </c>
      <c r="AY9" s="1" t="s">
        <v>119</v>
      </c>
      <c r="AZ9" s="1" t="s">
        <v>119</v>
      </c>
      <c r="BA9" s="13" t="s">
        <v>19</v>
      </c>
      <c r="BB9" s="14">
        <v>569.96504065664305</v>
      </c>
      <c r="BC9" s="1"/>
      <c r="BD9" s="1"/>
      <c r="BE9" s="1"/>
      <c r="BF9" s="1"/>
      <c r="BG9" s="13" t="s">
        <v>338</v>
      </c>
      <c r="BH9" s="15">
        <v>1</v>
      </c>
      <c r="BI9" s="1"/>
      <c r="BJ9" s="1"/>
      <c r="BK9" s="1"/>
      <c r="BL9" s="1"/>
      <c r="BM9" s="13" t="s">
        <v>7875</v>
      </c>
      <c r="BN9" s="15">
        <v>106</v>
      </c>
      <c r="BO9" s="1"/>
      <c r="BP9" s="1"/>
      <c r="BQ9" s="1"/>
      <c r="BR9" s="1"/>
      <c r="BT9" s="13" t="s">
        <v>6291</v>
      </c>
      <c r="BU9" s="15">
        <v>51</v>
      </c>
      <c r="CF9" s="13" t="s">
        <v>40</v>
      </c>
      <c r="CG9" s="15">
        <v>10</v>
      </c>
      <c r="CL9" s="13" t="s">
        <v>451</v>
      </c>
      <c r="CM9" s="15">
        <v>9</v>
      </c>
      <c r="CR9" s="13" t="s">
        <v>86</v>
      </c>
      <c r="CS9" s="15">
        <v>94</v>
      </c>
      <c r="CY9" s="13" t="s">
        <v>7875</v>
      </c>
      <c r="CZ9" s="15">
        <v>106</v>
      </c>
      <c r="DE9" s="13" t="s">
        <v>7875</v>
      </c>
      <c r="DF9" s="15">
        <v>4365</v>
      </c>
      <c r="DK9" s="13" t="s">
        <v>159</v>
      </c>
      <c r="DL9" s="15">
        <v>98.587365821295506</v>
      </c>
    </row>
    <row r="10" spans="1:116" hidden="1" x14ac:dyDescent="0.35">
      <c r="A10" s="1" t="s">
        <v>7834</v>
      </c>
      <c r="B10" s="1">
        <v>142</v>
      </c>
      <c r="C10" s="1"/>
      <c r="D10" s="1"/>
      <c r="E10" s="1"/>
      <c r="F10" s="1"/>
      <c r="G10" s="1"/>
      <c r="H10" s="1"/>
      <c r="I10" s="1"/>
      <c r="J10" s="1"/>
      <c r="K10" s="1"/>
      <c r="L10" s="1"/>
      <c r="M10" s="1"/>
      <c r="N10" s="1"/>
      <c r="O10" s="1"/>
      <c r="P10" s="1"/>
      <c r="Q10" s="1"/>
      <c r="R10" s="1"/>
      <c r="S10" s="1"/>
      <c r="T10" s="1"/>
      <c r="U10" s="1"/>
      <c r="V10" s="1"/>
      <c r="W10" s="1"/>
      <c r="X10" s="1"/>
      <c r="Y10" s="1"/>
      <c r="Z10" s="1"/>
      <c r="AA10" s="1" t="s">
        <v>119</v>
      </c>
      <c r="AB10" s="1" t="s">
        <v>119</v>
      </c>
      <c r="AC10" s="1" t="s">
        <v>119</v>
      </c>
      <c r="AD10" s="1" t="s">
        <v>119</v>
      </c>
      <c r="AE10" s="1" t="s">
        <v>119</v>
      </c>
      <c r="AF10" s="1" t="s">
        <v>119</v>
      </c>
      <c r="AG10" s="1" t="s">
        <v>119</v>
      </c>
      <c r="AH10" s="1" t="s">
        <v>119</v>
      </c>
      <c r="AI10" s="1" t="s">
        <v>119</v>
      </c>
      <c r="AJ10" s="1" t="s">
        <v>119</v>
      </c>
      <c r="AK10" s="1" t="s">
        <v>119</v>
      </c>
      <c r="AL10" s="1" t="s">
        <v>119</v>
      </c>
      <c r="AM10" s="1" t="s">
        <v>119</v>
      </c>
      <c r="AN10" s="1" t="s">
        <v>119</v>
      </c>
      <c r="AO10" s="1" t="s">
        <v>119</v>
      </c>
      <c r="AP10" s="1" t="s">
        <v>119</v>
      </c>
      <c r="AQ10" s="1" t="s">
        <v>119</v>
      </c>
      <c r="AR10" s="1" t="s">
        <v>119</v>
      </c>
      <c r="AS10" s="1" t="s">
        <v>119</v>
      </c>
      <c r="AT10" s="1" t="s">
        <v>119</v>
      </c>
      <c r="AU10" s="1" t="s">
        <v>119</v>
      </c>
      <c r="AV10" s="1" t="s">
        <v>119</v>
      </c>
      <c r="AW10" s="1" t="s">
        <v>119</v>
      </c>
      <c r="AX10" s="1" t="s">
        <v>119</v>
      </c>
      <c r="AY10" s="1" t="s">
        <v>119</v>
      </c>
      <c r="AZ10" s="1" t="s">
        <v>119</v>
      </c>
      <c r="BA10" s="13" t="s">
        <v>7875</v>
      </c>
      <c r="BB10" s="14">
        <v>5477.4868152283298</v>
      </c>
      <c r="BC10" s="1"/>
      <c r="BD10" s="1"/>
      <c r="BE10" s="1"/>
      <c r="BF10" s="1"/>
      <c r="BG10" s="13" t="s">
        <v>348</v>
      </c>
      <c r="BH10" s="15">
        <v>11</v>
      </c>
      <c r="BI10" s="1"/>
      <c r="BJ10" s="1"/>
      <c r="BK10" s="1"/>
      <c r="BL10" s="1"/>
      <c r="BM10" s="1"/>
      <c r="BN10" s="1"/>
      <c r="BO10" s="1"/>
      <c r="BP10" s="1"/>
      <c r="BQ10" s="1"/>
      <c r="BR10" s="1"/>
      <c r="BT10" s="13" t="s">
        <v>6294</v>
      </c>
      <c r="BU10" s="15">
        <v>4</v>
      </c>
      <c r="CF10" s="13" t="s">
        <v>19</v>
      </c>
      <c r="CG10" s="15">
        <v>6</v>
      </c>
      <c r="CL10" s="13" t="s">
        <v>458</v>
      </c>
      <c r="CM10" s="15">
        <v>12</v>
      </c>
      <c r="CR10" s="13" t="s">
        <v>3091</v>
      </c>
      <c r="CS10" s="15">
        <v>5</v>
      </c>
      <c r="DK10" s="13" t="s">
        <v>161</v>
      </c>
      <c r="DL10" s="15">
        <v>75.592148527571922</v>
      </c>
    </row>
    <row r="11" spans="1:116" hidden="1" x14ac:dyDescent="0.35">
      <c r="A11" s="1" t="s">
        <v>7835</v>
      </c>
      <c r="B11" s="1">
        <v>111</v>
      </c>
      <c r="C11" s="1"/>
      <c r="D11" s="1"/>
      <c r="E11" s="1"/>
      <c r="F11" s="1"/>
      <c r="G11" s="1"/>
      <c r="H11" s="1"/>
      <c r="I11" s="1"/>
      <c r="J11" s="1"/>
      <c r="K11" s="1"/>
      <c r="L11" s="1"/>
      <c r="M11" s="1"/>
      <c r="N11" s="1"/>
      <c r="O11" s="1"/>
      <c r="P11" s="1"/>
      <c r="Q11" s="1"/>
      <c r="R11" s="1"/>
      <c r="S11" s="1"/>
      <c r="T11" s="1"/>
      <c r="U11" s="1"/>
      <c r="V11" s="1"/>
      <c r="W11" s="1"/>
      <c r="X11" s="1"/>
      <c r="Y11" s="1"/>
      <c r="Z11" s="1"/>
      <c r="AA11" s="1" t="s">
        <v>119</v>
      </c>
      <c r="AB11" s="1" t="s">
        <v>119</v>
      </c>
      <c r="AC11" s="1" t="s">
        <v>119</v>
      </c>
      <c r="AD11" s="1" t="s">
        <v>119</v>
      </c>
      <c r="AE11" s="1" t="s">
        <v>119</v>
      </c>
      <c r="AF11" s="1" t="s">
        <v>119</v>
      </c>
      <c r="AG11" s="1" t="s">
        <v>119</v>
      </c>
      <c r="AH11" s="1" t="s">
        <v>119</v>
      </c>
      <c r="AI11" s="1" t="s">
        <v>119</v>
      </c>
      <c r="AJ11" s="1" t="s">
        <v>119</v>
      </c>
      <c r="AK11" s="1" t="s">
        <v>119</v>
      </c>
      <c r="AL11" s="1" t="s">
        <v>119</v>
      </c>
      <c r="AM11" s="1" t="s">
        <v>119</v>
      </c>
      <c r="AN11" s="1" t="s">
        <v>119</v>
      </c>
      <c r="AO11" s="1" t="s">
        <v>119</v>
      </c>
      <c r="AP11" s="1" t="s">
        <v>119</v>
      </c>
      <c r="AQ11" s="1" t="s">
        <v>119</v>
      </c>
      <c r="AR11" s="1" t="s">
        <v>119</v>
      </c>
      <c r="AS11" s="1" t="s">
        <v>119</v>
      </c>
      <c r="AT11" s="1" t="s">
        <v>119</v>
      </c>
      <c r="AU11" s="1" t="s">
        <v>119</v>
      </c>
      <c r="AV11" s="1" t="s">
        <v>119</v>
      </c>
      <c r="AW11" s="1" t="s">
        <v>119</v>
      </c>
      <c r="AX11" s="1" t="s">
        <v>119</v>
      </c>
      <c r="AY11" s="1" t="s">
        <v>119</v>
      </c>
      <c r="AZ11" s="1" t="s">
        <v>119</v>
      </c>
      <c r="BA11" s="1"/>
      <c r="BB11" s="1"/>
      <c r="BC11" s="1"/>
      <c r="BD11" s="1"/>
      <c r="BE11" s="1"/>
      <c r="BF11" s="1"/>
      <c r="BG11" s="13" t="s">
        <v>358</v>
      </c>
      <c r="BH11" s="15">
        <v>1</v>
      </c>
      <c r="BI11" s="1"/>
      <c r="BJ11" s="1"/>
      <c r="BK11" s="1"/>
      <c r="BL11" s="1"/>
      <c r="BM11" s="1"/>
      <c r="BN11" s="1"/>
      <c r="BO11" s="1"/>
      <c r="BP11" s="1"/>
      <c r="BQ11" s="1"/>
      <c r="BR11" s="1"/>
      <c r="BT11" s="13" t="s">
        <v>6298</v>
      </c>
      <c r="BU11" s="15">
        <v>15</v>
      </c>
      <c r="CF11" s="13" t="s">
        <v>7875</v>
      </c>
      <c r="CG11" s="15">
        <v>26</v>
      </c>
      <c r="CL11" s="13" t="s">
        <v>453</v>
      </c>
      <c r="CM11" s="15">
        <v>16</v>
      </c>
      <c r="CR11" s="13" t="s">
        <v>3732</v>
      </c>
      <c r="CS11" s="15">
        <v>3</v>
      </c>
      <c r="DK11" s="13" t="s">
        <v>162</v>
      </c>
      <c r="DL11" s="15">
        <v>79.112993965950892</v>
      </c>
    </row>
    <row r="12" spans="1:116" hidden="1" x14ac:dyDescent="0.35">
      <c r="A12" s="1" t="s">
        <v>7836</v>
      </c>
      <c r="B12" s="1">
        <v>106</v>
      </c>
      <c r="C12" s="1"/>
      <c r="D12" s="1"/>
      <c r="E12" s="1"/>
      <c r="F12" s="1"/>
      <c r="G12" s="1"/>
      <c r="H12" s="1"/>
      <c r="I12" s="1"/>
      <c r="J12" s="1"/>
      <c r="K12" s="1"/>
      <c r="L12" s="1"/>
      <c r="M12" s="1"/>
      <c r="N12" s="1"/>
      <c r="O12" s="1"/>
      <c r="P12" s="1"/>
      <c r="Q12" s="1"/>
      <c r="R12" s="1"/>
      <c r="S12" s="1"/>
      <c r="T12" s="1"/>
      <c r="U12" s="1"/>
      <c r="V12" s="1"/>
      <c r="W12" s="1"/>
      <c r="X12" s="1"/>
      <c r="Y12" s="1"/>
      <c r="Z12" s="1"/>
      <c r="AA12" s="1" t="s">
        <v>119</v>
      </c>
      <c r="AB12" s="1" t="s">
        <v>119</v>
      </c>
      <c r="AC12" s="1" t="s">
        <v>119</v>
      </c>
      <c r="AD12" s="1" t="s">
        <v>119</v>
      </c>
      <c r="AE12" s="1" t="s">
        <v>119</v>
      </c>
      <c r="AF12" s="1" t="s">
        <v>119</v>
      </c>
      <c r="AG12" s="1" t="s">
        <v>119</v>
      </c>
      <c r="AH12" s="1" t="s">
        <v>119</v>
      </c>
      <c r="AI12" s="1" t="s">
        <v>119</v>
      </c>
      <c r="AJ12" s="1" t="s">
        <v>119</v>
      </c>
      <c r="AK12" s="1" t="s">
        <v>119</v>
      </c>
      <c r="AL12" s="1" t="s">
        <v>119</v>
      </c>
      <c r="AM12" s="1" t="s">
        <v>119</v>
      </c>
      <c r="AN12" s="1" t="s">
        <v>119</v>
      </c>
      <c r="AO12" s="1" t="s">
        <v>119</v>
      </c>
      <c r="AP12" s="1" t="s">
        <v>119</v>
      </c>
      <c r="AQ12" s="1" t="s">
        <v>119</v>
      </c>
      <c r="AR12" s="1" t="s">
        <v>119</v>
      </c>
      <c r="AS12" s="1" t="s">
        <v>119</v>
      </c>
      <c r="AT12" s="1" t="s">
        <v>119</v>
      </c>
      <c r="AU12" s="1" t="s">
        <v>119</v>
      </c>
      <c r="AV12" s="1" t="s">
        <v>119</v>
      </c>
      <c r="AW12" s="1" t="s">
        <v>119</v>
      </c>
      <c r="AX12" s="1" t="s">
        <v>119</v>
      </c>
      <c r="AY12" s="1" t="s">
        <v>119</v>
      </c>
      <c r="AZ12" s="1" t="s">
        <v>119</v>
      </c>
      <c r="BA12" s="1"/>
      <c r="BB12" s="1"/>
      <c r="BC12" s="1"/>
      <c r="BD12" s="1"/>
      <c r="BE12" s="1"/>
      <c r="BF12" s="1"/>
      <c r="BG12" s="13" t="s">
        <v>386</v>
      </c>
      <c r="BH12" s="15">
        <v>4</v>
      </c>
      <c r="BI12" s="1"/>
      <c r="BJ12" s="1"/>
      <c r="BK12" s="1"/>
      <c r="BL12" s="1"/>
      <c r="BM12" s="1"/>
      <c r="BN12" s="1"/>
      <c r="BO12" s="1"/>
      <c r="BP12" s="1"/>
      <c r="BQ12" s="1"/>
      <c r="BR12" s="1"/>
      <c r="BT12" s="13" t="s">
        <v>6307</v>
      </c>
      <c r="BU12" s="15">
        <v>1</v>
      </c>
      <c r="CL12" s="13" t="s">
        <v>448</v>
      </c>
      <c r="CM12" s="15">
        <v>3</v>
      </c>
      <c r="CR12" s="13" t="s">
        <v>2934</v>
      </c>
      <c r="CS12" s="15">
        <v>32</v>
      </c>
      <c r="DK12" s="13" t="s">
        <v>163</v>
      </c>
      <c r="DL12" s="15">
        <v>69.906132584679057</v>
      </c>
    </row>
    <row r="13" spans="1:116" hidden="1" x14ac:dyDescent="0.35">
      <c r="A13" s="1" t="s">
        <v>2847</v>
      </c>
      <c r="B13" s="1">
        <v>104</v>
      </c>
      <c r="C13" s="1"/>
      <c r="D13" s="1"/>
      <c r="E13" s="1"/>
      <c r="F13" s="1"/>
      <c r="G13" s="1"/>
      <c r="H13" s="1"/>
      <c r="I13" s="1"/>
      <c r="J13" s="1"/>
      <c r="K13" s="1"/>
      <c r="L13" s="1"/>
      <c r="M13" s="1"/>
      <c r="N13" s="1"/>
      <c r="O13" s="1"/>
      <c r="P13" s="1"/>
      <c r="Q13" s="1"/>
      <c r="R13" s="1"/>
      <c r="S13" s="1"/>
      <c r="T13" s="1"/>
      <c r="U13" s="1"/>
      <c r="V13" s="1"/>
      <c r="W13" s="1"/>
      <c r="X13" s="1"/>
      <c r="Y13" s="1"/>
      <c r="Z13" s="1"/>
      <c r="AA13" s="1" t="s">
        <v>119</v>
      </c>
      <c r="AB13" s="1" t="s">
        <v>119</v>
      </c>
      <c r="AC13" s="1" t="s">
        <v>119</v>
      </c>
      <c r="AD13" s="1" t="s">
        <v>119</v>
      </c>
      <c r="AE13" s="1" t="s">
        <v>119</v>
      </c>
      <c r="AF13" s="1" t="s">
        <v>119</v>
      </c>
      <c r="AG13" s="1" t="s">
        <v>119</v>
      </c>
      <c r="AH13" s="1" t="s">
        <v>119</v>
      </c>
      <c r="AI13" s="1" t="s">
        <v>119</v>
      </c>
      <c r="AJ13" s="1" t="s">
        <v>119</v>
      </c>
      <c r="AK13" s="1" t="s">
        <v>119</v>
      </c>
      <c r="AL13" s="1" t="s">
        <v>119</v>
      </c>
      <c r="AM13" s="1" t="s">
        <v>119</v>
      </c>
      <c r="AN13" s="1" t="s">
        <v>119</v>
      </c>
      <c r="AO13" s="1" t="s">
        <v>119</v>
      </c>
      <c r="AP13" s="1" t="s">
        <v>119</v>
      </c>
      <c r="AQ13" s="1" t="s">
        <v>119</v>
      </c>
      <c r="AR13" s="1" t="s">
        <v>119</v>
      </c>
      <c r="AS13" s="1" t="s">
        <v>119</v>
      </c>
      <c r="AT13" s="1" t="s">
        <v>119</v>
      </c>
      <c r="AU13" s="1" t="s">
        <v>119</v>
      </c>
      <c r="AV13" s="1" t="s">
        <v>119</v>
      </c>
      <c r="AW13" s="1" t="s">
        <v>119</v>
      </c>
      <c r="AX13" s="1" t="s">
        <v>119</v>
      </c>
      <c r="AY13" s="1" t="s">
        <v>119</v>
      </c>
      <c r="AZ13" s="1" t="s">
        <v>119</v>
      </c>
      <c r="BA13" s="1"/>
      <c r="BB13" s="1"/>
      <c r="BC13" s="1"/>
      <c r="BD13" s="1"/>
      <c r="BE13" s="1"/>
      <c r="BF13" s="1"/>
      <c r="BG13" s="13" t="s">
        <v>396</v>
      </c>
      <c r="BH13" s="15">
        <v>2</v>
      </c>
      <c r="BI13" s="1"/>
      <c r="BJ13" s="1"/>
      <c r="BK13" s="1"/>
      <c r="BL13" s="1"/>
      <c r="BM13" s="1"/>
      <c r="BN13" s="1"/>
      <c r="BO13" s="1"/>
      <c r="BP13" s="1"/>
      <c r="BQ13" s="1"/>
      <c r="BR13" s="1"/>
      <c r="BT13" s="13" t="s">
        <v>6311</v>
      </c>
      <c r="BU13" s="15">
        <v>12</v>
      </c>
      <c r="CL13" s="13" t="s">
        <v>442</v>
      </c>
      <c r="CM13" s="15">
        <v>3</v>
      </c>
      <c r="CR13" s="13" t="s">
        <v>5747</v>
      </c>
      <c r="CS13" s="15">
        <v>2</v>
      </c>
      <c r="DK13" s="13" t="s">
        <v>165</v>
      </c>
      <c r="DL13" s="15">
        <v>49.198464768624881</v>
      </c>
    </row>
    <row r="14" spans="1:116" hidden="1" x14ac:dyDescent="0.35">
      <c r="A14" s="1" t="s">
        <v>7837</v>
      </c>
      <c r="B14" s="1">
        <v>92</v>
      </c>
      <c r="C14" s="1"/>
      <c r="D14" s="1"/>
      <c r="E14" s="1"/>
      <c r="F14" s="1"/>
      <c r="G14" s="1"/>
      <c r="H14" s="1"/>
      <c r="I14" s="1"/>
      <c r="J14" s="1"/>
      <c r="K14" s="1"/>
      <c r="L14" s="1"/>
      <c r="M14" s="1"/>
      <c r="N14" s="1"/>
      <c r="O14" s="1"/>
      <c r="P14" s="1"/>
      <c r="Q14" s="1"/>
      <c r="R14" s="1"/>
      <c r="S14" s="1"/>
      <c r="T14" s="1"/>
      <c r="U14" s="1"/>
      <c r="V14" s="1"/>
      <c r="W14" s="1"/>
      <c r="X14" s="1"/>
      <c r="Y14" s="1"/>
      <c r="Z14" s="1"/>
      <c r="AA14" s="1" t="s">
        <v>119</v>
      </c>
      <c r="AB14" s="1" t="s">
        <v>119</v>
      </c>
      <c r="AC14" s="1" t="s">
        <v>119</v>
      </c>
      <c r="AD14" s="1" t="s">
        <v>119</v>
      </c>
      <c r="AE14" s="1" t="s">
        <v>119</v>
      </c>
      <c r="AF14" s="1" t="s">
        <v>119</v>
      </c>
      <c r="AG14" s="1" t="s">
        <v>119</v>
      </c>
      <c r="AH14" s="1" t="s">
        <v>119</v>
      </c>
      <c r="AI14" s="1" t="s">
        <v>119</v>
      </c>
      <c r="AJ14" s="1" t="s">
        <v>119</v>
      </c>
      <c r="AK14" s="1" t="s">
        <v>119</v>
      </c>
      <c r="AL14" s="1" t="s">
        <v>119</v>
      </c>
      <c r="AM14" s="1" t="s">
        <v>119</v>
      </c>
      <c r="AN14" s="1" t="s">
        <v>119</v>
      </c>
      <c r="AO14" s="1" t="s">
        <v>119</v>
      </c>
      <c r="AP14" s="1" t="s">
        <v>119</v>
      </c>
      <c r="AQ14" s="1" t="s">
        <v>119</v>
      </c>
      <c r="AR14" s="1" t="s">
        <v>119</v>
      </c>
      <c r="AS14" s="1" t="s">
        <v>119</v>
      </c>
      <c r="AT14" s="1" t="s">
        <v>119</v>
      </c>
      <c r="AU14" s="1" t="s">
        <v>119</v>
      </c>
      <c r="AV14" s="1" t="s">
        <v>119</v>
      </c>
      <c r="AW14" s="1" t="s">
        <v>119</v>
      </c>
      <c r="AX14" s="1" t="s">
        <v>119</v>
      </c>
      <c r="AY14" s="1" t="s">
        <v>119</v>
      </c>
      <c r="AZ14" s="1" t="s">
        <v>119</v>
      </c>
      <c r="BA14" s="1"/>
      <c r="BB14" s="1"/>
      <c r="BC14" s="1"/>
      <c r="BD14" s="1"/>
      <c r="BE14" s="1"/>
      <c r="BF14" s="1"/>
      <c r="BG14" s="13" t="s">
        <v>414</v>
      </c>
      <c r="BH14" s="15">
        <v>1</v>
      </c>
      <c r="BI14" s="1"/>
      <c r="BJ14" s="1"/>
      <c r="BK14" s="1"/>
      <c r="BL14" s="1"/>
      <c r="BM14" s="1"/>
      <c r="BN14" s="1"/>
      <c r="BO14" s="1"/>
      <c r="BP14" s="1"/>
      <c r="BQ14" s="1"/>
      <c r="BR14" s="1"/>
      <c r="BT14" s="13" t="s">
        <v>6318</v>
      </c>
      <c r="BU14" s="15">
        <v>4</v>
      </c>
      <c r="CL14" s="13" t="s">
        <v>456</v>
      </c>
      <c r="CM14" s="15">
        <v>1</v>
      </c>
      <c r="CR14" s="13" t="s">
        <v>7875</v>
      </c>
      <c r="CS14" s="15">
        <v>3343</v>
      </c>
      <c r="DK14" s="13" t="s">
        <v>7875</v>
      </c>
      <c r="DL14" s="15">
        <v>71.467356217848121</v>
      </c>
    </row>
    <row r="15" spans="1:116" hidden="1" x14ac:dyDescent="0.35">
      <c r="A15" s="1" t="s">
        <v>7838</v>
      </c>
      <c r="B15" s="1">
        <v>63</v>
      </c>
      <c r="C15" s="1"/>
      <c r="D15" s="1"/>
      <c r="E15" s="1"/>
      <c r="F15" s="1"/>
      <c r="G15" s="1"/>
      <c r="H15" s="1"/>
      <c r="I15" s="1"/>
      <c r="J15" s="1"/>
      <c r="K15" s="1"/>
      <c r="L15" s="1"/>
      <c r="M15" s="1"/>
      <c r="N15" s="1"/>
      <c r="O15" s="1"/>
      <c r="P15" s="1"/>
      <c r="Q15" s="1"/>
      <c r="R15" s="1"/>
      <c r="S15" s="1"/>
      <c r="T15" s="1"/>
      <c r="U15" s="1"/>
      <c r="V15" s="1"/>
      <c r="W15" s="1"/>
      <c r="X15" s="1"/>
      <c r="Y15" s="1"/>
      <c r="Z15" s="1"/>
      <c r="AA15" s="1" t="s">
        <v>119</v>
      </c>
      <c r="AB15" s="1" t="s">
        <v>119</v>
      </c>
      <c r="AC15" s="1" t="s">
        <v>119</v>
      </c>
      <c r="AD15" s="1" t="s">
        <v>119</v>
      </c>
      <c r="AE15" s="1" t="s">
        <v>119</v>
      </c>
      <c r="AF15" s="1" t="s">
        <v>119</v>
      </c>
      <c r="AG15" s="1" t="s">
        <v>119</v>
      </c>
      <c r="AH15" s="1" t="s">
        <v>119</v>
      </c>
      <c r="AI15" s="1" t="s">
        <v>119</v>
      </c>
      <c r="AJ15" s="1" t="s">
        <v>119</v>
      </c>
      <c r="AK15" s="1" t="s">
        <v>119</v>
      </c>
      <c r="AL15" s="1" t="s">
        <v>119</v>
      </c>
      <c r="AM15" s="1" t="s">
        <v>119</v>
      </c>
      <c r="AN15" s="1" t="s">
        <v>119</v>
      </c>
      <c r="AO15" s="1" t="s">
        <v>119</v>
      </c>
      <c r="AP15" s="1" t="s">
        <v>119</v>
      </c>
      <c r="AQ15" s="1" t="s">
        <v>119</v>
      </c>
      <c r="AR15" s="1" t="s">
        <v>119</v>
      </c>
      <c r="AS15" s="1" t="s">
        <v>119</v>
      </c>
      <c r="AT15" s="1" t="s">
        <v>119</v>
      </c>
      <c r="AU15" s="1" t="s">
        <v>119</v>
      </c>
      <c r="AV15" s="1" t="s">
        <v>119</v>
      </c>
      <c r="AW15" s="1" t="s">
        <v>119</v>
      </c>
      <c r="AX15" s="1" t="s">
        <v>119</v>
      </c>
      <c r="AY15" s="1" t="s">
        <v>119</v>
      </c>
      <c r="AZ15" s="1" t="s">
        <v>119</v>
      </c>
      <c r="BA15" s="1"/>
      <c r="BB15" s="1"/>
      <c r="BC15" s="1"/>
      <c r="BD15" s="1"/>
      <c r="BE15" s="1"/>
      <c r="BF15" s="1"/>
      <c r="BG15" s="13" t="s">
        <v>424</v>
      </c>
      <c r="BH15" s="15">
        <v>1</v>
      </c>
      <c r="BI15" s="1"/>
      <c r="BJ15" s="1"/>
      <c r="BK15" s="1"/>
      <c r="BL15" s="1"/>
      <c r="BM15" s="1"/>
      <c r="BN15" s="1"/>
      <c r="BO15" s="1"/>
      <c r="BP15" s="1"/>
      <c r="BQ15" s="1"/>
      <c r="BR15" s="1"/>
      <c r="BT15" s="13" t="s">
        <v>6320</v>
      </c>
      <c r="BU15" s="15">
        <v>3</v>
      </c>
      <c r="CL15" s="13" t="s">
        <v>765</v>
      </c>
      <c r="CM15" s="15">
        <v>1</v>
      </c>
    </row>
    <row r="16" spans="1:116" hidden="1" x14ac:dyDescent="0.35">
      <c r="A16" s="1" t="s">
        <v>7839</v>
      </c>
      <c r="B16" s="1">
        <v>57</v>
      </c>
      <c r="C16" s="1"/>
      <c r="D16" s="1"/>
      <c r="E16" s="1"/>
      <c r="F16" s="1"/>
      <c r="G16" s="1"/>
      <c r="H16" s="1"/>
      <c r="I16" s="1"/>
      <c r="J16" s="1"/>
      <c r="K16" s="1"/>
      <c r="L16" s="1"/>
      <c r="M16" s="1"/>
      <c r="N16" s="1"/>
      <c r="O16" s="1"/>
      <c r="P16" s="1"/>
      <c r="Q16" s="1"/>
      <c r="R16" s="1"/>
      <c r="S16" s="1"/>
      <c r="T16" s="1"/>
      <c r="U16" s="1"/>
      <c r="V16" s="1"/>
      <c r="W16" s="1"/>
      <c r="X16" s="1"/>
      <c r="Y16" s="1"/>
      <c r="Z16" s="1"/>
      <c r="AA16" s="1" t="s">
        <v>119</v>
      </c>
      <c r="AB16" s="1" t="s">
        <v>119</v>
      </c>
      <c r="AC16" s="1" t="s">
        <v>119</v>
      </c>
      <c r="AD16" s="1" t="s">
        <v>119</v>
      </c>
      <c r="AE16" s="1" t="s">
        <v>119</v>
      </c>
      <c r="AF16" s="1" t="s">
        <v>119</v>
      </c>
      <c r="AG16" s="1" t="s">
        <v>119</v>
      </c>
      <c r="AH16" s="1" t="s">
        <v>119</v>
      </c>
      <c r="AI16" s="1" t="s">
        <v>119</v>
      </c>
      <c r="AJ16" s="1" t="s">
        <v>119</v>
      </c>
      <c r="AK16" s="1" t="s">
        <v>119</v>
      </c>
      <c r="AL16" s="1" t="s">
        <v>119</v>
      </c>
      <c r="AM16" s="1" t="s">
        <v>119</v>
      </c>
      <c r="AN16" s="1" t="s">
        <v>119</v>
      </c>
      <c r="AO16" s="1" t="s">
        <v>119</v>
      </c>
      <c r="AP16" s="1" t="s">
        <v>119</v>
      </c>
      <c r="AQ16" s="1" t="s">
        <v>119</v>
      </c>
      <c r="AR16" s="1" t="s">
        <v>119</v>
      </c>
      <c r="AS16" s="1" t="s">
        <v>119</v>
      </c>
      <c r="AT16" s="1" t="s">
        <v>119</v>
      </c>
      <c r="AU16" s="1" t="s">
        <v>119</v>
      </c>
      <c r="AV16" s="1" t="s">
        <v>119</v>
      </c>
      <c r="AW16" s="1" t="s">
        <v>119</v>
      </c>
      <c r="AX16" s="1" t="s">
        <v>119</v>
      </c>
      <c r="AY16" s="1" t="s">
        <v>119</v>
      </c>
      <c r="AZ16" s="1" t="s">
        <v>119</v>
      </c>
      <c r="BA16" s="1"/>
      <c r="BB16" s="1"/>
      <c r="BC16" s="1"/>
      <c r="BD16" s="1"/>
      <c r="BE16" s="1"/>
      <c r="BF16" s="1"/>
      <c r="BG16" s="13" t="s">
        <v>7875</v>
      </c>
      <c r="BH16" s="15">
        <v>26</v>
      </c>
      <c r="BI16" s="1"/>
      <c r="BJ16" s="1"/>
      <c r="BK16" s="1"/>
      <c r="BL16" s="1"/>
      <c r="BM16" s="1"/>
      <c r="BN16" s="1"/>
      <c r="BO16" s="1"/>
      <c r="BP16" s="1"/>
      <c r="BQ16" s="1"/>
      <c r="BR16" s="1"/>
      <c r="BT16" s="13" t="s">
        <v>6323</v>
      </c>
      <c r="BU16" s="15">
        <v>3</v>
      </c>
      <c r="CL16" s="13" t="s">
        <v>470</v>
      </c>
      <c r="CM16" s="15">
        <v>10</v>
      </c>
    </row>
    <row r="17" spans="1:91" hidden="1" x14ac:dyDescent="0.35">
      <c r="A17" s="1" t="s">
        <v>6294</v>
      </c>
      <c r="B17" s="1">
        <v>32</v>
      </c>
      <c r="C17" s="1"/>
      <c r="D17" s="1"/>
      <c r="E17" s="1"/>
      <c r="F17" s="1"/>
      <c r="G17" s="1"/>
      <c r="H17" s="1"/>
      <c r="I17" s="1"/>
      <c r="J17" s="1"/>
      <c r="K17" s="1"/>
      <c r="L17" s="1"/>
      <c r="M17" s="1"/>
      <c r="N17" s="1"/>
      <c r="O17" s="1"/>
      <c r="P17" s="1"/>
      <c r="Q17" s="1"/>
      <c r="R17" s="1"/>
      <c r="S17" s="1"/>
      <c r="T17" s="1"/>
      <c r="U17" s="1"/>
      <c r="V17" s="1"/>
      <c r="W17" s="1"/>
      <c r="X17" s="1"/>
      <c r="Y17" s="1"/>
      <c r="Z17" s="1"/>
      <c r="AA17" s="1" t="s">
        <v>119</v>
      </c>
      <c r="AB17" s="1" t="s">
        <v>119</v>
      </c>
      <c r="AC17" s="1" t="s">
        <v>119</v>
      </c>
      <c r="AD17" s="1" t="s">
        <v>119</v>
      </c>
      <c r="AE17" s="1" t="s">
        <v>119</v>
      </c>
      <c r="AF17" s="1" t="s">
        <v>119</v>
      </c>
      <c r="AG17" s="1" t="s">
        <v>119</v>
      </c>
      <c r="AH17" s="1" t="s">
        <v>119</v>
      </c>
      <c r="AI17" s="1" t="s">
        <v>119</v>
      </c>
      <c r="AJ17" s="1" t="s">
        <v>119</v>
      </c>
      <c r="AK17" s="1" t="s">
        <v>119</v>
      </c>
      <c r="AL17" s="1" t="s">
        <v>119</v>
      </c>
      <c r="AM17" s="1" t="s">
        <v>119</v>
      </c>
      <c r="AN17" s="1" t="s">
        <v>119</v>
      </c>
      <c r="AO17" s="1" t="s">
        <v>119</v>
      </c>
      <c r="AP17" s="1" t="s">
        <v>119</v>
      </c>
      <c r="AQ17" s="1" t="s">
        <v>119</v>
      </c>
      <c r="AR17" s="1" t="s">
        <v>119</v>
      </c>
      <c r="AS17" s="1" t="s">
        <v>119</v>
      </c>
      <c r="AT17" s="1" t="s">
        <v>119</v>
      </c>
      <c r="AU17" s="1" t="s">
        <v>119</v>
      </c>
      <c r="AV17" s="1" t="s">
        <v>119</v>
      </c>
      <c r="AW17" s="1" t="s">
        <v>119</v>
      </c>
      <c r="AX17" s="1" t="s">
        <v>119</v>
      </c>
      <c r="AY17" s="1" t="s">
        <v>119</v>
      </c>
      <c r="AZ17" s="1" t="s">
        <v>119</v>
      </c>
      <c r="BA17" s="1"/>
      <c r="BB17" s="1"/>
      <c r="BC17" s="1"/>
      <c r="BD17" s="1"/>
      <c r="BE17" s="1"/>
      <c r="BF17" s="1"/>
      <c r="BG17" s="1"/>
      <c r="BH17" s="1"/>
      <c r="BI17" s="1"/>
      <c r="BJ17" s="1"/>
      <c r="BK17" s="1"/>
      <c r="BL17" s="1"/>
      <c r="BM17" s="1"/>
      <c r="BN17" s="1"/>
      <c r="BO17" s="1"/>
      <c r="BP17" s="1"/>
      <c r="BQ17" s="1"/>
      <c r="BR17" s="1"/>
      <c r="BT17" s="13" t="s">
        <v>6328</v>
      </c>
      <c r="BU17" s="15">
        <v>3</v>
      </c>
      <c r="CL17" s="13" t="s">
        <v>468</v>
      </c>
      <c r="CM17" s="15">
        <v>2</v>
      </c>
    </row>
    <row r="18" spans="1:91" hidden="1" x14ac:dyDescent="0.35">
      <c r="A18" s="1" t="s">
        <v>7840</v>
      </c>
      <c r="B18" s="1">
        <v>31</v>
      </c>
      <c r="C18" s="1"/>
      <c r="D18" s="1"/>
      <c r="E18" s="1"/>
      <c r="F18" s="1"/>
      <c r="G18" s="1"/>
      <c r="H18" s="1"/>
      <c r="I18" s="1"/>
      <c r="J18" s="1"/>
      <c r="K18" s="1"/>
      <c r="L18" s="1"/>
      <c r="M18" s="1"/>
      <c r="N18" s="1"/>
      <c r="O18" s="1"/>
      <c r="P18" s="1"/>
      <c r="Q18" s="1"/>
      <c r="R18" s="1"/>
      <c r="S18" s="1"/>
      <c r="T18" s="1"/>
      <c r="U18" s="1"/>
      <c r="V18" s="1"/>
      <c r="W18" s="1"/>
      <c r="X18" s="1"/>
      <c r="Y18" s="1"/>
      <c r="Z18" s="1"/>
      <c r="AA18" s="1" t="s">
        <v>119</v>
      </c>
      <c r="AB18" s="1" t="s">
        <v>119</v>
      </c>
      <c r="AC18" s="1" t="s">
        <v>119</v>
      </c>
      <c r="AD18" s="1" t="s">
        <v>119</v>
      </c>
      <c r="AE18" s="1" t="s">
        <v>119</v>
      </c>
      <c r="AF18" s="1" t="s">
        <v>119</v>
      </c>
      <c r="AG18" s="1" t="s">
        <v>119</v>
      </c>
      <c r="AH18" s="1" t="s">
        <v>119</v>
      </c>
      <c r="AI18" s="1" t="s">
        <v>119</v>
      </c>
      <c r="AJ18" s="1" t="s">
        <v>119</v>
      </c>
      <c r="AK18" s="1" t="s">
        <v>119</v>
      </c>
      <c r="AL18" s="1" t="s">
        <v>119</v>
      </c>
      <c r="AM18" s="1" t="s">
        <v>119</v>
      </c>
      <c r="AN18" s="1" t="s">
        <v>119</v>
      </c>
      <c r="AO18" s="1" t="s">
        <v>119</v>
      </c>
      <c r="AP18" s="1" t="s">
        <v>119</v>
      </c>
      <c r="AQ18" s="1" t="s">
        <v>119</v>
      </c>
      <c r="AR18" s="1" t="s">
        <v>119</v>
      </c>
      <c r="AS18" s="1" t="s">
        <v>119</v>
      </c>
      <c r="AT18" s="1" t="s">
        <v>119</v>
      </c>
      <c r="AU18" s="1" t="s">
        <v>119</v>
      </c>
      <c r="AV18" s="1" t="s">
        <v>119</v>
      </c>
      <c r="AW18" s="1" t="s">
        <v>119</v>
      </c>
      <c r="AX18" s="1" t="s">
        <v>119</v>
      </c>
      <c r="AY18" s="1" t="s">
        <v>119</v>
      </c>
      <c r="AZ18" s="1" t="s">
        <v>119</v>
      </c>
      <c r="BA18" s="1"/>
      <c r="BB18" s="1"/>
      <c r="BC18" s="1"/>
      <c r="BD18" s="1"/>
      <c r="BE18" s="1"/>
      <c r="BF18" s="1"/>
      <c r="BG18" s="1"/>
      <c r="BH18" s="1"/>
      <c r="BI18" s="1"/>
      <c r="BJ18" s="1"/>
      <c r="BK18" s="1"/>
      <c r="BL18" s="1"/>
      <c r="BM18" s="1"/>
      <c r="BN18" s="1"/>
      <c r="BO18" s="1"/>
      <c r="BP18" s="1"/>
      <c r="BQ18" s="1"/>
      <c r="BR18" s="1"/>
      <c r="BT18" s="13" t="s">
        <v>570</v>
      </c>
      <c r="BU18" s="15">
        <v>4</v>
      </c>
      <c r="CL18" s="13" t="s">
        <v>464</v>
      </c>
      <c r="CM18" s="15">
        <v>1</v>
      </c>
    </row>
    <row r="19" spans="1:91" hidden="1" x14ac:dyDescent="0.35">
      <c r="A19" s="1" t="s">
        <v>7841</v>
      </c>
      <c r="B19" s="1">
        <v>26</v>
      </c>
      <c r="C19" s="1"/>
      <c r="D19" s="1"/>
      <c r="E19" s="1"/>
      <c r="F19" s="1"/>
      <c r="G19" s="1"/>
      <c r="H19" s="1"/>
      <c r="I19" s="1"/>
      <c r="J19" s="1"/>
      <c r="K19" s="1"/>
      <c r="L19" s="1"/>
      <c r="M19" s="1"/>
      <c r="N19" s="1"/>
      <c r="O19" s="1"/>
      <c r="P19" s="1"/>
      <c r="Q19" s="1"/>
      <c r="R19" s="1"/>
      <c r="S19" s="1"/>
      <c r="T19" s="1"/>
      <c r="U19" s="1"/>
      <c r="V19" s="1"/>
      <c r="W19" s="1"/>
      <c r="X19" s="1"/>
      <c r="Y19" s="1"/>
      <c r="Z19" s="1"/>
      <c r="AA19" s="1" t="s">
        <v>119</v>
      </c>
      <c r="AB19" s="1" t="s">
        <v>119</v>
      </c>
      <c r="AC19" s="1" t="s">
        <v>119</v>
      </c>
      <c r="AD19" s="1" t="s">
        <v>119</v>
      </c>
      <c r="AE19" s="1" t="s">
        <v>119</v>
      </c>
      <c r="AF19" s="1" t="s">
        <v>119</v>
      </c>
      <c r="AG19" s="1" t="s">
        <v>119</v>
      </c>
      <c r="AH19" s="1" t="s">
        <v>119</v>
      </c>
      <c r="AI19" s="1" t="s">
        <v>119</v>
      </c>
      <c r="AJ19" s="1" t="s">
        <v>119</v>
      </c>
      <c r="AK19" s="1" t="s">
        <v>119</v>
      </c>
      <c r="AL19" s="1" t="s">
        <v>119</v>
      </c>
      <c r="AM19" s="1" t="s">
        <v>119</v>
      </c>
      <c r="AN19" s="1" t="s">
        <v>119</v>
      </c>
      <c r="AO19" s="1" t="s">
        <v>119</v>
      </c>
      <c r="AP19" s="1" t="s">
        <v>119</v>
      </c>
      <c r="AQ19" s="1" t="s">
        <v>119</v>
      </c>
      <c r="AR19" s="1" t="s">
        <v>119</v>
      </c>
      <c r="AS19" s="1" t="s">
        <v>119</v>
      </c>
      <c r="AT19" s="1" t="s">
        <v>119</v>
      </c>
      <c r="AU19" s="1" t="s">
        <v>119</v>
      </c>
      <c r="AV19" s="1" t="s">
        <v>119</v>
      </c>
      <c r="AW19" s="1" t="s">
        <v>119</v>
      </c>
      <c r="AX19" s="1" t="s">
        <v>119</v>
      </c>
      <c r="AY19" s="1" t="s">
        <v>119</v>
      </c>
      <c r="AZ19" s="1" t="s">
        <v>119</v>
      </c>
      <c r="BA19" s="1"/>
      <c r="BB19" s="1"/>
      <c r="BC19" s="1"/>
      <c r="BD19" s="1"/>
      <c r="BE19" s="1"/>
      <c r="BF19" s="1"/>
      <c r="BG19" s="1"/>
      <c r="BH19" s="1"/>
      <c r="BI19" s="1"/>
      <c r="BJ19" s="1"/>
      <c r="BK19" s="1"/>
      <c r="BL19" s="1"/>
      <c r="BM19" s="1"/>
      <c r="BN19" s="1"/>
      <c r="BO19" s="1"/>
      <c r="BP19" s="1"/>
      <c r="BQ19" s="1"/>
      <c r="BR19" s="1"/>
      <c r="BT19" s="13" t="s">
        <v>6334</v>
      </c>
      <c r="BU19" s="15">
        <v>1</v>
      </c>
      <c r="CL19" s="13" t="s">
        <v>845</v>
      </c>
      <c r="CM19" s="15">
        <v>1</v>
      </c>
    </row>
    <row r="20" spans="1:91" hidden="1" x14ac:dyDescent="0.35">
      <c r="A20" s="1" t="s">
        <v>7842</v>
      </c>
      <c r="B20" s="1">
        <v>22</v>
      </c>
      <c r="C20" s="1"/>
      <c r="D20" s="1"/>
      <c r="E20" s="1"/>
      <c r="F20" s="1"/>
      <c r="G20" s="1"/>
      <c r="H20" s="1"/>
      <c r="I20" s="1"/>
      <c r="J20" s="1"/>
      <c r="K20" s="1"/>
      <c r="L20" s="1"/>
      <c r="M20" s="1"/>
      <c r="N20" s="1"/>
      <c r="O20" s="1"/>
      <c r="P20" s="1"/>
      <c r="Q20" s="1"/>
      <c r="R20" s="1"/>
      <c r="S20" s="1"/>
      <c r="T20" s="1"/>
      <c r="U20" s="1"/>
      <c r="V20" s="1"/>
      <c r="W20" s="1"/>
      <c r="X20" s="1"/>
      <c r="Y20" s="1"/>
      <c r="Z20" s="1"/>
      <c r="AA20" s="1" t="s">
        <v>119</v>
      </c>
      <c r="AB20" s="1" t="s">
        <v>119</v>
      </c>
      <c r="AC20" s="1" t="s">
        <v>119</v>
      </c>
      <c r="AD20" s="1" t="s">
        <v>119</v>
      </c>
      <c r="AE20" s="1" t="s">
        <v>119</v>
      </c>
      <c r="AF20" s="1" t="s">
        <v>119</v>
      </c>
      <c r="AG20" s="1" t="s">
        <v>119</v>
      </c>
      <c r="AH20" s="1" t="s">
        <v>119</v>
      </c>
      <c r="AI20" s="1" t="s">
        <v>119</v>
      </c>
      <c r="AJ20" s="1" t="s">
        <v>119</v>
      </c>
      <c r="AK20" s="1" t="s">
        <v>119</v>
      </c>
      <c r="AL20" s="1" t="s">
        <v>119</v>
      </c>
      <c r="AM20" s="1" t="s">
        <v>119</v>
      </c>
      <c r="AN20" s="1" t="s">
        <v>119</v>
      </c>
      <c r="AO20" s="1" t="s">
        <v>119</v>
      </c>
      <c r="AP20" s="1" t="s">
        <v>119</v>
      </c>
      <c r="AQ20" s="1" t="s">
        <v>119</v>
      </c>
      <c r="AR20" s="1" t="s">
        <v>119</v>
      </c>
      <c r="AS20" s="1" t="s">
        <v>119</v>
      </c>
      <c r="AT20" s="1" t="s">
        <v>119</v>
      </c>
      <c r="AU20" s="1" t="s">
        <v>119</v>
      </c>
      <c r="AV20" s="1" t="s">
        <v>119</v>
      </c>
      <c r="AW20" s="1" t="s">
        <v>119</v>
      </c>
      <c r="AX20" s="1" t="s">
        <v>119</v>
      </c>
      <c r="AY20" s="1" t="s">
        <v>119</v>
      </c>
      <c r="AZ20" s="1" t="s">
        <v>119</v>
      </c>
      <c r="BA20" s="1"/>
      <c r="BB20" s="1"/>
      <c r="BC20" s="1"/>
      <c r="BD20" s="1"/>
      <c r="BE20" s="1"/>
      <c r="BF20" s="1"/>
      <c r="BG20" s="1"/>
      <c r="BH20" s="1"/>
      <c r="BI20" s="1"/>
      <c r="BJ20" s="1"/>
      <c r="BK20" s="1"/>
      <c r="BL20" s="1"/>
      <c r="BM20" s="1"/>
      <c r="BN20" s="1"/>
      <c r="BO20" s="1"/>
      <c r="BP20" s="1"/>
      <c r="BQ20" s="1"/>
      <c r="BR20" s="1"/>
      <c r="BT20" s="13" t="s">
        <v>7875</v>
      </c>
      <c r="BU20" s="15">
        <v>109</v>
      </c>
      <c r="CL20" s="13" t="s">
        <v>469</v>
      </c>
      <c r="CM20" s="15">
        <v>3</v>
      </c>
    </row>
    <row r="21" spans="1:91" hidden="1" x14ac:dyDescent="0.35">
      <c r="A21" s="1" t="s">
        <v>7843</v>
      </c>
      <c r="B21" s="1">
        <v>19</v>
      </c>
      <c r="C21" s="1"/>
      <c r="D21" s="1"/>
      <c r="E21" s="1"/>
      <c r="F21" s="1"/>
      <c r="G21" s="1"/>
      <c r="H21" s="1"/>
      <c r="I21" s="1"/>
      <c r="J21" s="1"/>
      <c r="K21" s="1"/>
      <c r="L21" s="1"/>
      <c r="M21" s="1"/>
      <c r="N21" s="1"/>
      <c r="O21" s="1"/>
      <c r="P21" s="1"/>
      <c r="Q21" s="1"/>
      <c r="R21" s="1"/>
      <c r="S21" s="1"/>
      <c r="T21" s="1"/>
      <c r="U21" s="1"/>
      <c r="V21" s="1"/>
      <c r="W21" s="1"/>
      <c r="X21" s="1"/>
      <c r="Y21" s="1"/>
      <c r="Z21" s="1"/>
      <c r="AA21" s="1" t="s">
        <v>119</v>
      </c>
      <c r="AB21" s="1" t="s">
        <v>119</v>
      </c>
      <c r="AC21" s="1" t="s">
        <v>119</v>
      </c>
      <c r="AD21" s="1" t="s">
        <v>119</v>
      </c>
      <c r="AE21" s="1" t="s">
        <v>119</v>
      </c>
      <c r="AF21" s="1" t="s">
        <v>119</v>
      </c>
      <c r="AG21" s="1" t="s">
        <v>119</v>
      </c>
      <c r="AH21" s="1" t="s">
        <v>119</v>
      </c>
      <c r="AI21" s="1" t="s">
        <v>119</v>
      </c>
      <c r="AJ21" s="1" t="s">
        <v>119</v>
      </c>
      <c r="AK21" s="1" t="s">
        <v>119</v>
      </c>
      <c r="AL21" s="1" t="s">
        <v>119</v>
      </c>
      <c r="AM21" s="1" t="s">
        <v>119</v>
      </c>
      <c r="AN21" s="1" t="s">
        <v>119</v>
      </c>
      <c r="AO21" s="1" t="s">
        <v>119</v>
      </c>
      <c r="AP21" s="1" t="s">
        <v>119</v>
      </c>
      <c r="AQ21" s="1" t="s">
        <v>119</v>
      </c>
      <c r="AR21" s="1" t="s">
        <v>119</v>
      </c>
      <c r="AS21" s="1" t="s">
        <v>119</v>
      </c>
      <c r="AT21" s="1" t="s">
        <v>119</v>
      </c>
      <c r="AU21" s="1" t="s">
        <v>119</v>
      </c>
      <c r="AV21" s="1" t="s">
        <v>119</v>
      </c>
      <c r="AW21" s="1" t="s">
        <v>119</v>
      </c>
      <c r="AX21" s="1" t="s">
        <v>119</v>
      </c>
      <c r="AY21" s="1" t="s">
        <v>119</v>
      </c>
      <c r="AZ21" s="1" t="s">
        <v>119</v>
      </c>
      <c r="BA21" s="1"/>
      <c r="BB21" s="1"/>
      <c r="BC21" s="1"/>
      <c r="BD21" s="1"/>
      <c r="BE21" s="1"/>
      <c r="BF21" s="1"/>
      <c r="BG21" s="1"/>
      <c r="BH21" s="1"/>
      <c r="BI21" s="1"/>
      <c r="BJ21" s="1"/>
      <c r="BK21" s="1"/>
      <c r="BL21" s="1"/>
      <c r="BM21" s="1"/>
      <c r="BN21" s="1"/>
      <c r="BO21" s="1"/>
      <c r="BP21" s="1"/>
      <c r="BQ21" s="1"/>
      <c r="BR21" s="1"/>
      <c r="CL21" s="13" t="s">
        <v>895</v>
      </c>
      <c r="CM21" s="15">
        <v>1</v>
      </c>
    </row>
    <row r="22" spans="1:91" hidden="1" x14ac:dyDescent="0.35">
      <c r="A22" s="1" t="s">
        <v>338</v>
      </c>
      <c r="B22" s="1">
        <v>19</v>
      </c>
      <c r="C22" s="1"/>
      <c r="D22" s="1"/>
      <c r="E22" s="1"/>
      <c r="F22" s="1"/>
      <c r="G22" s="1"/>
      <c r="H22" s="1"/>
      <c r="I22" s="1"/>
      <c r="J22" s="1"/>
      <c r="K22" s="1"/>
      <c r="L22" s="1"/>
      <c r="M22" s="1"/>
      <c r="N22" s="1"/>
      <c r="O22" s="1"/>
      <c r="P22" s="1"/>
      <c r="Q22" s="1"/>
      <c r="R22" s="1"/>
      <c r="S22" s="1"/>
      <c r="T22" s="1"/>
      <c r="U22" s="1"/>
      <c r="V22" s="1"/>
      <c r="W22" s="1"/>
      <c r="X22" s="1"/>
      <c r="Y22" s="1"/>
      <c r="Z22" s="1"/>
      <c r="AA22" s="1" t="s">
        <v>119</v>
      </c>
      <c r="AB22" s="1" t="s">
        <v>119</v>
      </c>
      <c r="AC22" s="1" t="s">
        <v>119</v>
      </c>
      <c r="AD22" s="1" t="s">
        <v>119</v>
      </c>
      <c r="AE22" s="1" t="s">
        <v>119</v>
      </c>
      <c r="AF22" s="1" t="s">
        <v>119</v>
      </c>
      <c r="AG22" s="1" t="s">
        <v>119</v>
      </c>
      <c r="AH22" s="1" t="s">
        <v>119</v>
      </c>
      <c r="AI22" s="1" t="s">
        <v>119</v>
      </c>
      <c r="AJ22" s="1" t="s">
        <v>119</v>
      </c>
      <c r="AK22" s="1" t="s">
        <v>119</v>
      </c>
      <c r="AL22" s="1" t="s">
        <v>119</v>
      </c>
      <c r="AM22" s="1" t="s">
        <v>119</v>
      </c>
      <c r="AN22" s="1" t="s">
        <v>119</v>
      </c>
      <c r="AO22" s="1" t="s">
        <v>119</v>
      </c>
      <c r="AP22" s="1" t="s">
        <v>119</v>
      </c>
      <c r="AQ22" s="1" t="s">
        <v>119</v>
      </c>
      <c r="AR22" s="1" t="s">
        <v>119</v>
      </c>
      <c r="AS22" s="1" t="s">
        <v>119</v>
      </c>
      <c r="AT22" s="1" t="s">
        <v>119</v>
      </c>
      <c r="AU22" s="1" t="s">
        <v>119</v>
      </c>
      <c r="AV22" s="1" t="s">
        <v>119</v>
      </c>
      <c r="AW22" s="1" t="s">
        <v>119</v>
      </c>
      <c r="AX22" s="1" t="s">
        <v>119</v>
      </c>
      <c r="AY22" s="1" t="s">
        <v>119</v>
      </c>
      <c r="AZ22" s="1" t="s">
        <v>119</v>
      </c>
      <c r="BA22" s="1"/>
      <c r="BB22" s="1"/>
      <c r="BC22" s="1"/>
      <c r="BD22" s="1"/>
      <c r="BE22" s="1"/>
      <c r="BF22" s="1"/>
      <c r="BG22" s="1"/>
      <c r="BH22" s="1"/>
      <c r="BI22" s="1"/>
      <c r="BJ22" s="1"/>
      <c r="BK22" s="1"/>
      <c r="BL22" s="1"/>
      <c r="BM22" s="1"/>
      <c r="BN22" s="1"/>
      <c r="BO22" s="1"/>
      <c r="BP22" s="1"/>
      <c r="BQ22" s="1"/>
      <c r="BR22" s="1"/>
      <c r="CL22" s="13" t="s">
        <v>467</v>
      </c>
      <c r="CM22" s="15">
        <v>7</v>
      </c>
    </row>
    <row r="23" spans="1:91" hidden="1" x14ac:dyDescent="0.35">
      <c r="A23" s="1" t="s">
        <v>7844</v>
      </c>
      <c r="B23" s="1">
        <v>16</v>
      </c>
      <c r="C23" s="1"/>
      <c r="D23" s="1"/>
      <c r="E23" s="1"/>
      <c r="F23" s="1"/>
      <c r="G23" s="1"/>
      <c r="H23" s="1"/>
      <c r="I23" s="1"/>
      <c r="J23" s="1"/>
      <c r="K23" s="1"/>
      <c r="L23" s="1"/>
      <c r="M23" s="1"/>
      <c r="N23" s="1"/>
      <c r="O23" s="1"/>
      <c r="P23" s="1"/>
      <c r="Q23" s="1"/>
      <c r="R23" s="1"/>
      <c r="S23" s="1"/>
      <c r="T23" s="1"/>
      <c r="U23" s="1"/>
      <c r="V23" s="1"/>
      <c r="W23" s="1"/>
      <c r="X23" s="1"/>
      <c r="Y23" s="1"/>
      <c r="Z23" s="1"/>
      <c r="AA23" s="1" t="s">
        <v>119</v>
      </c>
      <c r="AB23" s="1" t="s">
        <v>119</v>
      </c>
      <c r="AC23" s="1" t="s">
        <v>119</v>
      </c>
      <c r="AD23" s="1" t="s">
        <v>119</v>
      </c>
      <c r="AE23" s="1" t="s">
        <v>119</v>
      </c>
      <c r="AF23" s="1" t="s">
        <v>119</v>
      </c>
      <c r="AG23" s="1" t="s">
        <v>119</v>
      </c>
      <c r="AH23" s="1" t="s">
        <v>119</v>
      </c>
      <c r="AI23" s="1" t="s">
        <v>119</v>
      </c>
      <c r="AJ23" s="1" t="s">
        <v>119</v>
      </c>
      <c r="AK23" s="1" t="s">
        <v>119</v>
      </c>
      <c r="AL23" s="1" t="s">
        <v>119</v>
      </c>
      <c r="AM23" s="1" t="s">
        <v>119</v>
      </c>
      <c r="AN23" s="1" t="s">
        <v>119</v>
      </c>
      <c r="AO23" s="1" t="s">
        <v>119</v>
      </c>
      <c r="AP23" s="1" t="s">
        <v>119</v>
      </c>
      <c r="AQ23" s="1" t="s">
        <v>119</v>
      </c>
      <c r="AR23" s="1" t="s">
        <v>119</v>
      </c>
      <c r="AS23" s="1" t="s">
        <v>119</v>
      </c>
      <c r="AT23" s="1" t="s">
        <v>119</v>
      </c>
      <c r="AU23" s="1" t="s">
        <v>119</v>
      </c>
      <c r="AV23" s="1" t="s">
        <v>119</v>
      </c>
      <c r="AW23" s="1" t="s">
        <v>119</v>
      </c>
      <c r="AX23" s="1" t="s">
        <v>119</v>
      </c>
      <c r="AY23" s="1" t="s">
        <v>119</v>
      </c>
      <c r="AZ23" s="1" t="s">
        <v>119</v>
      </c>
      <c r="BA23" s="1"/>
      <c r="BB23" s="1"/>
      <c r="BC23" s="1"/>
      <c r="BD23" s="1"/>
      <c r="BE23" s="1"/>
      <c r="BF23" s="1"/>
      <c r="BG23" s="1"/>
      <c r="BH23" s="1"/>
      <c r="BI23" s="1"/>
      <c r="BJ23" s="1"/>
      <c r="BK23" s="1"/>
      <c r="BL23" s="1"/>
      <c r="BM23" s="1"/>
      <c r="BN23" s="1"/>
      <c r="BO23" s="1"/>
      <c r="BP23" s="1"/>
      <c r="BQ23" s="1"/>
      <c r="BR23" s="1"/>
      <c r="CL23" s="13" t="s">
        <v>461</v>
      </c>
      <c r="CM23" s="15">
        <v>1</v>
      </c>
    </row>
    <row r="24" spans="1:91" hidden="1" x14ac:dyDescent="0.35">
      <c r="A24" s="1" t="s">
        <v>7845</v>
      </c>
      <c r="B24" s="1">
        <v>15</v>
      </c>
      <c r="C24" s="1"/>
      <c r="D24" s="1"/>
      <c r="E24" s="1"/>
      <c r="F24" s="1"/>
      <c r="G24" s="1"/>
      <c r="H24" s="1"/>
      <c r="I24" s="1"/>
      <c r="J24" s="1"/>
      <c r="K24" s="1"/>
      <c r="L24" s="1"/>
      <c r="M24" s="1"/>
      <c r="N24" s="1"/>
      <c r="O24" s="1"/>
      <c r="P24" s="1"/>
      <c r="Q24" s="1"/>
      <c r="R24" s="1"/>
      <c r="S24" s="1"/>
      <c r="T24" s="1"/>
      <c r="U24" s="1"/>
      <c r="V24" s="1"/>
      <c r="W24" s="1"/>
      <c r="X24" s="1"/>
      <c r="Y24" s="1"/>
      <c r="Z24" s="1"/>
      <c r="AA24" s="1" t="s">
        <v>119</v>
      </c>
      <c r="AB24" s="1" t="s">
        <v>119</v>
      </c>
      <c r="AC24" s="1" t="s">
        <v>119</v>
      </c>
      <c r="AD24" s="1" t="s">
        <v>119</v>
      </c>
      <c r="AE24" s="1" t="s">
        <v>119</v>
      </c>
      <c r="AF24" s="1" t="s">
        <v>119</v>
      </c>
      <c r="AG24" s="1" t="s">
        <v>119</v>
      </c>
      <c r="AH24" s="1" t="s">
        <v>119</v>
      </c>
      <c r="AI24" s="1" t="s">
        <v>119</v>
      </c>
      <c r="AJ24" s="1" t="s">
        <v>119</v>
      </c>
      <c r="AK24" s="1" t="s">
        <v>119</v>
      </c>
      <c r="AL24" s="1" t="s">
        <v>119</v>
      </c>
      <c r="AM24" s="1" t="s">
        <v>119</v>
      </c>
      <c r="AN24" s="1" t="s">
        <v>119</v>
      </c>
      <c r="AO24" s="1" t="s">
        <v>119</v>
      </c>
      <c r="AP24" s="1" t="s">
        <v>119</v>
      </c>
      <c r="AQ24" s="1" t="s">
        <v>119</v>
      </c>
      <c r="AR24" s="1" t="s">
        <v>119</v>
      </c>
      <c r="AS24" s="1" t="s">
        <v>119</v>
      </c>
      <c r="AT24" s="1" t="s">
        <v>119</v>
      </c>
      <c r="AU24" s="1" t="s">
        <v>119</v>
      </c>
      <c r="AV24" s="1" t="s">
        <v>119</v>
      </c>
      <c r="AW24" s="1" t="s">
        <v>119</v>
      </c>
      <c r="AX24" s="1" t="s">
        <v>119</v>
      </c>
      <c r="AY24" s="1" t="s">
        <v>119</v>
      </c>
      <c r="AZ24" s="1" t="s">
        <v>119</v>
      </c>
      <c r="BA24" s="1"/>
      <c r="BB24" s="1"/>
      <c r="BC24" s="1"/>
      <c r="BD24" s="1"/>
      <c r="BE24" s="1"/>
      <c r="BF24" s="1"/>
      <c r="BG24" s="1"/>
      <c r="BH24" s="1"/>
      <c r="BI24" s="1"/>
      <c r="BJ24" s="1"/>
      <c r="BK24" s="1"/>
      <c r="BL24" s="1"/>
      <c r="BM24" s="1"/>
      <c r="BN24" s="1"/>
      <c r="BO24" s="1"/>
      <c r="BP24" s="1"/>
      <c r="BQ24" s="1"/>
      <c r="BR24" s="1"/>
      <c r="CL24" s="13" t="s">
        <v>476</v>
      </c>
      <c r="CM24" s="15">
        <v>13</v>
      </c>
    </row>
    <row r="25" spans="1:91" hidden="1" x14ac:dyDescent="0.35">
      <c r="A25" s="1" t="s">
        <v>2842</v>
      </c>
      <c r="B25" s="1">
        <v>15</v>
      </c>
      <c r="C25" s="1"/>
      <c r="D25" s="1"/>
      <c r="E25" s="1"/>
      <c r="F25" s="1"/>
      <c r="G25" s="1"/>
      <c r="H25" s="1"/>
      <c r="I25" s="1"/>
      <c r="J25" s="1"/>
      <c r="K25" s="1"/>
      <c r="L25" s="1"/>
      <c r="M25" s="1"/>
      <c r="N25" s="1"/>
      <c r="O25" s="1"/>
      <c r="P25" s="1"/>
      <c r="Q25" s="1"/>
      <c r="R25" s="1"/>
      <c r="S25" s="1"/>
      <c r="T25" s="1"/>
      <c r="U25" s="1"/>
      <c r="V25" s="1"/>
      <c r="W25" s="1"/>
      <c r="X25" s="1"/>
      <c r="Y25" s="1"/>
      <c r="Z25" s="1"/>
      <c r="AA25" s="1" t="s">
        <v>119</v>
      </c>
      <c r="AB25" s="1" t="s">
        <v>119</v>
      </c>
      <c r="AC25" s="1" t="s">
        <v>119</v>
      </c>
      <c r="AD25" s="1" t="s">
        <v>119</v>
      </c>
      <c r="AE25" s="1" t="s">
        <v>119</v>
      </c>
      <c r="AF25" s="1" t="s">
        <v>119</v>
      </c>
      <c r="AG25" s="1" t="s">
        <v>119</v>
      </c>
      <c r="AH25" s="1" t="s">
        <v>119</v>
      </c>
      <c r="AI25" s="1" t="s">
        <v>119</v>
      </c>
      <c r="AJ25" s="1" t="s">
        <v>119</v>
      </c>
      <c r="AK25" s="1" t="s">
        <v>119</v>
      </c>
      <c r="AL25" s="1" t="s">
        <v>119</v>
      </c>
      <c r="AM25" s="1" t="s">
        <v>119</v>
      </c>
      <c r="AN25" s="1" t="s">
        <v>119</v>
      </c>
      <c r="AO25" s="1" t="s">
        <v>119</v>
      </c>
      <c r="AP25" s="1" t="s">
        <v>119</v>
      </c>
      <c r="AQ25" s="1" t="s">
        <v>119</v>
      </c>
      <c r="AR25" s="1" t="s">
        <v>119</v>
      </c>
      <c r="AS25" s="1" t="s">
        <v>119</v>
      </c>
      <c r="AT25" s="1" t="s">
        <v>119</v>
      </c>
      <c r="AU25" s="1" t="s">
        <v>119</v>
      </c>
      <c r="AV25" s="1" t="s">
        <v>119</v>
      </c>
      <c r="AW25" s="1" t="s">
        <v>119</v>
      </c>
      <c r="AX25" s="1" t="s">
        <v>119</v>
      </c>
      <c r="AY25" s="1" t="s">
        <v>119</v>
      </c>
      <c r="AZ25" s="1" t="s">
        <v>119</v>
      </c>
      <c r="BA25" s="1"/>
      <c r="BB25" s="1"/>
      <c r="BC25" s="1"/>
      <c r="BD25" s="1"/>
      <c r="BE25" s="1"/>
      <c r="BF25" s="1"/>
      <c r="BG25" s="1"/>
      <c r="BH25" s="1"/>
      <c r="BI25" s="1"/>
      <c r="BJ25" s="1"/>
      <c r="BK25" s="1"/>
      <c r="BL25" s="1"/>
      <c r="BM25" s="1"/>
      <c r="BN25" s="1"/>
      <c r="BO25" s="1"/>
      <c r="BP25" s="1"/>
      <c r="BQ25" s="1"/>
      <c r="BR25" s="1"/>
      <c r="CL25" s="13" t="s">
        <v>993</v>
      </c>
      <c r="CM25" s="15">
        <v>1</v>
      </c>
    </row>
    <row r="26" spans="1:91" hidden="1" x14ac:dyDescent="0.35">
      <c r="A26" s="1" t="s">
        <v>7846</v>
      </c>
      <c r="B26" s="1">
        <v>13</v>
      </c>
      <c r="C26" s="1"/>
      <c r="D26" s="1"/>
      <c r="E26" s="1"/>
      <c r="F26" s="1"/>
      <c r="G26" s="1"/>
      <c r="H26" s="1"/>
      <c r="I26" s="1"/>
      <c r="J26" s="1"/>
      <c r="K26" s="1"/>
      <c r="L26" s="1"/>
      <c r="M26" s="1"/>
      <c r="N26" s="1"/>
      <c r="O26" s="1"/>
      <c r="P26" s="1"/>
      <c r="Q26" s="1"/>
      <c r="R26" s="1"/>
      <c r="S26" s="1"/>
      <c r="T26" s="1"/>
      <c r="U26" s="1"/>
      <c r="V26" s="1"/>
      <c r="W26" s="1"/>
      <c r="X26" s="1"/>
      <c r="Y26" s="1"/>
      <c r="Z26" s="1"/>
      <c r="AA26" s="1" t="s">
        <v>119</v>
      </c>
      <c r="AB26" s="1" t="s">
        <v>119</v>
      </c>
      <c r="AC26" s="1" t="s">
        <v>119</v>
      </c>
      <c r="AD26" s="1" t="s">
        <v>119</v>
      </c>
      <c r="AE26" s="1" t="s">
        <v>119</v>
      </c>
      <c r="AF26" s="1" t="s">
        <v>119</v>
      </c>
      <c r="AG26" s="1" t="s">
        <v>119</v>
      </c>
      <c r="AH26" s="1" t="s">
        <v>119</v>
      </c>
      <c r="AI26" s="1" t="s">
        <v>119</v>
      </c>
      <c r="AJ26" s="1" t="s">
        <v>119</v>
      </c>
      <c r="AK26" s="1" t="s">
        <v>119</v>
      </c>
      <c r="AL26" s="1" t="s">
        <v>119</v>
      </c>
      <c r="AM26" s="1" t="s">
        <v>119</v>
      </c>
      <c r="AN26" s="1" t="s">
        <v>119</v>
      </c>
      <c r="AO26" s="1" t="s">
        <v>119</v>
      </c>
      <c r="AP26" s="1" t="s">
        <v>119</v>
      </c>
      <c r="AQ26" s="1" t="s">
        <v>119</v>
      </c>
      <c r="AR26" s="1" t="s">
        <v>119</v>
      </c>
      <c r="AS26" s="1" t="s">
        <v>119</v>
      </c>
      <c r="AT26" s="1" t="s">
        <v>119</v>
      </c>
      <c r="AU26" s="1" t="s">
        <v>119</v>
      </c>
      <c r="AV26" s="1" t="s">
        <v>119</v>
      </c>
      <c r="AW26" s="1" t="s">
        <v>119</v>
      </c>
      <c r="AX26" s="1" t="s">
        <v>119</v>
      </c>
      <c r="AY26" s="1" t="s">
        <v>119</v>
      </c>
      <c r="AZ26" s="1" t="s">
        <v>119</v>
      </c>
      <c r="BA26" s="1"/>
      <c r="BB26" s="1"/>
      <c r="BC26" s="1"/>
      <c r="BD26" s="1"/>
      <c r="BE26" s="1"/>
      <c r="BF26" s="1"/>
      <c r="BG26" s="1"/>
      <c r="BH26" s="1"/>
      <c r="BI26" s="1"/>
      <c r="BJ26" s="1"/>
      <c r="BK26" s="1"/>
      <c r="BL26" s="1"/>
      <c r="BM26" s="1"/>
      <c r="BN26" s="1"/>
      <c r="BO26" s="1"/>
      <c r="BP26" s="1"/>
      <c r="BQ26" s="1"/>
      <c r="BR26" s="1"/>
      <c r="CL26" s="13" t="s">
        <v>1013</v>
      </c>
      <c r="CM26" s="15">
        <v>2</v>
      </c>
    </row>
    <row r="27" spans="1:91" x14ac:dyDescent="0.35">
      <c r="A27" s="1" t="s">
        <v>4904</v>
      </c>
      <c r="B27" s="1">
        <v>11</v>
      </c>
      <c r="C27" s="1"/>
      <c r="D27" s="1"/>
      <c r="E27" s="1"/>
      <c r="F27" s="1"/>
      <c r="G27" s="1"/>
      <c r="H27" s="1"/>
      <c r="I27" s="1"/>
      <c r="J27" s="1"/>
      <c r="K27" s="1"/>
      <c r="L27" s="1"/>
      <c r="M27" s="1"/>
      <c r="N27" s="1"/>
      <c r="O27" s="1"/>
      <c r="P27" s="1"/>
      <c r="Q27" s="1"/>
      <c r="R27" s="1"/>
      <c r="S27" s="1"/>
      <c r="T27" s="1"/>
      <c r="U27" s="1"/>
      <c r="V27" s="1"/>
      <c r="W27" s="1"/>
      <c r="X27" s="1"/>
      <c r="Y27" s="1"/>
      <c r="Z27" s="1"/>
      <c r="AA27" s="1" t="s">
        <v>119</v>
      </c>
      <c r="AB27" s="1" t="s">
        <v>119</v>
      </c>
      <c r="AC27" s="1" t="s">
        <v>119</v>
      </c>
      <c r="AD27" s="1" t="s">
        <v>119</v>
      </c>
      <c r="AE27" s="1" t="s">
        <v>119</v>
      </c>
      <c r="AF27" s="1" t="s">
        <v>119</v>
      </c>
      <c r="AG27" s="1" t="s">
        <v>119</v>
      </c>
      <c r="AH27" s="1" t="s">
        <v>119</v>
      </c>
      <c r="AI27" s="1" t="s">
        <v>119</v>
      </c>
      <c r="AJ27" s="1" t="s">
        <v>119</v>
      </c>
      <c r="AK27" s="1" t="s">
        <v>119</v>
      </c>
      <c r="AL27" s="1" t="s">
        <v>119</v>
      </c>
      <c r="AM27" s="1" t="s">
        <v>119</v>
      </c>
      <c r="AN27" s="1" t="s">
        <v>119</v>
      </c>
      <c r="AO27" s="1" t="s">
        <v>119</v>
      </c>
      <c r="AP27" s="1" t="s">
        <v>119</v>
      </c>
      <c r="AQ27" s="1" t="s">
        <v>119</v>
      </c>
      <c r="AR27" s="1" t="s">
        <v>119</v>
      </c>
      <c r="AS27" s="1" t="s">
        <v>119</v>
      </c>
      <c r="AT27" s="1" t="s">
        <v>119</v>
      </c>
      <c r="AU27" s="1" t="s">
        <v>119</v>
      </c>
      <c r="AV27" s="1" t="s">
        <v>119</v>
      </c>
      <c r="AW27" s="1" t="s">
        <v>119</v>
      </c>
      <c r="AX27" s="1" t="s">
        <v>119</v>
      </c>
      <c r="AY27" s="1" t="s">
        <v>119</v>
      </c>
      <c r="AZ27" s="1" t="s">
        <v>119</v>
      </c>
      <c r="BA27" s="1"/>
      <c r="BB27" s="1"/>
      <c r="BC27" s="1"/>
      <c r="BD27" s="1"/>
      <c r="BE27" s="1"/>
      <c r="BF27" s="1"/>
      <c r="BG27" s="1"/>
      <c r="BH27" s="1"/>
      <c r="BI27" s="1"/>
      <c r="BJ27" s="1"/>
      <c r="BK27" s="1"/>
      <c r="BL27" s="1"/>
      <c r="BM27" s="1"/>
      <c r="BN27" s="1"/>
      <c r="BO27" s="1"/>
      <c r="BP27" s="1"/>
      <c r="BQ27" s="1"/>
      <c r="BR27" s="1"/>
      <c r="CL27" s="13" t="s">
        <v>1053</v>
      </c>
      <c r="CM27" s="15">
        <v>1</v>
      </c>
    </row>
    <row r="28" spans="1:91" hidden="1" x14ac:dyDescent="0.35">
      <c r="A28" s="1" t="s">
        <v>7847</v>
      </c>
      <c r="B28" s="1">
        <v>11</v>
      </c>
      <c r="C28" s="1"/>
      <c r="D28" s="1"/>
      <c r="E28" s="1"/>
      <c r="F28" s="1"/>
      <c r="G28" s="1"/>
      <c r="H28" s="1"/>
      <c r="I28" s="1"/>
      <c r="J28" s="1"/>
      <c r="K28" s="1"/>
      <c r="L28" s="1"/>
      <c r="M28" s="1"/>
      <c r="N28" s="1"/>
      <c r="O28" s="1"/>
      <c r="P28" s="1"/>
      <c r="Q28" s="1"/>
      <c r="R28" s="1"/>
      <c r="S28" s="1"/>
      <c r="T28" s="1"/>
      <c r="U28" s="1"/>
      <c r="V28" s="1"/>
      <c r="W28" s="1"/>
      <c r="X28" s="1"/>
      <c r="Y28" s="1"/>
      <c r="Z28" s="1"/>
      <c r="AA28" s="1" t="s">
        <v>119</v>
      </c>
      <c r="AB28" s="1" t="s">
        <v>119</v>
      </c>
      <c r="AC28" s="1" t="s">
        <v>119</v>
      </c>
      <c r="AD28" s="1" t="s">
        <v>119</v>
      </c>
      <c r="AE28" s="1" t="s">
        <v>119</v>
      </c>
      <c r="AF28" s="1" t="s">
        <v>119</v>
      </c>
      <c r="AG28" s="1" t="s">
        <v>119</v>
      </c>
      <c r="AH28" s="1" t="s">
        <v>119</v>
      </c>
      <c r="AI28" s="1" t="s">
        <v>119</v>
      </c>
      <c r="AJ28" s="1" t="s">
        <v>119</v>
      </c>
      <c r="AK28" s="1" t="s">
        <v>119</v>
      </c>
      <c r="AL28" s="1" t="s">
        <v>119</v>
      </c>
      <c r="AM28" s="1" t="s">
        <v>119</v>
      </c>
      <c r="AN28" s="1" t="s">
        <v>119</v>
      </c>
      <c r="AO28" s="1" t="s">
        <v>119</v>
      </c>
      <c r="AP28" s="1" t="s">
        <v>119</v>
      </c>
      <c r="AQ28" s="1" t="s">
        <v>119</v>
      </c>
      <c r="AR28" s="1" t="s">
        <v>119</v>
      </c>
      <c r="AS28" s="1" t="s">
        <v>119</v>
      </c>
      <c r="AT28" s="1" t="s">
        <v>119</v>
      </c>
      <c r="AU28" s="1" t="s">
        <v>119</v>
      </c>
      <c r="AV28" s="1" t="s">
        <v>119</v>
      </c>
      <c r="AW28" s="1" t="s">
        <v>119</v>
      </c>
      <c r="AX28" s="1" t="s">
        <v>119</v>
      </c>
      <c r="AY28" s="1" t="s">
        <v>119</v>
      </c>
      <c r="AZ28" s="1" t="s">
        <v>119</v>
      </c>
      <c r="BA28" s="1"/>
      <c r="BB28" s="1"/>
      <c r="BC28" s="1"/>
      <c r="BD28" s="1"/>
      <c r="BE28" s="1"/>
      <c r="BF28" s="1"/>
      <c r="BG28" s="1"/>
      <c r="BH28" s="1"/>
      <c r="BI28" s="1"/>
      <c r="BJ28" s="1"/>
      <c r="BK28" s="1"/>
      <c r="BL28" s="1"/>
      <c r="BM28" s="1"/>
      <c r="BN28" s="1"/>
      <c r="BO28" s="1"/>
      <c r="BP28" s="1"/>
      <c r="BQ28" s="1"/>
      <c r="BR28" s="1"/>
      <c r="CL28" s="13" t="s">
        <v>471</v>
      </c>
      <c r="CM28" s="15">
        <v>1</v>
      </c>
    </row>
    <row r="29" spans="1:91" hidden="1" x14ac:dyDescent="0.35">
      <c r="A29" s="1" t="s">
        <v>7848</v>
      </c>
      <c r="B29" s="1">
        <v>10</v>
      </c>
      <c r="C29" s="1"/>
      <c r="D29" s="1"/>
      <c r="E29" s="1"/>
      <c r="F29" s="1"/>
      <c r="G29" s="1"/>
      <c r="H29" s="1"/>
      <c r="I29" s="1"/>
      <c r="J29" s="1"/>
      <c r="K29" s="1"/>
      <c r="L29" s="1"/>
      <c r="M29" s="1"/>
      <c r="N29" s="1"/>
      <c r="O29" s="1"/>
      <c r="P29" s="1"/>
      <c r="Q29" s="1"/>
      <c r="R29" s="1"/>
      <c r="S29" s="1"/>
      <c r="T29" s="1"/>
      <c r="U29" s="1"/>
      <c r="V29" s="1"/>
      <c r="W29" s="1"/>
      <c r="X29" s="1"/>
      <c r="Y29" s="1"/>
      <c r="Z29" s="1"/>
      <c r="AA29" s="1" t="s">
        <v>119</v>
      </c>
      <c r="AB29" s="1" t="s">
        <v>119</v>
      </c>
      <c r="AC29" s="1" t="s">
        <v>119</v>
      </c>
      <c r="AD29" s="1" t="s">
        <v>119</v>
      </c>
      <c r="AE29" s="1" t="s">
        <v>119</v>
      </c>
      <c r="AF29" s="1" t="s">
        <v>119</v>
      </c>
      <c r="AG29" s="1" t="s">
        <v>119</v>
      </c>
      <c r="AH29" s="1" t="s">
        <v>119</v>
      </c>
      <c r="AI29" s="1" t="s">
        <v>119</v>
      </c>
      <c r="AJ29" s="1" t="s">
        <v>119</v>
      </c>
      <c r="AK29" s="1" t="s">
        <v>119</v>
      </c>
      <c r="AL29" s="1" t="s">
        <v>119</v>
      </c>
      <c r="AM29" s="1" t="s">
        <v>119</v>
      </c>
      <c r="AN29" s="1" t="s">
        <v>119</v>
      </c>
      <c r="AO29" s="1" t="s">
        <v>119</v>
      </c>
      <c r="AP29" s="1" t="s">
        <v>119</v>
      </c>
      <c r="AQ29" s="1" t="s">
        <v>119</v>
      </c>
      <c r="AR29" s="1" t="s">
        <v>119</v>
      </c>
      <c r="AS29" s="1" t="s">
        <v>119</v>
      </c>
      <c r="AT29" s="1" t="s">
        <v>119</v>
      </c>
      <c r="AU29" s="1" t="s">
        <v>119</v>
      </c>
      <c r="AV29" s="1" t="s">
        <v>119</v>
      </c>
      <c r="AW29" s="1" t="s">
        <v>119</v>
      </c>
      <c r="AX29" s="1" t="s">
        <v>119</v>
      </c>
      <c r="AY29" s="1" t="s">
        <v>119</v>
      </c>
      <c r="AZ29" s="1" t="s">
        <v>119</v>
      </c>
      <c r="BA29" s="1"/>
      <c r="BB29" s="1"/>
      <c r="BC29" s="1"/>
      <c r="BD29" s="1"/>
      <c r="BE29" s="1"/>
      <c r="BF29" s="1"/>
      <c r="BG29" s="1"/>
      <c r="BH29" s="1"/>
      <c r="BI29" s="1"/>
      <c r="BJ29" s="1"/>
      <c r="BK29" s="1"/>
      <c r="BL29" s="1"/>
      <c r="BM29" s="1"/>
      <c r="BN29" s="1"/>
      <c r="BO29" s="1"/>
      <c r="BP29" s="1"/>
      <c r="BQ29" s="1"/>
      <c r="BR29" s="1"/>
      <c r="CL29" s="13" t="s">
        <v>490</v>
      </c>
      <c r="CM29" s="15">
        <v>2</v>
      </c>
    </row>
    <row r="30" spans="1:91" hidden="1" x14ac:dyDescent="0.35">
      <c r="A30" s="1" t="s">
        <v>7849</v>
      </c>
      <c r="B30" s="1">
        <v>8</v>
      </c>
      <c r="C30" s="1"/>
      <c r="D30" s="1"/>
      <c r="E30" s="1"/>
      <c r="F30" s="1"/>
      <c r="G30" s="1"/>
      <c r="H30" s="1"/>
      <c r="I30" s="1"/>
      <c r="J30" s="1"/>
      <c r="K30" s="1"/>
      <c r="L30" s="1"/>
      <c r="M30" s="1"/>
      <c r="N30" s="1"/>
      <c r="O30" s="1"/>
      <c r="P30" s="1"/>
      <c r="Q30" s="1"/>
      <c r="R30" s="1"/>
      <c r="S30" s="1"/>
      <c r="T30" s="1"/>
      <c r="U30" s="1"/>
      <c r="V30" s="1"/>
      <c r="W30" s="1"/>
      <c r="X30" s="1"/>
      <c r="Y30" s="1"/>
      <c r="Z30" s="1"/>
      <c r="AA30" s="1" t="s">
        <v>119</v>
      </c>
      <c r="AB30" s="1" t="s">
        <v>119</v>
      </c>
      <c r="AC30" s="1" t="s">
        <v>119</v>
      </c>
      <c r="AD30" s="1" t="s">
        <v>119</v>
      </c>
      <c r="AE30" s="1" t="s">
        <v>119</v>
      </c>
      <c r="AF30" s="1" t="s">
        <v>119</v>
      </c>
      <c r="AG30" s="1" t="s">
        <v>119</v>
      </c>
      <c r="AH30" s="1" t="s">
        <v>119</v>
      </c>
      <c r="AI30" s="1" t="s">
        <v>119</v>
      </c>
      <c r="AJ30" s="1" t="s">
        <v>119</v>
      </c>
      <c r="AK30" s="1" t="s">
        <v>119</v>
      </c>
      <c r="AL30" s="1" t="s">
        <v>119</v>
      </c>
      <c r="AM30" s="1" t="s">
        <v>119</v>
      </c>
      <c r="AN30" s="1" t="s">
        <v>119</v>
      </c>
      <c r="AO30" s="1" t="s">
        <v>119</v>
      </c>
      <c r="AP30" s="1" t="s">
        <v>119</v>
      </c>
      <c r="AQ30" s="1" t="s">
        <v>119</v>
      </c>
      <c r="AR30" s="1" t="s">
        <v>119</v>
      </c>
      <c r="AS30" s="1" t="s">
        <v>119</v>
      </c>
      <c r="AT30" s="1" t="s">
        <v>119</v>
      </c>
      <c r="AU30" s="1" t="s">
        <v>119</v>
      </c>
      <c r="AV30" s="1" t="s">
        <v>119</v>
      </c>
      <c r="AW30" s="1" t="s">
        <v>119</v>
      </c>
      <c r="AX30" s="1" t="s">
        <v>119</v>
      </c>
      <c r="AY30" s="1" t="s">
        <v>119</v>
      </c>
      <c r="AZ30" s="1" t="s">
        <v>119</v>
      </c>
      <c r="BA30" s="1"/>
      <c r="BB30" s="1"/>
      <c r="BC30" s="1"/>
      <c r="BD30" s="1"/>
      <c r="BE30" s="1"/>
      <c r="BF30" s="1"/>
      <c r="BG30" s="1"/>
      <c r="BH30" s="1"/>
      <c r="BI30" s="1"/>
      <c r="BJ30" s="1"/>
      <c r="BK30" s="1"/>
      <c r="BL30" s="1"/>
      <c r="BM30" s="1"/>
      <c r="BN30" s="1"/>
      <c r="BO30" s="1"/>
      <c r="BP30" s="1"/>
      <c r="BQ30" s="1"/>
      <c r="BR30" s="1"/>
      <c r="CL30" s="13" t="s">
        <v>487</v>
      </c>
      <c r="CM30" s="15">
        <v>4</v>
      </c>
    </row>
    <row r="31" spans="1:91" hidden="1" x14ac:dyDescent="0.35">
      <c r="A31" s="1" t="s">
        <v>7850</v>
      </c>
      <c r="B31" s="1">
        <v>8</v>
      </c>
      <c r="C31" s="1"/>
      <c r="D31" s="1"/>
      <c r="E31" s="1"/>
      <c r="F31" s="1"/>
      <c r="G31" s="1"/>
      <c r="H31" s="1"/>
      <c r="I31" s="1"/>
      <c r="J31" s="1"/>
      <c r="K31" s="1"/>
      <c r="L31" s="1"/>
      <c r="M31" s="1"/>
      <c r="N31" s="1"/>
      <c r="O31" s="1"/>
      <c r="P31" s="1"/>
      <c r="Q31" s="1"/>
      <c r="R31" s="1"/>
      <c r="S31" s="1"/>
      <c r="T31" s="1"/>
      <c r="U31" s="1"/>
      <c r="V31" s="1"/>
      <c r="W31" s="1"/>
      <c r="X31" s="1"/>
      <c r="Y31" s="1"/>
      <c r="Z31" s="1"/>
      <c r="AA31" s="1" t="s">
        <v>119</v>
      </c>
      <c r="AB31" s="1" t="s">
        <v>119</v>
      </c>
      <c r="AC31" s="1" t="s">
        <v>119</v>
      </c>
      <c r="AD31" s="1" t="s">
        <v>119</v>
      </c>
      <c r="AE31" s="1" t="s">
        <v>119</v>
      </c>
      <c r="AF31" s="1" t="s">
        <v>119</v>
      </c>
      <c r="AG31" s="1" t="s">
        <v>119</v>
      </c>
      <c r="AH31" s="1" t="s">
        <v>119</v>
      </c>
      <c r="AI31" s="1" t="s">
        <v>119</v>
      </c>
      <c r="AJ31" s="1" t="s">
        <v>119</v>
      </c>
      <c r="AK31" s="1" t="s">
        <v>119</v>
      </c>
      <c r="AL31" s="1" t="s">
        <v>119</v>
      </c>
      <c r="AM31" s="1" t="s">
        <v>119</v>
      </c>
      <c r="AN31" s="1" t="s">
        <v>119</v>
      </c>
      <c r="AO31" s="1" t="s">
        <v>119</v>
      </c>
      <c r="AP31" s="1" t="s">
        <v>119</v>
      </c>
      <c r="AQ31" s="1" t="s">
        <v>119</v>
      </c>
      <c r="AR31" s="1" t="s">
        <v>119</v>
      </c>
      <c r="AS31" s="1" t="s">
        <v>119</v>
      </c>
      <c r="AT31" s="1" t="s">
        <v>119</v>
      </c>
      <c r="AU31" s="1" t="s">
        <v>119</v>
      </c>
      <c r="AV31" s="1" t="s">
        <v>119</v>
      </c>
      <c r="AW31" s="1" t="s">
        <v>119</v>
      </c>
      <c r="AX31" s="1" t="s">
        <v>119</v>
      </c>
      <c r="AY31" s="1" t="s">
        <v>119</v>
      </c>
      <c r="AZ31" s="1" t="s">
        <v>119</v>
      </c>
      <c r="BA31" s="1"/>
      <c r="BB31" s="1"/>
      <c r="BC31" s="1"/>
      <c r="BD31" s="1"/>
      <c r="BE31" s="1"/>
      <c r="BF31" s="1"/>
      <c r="BG31" s="1"/>
      <c r="BH31" s="1"/>
      <c r="BI31" s="1"/>
      <c r="BJ31" s="1"/>
      <c r="BK31" s="1"/>
      <c r="BL31" s="1"/>
      <c r="BM31" s="1"/>
      <c r="BN31" s="1"/>
      <c r="BO31" s="1"/>
      <c r="BP31" s="1"/>
      <c r="BQ31" s="1"/>
      <c r="BR31" s="1"/>
      <c r="CL31" s="13" t="s">
        <v>484</v>
      </c>
      <c r="CM31" s="15">
        <v>4</v>
      </c>
    </row>
    <row r="32" spans="1:91" hidden="1" x14ac:dyDescent="0.35">
      <c r="A32" s="1" t="s">
        <v>7851</v>
      </c>
      <c r="B32" s="1">
        <v>7</v>
      </c>
      <c r="C32" s="1"/>
      <c r="D32" s="1"/>
      <c r="E32" s="1"/>
      <c r="F32" s="1"/>
      <c r="G32" s="1"/>
      <c r="H32" s="1"/>
      <c r="I32" s="1"/>
      <c r="J32" s="1"/>
      <c r="K32" s="1"/>
      <c r="L32" s="1"/>
      <c r="M32" s="1"/>
      <c r="N32" s="1"/>
      <c r="O32" s="1"/>
      <c r="P32" s="1"/>
      <c r="Q32" s="1"/>
      <c r="R32" s="1"/>
      <c r="S32" s="1"/>
      <c r="T32" s="1"/>
      <c r="U32" s="1"/>
      <c r="V32" s="1"/>
      <c r="W32" s="1"/>
      <c r="X32" s="1"/>
      <c r="Y32" s="1"/>
      <c r="Z32" s="1"/>
      <c r="AA32" s="1" t="s">
        <v>119</v>
      </c>
      <c r="AB32" s="1" t="s">
        <v>119</v>
      </c>
      <c r="AC32" s="1" t="s">
        <v>119</v>
      </c>
      <c r="AD32" s="1" t="s">
        <v>119</v>
      </c>
      <c r="AE32" s="1" t="s">
        <v>119</v>
      </c>
      <c r="AF32" s="1" t="s">
        <v>119</v>
      </c>
      <c r="AG32" s="1" t="s">
        <v>119</v>
      </c>
      <c r="AH32" s="1" t="s">
        <v>119</v>
      </c>
      <c r="AI32" s="1" t="s">
        <v>119</v>
      </c>
      <c r="AJ32" s="1" t="s">
        <v>119</v>
      </c>
      <c r="AK32" s="1" t="s">
        <v>119</v>
      </c>
      <c r="AL32" s="1" t="s">
        <v>119</v>
      </c>
      <c r="AM32" s="1" t="s">
        <v>119</v>
      </c>
      <c r="AN32" s="1" t="s">
        <v>119</v>
      </c>
      <c r="AO32" s="1" t="s">
        <v>119</v>
      </c>
      <c r="AP32" s="1" t="s">
        <v>119</v>
      </c>
      <c r="AQ32" s="1" t="s">
        <v>119</v>
      </c>
      <c r="AR32" s="1" t="s">
        <v>119</v>
      </c>
      <c r="AS32" s="1" t="s">
        <v>119</v>
      </c>
      <c r="AT32" s="1" t="s">
        <v>119</v>
      </c>
      <c r="AU32" s="1" t="s">
        <v>119</v>
      </c>
      <c r="AV32" s="1" t="s">
        <v>119</v>
      </c>
      <c r="AW32" s="1" t="s">
        <v>119</v>
      </c>
      <c r="AX32" s="1" t="s">
        <v>119</v>
      </c>
      <c r="AY32" s="1" t="s">
        <v>119</v>
      </c>
      <c r="AZ32" s="1" t="s">
        <v>119</v>
      </c>
      <c r="BA32" s="1"/>
      <c r="BB32" s="1"/>
      <c r="BC32" s="1"/>
      <c r="BD32" s="1"/>
      <c r="BE32" s="1"/>
      <c r="BF32" s="1"/>
      <c r="BG32" s="1"/>
      <c r="BH32" s="1"/>
      <c r="BI32" s="1"/>
      <c r="BJ32" s="1"/>
      <c r="BK32" s="1"/>
      <c r="BL32" s="1"/>
      <c r="BM32" s="1"/>
      <c r="BN32" s="1"/>
      <c r="BO32" s="1"/>
      <c r="BP32" s="1"/>
      <c r="BQ32" s="1"/>
      <c r="BR32" s="1"/>
      <c r="CL32" s="13" t="s">
        <v>488</v>
      </c>
      <c r="CM32" s="15">
        <v>1</v>
      </c>
    </row>
    <row r="33" spans="1:91" hidden="1" x14ac:dyDescent="0.35">
      <c r="A33" s="1" t="s">
        <v>7852</v>
      </c>
      <c r="B33" s="1">
        <v>7</v>
      </c>
      <c r="C33" s="1"/>
      <c r="D33" s="1"/>
      <c r="E33" s="1"/>
      <c r="F33" s="1"/>
      <c r="G33" s="1"/>
      <c r="H33" s="1"/>
      <c r="I33" s="1"/>
      <c r="J33" s="1"/>
      <c r="K33" s="1"/>
      <c r="L33" s="1"/>
      <c r="M33" s="1"/>
      <c r="N33" s="1"/>
      <c r="O33" s="1"/>
      <c r="P33" s="1"/>
      <c r="Q33" s="1"/>
      <c r="R33" s="1"/>
      <c r="S33" s="1"/>
      <c r="T33" s="1"/>
      <c r="U33" s="1"/>
      <c r="V33" s="1"/>
      <c r="W33" s="1"/>
      <c r="X33" s="1"/>
      <c r="Y33" s="1"/>
      <c r="Z33" s="1"/>
      <c r="AA33" s="1" t="s">
        <v>119</v>
      </c>
      <c r="AB33" s="1" t="s">
        <v>119</v>
      </c>
      <c r="AC33" s="1" t="s">
        <v>119</v>
      </c>
      <c r="AD33" s="1" t="s">
        <v>119</v>
      </c>
      <c r="AE33" s="1" t="s">
        <v>119</v>
      </c>
      <c r="AF33" s="1" t="s">
        <v>119</v>
      </c>
      <c r="AG33" s="1" t="s">
        <v>119</v>
      </c>
      <c r="AH33" s="1" t="s">
        <v>119</v>
      </c>
      <c r="AI33" s="1" t="s">
        <v>119</v>
      </c>
      <c r="AJ33" s="1" t="s">
        <v>119</v>
      </c>
      <c r="AK33" s="1" t="s">
        <v>119</v>
      </c>
      <c r="AL33" s="1" t="s">
        <v>119</v>
      </c>
      <c r="AM33" s="1" t="s">
        <v>119</v>
      </c>
      <c r="AN33" s="1" t="s">
        <v>119</v>
      </c>
      <c r="AO33" s="1" t="s">
        <v>119</v>
      </c>
      <c r="AP33" s="1" t="s">
        <v>119</v>
      </c>
      <c r="AQ33" s="1" t="s">
        <v>119</v>
      </c>
      <c r="AR33" s="1" t="s">
        <v>119</v>
      </c>
      <c r="AS33" s="1" t="s">
        <v>119</v>
      </c>
      <c r="AT33" s="1" t="s">
        <v>119</v>
      </c>
      <c r="AU33" s="1" t="s">
        <v>119</v>
      </c>
      <c r="AV33" s="1" t="s">
        <v>119</v>
      </c>
      <c r="AW33" s="1" t="s">
        <v>119</v>
      </c>
      <c r="AX33" s="1" t="s">
        <v>119</v>
      </c>
      <c r="AY33" s="1" t="s">
        <v>119</v>
      </c>
      <c r="AZ33" s="1" t="s">
        <v>119</v>
      </c>
      <c r="BA33" s="1"/>
      <c r="BB33" s="1"/>
      <c r="BC33" s="1"/>
      <c r="BD33" s="1"/>
      <c r="BE33" s="1"/>
      <c r="BF33" s="1"/>
      <c r="BG33" s="1"/>
      <c r="BH33" s="1"/>
      <c r="BI33" s="1"/>
      <c r="BJ33" s="1"/>
      <c r="BK33" s="1"/>
      <c r="BL33" s="1"/>
      <c r="BM33" s="1"/>
      <c r="BN33" s="1"/>
      <c r="BO33" s="1"/>
      <c r="BP33" s="1"/>
      <c r="BQ33" s="1"/>
      <c r="BR33" s="1"/>
      <c r="CL33" s="13" t="s">
        <v>479</v>
      </c>
      <c r="CM33" s="15">
        <v>1</v>
      </c>
    </row>
    <row r="34" spans="1:91" hidden="1" x14ac:dyDescent="0.35">
      <c r="A34" s="1" t="s">
        <v>7853</v>
      </c>
      <c r="B34" s="1">
        <v>6</v>
      </c>
      <c r="C34" s="1"/>
      <c r="D34" s="1"/>
      <c r="E34" s="1"/>
      <c r="F34" s="1"/>
      <c r="G34" s="1"/>
      <c r="H34" s="1"/>
      <c r="I34" s="1"/>
      <c r="J34" s="1"/>
      <c r="K34" s="1"/>
      <c r="L34" s="1"/>
      <c r="M34" s="1"/>
      <c r="N34" s="1"/>
      <c r="O34" s="1"/>
      <c r="P34" s="1"/>
      <c r="Q34" s="1"/>
      <c r="R34" s="1"/>
      <c r="S34" s="1"/>
      <c r="T34" s="1"/>
      <c r="U34" s="1"/>
      <c r="V34" s="1"/>
      <c r="W34" s="1"/>
      <c r="X34" s="1"/>
      <c r="Y34" s="1"/>
      <c r="Z34" s="1"/>
      <c r="AA34" s="1" t="s">
        <v>119</v>
      </c>
      <c r="AB34" s="1" t="s">
        <v>119</v>
      </c>
      <c r="AC34" s="1" t="s">
        <v>119</v>
      </c>
      <c r="AD34" s="1" t="s">
        <v>119</v>
      </c>
      <c r="AE34" s="1" t="s">
        <v>119</v>
      </c>
      <c r="AF34" s="1" t="s">
        <v>119</v>
      </c>
      <c r="AG34" s="1" t="s">
        <v>119</v>
      </c>
      <c r="AH34" s="1" t="s">
        <v>119</v>
      </c>
      <c r="AI34" s="1" t="s">
        <v>119</v>
      </c>
      <c r="AJ34" s="1" t="s">
        <v>119</v>
      </c>
      <c r="AK34" s="1" t="s">
        <v>119</v>
      </c>
      <c r="AL34" s="1" t="s">
        <v>119</v>
      </c>
      <c r="AM34" s="1" t="s">
        <v>119</v>
      </c>
      <c r="AN34" s="1" t="s">
        <v>119</v>
      </c>
      <c r="AO34" s="1" t="s">
        <v>119</v>
      </c>
      <c r="AP34" s="1" t="s">
        <v>119</v>
      </c>
      <c r="AQ34" s="1" t="s">
        <v>119</v>
      </c>
      <c r="AR34" s="1" t="s">
        <v>119</v>
      </c>
      <c r="AS34" s="1" t="s">
        <v>119</v>
      </c>
      <c r="AT34" s="1" t="s">
        <v>119</v>
      </c>
      <c r="AU34" s="1" t="s">
        <v>119</v>
      </c>
      <c r="AV34" s="1" t="s">
        <v>119</v>
      </c>
      <c r="AW34" s="1" t="s">
        <v>119</v>
      </c>
      <c r="AX34" s="1" t="s">
        <v>119</v>
      </c>
      <c r="AY34" s="1" t="s">
        <v>119</v>
      </c>
      <c r="AZ34" s="1" t="s">
        <v>119</v>
      </c>
      <c r="BA34" s="1"/>
      <c r="BB34" s="1"/>
      <c r="BC34" s="1"/>
      <c r="BD34" s="1"/>
      <c r="BE34" s="1"/>
      <c r="BF34" s="1"/>
      <c r="BG34" s="1"/>
      <c r="BH34" s="1"/>
      <c r="BI34" s="1"/>
      <c r="BJ34" s="1"/>
      <c r="BK34" s="1"/>
      <c r="BL34" s="1"/>
      <c r="BM34" s="1"/>
      <c r="BN34" s="1"/>
      <c r="BO34" s="1"/>
      <c r="BP34" s="1"/>
      <c r="BQ34" s="1"/>
      <c r="BR34" s="1"/>
      <c r="CL34" s="13" t="s">
        <v>1216</v>
      </c>
      <c r="CM34" s="15">
        <v>1</v>
      </c>
    </row>
    <row r="35" spans="1:91" hidden="1" x14ac:dyDescent="0.35">
      <c r="A35" s="1" t="s">
        <v>7854</v>
      </c>
      <c r="B35" s="1">
        <v>5</v>
      </c>
      <c r="C35" s="1"/>
      <c r="D35" s="1"/>
      <c r="E35" s="1"/>
      <c r="F35" s="1"/>
      <c r="G35" s="1"/>
      <c r="H35" s="1"/>
      <c r="I35" s="1"/>
      <c r="J35" s="1"/>
      <c r="K35" s="1"/>
      <c r="L35" s="1"/>
      <c r="M35" s="1"/>
      <c r="N35" s="1"/>
      <c r="O35" s="1"/>
      <c r="P35" s="1"/>
      <c r="Q35" s="1"/>
      <c r="R35" s="1"/>
      <c r="S35" s="1"/>
      <c r="T35" s="1"/>
      <c r="U35" s="1"/>
      <c r="V35" s="1"/>
      <c r="W35" s="1"/>
      <c r="X35" s="1"/>
      <c r="Y35" s="1"/>
      <c r="Z35" s="1"/>
      <c r="AA35" s="1" t="s">
        <v>119</v>
      </c>
      <c r="AB35" s="1" t="s">
        <v>119</v>
      </c>
      <c r="AC35" s="1" t="s">
        <v>119</v>
      </c>
      <c r="AD35" s="1" t="s">
        <v>119</v>
      </c>
      <c r="AE35" s="1" t="s">
        <v>119</v>
      </c>
      <c r="AF35" s="1" t="s">
        <v>119</v>
      </c>
      <c r="AG35" s="1" t="s">
        <v>119</v>
      </c>
      <c r="AH35" s="1" t="s">
        <v>119</v>
      </c>
      <c r="AI35" s="1" t="s">
        <v>119</v>
      </c>
      <c r="AJ35" s="1" t="s">
        <v>119</v>
      </c>
      <c r="AK35" s="1" t="s">
        <v>119</v>
      </c>
      <c r="AL35" s="1" t="s">
        <v>119</v>
      </c>
      <c r="AM35" s="1" t="s">
        <v>119</v>
      </c>
      <c r="AN35" s="1" t="s">
        <v>119</v>
      </c>
      <c r="AO35" s="1" t="s">
        <v>119</v>
      </c>
      <c r="AP35" s="1" t="s">
        <v>119</v>
      </c>
      <c r="AQ35" s="1" t="s">
        <v>119</v>
      </c>
      <c r="AR35" s="1" t="s">
        <v>119</v>
      </c>
      <c r="AS35" s="1" t="s">
        <v>119</v>
      </c>
      <c r="AT35" s="1" t="s">
        <v>119</v>
      </c>
      <c r="AU35" s="1" t="s">
        <v>119</v>
      </c>
      <c r="AV35" s="1" t="s">
        <v>119</v>
      </c>
      <c r="AW35" s="1" t="s">
        <v>119</v>
      </c>
      <c r="AX35" s="1" t="s">
        <v>119</v>
      </c>
      <c r="AY35" s="1" t="s">
        <v>119</v>
      </c>
      <c r="AZ35" s="1" t="s">
        <v>119</v>
      </c>
      <c r="BA35" s="1"/>
      <c r="BB35" s="1"/>
      <c r="BC35" s="1"/>
      <c r="BD35" s="1"/>
      <c r="BE35" s="1"/>
      <c r="BF35" s="1"/>
      <c r="BG35" s="1"/>
      <c r="BH35" s="1"/>
      <c r="BI35" s="1"/>
      <c r="BJ35" s="1"/>
      <c r="BK35" s="1"/>
      <c r="BL35" s="1"/>
      <c r="BM35" s="1"/>
      <c r="BN35" s="1"/>
      <c r="BO35" s="1"/>
      <c r="BP35" s="1"/>
      <c r="BQ35" s="1"/>
      <c r="BR35" s="1"/>
      <c r="CL35" s="13" t="s">
        <v>474</v>
      </c>
      <c r="CM35" s="15">
        <v>1</v>
      </c>
    </row>
    <row r="36" spans="1:91" hidden="1" x14ac:dyDescent="0.35">
      <c r="A36" s="1" t="s">
        <v>7855</v>
      </c>
      <c r="B36" s="1">
        <v>4</v>
      </c>
      <c r="C36" s="1"/>
      <c r="D36" s="1"/>
      <c r="E36" s="1"/>
      <c r="F36" s="1"/>
      <c r="G36" s="1"/>
      <c r="H36" s="1"/>
      <c r="I36" s="1"/>
      <c r="J36" s="1"/>
      <c r="K36" s="1"/>
      <c r="L36" s="1"/>
      <c r="M36" s="1"/>
      <c r="N36" s="1"/>
      <c r="O36" s="1"/>
      <c r="P36" s="1"/>
      <c r="Q36" s="1"/>
      <c r="R36" s="1"/>
      <c r="S36" s="1"/>
      <c r="T36" s="1"/>
      <c r="U36" s="1"/>
      <c r="V36" s="1"/>
      <c r="W36" s="1"/>
      <c r="X36" s="1"/>
      <c r="Y36" s="1"/>
      <c r="Z36" s="1"/>
      <c r="AA36" s="1" t="s">
        <v>119</v>
      </c>
      <c r="AB36" s="1" t="s">
        <v>119</v>
      </c>
      <c r="AC36" s="1" t="s">
        <v>119</v>
      </c>
      <c r="AD36" s="1" t="s">
        <v>119</v>
      </c>
      <c r="AE36" s="1" t="s">
        <v>119</v>
      </c>
      <c r="AF36" s="1" t="s">
        <v>119</v>
      </c>
      <c r="AG36" s="1" t="s">
        <v>119</v>
      </c>
      <c r="AH36" s="1" t="s">
        <v>119</v>
      </c>
      <c r="AI36" s="1" t="s">
        <v>119</v>
      </c>
      <c r="AJ36" s="1" t="s">
        <v>119</v>
      </c>
      <c r="AK36" s="1" t="s">
        <v>119</v>
      </c>
      <c r="AL36" s="1" t="s">
        <v>119</v>
      </c>
      <c r="AM36" s="1" t="s">
        <v>119</v>
      </c>
      <c r="AN36" s="1" t="s">
        <v>119</v>
      </c>
      <c r="AO36" s="1" t="s">
        <v>119</v>
      </c>
      <c r="AP36" s="1" t="s">
        <v>119</v>
      </c>
      <c r="AQ36" s="1" t="s">
        <v>119</v>
      </c>
      <c r="AR36" s="1" t="s">
        <v>119</v>
      </c>
      <c r="AS36" s="1" t="s">
        <v>119</v>
      </c>
      <c r="AT36" s="1" t="s">
        <v>119</v>
      </c>
      <c r="AU36" s="1" t="s">
        <v>119</v>
      </c>
      <c r="AV36" s="1" t="s">
        <v>119</v>
      </c>
      <c r="AW36" s="1" t="s">
        <v>119</v>
      </c>
      <c r="AX36" s="1" t="s">
        <v>119</v>
      </c>
      <c r="AY36" s="1" t="s">
        <v>119</v>
      </c>
      <c r="AZ36" s="1" t="s">
        <v>119</v>
      </c>
      <c r="BA36" s="1"/>
      <c r="BB36" s="1"/>
      <c r="BC36" s="1"/>
      <c r="BD36" s="1"/>
      <c r="BE36" s="1"/>
      <c r="BF36" s="1"/>
      <c r="BG36" s="1"/>
      <c r="BH36" s="1"/>
      <c r="BI36" s="1"/>
      <c r="BJ36" s="1"/>
      <c r="BK36" s="1"/>
      <c r="BL36" s="1"/>
      <c r="BM36" s="1"/>
      <c r="BN36" s="1"/>
      <c r="BO36" s="1"/>
      <c r="BP36" s="1"/>
      <c r="BQ36" s="1"/>
      <c r="BR36" s="1"/>
      <c r="CL36" s="13" t="s">
        <v>480</v>
      </c>
      <c r="CM36" s="15">
        <v>1</v>
      </c>
    </row>
    <row r="37" spans="1:91" hidden="1" x14ac:dyDescent="0.35">
      <c r="A37" s="1" t="s">
        <v>535</v>
      </c>
      <c r="B37" s="1">
        <v>4</v>
      </c>
      <c r="C37" s="1"/>
      <c r="D37" s="1"/>
      <c r="E37" s="1"/>
      <c r="F37" s="1"/>
      <c r="G37" s="1"/>
      <c r="H37" s="1"/>
      <c r="I37" s="1"/>
      <c r="J37" s="1"/>
      <c r="K37" s="1"/>
      <c r="L37" s="1"/>
      <c r="M37" s="1"/>
      <c r="N37" s="1"/>
      <c r="O37" s="1"/>
      <c r="P37" s="1"/>
      <c r="Q37" s="1"/>
      <c r="R37" s="1"/>
      <c r="S37" s="1"/>
      <c r="T37" s="1"/>
      <c r="U37" s="1"/>
      <c r="V37" s="1"/>
      <c r="W37" s="1"/>
      <c r="X37" s="1"/>
      <c r="Y37" s="1"/>
      <c r="Z37" s="1"/>
      <c r="AA37" s="1" t="s">
        <v>119</v>
      </c>
      <c r="AB37" s="1" t="s">
        <v>119</v>
      </c>
      <c r="AC37" s="1" t="s">
        <v>119</v>
      </c>
      <c r="AD37" s="1" t="s">
        <v>119</v>
      </c>
      <c r="AE37" s="1" t="s">
        <v>119</v>
      </c>
      <c r="AF37" s="1" t="s">
        <v>119</v>
      </c>
      <c r="AG37" s="1" t="s">
        <v>119</v>
      </c>
      <c r="AH37" s="1" t="s">
        <v>119</v>
      </c>
      <c r="AI37" s="1" t="s">
        <v>119</v>
      </c>
      <c r="AJ37" s="1" t="s">
        <v>119</v>
      </c>
      <c r="AK37" s="1" t="s">
        <v>119</v>
      </c>
      <c r="AL37" s="1" t="s">
        <v>119</v>
      </c>
      <c r="AM37" s="1" t="s">
        <v>119</v>
      </c>
      <c r="AN37" s="1" t="s">
        <v>119</v>
      </c>
      <c r="AO37" s="1" t="s">
        <v>119</v>
      </c>
      <c r="AP37" s="1" t="s">
        <v>119</v>
      </c>
      <c r="AQ37" s="1" t="s">
        <v>119</v>
      </c>
      <c r="AR37" s="1" t="s">
        <v>119</v>
      </c>
      <c r="AS37" s="1" t="s">
        <v>119</v>
      </c>
      <c r="AT37" s="1" t="s">
        <v>119</v>
      </c>
      <c r="AU37" s="1" t="s">
        <v>119</v>
      </c>
      <c r="AV37" s="1" t="s">
        <v>119</v>
      </c>
      <c r="AW37" s="1" t="s">
        <v>119</v>
      </c>
      <c r="AX37" s="1" t="s">
        <v>119</v>
      </c>
      <c r="AY37" s="1" t="s">
        <v>119</v>
      </c>
      <c r="AZ37" s="1" t="s">
        <v>119</v>
      </c>
      <c r="BA37" s="1"/>
      <c r="BB37" s="1"/>
      <c r="BC37" s="1"/>
      <c r="BD37" s="1"/>
      <c r="BE37" s="1"/>
      <c r="BF37" s="1"/>
      <c r="BG37" s="1"/>
      <c r="BH37" s="1"/>
      <c r="BI37" s="1"/>
      <c r="BJ37" s="1"/>
      <c r="BK37" s="1"/>
      <c r="BL37" s="1"/>
      <c r="BM37" s="1"/>
      <c r="BN37" s="1"/>
      <c r="BO37" s="1"/>
      <c r="BP37" s="1"/>
      <c r="BQ37" s="1"/>
      <c r="BR37" s="1"/>
      <c r="CL37" s="13" t="s">
        <v>1334</v>
      </c>
      <c r="CM37" s="15">
        <v>1</v>
      </c>
    </row>
    <row r="38" spans="1:91" hidden="1" x14ac:dyDescent="0.35">
      <c r="A38" s="1" t="s">
        <v>592</v>
      </c>
      <c r="B38" s="1">
        <v>3</v>
      </c>
      <c r="C38" s="1"/>
      <c r="D38" s="1"/>
      <c r="E38" s="1"/>
      <c r="F38" s="1"/>
      <c r="G38" s="1"/>
      <c r="H38" s="1"/>
      <c r="I38" s="1"/>
      <c r="J38" s="1"/>
      <c r="K38" s="1"/>
      <c r="L38" s="1"/>
      <c r="M38" s="1"/>
      <c r="N38" s="1"/>
      <c r="O38" s="1"/>
      <c r="P38" s="1"/>
      <c r="Q38" s="1"/>
      <c r="R38" s="1"/>
      <c r="S38" s="1"/>
      <c r="T38" s="1"/>
      <c r="U38" s="1"/>
      <c r="V38" s="1"/>
      <c r="W38" s="1"/>
      <c r="X38" s="1"/>
      <c r="Y38" s="1"/>
      <c r="Z38" s="1"/>
      <c r="AA38" s="1" t="s">
        <v>119</v>
      </c>
      <c r="AB38" s="1" t="s">
        <v>119</v>
      </c>
      <c r="AC38" s="1" t="s">
        <v>119</v>
      </c>
      <c r="AD38" s="1" t="s">
        <v>119</v>
      </c>
      <c r="AE38" s="1" t="s">
        <v>119</v>
      </c>
      <c r="AF38" s="1" t="s">
        <v>119</v>
      </c>
      <c r="AG38" s="1" t="s">
        <v>119</v>
      </c>
      <c r="AH38" s="1" t="s">
        <v>119</v>
      </c>
      <c r="AI38" s="1" t="s">
        <v>119</v>
      </c>
      <c r="AJ38" s="1" t="s">
        <v>119</v>
      </c>
      <c r="AK38" s="1" t="s">
        <v>119</v>
      </c>
      <c r="AL38" s="1" t="s">
        <v>119</v>
      </c>
      <c r="AM38" s="1" t="s">
        <v>119</v>
      </c>
      <c r="AN38" s="1" t="s">
        <v>119</v>
      </c>
      <c r="AO38" s="1" t="s">
        <v>119</v>
      </c>
      <c r="AP38" s="1" t="s">
        <v>119</v>
      </c>
      <c r="AQ38" s="1" t="s">
        <v>119</v>
      </c>
      <c r="AR38" s="1" t="s">
        <v>119</v>
      </c>
      <c r="AS38" s="1" t="s">
        <v>119</v>
      </c>
      <c r="AT38" s="1" t="s">
        <v>119</v>
      </c>
      <c r="AU38" s="1" t="s">
        <v>119</v>
      </c>
      <c r="AV38" s="1" t="s">
        <v>119</v>
      </c>
      <c r="AW38" s="1" t="s">
        <v>119</v>
      </c>
      <c r="AX38" s="1" t="s">
        <v>119</v>
      </c>
      <c r="AY38" s="1" t="s">
        <v>119</v>
      </c>
      <c r="AZ38" s="1" t="s">
        <v>119</v>
      </c>
      <c r="BA38" s="1"/>
      <c r="BB38" s="1"/>
      <c r="BC38" s="1"/>
      <c r="BD38" s="1"/>
      <c r="BE38" s="1"/>
      <c r="BF38" s="1"/>
      <c r="BG38" s="1"/>
      <c r="BH38" s="1"/>
      <c r="BI38" s="1"/>
      <c r="BJ38" s="1"/>
      <c r="BK38" s="1"/>
      <c r="BL38" s="1"/>
      <c r="BM38" s="1"/>
      <c r="BN38" s="1"/>
      <c r="BO38" s="1"/>
      <c r="BP38" s="1"/>
      <c r="BQ38" s="1"/>
      <c r="BR38" s="1"/>
      <c r="CL38" s="13" t="s">
        <v>1344</v>
      </c>
      <c r="CM38" s="15">
        <v>1</v>
      </c>
    </row>
    <row r="39" spans="1:91" hidden="1" x14ac:dyDescent="0.35">
      <c r="A39" s="1" t="s">
        <v>7856</v>
      </c>
      <c r="B39" s="1">
        <v>3</v>
      </c>
      <c r="C39" s="1"/>
      <c r="D39" s="1"/>
      <c r="E39" s="1"/>
      <c r="F39" s="1"/>
      <c r="G39" s="1"/>
      <c r="H39" s="1"/>
      <c r="I39" s="1"/>
      <c r="J39" s="1"/>
      <c r="K39" s="1"/>
      <c r="L39" s="1"/>
      <c r="M39" s="1"/>
      <c r="N39" s="1"/>
      <c r="O39" s="1"/>
      <c r="P39" s="1"/>
      <c r="Q39" s="1"/>
      <c r="R39" s="1"/>
      <c r="S39" s="1"/>
      <c r="T39" s="1"/>
      <c r="U39" s="1"/>
      <c r="V39" s="1"/>
      <c r="W39" s="1"/>
      <c r="X39" s="1"/>
      <c r="Y39" s="1"/>
      <c r="Z39" s="1"/>
      <c r="AA39" s="1" t="s">
        <v>119</v>
      </c>
      <c r="AB39" s="1" t="s">
        <v>119</v>
      </c>
      <c r="AC39" s="1" t="s">
        <v>119</v>
      </c>
      <c r="AD39" s="1" t="s">
        <v>119</v>
      </c>
      <c r="AE39" s="1" t="s">
        <v>119</v>
      </c>
      <c r="AF39" s="1" t="s">
        <v>119</v>
      </c>
      <c r="AG39" s="1" t="s">
        <v>119</v>
      </c>
      <c r="AH39" s="1" t="s">
        <v>119</v>
      </c>
      <c r="AI39" s="1" t="s">
        <v>119</v>
      </c>
      <c r="AJ39" s="1" t="s">
        <v>119</v>
      </c>
      <c r="AK39" s="1" t="s">
        <v>119</v>
      </c>
      <c r="AL39" s="1" t="s">
        <v>119</v>
      </c>
      <c r="AM39" s="1" t="s">
        <v>119</v>
      </c>
      <c r="AN39" s="1" t="s">
        <v>119</v>
      </c>
      <c r="AO39" s="1" t="s">
        <v>119</v>
      </c>
      <c r="AP39" s="1" t="s">
        <v>119</v>
      </c>
      <c r="AQ39" s="1" t="s">
        <v>119</v>
      </c>
      <c r="AR39" s="1" t="s">
        <v>119</v>
      </c>
      <c r="AS39" s="1" t="s">
        <v>119</v>
      </c>
      <c r="AT39" s="1" t="s">
        <v>119</v>
      </c>
      <c r="AU39" s="1" t="s">
        <v>119</v>
      </c>
      <c r="AV39" s="1" t="s">
        <v>119</v>
      </c>
      <c r="AW39" s="1" t="s">
        <v>119</v>
      </c>
      <c r="AX39" s="1" t="s">
        <v>119</v>
      </c>
      <c r="AY39" s="1" t="s">
        <v>119</v>
      </c>
      <c r="AZ39" s="1" t="s">
        <v>119</v>
      </c>
      <c r="BA39" s="1"/>
      <c r="BB39" s="1"/>
      <c r="BC39" s="1"/>
      <c r="BD39" s="1"/>
      <c r="BE39" s="1"/>
      <c r="BF39" s="1"/>
      <c r="BG39" s="1"/>
      <c r="BH39" s="1"/>
      <c r="BI39" s="1"/>
      <c r="BJ39" s="1"/>
      <c r="BK39" s="1"/>
      <c r="BL39" s="1"/>
      <c r="BM39" s="1"/>
      <c r="BN39" s="1"/>
      <c r="BO39" s="1"/>
      <c r="BP39" s="1"/>
      <c r="BQ39" s="1"/>
      <c r="BR39" s="1"/>
      <c r="CL39" s="13" t="s">
        <v>7875</v>
      </c>
      <c r="CM39" s="15">
        <v>106</v>
      </c>
    </row>
    <row r="40" spans="1:91" hidden="1" x14ac:dyDescent="0.35">
      <c r="A40" s="1" t="s">
        <v>7857</v>
      </c>
      <c r="B40" s="1">
        <v>3</v>
      </c>
      <c r="C40" s="1"/>
      <c r="D40" s="1"/>
      <c r="E40" s="1"/>
      <c r="F40" s="1"/>
      <c r="G40" s="1"/>
      <c r="H40" s="1"/>
      <c r="I40" s="1"/>
      <c r="J40" s="1"/>
      <c r="K40" s="1"/>
      <c r="L40" s="1"/>
      <c r="M40" s="1"/>
      <c r="N40" s="1"/>
      <c r="O40" s="1"/>
      <c r="P40" s="1"/>
      <c r="Q40" s="1"/>
      <c r="R40" s="1"/>
      <c r="S40" s="1"/>
      <c r="T40" s="1"/>
      <c r="U40" s="1"/>
      <c r="V40" s="1"/>
      <c r="W40" s="1"/>
      <c r="X40" s="1"/>
      <c r="Y40" s="1"/>
      <c r="Z40" s="1"/>
      <c r="AA40" s="1" t="s">
        <v>119</v>
      </c>
      <c r="AB40" s="1" t="s">
        <v>119</v>
      </c>
      <c r="AC40" s="1" t="s">
        <v>119</v>
      </c>
      <c r="AD40" s="1" t="s">
        <v>119</v>
      </c>
      <c r="AE40" s="1" t="s">
        <v>119</v>
      </c>
      <c r="AF40" s="1" t="s">
        <v>119</v>
      </c>
      <c r="AG40" s="1" t="s">
        <v>119</v>
      </c>
      <c r="AH40" s="1" t="s">
        <v>119</v>
      </c>
      <c r="AI40" s="1" t="s">
        <v>119</v>
      </c>
      <c r="AJ40" s="1" t="s">
        <v>119</v>
      </c>
      <c r="AK40" s="1" t="s">
        <v>119</v>
      </c>
      <c r="AL40" s="1" t="s">
        <v>119</v>
      </c>
      <c r="AM40" s="1" t="s">
        <v>119</v>
      </c>
      <c r="AN40" s="1" t="s">
        <v>119</v>
      </c>
      <c r="AO40" s="1" t="s">
        <v>119</v>
      </c>
      <c r="AP40" s="1" t="s">
        <v>119</v>
      </c>
      <c r="AQ40" s="1" t="s">
        <v>119</v>
      </c>
      <c r="AR40" s="1" t="s">
        <v>119</v>
      </c>
      <c r="AS40" s="1" t="s">
        <v>119</v>
      </c>
      <c r="AT40" s="1" t="s">
        <v>119</v>
      </c>
      <c r="AU40" s="1" t="s">
        <v>119</v>
      </c>
      <c r="AV40" s="1" t="s">
        <v>119</v>
      </c>
      <c r="AW40" s="1" t="s">
        <v>119</v>
      </c>
      <c r="AX40" s="1" t="s">
        <v>119</v>
      </c>
      <c r="AY40" s="1" t="s">
        <v>119</v>
      </c>
      <c r="AZ40" s="1" t="s">
        <v>119</v>
      </c>
      <c r="BA40" s="1"/>
      <c r="BB40" s="1"/>
      <c r="BC40" s="1"/>
      <c r="BD40" s="1"/>
      <c r="BE40" s="1"/>
      <c r="BF40" s="1"/>
      <c r="BG40" s="1"/>
      <c r="BH40" s="1"/>
      <c r="BI40" s="1"/>
      <c r="BJ40" s="1"/>
      <c r="BK40" s="1"/>
      <c r="BL40" s="1"/>
      <c r="BM40" s="1"/>
      <c r="BN40" s="1"/>
      <c r="BO40" s="1"/>
      <c r="BP40" s="1"/>
      <c r="BQ40" s="1"/>
      <c r="BR40" s="1"/>
    </row>
    <row r="41" spans="1:91" hidden="1" x14ac:dyDescent="0.35">
      <c r="A41" s="1" t="s">
        <v>7858</v>
      </c>
      <c r="B41" s="1">
        <v>2</v>
      </c>
      <c r="C41" s="1"/>
      <c r="D41" s="1"/>
      <c r="E41" s="1"/>
      <c r="F41" s="1"/>
      <c r="G41" s="1"/>
      <c r="H41" s="1"/>
      <c r="I41" s="1"/>
      <c r="J41" s="1"/>
      <c r="K41" s="1"/>
      <c r="L41" s="1"/>
      <c r="M41" s="1"/>
      <c r="N41" s="1"/>
      <c r="O41" s="1"/>
      <c r="P41" s="1"/>
      <c r="Q41" s="1"/>
      <c r="R41" s="1"/>
      <c r="S41" s="1"/>
      <c r="T41" s="1"/>
      <c r="U41" s="1"/>
      <c r="V41" s="1"/>
      <c r="W41" s="1"/>
      <c r="X41" s="1"/>
      <c r="Y41" s="1"/>
      <c r="Z41" s="1"/>
      <c r="AA41" s="1" t="s">
        <v>119</v>
      </c>
      <c r="AB41" s="1" t="s">
        <v>119</v>
      </c>
      <c r="AC41" s="1" t="s">
        <v>119</v>
      </c>
      <c r="AD41" s="1" t="s">
        <v>119</v>
      </c>
      <c r="AE41" s="1" t="s">
        <v>119</v>
      </c>
      <c r="AF41" s="1" t="s">
        <v>119</v>
      </c>
      <c r="AG41" s="1" t="s">
        <v>119</v>
      </c>
      <c r="AH41" s="1" t="s">
        <v>119</v>
      </c>
      <c r="AI41" s="1" t="s">
        <v>119</v>
      </c>
      <c r="AJ41" s="1" t="s">
        <v>119</v>
      </c>
      <c r="AK41" s="1" t="s">
        <v>119</v>
      </c>
      <c r="AL41" s="1" t="s">
        <v>119</v>
      </c>
      <c r="AM41" s="1" t="s">
        <v>119</v>
      </c>
      <c r="AN41" s="1" t="s">
        <v>119</v>
      </c>
      <c r="AO41" s="1" t="s">
        <v>119</v>
      </c>
      <c r="AP41" s="1" t="s">
        <v>119</v>
      </c>
      <c r="AQ41" s="1" t="s">
        <v>119</v>
      </c>
      <c r="AR41" s="1" t="s">
        <v>119</v>
      </c>
      <c r="AS41" s="1" t="s">
        <v>119</v>
      </c>
      <c r="AT41" s="1" t="s">
        <v>119</v>
      </c>
      <c r="AU41" s="1" t="s">
        <v>119</v>
      </c>
      <c r="AV41" s="1" t="s">
        <v>119</v>
      </c>
      <c r="AW41" s="1" t="s">
        <v>119</v>
      </c>
      <c r="AX41" s="1" t="s">
        <v>119</v>
      </c>
      <c r="AY41" s="1" t="s">
        <v>119</v>
      </c>
      <c r="AZ41" s="1" t="s">
        <v>119</v>
      </c>
      <c r="BA41" s="1"/>
      <c r="BB41" s="1"/>
      <c r="BC41" s="1"/>
      <c r="BD41" s="1"/>
      <c r="BE41" s="1"/>
      <c r="BF41" s="1"/>
      <c r="BG41" s="1"/>
      <c r="BH41" s="1"/>
      <c r="BI41" s="1"/>
      <c r="BJ41" s="1"/>
      <c r="BK41" s="1"/>
      <c r="BL41" s="1"/>
      <c r="BM41" s="1"/>
      <c r="BN41" s="1"/>
      <c r="BO41" s="1"/>
      <c r="BP41" s="1"/>
      <c r="BQ41" s="1"/>
      <c r="BR41" s="1"/>
    </row>
    <row r="42" spans="1:91" hidden="1" x14ac:dyDescent="0.35">
      <c r="A42" s="1" t="s">
        <v>7859</v>
      </c>
      <c r="B42" s="1">
        <v>2</v>
      </c>
      <c r="C42" s="1"/>
      <c r="D42" s="1"/>
      <c r="E42" s="1"/>
      <c r="F42" s="1"/>
      <c r="G42" s="1"/>
      <c r="H42" s="1"/>
      <c r="I42" s="1"/>
      <c r="J42" s="1"/>
      <c r="K42" s="1"/>
      <c r="L42" s="1"/>
      <c r="M42" s="1"/>
      <c r="N42" s="1"/>
      <c r="O42" s="1"/>
      <c r="P42" s="1"/>
      <c r="Q42" s="1"/>
      <c r="R42" s="1"/>
      <c r="S42" s="1"/>
      <c r="T42" s="1"/>
      <c r="U42" s="1"/>
      <c r="V42" s="1"/>
      <c r="W42" s="1"/>
      <c r="X42" s="1"/>
      <c r="Y42" s="1"/>
      <c r="Z42" s="1"/>
      <c r="AA42" s="1" t="s">
        <v>119</v>
      </c>
      <c r="AB42" s="1" t="s">
        <v>119</v>
      </c>
      <c r="AC42" s="1" t="s">
        <v>119</v>
      </c>
      <c r="AD42" s="1" t="s">
        <v>119</v>
      </c>
      <c r="AE42" s="1" t="s">
        <v>119</v>
      </c>
      <c r="AF42" s="1" t="s">
        <v>119</v>
      </c>
      <c r="AG42" s="1" t="s">
        <v>119</v>
      </c>
      <c r="AH42" s="1" t="s">
        <v>119</v>
      </c>
      <c r="AI42" s="1" t="s">
        <v>119</v>
      </c>
      <c r="AJ42" s="1" t="s">
        <v>119</v>
      </c>
      <c r="AK42" s="1" t="s">
        <v>119</v>
      </c>
      <c r="AL42" s="1" t="s">
        <v>119</v>
      </c>
      <c r="AM42" s="1" t="s">
        <v>119</v>
      </c>
      <c r="AN42" s="1" t="s">
        <v>119</v>
      </c>
      <c r="AO42" s="1" t="s">
        <v>119</v>
      </c>
      <c r="AP42" s="1" t="s">
        <v>119</v>
      </c>
      <c r="AQ42" s="1" t="s">
        <v>119</v>
      </c>
      <c r="AR42" s="1" t="s">
        <v>119</v>
      </c>
      <c r="AS42" s="1" t="s">
        <v>119</v>
      </c>
      <c r="AT42" s="1" t="s">
        <v>119</v>
      </c>
      <c r="AU42" s="1" t="s">
        <v>119</v>
      </c>
      <c r="AV42" s="1" t="s">
        <v>119</v>
      </c>
      <c r="AW42" s="1" t="s">
        <v>119</v>
      </c>
      <c r="AX42" s="1" t="s">
        <v>119</v>
      </c>
      <c r="AY42" s="1" t="s">
        <v>119</v>
      </c>
      <c r="AZ42" s="1" t="s">
        <v>119</v>
      </c>
      <c r="BA42" s="1"/>
      <c r="BB42" s="1"/>
      <c r="BC42" s="1"/>
      <c r="BD42" s="1"/>
      <c r="BE42" s="1"/>
      <c r="BF42" s="1"/>
      <c r="BG42" s="1"/>
      <c r="BH42" s="1"/>
      <c r="BI42" s="1"/>
      <c r="BJ42" s="1"/>
      <c r="BK42" s="1"/>
      <c r="BL42" s="1"/>
      <c r="BM42" s="1"/>
      <c r="BN42" s="1"/>
      <c r="BO42" s="1"/>
      <c r="BP42" s="1"/>
      <c r="BQ42" s="1"/>
      <c r="BR42" s="1"/>
    </row>
    <row r="43" spans="1:91" hidden="1" x14ac:dyDescent="0.35">
      <c r="A43" s="1" t="s">
        <v>7860</v>
      </c>
      <c r="B43" s="1">
        <v>2</v>
      </c>
      <c r="C43" s="1"/>
      <c r="D43" s="1"/>
      <c r="E43" s="1"/>
      <c r="F43" s="1"/>
      <c r="G43" s="1"/>
      <c r="H43" s="1"/>
      <c r="I43" s="1"/>
      <c r="J43" s="1"/>
      <c r="K43" s="1"/>
      <c r="L43" s="1"/>
      <c r="M43" s="1"/>
      <c r="N43" s="1"/>
      <c r="O43" s="1"/>
      <c r="P43" s="1"/>
      <c r="Q43" s="1"/>
      <c r="R43" s="1"/>
      <c r="S43" s="1"/>
      <c r="T43" s="1"/>
      <c r="U43" s="1"/>
      <c r="V43" s="1"/>
      <c r="W43" s="1"/>
      <c r="X43" s="1"/>
      <c r="Y43" s="1"/>
      <c r="Z43" s="1"/>
      <c r="AA43" s="1" t="s">
        <v>119</v>
      </c>
      <c r="AB43" s="1" t="s">
        <v>119</v>
      </c>
      <c r="AC43" s="1" t="s">
        <v>119</v>
      </c>
      <c r="AD43" s="1" t="s">
        <v>119</v>
      </c>
      <c r="AE43" s="1" t="s">
        <v>119</v>
      </c>
      <c r="AF43" s="1" t="s">
        <v>119</v>
      </c>
      <c r="AG43" s="1" t="s">
        <v>119</v>
      </c>
      <c r="AH43" s="1" t="s">
        <v>119</v>
      </c>
      <c r="AI43" s="1" t="s">
        <v>119</v>
      </c>
      <c r="AJ43" s="1" t="s">
        <v>119</v>
      </c>
      <c r="AK43" s="1" t="s">
        <v>119</v>
      </c>
      <c r="AL43" s="1" t="s">
        <v>119</v>
      </c>
      <c r="AM43" s="1" t="s">
        <v>119</v>
      </c>
      <c r="AN43" s="1" t="s">
        <v>119</v>
      </c>
      <c r="AO43" s="1" t="s">
        <v>119</v>
      </c>
      <c r="AP43" s="1" t="s">
        <v>119</v>
      </c>
      <c r="AQ43" s="1" t="s">
        <v>119</v>
      </c>
      <c r="AR43" s="1" t="s">
        <v>119</v>
      </c>
      <c r="AS43" s="1" t="s">
        <v>119</v>
      </c>
      <c r="AT43" s="1" t="s">
        <v>119</v>
      </c>
      <c r="AU43" s="1" t="s">
        <v>119</v>
      </c>
      <c r="AV43" s="1" t="s">
        <v>119</v>
      </c>
      <c r="AW43" s="1" t="s">
        <v>119</v>
      </c>
      <c r="AX43" s="1" t="s">
        <v>119</v>
      </c>
      <c r="AY43" s="1" t="s">
        <v>119</v>
      </c>
      <c r="AZ43" s="1" t="s">
        <v>119</v>
      </c>
      <c r="BA43" s="1"/>
      <c r="BB43" s="1"/>
      <c r="BC43" s="1"/>
      <c r="BD43" s="1"/>
      <c r="BE43" s="1"/>
      <c r="BF43" s="1"/>
      <c r="BG43" s="1"/>
      <c r="BH43" s="1"/>
      <c r="BI43" s="1"/>
      <c r="BJ43" s="1"/>
      <c r="BK43" s="1"/>
      <c r="BL43" s="1"/>
      <c r="BM43" s="1"/>
      <c r="BN43" s="1"/>
      <c r="BO43" s="1"/>
      <c r="BP43" s="1"/>
      <c r="BQ43" s="1"/>
      <c r="BR43" s="1"/>
    </row>
    <row r="44" spans="1:91" hidden="1" x14ac:dyDescent="0.35">
      <c r="A44" s="1" t="s">
        <v>7861</v>
      </c>
      <c r="B44" s="1">
        <v>1</v>
      </c>
      <c r="C44" s="1"/>
      <c r="D44" s="1"/>
      <c r="E44" s="1"/>
      <c r="F44" s="1"/>
      <c r="G44" s="1"/>
      <c r="H44" s="1"/>
      <c r="I44" s="1"/>
      <c r="J44" s="1"/>
      <c r="K44" s="1"/>
      <c r="L44" s="1"/>
      <c r="M44" s="1"/>
      <c r="N44" s="1"/>
      <c r="O44" s="1"/>
      <c r="P44" s="1"/>
      <c r="Q44" s="1"/>
      <c r="R44" s="1"/>
      <c r="S44" s="1"/>
      <c r="T44" s="1"/>
      <c r="U44" s="1"/>
      <c r="V44" s="1"/>
      <c r="W44" s="1"/>
      <c r="X44" s="1"/>
      <c r="Y44" s="1"/>
      <c r="Z44" s="1"/>
      <c r="AA44" s="1" t="s">
        <v>119</v>
      </c>
      <c r="AB44" s="1" t="s">
        <v>119</v>
      </c>
      <c r="AC44" s="1" t="s">
        <v>119</v>
      </c>
      <c r="AD44" s="1" t="s">
        <v>119</v>
      </c>
      <c r="AE44" s="1" t="s">
        <v>119</v>
      </c>
      <c r="AF44" s="1" t="s">
        <v>119</v>
      </c>
      <c r="AG44" s="1" t="s">
        <v>119</v>
      </c>
      <c r="AH44" s="1" t="s">
        <v>119</v>
      </c>
      <c r="AI44" s="1" t="s">
        <v>119</v>
      </c>
      <c r="AJ44" s="1" t="s">
        <v>119</v>
      </c>
      <c r="AK44" s="1" t="s">
        <v>119</v>
      </c>
      <c r="AL44" s="1" t="s">
        <v>119</v>
      </c>
      <c r="AM44" s="1" t="s">
        <v>119</v>
      </c>
      <c r="AN44" s="1" t="s">
        <v>119</v>
      </c>
      <c r="AO44" s="1" t="s">
        <v>119</v>
      </c>
      <c r="AP44" s="1" t="s">
        <v>119</v>
      </c>
      <c r="AQ44" s="1" t="s">
        <v>119</v>
      </c>
      <c r="AR44" s="1" t="s">
        <v>119</v>
      </c>
      <c r="AS44" s="1" t="s">
        <v>119</v>
      </c>
      <c r="AT44" s="1" t="s">
        <v>119</v>
      </c>
      <c r="AU44" s="1" t="s">
        <v>119</v>
      </c>
      <c r="AV44" s="1" t="s">
        <v>119</v>
      </c>
      <c r="AW44" s="1" t="s">
        <v>119</v>
      </c>
      <c r="AX44" s="1" t="s">
        <v>119</v>
      </c>
      <c r="AY44" s="1" t="s">
        <v>119</v>
      </c>
      <c r="AZ44" s="1" t="s">
        <v>119</v>
      </c>
      <c r="BA44" s="1"/>
      <c r="BB44" s="1"/>
      <c r="BC44" s="1"/>
      <c r="BD44" s="1"/>
      <c r="BE44" s="1"/>
      <c r="BF44" s="1"/>
      <c r="BG44" s="1"/>
      <c r="BH44" s="1"/>
      <c r="BI44" s="1"/>
      <c r="BJ44" s="1"/>
      <c r="BK44" s="1"/>
      <c r="BL44" s="1"/>
      <c r="BM44" s="1"/>
      <c r="BN44" s="1"/>
      <c r="BO44" s="1"/>
      <c r="BP44" s="1"/>
      <c r="BQ44" s="1"/>
      <c r="BR44" s="1"/>
    </row>
    <row r="45" spans="1:91" hidden="1" x14ac:dyDescent="0.35">
      <c r="A45" s="1" t="s">
        <v>7862</v>
      </c>
      <c r="B45" s="1">
        <v>1</v>
      </c>
      <c r="C45" s="1"/>
      <c r="D45" s="1"/>
      <c r="E45" s="1"/>
      <c r="F45" s="1"/>
      <c r="G45" s="1"/>
      <c r="H45" s="1"/>
      <c r="I45" s="1"/>
      <c r="J45" s="1"/>
      <c r="K45" s="1"/>
      <c r="L45" s="1"/>
      <c r="M45" s="1"/>
      <c r="N45" s="1"/>
      <c r="O45" s="1"/>
      <c r="P45" s="1"/>
      <c r="Q45" s="1"/>
      <c r="R45" s="1"/>
      <c r="S45" s="1"/>
      <c r="T45" s="1"/>
      <c r="U45" s="1"/>
      <c r="V45" s="1"/>
      <c r="W45" s="1"/>
      <c r="X45" s="1"/>
      <c r="Y45" s="1"/>
      <c r="Z45" s="1"/>
      <c r="AA45" s="1" t="s">
        <v>119</v>
      </c>
      <c r="AB45" s="1" t="s">
        <v>119</v>
      </c>
      <c r="AC45" s="1" t="s">
        <v>119</v>
      </c>
      <c r="AD45" s="1" t="s">
        <v>119</v>
      </c>
      <c r="AE45" s="1" t="s">
        <v>119</v>
      </c>
      <c r="AF45" s="1" t="s">
        <v>119</v>
      </c>
      <c r="AG45" s="1" t="s">
        <v>119</v>
      </c>
      <c r="AH45" s="1" t="s">
        <v>119</v>
      </c>
      <c r="AI45" s="1" t="s">
        <v>119</v>
      </c>
      <c r="AJ45" s="1" t="s">
        <v>119</v>
      </c>
      <c r="AK45" s="1" t="s">
        <v>119</v>
      </c>
      <c r="AL45" s="1" t="s">
        <v>119</v>
      </c>
      <c r="AM45" s="1" t="s">
        <v>119</v>
      </c>
      <c r="AN45" s="1" t="s">
        <v>119</v>
      </c>
      <c r="AO45" s="1" t="s">
        <v>119</v>
      </c>
      <c r="AP45" s="1" t="s">
        <v>119</v>
      </c>
      <c r="AQ45" s="1" t="s">
        <v>119</v>
      </c>
      <c r="AR45" s="1" t="s">
        <v>119</v>
      </c>
      <c r="AS45" s="1" t="s">
        <v>119</v>
      </c>
      <c r="AT45" s="1" t="s">
        <v>119</v>
      </c>
      <c r="AU45" s="1" t="s">
        <v>119</v>
      </c>
      <c r="AV45" s="1" t="s">
        <v>119</v>
      </c>
      <c r="AW45" s="1" t="s">
        <v>119</v>
      </c>
      <c r="AX45" s="1" t="s">
        <v>119</v>
      </c>
      <c r="AY45" s="1" t="s">
        <v>119</v>
      </c>
      <c r="AZ45" s="1" t="s">
        <v>119</v>
      </c>
      <c r="BA45" s="1"/>
      <c r="BB45" s="1"/>
      <c r="BC45" s="1"/>
      <c r="BD45" s="1"/>
      <c r="BE45" s="1"/>
      <c r="BF45" s="1"/>
      <c r="BG45" s="1"/>
      <c r="BH45" s="1"/>
      <c r="BI45" s="1"/>
      <c r="BJ45" s="1"/>
      <c r="BK45" s="1"/>
      <c r="BL45" s="1"/>
      <c r="BM45" s="1"/>
      <c r="BN45" s="1"/>
      <c r="BO45" s="1"/>
      <c r="BP45" s="1"/>
      <c r="BQ45" s="1"/>
      <c r="BR45" s="1"/>
    </row>
    <row r="46" spans="1:91" hidden="1" x14ac:dyDescent="0.35">
      <c r="A46" s="1" t="s">
        <v>7863</v>
      </c>
      <c r="B46" s="1">
        <v>1</v>
      </c>
      <c r="C46" s="1"/>
      <c r="D46" s="1"/>
      <c r="E46" s="1"/>
      <c r="F46" s="1"/>
      <c r="G46" s="1"/>
      <c r="H46" s="1"/>
      <c r="I46" s="1"/>
      <c r="J46" s="1"/>
      <c r="K46" s="1"/>
      <c r="L46" s="1"/>
      <c r="M46" s="1"/>
      <c r="N46" s="1"/>
      <c r="O46" s="1"/>
      <c r="P46" s="1"/>
      <c r="Q46" s="1"/>
      <c r="R46" s="1"/>
      <c r="S46" s="1"/>
      <c r="T46" s="1"/>
      <c r="U46" s="1"/>
      <c r="V46" s="1"/>
      <c r="W46" s="1"/>
      <c r="X46" s="1"/>
      <c r="Y46" s="1"/>
      <c r="Z46" s="1"/>
      <c r="AA46" s="1" t="s">
        <v>119</v>
      </c>
      <c r="AB46" s="1" t="s">
        <v>119</v>
      </c>
      <c r="AC46" s="1" t="s">
        <v>119</v>
      </c>
      <c r="AD46" s="1" t="s">
        <v>119</v>
      </c>
      <c r="AE46" s="1" t="s">
        <v>119</v>
      </c>
      <c r="AF46" s="1" t="s">
        <v>119</v>
      </c>
      <c r="AG46" s="1" t="s">
        <v>119</v>
      </c>
      <c r="AH46" s="1" t="s">
        <v>119</v>
      </c>
      <c r="AI46" s="1" t="s">
        <v>119</v>
      </c>
      <c r="AJ46" s="1" t="s">
        <v>119</v>
      </c>
      <c r="AK46" s="1" t="s">
        <v>119</v>
      </c>
      <c r="AL46" s="1" t="s">
        <v>119</v>
      </c>
      <c r="AM46" s="1" t="s">
        <v>119</v>
      </c>
      <c r="AN46" s="1" t="s">
        <v>119</v>
      </c>
      <c r="AO46" s="1" t="s">
        <v>119</v>
      </c>
      <c r="AP46" s="1" t="s">
        <v>119</v>
      </c>
      <c r="AQ46" s="1" t="s">
        <v>119</v>
      </c>
      <c r="AR46" s="1" t="s">
        <v>119</v>
      </c>
      <c r="AS46" s="1" t="s">
        <v>119</v>
      </c>
      <c r="AT46" s="1" t="s">
        <v>119</v>
      </c>
      <c r="AU46" s="1" t="s">
        <v>119</v>
      </c>
      <c r="AV46" s="1" t="s">
        <v>119</v>
      </c>
      <c r="AW46" s="1" t="s">
        <v>119</v>
      </c>
      <c r="AX46" s="1" t="s">
        <v>119</v>
      </c>
      <c r="AY46" s="1" t="s">
        <v>119</v>
      </c>
      <c r="AZ46" s="1" t="s">
        <v>119</v>
      </c>
      <c r="BA46" s="1"/>
      <c r="BB46" s="1"/>
      <c r="BC46" s="1"/>
      <c r="BD46" s="1"/>
      <c r="BE46" s="1"/>
      <c r="BF46" s="1"/>
      <c r="BG46" s="1"/>
      <c r="BH46" s="1"/>
      <c r="BI46" s="1"/>
      <c r="BJ46" s="1"/>
      <c r="BK46" s="1"/>
      <c r="BL46" s="1"/>
      <c r="BM46" s="1"/>
      <c r="BN46" s="1"/>
      <c r="BO46" s="1"/>
      <c r="BP46" s="1"/>
      <c r="BQ46" s="1"/>
      <c r="BR46" s="1"/>
    </row>
    <row r="47" spans="1:91" hidden="1" x14ac:dyDescent="0.35">
      <c r="A47" s="1" t="s">
        <v>6334</v>
      </c>
      <c r="B47" s="1">
        <v>1</v>
      </c>
      <c r="C47" s="1"/>
      <c r="D47" s="1"/>
      <c r="E47" s="1"/>
      <c r="F47" s="1"/>
      <c r="G47" s="1"/>
      <c r="H47" s="1"/>
      <c r="I47" s="1"/>
      <c r="J47" s="1"/>
      <c r="K47" s="1"/>
      <c r="L47" s="1"/>
      <c r="M47" s="1"/>
      <c r="N47" s="1"/>
      <c r="O47" s="1"/>
      <c r="P47" s="1"/>
      <c r="Q47" s="1"/>
      <c r="R47" s="1"/>
      <c r="S47" s="1"/>
      <c r="T47" s="1"/>
      <c r="U47" s="1"/>
      <c r="V47" s="1"/>
      <c r="W47" s="1"/>
      <c r="X47" s="1"/>
      <c r="Y47" s="1"/>
      <c r="Z47" s="1"/>
      <c r="AA47" s="1" t="s">
        <v>119</v>
      </c>
      <c r="AB47" s="1" t="s">
        <v>119</v>
      </c>
      <c r="AC47" s="1" t="s">
        <v>119</v>
      </c>
      <c r="AD47" s="1" t="s">
        <v>119</v>
      </c>
      <c r="AE47" s="1" t="s">
        <v>119</v>
      </c>
      <c r="AF47" s="1" t="s">
        <v>119</v>
      </c>
      <c r="AG47" s="1" t="s">
        <v>119</v>
      </c>
      <c r="AH47" s="1" t="s">
        <v>119</v>
      </c>
      <c r="AI47" s="1" t="s">
        <v>119</v>
      </c>
      <c r="AJ47" s="1" t="s">
        <v>119</v>
      </c>
      <c r="AK47" s="1" t="s">
        <v>119</v>
      </c>
      <c r="AL47" s="1" t="s">
        <v>119</v>
      </c>
      <c r="AM47" s="1" t="s">
        <v>119</v>
      </c>
      <c r="AN47" s="1" t="s">
        <v>119</v>
      </c>
      <c r="AO47" s="1" t="s">
        <v>119</v>
      </c>
      <c r="AP47" s="1" t="s">
        <v>119</v>
      </c>
      <c r="AQ47" s="1" t="s">
        <v>119</v>
      </c>
      <c r="AR47" s="1" t="s">
        <v>119</v>
      </c>
      <c r="AS47" s="1" t="s">
        <v>119</v>
      </c>
      <c r="AT47" s="1" t="s">
        <v>119</v>
      </c>
      <c r="AU47" s="1" t="s">
        <v>119</v>
      </c>
      <c r="AV47" s="1" t="s">
        <v>119</v>
      </c>
      <c r="AW47" s="1" t="s">
        <v>119</v>
      </c>
      <c r="AX47" s="1" t="s">
        <v>119</v>
      </c>
      <c r="AY47" s="1" t="s">
        <v>119</v>
      </c>
      <c r="AZ47" s="1" t="s">
        <v>119</v>
      </c>
      <c r="BA47" s="1"/>
      <c r="BB47" s="1"/>
      <c r="BC47" s="1"/>
      <c r="BD47" s="1"/>
      <c r="BE47" s="1"/>
      <c r="BF47" s="1"/>
      <c r="BG47" s="1"/>
      <c r="BH47" s="1"/>
      <c r="BI47" s="1"/>
      <c r="BJ47" s="1"/>
      <c r="BK47" s="1"/>
      <c r="BL47" s="1"/>
      <c r="BM47" s="1"/>
      <c r="BN47" s="1"/>
      <c r="BO47" s="1"/>
      <c r="BP47" s="1"/>
      <c r="BQ47" s="1"/>
      <c r="BR47" s="1"/>
    </row>
    <row r="48" spans="1:91" hidden="1" x14ac:dyDescent="0.35">
      <c r="A48" s="1" t="s">
        <v>7864</v>
      </c>
      <c r="B48" s="1">
        <v>1</v>
      </c>
      <c r="C48" s="1"/>
      <c r="D48" s="1"/>
      <c r="E48" s="1"/>
      <c r="F48" s="1"/>
      <c r="G48" s="1"/>
      <c r="H48" s="1"/>
      <c r="I48" s="1"/>
      <c r="J48" s="1"/>
      <c r="K48" s="1"/>
      <c r="L48" s="1"/>
      <c r="M48" s="1"/>
      <c r="N48" s="1"/>
      <c r="O48" s="1"/>
      <c r="P48" s="1"/>
      <c r="Q48" s="1"/>
      <c r="R48" s="1"/>
      <c r="S48" s="1"/>
      <c r="T48" s="1"/>
      <c r="U48" s="1"/>
      <c r="V48" s="1"/>
      <c r="W48" s="1"/>
      <c r="X48" s="1"/>
      <c r="Y48" s="1"/>
      <c r="Z48" s="1"/>
      <c r="AA48" s="1" t="s">
        <v>119</v>
      </c>
      <c r="AB48" s="1" t="s">
        <v>119</v>
      </c>
      <c r="AC48" s="1" t="s">
        <v>119</v>
      </c>
      <c r="AD48" s="1" t="s">
        <v>119</v>
      </c>
      <c r="AE48" s="1" t="s">
        <v>119</v>
      </c>
      <c r="AF48" s="1" t="s">
        <v>119</v>
      </c>
      <c r="AG48" s="1" t="s">
        <v>119</v>
      </c>
      <c r="AH48" s="1" t="s">
        <v>119</v>
      </c>
      <c r="AI48" s="1" t="s">
        <v>119</v>
      </c>
      <c r="AJ48" s="1" t="s">
        <v>119</v>
      </c>
      <c r="AK48" s="1" t="s">
        <v>119</v>
      </c>
      <c r="AL48" s="1" t="s">
        <v>119</v>
      </c>
      <c r="AM48" s="1" t="s">
        <v>119</v>
      </c>
      <c r="AN48" s="1" t="s">
        <v>119</v>
      </c>
      <c r="AO48" s="1" t="s">
        <v>119</v>
      </c>
      <c r="AP48" s="1" t="s">
        <v>119</v>
      </c>
      <c r="AQ48" s="1" t="s">
        <v>119</v>
      </c>
      <c r="AR48" s="1" t="s">
        <v>119</v>
      </c>
      <c r="AS48" s="1" t="s">
        <v>119</v>
      </c>
      <c r="AT48" s="1" t="s">
        <v>119</v>
      </c>
      <c r="AU48" s="1" t="s">
        <v>119</v>
      </c>
      <c r="AV48" s="1" t="s">
        <v>119</v>
      </c>
      <c r="AW48" s="1" t="s">
        <v>119</v>
      </c>
      <c r="AX48" s="1" t="s">
        <v>119</v>
      </c>
      <c r="AY48" s="1" t="s">
        <v>119</v>
      </c>
      <c r="AZ48" s="1" t="s">
        <v>119</v>
      </c>
      <c r="BA48" s="1"/>
      <c r="BB48" s="1"/>
      <c r="BC48" s="1"/>
      <c r="BD48" s="1"/>
      <c r="BE48" s="1"/>
      <c r="BF48" s="1"/>
      <c r="BG48" s="1"/>
      <c r="BH48" s="1"/>
      <c r="BI48" s="1"/>
      <c r="BJ48" s="1"/>
      <c r="BK48" s="1"/>
      <c r="BL48" s="1"/>
      <c r="BM48" s="1"/>
      <c r="BN48" s="1"/>
      <c r="BO48" s="1"/>
      <c r="BP48" s="1"/>
      <c r="BQ48" s="1"/>
      <c r="BR48" s="1"/>
    </row>
    <row r="49" spans="1:70" hidden="1" x14ac:dyDescent="0.35">
      <c r="A49" s="1" t="s">
        <v>7865</v>
      </c>
      <c r="B49" s="1">
        <v>1</v>
      </c>
      <c r="C49" s="1"/>
      <c r="D49" s="1"/>
      <c r="E49" s="1"/>
      <c r="F49" s="1"/>
      <c r="G49" s="1"/>
      <c r="H49" s="1"/>
      <c r="I49" s="1"/>
      <c r="J49" s="1"/>
      <c r="K49" s="1"/>
      <c r="L49" s="1"/>
      <c r="M49" s="1"/>
      <c r="N49" s="1"/>
      <c r="O49" s="1"/>
      <c r="P49" s="1"/>
      <c r="Q49" s="1"/>
      <c r="R49" s="1"/>
      <c r="S49" s="1"/>
      <c r="T49" s="1"/>
      <c r="U49" s="1"/>
      <c r="V49" s="1"/>
      <c r="W49" s="1"/>
      <c r="X49" s="1"/>
      <c r="Y49" s="1"/>
      <c r="Z49" s="1"/>
      <c r="AA49" s="1" t="s">
        <v>119</v>
      </c>
      <c r="AB49" s="1" t="s">
        <v>119</v>
      </c>
      <c r="AC49" s="1" t="s">
        <v>119</v>
      </c>
      <c r="AD49" s="1" t="s">
        <v>119</v>
      </c>
      <c r="AE49" s="1" t="s">
        <v>119</v>
      </c>
      <c r="AF49" s="1" t="s">
        <v>119</v>
      </c>
      <c r="AG49" s="1" t="s">
        <v>119</v>
      </c>
      <c r="AH49" s="1" t="s">
        <v>119</v>
      </c>
      <c r="AI49" s="1" t="s">
        <v>119</v>
      </c>
      <c r="AJ49" s="1" t="s">
        <v>119</v>
      </c>
      <c r="AK49" s="1" t="s">
        <v>119</v>
      </c>
      <c r="AL49" s="1" t="s">
        <v>119</v>
      </c>
      <c r="AM49" s="1" t="s">
        <v>119</v>
      </c>
      <c r="AN49" s="1" t="s">
        <v>119</v>
      </c>
      <c r="AO49" s="1" t="s">
        <v>119</v>
      </c>
      <c r="AP49" s="1" t="s">
        <v>119</v>
      </c>
      <c r="AQ49" s="1" t="s">
        <v>119</v>
      </c>
      <c r="AR49" s="1" t="s">
        <v>119</v>
      </c>
      <c r="AS49" s="1" t="s">
        <v>119</v>
      </c>
      <c r="AT49" s="1" t="s">
        <v>119</v>
      </c>
      <c r="AU49" s="1" t="s">
        <v>119</v>
      </c>
      <c r="AV49" s="1" t="s">
        <v>119</v>
      </c>
      <c r="AW49" s="1" t="s">
        <v>119</v>
      </c>
      <c r="AX49" s="1" t="s">
        <v>119</v>
      </c>
      <c r="AY49" s="1" t="s">
        <v>119</v>
      </c>
      <c r="AZ49" s="1" t="s">
        <v>119</v>
      </c>
      <c r="BA49" s="1"/>
      <c r="BB49" s="1"/>
      <c r="BC49" s="1"/>
      <c r="BD49" s="1"/>
      <c r="BE49" s="1"/>
      <c r="BF49" s="1"/>
      <c r="BG49" s="1"/>
      <c r="BH49" s="1"/>
      <c r="BI49" s="1"/>
      <c r="BJ49" s="1"/>
      <c r="BK49" s="1"/>
      <c r="BL49" s="1"/>
      <c r="BM49" s="1"/>
      <c r="BN49" s="1"/>
      <c r="BO49" s="1"/>
      <c r="BP49" s="1"/>
      <c r="BQ49" s="1"/>
      <c r="BR49" s="1"/>
    </row>
    <row r="50" spans="1:70" hidden="1" x14ac:dyDescent="0.35">
      <c r="A50" s="1" t="s">
        <v>7866</v>
      </c>
      <c r="B50" s="1">
        <v>26</v>
      </c>
      <c r="C50" s="1"/>
      <c r="D50" s="1"/>
      <c r="E50" s="1"/>
      <c r="F50" s="1"/>
      <c r="G50" s="1"/>
      <c r="H50" s="1"/>
      <c r="I50" s="1"/>
      <c r="J50" s="1"/>
      <c r="K50" s="1"/>
      <c r="L50" s="1"/>
      <c r="M50" s="1"/>
      <c r="N50" s="1"/>
      <c r="O50" s="1"/>
      <c r="P50" s="1"/>
      <c r="Q50" s="1"/>
      <c r="R50" s="1"/>
      <c r="S50" s="1"/>
      <c r="T50" s="1"/>
      <c r="U50" s="1"/>
      <c r="V50" s="1"/>
      <c r="W50" s="1"/>
      <c r="X50" s="1"/>
      <c r="Y50" s="1"/>
      <c r="Z50" s="1"/>
      <c r="AA50" s="1" t="s">
        <v>119</v>
      </c>
      <c r="AB50" s="1" t="s">
        <v>119</v>
      </c>
      <c r="AC50" s="1" t="s">
        <v>119</v>
      </c>
      <c r="AD50" s="1" t="s">
        <v>119</v>
      </c>
      <c r="AE50" s="1" t="s">
        <v>119</v>
      </c>
      <c r="AF50" s="1" t="s">
        <v>119</v>
      </c>
      <c r="AG50" s="1" t="s">
        <v>119</v>
      </c>
      <c r="AH50" s="1" t="s">
        <v>119</v>
      </c>
      <c r="AI50" s="1" t="s">
        <v>119</v>
      </c>
      <c r="AJ50" s="1" t="s">
        <v>119</v>
      </c>
      <c r="AK50" s="1" t="s">
        <v>119</v>
      </c>
      <c r="AL50" s="1" t="s">
        <v>119</v>
      </c>
      <c r="AM50" s="1" t="s">
        <v>119</v>
      </c>
      <c r="AN50" s="1" t="s">
        <v>119</v>
      </c>
      <c r="AO50" s="1" t="s">
        <v>119</v>
      </c>
      <c r="AP50" s="1" t="s">
        <v>119</v>
      </c>
      <c r="AQ50" s="1" t="s">
        <v>119</v>
      </c>
      <c r="AR50" s="1" t="s">
        <v>119</v>
      </c>
      <c r="AS50" s="1" t="s">
        <v>119</v>
      </c>
      <c r="AT50" s="1" t="s">
        <v>119</v>
      </c>
      <c r="AU50" s="1" t="s">
        <v>119</v>
      </c>
      <c r="AV50" s="1" t="s">
        <v>119</v>
      </c>
      <c r="AW50" s="1" t="s">
        <v>119</v>
      </c>
      <c r="AX50" s="1" t="s">
        <v>119</v>
      </c>
      <c r="AY50" s="1" t="s">
        <v>119</v>
      </c>
      <c r="AZ50" s="1" t="s">
        <v>119</v>
      </c>
      <c r="BA50" s="1"/>
      <c r="BB50" s="1"/>
      <c r="BC50" s="1"/>
      <c r="BD50" s="1"/>
      <c r="BE50" s="1"/>
      <c r="BF50" s="1"/>
      <c r="BG50" s="1"/>
      <c r="BH50" s="1"/>
      <c r="BI50" s="1"/>
      <c r="BJ50" s="1"/>
      <c r="BK50" s="1"/>
      <c r="BL50" s="1"/>
      <c r="BM50" s="1"/>
      <c r="BN50" s="1"/>
      <c r="BO50" s="1"/>
      <c r="BP50" s="1"/>
      <c r="BQ50" s="1"/>
      <c r="BR50" s="1"/>
    </row>
    <row r="51" spans="1:70" hidden="1" x14ac:dyDescent="0.35">
      <c r="A51" s="1" t="s">
        <v>163</v>
      </c>
      <c r="B51" s="1">
        <v>0</v>
      </c>
      <c r="C51" s="1"/>
      <c r="D51" s="1"/>
      <c r="E51" s="1"/>
      <c r="F51" s="1"/>
      <c r="G51" s="1"/>
      <c r="H51" s="1"/>
      <c r="I51" s="1"/>
      <c r="J51" s="1"/>
      <c r="K51" s="1"/>
      <c r="L51" s="1"/>
      <c r="M51" s="1"/>
      <c r="N51" s="1"/>
      <c r="O51" s="1"/>
      <c r="P51" s="1"/>
      <c r="Q51" s="1"/>
      <c r="R51" s="1"/>
      <c r="S51" s="1"/>
      <c r="T51" s="1"/>
      <c r="U51" s="1"/>
      <c r="V51" s="1"/>
      <c r="W51" s="1"/>
      <c r="X51" s="1"/>
      <c r="Y51" s="1"/>
      <c r="Z51" s="1"/>
      <c r="AA51" s="1" t="s">
        <v>119</v>
      </c>
      <c r="AB51" s="1" t="s">
        <v>119</v>
      </c>
      <c r="AC51" s="1" t="s">
        <v>119</v>
      </c>
      <c r="AD51" s="1" t="s">
        <v>119</v>
      </c>
      <c r="AE51" s="1" t="s">
        <v>119</v>
      </c>
      <c r="AF51" s="1" t="s">
        <v>119</v>
      </c>
      <c r="AG51" s="1" t="s">
        <v>119</v>
      </c>
      <c r="AH51" s="1" t="s">
        <v>119</v>
      </c>
      <c r="AI51" s="1" t="s">
        <v>119</v>
      </c>
      <c r="AJ51" s="1" t="s">
        <v>119</v>
      </c>
      <c r="AK51" s="1" t="s">
        <v>119</v>
      </c>
      <c r="AL51" s="1" t="s">
        <v>119</v>
      </c>
      <c r="AM51" s="1" t="s">
        <v>119</v>
      </c>
      <c r="AN51" s="1" t="s">
        <v>119</v>
      </c>
      <c r="AO51" s="1" t="s">
        <v>119</v>
      </c>
      <c r="AP51" s="1" t="s">
        <v>119</v>
      </c>
      <c r="AQ51" s="1" t="s">
        <v>119</v>
      </c>
      <c r="AR51" s="1" t="s">
        <v>119</v>
      </c>
      <c r="AS51" s="1" t="s">
        <v>119</v>
      </c>
      <c r="AT51" s="1" t="s">
        <v>119</v>
      </c>
      <c r="AU51" s="1" t="s">
        <v>119</v>
      </c>
      <c r="AV51" s="1" t="s">
        <v>119</v>
      </c>
      <c r="AW51" s="1" t="s">
        <v>119</v>
      </c>
      <c r="AX51" s="1" t="s">
        <v>119</v>
      </c>
      <c r="AY51" s="1" t="s">
        <v>119</v>
      </c>
      <c r="AZ51" s="1" t="s">
        <v>119</v>
      </c>
      <c r="BA51" s="1"/>
      <c r="BB51" s="1"/>
      <c r="BC51" s="1"/>
      <c r="BD51" s="1"/>
      <c r="BE51" s="1"/>
      <c r="BF51" s="1"/>
      <c r="BG51" s="1"/>
      <c r="BH51" s="1"/>
      <c r="BI51" s="1"/>
      <c r="BJ51" s="1"/>
      <c r="BK51" s="1"/>
      <c r="BL51" s="1"/>
      <c r="BM51" s="1"/>
      <c r="BN51" s="1"/>
      <c r="BO51" s="1"/>
      <c r="BP51" s="1"/>
      <c r="BQ51" s="1"/>
      <c r="BR51" s="1"/>
    </row>
    <row r="52" spans="1:70" hidden="1" x14ac:dyDescent="0.35">
      <c r="A52" s="1" t="s">
        <v>6270</v>
      </c>
      <c r="B52" s="1">
        <v>0</v>
      </c>
      <c r="C52" s="1"/>
      <c r="D52" s="1"/>
      <c r="E52" s="1"/>
      <c r="F52" s="1"/>
      <c r="G52" s="1"/>
      <c r="H52" s="1"/>
      <c r="I52" s="1"/>
      <c r="J52" s="1"/>
      <c r="K52" s="1"/>
      <c r="L52" s="1"/>
      <c r="M52" s="1"/>
      <c r="N52" s="1"/>
      <c r="O52" s="1"/>
      <c r="P52" s="1"/>
      <c r="Q52" s="1"/>
      <c r="R52" s="1"/>
      <c r="S52" s="1"/>
      <c r="T52" s="1"/>
      <c r="U52" s="1"/>
      <c r="V52" s="1"/>
      <c r="W52" s="1"/>
      <c r="X52" s="1"/>
      <c r="Y52" s="1"/>
      <c r="Z52" s="1"/>
      <c r="AA52" s="1" t="s">
        <v>119</v>
      </c>
      <c r="AB52" s="1" t="s">
        <v>119</v>
      </c>
      <c r="AC52" s="1" t="s">
        <v>119</v>
      </c>
      <c r="AD52" s="1" t="s">
        <v>119</v>
      </c>
      <c r="AE52" s="1" t="s">
        <v>119</v>
      </c>
      <c r="AF52" s="1" t="s">
        <v>119</v>
      </c>
      <c r="AG52" s="1" t="s">
        <v>119</v>
      </c>
      <c r="AH52" s="1" t="s">
        <v>119</v>
      </c>
      <c r="AI52" s="1" t="s">
        <v>119</v>
      </c>
      <c r="AJ52" s="1" t="s">
        <v>119</v>
      </c>
      <c r="AK52" s="1" t="s">
        <v>119</v>
      </c>
      <c r="AL52" s="1" t="s">
        <v>119</v>
      </c>
      <c r="AM52" s="1" t="s">
        <v>119</v>
      </c>
      <c r="AN52" s="1" t="s">
        <v>119</v>
      </c>
      <c r="AO52" s="1" t="s">
        <v>119</v>
      </c>
      <c r="AP52" s="1" t="s">
        <v>119</v>
      </c>
      <c r="AQ52" s="1" t="s">
        <v>119</v>
      </c>
      <c r="AR52" s="1" t="s">
        <v>119</v>
      </c>
      <c r="AS52" s="1" t="s">
        <v>119</v>
      </c>
      <c r="AT52" s="1" t="s">
        <v>119</v>
      </c>
      <c r="AU52" s="1" t="s">
        <v>119</v>
      </c>
      <c r="AV52" s="1" t="s">
        <v>119</v>
      </c>
      <c r="AW52" s="1" t="s">
        <v>119</v>
      </c>
      <c r="AX52" s="1" t="s">
        <v>119</v>
      </c>
      <c r="AY52" s="1" t="s">
        <v>119</v>
      </c>
      <c r="AZ52" s="1" t="s">
        <v>119</v>
      </c>
      <c r="BA52" s="1"/>
      <c r="BB52" s="1"/>
      <c r="BC52" s="1"/>
      <c r="BD52" s="1"/>
      <c r="BE52" s="1"/>
      <c r="BF52" s="1"/>
      <c r="BG52" s="1"/>
      <c r="BH52" s="1"/>
      <c r="BI52" s="1"/>
      <c r="BJ52" s="1"/>
      <c r="BK52" s="1"/>
      <c r="BL52" s="1"/>
      <c r="BM52" s="1"/>
      <c r="BN52" s="1"/>
      <c r="BO52" s="1"/>
      <c r="BP52" s="1"/>
      <c r="BQ52" s="1"/>
      <c r="BR52" s="1"/>
    </row>
    <row r="53" spans="1:70" hidden="1" x14ac:dyDescent="0.35">
      <c r="A53" s="1" t="s">
        <v>7867</v>
      </c>
      <c r="B53" s="1">
        <v>80</v>
      </c>
      <c r="C53" s="1"/>
      <c r="D53" s="1"/>
      <c r="E53" s="1"/>
      <c r="F53" s="1"/>
      <c r="G53" s="1"/>
      <c r="H53" s="1"/>
      <c r="I53" s="1"/>
      <c r="J53" s="1"/>
      <c r="K53" s="1"/>
      <c r="L53" s="1"/>
      <c r="M53" s="1"/>
      <c r="N53" s="1"/>
      <c r="O53" s="1"/>
      <c r="P53" s="1"/>
      <c r="Q53" s="1"/>
      <c r="R53" s="1"/>
      <c r="S53" s="1"/>
      <c r="T53" s="1"/>
      <c r="U53" s="1"/>
      <c r="V53" s="1"/>
      <c r="W53" s="1"/>
      <c r="X53" s="1"/>
      <c r="Y53" s="1"/>
      <c r="Z53" s="1"/>
      <c r="AA53" s="1" t="s">
        <v>119</v>
      </c>
      <c r="AB53" s="1" t="s">
        <v>119</v>
      </c>
      <c r="AC53" s="1" t="s">
        <v>119</v>
      </c>
      <c r="AD53" s="1" t="s">
        <v>119</v>
      </c>
      <c r="AE53" s="1" t="s">
        <v>119</v>
      </c>
      <c r="AF53" s="1" t="s">
        <v>119</v>
      </c>
      <c r="AG53" s="1" t="s">
        <v>119</v>
      </c>
      <c r="AH53" s="1" t="s">
        <v>119</v>
      </c>
      <c r="AI53" s="1" t="s">
        <v>119</v>
      </c>
      <c r="AJ53" s="1" t="s">
        <v>119</v>
      </c>
      <c r="AK53" s="1" t="s">
        <v>119</v>
      </c>
      <c r="AL53" s="1" t="s">
        <v>119</v>
      </c>
      <c r="AM53" s="1" t="s">
        <v>119</v>
      </c>
      <c r="AN53" s="1" t="s">
        <v>119</v>
      </c>
      <c r="AO53" s="1" t="s">
        <v>119</v>
      </c>
      <c r="AP53" s="1" t="s">
        <v>119</v>
      </c>
      <c r="AQ53" s="1" t="s">
        <v>119</v>
      </c>
      <c r="AR53" s="1" t="s">
        <v>119</v>
      </c>
      <c r="AS53" s="1" t="s">
        <v>119</v>
      </c>
      <c r="AT53" s="1" t="s">
        <v>119</v>
      </c>
      <c r="AU53" s="1" t="s">
        <v>119</v>
      </c>
      <c r="AV53" s="1" t="s">
        <v>119</v>
      </c>
      <c r="AW53" s="1" t="s">
        <v>119</v>
      </c>
      <c r="AX53" s="1" t="s">
        <v>119</v>
      </c>
      <c r="AY53" s="1" t="s">
        <v>119</v>
      </c>
      <c r="AZ53" s="1" t="s">
        <v>119</v>
      </c>
      <c r="BA53" s="1"/>
      <c r="BB53" s="1"/>
      <c r="BC53" s="1"/>
      <c r="BD53" s="1"/>
      <c r="BE53" s="1"/>
      <c r="BF53" s="1"/>
      <c r="BG53" s="1"/>
      <c r="BH53" s="1"/>
      <c r="BI53" s="1"/>
      <c r="BJ53" s="1"/>
      <c r="BK53" s="1"/>
      <c r="BL53" s="1"/>
      <c r="BM53" s="1"/>
      <c r="BN53" s="1"/>
      <c r="BO53" s="1"/>
      <c r="BP53" s="1"/>
      <c r="BQ53" s="1"/>
      <c r="BR53" s="1"/>
    </row>
    <row r="54" spans="1:70" hidden="1" x14ac:dyDescent="0.35">
      <c r="A54" s="1" t="s">
        <v>7868</v>
      </c>
      <c r="B54" s="1">
        <v>53</v>
      </c>
      <c r="C54" s="1"/>
      <c r="D54" s="1"/>
      <c r="E54" s="1"/>
      <c r="F54" s="1"/>
      <c r="G54" s="1"/>
      <c r="H54" s="1"/>
      <c r="I54" s="1"/>
      <c r="J54" s="1"/>
      <c r="K54" s="1"/>
      <c r="L54" s="1"/>
      <c r="M54" s="1"/>
      <c r="N54" s="1"/>
      <c r="O54" s="1"/>
      <c r="P54" s="1"/>
      <c r="Q54" s="1"/>
      <c r="R54" s="1"/>
      <c r="S54" s="1"/>
      <c r="T54" s="1"/>
      <c r="U54" s="1"/>
      <c r="V54" s="1"/>
      <c r="W54" s="1"/>
      <c r="X54" s="1"/>
      <c r="Y54" s="1"/>
      <c r="Z54" s="1"/>
      <c r="AA54" s="1" t="s">
        <v>119</v>
      </c>
      <c r="AB54" s="1" t="s">
        <v>119</v>
      </c>
      <c r="AC54" s="1" t="s">
        <v>119</v>
      </c>
      <c r="AD54" s="1" t="s">
        <v>119</v>
      </c>
      <c r="AE54" s="1" t="s">
        <v>119</v>
      </c>
      <c r="AF54" s="1" t="s">
        <v>119</v>
      </c>
      <c r="AG54" s="1" t="s">
        <v>119</v>
      </c>
      <c r="AH54" s="1" t="s">
        <v>119</v>
      </c>
      <c r="AI54" s="1" t="s">
        <v>119</v>
      </c>
      <c r="AJ54" s="1" t="s">
        <v>119</v>
      </c>
      <c r="AK54" s="1" t="s">
        <v>119</v>
      </c>
      <c r="AL54" s="1" t="s">
        <v>119</v>
      </c>
      <c r="AM54" s="1" t="s">
        <v>119</v>
      </c>
      <c r="AN54" s="1" t="s">
        <v>119</v>
      </c>
      <c r="AO54" s="1" t="s">
        <v>119</v>
      </c>
      <c r="AP54" s="1" t="s">
        <v>119</v>
      </c>
      <c r="AQ54" s="1" t="s">
        <v>119</v>
      </c>
      <c r="AR54" s="1" t="s">
        <v>119</v>
      </c>
      <c r="AS54" s="1" t="s">
        <v>119</v>
      </c>
      <c r="AT54" s="1" t="s">
        <v>119</v>
      </c>
      <c r="AU54" s="1" t="s">
        <v>119</v>
      </c>
      <c r="AV54" s="1" t="s">
        <v>119</v>
      </c>
      <c r="AW54" s="1" t="s">
        <v>119</v>
      </c>
      <c r="AX54" s="1" t="s">
        <v>119</v>
      </c>
      <c r="AY54" s="1" t="s">
        <v>119</v>
      </c>
      <c r="AZ54" s="1" t="s">
        <v>119</v>
      </c>
      <c r="BA54" s="1"/>
      <c r="BB54" s="1"/>
      <c r="BC54" s="1"/>
      <c r="BD54" s="1"/>
      <c r="BE54" s="1"/>
      <c r="BF54" s="1"/>
      <c r="BG54" s="1"/>
      <c r="BH54" s="1"/>
      <c r="BI54" s="1"/>
      <c r="BJ54" s="1"/>
      <c r="BK54" s="1"/>
      <c r="BL54" s="1"/>
      <c r="BM54" s="1"/>
      <c r="BN54" s="1"/>
      <c r="BO54" s="1"/>
      <c r="BP54" s="1"/>
      <c r="BQ54" s="1"/>
      <c r="BR54" s="1"/>
    </row>
    <row r="55" spans="1:70" hidden="1" x14ac:dyDescent="0.35">
      <c r="A55" s="1" t="s">
        <v>7869</v>
      </c>
      <c r="B55" s="1">
        <v>4</v>
      </c>
      <c r="C55" s="1"/>
      <c r="D55" s="1"/>
      <c r="E55" s="1"/>
      <c r="F55" s="1"/>
      <c r="G55" s="1"/>
      <c r="H55" s="1"/>
      <c r="I55" s="1"/>
      <c r="J55" s="1"/>
      <c r="K55" s="1"/>
      <c r="L55" s="1"/>
      <c r="M55" s="1"/>
      <c r="N55" s="1"/>
      <c r="O55" s="1"/>
      <c r="P55" s="1"/>
      <c r="Q55" s="1"/>
      <c r="R55" s="1"/>
      <c r="S55" s="1"/>
      <c r="T55" s="1"/>
      <c r="U55" s="1"/>
      <c r="V55" s="1"/>
      <c r="W55" s="1"/>
      <c r="X55" s="1"/>
      <c r="Y55" s="1"/>
      <c r="Z55" s="1"/>
      <c r="AA55" s="1" t="s">
        <v>119</v>
      </c>
      <c r="AB55" s="1" t="s">
        <v>119</v>
      </c>
      <c r="AC55" s="1" t="s">
        <v>119</v>
      </c>
      <c r="AD55" s="1" t="s">
        <v>119</v>
      </c>
      <c r="AE55" s="1" t="s">
        <v>119</v>
      </c>
      <c r="AF55" s="1" t="s">
        <v>119</v>
      </c>
      <c r="AG55" s="1" t="s">
        <v>119</v>
      </c>
      <c r="AH55" s="1" t="s">
        <v>119</v>
      </c>
      <c r="AI55" s="1" t="s">
        <v>119</v>
      </c>
      <c r="AJ55" s="1" t="s">
        <v>119</v>
      </c>
      <c r="AK55" s="1" t="s">
        <v>119</v>
      </c>
      <c r="AL55" s="1" t="s">
        <v>119</v>
      </c>
      <c r="AM55" s="1" t="s">
        <v>119</v>
      </c>
      <c r="AN55" s="1" t="s">
        <v>119</v>
      </c>
      <c r="AO55" s="1" t="s">
        <v>119</v>
      </c>
      <c r="AP55" s="1" t="s">
        <v>119</v>
      </c>
      <c r="AQ55" s="1" t="s">
        <v>119</v>
      </c>
      <c r="AR55" s="1" t="s">
        <v>119</v>
      </c>
      <c r="AS55" s="1" t="s">
        <v>119</v>
      </c>
      <c r="AT55" s="1" t="s">
        <v>119</v>
      </c>
      <c r="AU55" s="1" t="s">
        <v>119</v>
      </c>
      <c r="AV55" s="1" t="s">
        <v>119</v>
      </c>
      <c r="AW55" s="1" t="s">
        <v>119</v>
      </c>
      <c r="AX55" s="1" t="s">
        <v>119</v>
      </c>
      <c r="AY55" s="1" t="s">
        <v>119</v>
      </c>
      <c r="AZ55" s="1" t="s">
        <v>119</v>
      </c>
      <c r="BA55" s="1"/>
      <c r="BB55" s="1"/>
      <c r="BC55" s="1"/>
      <c r="BD55" s="1"/>
      <c r="BE55" s="1"/>
      <c r="BF55" s="1"/>
      <c r="BG55" s="1"/>
      <c r="BH55" s="1"/>
      <c r="BI55" s="1"/>
      <c r="BJ55" s="1"/>
      <c r="BK55" s="1"/>
      <c r="BL55" s="1"/>
      <c r="BM55" s="1"/>
      <c r="BN55" s="1"/>
      <c r="BO55" s="1"/>
      <c r="BP55" s="1"/>
      <c r="BQ55" s="1"/>
      <c r="BR55" s="1"/>
    </row>
    <row r="56" spans="1:70" x14ac:dyDescent="0.35">
      <c r="A56" s="1" t="s">
        <v>119</v>
      </c>
      <c r="B56" s="1"/>
      <c r="C56" s="1"/>
      <c r="D56" s="1"/>
      <c r="E56" s="1"/>
      <c r="F56" s="1"/>
      <c r="G56" s="1"/>
      <c r="H56" s="1"/>
      <c r="I56" s="1"/>
      <c r="J56" s="1"/>
      <c r="K56" s="1"/>
      <c r="L56" s="1"/>
      <c r="M56" s="1"/>
      <c r="N56" s="1"/>
      <c r="O56" s="1"/>
      <c r="P56" s="1"/>
      <c r="Q56" s="1"/>
      <c r="R56" s="1"/>
      <c r="S56" s="1"/>
      <c r="T56" s="1"/>
      <c r="U56" s="1"/>
      <c r="V56" s="1"/>
      <c r="W56" s="1"/>
      <c r="X56" s="1"/>
      <c r="Y56" s="1"/>
      <c r="Z56" s="1"/>
      <c r="AA56" s="1" t="s">
        <v>119</v>
      </c>
      <c r="AB56" s="1" t="s">
        <v>119</v>
      </c>
      <c r="AC56" s="1" t="s">
        <v>119</v>
      </c>
      <c r="AD56" s="1" t="s">
        <v>119</v>
      </c>
      <c r="AE56" s="1" t="s">
        <v>119</v>
      </c>
      <c r="AF56" s="1" t="s">
        <v>119</v>
      </c>
      <c r="AG56" s="1" t="s">
        <v>119</v>
      </c>
      <c r="AH56" s="1" t="s">
        <v>119</v>
      </c>
      <c r="AI56" s="1" t="s">
        <v>119</v>
      </c>
      <c r="AJ56" s="1" t="s">
        <v>119</v>
      </c>
      <c r="AK56" s="1" t="s">
        <v>119</v>
      </c>
      <c r="AL56" s="1" t="s">
        <v>119</v>
      </c>
      <c r="AM56" s="1" t="s">
        <v>119</v>
      </c>
      <c r="AN56" s="1" t="s">
        <v>119</v>
      </c>
      <c r="AO56" s="1" t="s">
        <v>119</v>
      </c>
      <c r="AP56" s="1" t="s">
        <v>119</v>
      </c>
      <c r="AQ56" s="1" t="s">
        <v>119</v>
      </c>
      <c r="AR56" s="1" t="s">
        <v>119</v>
      </c>
      <c r="AS56" s="1" t="s">
        <v>119</v>
      </c>
      <c r="AT56" s="1" t="s">
        <v>119</v>
      </c>
      <c r="AU56" s="1" t="s">
        <v>119</v>
      </c>
      <c r="AV56" s="1" t="s">
        <v>119</v>
      </c>
      <c r="AW56" s="1" t="s">
        <v>119</v>
      </c>
      <c r="AX56" s="1" t="s">
        <v>119</v>
      </c>
      <c r="AY56" s="1" t="s">
        <v>119</v>
      </c>
      <c r="AZ56" s="1" t="s">
        <v>119</v>
      </c>
      <c r="BA56" s="1"/>
      <c r="BB56" s="1"/>
      <c r="BC56" s="1"/>
      <c r="BD56" s="1"/>
      <c r="BE56" s="1"/>
      <c r="BF56" s="1"/>
      <c r="BG56" s="1"/>
      <c r="BH56" s="1"/>
      <c r="BI56" s="1"/>
      <c r="BJ56" s="1"/>
      <c r="BK56" s="1"/>
      <c r="BL56" s="1"/>
      <c r="BM56" s="1"/>
      <c r="BN56" s="1"/>
      <c r="BO56" s="1"/>
      <c r="BP56" s="1"/>
      <c r="BQ56" s="1"/>
      <c r="BR56" s="1"/>
    </row>
    <row r="57" spans="1:70" x14ac:dyDescent="0.35">
      <c r="A57" s="1" t="s">
        <v>119</v>
      </c>
      <c r="B57" s="1"/>
      <c r="C57" s="1"/>
      <c r="D57" s="1"/>
      <c r="E57" s="1"/>
      <c r="F57" s="1"/>
      <c r="G57" s="1"/>
      <c r="H57" s="1"/>
      <c r="I57" s="1"/>
      <c r="J57" s="1"/>
      <c r="K57" s="1"/>
      <c r="L57" s="1"/>
      <c r="M57" s="1"/>
      <c r="N57" s="1"/>
      <c r="O57" s="1"/>
      <c r="P57" s="1"/>
      <c r="Q57" s="1"/>
      <c r="R57" s="1"/>
      <c r="S57" s="1"/>
      <c r="T57" s="1"/>
      <c r="U57" s="1"/>
      <c r="V57" s="1"/>
      <c r="W57" s="1"/>
      <c r="X57" s="1"/>
      <c r="Y57" s="1"/>
      <c r="Z57" s="1"/>
      <c r="AA57" s="1" t="s">
        <v>119</v>
      </c>
      <c r="AB57" s="1" t="s">
        <v>119</v>
      </c>
      <c r="AC57" s="1" t="s">
        <v>119</v>
      </c>
      <c r="AD57" s="1" t="s">
        <v>119</v>
      </c>
      <c r="AE57" s="1" t="s">
        <v>119</v>
      </c>
      <c r="AF57" s="1" t="s">
        <v>119</v>
      </c>
      <c r="AG57" s="1" t="s">
        <v>119</v>
      </c>
      <c r="AH57" s="1" t="s">
        <v>119</v>
      </c>
      <c r="AI57" s="1" t="s">
        <v>119</v>
      </c>
      <c r="AJ57" s="1" t="s">
        <v>119</v>
      </c>
      <c r="AK57" s="1" t="s">
        <v>119</v>
      </c>
      <c r="AL57" s="1" t="s">
        <v>119</v>
      </c>
      <c r="AM57" s="1" t="s">
        <v>119</v>
      </c>
      <c r="AN57" s="1" t="s">
        <v>119</v>
      </c>
      <c r="AO57" s="1" t="s">
        <v>119</v>
      </c>
      <c r="AP57" s="1" t="s">
        <v>119</v>
      </c>
      <c r="AQ57" s="1" t="s">
        <v>119</v>
      </c>
      <c r="AR57" s="1" t="s">
        <v>119</v>
      </c>
      <c r="AS57" s="1" t="s">
        <v>119</v>
      </c>
      <c r="AT57" s="1" t="s">
        <v>119</v>
      </c>
      <c r="AU57" s="1" t="s">
        <v>119</v>
      </c>
      <c r="AV57" s="1" t="s">
        <v>119</v>
      </c>
      <c r="AW57" s="1" t="s">
        <v>119</v>
      </c>
      <c r="AX57" s="1" t="s">
        <v>119</v>
      </c>
      <c r="AY57" s="1" t="s">
        <v>119</v>
      </c>
      <c r="AZ57" s="1" t="s">
        <v>119</v>
      </c>
      <c r="BA57" s="1"/>
      <c r="BB57" s="1"/>
      <c r="BC57" s="1"/>
      <c r="BD57" s="1"/>
      <c r="BE57" s="1"/>
      <c r="BF57" s="1"/>
      <c r="BG57" s="1"/>
      <c r="BH57" s="1"/>
      <c r="BI57" s="1"/>
      <c r="BJ57" s="1"/>
      <c r="BK57" s="1"/>
      <c r="BL57" s="1"/>
      <c r="BM57" s="1"/>
      <c r="BN57" s="1"/>
      <c r="BO57" s="1"/>
      <c r="BP57" s="1"/>
      <c r="BQ57" s="1"/>
      <c r="BR57" s="1"/>
    </row>
    <row r="58" spans="1:70" x14ac:dyDescent="0.35">
      <c r="A58" s="1" t="s">
        <v>119</v>
      </c>
      <c r="B58" s="1"/>
      <c r="C58" s="1"/>
      <c r="D58" s="1"/>
      <c r="E58" s="1"/>
      <c r="F58" s="1"/>
      <c r="G58" s="1"/>
      <c r="H58" s="1"/>
      <c r="I58" s="1"/>
      <c r="J58" s="1"/>
      <c r="K58" s="1"/>
      <c r="L58" s="1"/>
      <c r="M58" s="1"/>
      <c r="N58" s="1"/>
      <c r="O58" s="1"/>
      <c r="P58" s="1"/>
      <c r="Q58" s="1"/>
      <c r="R58" s="1"/>
      <c r="S58" s="1"/>
      <c r="T58" s="1"/>
      <c r="U58" s="1"/>
      <c r="V58" s="1"/>
      <c r="W58" s="1"/>
      <c r="X58" s="1"/>
      <c r="Y58" s="1"/>
      <c r="Z58" s="1"/>
      <c r="AA58" s="1" t="s">
        <v>119</v>
      </c>
      <c r="AB58" s="1" t="s">
        <v>119</v>
      </c>
      <c r="AC58" s="1" t="s">
        <v>119</v>
      </c>
      <c r="AD58" s="1" t="s">
        <v>119</v>
      </c>
      <c r="AE58" s="1" t="s">
        <v>119</v>
      </c>
      <c r="AF58" s="1" t="s">
        <v>119</v>
      </c>
      <c r="AG58" s="1" t="s">
        <v>119</v>
      </c>
      <c r="AH58" s="1" t="s">
        <v>119</v>
      </c>
      <c r="AI58" s="1" t="s">
        <v>119</v>
      </c>
      <c r="AJ58" s="1" t="s">
        <v>119</v>
      </c>
      <c r="AK58" s="1" t="s">
        <v>119</v>
      </c>
      <c r="AL58" s="1" t="s">
        <v>119</v>
      </c>
      <c r="AM58" s="1" t="s">
        <v>119</v>
      </c>
      <c r="AN58" s="1" t="s">
        <v>119</v>
      </c>
      <c r="AO58" s="1" t="s">
        <v>119</v>
      </c>
      <c r="AP58" s="1" t="s">
        <v>119</v>
      </c>
      <c r="AQ58" s="1" t="s">
        <v>119</v>
      </c>
      <c r="AR58" s="1" t="s">
        <v>119</v>
      </c>
      <c r="AS58" s="1" t="s">
        <v>119</v>
      </c>
      <c r="AT58" s="1" t="s">
        <v>119</v>
      </c>
      <c r="AU58" s="1" t="s">
        <v>119</v>
      </c>
      <c r="AV58" s="1" t="s">
        <v>119</v>
      </c>
      <c r="AW58" s="1" t="s">
        <v>119</v>
      </c>
      <c r="AX58" s="1" t="s">
        <v>119</v>
      </c>
      <c r="AY58" s="1" t="s">
        <v>119</v>
      </c>
      <c r="AZ58" s="1" t="s">
        <v>119</v>
      </c>
      <c r="BA58" s="1"/>
      <c r="BB58" s="1"/>
      <c r="BC58" s="1"/>
      <c r="BD58" s="1"/>
      <c r="BE58" s="1"/>
      <c r="BF58" s="1"/>
      <c r="BG58" s="1"/>
      <c r="BH58" s="1"/>
      <c r="BI58" s="1"/>
      <c r="BJ58" s="1"/>
      <c r="BK58" s="1"/>
      <c r="BL58" s="1"/>
      <c r="BM58" s="1"/>
      <c r="BN58" s="1"/>
      <c r="BO58" s="1"/>
      <c r="BP58" s="1"/>
      <c r="BQ58" s="1"/>
      <c r="BR58" s="1"/>
    </row>
    <row r="59" spans="1:70" x14ac:dyDescent="0.35">
      <c r="A59" s="1" t="s">
        <v>119</v>
      </c>
      <c r="B59" s="1"/>
      <c r="C59" s="1"/>
      <c r="D59" s="1"/>
      <c r="E59" s="1"/>
      <c r="F59" s="1"/>
      <c r="G59" s="1"/>
      <c r="H59" s="1"/>
      <c r="I59" s="1"/>
      <c r="J59" s="1"/>
      <c r="K59" s="1"/>
      <c r="L59" s="1"/>
      <c r="M59" s="1"/>
      <c r="N59" s="1"/>
      <c r="O59" s="1"/>
      <c r="P59" s="1"/>
      <c r="Q59" s="1"/>
      <c r="R59" s="1"/>
      <c r="S59" s="1"/>
      <c r="T59" s="1"/>
      <c r="U59" s="1"/>
      <c r="V59" s="1"/>
      <c r="W59" s="1"/>
      <c r="X59" s="1"/>
      <c r="Y59" s="1"/>
      <c r="Z59" s="1"/>
      <c r="AA59" s="1" t="s">
        <v>119</v>
      </c>
      <c r="AB59" s="1" t="s">
        <v>119</v>
      </c>
      <c r="AC59" s="1" t="s">
        <v>119</v>
      </c>
      <c r="AD59" s="1" t="s">
        <v>119</v>
      </c>
      <c r="AE59" s="1" t="s">
        <v>119</v>
      </c>
      <c r="AF59" s="1" t="s">
        <v>119</v>
      </c>
      <c r="AG59" s="1" t="s">
        <v>119</v>
      </c>
      <c r="AH59" s="1" t="s">
        <v>119</v>
      </c>
      <c r="AI59" s="1" t="s">
        <v>119</v>
      </c>
      <c r="AJ59" s="1" t="s">
        <v>119</v>
      </c>
      <c r="AK59" s="1" t="s">
        <v>119</v>
      </c>
      <c r="AL59" s="1" t="s">
        <v>119</v>
      </c>
      <c r="AM59" s="1" t="s">
        <v>119</v>
      </c>
      <c r="AN59" s="1" t="s">
        <v>119</v>
      </c>
      <c r="AO59" s="1" t="s">
        <v>119</v>
      </c>
      <c r="AP59" s="1" t="s">
        <v>119</v>
      </c>
      <c r="AQ59" s="1" t="s">
        <v>119</v>
      </c>
      <c r="AR59" s="1" t="s">
        <v>119</v>
      </c>
      <c r="AS59" s="1" t="s">
        <v>119</v>
      </c>
      <c r="AT59" s="1" t="s">
        <v>119</v>
      </c>
      <c r="AU59" s="1" t="s">
        <v>119</v>
      </c>
      <c r="AV59" s="1" t="s">
        <v>119</v>
      </c>
      <c r="AW59" s="1" t="s">
        <v>119</v>
      </c>
      <c r="AX59" s="1" t="s">
        <v>119</v>
      </c>
      <c r="AY59" s="1" t="s">
        <v>119</v>
      </c>
      <c r="AZ59" s="1" t="s">
        <v>119</v>
      </c>
      <c r="BA59" s="1"/>
      <c r="BB59" s="1"/>
      <c r="BC59" s="1"/>
      <c r="BD59" s="1"/>
      <c r="BE59" s="1"/>
      <c r="BF59" s="1"/>
      <c r="BG59" s="1"/>
      <c r="BH59" s="1"/>
      <c r="BI59" s="1"/>
      <c r="BJ59" s="1"/>
      <c r="BK59" s="1"/>
      <c r="BL59" s="1"/>
      <c r="BM59" s="1"/>
      <c r="BN59" s="1"/>
      <c r="BO59" s="1"/>
      <c r="BP59" s="1"/>
      <c r="BQ59" s="1"/>
      <c r="BR59" s="1"/>
    </row>
    <row r="60" spans="1:70" x14ac:dyDescent="0.35">
      <c r="A60" s="1" t="s">
        <v>119</v>
      </c>
      <c r="B60" s="1"/>
      <c r="C60" s="1"/>
      <c r="D60" s="1"/>
      <c r="E60" s="1"/>
      <c r="F60" s="1"/>
      <c r="G60" s="1"/>
      <c r="H60" s="1"/>
      <c r="I60" s="1"/>
      <c r="J60" s="1"/>
      <c r="K60" s="1"/>
      <c r="L60" s="1"/>
      <c r="M60" s="1"/>
      <c r="N60" s="1"/>
      <c r="O60" s="1"/>
      <c r="P60" s="1"/>
      <c r="Q60" s="1"/>
      <c r="R60" s="1"/>
      <c r="S60" s="1"/>
      <c r="T60" s="1"/>
      <c r="U60" s="1"/>
      <c r="V60" s="1"/>
      <c r="W60" s="1"/>
      <c r="X60" s="1"/>
      <c r="Y60" s="1"/>
      <c r="Z60" s="1"/>
      <c r="AA60" s="1" t="s">
        <v>119</v>
      </c>
      <c r="AB60" s="1" t="s">
        <v>119</v>
      </c>
      <c r="AC60" s="1" t="s">
        <v>119</v>
      </c>
      <c r="AD60" s="1" t="s">
        <v>119</v>
      </c>
      <c r="AE60" s="1" t="s">
        <v>119</v>
      </c>
      <c r="AF60" s="1" t="s">
        <v>119</v>
      </c>
      <c r="AG60" s="1" t="s">
        <v>119</v>
      </c>
      <c r="AH60" s="1" t="s">
        <v>119</v>
      </c>
      <c r="AI60" s="1" t="s">
        <v>119</v>
      </c>
      <c r="AJ60" s="1" t="s">
        <v>119</v>
      </c>
      <c r="AK60" s="1" t="s">
        <v>119</v>
      </c>
      <c r="AL60" s="1" t="s">
        <v>119</v>
      </c>
      <c r="AM60" s="1" t="s">
        <v>119</v>
      </c>
      <c r="AN60" s="1" t="s">
        <v>119</v>
      </c>
      <c r="AO60" s="1" t="s">
        <v>119</v>
      </c>
      <c r="AP60" s="1" t="s">
        <v>119</v>
      </c>
      <c r="AQ60" s="1" t="s">
        <v>119</v>
      </c>
      <c r="AR60" s="1" t="s">
        <v>119</v>
      </c>
      <c r="AS60" s="1" t="s">
        <v>119</v>
      </c>
      <c r="AT60" s="1" t="s">
        <v>119</v>
      </c>
      <c r="AU60" s="1" t="s">
        <v>119</v>
      </c>
      <c r="AV60" s="1" t="s">
        <v>119</v>
      </c>
      <c r="AW60" s="1" t="s">
        <v>119</v>
      </c>
      <c r="AX60" s="1" t="s">
        <v>119</v>
      </c>
      <c r="AY60" s="1" t="s">
        <v>119</v>
      </c>
      <c r="AZ60" s="1" t="s">
        <v>119</v>
      </c>
      <c r="BA60" s="1"/>
      <c r="BB60" s="1"/>
      <c r="BC60" s="1"/>
      <c r="BD60" s="1"/>
      <c r="BE60" s="1"/>
      <c r="BF60" s="1"/>
      <c r="BG60" s="1"/>
      <c r="BH60" s="1"/>
      <c r="BI60" s="1"/>
      <c r="BJ60" s="1"/>
      <c r="BK60" s="1"/>
      <c r="BL60" s="1"/>
      <c r="BM60" s="1"/>
      <c r="BN60" s="1"/>
      <c r="BO60" s="1"/>
      <c r="BP60" s="1"/>
      <c r="BQ60" s="1"/>
      <c r="BR60" s="1"/>
    </row>
    <row r="61" spans="1:70" x14ac:dyDescent="0.35">
      <c r="A61" s="1" t="s">
        <v>119</v>
      </c>
      <c r="B61" s="1"/>
      <c r="C61" s="1"/>
      <c r="D61" s="1"/>
      <c r="E61" s="1"/>
      <c r="F61" s="1"/>
      <c r="G61" s="1"/>
      <c r="H61" s="1"/>
      <c r="I61" s="1"/>
      <c r="J61" s="1"/>
      <c r="K61" s="1"/>
      <c r="L61" s="1"/>
      <c r="M61" s="1"/>
      <c r="N61" s="1"/>
      <c r="O61" s="1"/>
      <c r="P61" s="1"/>
      <c r="Q61" s="1"/>
      <c r="R61" s="1"/>
      <c r="S61" s="1"/>
      <c r="T61" s="1"/>
      <c r="U61" s="1"/>
      <c r="V61" s="1"/>
      <c r="W61" s="1"/>
      <c r="X61" s="1"/>
      <c r="Y61" s="1"/>
      <c r="Z61" s="1"/>
      <c r="AA61" s="1" t="s">
        <v>119</v>
      </c>
      <c r="AB61" s="1" t="s">
        <v>119</v>
      </c>
      <c r="AC61" s="1" t="s">
        <v>119</v>
      </c>
      <c r="AD61" s="1" t="s">
        <v>119</v>
      </c>
      <c r="AE61" s="1" t="s">
        <v>119</v>
      </c>
      <c r="AF61" s="1" t="s">
        <v>119</v>
      </c>
      <c r="AG61" s="1" t="s">
        <v>119</v>
      </c>
      <c r="AH61" s="1" t="s">
        <v>119</v>
      </c>
      <c r="AI61" s="1" t="s">
        <v>119</v>
      </c>
      <c r="AJ61" s="1" t="s">
        <v>119</v>
      </c>
      <c r="AK61" s="1" t="s">
        <v>119</v>
      </c>
      <c r="AL61" s="1" t="s">
        <v>119</v>
      </c>
      <c r="AM61" s="1" t="s">
        <v>119</v>
      </c>
      <c r="AN61" s="1" t="s">
        <v>119</v>
      </c>
      <c r="AO61" s="1" t="s">
        <v>119</v>
      </c>
      <c r="AP61" s="1" t="s">
        <v>119</v>
      </c>
      <c r="AQ61" s="1" t="s">
        <v>119</v>
      </c>
      <c r="AR61" s="1" t="s">
        <v>119</v>
      </c>
      <c r="AS61" s="1" t="s">
        <v>119</v>
      </c>
      <c r="AT61" s="1" t="s">
        <v>119</v>
      </c>
      <c r="AU61" s="1" t="s">
        <v>119</v>
      </c>
      <c r="AV61" s="1" t="s">
        <v>119</v>
      </c>
      <c r="AW61" s="1" t="s">
        <v>119</v>
      </c>
      <c r="AX61" s="1" t="s">
        <v>119</v>
      </c>
      <c r="AY61" s="1" t="s">
        <v>119</v>
      </c>
      <c r="AZ61" s="1" t="s">
        <v>119</v>
      </c>
      <c r="BA61" s="1"/>
      <c r="BB61" s="1"/>
      <c r="BC61" s="1"/>
      <c r="BD61" s="1"/>
      <c r="BE61" s="1"/>
      <c r="BF61" s="1"/>
      <c r="BG61" s="1"/>
      <c r="BH61" s="1"/>
      <c r="BI61" s="1"/>
      <c r="BJ61" s="1"/>
      <c r="BK61" s="1"/>
      <c r="BL61" s="1"/>
      <c r="BM61" s="1"/>
      <c r="BN61" s="1"/>
      <c r="BO61" s="1"/>
      <c r="BP61" s="1"/>
      <c r="BQ61" s="1"/>
      <c r="BR61" s="1"/>
    </row>
    <row r="62" spans="1:70" x14ac:dyDescent="0.35">
      <c r="A62" s="1" t="s">
        <v>119</v>
      </c>
      <c r="B62" s="1"/>
      <c r="C62" s="1"/>
      <c r="D62" s="1"/>
      <c r="E62" s="1"/>
      <c r="F62" s="1"/>
      <c r="G62" s="1"/>
      <c r="H62" s="1"/>
      <c r="I62" s="1"/>
      <c r="J62" s="1"/>
      <c r="K62" s="1"/>
      <c r="L62" s="1"/>
      <c r="M62" s="1"/>
      <c r="N62" s="1"/>
      <c r="O62" s="1"/>
      <c r="P62" s="1"/>
      <c r="Q62" s="1"/>
      <c r="R62" s="1"/>
      <c r="S62" s="1"/>
      <c r="T62" s="1"/>
      <c r="U62" s="1"/>
      <c r="V62" s="1"/>
      <c r="W62" s="1"/>
      <c r="X62" s="1"/>
      <c r="Y62" s="1"/>
      <c r="Z62" s="1"/>
      <c r="AA62" s="1" t="s">
        <v>119</v>
      </c>
      <c r="AB62" s="1" t="s">
        <v>119</v>
      </c>
      <c r="AC62" s="1" t="s">
        <v>119</v>
      </c>
      <c r="AD62" s="1" t="s">
        <v>119</v>
      </c>
      <c r="AE62" s="1" t="s">
        <v>119</v>
      </c>
      <c r="AF62" s="1" t="s">
        <v>119</v>
      </c>
      <c r="AG62" s="1" t="s">
        <v>119</v>
      </c>
      <c r="AH62" s="1" t="s">
        <v>119</v>
      </c>
      <c r="AI62" s="1" t="s">
        <v>119</v>
      </c>
      <c r="AJ62" s="1" t="s">
        <v>119</v>
      </c>
      <c r="AK62" s="1" t="s">
        <v>119</v>
      </c>
      <c r="AL62" s="1" t="s">
        <v>119</v>
      </c>
      <c r="AM62" s="1" t="s">
        <v>119</v>
      </c>
      <c r="AN62" s="1" t="s">
        <v>119</v>
      </c>
      <c r="AO62" s="1" t="s">
        <v>119</v>
      </c>
      <c r="AP62" s="1" t="s">
        <v>119</v>
      </c>
      <c r="AQ62" s="1" t="s">
        <v>119</v>
      </c>
      <c r="AR62" s="1" t="s">
        <v>119</v>
      </c>
      <c r="AS62" s="1" t="s">
        <v>119</v>
      </c>
      <c r="AT62" s="1" t="s">
        <v>119</v>
      </c>
      <c r="AU62" s="1" t="s">
        <v>119</v>
      </c>
      <c r="AV62" s="1" t="s">
        <v>119</v>
      </c>
      <c r="AW62" s="1" t="s">
        <v>119</v>
      </c>
      <c r="AX62" s="1" t="s">
        <v>119</v>
      </c>
      <c r="AY62" s="1" t="s">
        <v>119</v>
      </c>
      <c r="AZ62" s="1" t="s">
        <v>119</v>
      </c>
      <c r="BA62" s="1"/>
      <c r="BB62" s="1"/>
      <c r="BC62" s="1"/>
      <c r="BD62" s="1"/>
      <c r="BE62" s="1"/>
      <c r="BF62" s="1"/>
      <c r="BG62" s="1"/>
      <c r="BH62" s="1"/>
      <c r="BI62" s="1"/>
      <c r="BJ62" s="1"/>
      <c r="BK62" s="1"/>
      <c r="BL62" s="1"/>
      <c r="BM62" s="1"/>
      <c r="BN62" s="1"/>
      <c r="BO62" s="1"/>
      <c r="BP62" s="1"/>
      <c r="BQ62" s="1"/>
      <c r="BR62" s="1"/>
    </row>
    <row r="63" spans="1:70" x14ac:dyDescent="0.35">
      <c r="A63" s="1" t="s">
        <v>119</v>
      </c>
      <c r="B63" s="1"/>
      <c r="C63" s="1"/>
      <c r="D63" s="1"/>
      <c r="E63" s="1"/>
      <c r="F63" s="1"/>
      <c r="G63" s="1"/>
      <c r="H63" s="1"/>
      <c r="I63" s="1"/>
      <c r="J63" s="1"/>
      <c r="K63" s="1"/>
      <c r="L63" s="1"/>
      <c r="M63" s="1"/>
      <c r="N63" s="1"/>
      <c r="O63" s="1"/>
      <c r="P63" s="1"/>
      <c r="Q63" s="1"/>
      <c r="R63" s="1"/>
      <c r="S63" s="1"/>
      <c r="T63" s="1"/>
      <c r="U63" s="1"/>
      <c r="V63" s="1"/>
      <c r="W63" s="1"/>
      <c r="X63" s="1"/>
      <c r="Y63" s="1"/>
      <c r="Z63" s="1"/>
      <c r="AA63" s="1" t="s">
        <v>119</v>
      </c>
      <c r="AB63" s="1" t="s">
        <v>119</v>
      </c>
      <c r="AC63" s="1" t="s">
        <v>119</v>
      </c>
      <c r="AD63" s="1" t="s">
        <v>119</v>
      </c>
      <c r="AE63" s="1" t="s">
        <v>119</v>
      </c>
      <c r="AF63" s="1" t="s">
        <v>119</v>
      </c>
      <c r="AG63" s="1" t="s">
        <v>119</v>
      </c>
      <c r="AH63" s="1" t="s">
        <v>119</v>
      </c>
      <c r="AI63" s="1" t="s">
        <v>119</v>
      </c>
      <c r="AJ63" s="1" t="s">
        <v>119</v>
      </c>
      <c r="AK63" s="1" t="s">
        <v>119</v>
      </c>
      <c r="AL63" s="1" t="s">
        <v>119</v>
      </c>
      <c r="AM63" s="1" t="s">
        <v>119</v>
      </c>
      <c r="AN63" s="1" t="s">
        <v>119</v>
      </c>
      <c r="AO63" s="1" t="s">
        <v>119</v>
      </c>
      <c r="AP63" s="1" t="s">
        <v>119</v>
      </c>
      <c r="AQ63" s="1" t="s">
        <v>119</v>
      </c>
      <c r="AR63" s="1" t="s">
        <v>119</v>
      </c>
      <c r="AS63" s="1" t="s">
        <v>119</v>
      </c>
      <c r="AT63" s="1" t="s">
        <v>119</v>
      </c>
      <c r="AU63" s="1" t="s">
        <v>119</v>
      </c>
      <c r="AV63" s="1" t="s">
        <v>119</v>
      </c>
      <c r="AW63" s="1" t="s">
        <v>119</v>
      </c>
      <c r="AX63" s="1" t="s">
        <v>119</v>
      </c>
      <c r="AY63" s="1" t="s">
        <v>119</v>
      </c>
      <c r="AZ63" s="1" t="s">
        <v>119</v>
      </c>
      <c r="BA63" s="1"/>
      <c r="BB63" s="1"/>
      <c r="BC63" s="1"/>
      <c r="BD63" s="1"/>
      <c r="BE63" s="1"/>
      <c r="BF63" s="1"/>
      <c r="BG63" s="1"/>
      <c r="BH63" s="1"/>
      <c r="BI63" s="1"/>
      <c r="BJ63" s="1"/>
      <c r="BK63" s="1"/>
      <c r="BL63" s="1"/>
      <c r="BM63" s="1"/>
      <c r="BN63" s="1"/>
      <c r="BO63" s="1"/>
      <c r="BP63" s="1"/>
      <c r="BQ63" s="1"/>
      <c r="BR63" s="1"/>
    </row>
    <row r="64" spans="1:70" x14ac:dyDescent="0.35">
      <c r="A64" s="1" t="s">
        <v>119</v>
      </c>
      <c r="B64" s="1"/>
      <c r="C64" s="1"/>
      <c r="D64" s="1"/>
      <c r="E64" s="1"/>
      <c r="F64" s="1"/>
      <c r="G64" s="1"/>
      <c r="H64" s="1"/>
      <c r="I64" s="1"/>
      <c r="J64" s="1"/>
      <c r="K64" s="1"/>
      <c r="L64" s="1"/>
      <c r="M64" s="1"/>
      <c r="N64" s="1"/>
      <c r="O64" s="1"/>
      <c r="P64" s="1"/>
      <c r="Q64" s="1"/>
      <c r="R64" s="1"/>
      <c r="S64" s="1"/>
      <c r="T64" s="1"/>
      <c r="U64" s="1"/>
      <c r="V64" s="1"/>
      <c r="W64" s="1"/>
      <c r="X64" s="1"/>
      <c r="Y64" s="1"/>
      <c r="Z64" s="1"/>
      <c r="AA64" s="1" t="s">
        <v>119</v>
      </c>
      <c r="AB64" s="1" t="s">
        <v>119</v>
      </c>
      <c r="AC64" s="1" t="s">
        <v>119</v>
      </c>
      <c r="AD64" s="1" t="s">
        <v>119</v>
      </c>
      <c r="AE64" s="1" t="s">
        <v>119</v>
      </c>
      <c r="AF64" s="1" t="s">
        <v>119</v>
      </c>
      <c r="AG64" s="1" t="s">
        <v>119</v>
      </c>
      <c r="AH64" s="1" t="s">
        <v>119</v>
      </c>
      <c r="AI64" s="1" t="s">
        <v>119</v>
      </c>
      <c r="AJ64" s="1" t="s">
        <v>119</v>
      </c>
      <c r="AK64" s="1" t="s">
        <v>119</v>
      </c>
      <c r="AL64" s="1" t="s">
        <v>119</v>
      </c>
      <c r="AM64" s="1" t="s">
        <v>119</v>
      </c>
      <c r="AN64" s="1" t="s">
        <v>119</v>
      </c>
      <c r="AO64" s="1" t="s">
        <v>119</v>
      </c>
      <c r="AP64" s="1" t="s">
        <v>119</v>
      </c>
      <c r="AQ64" s="1" t="s">
        <v>119</v>
      </c>
      <c r="AR64" s="1" t="s">
        <v>119</v>
      </c>
      <c r="AS64" s="1" t="s">
        <v>119</v>
      </c>
      <c r="AT64" s="1" t="s">
        <v>119</v>
      </c>
      <c r="AU64" s="1" t="s">
        <v>119</v>
      </c>
      <c r="AV64" s="1" t="s">
        <v>119</v>
      </c>
      <c r="AW64" s="1" t="s">
        <v>119</v>
      </c>
      <c r="AX64" s="1" t="s">
        <v>119</v>
      </c>
      <c r="AY64" s="1" t="s">
        <v>119</v>
      </c>
      <c r="AZ64" s="1" t="s">
        <v>119</v>
      </c>
      <c r="BA64" s="1"/>
      <c r="BB64" s="1"/>
      <c r="BC64" s="1"/>
      <c r="BD64" s="1"/>
      <c r="BE64" s="1"/>
      <c r="BF64" s="1"/>
      <c r="BG64" s="1"/>
      <c r="BH64" s="1"/>
      <c r="BI64" s="1"/>
      <c r="BJ64" s="1"/>
      <c r="BK64" s="1"/>
      <c r="BL64" s="1"/>
      <c r="BM64" s="1"/>
      <c r="BN64" s="1"/>
      <c r="BO64" s="1"/>
      <c r="BP64" s="1"/>
      <c r="BQ64" s="1"/>
      <c r="BR64" s="1"/>
    </row>
    <row r="65" spans="1:70" x14ac:dyDescent="0.35">
      <c r="A65" s="1" t="s">
        <v>119</v>
      </c>
      <c r="B65" s="1"/>
      <c r="C65" s="1"/>
      <c r="D65" s="1"/>
      <c r="E65" s="1"/>
      <c r="F65" s="1"/>
      <c r="G65" s="1"/>
      <c r="H65" s="1"/>
      <c r="I65" s="1"/>
      <c r="J65" s="1"/>
      <c r="K65" s="1"/>
      <c r="L65" s="1"/>
      <c r="M65" s="1"/>
      <c r="N65" s="1"/>
      <c r="O65" s="1"/>
      <c r="P65" s="1"/>
      <c r="Q65" s="1"/>
      <c r="R65" s="1"/>
      <c r="S65" s="1"/>
      <c r="T65" s="1"/>
      <c r="U65" s="1"/>
      <c r="V65" s="1"/>
      <c r="W65" s="1"/>
      <c r="X65" s="1"/>
      <c r="Y65" s="1"/>
      <c r="Z65" s="1"/>
      <c r="AA65" s="1" t="s">
        <v>119</v>
      </c>
      <c r="AB65" s="1" t="s">
        <v>119</v>
      </c>
      <c r="AC65" s="1" t="s">
        <v>119</v>
      </c>
      <c r="AD65" s="1" t="s">
        <v>119</v>
      </c>
      <c r="AE65" s="1" t="s">
        <v>119</v>
      </c>
      <c r="AF65" s="1" t="s">
        <v>119</v>
      </c>
      <c r="AG65" s="1" t="s">
        <v>119</v>
      </c>
      <c r="AH65" s="1" t="s">
        <v>119</v>
      </c>
      <c r="AI65" s="1" t="s">
        <v>119</v>
      </c>
      <c r="AJ65" s="1" t="s">
        <v>119</v>
      </c>
      <c r="AK65" s="1" t="s">
        <v>119</v>
      </c>
      <c r="AL65" s="1" t="s">
        <v>119</v>
      </c>
      <c r="AM65" s="1" t="s">
        <v>119</v>
      </c>
      <c r="AN65" s="1" t="s">
        <v>119</v>
      </c>
      <c r="AO65" s="1" t="s">
        <v>119</v>
      </c>
      <c r="AP65" s="1" t="s">
        <v>119</v>
      </c>
      <c r="AQ65" s="1" t="s">
        <v>119</v>
      </c>
      <c r="AR65" s="1" t="s">
        <v>119</v>
      </c>
      <c r="AS65" s="1" t="s">
        <v>119</v>
      </c>
      <c r="AT65" s="1" t="s">
        <v>119</v>
      </c>
      <c r="AU65" s="1" t="s">
        <v>119</v>
      </c>
      <c r="AV65" s="1" t="s">
        <v>119</v>
      </c>
      <c r="AW65" s="1" t="s">
        <v>119</v>
      </c>
      <c r="AX65" s="1" t="s">
        <v>119</v>
      </c>
      <c r="AY65" s="1" t="s">
        <v>119</v>
      </c>
      <c r="AZ65" s="1" t="s">
        <v>119</v>
      </c>
      <c r="BA65" s="1"/>
      <c r="BB65" s="1"/>
      <c r="BC65" s="1"/>
      <c r="BD65" s="1"/>
      <c r="BE65" s="1"/>
      <c r="BF65" s="1"/>
      <c r="BG65" s="1"/>
      <c r="BH65" s="1"/>
      <c r="BI65" s="1"/>
      <c r="BJ65" s="1"/>
      <c r="BK65" s="1"/>
      <c r="BL65" s="1"/>
      <c r="BM65" s="1"/>
      <c r="BN65" s="1"/>
      <c r="BO65" s="1"/>
      <c r="BP65" s="1"/>
      <c r="BQ65" s="1"/>
      <c r="BR65" s="1"/>
    </row>
    <row r="66" spans="1:70" x14ac:dyDescent="0.35">
      <c r="A66" s="1" t="s">
        <v>119</v>
      </c>
      <c r="B66" s="1"/>
      <c r="C66" s="1"/>
      <c r="D66" s="1"/>
      <c r="E66" s="1"/>
      <c r="F66" s="1"/>
      <c r="G66" s="1"/>
      <c r="H66" s="1"/>
      <c r="I66" s="1"/>
      <c r="J66" s="1"/>
      <c r="K66" s="1"/>
      <c r="L66" s="1"/>
      <c r="M66" s="1"/>
      <c r="N66" s="1"/>
      <c r="O66" s="1"/>
      <c r="P66" s="1"/>
      <c r="Q66" s="1"/>
      <c r="R66" s="1"/>
      <c r="S66" s="1"/>
      <c r="T66" s="1"/>
      <c r="U66" s="1"/>
      <c r="V66" s="1"/>
      <c r="W66" s="1"/>
      <c r="X66" s="1"/>
      <c r="Y66" s="1"/>
      <c r="Z66" s="1"/>
      <c r="AA66" s="1" t="s">
        <v>119</v>
      </c>
      <c r="AB66" s="1" t="s">
        <v>119</v>
      </c>
      <c r="AC66" s="1" t="s">
        <v>119</v>
      </c>
      <c r="AD66" s="1" t="s">
        <v>119</v>
      </c>
      <c r="AE66" s="1" t="s">
        <v>119</v>
      </c>
      <c r="AF66" s="1" t="s">
        <v>119</v>
      </c>
      <c r="AG66" s="1" t="s">
        <v>119</v>
      </c>
      <c r="AH66" s="1" t="s">
        <v>119</v>
      </c>
      <c r="AI66" s="1" t="s">
        <v>119</v>
      </c>
      <c r="AJ66" s="1" t="s">
        <v>119</v>
      </c>
      <c r="AK66" s="1" t="s">
        <v>119</v>
      </c>
      <c r="AL66" s="1" t="s">
        <v>119</v>
      </c>
      <c r="AM66" s="1" t="s">
        <v>119</v>
      </c>
      <c r="AN66" s="1" t="s">
        <v>119</v>
      </c>
      <c r="AO66" s="1" t="s">
        <v>119</v>
      </c>
      <c r="AP66" s="1" t="s">
        <v>119</v>
      </c>
      <c r="AQ66" s="1" t="s">
        <v>119</v>
      </c>
      <c r="AR66" s="1" t="s">
        <v>119</v>
      </c>
      <c r="AS66" s="1" t="s">
        <v>119</v>
      </c>
      <c r="AT66" s="1" t="s">
        <v>119</v>
      </c>
      <c r="AU66" s="1" t="s">
        <v>119</v>
      </c>
      <c r="AV66" s="1" t="s">
        <v>119</v>
      </c>
      <c r="AW66" s="1" t="s">
        <v>119</v>
      </c>
      <c r="AX66" s="1" t="s">
        <v>119</v>
      </c>
      <c r="AY66" s="1" t="s">
        <v>119</v>
      </c>
      <c r="AZ66" s="1" t="s">
        <v>119</v>
      </c>
      <c r="BA66" s="1"/>
      <c r="BB66" s="1"/>
      <c r="BC66" s="1"/>
      <c r="BD66" s="1"/>
      <c r="BE66" s="1"/>
      <c r="BF66" s="1"/>
      <c r="BG66" s="1"/>
      <c r="BH66" s="1"/>
      <c r="BI66" s="1"/>
      <c r="BJ66" s="1"/>
      <c r="BK66" s="1"/>
      <c r="BL66" s="1"/>
      <c r="BM66" s="1"/>
      <c r="BN66" s="1"/>
      <c r="BO66" s="1"/>
      <c r="BP66" s="1"/>
      <c r="BQ66" s="1"/>
      <c r="BR66" s="1"/>
    </row>
    <row r="67" spans="1:70" x14ac:dyDescent="0.35">
      <c r="A67" s="1" t="s">
        <v>119</v>
      </c>
      <c r="B67" s="1"/>
      <c r="C67" s="1"/>
      <c r="D67" s="1"/>
      <c r="E67" s="1"/>
      <c r="F67" s="1"/>
      <c r="G67" s="1"/>
      <c r="H67" s="1"/>
      <c r="I67" s="1"/>
      <c r="J67" s="1"/>
      <c r="K67" s="1"/>
      <c r="L67" s="1"/>
      <c r="M67" s="1"/>
      <c r="N67" s="1"/>
      <c r="O67" s="1"/>
      <c r="P67" s="1"/>
      <c r="Q67" s="1"/>
      <c r="R67" s="1"/>
      <c r="S67" s="1"/>
      <c r="T67" s="1"/>
      <c r="U67" s="1"/>
      <c r="V67" s="1"/>
      <c r="W67" s="1"/>
      <c r="X67" s="1"/>
      <c r="Y67" s="1"/>
      <c r="Z67" s="1"/>
      <c r="AA67" s="1" t="s">
        <v>119</v>
      </c>
      <c r="AB67" s="1" t="s">
        <v>119</v>
      </c>
      <c r="AC67" s="1" t="s">
        <v>119</v>
      </c>
      <c r="AD67" s="1" t="s">
        <v>119</v>
      </c>
      <c r="AE67" s="1" t="s">
        <v>119</v>
      </c>
      <c r="AF67" s="1" t="s">
        <v>119</v>
      </c>
      <c r="AG67" s="1" t="s">
        <v>119</v>
      </c>
      <c r="AH67" s="1" t="s">
        <v>119</v>
      </c>
      <c r="AI67" s="1" t="s">
        <v>119</v>
      </c>
      <c r="AJ67" s="1" t="s">
        <v>119</v>
      </c>
      <c r="AK67" s="1" t="s">
        <v>119</v>
      </c>
      <c r="AL67" s="1" t="s">
        <v>119</v>
      </c>
      <c r="AM67" s="1" t="s">
        <v>119</v>
      </c>
      <c r="AN67" s="1" t="s">
        <v>119</v>
      </c>
      <c r="AO67" s="1" t="s">
        <v>119</v>
      </c>
      <c r="AP67" s="1" t="s">
        <v>119</v>
      </c>
      <c r="AQ67" s="1" t="s">
        <v>119</v>
      </c>
      <c r="AR67" s="1" t="s">
        <v>119</v>
      </c>
      <c r="AS67" s="1" t="s">
        <v>119</v>
      </c>
      <c r="AT67" s="1" t="s">
        <v>119</v>
      </c>
      <c r="AU67" s="1" t="s">
        <v>119</v>
      </c>
      <c r="AV67" s="1" t="s">
        <v>119</v>
      </c>
      <c r="AW67" s="1" t="s">
        <v>119</v>
      </c>
      <c r="AX67" s="1" t="s">
        <v>119</v>
      </c>
      <c r="AY67" s="1" t="s">
        <v>119</v>
      </c>
      <c r="AZ67" s="1" t="s">
        <v>119</v>
      </c>
      <c r="BA67" s="1"/>
      <c r="BB67" s="1"/>
      <c r="BC67" s="1"/>
      <c r="BD67" s="1"/>
      <c r="BE67" s="1"/>
      <c r="BF67" s="1"/>
      <c r="BG67" s="1"/>
      <c r="BH67" s="1"/>
      <c r="BI67" s="1"/>
      <c r="BJ67" s="1"/>
      <c r="BK67" s="1"/>
      <c r="BL67" s="1"/>
      <c r="BM67" s="1"/>
      <c r="BN67" s="1"/>
      <c r="BO67" s="1"/>
      <c r="BP67" s="1"/>
      <c r="BQ67" s="1"/>
      <c r="BR67" s="1"/>
    </row>
    <row r="68" spans="1:70" x14ac:dyDescent="0.35">
      <c r="A68" s="1" t="s">
        <v>119</v>
      </c>
      <c r="B68" s="1"/>
      <c r="C68" s="1"/>
      <c r="D68" s="1"/>
      <c r="E68" s="1"/>
      <c r="F68" s="1"/>
      <c r="G68" s="1"/>
      <c r="H68" s="1"/>
      <c r="I68" s="1"/>
      <c r="J68" s="1"/>
      <c r="K68" s="1"/>
      <c r="L68" s="1"/>
      <c r="M68" s="1"/>
      <c r="N68" s="1"/>
      <c r="O68" s="1"/>
      <c r="P68" s="1"/>
      <c r="Q68" s="1"/>
      <c r="R68" s="1"/>
      <c r="S68" s="1"/>
      <c r="T68" s="1"/>
      <c r="U68" s="1"/>
      <c r="V68" s="1"/>
      <c r="W68" s="1"/>
      <c r="X68" s="1"/>
      <c r="Y68" s="1"/>
      <c r="Z68" s="1"/>
      <c r="AA68" s="1" t="s">
        <v>119</v>
      </c>
      <c r="AB68" s="1" t="s">
        <v>119</v>
      </c>
      <c r="AC68" s="1" t="s">
        <v>119</v>
      </c>
      <c r="AD68" s="1" t="s">
        <v>119</v>
      </c>
      <c r="AE68" s="1" t="s">
        <v>119</v>
      </c>
      <c r="AF68" s="1" t="s">
        <v>119</v>
      </c>
      <c r="AG68" s="1" t="s">
        <v>119</v>
      </c>
      <c r="AH68" s="1" t="s">
        <v>119</v>
      </c>
      <c r="AI68" s="1" t="s">
        <v>119</v>
      </c>
      <c r="AJ68" s="1" t="s">
        <v>119</v>
      </c>
      <c r="AK68" s="1" t="s">
        <v>119</v>
      </c>
      <c r="AL68" s="1" t="s">
        <v>119</v>
      </c>
      <c r="AM68" s="1" t="s">
        <v>119</v>
      </c>
      <c r="AN68" s="1" t="s">
        <v>119</v>
      </c>
      <c r="AO68" s="1" t="s">
        <v>119</v>
      </c>
      <c r="AP68" s="1" t="s">
        <v>119</v>
      </c>
      <c r="AQ68" s="1" t="s">
        <v>119</v>
      </c>
      <c r="AR68" s="1" t="s">
        <v>119</v>
      </c>
      <c r="AS68" s="1" t="s">
        <v>119</v>
      </c>
      <c r="AT68" s="1" t="s">
        <v>119</v>
      </c>
      <c r="AU68" s="1" t="s">
        <v>119</v>
      </c>
      <c r="AV68" s="1" t="s">
        <v>119</v>
      </c>
      <c r="AW68" s="1" t="s">
        <v>119</v>
      </c>
      <c r="AX68" s="1" t="s">
        <v>119</v>
      </c>
      <c r="AY68" s="1" t="s">
        <v>119</v>
      </c>
      <c r="AZ68" s="1" t="s">
        <v>119</v>
      </c>
      <c r="BA68" s="1"/>
      <c r="BB68" s="1"/>
      <c r="BC68" s="1"/>
      <c r="BD68" s="1"/>
      <c r="BE68" s="1"/>
      <c r="BF68" s="1"/>
      <c r="BG68" s="1"/>
      <c r="BH68" s="1"/>
      <c r="BI68" s="1"/>
      <c r="BJ68" s="1"/>
      <c r="BK68" s="1"/>
      <c r="BL68" s="1"/>
      <c r="BM68" s="1"/>
      <c r="BN68" s="1"/>
      <c r="BO68" s="1"/>
      <c r="BP68" s="1"/>
      <c r="BQ68" s="1"/>
      <c r="BR68" s="1"/>
    </row>
    <row r="69" spans="1:70" x14ac:dyDescent="0.35">
      <c r="A69" s="1" t="s">
        <v>119</v>
      </c>
      <c r="B69" s="1"/>
      <c r="C69" s="1"/>
      <c r="D69" s="1"/>
      <c r="E69" s="1"/>
      <c r="F69" s="1"/>
      <c r="G69" s="1"/>
      <c r="H69" s="1"/>
      <c r="I69" s="1"/>
      <c r="J69" s="1"/>
      <c r="K69" s="1"/>
      <c r="L69" s="1"/>
      <c r="M69" s="1"/>
      <c r="N69" s="1"/>
      <c r="O69" s="1"/>
      <c r="P69" s="1"/>
      <c r="Q69" s="1"/>
      <c r="R69" s="1"/>
      <c r="S69" s="1"/>
      <c r="T69" s="1"/>
      <c r="U69" s="1"/>
      <c r="V69" s="1"/>
      <c r="W69" s="1"/>
      <c r="X69" s="1"/>
      <c r="Y69" s="1"/>
      <c r="Z69" s="1"/>
      <c r="AA69" s="1" t="s">
        <v>119</v>
      </c>
      <c r="AB69" s="1" t="s">
        <v>119</v>
      </c>
      <c r="AC69" s="1" t="s">
        <v>119</v>
      </c>
      <c r="AD69" s="1" t="s">
        <v>119</v>
      </c>
      <c r="AE69" s="1" t="s">
        <v>119</v>
      </c>
      <c r="AF69" s="1" t="s">
        <v>119</v>
      </c>
      <c r="AG69" s="1" t="s">
        <v>119</v>
      </c>
      <c r="AH69" s="1" t="s">
        <v>119</v>
      </c>
      <c r="AI69" s="1" t="s">
        <v>119</v>
      </c>
      <c r="AJ69" s="1" t="s">
        <v>119</v>
      </c>
      <c r="AK69" s="1" t="s">
        <v>119</v>
      </c>
      <c r="AL69" s="1" t="s">
        <v>119</v>
      </c>
      <c r="AM69" s="1" t="s">
        <v>119</v>
      </c>
      <c r="AN69" s="1" t="s">
        <v>119</v>
      </c>
      <c r="AO69" s="1" t="s">
        <v>119</v>
      </c>
      <c r="AP69" s="1" t="s">
        <v>119</v>
      </c>
      <c r="AQ69" s="1" t="s">
        <v>119</v>
      </c>
      <c r="AR69" s="1" t="s">
        <v>119</v>
      </c>
      <c r="AS69" s="1" t="s">
        <v>119</v>
      </c>
      <c r="AT69" s="1" t="s">
        <v>119</v>
      </c>
      <c r="AU69" s="1" t="s">
        <v>119</v>
      </c>
      <c r="AV69" s="1" t="s">
        <v>119</v>
      </c>
      <c r="AW69" s="1" t="s">
        <v>119</v>
      </c>
      <c r="AX69" s="1" t="s">
        <v>119</v>
      </c>
      <c r="AY69" s="1" t="s">
        <v>119</v>
      </c>
      <c r="AZ69" s="1" t="s">
        <v>119</v>
      </c>
      <c r="BA69" s="1"/>
      <c r="BB69" s="1"/>
      <c r="BC69" s="1"/>
      <c r="BD69" s="1"/>
      <c r="BE69" s="1"/>
      <c r="BF69" s="1"/>
      <c r="BG69" s="1"/>
      <c r="BH69" s="1"/>
      <c r="BI69" s="1"/>
      <c r="BJ69" s="1"/>
      <c r="BK69" s="1"/>
      <c r="BL69" s="1"/>
      <c r="BM69" s="1"/>
      <c r="BN69" s="1"/>
      <c r="BO69" s="1"/>
      <c r="BP69" s="1"/>
      <c r="BQ69" s="1"/>
      <c r="BR69" s="1"/>
    </row>
    <row r="70" spans="1:70" x14ac:dyDescent="0.35">
      <c r="A70" s="1" t="s">
        <v>119</v>
      </c>
      <c r="B70" s="1"/>
      <c r="C70" s="1"/>
      <c r="D70" s="1"/>
      <c r="E70" s="1"/>
      <c r="F70" s="1"/>
      <c r="G70" s="1"/>
      <c r="H70" s="1"/>
      <c r="I70" s="1"/>
      <c r="J70" s="1"/>
      <c r="K70" s="1"/>
      <c r="L70" s="1"/>
      <c r="M70" s="1"/>
      <c r="N70" s="1"/>
      <c r="O70" s="1"/>
      <c r="P70" s="1"/>
      <c r="Q70" s="1"/>
      <c r="R70" s="1"/>
      <c r="S70" s="1"/>
      <c r="T70" s="1"/>
      <c r="U70" s="1"/>
      <c r="V70" s="1"/>
      <c r="W70" s="1"/>
      <c r="X70" s="1"/>
      <c r="Y70" s="1"/>
      <c r="Z70" s="1"/>
      <c r="AA70" s="1" t="s">
        <v>119</v>
      </c>
      <c r="AB70" s="1" t="s">
        <v>119</v>
      </c>
      <c r="AC70" s="1" t="s">
        <v>119</v>
      </c>
      <c r="AD70" s="1" t="s">
        <v>119</v>
      </c>
      <c r="AE70" s="1" t="s">
        <v>119</v>
      </c>
      <c r="AF70" s="1" t="s">
        <v>119</v>
      </c>
      <c r="AG70" s="1" t="s">
        <v>119</v>
      </c>
      <c r="AH70" s="1" t="s">
        <v>119</v>
      </c>
      <c r="AI70" s="1" t="s">
        <v>119</v>
      </c>
      <c r="AJ70" s="1" t="s">
        <v>119</v>
      </c>
      <c r="AK70" s="1" t="s">
        <v>119</v>
      </c>
      <c r="AL70" s="1" t="s">
        <v>119</v>
      </c>
      <c r="AM70" s="1" t="s">
        <v>119</v>
      </c>
      <c r="AN70" s="1" t="s">
        <v>119</v>
      </c>
      <c r="AO70" s="1" t="s">
        <v>119</v>
      </c>
      <c r="AP70" s="1" t="s">
        <v>119</v>
      </c>
      <c r="AQ70" s="1" t="s">
        <v>119</v>
      </c>
      <c r="AR70" s="1" t="s">
        <v>119</v>
      </c>
      <c r="AS70" s="1" t="s">
        <v>119</v>
      </c>
      <c r="AT70" s="1" t="s">
        <v>119</v>
      </c>
      <c r="AU70" s="1" t="s">
        <v>119</v>
      </c>
      <c r="AV70" s="1" t="s">
        <v>119</v>
      </c>
      <c r="AW70" s="1" t="s">
        <v>119</v>
      </c>
      <c r="AX70" s="1" t="s">
        <v>119</v>
      </c>
      <c r="AY70" s="1" t="s">
        <v>119</v>
      </c>
      <c r="AZ70" s="1" t="s">
        <v>119</v>
      </c>
      <c r="BA70" s="1"/>
      <c r="BB70" s="1"/>
      <c r="BC70" s="1"/>
      <c r="BD70" s="1"/>
      <c r="BE70" s="1"/>
      <c r="BF70" s="1"/>
      <c r="BG70" s="1"/>
      <c r="BH70" s="1"/>
      <c r="BI70" s="1"/>
      <c r="BJ70" s="1"/>
      <c r="BK70" s="1"/>
      <c r="BL70" s="1"/>
      <c r="BM70" s="1"/>
      <c r="BN70" s="1"/>
      <c r="BO70" s="1"/>
      <c r="BP70" s="1"/>
      <c r="BQ70" s="1"/>
      <c r="BR70" s="1"/>
    </row>
    <row r="71" spans="1:70" x14ac:dyDescent="0.35">
      <c r="A71" s="1" t="s">
        <v>119</v>
      </c>
      <c r="B71" s="1"/>
      <c r="C71" s="1"/>
      <c r="D71" s="1"/>
      <c r="E71" s="1"/>
      <c r="F71" s="1"/>
      <c r="G71" s="1"/>
      <c r="H71" s="1"/>
      <c r="I71" s="1"/>
      <c r="J71" s="1"/>
      <c r="K71" s="1"/>
      <c r="L71" s="1"/>
      <c r="M71" s="1"/>
      <c r="N71" s="1"/>
      <c r="O71" s="1"/>
      <c r="P71" s="1"/>
      <c r="Q71" s="1"/>
      <c r="R71" s="1"/>
      <c r="S71" s="1"/>
      <c r="T71" s="1"/>
      <c r="U71" s="1"/>
      <c r="V71" s="1"/>
      <c r="W71" s="1"/>
      <c r="X71" s="1"/>
      <c r="Y71" s="1"/>
      <c r="Z71" s="1"/>
      <c r="AA71" s="1" t="s">
        <v>119</v>
      </c>
      <c r="AB71" s="1" t="s">
        <v>119</v>
      </c>
      <c r="AC71" s="1" t="s">
        <v>119</v>
      </c>
      <c r="AD71" s="1" t="s">
        <v>119</v>
      </c>
      <c r="AE71" s="1" t="s">
        <v>119</v>
      </c>
      <c r="AF71" s="1" t="s">
        <v>119</v>
      </c>
      <c r="AG71" s="1" t="s">
        <v>119</v>
      </c>
      <c r="AH71" s="1" t="s">
        <v>119</v>
      </c>
      <c r="AI71" s="1" t="s">
        <v>119</v>
      </c>
      <c r="AJ71" s="1" t="s">
        <v>119</v>
      </c>
      <c r="AK71" s="1" t="s">
        <v>119</v>
      </c>
      <c r="AL71" s="1" t="s">
        <v>119</v>
      </c>
      <c r="AM71" s="1" t="s">
        <v>119</v>
      </c>
      <c r="AN71" s="1" t="s">
        <v>119</v>
      </c>
      <c r="AO71" s="1" t="s">
        <v>119</v>
      </c>
      <c r="AP71" s="1" t="s">
        <v>119</v>
      </c>
      <c r="AQ71" s="1" t="s">
        <v>119</v>
      </c>
      <c r="AR71" s="1" t="s">
        <v>119</v>
      </c>
      <c r="AS71" s="1" t="s">
        <v>119</v>
      </c>
      <c r="AT71" s="1" t="s">
        <v>119</v>
      </c>
      <c r="AU71" s="1" t="s">
        <v>119</v>
      </c>
      <c r="AV71" s="1" t="s">
        <v>119</v>
      </c>
      <c r="AW71" s="1" t="s">
        <v>119</v>
      </c>
      <c r="AX71" s="1" t="s">
        <v>119</v>
      </c>
      <c r="AY71" s="1" t="s">
        <v>119</v>
      </c>
      <c r="AZ71" s="1" t="s">
        <v>119</v>
      </c>
      <c r="BA71" s="1"/>
      <c r="BB71" s="1"/>
      <c r="BC71" s="1"/>
      <c r="BD71" s="1"/>
      <c r="BE71" s="1"/>
      <c r="BF71" s="1"/>
      <c r="BG71" s="1"/>
      <c r="BH71" s="1"/>
      <c r="BI71" s="1"/>
      <c r="BJ71" s="1"/>
      <c r="BK71" s="1"/>
      <c r="BL71" s="1"/>
      <c r="BM71" s="1"/>
      <c r="BN71" s="1"/>
      <c r="BO71" s="1"/>
      <c r="BP71" s="1"/>
      <c r="BQ71" s="1"/>
      <c r="BR71" s="1"/>
    </row>
    <row r="72" spans="1:70" x14ac:dyDescent="0.35">
      <c r="A72" s="1" t="s">
        <v>119</v>
      </c>
      <c r="B72" s="1"/>
      <c r="C72" s="1"/>
      <c r="D72" s="1"/>
      <c r="E72" s="1"/>
      <c r="F72" s="1"/>
      <c r="G72" s="1"/>
      <c r="H72" s="1"/>
      <c r="I72" s="1"/>
      <c r="J72" s="1"/>
      <c r="K72" s="1"/>
      <c r="L72" s="1"/>
      <c r="M72" s="1"/>
      <c r="N72" s="1"/>
      <c r="O72" s="1"/>
      <c r="P72" s="1"/>
      <c r="Q72" s="1"/>
      <c r="R72" s="1"/>
      <c r="S72" s="1"/>
      <c r="T72" s="1"/>
      <c r="U72" s="1"/>
      <c r="V72" s="1"/>
      <c r="W72" s="1"/>
      <c r="X72" s="1"/>
      <c r="Y72" s="1"/>
      <c r="Z72" s="1"/>
      <c r="AA72" s="1" t="s">
        <v>119</v>
      </c>
      <c r="AB72" s="1" t="s">
        <v>119</v>
      </c>
      <c r="AC72" s="1" t="s">
        <v>119</v>
      </c>
      <c r="AD72" s="1" t="s">
        <v>119</v>
      </c>
      <c r="AE72" s="1" t="s">
        <v>119</v>
      </c>
      <c r="AF72" s="1" t="s">
        <v>119</v>
      </c>
      <c r="AG72" s="1" t="s">
        <v>119</v>
      </c>
      <c r="AH72" s="1" t="s">
        <v>119</v>
      </c>
      <c r="AI72" s="1" t="s">
        <v>119</v>
      </c>
      <c r="AJ72" s="1" t="s">
        <v>119</v>
      </c>
      <c r="AK72" s="1" t="s">
        <v>119</v>
      </c>
      <c r="AL72" s="1" t="s">
        <v>119</v>
      </c>
      <c r="AM72" s="1" t="s">
        <v>119</v>
      </c>
      <c r="AN72" s="1" t="s">
        <v>119</v>
      </c>
      <c r="AO72" s="1" t="s">
        <v>119</v>
      </c>
      <c r="AP72" s="1" t="s">
        <v>119</v>
      </c>
      <c r="AQ72" s="1" t="s">
        <v>119</v>
      </c>
      <c r="AR72" s="1" t="s">
        <v>119</v>
      </c>
      <c r="AS72" s="1" t="s">
        <v>119</v>
      </c>
      <c r="AT72" s="1" t="s">
        <v>119</v>
      </c>
      <c r="AU72" s="1" t="s">
        <v>119</v>
      </c>
      <c r="AV72" s="1" t="s">
        <v>119</v>
      </c>
      <c r="AW72" s="1" t="s">
        <v>119</v>
      </c>
      <c r="AX72" s="1" t="s">
        <v>119</v>
      </c>
      <c r="AY72" s="1" t="s">
        <v>119</v>
      </c>
      <c r="AZ72" s="1" t="s">
        <v>119</v>
      </c>
      <c r="BA72" s="1"/>
      <c r="BB72" s="1"/>
      <c r="BC72" s="1"/>
      <c r="BD72" s="1"/>
      <c r="BE72" s="1"/>
      <c r="BF72" s="1"/>
      <c r="BG72" s="1"/>
      <c r="BH72" s="1"/>
      <c r="BI72" s="1"/>
      <c r="BJ72" s="1"/>
      <c r="BK72" s="1"/>
      <c r="BL72" s="1"/>
      <c r="BM72" s="1"/>
      <c r="BN72" s="1"/>
      <c r="BO72" s="1"/>
      <c r="BP72" s="1"/>
      <c r="BQ72" s="1"/>
      <c r="BR72" s="1"/>
    </row>
    <row r="73" spans="1:70" x14ac:dyDescent="0.35">
      <c r="A73" s="1" t="s">
        <v>119</v>
      </c>
      <c r="B73" s="1"/>
      <c r="C73" s="1"/>
      <c r="D73" s="1"/>
      <c r="E73" s="1"/>
      <c r="F73" s="1"/>
      <c r="G73" s="1"/>
      <c r="H73" s="1"/>
      <c r="I73" s="1"/>
      <c r="J73" s="1"/>
      <c r="K73" s="1"/>
      <c r="L73" s="1"/>
      <c r="M73" s="1"/>
      <c r="N73" s="1"/>
      <c r="O73" s="1"/>
      <c r="P73" s="1"/>
      <c r="Q73" s="1"/>
      <c r="R73" s="1"/>
      <c r="S73" s="1"/>
      <c r="T73" s="1"/>
      <c r="U73" s="1"/>
      <c r="V73" s="1"/>
      <c r="W73" s="1"/>
      <c r="X73" s="1"/>
      <c r="Y73" s="1"/>
      <c r="Z73" s="1"/>
      <c r="AA73" s="1" t="s">
        <v>119</v>
      </c>
      <c r="AB73" s="1" t="s">
        <v>119</v>
      </c>
      <c r="AC73" s="1" t="s">
        <v>119</v>
      </c>
      <c r="AD73" s="1" t="s">
        <v>119</v>
      </c>
      <c r="AE73" s="1" t="s">
        <v>119</v>
      </c>
      <c r="AF73" s="1" t="s">
        <v>119</v>
      </c>
      <c r="AG73" s="1" t="s">
        <v>119</v>
      </c>
      <c r="AH73" s="1" t="s">
        <v>119</v>
      </c>
      <c r="AI73" s="1" t="s">
        <v>119</v>
      </c>
      <c r="AJ73" s="1" t="s">
        <v>119</v>
      </c>
      <c r="AK73" s="1" t="s">
        <v>119</v>
      </c>
      <c r="AL73" s="1" t="s">
        <v>119</v>
      </c>
      <c r="AM73" s="1" t="s">
        <v>119</v>
      </c>
      <c r="AN73" s="1" t="s">
        <v>119</v>
      </c>
      <c r="AO73" s="1" t="s">
        <v>119</v>
      </c>
      <c r="AP73" s="1" t="s">
        <v>119</v>
      </c>
      <c r="AQ73" s="1" t="s">
        <v>119</v>
      </c>
      <c r="AR73" s="1" t="s">
        <v>119</v>
      </c>
      <c r="AS73" s="1" t="s">
        <v>119</v>
      </c>
      <c r="AT73" s="1" t="s">
        <v>119</v>
      </c>
      <c r="AU73" s="1" t="s">
        <v>119</v>
      </c>
      <c r="AV73" s="1" t="s">
        <v>119</v>
      </c>
      <c r="AW73" s="1" t="s">
        <v>119</v>
      </c>
      <c r="AX73" s="1" t="s">
        <v>119</v>
      </c>
      <c r="AY73" s="1" t="s">
        <v>119</v>
      </c>
      <c r="AZ73" s="1" t="s">
        <v>119</v>
      </c>
      <c r="BA73" s="1"/>
      <c r="BB73" s="1"/>
      <c r="BC73" s="1"/>
      <c r="BD73" s="1"/>
      <c r="BE73" s="1"/>
      <c r="BF73" s="1"/>
      <c r="BG73" s="1"/>
      <c r="BH73" s="1"/>
      <c r="BI73" s="1"/>
      <c r="BJ73" s="1"/>
      <c r="BK73" s="1"/>
      <c r="BL73" s="1"/>
      <c r="BM73" s="1"/>
      <c r="BN73" s="1"/>
      <c r="BO73" s="1"/>
      <c r="BP73" s="1"/>
      <c r="BQ73" s="1"/>
      <c r="BR73" s="1"/>
    </row>
    <row r="74" spans="1:70" x14ac:dyDescent="0.35">
      <c r="A74" s="1" t="s">
        <v>119</v>
      </c>
      <c r="B74" s="1"/>
      <c r="C74" s="1"/>
      <c r="D74" s="1"/>
      <c r="E74" s="1"/>
      <c r="F74" s="1"/>
      <c r="G74" s="1"/>
      <c r="H74" s="1"/>
      <c r="I74" s="1"/>
      <c r="J74" s="1"/>
      <c r="K74" s="1"/>
      <c r="L74" s="1"/>
      <c r="M74" s="1"/>
      <c r="N74" s="1"/>
      <c r="O74" s="1"/>
      <c r="P74" s="1"/>
      <c r="Q74" s="1"/>
      <c r="R74" s="1"/>
      <c r="S74" s="1"/>
      <c r="T74" s="1"/>
      <c r="U74" s="1"/>
      <c r="V74" s="1"/>
      <c r="W74" s="1"/>
      <c r="X74" s="1"/>
      <c r="Y74" s="1"/>
      <c r="Z74" s="1"/>
      <c r="AA74" s="1" t="s">
        <v>119</v>
      </c>
      <c r="AB74" s="1" t="s">
        <v>119</v>
      </c>
      <c r="AC74" s="1" t="s">
        <v>119</v>
      </c>
      <c r="AD74" s="1" t="s">
        <v>119</v>
      </c>
      <c r="AE74" s="1" t="s">
        <v>119</v>
      </c>
      <c r="AF74" s="1" t="s">
        <v>119</v>
      </c>
      <c r="AG74" s="1" t="s">
        <v>119</v>
      </c>
      <c r="AH74" s="1" t="s">
        <v>119</v>
      </c>
      <c r="AI74" s="1" t="s">
        <v>119</v>
      </c>
      <c r="AJ74" s="1" t="s">
        <v>119</v>
      </c>
      <c r="AK74" s="1" t="s">
        <v>119</v>
      </c>
      <c r="AL74" s="1" t="s">
        <v>119</v>
      </c>
      <c r="AM74" s="1" t="s">
        <v>119</v>
      </c>
      <c r="AN74" s="1" t="s">
        <v>119</v>
      </c>
      <c r="AO74" s="1" t="s">
        <v>119</v>
      </c>
      <c r="AP74" s="1" t="s">
        <v>119</v>
      </c>
      <c r="AQ74" s="1" t="s">
        <v>119</v>
      </c>
      <c r="AR74" s="1" t="s">
        <v>119</v>
      </c>
      <c r="AS74" s="1" t="s">
        <v>119</v>
      </c>
      <c r="AT74" s="1" t="s">
        <v>119</v>
      </c>
      <c r="AU74" s="1" t="s">
        <v>119</v>
      </c>
      <c r="AV74" s="1" t="s">
        <v>119</v>
      </c>
      <c r="AW74" s="1" t="s">
        <v>119</v>
      </c>
      <c r="AX74" s="1" t="s">
        <v>119</v>
      </c>
      <c r="AY74" s="1" t="s">
        <v>119</v>
      </c>
      <c r="AZ74" s="1" t="s">
        <v>119</v>
      </c>
      <c r="BA74" s="1"/>
      <c r="BB74" s="1"/>
      <c r="BC74" s="1"/>
      <c r="BD74" s="1"/>
      <c r="BE74" s="1"/>
      <c r="BF74" s="1"/>
      <c r="BG74" s="1"/>
      <c r="BH74" s="1"/>
      <c r="BI74" s="1"/>
      <c r="BJ74" s="1"/>
      <c r="BK74" s="1"/>
      <c r="BL74" s="1"/>
      <c r="BM74" s="1"/>
      <c r="BN74" s="1"/>
      <c r="BO74" s="1"/>
      <c r="BP74" s="1"/>
      <c r="BQ74" s="1"/>
      <c r="BR74" s="1"/>
    </row>
    <row r="75" spans="1:70" x14ac:dyDescent="0.35">
      <c r="A75" s="1" t="s">
        <v>119</v>
      </c>
      <c r="B75" s="1"/>
      <c r="C75" s="1"/>
      <c r="D75" s="1"/>
      <c r="E75" s="1"/>
      <c r="F75" s="1"/>
      <c r="G75" s="1"/>
      <c r="H75" s="1"/>
      <c r="I75" s="1"/>
      <c r="J75" s="1"/>
      <c r="K75" s="1"/>
      <c r="L75" s="1"/>
      <c r="M75" s="1"/>
      <c r="N75" s="1"/>
      <c r="O75" s="1"/>
      <c r="P75" s="1"/>
      <c r="Q75" s="1"/>
      <c r="R75" s="1"/>
      <c r="S75" s="1"/>
      <c r="T75" s="1"/>
      <c r="U75" s="1"/>
      <c r="V75" s="1"/>
      <c r="W75" s="1"/>
      <c r="X75" s="1"/>
      <c r="Y75" s="1"/>
      <c r="Z75" s="1"/>
      <c r="AA75" s="1" t="s">
        <v>119</v>
      </c>
      <c r="AB75" s="1" t="s">
        <v>119</v>
      </c>
      <c r="AC75" s="1" t="s">
        <v>119</v>
      </c>
      <c r="AD75" s="1" t="s">
        <v>119</v>
      </c>
      <c r="AE75" s="1" t="s">
        <v>119</v>
      </c>
      <c r="AF75" s="1" t="s">
        <v>119</v>
      </c>
      <c r="AG75" s="1" t="s">
        <v>119</v>
      </c>
      <c r="AH75" s="1" t="s">
        <v>119</v>
      </c>
      <c r="AI75" s="1" t="s">
        <v>119</v>
      </c>
      <c r="AJ75" s="1" t="s">
        <v>119</v>
      </c>
      <c r="AK75" s="1" t="s">
        <v>119</v>
      </c>
      <c r="AL75" s="1" t="s">
        <v>119</v>
      </c>
      <c r="AM75" s="1" t="s">
        <v>119</v>
      </c>
      <c r="AN75" s="1" t="s">
        <v>119</v>
      </c>
      <c r="AO75" s="1" t="s">
        <v>119</v>
      </c>
      <c r="AP75" s="1" t="s">
        <v>119</v>
      </c>
      <c r="AQ75" s="1" t="s">
        <v>119</v>
      </c>
      <c r="AR75" s="1" t="s">
        <v>119</v>
      </c>
      <c r="AS75" s="1" t="s">
        <v>119</v>
      </c>
      <c r="AT75" s="1" t="s">
        <v>119</v>
      </c>
      <c r="AU75" s="1" t="s">
        <v>119</v>
      </c>
      <c r="AV75" s="1" t="s">
        <v>119</v>
      </c>
      <c r="AW75" s="1" t="s">
        <v>119</v>
      </c>
      <c r="AX75" s="1" t="s">
        <v>119</v>
      </c>
      <c r="AY75" s="1" t="s">
        <v>119</v>
      </c>
      <c r="AZ75" s="1" t="s">
        <v>119</v>
      </c>
      <c r="BA75" s="1"/>
      <c r="BB75" s="1"/>
      <c r="BC75" s="1"/>
      <c r="BD75" s="1"/>
      <c r="BE75" s="1"/>
      <c r="BF75" s="1"/>
      <c r="BG75" s="1"/>
      <c r="BH75" s="1"/>
      <c r="BI75" s="1"/>
      <c r="BJ75" s="1"/>
      <c r="BK75" s="1"/>
      <c r="BL75" s="1"/>
      <c r="BM75" s="1"/>
      <c r="BN75" s="1"/>
      <c r="BO75" s="1"/>
      <c r="BP75" s="1"/>
      <c r="BQ75" s="1"/>
      <c r="BR75" s="1" t="s">
        <v>119</v>
      </c>
    </row>
    <row r="76" spans="1:70" x14ac:dyDescent="0.35">
      <c r="A76" s="1" t="s">
        <v>119</v>
      </c>
      <c r="B76" s="1"/>
      <c r="C76" s="1"/>
      <c r="D76" s="1"/>
      <c r="E76" s="1"/>
      <c r="F76" s="1"/>
      <c r="G76" s="1"/>
      <c r="H76" s="1"/>
      <c r="I76" s="1"/>
      <c r="J76" s="1"/>
      <c r="K76" s="1"/>
      <c r="L76" s="1"/>
      <c r="M76" s="1"/>
      <c r="N76" s="1"/>
      <c r="O76" s="1"/>
      <c r="P76" s="1"/>
      <c r="Q76" s="1"/>
      <c r="R76" s="1"/>
      <c r="S76" s="1"/>
      <c r="T76" s="1"/>
      <c r="U76" s="1"/>
      <c r="V76" s="1"/>
      <c r="W76" s="1"/>
      <c r="X76" s="1"/>
      <c r="Y76" s="1"/>
      <c r="Z76" s="1"/>
      <c r="AA76" s="1" t="s">
        <v>119</v>
      </c>
      <c r="AB76" s="1" t="s">
        <v>119</v>
      </c>
      <c r="AC76" s="1" t="s">
        <v>119</v>
      </c>
      <c r="AD76" s="1" t="s">
        <v>119</v>
      </c>
      <c r="AE76" s="1" t="s">
        <v>119</v>
      </c>
      <c r="AF76" s="1" t="s">
        <v>119</v>
      </c>
      <c r="AG76" s="1" t="s">
        <v>119</v>
      </c>
      <c r="AH76" s="1" t="s">
        <v>119</v>
      </c>
      <c r="AI76" s="1" t="s">
        <v>119</v>
      </c>
      <c r="AJ76" s="1" t="s">
        <v>119</v>
      </c>
      <c r="AK76" s="1" t="s">
        <v>119</v>
      </c>
      <c r="AL76" s="1" t="s">
        <v>119</v>
      </c>
      <c r="AM76" s="1" t="s">
        <v>119</v>
      </c>
      <c r="AN76" s="1" t="s">
        <v>119</v>
      </c>
      <c r="AO76" s="1" t="s">
        <v>119</v>
      </c>
      <c r="AP76" s="1" t="s">
        <v>119</v>
      </c>
      <c r="AQ76" s="1" t="s">
        <v>119</v>
      </c>
      <c r="AR76" s="1" t="s">
        <v>119</v>
      </c>
      <c r="AS76" s="1" t="s">
        <v>119</v>
      </c>
      <c r="AT76" s="1" t="s">
        <v>119</v>
      </c>
      <c r="AU76" s="1" t="s">
        <v>119</v>
      </c>
      <c r="AV76" s="1" t="s">
        <v>119</v>
      </c>
      <c r="AW76" s="1" t="s">
        <v>119</v>
      </c>
      <c r="AX76" s="1" t="s">
        <v>119</v>
      </c>
      <c r="AY76" s="1" t="s">
        <v>119</v>
      </c>
      <c r="AZ76" s="1" t="s">
        <v>119</v>
      </c>
      <c r="BA76" s="1"/>
      <c r="BB76" s="1"/>
      <c r="BC76" s="1"/>
      <c r="BD76" s="1"/>
      <c r="BE76" s="1"/>
      <c r="BF76" s="1"/>
      <c r="BG76" s="1"/>
      <c r="BH76" s="1"/>
      <c r="BI76" s="1"/>
      <c r="BJ76" s="1"/>
      <c r="BK76" s="1"/>
      <c r="BL76" s="1"/>
      <c r="BM76" s="1"/>
      <c r="BN76" s="1"/>
      <c r="BO76" s="1"/>
      <c r="BP76" s="1"/>
      <c r="BQ76" s="1"/>
      <c r="BR76" s="1" t="s">
        <v>119</v>
      </c>
    </row>
  </sheetData>
  <hyperlinks>
    <hyperlink ref="AA1" location="''!A1" xr:uid="{00000000-0004-0000-0000-000000000000}"/>
    <hyperlink ref="AB1" location="''!A1" xr:uid="{00000000-0004-0000-0000-000001000000}"/>
    <hyperlink ref="AC1" location="''!A1" xr:uid="{00000000-0004-0000-0000-000002000000}"/>
    <hyperlink ref="AD1" location="''!A1" xr:uid="{00000000-0004-0000-0000-000003000000}"/>
    <hyperlink ref="AE1" location="''!A1" xr:uid="{00000000-0004-0000-0000-000004000000}"/>
    <hyperlink ref="AF1" location="''!A1" xr:uid="{00000000-0004-0000-0000-000005000000}"/>
    <hyperlink ref="AG1" location="''!A1" xr:uid="{00000000-0004-0000-0000-000006000000}"/>
    <hyperlink ref="AH1" location="''!A1" xr:uid="{00000000-0004-0000-0000-000007000000}"/>
    <hyperlink ref="AI1" location="''!A1" xr:uid="{00000000-0004-0000-0000-000008000000}"/>
    <hyperlink ref="AJ1" location="''!A1" xr:uid="{00000000-0004-0000-0000-000009000000}"/>
    <hyperlink ref="AK1" location="''!A1" xr:uid="{00000000-0004-0000-0000-00000A000000}"/>
    <hyperlink ref="AL1" location="''!A1" xr:uid="{00000000-0004-0000-0000-00000B000000}"/>
    <hyperlink ref="AM1" location="''!A1" xr:uid="{00000000-0004-0000-0000-00000C000000}"/>
    <hyperlink ref="AN1" location="''!A1" xr:uid="{00000000-0004-0000-0000-00000D000000}"/>
    <hyperlink ref="AO1" location="''!A1" xr:uid="{00000000-0004-0000-0000-00000E000000}"/>
    <hyperlink ref="AP1" location="''!A1" xr:uid="{00000000-0004-0000-0000-00000F000000}"/>
    <hyperlink ref="AQ1" location="''!A1" xr:uid="{00000000-0004-0000-0000-000010000000}"/>
    <hyperlink ref="AR1" location="''!A1" xr:uid="{00000000-0004-0000-0000-000011000000}"/>
    <hyperlink ref="AS1" location="''!A1" xr:uid="{00000000-0004-0000-0000-000012000000}"/>
    <hyperlink ref="AT1" location="''!A1" xr:uid="{00000000-0004-0000-0000-000013000000}"/>
    <hyperlink ref="AU1" location="''!A1" xr:uid="{00000000-0004-0000-0000-000014000000}"/>
    <hyperlink ref="AV1" location="''!A1" xr:uid="{00000000-0004-0000-0000-000015000000}"/>
    <hyperlink ref="AW1" location="''!A1" xr:uid="{00000000-0004-0000-0000-000016000000}"/>
    <hyperlink ref="AX1" location="''!A1" xr:uid="{00000000-0004-0000-0000-000017000000}"/>
    <hyperlink ref="AY1" location="''!A1" xr:uid="{00000000-0004-0000-0000-000018000000}"/>
    <hyperlink ref="AZ1" location="''!A1" xr:uid="{00000000-0004-0000-0000-000019000000}"/>
    <hyperlink ref="AA2" location="''!A1" xr:uid="{00000000-0004-0000-0000-00001A000000}"/>
    <hyperlink ref="AB2" location="''!A1" xr:uid="{00000000-0004-0000-0000-00001B000000}"/>
    <hyperlink ref="AC2" location="''!A1" xr:uid="{00000000-0004-0000-0000-00001C000000}"/>
    <hyperlink ref="AD2" location="''!A1" xr:uid="{00000000-0004-0000-0000-00001D000000}"/>
    <hyperlink ref="AE2" location="''!A1" xr:uid="{00000000-0004-0000-0000-00001E000000}"/>
    <hyperlink ref="AF2" location="''!A1" xr:uid="{00000000-0004-0000-0000-00001F000000}"/>
    <hyperlink ref="AG2" location="''!A1" xr:uid="{00000000-0004-0000-0000-000020000000}"/>
    <hyperlink ref="AH2" location="''!A1" xr:uid="{00000000-0004-0000-0000-000021000000}"/>
    <hyperlink ref="AI2" location="''!A1" xr:uid="{00000000-0004-0000-0000-000022000000}"/>
    <hyperlink ref="AJ2" location="''!A1" xr:uid="{00000000-0004-0000-0000-000023000000}"/>
    <hyperlink ref="AK2" location="''!A1" xr:uid="{00000000-0004-0000-0000-000024000000}"/>
    <hyperlink ref="AL2" location="''!A1" xr:uid="{00000000-0004-0000-0000-000025000000}"/>
    <hyperlink ref="AM2" location="''!A1" xr:uid="{00000000-0004-0000-0000-000026000000}"/>
    <hyperlink ref="AN2" location="''!A1" xr:uid="{00000000-0004-0000-0000-000027000000}"/>
    <hyperlink ref="AO2" location="''!A1" xr:uid="{00000000-0004-0000-0000-000028000000}"/>
    <hyperlink ref="AP2" location="''!A1" xr:uid="{00000000-0004-0000-0000-000029000000}"/>
    <hyperlink ref="AQ2" location="''!A1" xr:uid="{00000000-0004-0000-0000-00002A000000}"/>
    <hyperlink ref="AR2" location="''!A1" xr:uid="{00000000-0004-0000-0000-00002B000000}"/>
    <hyperlink ref="AS2" location="''!A1" xr:uid="{00000000-0004-0000-0000-00002C000000}"/>
    <hyperlink ref="AT2" location="''!A1" xr:uid="{00000000-0004-0000-0000-00002D000000}"/>
    <hyperlink ref="AU2" location="''!A1" xr:uid="{00000000-0004-0000-0000-00002E000000}"/>
    <hyperlink ref="AV2" location="''!A1" xr:uid="{00000000-0004-0000-0000-00002F000000}"/>
    <hyperlink ref="AW2" location="''!A1" xr:uid="{00000000-0004-0000-0000-000030000000}"/>
    <hyperlink ref="AX2" location="''!A1" xr:uid="{00000000-0004-0000-0000-000031000000}"/>
    <hyperlink ref="AY2" location="''!A1" xr:uid="{00000000-0004-0000-0000-000032000000}"/>
    <hyperlink ref="AZ2" location="''!A1" xr:uid="{00000000-0004-0000-0000-000033000000}"/>
    <hyperlink ref="AA3" location="''!A1" xr:uid="{00000000-0004-0000-0000-000034000000}"/>
    <hyperlink ref="AB3" location="''!A1" xr:uid="{00000000-0004-0000-0000-000035000000}"/>
    <hyperlink ref="AC3" location="''!A1" xr:uid="{00000000-0004-0000-0000-000036000000}"/>
    <hyperlink ref="AD3" location="''!A1" xr:uid="{00000000-0004-0000-0000-000037000000}"/>
    <hyperlink ref="AE3" location="''!A1" xr:uid="{00000000-0004-0000-0000-000038000000}"/>
    <hyperlink ref="AF3" location="''!A1" xr:uid="{00000000-0004-0000-0000-000039000000}"/>
    <hyperlink ref="AG3" location="''!A1" xr:uid="{00000000-0004-0000-0000-00003A000000}"/>
    <hyperlink ref="AH3" location="''!A1" xr:uid="{00000000-0004-0000-0000-00003B000000}"/>
    <hyperlink ref="AI3" location="''!A1" xr:uid="{00000000-0004-0000-0000-00003C000000}"/>
    <hyperlink ref="AJ3" location="''!A1" xr:uid="{00000000-0004-0000-0000-00003D000000}"/>
    <hyperlink ref="AK3" location="''!A1" xr:uid="{00000000-0004-0000-0000-00003E000000}"/>
    <hyperlink ref="AL3" location="''!A1" xr:uid="{00000000-0004-0000-0000-00003F000000}"/>
    <hyperlink ref="AM3" location="''!A1" xr:uid="{00000000-0004-0000-0000-000040000000}"/>
    <hyperlink ref="AN3" location="''!A1" xr:uid="{00000000-0004-0000-0000-000041000000}"/>
    <hyperlink ref="AO3" location="''!A1" xr:uid="{00000000-0004-0000-0000-000042000000}"/>
    <hyperlink ref="AP3" location="''!A1" xr:uid="{00000000-0004-0000-0000-000043000000}"/>
    <hyperlink ref="AQ3" location="''!A1" xr:uid="{00000000-0004-0000-0000-000044000000}"/>
    <hyperlink ref="AR3" location="''!A1" xr:uid="{00000000-0004-0000-0000-000045000000}"/>
    <hyperlink ref="AS3" location="''!A1" xr:uid="{00000000-0004-0000-0000-000046000000}"/>
    <hyperlink ref="AT3" location="''!A1" xr:uid="{00000000-0004-0000-0000-000047000000}"/>
    <hyperlink ref="AU3" location="''!A1" xr:uid="{00000000-0004-0000-0000-000048000000}"/>
    <hyperlink ref="AV3" location="''!A1" xr:uid="{00000000-0004-0000-0000-000049000000}"/>
    <hyperlink ref="AW3" location="''!A1" xr:uid="{00000000-0004-0000-0000-00004A000000}"/>
    <hyperlink ref="AX3" location="''!A1" xr:uid="{00000000-0004-0000-0000-00004B000000}"/>
    <hyperlink ref="AY3" location="''!A1" xr:uid="{00000000-0004-0000-0000-00004C000000}"/>
    <hyperlink ref="AZ3" location="''!A1" xr:uid="{00000000-0004-0000-0000-00004D000000}"/>
    <hyperlink ref="AA4" location="''!A1" xr:uid="{00000000-0004-0000-0000-00004E000000}"/>
    <hyperlink ref="AB4" location="''!A1" xr:uid="{00000000-0004-0000-0000-00004F000000}"/>
    <hyperlink ref="AC4" location="''!A1" xr:uid="{00000000-0004-0000-0000-000050000000}"/>
    <hyperlink ref="AD4" location="''!A1" xr:uid="{00000000-0004-0000-0000-000051000000}"/>
    <hyperlink ref="AE4" location="''!A1" xr:uid="{00000000-0004-0000-0000-000052000000}"/>
    <hyperlink ref="AF4" location="''!A1" xr:uid="{00000000-0004-0000-0000-000053000000}"/>
    <hyperlink ref="AG4" location="''!A1" xr:uid="{00000000-0004-0000-0000-000054000000}"/>
    <hyperlink ref="AH4" location="''!A1" xr:uid="{00000000-0004-0000-0000-000055000000}"/>
    <hyperlink ref="AI4" location="''!A1" xr:uid="{00000000-0004-0000-0000-000056000000}"/>
    <hyperlink ref="AJ4" location="''!A1" xr:uid="{00000000-0004-0000-0000-000057000000}"/>
    <hyperlink ref="AK4" location="''!A1" xr:uid="{00000000-0004-0000-0000-000058000000}"/>
    <hyperlink ref="AL4" location="''!A1" xr:uid="{00000000-0004-0000-0000-000059000000}"/>
    <hyperlink ref="AM4" location="''!A1" xr:uid="{00000000-0004-0000-0000-00005A000000}"/>
    <hyperlink ref="AN4" location="''!A1" xr:uid="{00000000-0004-0000-0000-00005B000000}"/>
    <hyperlink ref="AO4" location="''!A1" xr:uid="{00000000-0004-0000-0000-00005C000000}"/>
    <hyperlink ref="AP4" location="''!A1" xr:uid="{00000000-0004-0000-0000-00005D000000}"/>
    <hyperlink ref="AQ4" location="''!A1" xr:uid="{00000000-0004-0000-0000-00005E000000}"/>
    <hyperlink ref="AR4" location="''!A1" xr:uid="{00000000-0004-0000-0000-00005F000000}"/>
    <hyperlink ref="AS4" location="''!A1" xr:uid="{00000000-0004-0000-0000-000060000000}"/>
    <hyperlink ref="AT4" location="''!A1" xr:uid="{00000000-0004-0000-0000-000061000000}"/>
    <hyperlink ref="AU4" location="''!A1" xr:uid="{00000000-0004-0000-0000-000062000000}"/>
    <hyperlink ref="AV4" location="''!A1" xr:uid="{00000000-0004-0000-0000-000063000000}"/>
    <hyperlink ref="AW4" location="''!A1" xr:uid="{00000000-0004-0000-0000-000064000000}"/>
    <hyperlink ref="AX4" location="''!A1" xr:uid="{00000000-0004-0000-0000-000065000000}"/>
    <hyperlink ref="AY4" location="''!A1" xr:uid="{00000000-0004-0000-0000-000066000000}"/>
    <hyperlink ref="AZ4" location="''!A1" xr:uid="{00000000-0004-0000-0000-000067000000}"/>
    <hyperlink ref="AA5" location="''!A1" xr:uid="{00000000-0004-0000-0000-000068000000}"/>
    <hyperlink ref="AB5" location="''!A1" xr:uid="{00000000-0004-0000-0000-000069000000}"/>
    <hyperlink ref="AC5" location="''!A1" xr:uid="{00000000-0004-0000-0000-00006A000000}"/>
    <hyperlink ref="AD5" location="''!A1" xr:uid="{00000000-0004-0000-0000-00006B000000}"/>
    <hyperlink ref="AE5" location="''!A1" xr:uid="{00000000-0004-0000-0000-00006C000000}"/>
    <hyperlink ref="AF5" location="''!A1" xr:uid="{00000000-0004-0000-0000-00006D000000}"/>
    <hyperlink ref="AG5" location="''!A1" xr:uid="{00000000-0004-0000-0000-00006E000000}"/>
    <hyperlink ref="AH5" location="''!A1" xr:uid="{00000000-0004-0000-0000-00006F000000}"/>
    <hyperlink ref="AI5" location="''!A1" xr:uid="{00000000-0004-0000-0000-000070000000}"/>
    <hyperlink ref="AJ5" location="''!A1" xr:uid="{00000000-0004-0000-0000-000071000000}"/>
    <hyperlink ref="AK5" location="''!A1" xr:uid="{00000000-0004-0000-0000-000072000000}"/>
    <hyperlink ref="AL5" location="''!A1" xr:uid="{00000000-0004-0000-0000-000073000000}"/>
    <hyperlink ref="AM5" location="''!A1" xr:uid="{00000000-0004-0000-0000-000074000000}"/>
    <hyperlink ref="AN5" location="''!A1" xr:uid="{00000000-0004-0000-0000-000075000000}"/>
    <hyperlink ref="AO5" location="''!A1" xr:uid="{00000000-0004-0000-0000-000076000000}"/>
    <hyperlink ref="AP5" location="''!A1" xr:uid="{00000000-0004-0000-0000-000077000000}"/>
    <hyperlink ref="AQ5" location="''!A1" xr:uid="{00000000-0004-0000-0000-000078000000}"/>
    <hyperlink ref="AR5" location="''!A1" xr:uid="{00000000-0004-0000-0000-000079000000}"/>
    <hyperlink ref="AS5" location="''!A1" xr:uid="{00000000-0004-0000-0000-00007A000000}"/>
    <hyperlink ref="AT5" location="''!A1" xr:uid="{00000000-0004-0000-0000-00007B000000}"/>
    <hyperlink ref="AU5" location="''!A1" xr:uid="{00000000-0004-0000-0000-00007C000000}"/>
    <hyperlink ref="AV5" location="''!A1" xr:uid="{00000000-0004-0000-0000-00007D000000}"/>
    <hyperlink ref="AW5" location="''!A1" xr:uid="{00000000-0004-0000-0000-00007E000000}"/>
    <hyperlink ref="AX5" location="''!A1" xr:uid="{00000000-0004-0000-0000-00007F000000}"/>
    <hyperlink ref="AY5" location="''!A1" xr:uid="{00000000-0004-0000-0000-000080000000}"/>
    <hyperlink ref="AZ5" location="''!A1" xr:uid="{00000000-0004-0000-0000-000081000000}"/>
    <hyperlink ref="AA6" location="''!A1" xr:uid="{00000000-0004-0000-0000-000082000000}"/>
    <hyperlink ref="AB6" location="''!A1" xr:uid="{00000000-0004-0000-0000-000083000000}"/>
    <hyperlink ref="AC6" location="''!A1" xr:uid="{00000000-0004-0000-0000-000084000000}"/>
    <hyperlink ref="AD6" location="''!A1" xr:uid="{00000000-0004-0000-0000-000085000000}"/>
    <hyperlink ref="AE6" location="''!A1" xr:uid="{00000000-0004-0000-0000-000086000000}"/>
    <hyperlink ref="AF6" location="''!A1" xr:uid="{00000000-0004-0000-0000-000087000000}"/>
    <hyperlink ref="AG6" location="''!A1" xr:uid="{00000000-0004-0000-0000-000088000000}"/>
    <hyperlink ref="AH6" location="''!A1" xr:uid="{00000000-0004-0000-0000-000089000000}"/>
    <hyperlink ref="AI6" location="''!A1" xr:uid="{00000000-0004-0000-0000-00008A000000}"/>
    <hyperlink ref="AJ6" location="''!A1" xr:uid="{00000000-0004-0000-0000-00008B000000}"/>
    <hyperlink ref="AK6" location="''!A1" xr:uid="{00000000-0004-0000-0000-00008C000000}"/>
    <hyperlink ref="AL6" location="''!A1" xr:uid="{00000000-0004-0000-0000-00008D000000}"/>
    <hyperlink ref="AM6" location="''!A1" xr:uid="{00000000-0004-0000-0000-00008E000000}"/>
    <hyperlink ref="AN6" location="''!A1" xr:uid="{00000000-0004-0000-0000-00008F000000}"/>
    <hyperlink ref="AO6" location="''!A1" xr:uid="{00000000-0004-0000-0000-000090000000}"/>
    <hyperlink ref="AP6" location="''!A1" xr:uid="{00000000-0004-0000-0000-000091000000}"/>
    <hyperlink ref="AQ6" location="''!A1" xr:uid="{00000000-0004-0000-0000-000092000000}"/>
    <hyperlink ref="AR6" location="''!A1" xr:uid="{00000000-0004-0000-0000-000093000000}"/>
    <hyperlink ref="AS6" location="''!A1" xr:uid="{00000000-0004-0000-0000-000094000000}"/>
    <hyperlink ref="AT6" location="''!A1" xr:uid="{00000000-0004-0000-0000-000095000000}"/>
    <hyperlink ref="AU6" location="''!A1" xr:uid="{00000000-0004-0000-0000-000096000000}"/>
    <hyperlink ref="AV6" location="''!A1" xr:uid="{00000000-0004-0000-0000-000097000000}"/>
    <hyperlink ref="AW6" location="''!A1" xr:uid="{00000000-0004-0000-0000-000098000000}"/>
    <hyperlink ref="AX6" location="''!A1" xr:uid="{00000000-0004-0000-0000-000099000000}"/>
    <hyperlink ref="AY6" location="''!A1" xr:uid="{00000000-0004-0000-0000-00009A000000}"/>
    <hyperlink ref="AZ6" location="''!A1" xr:uid="{00000000-0004-0000-0000-00009B000000}"/>
    <hyperlink ref="A7" location="'Disks'!A1" display="Disks" xr:uid="{00000000-0004-0000-0000-00009C000000}"/>
    <hyperlink ref="AA7" location="''!A1" xr:uid="{00000000-0004-0000-0000-00009D000000}"/>
    <hyperlink ref="AB7" location="''!A1" xr:uid="{00000000-0004-0000-0000-00009E000000}"/>
    <hyperlink ref="AC7" location="''!A1" xr:uid="{00000000-0004-0000-0000-00009F000000}"/>
    <hyperlink ref="AD7" location="''!A1" xr:uid="{00000000-0004-0000-0000-0000A0000000}"/>
    <hyperlink ref="AE7" location="''!A1" xr:uid="{00000000-0004-0000-0000-0000A1000000}"/>
    <hyperlink ref="AF7" location="''!A1" xr:uid="{00000000-0004-0000-0000-0000A2000000}"/>
    <hyperlink ref="AG7" location="''!A1" xr:uid="{00000000-0004-0000-0000-0000A3000000}"/>
    <hyperlink ref="AH7" location="''!A1" xr:uid="{00000000-0004-0000-0000-0000A4000000}"/>
    <hyperlink ref="AI7" location="''!A1" xr:uid="{00000000-0004-0000-0000-0000A5000000}"/>
    <hyperlink ref="AJ7" location="''!A1" xr:uid="{00000000-0004-0000-0000-0000A6000000}"/>
    <hyperlink ref="AK7" location="''!A1" xr:uid="{00000000-0004-0000-0000-0000A7000000}"/>
    <hyperlink ref="AL7" location="''!A1" xr:uid="{00000000-0004-0000-0000-0000A8000000}"/>
    <hyperlink ref="AM7" location="''!A1" xr:uid="{00000000-0004-0000-0000-0000A9000000}"/>
    <hyperlink ref="AN7" location="''!A1" xr:uid="{00000000-0004-0000-0000-0000AA000000}"/>
    <hyperlink ref="AO7" location="''!A1" xr:uid="{00000000-0004-0000-0000-0000AB000000}"/>
    <hyperlink ref="AP7" location="''!A1" xr:uid="{00000000-0004-0000-0000-0000AC000000}"/>
    <hyperlink ref="AQ7" location="''!A1" xr:uid="{00000000-0004-0000-0000-0000AD000000}"/>
    <hyperlink ref="AR7" location="''!A1" xr:uid="{00000000-0004-0000-0000-0000AE000000}"/>
    <hyperlink ref="AS7" location="''!A1" xr:uid="{00000000-0004-0000-0000-0000AF000000}"/>
    <hyperlink ref="AT7" location="''!A1" xr:uid="{00000000-0004-0000-0000-0000B0000000}"/>
    <hyperlink ref="AU7" location="''!A1" xr:uid="{00000000-0004-0000-0000-0000B1000000}"/>
    <hyperlink ref="AV7" location="''!A1" xr:uid="{00000000-0004-0000-0000-0000B2000000}"/>
    <hyperlink ref="AW7" location="''!A1" xr:uid="{00000000-0004-0000-0000-0000B3000000}"/>
    <hyperlink ref="AX7" location="''!A1" xr:uid="{00000000-0004-0000-0000-0000B4000000}"/>
    <hyperlink ref="AY7" location="''!A1" xr:uid="{00000000-0004-0000-0000-0000B5000000}"/>
    <hyperlink ref="AZ7" location="''!A1" xr:uid="{00000000-0004-0000-0000-0000B6000000}"/>
    <hyperlink ref="A8" location="'Network Interface'!A1" display="Network Interface" xr:uid="{00000000-0004-0000-0000-0000B7000000}"/>
    <hyperlink ref="AA8" location="''!A1" xr:uid="{00000000-0004-0000-0000-0000B8000000}"/>
    <hyperlink ref="AB8" location="''!A1" xr:uid="{00000000-0004-0000-0000-0000B9000000}"/>
    <hyperlink ref="AC8" location="''!A1" xr:uid="{00000000-0004-0000-0000-0000BA000000}"/>
    <hyperlink ref="AD8" location="''!A1" xr:uid="{00000000-0004-0000-0000-0000BB000000}"/>
    <hyperlink ref="AE8" location="''!A1" xr:uid="{00000000-0004-0000-0000-0000BC000000}"/>
    <hyperlink ref="AF8" location="''!A1" xr:uid="{00000000-0004-0000-0000-0000BD000000}"/>
    <hyperlink ref="AG8" location="''!A1" xr:uid="{00000000-0004-0000-0000-0000BE000000}"/>
    <hyperlink ref="AH8" location="''!A1" xr:uid="{00000000-0004-0000-0000-0000BF000000}"/>
    <hyperlink ref="AI8" location="''!A1" xr:uid="{00000000-0004-0000-0000-0000C0000000}"/>
    <hyperlink ref="AJ8" location="''!A1" xr:uid="{00000000-0004-0000-0000-0000C1000000}"/>
    <hyperlink ref="AK8" location="''!A1" xr:uid="{00000000-0004-0000-0000-0000C2000000}"/>
    <hyperlink ref="AL8" location="''!A1" xr:uid="{00000000-0004-0000-0000-0000C3000000}"/>
    <hyperlink ref="AM8" location="''!A1" xr:uid="{00000000-0004-0000-0000-0000C4000000}"/>
    <hyperlink ref="AN8" location="''!A1" xr:uid="{00000000-0004-0000-0000-0000C5000000}"/>
    <hyperlink ref="AO8" location="''!A1" xr:uid="{00000000-0004-0000-0000-0000C6000000}"/>
    <hyperlink ref="AP8" location="''!A1" xr:uid="{00000000-0004-0000-0000-0000C7000000}"/>
    <hyperlink ref="AQ8" location="''!A1" xr:uid="{00000000-0004-0000-0000-0000C8000000}"/>
    <hyperlink ref="AR8" location="''!A1" xr:uid="{00000000-0004-0000-0000-0000C9000000}"/>
    <hyperlink ref="AS8" location="''!A1" xr:uid="{00000000-0004-0000-0000-0000CA000000}"/>
    <hyperlink ref="AT8" location="''!A1" xr:uid="{00000000-0004-0000-0000-0000CB000000}"/>
    <hyperlink ref="AU8" location="''!A1" xr:uid="{00000000-0004-0000-0000-0000CC000000}"/>
    <hyperlink ref="AV8" location="''!A1" xr:uid="{00000000-0004-0000-0000-0000CD000000}"/>
    <hyperlink ref="AW8" location="''!A1" xr:uid="{00000000-0004-0000-0000-0000CE000000}"/>
    <hyperlink ref="AX8" location="''!A1" xr:uid="{00000000-0004-0000-0000-0000CF000000}"/>
    <hyperlink ref="AY8" location="''!A1" xr:uid="{00000000-0004-0000-0000-0000D0000000}"/>
    <hyperlink ref="AZ8" location="''!A1" xr:uid="{00000000-0004-0000-0000-0000D1000000}"/>
    <hyperlink ref="A9" location="'Managed Identity'!A1" display="Managed Identity" xr:uid="{00000000-0004-0000-0000-0000D2000000}"/>
    <hyperlink ref="AA9" location="''!A1" xr:uid="{00000000-0004-0000-0000-0000D3000000}"/>
    <hyperlink ref="AB9" location="''!A1" xr:uid="{00000000-0004-0000-0000-0000D4000000}"/>
    <hyperlink ref="AC9" location="''!A1" xr:uid="{00000000-0004-0000-0000-0000D5000000}"/>
    <hyperlink ref="AD9" location="''!A1" xr:uid="{00000000-0004-0000-0000-0000D6000000}"/>
    <hyperlink ref="AE9" location="''!A1" xr:uid="{00000000-0004-0000-0000-0000D7000000}"/>
    <hyperlink ref="AF9" location="''!A1" xr:uid="{00000000-0004-0000-0000-0000D8000000}"/>
    <hyperlink ref="AG9" location="''!A1" xr:uid="{00000000-0004-0000-0000-0000D9000000}"/>
    <hyperlink ref="AH9" location="''!A1" xr:uid="{00000000-0004-0000-0000-0000DA000000}"/>
    <hyperlink ref="AI9" location="''!A1" xr:uid="{00000000-0004-0000-0000-0000DB000000}"/>
    <hyperlink ref="AJ9" location="''!A1" xr:uid="{00000000-0004-0000-0000-0000DC000000}"/>
    <hyperlink ref="AK9" location="''!A1" xr:uid="{00000000-0004-0000-0000-0000DD000000}"/>
    <hyperlink ref="AL9" location="''!A1" xr:uid="{00000000-0004-0000-0000-0000DE000000}"/>
    <hyperlink ref="AM9" location="''!A1" xr:uid="{00000000-0004-0000-0000-0000DF000000}"/>
    <hyperlink ref="AN9" location="''!A1" xr:uid="{00000000-0004-0000-0000-0000E0000000}"/>
    <hyperlink ref="AO9" location="''!A1" xr:uid="{00000000-0004-0000-0000-0000E1000000}"/>
    <hyperlink ref="AP9" location="''!A1" xr:uid="{00000000-0004-0000-0000-0000E2000000}"/>
    <hyperlink ref="AQ9" location="''!A1" xr:uid="{00000000-0004-0000-0000-0000E3000000}"/>
    <hyperlink ref="AR9" location="''!A1" xr:uid="{00000000-0004-0000-0000-0000E4000000}"/>
    <hyperlink ref="AS9" location="''!A1" xr:uid="{00000000-0004-0000-0000-0000E5000000}"/>
    <hyperlink ref="AT9" location="''!A1" xr:uid="{00000000-0004-0000-0000-0000E6000000}"/>
    <hyperlink ref="AU9" location="''!A1" xr:uid="{00000000-0004-0000-0000-0000E7000000}"/>
    <hyperlink ref="AV9" location="''!A1" xr:uid="{00000000-0004-0000-0000-0000E8000000}"/>
    <hyperlink ref="AW9" location="''!A1" xr:uid="{00000000-0004-0000-0000-0000E9000000}"/>
    <hyperlink ref="AX9" location="''!A1" xr:uid="{00000000-0004-0000-0000-0000EA000000}"/>
    <hyperlink ref="AY9" location="''!A1" xr:uid="{00000000-0004-0000-0000-0000EB000000}"/>
    <hyperlink ref="AZ9" location="''!A1" xr:uid="{00000000-0004-0000-0000-0000EC000000}"/>
    <hyperlink ref="A10" location="'Network Security Groups'!A1" display="Network Security Groups" xr:uid="{00000000-0004-0000-0000-0000ED000000}"/>
    <hyperlink ref="AA10" location="''!A1" xr:uid="{00000000-0004-0000-0000-0000EE000000}"/>
    <hyperlink ref="AB10" location="''!A1" xr:uid="{00000000-0004-0000-0000-0000EF000000}"/>
    <hyperlink ref="AC10" location="''!A1" xr:uid="{00000000-0004-0000-0000-0000F0000000}"/>
    <hyperlink ref="AD10" location="''!A1" xr:uid="{00000000-0004-0000-0000-0000F1000000}"/>
    <hyperlink ref="AE10" location="''!A1" xr:uid="{00000000-0004-0000-0000-0000F2000000}"/>
    <hyperlink ref="AF10" location="''!A1" xr:uid="{00000000-0004-0000-0000-0000F3000000}"/>
    <hyperlink ref="AG10" location="''!A1" xr:uid="{00000000-0004-0000-0000-0000F4000000}"/>
    <hyperlink ref="AH10" location="''!A1" xr:uid="{00000000-0004-0000-0000-0000F5000000}"/>
    <hyperlink ref="AI10" location="''!A1" xr:uid="{00000000-0004-0000-0000-0000F6000000}"/>
    <hyperlink ref="AJ10" location="''!A1" xr:uid="{00000000-0004-0000-0000-0000F7000000}"/>
    <hyperlink ref="AK10" location="''!A1" xr:uid="{00000000-0004-0000-0000-0000F8000000}"/>
    <hyperlink ref="AL10" location="''!A1" xr:uid="{00000000-0004-0000-0000-0000F9000000}"/>
    <hyperlink ref="AM10" location="''!A1" xr:uid="{00000000-0004-0000-0000-0000FA000000}"/>
    <hyperlink ref="AN10" location="''!A1" xr:uid="{00000000-0004-0000-0000-0000FB000000}"/>
    <hyperlink ref="AO10" location="''!A1" xr:uid="{00000000-0004-0000-0000-0000FC000000}"/>
    <hyperlink ref="AP10" location="''!A1" xr:uid="{00000000-0004-0000-0000-0000FD000000}"/>
    <hyperlink ref="AQ10" location="''!A1" xr:uid="{00000000-0004-0000-0000-0000FE000000}"/>
    <hyperlink ref="AR10" location="''!A1" xr:uid="{00000000-0004-0000-0000-0000FF000000}"/>
    <hyperlink ref="AS10" location="''!A1" xr:uid="{00000000-0004-0000-0000-000000010000}"/>
    <hyperlink ref="AT10" location="''!A1" xr:uid="{00000000-0004-0000-0000-000001010000}"/>
    <hyperlink ref="AU10" location="''!A1" xr:uid="{00000000-0004-0000-0000-000002010000}"/>
    <hyperlink ref="AV10" location="''!A1" xr:uid="{00000000-0004-0000-0000-000003010000}"/>
    <hyperlink ref="AW10" location="''!A1" xr:uid="{00000000-0004-0000-0000-000004010000}"/>
    <hyperlink ref="AX10" location="''!A1" xr:uid="{00000000-0004-0000-0000-000005010000}"/>
    <hyperlink ref="AY10" location="''!A1" xr:uid="{00000000-0004-0000-0000-000006010000}"/>
    <hyperlink ref="AZ10" location="''!A1" xr:uid="{00000000-0004-0000-0000-000007010000}"/>
    <hyperlink ref="A11" location="'App Services'!A1" display="App Services" xr:uid="{00000000-0004-0000-0000-000008010000}"/>
    <hyperlink ref="AA11" location="''!A1" xr:uid="{00000000-0004-0000-0000-000009010000}"/>
    <hyperlink ref="AB11" location="''!A1" xr:uid="{00000000-0004-0000-0000-00000A010000}"/>
    <hyperlink ref="AC11" location="''!A1" xr:uid="{00000000-0004-0000-0000-00000B010000}"/>
    <hyperlink ref="AD11" location="''!A1" xr:uid="{00000000-0004-0000-0000-00000C010000}"/>
    <hyperlink ref="AE11" location="''!A1" xr:uid="{00000000-0004-0000-0000-00000D010000}"/>
    <hyperlink ref="AF11" location="''!A1" xr:uid="{00000000-0004-0000-0000-00000E010000}"/>
    <hyperlink ref="AG11" location="''!A1" xr:uid="{00000000-0004-0000-0000-00000F010000}"/>
    <hyperlink ref="AH11" location="''!A1" xr:uid="{00000000-0004-0000-0000-000010010000}"/>
    <hyperlink ref="AI11" location="''!A1" xr:uid="{00000000-0004-0000-0000-000011010000}"/>
    <hyperlink ref="AJ11" location="''!A1" xr:uid="{00000000-0004-0000-0000-000012010000}"/>
    <hyperlink ref="AK11" location="''!A1" xr:uid="{00000000-0004-0000-0000-000013010000}"/>
    <hyperlink ref="AL11" location="''!A1" xr:uid="{00000000-0004-0000-0000-000014010000}"/>
    <hyperlink ref="AM11" location="''!A1" xr:uid="{00000000-0004-0000-0000-000015010000}"/>
    <hyperlink ref="AN11" location="''!A1" xr:uid="{00000000-0004-0000-0000-000016010000}"/>
    <hyperlink ref="AO11" location="''!A1" xr:uid="{00000000-0004-0000-0000-000017010000}"/>
    <hyperlink ref="AP11" location="''!A1" xr:uid="{00000000-0004-0000-0000-000018010000}"/>
    <hyperlink ref="AQ11" location="''!A1" xr:uid="{00000000-0004-0000-0000-000019010000}"/>
    <hyperlink ref="AR11" location="''!A1" xr:uid="{00000000-0004-0000-0000-00001A010000}"/>
    <hyperlink ref="AS11" location="''!A1" xr:uid="{00000000-0004-0000-0000-00001B010000}"/>
    <hyperlink ref="AT11" location="''!A1" xr:uid="{00000000-0004-0000-0000-00001C010000}"/>
    <hyperlink ref="AU11" location="''!A1" xr:uid="{00000000-0004-0000-0000-00001D010000}"/>
    <hyperlink ref="AV11" location="''!A1" xr:uid="{00000000-0004-0000-0000-00001E010000}"/>
    <hyperlink ref="AW11" location="''!A1" xr:uid="{00000000-0004-0000-0000-00001F010000}"/>
    <hyperlink ref="AX11" location="''!A1" xr:uid="{00000000-0004-0000-0000-000020010000}"/>
    <hyperlink ref="AY11" location="''!A1" xr:uid="{00000000-0004-0000-0000-000021010000}"/>
    <hyperlink ref="AZ11" location="''!A1" xr:uid="{00000000-0004-0000-0000-000022010000}"/>
    <hyperlink ref="A12" location="'Virtual Machines'!A1" display="Virtual Machines" xr:uid="{00000000-0004-0000-0000-000023010000}"/>
    <hyperlink ref="AA12" location="''!A1" xr:uid="{00000000-0004-0000-0000-000024010000}"/>
    <hyperlink ref="AB12" location="''!A1" xr:uid="{00000000-0004-0000-0000-000025010000}"/>
    <hyperlink ref="AC12" location="''!A1" xr:uid="{00000000-0004-0000-0000-000026010000}"/>
    <hyperlink ref="AD12" location="''!A1" xr:uid="{00000000-0004-0000-0000-000027010000}"/>
    <hyperlink ref="AE12" location="''!A1" xr:uid="{00000000-0004-0000-0000-000028010000}"/>
    <hyperlink ref="AF12" location="''!A1" xr:uid="{00000000-0004-0000-0000-000029010000}"/>
    <hyperlink ref="AG12" location="''!A1" xr:uid="{00000000-0004-0000-0000-00002A010000}"/>
    <hyperlink ref="AH12" location="''!A1" xr:uid="{00000000-0004-0000-0000-00002B010000}"/>
    <hyperlink ref="AI12" location="''!A1" xr:uid="{00000000-0004-0000-0000-00002C010000}"/>
    <hyperlink ref="AJ12" location="''!A1" xr:uid="{00000000-0004-0000-0000-00002D010000}"/>
    <hyperlink ref="AK12" location="''!A1" xr:uid="{00000000-0004-0000-0000-00002E010000}"/>
    <hyperlink ref="AL12" location="''!A1" xr:uid="{00000000-0004-0000-0000-00002F010000}"/>
    <hyperlink ref="AM12" location="''!A1" xr:uid="{00000000-0004-0000-0000-000030010000}"/>
    <hyperlink ref="AN12" location="''!A1" xr:uid="{00000000-0004-0000-0000-000031010000}"/>
    <hyperlink ref="AO12" location="''!A1" xr:uid="{00000000-0004-0000-0000-000032010000}"/>
    <hyperlink ref="AP12" location="''!A1" xr:uid="{00000000-0004-0000-0000-000033010000}"/>
    <hyperlink ref="AQ12" location="''!A1" xr:uid="{00000000-0004-0000-0000-000034010000}"/>
    <hyperlink ref="AR12" location="''!A1" xr:uid="{00000000-0004-0000-0000-000035010000}"/>
    <hyperlink ref="AS12" location="''!A1" xr:uid="{00000000-0004-0000-0000-000036010000}"/>
    <hyperlink ref="AT12" location="''!A1" xr:uid="{00000000-0004-0000-0000-000037010000}"/>
    <hyperlink ref="AU12" location="''!A1" xr:uid="{00000000-0004-0000-0000-000038010000}"/>
    <hyperlink ref="AV12" location="''!A1" xr:uid="{00000000-0004-0000-0000-000039010000}"/>
    <hyperlink ref="AW12" location="''!A1" xr:uid="{00000000-0004-0000-0000-00003A010000}"/>
    <hyperlink ref="AX12" location="''!A1" xr:uid="{00000000-0004-0000-0000-00003B010000}"/>
    <hyperlink ref="AY12" location="''!A1" xr:uid="{00000000-0004-0000-0000-00003C010000}"/>
    <hyperlink ref="AZ12" location="''!A1" xr:uid="{00000000-0004-0000-0000-00003D010000}"/>
    <hyperlink ref="A13" location="'Private Endpoint'!A1" display="Private Endpoint" xr:uid="{00000000-0004-0000-0000-00003E010000}"/>
    <hyperlink ref="AA13" location="''!A1" xr:uid="{00000000-0004-0000-0000-00003F010000}"/>
    <hyperlink ref="AB13" location="''!A1" xr:uid="{00000000-0004-0000-0000-000040010000}"/>
    <hyperlink ref="AC13" location="''!A1" xr:uid="{00000000-0004-0000-0000-000041010000}"/>
    <hyperlink ref="AD13" location="''!A1" xr:uid="{00000000-0004-0000-0000-000042010000}"/>
    <hyperlink ref="AE13" location="''!A1" xr:uid="{00000000-0004-0000-0000-000043010000}"/>
    <hyperlink ref="AF13" location="''!A1" xr:uid="{00000000-0004-0000-0000-000044010000}"/>
    <hyperlink ref="AG13" location="''!A1" xr:uid="{00000000-0004-0000-0000-000045010000}"/>
    <hyperlink ref="AH13" location="''!A1" xr:uid="{00000000-0004-0000-0000-000046010000}"/>
    <hyperlink ref="AI13" location="''!A1" xr:uid="{00000000-0004-0000-0000-000047010000}"/>
    <hyperlink ref="AJ13" location="''!A1" xr:uid="{00000000-0004-0000-0000-000048010000}"/>
    <hyperlink ref="AK13" location="''!A1" xr:uid="{00000000-0004-0000-0000-000049010000}"/>
    <hyperlink ref="AL13" location="''!A1" xr:uid="{00000000-0004-0000-0000-00004A010000}"/>
    <hyperlink ref="AM13" location="''!A1" xr:uid="{00000000-0004-0000-0000-00004B010000}"/>
    <hyperlink ref="AN13" location="''!A1" xr:uid="{00000000-0004-0000-0000-00004C010000}"/>
    <hyperlink ref="AO13" location="''!A1" xr:uid="{00000000-0004-0000-0000-00004D010000}"/>
    <hyperlink ref="AP13" location="''!A1" xr:uid="{00000000-0004-0000-0000-00004E010000}"/>
    <hyperlink ref="AQ13" location="''!A1" xr:uid="{00000000-0004-0000-0000-00004F010000}"/>
    <hyperlink ref="AR13" location="''!A1" xr:uid="{00000000-0004-0000-0000-000050010000}"/>
    <hyperlink ref="AS13" location="''!A1" xr:uid="{00000000-0004-0000-0000-000051010000}"/>
    <hyperlink ref="AT13" location="''!A1" xr:uid="{00000000-0004-0000-0000-000052010000}"/>
    <hyperlink ref="AU13" location="''!A1" xr:uid="{00000000-0004-0000-0000-000053010000}"/>
    <hyperlink ref="AV13" location="''!A1" xr:uid="{00000000-0004-0000-0000-000054010000}"/>
    <hyperlink ref="AW13" location="''!A1" xr:uid="{00000000-0004-0000-0000-000055010000}"/>
    <hyperlink ref="AX13" location="''!A1" xr:uid="{00000000-0004-0000-0000-000056010000}"/>
    <hyperlink ref="AY13" location="''!A1" xr:uid="{00000000-0004-0000-0000-000057010000}"/>
    <hyperlink ref="AZ13" location="''!A1" xr:uid="{00000000-0004-0000-0000-000058010000}"/>
    <hyperlink ref="A14" location="'App Service Plan'!A1" display="App Service Plan" xr:uid="{00000000-0004-0000-0000-000059010000}"/>
    <hyperlink ref="AA14" location="''!A1" xr:uid="{00000000-0004-0000-0000-00005A010000}"/>
    <hyperlink ref="AB14" location="''!A1" xr:uid="{00000000-0004-0000-0000-00005B010000}"/>
    <hyperlink ref="AC14" location="''!A1" xr:uid="{00000000-0004-0000-0000-00005C010000}"/>
    <hyperlink ref="AD14" location="''!A1" xr:uid="{00000000-0004-0000-0000-00005D010000}"/>
    <hyperlink ref="AE14" location="''!A1" xr:uid="{00000000-0004-0000-0000-00005E010000}"/>
    <hyperlink ref="AF14" location="''!A1" xr:uid="{00000000-0004-0000-0000-00005F010000}"/>
    <hyperlink ref="AG14" location="''!A1" xr:uid="{00000000-0004-0000-0000-000060010000}"/>
    <hyperlink ref="AH14" location="''!A1" xr:uid="{00000000-0004-0000-0000-000061010000}"/>
    <hyperlink ref="AI14" location="''!A1" xr:uid="{00000000-0004-0000-0000-000062010000}"/>
    <hyperlink ref="AJ14" location="''!A1" xr:uid="{00000000-0004-0000-0000-000063010000}"/>
    <hyperlink ref="AK14" location="''!A1" xr:uid="{00000000-0004-0000-0000-000064010000}"/>
    <hyperlink ref="AL14" location="''!A1" xr:uid="{00000000-0004-0000-0000-000065010000}"/>
    <hyperlink ref="AM14" location="''!A1" xr:uid="{00000000-0004-0000-0000-000066010000}"/>
    <hyperlink ref="AN14" location="''!A1" xr:uid="{00000000-0004-0000-0000-000067010000}"/>
    <hyperlink ref="AO14" location="''!A1" xr:uid="{00000000-0004-0000-0000-000068010000}"/>
    <hyperlink ref="AP14" location="''!A1" xr:uid="{00000000-0004-0000-0000-000069010000}"/>
    <hyperlink ref="AQ14" location="''!A1" xr:uid="{00000000-0004-0000-0000-00006A010000}"/>
    <hyperlink ref="AR14" location="''!A1" xr:uid="{00000000-0004-0000-0000-00006B010000}"/>
    <hyperlink ref="AS14" location="''!A1" xr:uid="{00000000-0004-0000-0000-00006C010000}"/>
    <hyperlink ref="AT14" location="''!A1" xr:uid="{00000000-0004-0000-0000-00006D010000}"/>
    <hyperlink ref="AU14" location="''!A1" xr:uid="{00000000-0004-0000-0000-00006E010000}"/>
    <hyperlink ref="AV14" location="''!A1" xr:uid="{00000000-0004-0000-0000-00006F010000}"/>
    <hyperlink ref="AW14" location="''!A1" xr:uid="{00000000-0004-0000-0000-000070010000}"/>
    <hyperlink ref="AX14" location="''!A1" xr:uid="{00000000-0004-0000-0000-000071010000}"/>
    <hyperlink ref="AY14" location="''!A1" xr:uid="{00000000-0004-0000-0000-000072010000}"/>
    <hyperlink ref="AZ14" location="''!A1" xr:uid="{00000000-0004-0000-0000-000073010000}"/>
    <hyperlink ref="A15" location="'Storage Accounts'!A1" display="Storage Accounts" xr:uid="{00000000-0004-0000-0000-000074010000}"/>
    <hyperlink ref="AA15" location="''!A1" xr:uid="{00000000-0004-0000-0000-000075010000}"/>
    <hyperlink ref="AB15" location="''!A1" xr:uid="{00000000-0004-0000-0000-000076010000}"/>
    <hyperlink ref="AC15" location="''!A1" xr:uid="{00000000-0004-0000-0000-000077010000}"/>
    <hyperlink ref="AD15" location="''!A1" xr:uid="{00000000-0004-0000-0000-000078010000}"/>
    <hyperlink ref="AE15" location="''!A1" xr:uid="{00000000-0004-0000-0000-000079010000}"/>
    <hyperlink ref="AF15" location="''!A1" xr:uid="{00000000-0004-0000-0000-00007A010000}"/>
    <hyperlink ref="AG15" location="''!A1" xr:uid="{00000000-0004-0000-0000-00007B010000}"/>
    <hyperlink ref="AH15" location="''!A1" xr:uid="{00000000-0004-0000-0000-00007C010000}"/>
    <hyperlink ref="AI15" location="''!A1" xr:uid="{00000000-0004-0000-0000-00007D010000}"/>
    <hyperlink ref="AJ15" location="''!A1" xr:uid="{00000000-0004-0000-0000-00007E010000}"/>
    <hyperlink ref="AK15" location="''!A1" xr:uid="{00000000-0004-0000-0000-00007F010000}"/>
    <hyperlink ref="AL15" location="''!A1" xr:uid="{00000000-0004-0000-0000-000080010000}"/>
    <hyperlink ref="AM15" location="''!A1" xr:uid="{00000000-0004-0000-0000-000081010000}"/>
    <hyperlink ref="AN15" location="''!A1" xr:uid="{00000000-0004-0000-0000-000082010000}"/>
    <hyperlink ref="AO15" location="''!A1" xr:uid="{00000000-0004-0000-0000-000083010000}"/>
    <hyperlink ref="AP15" location="''!A1" xr:uid="{00000000-0004-0000-0000-000084010000}"/>
    <hyperlink ref="AQ15" location="''!A1" xr:uid="{00000000-0004-0000-0000-000085010000}"/>
    <hyperlink ref="AR15" location="''!A1" xr:uid="{00000000-0004-0000-0000-000086010000}"/>
    <hyperlink ref="AS15" location="''!A1" xr:uid="{00000000-0004-0000-0000-000087010000}"/>
    <hyperlink ref="AT15" location="''!A1" xr:uid="{00000000-0004-0000-0000-000088010000}"/>
    <hyperlink ref="AU15" location="''!A1" xr:uid="{00000000-0004-0000-0000-000089010000}"/>
    <hyperlink ref="AV15" location="''!A1" xr:uid="{00000000-0004-0000-0000-00008A010000}"/>
    <hyperlink ref="AW15" location="''!A1" xr:uid="{00000000-0004-0000-0000-00008B010000}"/>
    <hyperlink ref="AX15" location="''!A1" xr:uid="{00000000-0004-0000-0000-00008C010000}"/>
    <hyperlink ref="AY15" location="''!A1" xr:uid="{00000000-0004-0000-0000-00008D010000}"/>
    <hyperlink ref="AZ15" location="''!A1" xr:uid="{00000000-0004-0000-0000-00008E010000}"/>
    <hyperlink ref="A16" location="'Private DNS'!A1" display="Private DNS" xr:uid="{00000000-0004-0000-0000-00008F010000}"/>
    <hyperlink ref="AA16" location="''!A1" xr:uid="{00000000-0004-0000-0000-000090010000}"/>
    <hyperlink ref="AB16" location="''!A1" xr:uid="{00000000-0004-0000-0000-000091010000}"/>
    <hyperlink ref="AC16" location="''!A1" xr:uid="{00000000-0004-0000-0000-000092010000}"/>
    <hyperlink ref="AD16" location="''!A1" xr:uid="{00000000-0004-0000-0000-000093010000}"/>
    <hyperlink ref="AE16" location="''!A1" xr:uid="{00000000-0004-0000-0000-000094010000}"/>
    <hyperlink ref="AF16" location="''!A1" xr:uid="{00000000-0004-0000-0000-000095010000}"/>
    <hyperlink ref="AG16" location="''!A1" xr:uid="{00000000-0004-0000-0000-000096010000}"/>
    <hyperlink ref="AH16" location="''!A1" xr:uid="{00000000-0004-0000-0000-000097010000}"/>
    <hyperlink ref="AI16" location="''!A1" xr:uid="{00000000-0004-0000-0000-000098010000}"/>
    <hyperlink ref="AJ16" location="''!A1" xr:uid="{00000000-0004-0000-0000-000099010000}"/>
    <hyperlink ref="AK16" location="''!A1" xr:uid="{00000000-0004-0000-0000-00009A010000}"/>
    <hyperlink ref="AL16" location="''!A1" xr:uid="{00000000-0004-0000-0000-00009B010000}"/>
    <hyperlink ref="AM16" location="''!A1" xr:uid="{00000000-0004-0000-0000-00009C010000}"/>
    <hyperlink ref="AN16" location="''!A1" xr:uid="{00000000-0004-0000-0000-00009D010000}"/>
    <hyperlink ref="AO16" location="''!A1" xr:uid="{00000000-0004-0000-0000-00009E010000}"/>
    <hyperlink ref="AP16" location="''!A1" xr:uid="{00000000-0004-0000-0000-00009F010000}"/>
    <hyperlink ref="AQ16" location="''!A1" xr:uid="{00000000-0004-0000-0000-0000A0010000}"/>
    <hyperlink ref="AR16" location="''!A1" xr:uid="{00000000-0004-0000-0000-0000A1010000}"/>
    <hyperlink ref="AS16" location="''!A1" xr:uid="{00000000-0004-0000-0000-0000A2010000}"/>
    <hyperlink ref="AT16" location="''!A1" xr:uid="{00000000-0004-0000-0000-0000A3010000}"/>
    <hyperlink ref="AU16" location="''!A1" xr:uid="{00000000-0004-0000-0000-0000A4010000}"/>
    <hyperlink ref="AV16" location="''!A1" xr:uid="{00000000-0004-0000-0000-0000A5010000}"/>
    <hyperlink ref="AW16" location="''!A1" xr:uid="{00000000-0004-0000-0000-0000A6010000}"/>
    <hyperlink ref="AX16" location="''!A1" xr:uid="{00000000-0004-0000-0000-0000A7010000}"/>
    <hyperlink ref="AY16" location="''!A1" xr:uid="{00000000-0004-0000-0000-0000A8010000}"/>
    <hyperlink ref="AZ16" location="''!A1" xr:uid="{00000000-0004-0000-0000-0000A9010000}"/>
    <hyperlink ref="A17" location="'Backup'!A1" display="Backup" xr:uid="{00000000-0004-0000-0000-0000AA010000}"/>
    <hyperlink ref="AA17" location="''!A1" xr:uid="{00000000-0004-0000-0000-0000AB010000}"/>
    <hyperlink ref="AB17" location="''!A1" xr:uid="{00000000-0004-0000-0000-0000AC010000}"/>
    <hyperlink ref="AC17" location="''!A1" xr:uid="{00000000-0004-0000-0000-0000AD010000}"/>
    <hyperlink ref="AD17" location="''!A1" xr:uid="{00000000-0004-0000-0000-0000AE010000}"/>
    <hyperlink ref="AE17" location="''!A1" xr:uid="{00000000-0004-0000-0000-0000AF010000}"/>
    <hyperlink ref="AF17" location="''!A1" xr:uid="{00000000-0004-0000-0000-0000B0010000}"/>
    <hyperlink ref="AG17" location="''!A1" xr:uid="{00000000-0004-0000-0000-0000B1010000}"/>
    <hyperlink ref="AH17" location="''!A1" xr:uid="{00000000-0004-0000-0000-0000B2010000}"/>
    <hyperlink ref="AI17" location="''!A1" xr:uid="{00000000-0004-0000-0000-0000B3010000}"/>
    <hyperlink ref="AJ17" location="''!A1" xr:uid="{00000000-0004-0000-0000-0000B4010000}"/>
    <hyperlink ref="AK17" location="''!A1" xr:uid="{00000000-0004-0000-0000-0000B5010000}"/>
    <hyperlink ref="AL17" location="''!A1" xr:uid="{00000000-0004-0000-0000-0000B6010000}"/>
    <hyperlink ref="AM17" location="''!A1" xr:uid="{00000000-0004-0000-0000-0000B7010000}"/>
    <hyperlink ref="AN17" location="''!A1" xr:uid="{00000000-0004-0000-0000-0000B8010000}"/>
    <hyperlink ref="AO17" location="''!A1" xr:uid="{00000000-0004-0000-0000-0000B9010000}"/>
    <hyperlink ref="AP17" location="''!A1" xr:uid="{00000000-0004-0000-0000-0000BA010000}"/>
    <hyperlink ref="AQ17" location="''!A1" xr:uid="{00000000-0004-0000-0000-0000BB010000}"/>
    <hyperlink ref="AR17" location="''!A1" xr:uid="{00000000-0004-0000-0000-0000BC010000}"/>
    <hyperlink ref="AS17" location="''!A1" xr:uid="{00000000-0004-0000-0000-0000BD010000}"/>
    <hyperlink ref="AT17" location="''!A1" xr:uid="{00000000-0004-0000-0000-0000BE010000}"/>
    <hyperlink ref="AU17" location="''!A1" xr:uid="{00000000-0004-0000-0000-0000BF010000}"/>
    <hyperlink ref="AV17" location="''!A1" xr:uid="{00000000-0004-0000-0000-0000C0010000}"/>
    <hyperlink ref="AW17" location="''!A1" xr:uid="{00000000-0004-0000-0000-0000C1010000}"/>
    <hyperlink ref="AX17" location="''!A1" xr:uid="{00000000-0004-0000-0000-0000C2010000}"/>
    <hyperlink ref="AY17" location="''!A1" xr:uid="{00000000-0004-0000-0000-0000C3010000}"/>
    <hyperlink ref="AZ17" location="''!A1" xr:uid="{00000000-0004-0000-0000-0000C4010000}"/>
    <hyperlink ref="A18" location="'Public IPs'!A1" display="Public IPs" xr:uid="{00000000-0004-0000-0000-0000C5010000}"/>
    <hyperlink ref="AA18" location="''!A1" xr:uid="{00000000-0004-0000-0000-0000C6010000}"/>
    <hyperlink ref="AB18" location="''!A1" xr:uid="{00000000-0004-0000-0000-0000C7010000}"/>
    <hyperlink ref="AC18" location="''!A1" xr:uid="{00000000-0004-0000-0000-0000C8010000}"/>
    <hyperlink ref="AD18" location="''!A1" xr:uid="{00000000-0004-0000-0000-0000C9010000}"/>
    <hyperlink ref="AE18" location="''!A1" xr:uid="{00000000-0004-0000-0000-0000CA010000}"/>
    <hyperlink ref="AF18" location="''!A1" xr:uid="{00000000-0004-0000-0000-0000CB010000}"/>
    <hyperlink ref="AG18" location="''!A1" xr:uid="{00000000-0004-0000-0000-0000CC010000}"/>
    <hyperlink ref="AH18" location="''!A1" xr:uid="{00000000-0004-0000-0000-0000CD010000}"/>
    <hyperlink ref="AI18" location="''!A1" xr:uid="{00000000-0004-0000-0000-0000CE010000}"/>
    <hyperlink ref="AJ18" location="''!A1" xr:uid="{00000000-0004-0000-0000-0000CF010000}"/>
    <hyperlink ref="AK18" location="''!A1" xr:uid="{00000000-0004-0000-0000-0000D0010000}"/>
    <hyperlink ref="AL18" location="''!A1" xr:uid="{00000000-0004-0000-0000-0000D1010000}"/>
    <hyperlink ref="AM18" location="''!A1" xr:uid="{00000000-0004-0000-0000-0000D2010000}"/>
    <hyperlink ref="AN18" location="''!A1" xr:uid="{00000000-0004-0000-0000-0000D3010000}"/>
    <hyperlink ref="AO18" location="''!A1" xr:uid="{00000000-0004-0000-0000-0000D4010000}"/>
    <hyperlink ref="AP18" location="''!A1" xr:uid="{00000000-0004-0000-0000-0000D5010000}"/>
    <hyperlink ref="AQ18" location="''!A1" xr:uid="{00000000-0004-0000-0000-0000D6010000}"/>
    <hyperlink ref="AR18" location="''!A1" xr:uid="{00000000-0004-0000-0000-0000D7010000}"/>
    <hyperlink ref="AS18" location="''!A1" xr:uid="{00000000-0004-0000-0000-0000D8010000}"/>
    <hyperlink ref="AT18" location="''!A1" xr:uid="{00000000-0004-0000-0000-0000D9010000}"/>
    <hyperlink ref="AU18" location="''!A1" xr:uid="{00000000-0004-0000-0000-0000DA010000}"/>
    <hyperlink ref="AV18" location="''!A1" xr:uid="{00000000-0004-0000-0000-0000DB010000}"/>
    <hyperlink ref="AW18" location="''!A1" xr:uid="{00000000-0004-0000-0000-0000DC010000}"/>
    <hyperlink ref="AX18" location="''!A1" xr:uid="{00000000-0004-0000-0000-0000DD010000}"/>
    <hyperlink ref="AY18" location="''!A1" xr:uid="{00000000-0004-0000-0000-0000DE010000}"/>
    <hyperlink ref="AZ18" location="''!A1" xr:uid="{00000000-0004-0000-0000-0000DF010000}"/>
    <hyperlink ref="A19" location="'Load Balancers'!A1" display="Load Balancers" xr:uid="{00000000-0004-0000-0000-0000E0010000}"/>
    <hyperlink ref="AA19" location="''!A1" xr:uid="{00000000-0004-0000-0000-0000E1010000}"/>
    <hyperlink ref="AB19" location="''!A1" xr:uid="{00000000-0004-0000-0000-0000E2010000}"/>
    <hyperlink ref="AC19" location="''!A1" xr:uid="{00000000-0004-0000-0000-0000E3010000}"/>
    <hyperlink ref="AD19" location="''!A1" xr:uid="{00000000-0004-0000-0000-0000E4010000}"/>
    <hyperlink ref="AE19" location="''!A1" xr:uid="{00000000-0004-0000-0000-0000E5010000}"/>
    <hyperlink ref="AF19" location="''!A1" xr:uid="{00000000-0004-0000-0000-0000E6010000}"/>
    <hyperlink ref="AG19" location="''!A1" xr:uid="{00000000-0004-0000-0000-0000E7010000}"/>
    <hyperlink ref="AH19" location="''!A1" xr:uid="{00000000-0004-0000-0000-0000E8010000}"/>
    <hyperlink ref="AI19" location="''!A1" xr:uid="{00000000-0004-0000-0000-0000E9010000}"/>
    <hyperlink ref="AJ19" location="''!A1" xr:uid="{00000000-0004-0000-0000-0000EA010000}"/>
    <hyperlink ref="AK19" location="''!A1" xr:uid="{00000000-0004-0000-0000-0000EB010000}"/>
    <hyperlink ref="AL19" location="''!A1" xr:uid="{00000000-0004-0000-0000-0000EC010000}"/>
    <hyperlink ref="AM19" location="''!A1" xr:uid="{00000000-0004-0000-0000-0000ED010000}"/>
    <hyperlink ref="AN19" location="''!A1" xr:uid="{00000000-0004-0000-0000-0000EE010000}"/>
    <hyperlink ref="AO19" location="''!A1" xr:uid="{00000000-0004-0000-0000-0000EF010000}"/>
    <hyperlink ref="AP19" location="''!A1" xr:uid="{00000000-0004-0000-0000-0000F0010000}"/>
    <hyperlink ref="AQ19" location="''!A1" xr:uid="{00000000-0004-0000-0000-0000F1010000}"/>
    <hyperlink ref="AR19" location="''!A1" xr:uid="{00000000-0004-0000-0000-0000F2010000}"/>
    <hyperlink ref="AS19" location="''!A1" xr:uid="{00000000-0004-0000-0000-0000F3010000}"/>
    <hyperlink ref="AT19" location="''!A1" xr:uid="{00000000-0004-0000-0000-0000F4010000}"/>
    <hyperlink ref="AU19" location="''!A1" xr:uid="{00000000-0004-0000-0000-0000F5010000}"/>
    <hyperlink ref="AV19" location="''!A1" xr:uid="{00000000-0004-0000-0000-0000F6010000}"/>
    <hyperlink ref="AW19" location="''!A1" xr:uid="{00000000-0004-0000-0000-0000F7010000}"/>
    <hyperlink ref="AX19" location="''!A1" xr:uid="{00000000-0004-0000-0000-0000F8010000}"/>
    <hyperlink ref="AY19" location="''!A1" xr:uid="{00000000-0004-0000-0000-0000F9010000}"/>
    <hyperlink ref="AZ19" location="''!A1" xr:uid="{00000000-0004-0000-0000-0000FA010000}"/>
    <hyperlink ref="A20" location="'PostgreSQL Flexible'!A1" display="PostgreSQL Flexible" xr:uid="{00000000-0004-0000-0000-0000FB010000}"/>
    <hyperlink ref="AA20" location="''!A1" xr:uid="{00000000-0004-0000-0000-0000FC010000}"/>
    <hyperlink ref="AB20" location="''!A1" xr:uid="{00000000-0004-0000-0000-0000FD010000}"/>
    <hyperlink ref="AC20" location="''!A1" xr:uid="{00000000-0004-0000-0000-0000FE010000}"/>
    <hyperlink ref="AD20" location="''!A1" xr:uid="{00000000-0004-0000-0000-0000FF010000}"/>
    <hyperlink ref="AE20" location="''!A1" xr:uid="{00000000-0004-0000-0000-000000020000}"/>
    <hyperlink ref="AF20" location="''!A1" xr:uid="{00000000-0004-0000-0000-000001020000}"/>
    <hyperlink ref="AG20" location="''!A1" xr:uid="{00000000-0004-0000-0000-000002020000}"/>
    <hyperlink ref="AH20" location="''!A1" xr:uid="{00000000-0004-0000-0000-000003020000}"/>
    <hyperlink ref="AI20" location="''!A1" xr:uid="{00000000-0004-0000-0000-000004020000}"/>
    <hyperlink ref="AJ20" location="''!A1" xr:uid="{00000000-0004-0000-0000-000005020000}"/>
    <hyperlink ref="AK20" location="''!A1" xr:uid="{00000000-0004-0000-0000-000006020000}"/>
    <hyperlink ref="AL20" location="''!A1" xr:uid="{00000000-0004-0000-0000-000007020000}"/>
    <hyperlink ref="AM20" location="''!A1" xr:uid="{00000000-0004-0000-0000-000008020000}"/>
    <hyperlink ref="AN20" location="''!A1" xr:uid="{00000000-0004-0000-0000-000009020000}"/>
    <hyperlink ref="AO20" location="''!A1" xr:uid="{00000000-0004-0000-0000-00000A020000}"/>
    <hyperlink ref="AP20" location="''!A1" xr:uid="{00000000-0004-0000-0000-00000B020000}"/>
    <hyperlink ref="AQ20" location="''!A1" xr:uid="{00000000-0004-0000-0000-00000C020000}"/>
    <hyperlink ref="AR20" location="''!A1" xr:uid="{00000000-0004-0000-0000-00000D020000}"/>
    <hyperlink ref="AS20" location="''!A1" xr:uid="{00000000-0004-0000-0000-00000E020000}"/>
    <hyperlink ref="AT20" location="''!A1" xr:uid="{00000000-0004-0000-0000-00000F020000}"/>
    <hyperlink ref="AU20" location="''!A1" xr:uid="{00000000-0004-0000-0000-000010020000}"/>
    <hyperlink ref="AV20" location="''!A1" xr:uid="{00000000-0004-0000-0000-000011020000}"/>
    <hyperlink ref="AW20" location="''!A1" xr:uid="{00000000-0004-0000-0000-000012020000}"/>
    <hyperlink ref="AX20" location="''!A1" xr:uid="{00000000-0004-0000-0000-000013020000}"/>
    <hyperlink ref="AY20" location="''!A1" xr:uid="{00000000-0004-0000-0000-000014020000}"/>
    <hyperlink ref="AZ20" location="''!A1" xr:uid="{00000000-0004-0000-0000-000015020000}"/>
    <hyperlink ref="A21" location="'Workspaces'!A1" display="Workspaces" xr:uid="{00000000-0004-0000-0000-000016020000}"/>
    <hyperlink ref="AA21" location="''!A1" xr:uid="{00000000-0004-0000-0000-000017020000}"/>
    <hyperlink ref="AB21" location="''!A1" xr:uid="{00000000-0004-0000-0000-000018020000}"/>
    <hyperlink ref="AC21" location="''!A1" xr:uid="{00000000-0004-0000-0000-000019020000}"/>
    <hyperlink ref="AD21" location="''!A1" xr:uid="{00000000-0004-0000-0000-00001A020000}"/>
    <hyperlink ref="AE21" location="''!A1" xr:uid="{00000000-0004-0000-0000-00001B020000}"/>
    <hyperlink ref="AF21" location="''!A1" xr:uid="{00000000-0004-0000-0000-00001C020000}"/>
    <hyperlink ref="AG21" location="''!A1" xr:uid="{00000000-0004-0000-0000-00001D020000}"/>
    <hyperlink ref="AH21" location="''!A1" xr:uid="{00000000-0004-0000-0000-00001E020000}"/>
    <hyperlink ref="AI21" location="''!A1" xr:uid="{00000000-0004-0000-0000-00001F020000}"/>
    <hyperlink ref="AJ21" location="''!A1" xr:uid="{00000000-0004-0000-0000-000020020000}"/>
    <hyperlink ref="AK21" location="''!A1" xr:uid="{00000000-0004-0000-0000-000021020000}"/>
    <hyperlink ref="AL21" location="''!A1" xr:uid="{00000000-0004-0000-0000-000022020000}"/>
    <hyperlink ref="AM21" location="''!A1" xr:uid="{00000000-0004-0000-0000-000023020000}"/>
    <hyperlink ref="AN21" location="''!A1" xr:uid="{00000000-0004-0000-0000-000024020000}"/>
    <hyperlink ref="AO21" location="''!A1" xr:uid="{00000000-0004-0000-0000-000025020000}"/>
    <hyperlink ref="AP21" location="''!A1" xr:uid="{00000000-0004-0000-0000-000026020000}"/>
    <hyperlink ref="AQ21" location="''!A1" xr:uid="{00000000-0004-0000-0000-000027020000}"/>
    <hyperlink ref="AR21" location="''!A1" xr:uid="{00000000-0004-0000-0000-000028020000}"/>
    <hyperlink ref="AS21" location="''!A1" xr:uid="{00000000-0004-0000-0000-000029020000}"/>
    <hyperlink ref="AT21" location="''!A1" xr:uid="{00000000-0004-0000-0000-00002A020000}"/>
    <hyperlink ref="AU21" location="''!A1" xr:uid="{00000000-0004-0000-0000-00002B020000}"/>
    <hyperlink ref="AV21" location="''!A1" xr:uid="{00000000-0004-0000-0000-00002C020000}"/>
    <hyperlink ref="AW21" location="''!A1" xr:uid="{00000000-0004-0000-0000-00002D020000}"/>
    <hyperlink ref="AX21" location="''!A1" xr:uid="{00000000-0004-0000-0000-00002E020000}"/>
    <hyperlink ref="AY21" location="''!A1" xr:uid="{00000000-0004-0000-0000-00002F020000}"/>
    <hyperlink ref="AZ21" location="''!A1" xr:uid="{00000000-0004-0000-0000-000030020000}"/>
    <hyperlink ref="A22" location="'Virtual Machine Scale Sets'!A1" display="Virtual Machine Scale Sets" xr:uid="{00000000-0004-0000-0000-000031020000}"/>
    <hyperlink ref="AA22" location="''!A1" xr:uid="{00000000-0004-0000-0000-000032020000}"/>
    <hyperlink ref="AB22" location="''!A1" xr:uid="{00000000-0004-0000-0000-000033020000}"/>
    <hyperlink ref="AC22" location="''!A1" xr:uid="{00000000-0004-0000-0000-000034020000}"/>
    <hyperlink ref="AD22" location="''!A1" xr:uid="{00000000-0004-0000-0000-000035020000}"/>
    <hyperlink ref="AE22" location="''!A1" xr:uid="{00000000-0004-0000-0000-000036020000}"/>
    <hyperlink ref="AF22" location="''!A1" xr:uid="{00000000-0004-0000-0000-000037020000}"/>
    <hyperlink ref="AG22" location="''!A1" xr:uid="{00000000-0004-0000-0000-000038020000}"/>
    <hyperlink ref="AH22" location="''!A1" xr:uid="{00000000-0004-0000-0000-000039020000}"/>
    <hyperlink ref="AI22" location="''!A1" xr:uid="{00000000-0004-0000-0000-00003A020000}"/>
    <hyperlink ref="AJ22" location="''!A1" xr:uid="{00000000-0004-0000-0000-00003B020000}"/>
    <hyperlink ref="AK22" location="''!A1" xr:uid="{00000000-0004-0000-0000-00003C020000}"/>
    <hyperlink ref="AL22" location="''!A1" xr:uid="{00000000-0004-0000-0000-00003D020000}"/>
    <hyperlink ref="AM22" location="''!A1" xr:uid="{00000000-0004-0000-0000-00003E020000}"/>
    <hyperlink ref="AN22" location="''!A1" xr:uid="{00000000-0004-0000-0000-00003F020000}"/>
    <hyperlink ref="AO22" location="''!A1" xr:uid="{00000000-0004-0000-0000-000040020000}"/>
    <hyperlink ref="AP22" location="''!A1" xr:uid="{00000000-0004-0000-0000-000041020000}"/>
    <hyperlink ref="AQ22" location="''!A1" xr:uid="{00000000-0004-0000-0000-000042020000}"/>
    <hyperlink ref="AR22" location="''!A1" xr:uid="{00000000-0004-0000-0000-000043020000}"/>
    <hyperlink ref="AS22" location="''!A1" xr:uid="{00000000-0004-0000-0000-000044020000}"/>
    <hyperlink ref="AT22" location="''!A1" xr:uid="{00000000-0004-0000-0000-000045020000}"/>
    <hyperlink ref="AU22" location="''!A1" xr:uid="{00000000-0004-0000-0000-000046020000}"/>
    <hyperlink ref="AV22" location="''!A1" xr:uid="{00000000-0004-0000-0000-000047020000}"/>
    <hyperlink ref="AW22" location="''!A1" xr:uid="{00000000-0004-0000-0000-000048020000}"/>
    <hyperlink ref="AX22" location="''!A1" xr:uid="{00000000-0004-0000-0000-000049020000}"/>
    <hyperlink ref="AY22" location="''!A1" xr:uid="{00000000-0004-0000-0000-00004A020000}"/>
    <hyperlink ref="AZ22" location="''!A1" xr:uid="{00000000-0004-0000-0000-00004B020000}"/>
    <hyperlink ref="A23" location="'Support Tickets'!A1" display="Support Tickets" xr:uid="{00000000-0004-0000-0000-00004C020000}"/>
    <hyperlink ref="AA23" location="''!A1" xr:uid="{00000000-0004-0000-0000-00004D020000}"/>
    <hyperlink ref="AB23" location="''!A1" xr:uid="{00000000-0004-0000-0000-00004E020000}"/>
    <hyperlink ref="AC23" location="''!A1" xr:uid="{00000000-0004-0000-0000-00004F020000}"/>
    <hyperlink ref="AD23" location="''!A1" xr:uid="{00000000-0004-0000-0000-000050020000}"/>
    <hyperlink ref="AE23" location="''!A1" xr:uid="{00000000-0004-0000-0000-000051020000}"/>
    <hyperlink ref="AF23" location="''!A1" xr:uid="{00000000-0004-0000-0000-000052020000}"/>
    <hyperlink ref="AG23" location="''!A1" xr:uid="{00000000-0004-0000-0000-000053020000}"/>
    <hyperlink ref="AH23" location="''!A1" xr:uid="{00000000-0004-0000-0000-000054020000}"/>
    <hyperlink ref="AI23" location="''!A1" xr:uid="{00000000-0004-0000-0000-000055020000}"/>
    <hyperlink ref="AJ23" location="''!A1" xr:uid="{00000000-0004-0000-0000-000056020000}"/>
    <hyperlink ref="AK23" location="''!A1" xr:uid="{00000000-0004-0000-0000-000057020000}"/>
    <hyperlink ref="AL23" location="''!A1" xr:uid="{00000000-0004-0000-0000-000058020000}"/>
    <hyperlink ref="AM23" location="''!A1" xr:uid="{00000000-0004-0000-0000-000059020000}"/>
    <hyperlink ref="AN23" location="''!A1" xr:uid="{00000000-0004-0000-0000-00005A020000}"/>
    <hyperlink ref="AO23" location="''!A1" xr:uid="{00000000-0004-0000-0000-00005B020000}"/>
    <hyperlink ref="AP23" location="''!A1" xr:uid="{00000000-0004-0000-0000-00005C020000}"/>
    <hyperlink ref="AQ23" location="''!A1" xr:uid="{00000000-0004-0000-0000-00005D020000}"/>
    <hyperlink ref="AR23" location="''!A1" xr:uid="{00000000-0004-0000-0000-00005E020000}"/>
    <hyperlink ref="AS23" location="''!A1" xr:uid="{00000000-0004-0000-0000-00005F020000}"/>
    <hyperlink ref="AT23" location="''!A1" xr:uid="{00000000-0004-0000-0000-000060020000}"/>
    <hyperlink ref="AU23" location="''!A1" xr:uid="{00000000-0004-0000-0000-000061020000}"/>
    <hyperlink ref="AV23" location="''!A1" xr:uid="{00000000-0004-0000-0000-000062020000}"/>
    <hyperlink ref="AW23" location="''!A1" xr:uid="{00000000-0004-0000-0000-000063020000}"/>
    <hyperlink ref="AX23" location="''!A1" xr:uid="{00000000-0004-0000-0000-000064020000}"/>
    <hyperlink ref="AY23" location="''!A1" xr:uid="{00000000-0004-0000-0000-000065020000}"/>
    <hyperlink ref="AZ23" location="''!A1" xr:uid="{00000000-0004-0000-0000-000066020000}"/>
    <hyperlink ref="A24" location="'AppInsights'!A1" display="AppInsights" xr:uid="{00000000-0004-0000-0000-000067020000}"/>
    <hyperlink ref="AA24" location="''!A1" xr:uid="{00000000-0004-0000-0000-000068020000}"/>
    <hyperlink ref="AB24" location="''!A1" xr:uid="{00000000-0004-0000-0000-000069020000}"/>
    <hyperlink ref="AC24" location="''!A1" xr:uid="{00000000-0004-0000-0000-00006A020000}"/>
    <hyperlink ref="AD24" location="''!A1" xr:uid="{00000000-0004-0000-0000-00006B020000}"/>
    <hyperlink ref="AE24" location="''!A1" xr:uid="{00000000-0004-0000-0000-00006C020000}"/>
    <hyperlink ref="AF24" location="''!A1" xr:uid="{00000000-0004-0000-0000-00006D020000}"/>
    <hyperlink ref="AG24" location="''!A1" xr:uid="{00000000-0004-0000-0000-00006E020000}"/>
    <hyperlink ref="AH24" location="''!A1" xr:uid="{00000000-0004-0000-0000-00006F020000}"/>
    <hyperlink ref="AI24" location="''!A1" xr:uid="{00000000-0004-0000-0000-000070020000}"/>
    <hyperlink ref="AJ24" location="''!A1" xr:uid="{00000000-0004-0000-0000-000071020000}"/>
    <hyperlink ref="AK24" location="''!A1" xr:uid="{00000000-0004-0000-0000-000072020000}"/>
    <hyperlink ref="AL24" location="''!A1" xr:uid="{00000000-0004-0000-0000-000073020000}"/>
    <hyperlink ref="AM24" location="''!A1" xr:uid="{00000000-0004-0000-0000-000074020000}"/>
    <hyperlink ref="AN24" location="''!A1" xr:uid="{00000000-0004-0000-0000-000075020000}"/>
    <hyperlink ref="AO24" location="''!A1" xr:uid="{00000000-0004-0000-0000-000076020000}"/>
    <hyperlink ref="AP24" location="''!A1" xr:uid="{00000000-0004-0000-0000-000077020000}"/>
    <hyperlink ref="AQ24" location="''!A1" xr:uid="{00000000-0004-0000-0000-000078020000}"/>
    <hyperlink ref="AR24" location="''!A1" xr:uid="{00000000-0004-0000-0000-000079020000}"/>
    <hyperlink ref="AS24" location="''!A1" xr:uid="{00000000-0004-0000-0000-00007A020000}"/>
    <hyperlink ref="AT24" location="''!A1" xr:uid="{00000000-0004-0000-0000-00007B020000}"/>
    <hyperlink ref="AU24" location="''!A1" xr:uid="{00000000-0004-0000-0000-00007C020000}"/>
    <hyperlink ref="AV24" location="''!A1" xr:uid="{00000000-0004-0000-0000-00007D020000}"/>
    <hyperlink ref="AW24" location="''!A1" xr:uid="{00000000-0004-0000-0000-00007E020000}"/>
    <hyperlink ref="AX24" location="''!A1" xr:uid="{00000000-0004-0000-0000-00007F020000}"/>
    <hyperlink ref="AY24" location="''!A1" xr:uid="{00000000-0004-0000-0000-000080020000}"/>
    <hyperlink ref="AZ24" location="''!A1" xr:uid="{00000000-0004-0000-0000-000081020000}"/>
    <hyperlink ref="A25" location="'Virtual Networks'!A1" display="Virtual Networks" xr:uid="{00000000-0004-0000-0000-000082020000}"/>
    <hyperlink ref="AA25" location="''!A1" xr:uid="{00000000-0004-0000-0000-000083020000}"/>
    <hyperlink ref="AB25" location="''!A1" xr:uid="{00000000-0004-0000-0000-000084020000}"/>
    <hyperlink ref="AC25" location="''!A1" xr:uid="{00000000-0004-0000-0000-000085020000}"/>
    <hyperlink ref="AD25" location="''!A1" xr:uid="{00000000-0004-0000-0000-000086020000}"/>
    <hyperlink ref="AE25" location="''!A1" xr:uid="{00000000-0004-0000-0000-000087020000}"/>
    <hyperlink ref="AF25" location="''!A1" xr:uid="{00000000-0004-0000-0000-000088020000}"/>
    <hyperlink ref="AG25" location="''!A1" xr:uid="{00000000-0004-0000-0000-000089020000}"/>
    <hyperlink ref="AH25" location="''!A1" xr:uid="{00000000-0004-0000-0000-00008A020000}"/>
    <hyperlink ref="AI25" location="''!A1" xr:uid="{00000000-0004-0000-0000-00008B020000}"/>
    <hyperlink ref="AJ25" location="''!A1" xr:uid="{00000000-0004-0000-0000-00008C020000}"/>
    <hyperlink ref="AK25" location="''!A1" xr:uid="{00000000-0004-0000-0000-00008D020000}"/>
    <hyperlink ref="AL25" location="''!A1" xr:uid="{00000000-0004-0000-0000-00008E020000}"/>
    <hyperlink ref="AM25" location="''!A1" xr:uid="{00000000-0004-0000-0000-00008F020000}"/>
    <hyperlink ref="AN25" location="''!A1" xr:uid="{00000000-0004-0000-0000-000090020000}"/>
    <hyperlink ref="AO25" location="''!A1" xr:uid="{00000000-0004-0000-0000-000091020000}"/>
    <hyperlink ref="AP25" location="''!A1" xr:uid="{00000000-0004-0000-0000-000092020000}"/>
    <hyperlink ref="AQ25" location="''!A1" xr:uid="{00000000-0004-0000-0000-000093020000}"/>
    <hyperlink ref="AR25" location="''!A1" xr:uid="{00000000-0004-0000-0000-000094020000}"/>
    <hyperlink ref="AS25" location="''!A1" xr:uid="{00000000-0004-0000-0000-000095020000}"/>
    <hyperlink ref="AT25" location="''!A1" xr:uid="{00000000-0004-0000-0000-000096020000}"/>
    <hyperlink ref="AU25" location="''!A1" xr:uid="{00000000-0004-0000-0000-000097020000}"/>
    <hyperlink ref="AV25" location="''!A1" xr:uid="{00000000-0004-0000-0000-000098020000}"/>
    <hyperlink ref="AW25" location="''!A1" xr:uid="{00000000-0004-0000-0000-000099020000}"/>
    <hyperlink ref="AX25" location="''!A1" xr:uid="{00000000-0004-0000-0000-00009A020000}"/>
    <hyperlink ref="AY25" location="''!A1" xr:uid="{00000000-0004-0000-0000-00009B020000}"/>
    <hyperlink ref="AZ25" location="''!A1" xr:uid="{00000000-0004-0000-0000-00009C020000}"/>
    <hyperlink ref="A26" location="'AKS'!A1" display="AKS" xr:uid="{00000000-0004-0000-0000-00009D020000}"/>
    <hyperlink ref="AA26" location="''!A1" xr:uid="{00000000-0004-0000-0000-00009E020000}"/>
    <hyperlink ref="AB26" location="''!A1" xr:uid="{00000000-0004-0000-0000-00009F020000}"/>
    <hyperlink ref="AC26" location="''!A1" xr:uid="{00000000-0004-0000-0000-0000A0020000}"/>
    <hyperlink ref="AD26" location="''!A1" xr:uid="{00000000-0004-0000-0000-0000A1020000}"/>
    <hyperlink ref="AE26" location="''!A1" xr:uid="{00000000-0004-0000-0000-0000A2020000}"/>
    <hyperlink ref="AF26" location="''!A1" xr:uid="{00000000-0004-0000-0000-0000A3020000}"/>
    <hyperlink ref="AG26" location="''!A1" xr:uid="{00000000-0004-0000-0000-0000A4020000}"/>
    <hyperlink ref="AH26" location="''!A1" xr:uid="{00000000-0004-0000-0000-0000A5020000}"/>
    <hyperlink ref="AI26" location="''!A1" xr:uid="{00000000-0004-0000-0000-0000A6020000}"/>
    <hyperlink ref="AJ26" location="''!A1" xr:uid="{00000000-0004-0000-0000-0000A7020000}"/>
    <hyperlink ref="AK26" location="''!A1" xr:uid="{00000000-0004-0000-0000-0000A8020000}"/>
    <hyperlink ref="AL26" location="''!A1" xr:uid="{00000000-0004-0000-0000-0000A9020000}"/>
    <hyperlink ref="AM26" location="''!A1" xr:uid="{00000000-0004-0000-0000-0000AA020000}"/>
    <hyperlink ref="AN26" location="''!A1" xr:uid="{00000000-0004-0000-0000-0000AB020000}"/>
    <hyperlink ref="AO26" location="''!A1" xr:uid="{00000000-0004-0000-0000-0000AC020000}"/>
    <hyperlink ref="AP26" location="''!A1" xr:uid="{00000000-0004-0000-0000-0000AD020000}"/>
    <hyperlink ref="AQ26" location="''!A1" xr:uid="{00000000-0004-0000-0000-0000AE020000}"/>
    <hyperlink ref="AR26" location="''!A1" xr:uid="{00000000-0004-0000-0000-0000AF020000}"/>
    <hyperlink ref="AS26" location="''!A1" xr:uid="{00000000-0004-0000-0000-0000B0020000}"/>
    <hyperlink ref="AT26" location="''!A1" xr:uid="{00000000-0004-0000-0000-0000B1020000}"/>
    <hyperlink ref="AU26" location="''!A1" xr:uid="{00000000-0004-0000-0000-0000B2020000}"/>
    <hyperlink ref="AV26" location="''!A1" xr:uid="{00000000-0004-0000-0000-0000B3020000}"/>
    <hyperlink ref="AW26" location="''!A1" xr:uid="{00000000-0004-0000-0000-0000B4020000}"/>
    <hyperlink ref="AX26" location="''!A1" xr:uid="{00000000-0004-0000-0000-0000B5020000}"/>
    <hyperlink ref="AY26" location="''!A1" xr:uid="{00000000-0004-0000-0000-0000B6020000}"/>
    <hyperlink ref="AZ26" location="''!A1" xr:uid="{00000000-0004-0000-0000-0000B7020000}"/>
    <hyperlink ref="A27" location="'APIM'!A1" display="APIM" xr:uid="{00000000-0004-0000-0000-0000B8020000}"/>
    <hyperlink ref="AA27" location="''!A1" xr:uid="{00000000-0004-0000-0000-0000B9020000}"/>
    <hyperlink ref="AB27" location="''!A1" xr:uid="{00000000-0004-0000-0000-0000BA020000}"/>
    <hyperlink ref="AC27" location="''!A1" xr:uid="{00000000-0004-0000-0000-0000BB020000}"/>
    <hyperlink ref="AD27" location="''!A1" xr:uid="{00000000-0004-0000-0000-0000BC020000}"/>
    <hyperlink ref="AE27" location="''!A1" xr:uid="{00000000-0004-0000-0000-0000BD020000}"/>
    <hyperlink ref="AF27" location="''!A1" xr:uid="{00000000-0004-0000-0000-0000BE020000}"/>
    <hyperlink ref="AG27" location="''!A1" xr:uid="{00000000-0004-0000-0000-0000BF020000}"/>
    <hyperlink ref="AH27" location="''!A1" xr:uid="{00000000-0004-0000-0000-0000C0020000}"/>
    <hyperlink ref="AI27" location="''!A1" xr:uid="{00000000-0004-0000-0000-0000C1020000}"/>
    <hyperlink ref="AJ27" location="''!A1" xr:uid="{00000000-0004-0000-0000-0000C2020000}"/>
    <hyperlink ref="AK27" location="''!A1" xr:uid="{00000000-0004-0000-0000-0000C3020000}"/>
    <hyperlink ref="AL27" location="''!A1" xr:uid="{00000000-0004-0000-0000-0000C4020000}"/>
    <hyperlink ref="AM27" location="''!A1" xr:uid="{00000000-0004-0000-0000-0000C5020000}"/>
    <hyperlink ref="AN27" location="''!A1" xr:uid="{00000000-0004-0000-0000-0000C6020000}"/>
    <hyperlink ref="AO27" location="''!A1" xr:uid="{00000000-0004-0000-0000-0000C7020000}"/>
    <hyperlink ref="AP27" location="''!A1" xr:uid="{00000000-0004-0000-0000-0000C8020000}"/>
    <hyperlink ref="AQ27" location="''!A1" xr:uid="{00000000-0004-0000-0000-0000C9020000}"/>
    <hyperlink ref="AR27" location="''!A1" xr:uid="{00000000-0004-0000-0000-0000CA020000}"/>
    <hyperlink ref="AS27" location="''!A1" xr:uid="{00000000-0004-0000-0000-0000CB020000}"/>
    <hyperlink ref="AT27" location="''!A1" xr:uid="{00000000-0004-0000-0000-0000CC020000}"/>
    <hyperlink ref="AU27" location="''!A1" xr:uid="{00000000-0004-0000-0000-0000CD020000}"/>
    <hyperlink ref="AV27" location="''!A1" xr:uid="{00000000-0004-0000-0000-0000CE020000}"/>
    <hyperlink ref="AW27" location="''!A1" xr:uid="{00000000-0004-0000-0000-0000CF020000}"/>
    <hyperlink ref="AX27" location="''!A1" xr:uid="{00000000-0004-0000-0000-0000D0020000}"/>
    <hyperlink ref="AY27" location="''!A1" xr:uid="{00000000-0004-0000-0000-0000D1020000}"/>
    <hyperlink ref="AZ27" location="''!A1" xr:uid="{00000000-0004-0000-0000-0000D2020000}"/>
    <hyperlink ref="A28" location="'Runbooks'!A1" display="Runbooks" xr:uid="{00000000-0004-0000-0000-0000D3020000}"/>
    <hyperlink ref="AA28" location="''!A1" xr:uid="{00000000-0004-0000-0000-0000D4020000}"/>
    <hyperlink ref="AB28" location="''!A1" xr:uid="{00000000-0004-0000-0000-0000D5020000}"/>
    <hyperlink ref="AC28" location="''!A1" xr:uid="{00000000-0004-0000-0000-0000D6020000}"/>
    <hyperlink ref="AD28" location="''!A1" xr:uid="{00000000-0004-0000-0000-0000D7020000}"/>
    <hyperlink ref="AE28" location="''!A1" xr:uid="{00000000-0004-0000-0000-0000D8020000}"/>
    <hyperlink ref="AF28" location="''!A1" xr:uid="{00000000-0004-0000-0000-0000D9020000}"/>
    <hyperlink ref="AG28" location="''!A1" xr:uid="{00000000-0004-0000-0000-0000DA020000}"/>
    <hyperlink ref="AH28" location="''!A1" xr:uid="{00000000-0004-0000-0000-0000DB020000}"/>
    <hyperlink ref="AI28" location="''!A1" xr:uid="{00000000-0004-0000-0000-0000DC020000}"/>
    <hyperlink ref="AJ28" location="''!A1" xr:uid="{00000000-0004-0000-0000-0000DD020000}"/>
    <hyperlink ref="AK28" location="''!A1" xr:uid="{00000000-0004-0000-0000-0000DE020000}"/>
    <hyperlink ref="AL28" location="''!A1" xr:uid="{00000000-0004-0000-0000-0000DF020000}"/>
    <hyperlink ref="AM28" location="''!A1" xr:uid="{00000000-0004-0000-0000-0000E0020000}"/>
    <hyperlink ref="AN28" location="''!A1" xr:uid="{00000000-0004-0000-0000-0000E1020000}"/>
    <hyperlink ref="AO28" location="''!A1" xr:uid="{00000000-0004-0000-0000-0000E2020000}"/>
    <hyperlink ref="AP28" location="''!A1" xr:uid="{00000000-0004-0000-0000-0000E3020000}"/>
    <hyperlink ref="AQ28" location="''!A1" xr:uid="{00000000-0004-0000-0000-0000E4020000}"/>
    <hyperlink ref="AR28" location="''!A1" xr:uid="{00000000-0004-0000-0000-0000E5020000}"/>
    <hyperlink ref="AS28" location="''!A1" xr:uid="{00000000-0004-0000-0000-0000E6020000}"/>
    <hyperlink ref="AT28" location="''!A1" xr:uid="{00000000-0004-0000-0000-0000E7020000}"/>
    <hyperlink ref="AU28" location="''!A1" xr:uid="{00000000-0004-0000-0000-0000E8020000}"/>
    <hyperlink ref="AV28" location="''!A1" xr:uid="{00000000-0004-0000-0000-0000E9020000}"/>
    <hyperlink ref="AW28" location="''!A1" xr:uid="{00000000-0004-0000-0000-0000EA020000}"/>
    <hyperlink ref="AX28" location="''!A1" xr:uid="{00000000-0004-0000-0000-0000EB020000}"/>
    <hyperlink ref="AY28" location="''!A1" xr:uid="{00000000-0004-0000-0000-0000EC020000}"/>
    <hyperlink ref="AZ28" location="''!A1" xr:uid="{00000000-0004-0000-0000-0000ED020000}"/>
    <hyperlink ref="A29" location="'Route Tables'!A1" display="Route Tables" xr:uid="{00000000-0004-0000-0000-0000EE020000}"/>
    <hyperlink ref="AA29" location="''!A1" xr:uid="{00000000-0004-0000-0000-0000EF020000}"/>
    <hyperlink ref="AB29" location="''!A1" xr:uid="{00000000-0004-0000-0000-0000F0020000}"/>
    <hyperlink ref="AC29" location="''!A1" xr:uid="{00000000-0004-0000-0000-0000F1020000}"/>
    <hyperlink ref="AD29" location="''!A1" xr:uid="{00000000-0004-0000-0000-0000F2020000}"/>
    <hyperlink ref="AE29" location="''!A1" xr:uid="{00000000-0004-0000-0000-0000F3020000}"/>
    <hyperlink ref="AF29" location="''!A1" xr:uid="{00000000-0004-0000-0000-0000F4020000}"/>
    <hyperlink ref="AG29" location="''!A1" xr:uid="{00000000-0004-0000-0000-0000F5020000}"/>
    <hyperlink ref="AH29" location="''!A1" xr:uid="{00000000-0004-0000-0000-0000F6020000}"/>
    <hyperlink ref="AI29" location="''!A1" xr:uid="{00000000-0004-0000-0000-0000F7020000}"/>
    <hyperlink ref="AJ29" location="''!A1" xr:uid="{00000000-0004-0000-0000-0000F8020000}"/>
    <hyperlink ref="AK29" location="''!A1" xr:uid="{00000000-0004-0000-0000-0000F9020000}"/>
    <hyperlink ref="AL29" location="''!A1" xr:uid="{00000000-0004-0000-0000-0000FA020000}"/>
    <hyperlink ref="AM29" location="''!A1" xr:uid="{00000000-0004-0000-0000-0000FB020000}"/>
    <hyperlink ref="AN29" location="''!A1" xr:uid="{00000000-0004-0000-0000-0000FC020000}"/>
    <hyperlink ref="AO29" location="''!A1" xr:uid="{00000000-0004-0000-0000-0000FD020000}"/>
    <hyperlink ref="AP29" location="''!A1" xr:uid="{00000000-0004-0000-0000-0000FE020000}"/>
    <hyperlink ref="AQ29" location="''!A1" xr:uid="{00000000-0004-0000-0000-0000FF020000}"/>
    <hyperlink ref="AR29" location="''!A1" xr:uid="{00000000-0004-0000-0000-000000030000}"/>
    <hyperlink ref="AS29" location="''!A1" xr:uid="{00000000-0004-0000-0000-000001030000}"/>
    <hyperlink ref="AT29" location="''!A1" xr:uid="{00000000-0004-0000-0000-000002030000}"/>
    <hyperlink ref="AU29" location="''!A1" xr:uid="{00000000-0004-0000-0000-000003030000}"/>
    <hyperlink ref="AV29" location="''!A1" xr:uid="{00000000-0004-0000-0000-000004030000}"/>
    <hyperlink ref="AW29" location="''!A1" xr:uid="{00000000-0004-0000-0000-000005030000}"/>
    <hyperlink ref="AX29" location="''!A1" xr:uid="{00000000-0004-0000-0000-000006030000}"/>
    <hyperlink ref="AY29" location="''!A1" xr:uid="{00000000-0004-0000-0000-000007030000}"/>
    <hyperlink ref="AZ29" location="''!A1" xr:uid="{00000000-0004-0000-0000-000008030000}"/>
    <hyperlink ref="A30" location="'Peering'!A1" display="Peering" xr:uid="{00000000-0004-0000-0000-000009030000}"/>
    <hyperlink ref="AA30" location="''!A1" xr:uid="{00000000-0004-0000-0000-00000A030000}"/>
    <hyperlink ref="AB30" location="''!A1" xr:uid="{00000000-0004-0000-0000-00000B030000}"/>
    <hyperlink ref="AC30" location="''!A1" xr:uid="{00000000-0004-0000-0000-00000C030000}"/>
    <hyperlink ref="AD30" location="''!A1" xr:uid="{00000000-0004-0000-0000-00000D030000}"/>
    <hyperlink ref="AE30" location="''!A1" xr:uid="{00000000-0004-0000-0000-00000E030000}"/>
    <hyperlink ref="AF30" location="''!A1" xr:uid="{00000000-0004-0000-0000-00000F030000}"/>
    <hyperlink ref="AG30" location="''!A1" xr:uid="{00000000-0004-0000-0000-000010030000}"/>
    <hyperlink ref="AH30" location="''!A1" xr:uid="{00000000-0004-0000-0000-000011030000}"/>
    <hyperlink ref="AI30" location="''!A1" xr:uid="{00000000-0004-0000-0000-000012030000}"/>
    <hyperlink ref="AJ30" location="''!A1" xr:uid="{00000000-0004-0000-0000-000013030000}"/>
    <hyperlink ref="AK30" location="''!A1" xr:uid="{00000000-0004-0000-0000-000014030000}"/>
    <hyperlink ref="AL30" location="''!A1" xr:uid="{00000000-0004-0000-0000-000015030000}"/>
    <hyperlink ref="AM30" location="''!A1" xr:uid="{00000000-0004-0000-0000-000016030000}"/>
    <hyperlink ref="AN30" location="''!A1" xr:uid="{00000000-0004-0000-0000-000017030000}"/>
    <hyperlink ref="AO30" location="''!A1" xr:uid="{00000000-0004-0000-0000-000018030000}"/>
    <hyperlink ref="AP30" location="''!A1" xr:uid="{00000000-0004-0000-0000-000019030000}"/>
    <hyperlink ref="AQ30" location="''!A1" xr:uid="{00000000-0004-0000-0000-00001A030000}"/>
    <hyperlink ref="AR30" location="''!A1" xr:uid="{00000000-0004-0000-0000-00001B030000}"/>
    <hyperlink ref="AS30" location="''!A1" xr:uid="{00000000-0004-0000-0000-00001C030000}"/>
    <hyperlink ref="AT30" location="''!A1" xr:uid="{00000000-0004-0000-0000-00001D030000}"/>
    <hyperlink ref="AU30" location="''!A1" xr:uid="{00000000-0004-0000-0000-00001E030000}"/>
    <hyperlink ref="AV30" location="''!A1" xr:uid="{00000000-0004-0000-0000-00001F030000}"/>
    <hyperlink ref="AW30" location="''!A1" xr:uid="{00000000-0004-0000-0000-000020030000}"/>
    <hyperlink ref="AX30" location="''!A1" xr:uid="{00000000-0004-0000-0000-000021030000}"/>
    <hyperlink ref="AY30" location="''!A1" xr:uid="{00000000-0004-0000-0000-000022030000}"/>
    <hyperlink ref="AZ30" location="''!A1" xr:uid="{00000000-0004-0000-0000-000023030000}"/>
    <hyperlink ref="A31" location="'Registries'!A1" display="Registries" xr:uid="{00000000-0004-0000-0000-000024030000}"/>
    <hyperlink ref="AA31" location="''!A1" xr:uid="{00000000-0004-0000-0000-000025030000}"/>
    <hyperlink ref="AB31" location="''!A1" xr:uid="{00000000-0004-0000-0000-000026030000}"/>
    <hyperlink ref="AC31" location="''!A1" xr:uid="{00000000-0004-0000-0000-000027030000}"/>
    <hyperlink ref="AD31" location="''!A1" xr:uid="{00000000-0004-0000-0000-000028030000}"/>
    <hyperlink ref="AE31" location="''!A1" xr:uid="{00000000-0004-0000-0000-000029030000}"/>
    <hyperlink ref="AF31" location="''!A1" xr:uid="{00000000-0004-0000-0000-00002A030000}"/>
    <hyperlink ref="AG31" location="''!A1" xr:uid="{00000000-0004-0000-0000-00002B030000}"/>
    <hyperlink ref="AH31" location="''!A1" xr:uid="{00000000-0004-0000-0000-00002C030000}"/>
    <hyperlink ref="AI31" location="''!A1" xr:uid="{00000000-0004-0000-0000-00002D030000}"/>
    <hyperlink ref="AJ31" location="''!A1" xr:uid="{00000000-0004-0000-0000-00002E030000}"/>
    <hyperlink ref="AK31" location="''!A1" xr:uid="{00000000-0004-0000-0000-00002F030000}"/>
    <hyperlink ref="AL31" location="''!A1" xr:uid="{00000000-0004-0000-0000-000030030000}"/>
    <hyperlink ref="AM31" location="''!A1" xr:uid="{00000000-0004-0000-0000-000031030000}"/>
    <hyperlink ref="AN31" location="''!A1" xr:uid="{00000000-0004-0000-0000-000032030000}"/>
    <hyperlink ref="AO31" location="''!A1" xr:uid="{00000000-0004-0000-0000-000033030000}"/>
    <hyperlink ref="AP31" location="''!A1" xr:uid="{00000000-0004-0000-0000-000034030000}"/>
    <hyperlink ref="AQ31" location="''!A1" xr:uid="{00000000-0004-0000-0000-000035030000}"/>
    <hyperlink ref="AR31" location="''!A1" xr:uid="{00000000-0004-0000-0000-000036030000}"/>
    <hyperlink ref="AS31" location="''!A1" xr:uid="{00000000-0004-0000-0000-000037030000}"/>
    <hyperlink ref="AT31" location="''!A1" xr:uid="{00000000-0004-0000-0000-000038030000}"/>
    <hyperlink ref="AU31" location="''!A1" xr:uid="{00000000-0004-0000-0000-000039030000}"/>
    <hyperlink ref="AV31" location="''!A1" xr:uid="{00000000-0004-0000-0000-00003A030000}"/>
    <hyperlink ref="AW31" location="''!A1" xr:uid="{00000000-0004-0000-0000-00003B030000}"/>
    <hyperlink ref="AX31" location="''!A1" xr:uid="{00000000-0004-0000-0000-00003C030000}"/>
    <hyperlink ref="AY31" location="''!A1" xr:uid="{00000000-0004-0000-0000-00003D030000}"/>
    <hyperlink ref="AZ31" location="''!A1" xr:uid="{00000000-0004-0000-0000-00003E030000}"/>
    <hyperlink ref="A32" location="'SQL DBs'!A1" display="SQL DBs" xr:uid="{00000000-0004-0000-0000-00003F030000}"/>
    <hyperlink ref="AA32" location="''!A1" xr:uid="{00000000-0004-0000-0000-000040030000}"/>
    <hyperlink ref="AB32" location="''!A1" xr:uid="{00000000-0004-0000-0000-000041030000}"/>
    <hyperlink ref="AC32" location="''!A1" xr:uid="{00000000-0004-0000-0000-000042030000}"/>
    <hyperlink ref="AD32" location="''!A1" xr:uid="{00000000-0004-0000-0000-000043030000}"/>
    <hyperlink ref="AE32" location="''!A1" xr:uid="{00000000-0004-0000-0000-000044030000}"/>
    <hyperlink ref="AF32" location="''!A1" xr:uid="{00000000-0004-0000-0000-000045030000}"/>
    <hyperlink ref="AG32" location="''!A1" xr:uid="{00000000-0004-0000-0000-000046030000}"/>
    <hyperlink ref="AH32" location="''!A1" xr:uid="{00000000-0004-0000-0000-000047030000}"/>
    <hyperlink ref="AI32" location="''!A1" xr:uid="{00000000-0004-0000-0000-000048030000}"/>
    <hyperlink ref="AJ32" location="''!A1" xr:uid="{00000000-0004-0000-0000-000049030000}"/>
    <hyperlink ref="AK32" location="''!A1" xr:uid="{00000000-0004-0000-0000-00004A030000}"/>
    <hyperlink ref="AL32" location="''!A1" xr:uid="{00000000-0004-0000-0000-00004B030000}"/>
    <hyperlink ref="AM32" location="''!A1" xr:uid="{00000000-0004-0000-0000-00004C030000}"/>
    <hyperlink ref="AN32" location="''!A1" xr:uid="{00000000-0004-0000-0000-00004D030000}"/>
    <hyperlink ref="AO32" location="''!A1" xr:uid="{00000000-0004-0000-0000-00004E030000}"/>
    <hyperlink ref="AP32" location="''!A1" xr:uid="{00000000-0004-0000-0000-00004F030000}"/>
    <hyperlink ref="AQ32" location="''!A1" xr:uid="{00000000-0004-0000-0000-000050030000}"/>
    <hyperlink ref="AR32" location="''!A1" xr:uid="{00000000-0004-0000-0000-000051030000}"/>
    <hyperlink ref="AS32" location="''!A1" xr:uid="{00000000-0004-0000-0000-000052030000}"/>
    <hyperlink ref="AT32" location="''!A1" xr:uid="{00000000-0004-0000-0000-000053030000}"/>
    <hyperlink ref="AU32" location="''!A1" xr:uid="{00000000-0004-0000-0000-000054030000}"/>
    <hyperlink ref="AV32" location="''!A1" xr:uid="{00000000-0004-0000-0000-000055030000}"/>
    <hyperlink ref="AW32" location="''!A1" xr:uid="{00000000-0004-0000-0000-000056030000}"/>
    <hyperlink ref="AX32" location="''!A1" xr:uid="{00000000-0004-0000-0000-000057030000}"/>
    <hyperlink ref="AY32" location="''!A1" xr:uid="{00000000-0004-0000-0000-000058030000}"/>
    <hyperlink ref="AZ32" location="''!A1" xr:uid="{00000000-0004-0000-0000-000059030000}"/>
    <hyperlink ref="A33" location="'Recovery Vaults'!A1" display="Recovery Vaults" xr:uid="{00000000-0004-0000-0000-00005A030000}"/>
    <hyperlink ref="AA33" location="''!A1" xr:uid="{00000000-0004-0000-0000-00005B030000}"/>
    <hyperlink ref="AB33" location="''!A1" xr:uid="{00000000-0004-0000-0000-00005C030000}"/>
    <hyperlink ref="AC33" location="''!A1" xr:uid="{00000000-0004-0000-0000-00005D030000}"/>
    <hyperlink ref="AD33" location="''!A1" xr:uid="{00000000-0004-0000-0000-00005E030000}"/>
    <hyperlink ref="AE33" location="''!A1" xr:uid="{00000000-0004-0000-0000-00005F030000}"/>
    <hyperlink ref="AF33" location="''!A1" xr:uid="{00000000-0004-0000-0000-000060030000}"/>
    <hyperlink ref="AG33" location="''!A1" xr:uid="{00000000-0004-0000-0000-000061030000}"/>
    <hyperlink ref="AH33" location="''!A1" xr:uid="{00000000-0004-0000-0000-000062030000}"/>
    <hyperlink ref="AI33" location="''!A1" xr:uid="{00000000-0004-0000-0000-000063030000}"/>
    <hyperlink ref="AJ33" location="''!A1" xr:uid="{00000000-0004-0000-0000-000064030000}"/>
    <hyperlink ref="AK33" location="''!A1" xr:uid="{00000000-0004-0000-0000-000065030000}"/>
    <hyperlink ref="AL33" location="''!A1" xr:uid="{00000000-0004-0000-0000-000066030000}"/>
    <hyperlink ref="AM33" location="''!A1" xr:uid="{00000000-0004-0000-0000-000067030000}"/>
    <hyperlink ref="AN33" location="''!A1" xr:uid="{00000000-0004-0000-0000-000068030000}"/>
    <hyperlink ref="AO33" location="''!A1" xr:uid="{00000000-0004-0000-0000-000069030000}"/>
    <hyperlink ref="AP33" location="''!A1" xr:uid="{00000000-0004-0000-0000-00006A030000}"/>
    <hyperlink ref="AQ33" location="''!A1" xr:uid="{00000000-0004-0000-0000-00006B030000}"/>
    <hyperlink ref="AR33" location="''!A1" xr:uid="{00000000-0004-0000-0000-00006C030000}"/>
    <hyperlink ref="AS33" location="''!A1" xr:uid="{00000000-0004-0000-0000-00006D030000}"/>
    <hyperlink ref="AT33" location="''!A1" xr:uid="{00000000-0004-0000-0000-00006E030000}"/>
    <hyperlink ref="AU33" location="''!A1" xr:uid="{00000000-0004-0000-0000-00006F030000}"/>
    <hyperlink ref="AV33" location="''!A1" xr:uid="{00000000-0004-0000-0000-000070030000}"/>
    <hyperlink ref="AW33" location="''!A1" xr:uid="{00000000-0004-0000-0000-000071030000}"/>
    <hyperlink ref="AX33" location="''!A1" xr:uid="{00000000-0004-0000-0000-000072030000}"/>
    <hyperlink ref="AY33" location="''!A1" xr:uid="{00000000-0004-0000-0000-000073030000}"/>
    <hyperlink ref="AZ33" location="''!A1" xr:uid="{00000000-0004-0000-0000-000074030000}"/>
    <hyperlink ref="A34" location="'SQL Servers'!A1" display="SQL Servers" xr:uid="{00000000-0004-0000-0000-000075030000}"/>
    <hyperlink ref="AA34" location="''!A1" xr:uid="{00000000-0004-0000-0000-000076030000}"/>
    <hyperlink ref="AB34" location="''!A1" xr:uid="{00000000-0004-0000-0000-000077030000}"/>
    <hyperlink ref="AC34" location="''!A1" xr:uid="{00000000-0004-0000-0000-000078030000}"/>
    <hyperlink ref="AD34" location="''!A1" xr:uid="{00000000-0004-0000-0000-000079030000}"/>
    <hyperlink ref="AE34" location="''!A1" xr:uid="{00000000-0004-0000-0000-00007A030000}"/>
    <hyperlink ref="AF34" location="''!A1" xr:uid="{00000000-0004-0000-0000-00007B030000}"/>
    <hyperlink ref="AG34" location="''!A1" xr:uid="{00000000-0004-0000-0000-00007C030000}"/>
    <hyperlink ref="AH34" location="''!A1" xr:uid="{00000000-0004-0000-0000-00007D030000}"/>
    <hyperlink ref="AI34" location="''!A1" xr:uid="{00000000-0004-0000-0000-00007E030000}"/>
    <hyperlink ref="AJ34" location="''!A1" xr:uid="{00000000-0004-0000-0000-00007F030000}"/>
    <hyperlink ref="AK34" location="''!A1" xr:uid="{00000000-0004-0000-0000-000080030000}"/>
    <hyperlink ref="AL34" location="''!A1" xr:uid="{00000000-0004-0000-0000-000081030000}"/>
    <hyperlink ref="AM34" location="''!A1" xr:uid="{00000000-0004-0000-0000-000082030000}"/>
    <hyperlink ref="AN34" location="''!A1" xr:uid="{00000000-0004-0000-0000-000083030000}"/>
    <hyperlink ref="AO34" location="''!A1" xr:uid="{00000000-0004-0000-0000-000084030000}"/>
    <hyperlink ref="AP34" location="''!A1" xr:uid="{00000000-0004-0000-0000-000085030000}"/>
    <hyperlink ref="AQ34" location="''!A1" xr:uid="{00000000-0004-0000-0000-000086030000}"/>
    <hyperlink ref="AR34" location="''!A1" xr:uid="{00000000-0004-0000-0000-000087030000}"/>
    <hyperlink ref="AS34" location="''!A1" xr:uid="{00000000-0004-0000-0000-000088030000}"/>
    <hyperlink ref="AT34" location="''!A1" xr:uid="{00000000-0004-0000-0000-000089030000}"/>
    <hyperlink ref="AU34" location="''!A1" xr:uid="{00000000-0004-0000-0000-00008A030000}"/>
    <hyperlink ref="AV34" location="''!A1" xr:uid="{00000000-0004-0000-0000-00008B030000}"/>
    <hyperlink ref="AW34" location="''!A1" xr:uid="{00000000-0004-0000-0000-00008C030000}"/>
    <hyperlink ref="AX34" location="''!A1" xr:uid="{00000000-0004-0000-0000-00008D030000}"/>
    <hyperlink ref="AY34" location="''!A1" xr:uid="{00000000-0004-0000-0000-00008E030000}"/>
    <hyperlink ref="AZ34" location="''!A1" xr:uid="{00000000-0004-0000-0000-00008F030000}"/>
    <hyperlink ref="A35" location="'Event Hubs'!A1" display="Event Hubs" xr:uid="{00000000-0004-0000-0000-000090030000}"/>
    <hyperlink ref="AA35" location="''!A1" xr:uid="{00000000-0004-0000-0000-000091030000}"/>
    <hyperlink ref="AB35" location="''!A1" xr:uid="{00000000-0004-0000-0000-000092030000}"/>
    <hyperlink ref="AC35" location="''!A1" xr:uid="{00000000-0004-0000-0000-000093030000}"/>
    <hyperlink ref="AD35" location="''!A1" xr:uid="{00000000-0004-0000-0000-000094030000}"/>
    <hyperlink ref="AE35" location="''!A1" xr:uid="{00000000-0004-0000-0000-000095030000}"/>
    <hyperlink ref="AF35" location="''!A1" xr:uid="{00000000-0004-0000-0000-000096030000}"/>
    <hyperlink ref="AG35" location="''!A1" xr:uid="{00000000-0004-0000-0000-000097030000}"/>
    <hyperlink ref="AH35" location="''!A1" xr:uid="{00000000-0004-0000-0000-000098030000}"/>
    <hyperlink ref="AI35" location="''!A1" xr:uid="{00000000-0004-0000-0000-000099030000}"/>
    <hyperlink ref="AJ35" location="''!A1" xr:uid="{00000000-0004-0000-0000-00009A030000}"/>
    <hyperlink ref="AK35" location="''!A1" xr:uid="{00000000-0004-0000-0000-00009B030000}"/>
    <hyperlink ref="AL35" location="''!A1" xr:uid="{00000000-0004-0000-0000-00009C030000}"/>
    <hyperlink ref="AM35" location="''!A1" xr:uid="{00000000-0004-0000-0000-00009D030000}"/>
    <hyperlink ref="AN35" location="''!A1" xr:uid="{00000000-0004-0000-0000-00009E030000}"/>
    <hyperlink ref="AO35" location="''!A1" xr:uid="{00000000-0004-0000-0000-00009F030000}"/>
    <hyperlink ref="AP35" location="''!A1" xr:uid="{00000000-0004-0000-0000-0000A0030000}"/>
    <hyperlink ref="AQ35" location="''!A1" xr:uid="{00000000-0004-0000-0000-0000A1030000}"/>
    <hyperlink ref="AR35" location="''!A1" xr:uid="{00000000-0004-0000-0000-0000A2030000}"/>
    <hyperlink ref="AS35" location="''!A1" xr:uid="{00000000-0004-0000-0000-0000A3030000}"/>
    <hyperlink ref="AT35" location="''!A1" xr:uid="{00000000-0004-0000-0000-0000A4030000}"/>
    <hyperlink ref="AU35" location="''!A1" xr:uid="{00000000-0004-0000-0000-0000A5030000}"/>
    <hyperlink ref="AV35" location="''!A1" xr:uid="{00000000-0004-0000-0000-0000A6030000}"/>
    <hyperlink ref="AW35" location="''!A1" xr:uid="{00000000-0004-0000-0000-0000A7030000}"/>
    <hyperlink ref="AX35" location="''!A1" xr:uid="{00000000-0004-0000-0000-0000A8030000}"/>
    <hyperlink ref="AY35" location="''!A1" xr:uid="{00000000-0004-0000-0000-0000A9030000}"/>
    <hyperlink ref="AZ35" location="''!A1" xr:uid="{00000000-0004-0000-0000-0000AA030000}"/>
    <hyperlink ref="A36" location="'Key Vaults'!A1" display="Key Vaults" xr:uid="{00000000-0004-0000-0000-0000AB030000}"/>
    <hyperlink ref="AA36" location="''!A1" xr:uid="{00000000-0004-0000-0000-0000AC030000}"/>
    <hyperlink ref="AB36" location="''!A1" xr:uid="{00000000-0004-0000-0000-0000AD030000}"/>
    <hyperlink ref="AC36" location="''!A1" xr:uid="{00000000-0004-0000-0000-0000AE030000}"/>
    <hyperlink ref="AD36" location="''!A1" xr:uid="{00000000-0004-0000-0000-0000AF030000}"/>
    <hyperlink ref="AE36" location="''!A1" xr:uid="{00000000-0004-0000-0000-0000B0030000}"/>
    <hyperlink ref="AF36" location="''!A1" xr:uid="{00000000-0004-0000-0000-0000B1030000}"/>
    <hyperlink ref="AG36" location="''!A1" xr:uid="{00000000-0004-0000-0000-0000B2030000}"/>
    <hyperlink ref="AH36" location="''!A1" xr:uid="{00000000-0004-0000-0000-0000B3030000}"/>
    <hyperlink ref="AI36" location="''!A1" xr:uid="{00000000-0004-0000-0000-0000B4030000}"/>
    <hyperlink ref="AJ36" location="''!A1" xr:uid="{00000000-0004-0000-0000-0000B5030000}"/>
    <hyperlink ref="AK36" location="''!A1" xr:uid="{00000000-0004-0000-0000-0000B6030000}"/>
    <hyperlink ref="AL36" location="''!A1" xr:uid="{00000000-0004-0000-0000-0000B7030000}"/>
    <hyperlink ref="AM36" location="''!A1" xr:uid="{00000000-0004-0000-0000-0000B8030000}"/>
    <hyperlink ref="AN36" location="''!A1" xr:uid="{00000000-0004-0000-0000-0000B9030000}"/>
    <hyperlink ref="AO36" location="''!A1" xr:uid="{00000000-0004-0000-0000-0000BA030000}"/>
    <hyperlink ref="AP36" location="''!A1" xr:uid="{00000000-0004-0000-0000-0000BB030000}"/>
    <hyperlink ref="AQ36" location="''!A1" xr:uid="{00000000-0004-0000-0000-0000BC030000}"/>
    <hyperlink ref="AR36" location="''!A1" xr:uid="{00000000-0004-0000-0000-0000BD030000}"/>
    <hyperlink ref="AS36" location="''!A1" xr:uid="{00000000-0004-0000-0000-0000BE030000}"/>
    <hyperlink ref="AT36" location="''!A1" xr:uid="{00000000-0004-0000-0000-0000BF030000}"/>
    <hyperlink ref="AU36" location="''!A1" xr:uid="{00000000-0004-0000-0000-0000C0030000}"/>
    <hyperlink ref="AV36" location="''!A1" xr:uid="{00000000-0004-0000-0000-0000C1030000}"/>
    <hyperlink ref="AW36" location="''!A1" xr:uid="{00000000-0004-0000-0000-0000C2030000}"/>
    <hyperlink ref="AX36" location="''!A1" xr:uid="{00000000-0004-0000-0000-0000C3030000}"/>
    <hyperlink ref="AY36" location="''!A1" xr:uid="{00000000-0004-0000-0000-0000C4030000}"/>
    <hyperlink ref="AZ36" location="''!A1" xr:uid="{00000000-0004-0000-0000-0000C5030000}"/>
    <hyperlink ref="A37" location="'Databricks'!A1" display="Databricks" xr:uid="{00000000-0004-0000-0000-0000C6030000}"/>
    <hyperlink ref="AA37" location="''!A1" xr:uid="{00000000-0004-0000-0000-0000C7030000}"/>
    <hyperlink ref="AB37" location="''!A1" xr:uid="{00000000-0004-0000-0000-0000C8030000}"/>
    <hyperlink ref="AC37" location="''!A1" xr:uid="{00000000-0004-0000-0000-0000C9030000}"/>
    <hyperlink ref="AD37" location="''!A1" xr:uid="{00000000-0004-0000-0000-0000CA030000}"/>
    <hyperlink ref="AE37" location="''!A1" xr:uid="{00000000-0004-0000-0000-0000CB030000}"/>
    <hyperlink ref="AF37" location="''!A1" xr:uid="{00000000-0004-0000-0000-0000CC030000}"/>
    <hyperlink ref="AG37" location="''!A1" xr:uid="{00000000-0004-0000-0000-0000CD030000}"/>
    <hyperlink ref="AH37" location="''!A1" xr:uid="{00000000-0004-0000-0000-0000CE030000}"/>
    <hyperlink ref="AI37" location="''!A1" xr:uid="{00000000-0004-0000-0000-0000CF030000}"/>
    <hyperlink ref="AJ37" location="''!A1" xr:uid="{00000000-0004-0000-0000-0000D0030000}"/>
    <hyperlink ref="AK37" location="''!A1" xr:uid="{00000000-0004-0000-0000-0000D1030000}"/>
    <hyperlink ref="AL37" location="''!A1" xr:uid="{00000000-0004-0000-0000-0000D2030000}"/>
    <hyperlink ref="AM37" location="''!A1" xr:uid="{00000000-0004-0000-0000-0000D3030000}"/>
    <hyperlink ref="AN37" location="''!A1" xr:uid="{00000000-0004-0000-0000-0000D4030000}"/>
    <hyperlink ref="AO37" location="''!A1" xr:uid="{00000000-0004-0000-0000-0000D5030000}"/>
    <hyperlink ref="AP37" location="''!A1" xr:uid="{00000000-0004-0000-0000-0000D6030000}"/>
    <hyperlink ref="AQ37" location="''!A1" xr:uid="{00000000-0004-0000-0000-0000D7030000}"/>
    <hyperlink ref="AR37" location="''!A1" xr:uid="{00000000-0004-0000-0000-0000D8030000}"/>
    <hyperlink ref="AS37" location="''!A1" xr:uid="{00000000-0004-0000-0000-0000D9030000}"/>
    <hyperlink ref="AT37" location="''!A1" xr:uid="{00000000-0004-0000-0000-0000DA030000}"/>
    <hyperlink ref="AU37" location="''!A1" xr:uid="{00000000-0004-0000-0000-0000DB030000}"/>
    <hyperlink ref="AV37" location="''!A1" xr:uid="{00000000-0004-0000-0000-0000DC030000}"/>
    <hyperlink ref="AW37" location="''!A1" xr:uid="{00000000-0004-0000-0000-0000DD030000}"/>
    <hyperlink ref="AX37" location="''!A1" xr:uid="{00000000-0004-0000-0000-0000DE030000}"/>
    <hyperlink ref="AY37" location="''!A1" xr:uid="{00000000-0004-0000-0000-0000DF030000}"/>
    <hyperlink ref="AZ37" location="''!A1" xr:uid="{00000000-0004-0000-0000-0000E0030000}"/>
    <hyperlink ref="A38" location="'Cosmos DB'!A1" display="Cosmos DB" xr:uid="{00000000-0004-0000-0000-0000E1030000}"/>
    <hyperlink ref="AA38" location="''!A1" xr:uid="{00000000-0004-0000-0000-0000E2030000}"/>
    <hyperlink ref="AB38" location="''!A1" xr:uid="{00000000-0004-0000-0000-0000E3030000}"/>
    <hyperlink ref="AC38" location="''!A1" xr:uid="{00000000-0004-0000-0000-0000E4030000}"/>
    <hyperlink ref="AD38" location="''!A1" xr:uid="{00000000-0004-0000-0000-0000E5030000}"/>
    <hyperlink ref="AE38" location="''!A1" xr:uid="{00000000-0004-0000-0000-0000E6030000}"/>
    <hyperlink ref="AF38" location="''!A1" xr:uid="{00000000-0004-0000-0000-0000E7030000}"/>
    <hyperlink ref="AG38" location="''!A1" xr:uid="{00000000-0004-0000-0000-0000E8030000}"/>
    <hyperlink ref="AH38" location="''!A1" xr:uid="{00000000-0004-0000-0000-0000E9030000}"/>
    <hyperlink ref="AI38" location="''!A1" xr:uid="{00000000-0004-0000-0000-0000EA030000}"/>
    <hyperlink ref="AJ38" location="''!A1" xr:uid="{00000000-0004-0000-0000-0000EB030000}"/>
    <hyperlink ref="AK38" location="''!A1" xr:uid="{00000000-0004-0000-0000-0000EC030000}"/>
    <hyperlink ref="AL38" location="''!A1" xr:uid="{00000000-0004-0000-0000-0000ED030000}"/>
    <hyperlink ref="AM38" location="''!A1" xr:uid="{00000000-0004-0000-0000-0000EE030000}"/>
    <hyperlink ref="AN38" location="''!A1" xr:uid="{00000000-0004-0000-0000-0000EF030000}"/>
    <hyperlink ref="AO38" location="''!A1" xr:uid="{00000000-0004-0000-0000-0000F0030000}"/>
    <hyperlink ref="AP38" location="''!A1" xr:uid="{00000000-0004-0000-0000-0000F1030000}"/>
    <hyperlink ref="AQ38" location="''!A1" xr:uid="{00000000-0004-0000-0000-0000F2030000}"/>
    <hyperlink ref="AR38" location="''!A1" xr:uid="{00000000-0004-0000-0000-0000F3030000}"/>
    <hyperlink ref="AS38" location="''!A1" xr:uid="{00000000-0004-0000-0000-0000F4030000}"/>
    <hyperlink ref="AT38" location="''!A1" xr:uid="{00000000-0004-0000-0000-0000F5030000}"/>
    <hyperlink ref="AU38" location="''!A1" xr:uid="{00000000-0004-0000-0000-0000F6030000}"/>
    <hyperlink ref="AV38" location="''!A1" xr:uid="{00000000-0004-0000-0000-0000F7030000}"/>
    <hyperlink ref="AW38" location="''!A1" xr:uid="{00000000-0004-0000-0000-0000F8030000}"/>
    <hyperlink ref="AX38" location="''!A1" xr:uid="{00000000-0004-0000-0000-0000F9030000}"/>
    <hyperlink ref="AY38" location="''!A1" xr:uid="{00000000-0004-0000-0000-0000FA030000}"/>
    <hyperlink ref="AZ38" location="''!A1" xr:uid="{00000000-0004-0000-0000-0000FB030000}"/>
    <hyperlink ref="A39" location="'Containers'!A1" display="Containers" xr:uid="{00000000-0004-0000-0000-0000FC030000}"/>
    <hyperlink ref="AA39" location="''!A1" xr:uid="{00000000-0004-0000-0000-0000FD030000}"/>
    <hyperlink ref="AB39" location="''!A1" xr:uid="{00000000-0004-0000-0000-0000FE030000}"/>
    <hyperlink ref="AC39" location="''!A1" xr:uid="{00000000-0004-0000-0000-0000FF030000}"/>
    <hyperlink ref="AD39" location="''!A1" xr:uid="{00000000-0004-0000-0000-000000040000}"/>
    <hyperlink ref="AE39" location="''!A1" xr:uid="{00000000-0004-0000-0000-000001040000}"/>
    <hyperlink ref="AF39" location="''!A1" xr:uid="{00000000-0004-0000-0000-000002040000}"/>
    <hyperlink ref="AG39" location="''!A1" xr:uid="{00000000-0004-0000-0000-000003040000}"/>
    <hyperlink ref="AH39" location="''!A1" xr:uid="{00000000-0004-0000-0000-000004040000}"/>
    <hyperlink ref="AI39" location="''!A1" xr:uid="{00000000-0004-0000-0000-000005040000}"/>
    <hyperlink ref="AJ39" location="''!A1" xr:uid="{00000000-0004-0000-0000-000006040000}"/>
    <hyperlink ref="AK39" location="''!A1" xr:uid="{00000000-0004-0000-0000-000007040000}"/>
    <hyperlink ref="AL39" location="''!A1" xr:uid="{00000000-0004-0000-0000-000008040000}"/>
    <hyperlink ref="AM39" location="''!A1" xr:uid="{00000000-0004-0000-0000-000009040000}"/>
    <hyperlink ref="AN39" location="''!A1" xr:uid="{00000000-0004-0000-0000-00000A040000}"/>
    <hyperlink ref="AO39" location="''!A1" xr:uid="{00000000-0004-0000-0000-00000B040000}"/>
    <hyperlink ref="AP39" location="''!A1" xr:uid="{00000000-0004-0000-0000-00000C040000}"/>
    <hyperlink ref="AQ39" location="''!A1" xr:uid="{00000000-0004-0000-0000-00000D040000}"/>
    <hyperlink ref="AR39" location="''!A1" xr:uid="{00000000-0004-0000-0000-00000E040000}"/>
    <hyperlink ref="AS39" location="''!A1" xr:uid="{00000000-0004-0000-0000-00000F040000}"/>
    <hyperlink ref="AT39" location="''!A1" xr:uid="{00000000-0004-0000-0000-000010040000}"/>
    <hyperlink ref="AU39" location="''!A1" xr:uid="{00000000-0004-0000-0000-000011040000}"/>
    <hyperlink ref="AV39" location="''!A1" xr:uid="{00000000-0004-0000-0000-000012040000}"/>
    <hyperlink ref="AW39" location="''!A1" xr:uid="{00000000-0004-0000-0000-000013040000}"/>
    <hyperlink ref="AX39" location="''!A1" xr:uid="{00000000-0004-0000-0000-000014040000}"/>
    <hyperlink ref="AY39" location="''!A1" xr:uid="{00000000-0004-0000-0000-000015040000}"/>
    <hyperlink ref="AZ39" location="''!A1" xr:uid="{00000000-0004-0000-0000-000016040000}"/>
    <hyperlink ref="A40" location="'NAT Gateway'!A1" display="NAT Gateway" xr:uid="{00000000-0004-0000-0000-000017040000}"/>
    <hyperlink ref="AA40" location="''!A1" xr:uid="{00000000-0004-0000-0000-000018040000}"/>
    <hyperlink ref="AB40" location="''!A1" xr:uid="{00000000-0004-0000-0000-000019040000}"/>
    <hyperlink ref="AC40" location="''!A1" xr:uid="{00000000-0004-0000-0000-00001A040000}"/>
    <hyperlink ref="AD40" location="''!A1" xr:uid="{00000000-0004-0000-0000-00001B040000}"/>
    <hyperlink ref="AE40" location="''!A1" xr:uid="{00000000-0004-0000-0000-00001C040000}"/>
    <hyperlink ref="AF40" location="''!A1" xr:uid="{00000000-0004-0000-0000-00001D040000}"/>
    <hyperlink ref="AG40" location="''!A1" xr:uid="{00000000-0004-0000-0000-00001E040000}"/>
    <hyperlink ref="AH40" location="''!A1" xr:uid="{00000000-0004-0000-0000-00001F040000}"/>
    <hyperlink ref="AI40" location="''!A1" xr:uid="{00000000-0004-0000-0000-000020040000}"/>
    <hyperlink ref="AJ40" location="''!A1" xr:uid="{00000000-0004-0000-0000-000021040000}"/>
    <hyperlink ref="AK40" location="''!A1" xr:uid="{00000000-0004-0000-0000-000022040000}"/>
    <hyperlink ref="AL40" location="''!A1" xr:uid="{00000000-0004-0000-0000-000023040000}"/>
    <hyperlink ref="AM40" location="''!A1" xr:uid="{00000000-0004-0000-0000-000024040000}"/>
    <hyperlink ref="AN40" location="''!A1" xr:uid="{00000000-0004-0000-0000-000025040000}"/>
    <hyperlink ref="AO40" location="''!A1" xr:uid="{00000000-0004-0000-0000-000026040000}"/>
    <hyperlink ref="AP40" location="''!A1" xr:uid="{00000000-0004-0000-0000-000027040000}"/>
    <hyperlink ref="AQ40" location="''!A1" xr:uid="{00000000-0004-0000-0000-000028040000}"/>
    <hyperlink ref="AR40" location="''!A1" xr:uid="{00000000-0004-0000-0000-000029040000}"/>
    <hyperlink ref="AS40" location="''!A1" xr:uid="{00000000-0004-0000-0000-00002A040000}"/>
    <hyperlink ref="AT40" location="''!A1" xr:uid="{00000000-0004-0000-0000-00002B040000}"/>
    <hyperlink ref="AU40" location="''!A1" xr:uid="{00000000-0004-0000-0000-00002C040000}"/>
    <hyperlink ref="AV40" location="''!A1" xr:uid="{00000000-0004-0000-0000-00002D040000}"/>
    <hyperlink ref="AW40" location="''!A1" xr:uid="{00000000-0004-0000-0000-00002E040000}"/>
    <hyperlink ref="AX40" location="''!A1" xr:uid="{00000000-0004-0000-0000-00002F040000}"/>
    <hyperlink ref="AY40" location="''!A1" xr:uid="{00000000-0004-0000-0000-000030040000}"/>
    <hyperlink ref="AZ40" location="''!A1" xr:uid="{00000000-0004-0000-0000-000031040000}"/>
    <hyperlink ref="A41" location="'App Gateway'!A1" display="App Gateway" xr:uid="{00000000-0004-0000-0000-000032040000}"/>
    <hyperlink ref="AA41" location="''!A1" xr:uid="{00000000-0004-0000-0000-000033040000}"/>
    <hyperlink ref="AB41" location="''!A1" xr:uid="{00000000-0004-0000-0000-000034040000}"/>
    <hyperlink ref="AC41" location="''!A1" xr:uid="{00000000-0004-0000-0000-000035040000}"/>
    <hyperlink ref="AD41" location="''!A1" xr:uid="{00000000-0004-0000-0000-000036040000}"/>
    <hyperlink ref="AE41" location="''!A1" xr:uid="{00000000-0004-0000-0000-000037040000}"/>
    <hyperlink ref="AF41" location="''!A1" xr:uid="{00000000-0004-0000-0000-000038040000}"/>
    <hyperlink ref="AG41" location="''!A1" xr:uid="{00000000-0004-0000-0000-000039040000}"/>
    <hyperlink ref="AH41" location="''!A1" xr:uid="{00000000-0004-0000-0000-00003A040000}"/>
    <hyperlink ref="AI41" location="''!A1" xr:uid="{00000000-0004-0000-0000-00003B040000}"/>
    <hyperlink ref="AJ41" location="''!A1" xr:uid="{00000000-0004-0000-0000-00003C040000}"/>
    <hyperlink ref="AK41" location="''!A1" xr:uid="{00000000-0004-0000-0000-00003D040000}"/>
    <hyperlink ref="AL41" location="''!A1" xr:uid="{00000000-0004-0000-0000-00003E040000}"/>
    <hyperlink ref="AM41" location="''!A1" xr:uid="{00000000-0004-0000-0000-00003F040000}"/>
    <hyperlink ref="AN41" location="''!A1" xr:uid="{00000000-0004-0000-0000-000040040000}"/>
    <hyperlink ref="AO41" location="''!A1" xr:uid="{00000000-0004-0000-0000-000041040000}"/>
    <hyperlink ref="AP41" location="''!A1" xr:uid="{00000000-0004-0000-0000-000042040000}"/>
    <hyperlink ref="AQ41" location="''!A1" xr:uid="{00000000-0004-0000-0000-000043040000}"/>
    <hyperlink ref="AR41" location="''!A1" xr:uid="{00000000-0004-0000-0000-000044040000}"/>
    <hyperlink ref="AS41" location="''!A1" xr:uid="{00000000-0004-0000-0000-000045040000}"/>
    <hyperlink ref="AT41" location="''!A1" xr:uid="{00000000-0004-0000-0000-000046040000}"/>
    <hyperlink ref="AU41" location="''!A1" xr:uid="{00000000-0004-0000-0000-000047040000}"/>
    <hyperlink ref="AV41" location="''!A1" xr:uid="{00000000-0004-0000-0000-000048040000}"/>
    <hyperlink ref="AW41" location="''!A1" xr:uid="{00000000-0004-0000-0000-000049040000}"/>
    <hyperlink ref="AX41" location="''!A1" xr:uid="{00000000-0004-0000-0000-00004A040000}"/>
    <hyperlink ref="AY41" location="''!A1" xr:uid="{00000000-0004-0000-0000-00004B040000}"/>
    <hyperlink ref="AZ41" location="''!A1" xr:uid="{00000000-0004-0000-0000-00004C040000}"/>
    <hyperlink ref="A42" location="'SQL VMs'!A1" display="SQL VMs" xr:uid="{00000000-0004-0000-0000-00004D040000}"/>
    <hyperlink ref="AA42" location="''!A1" xr:uid="{00000000-0004-0000-0000-00004E040000}"/>
    <hyperlink ref="AB42" location="''!A1" xr:uid="{00000000-0004-0000-0000-00004F040000}"/>
    <hyperlink ref="AC42" location="''!A1" xr:uid="{00000000-0004-0000-0000-000050040000}"/>
    <hyperlink ref="AD42" location="''!A1" xr:uid="{00000000-0004-0000-0000-000051040000}"/>
    <hyperlink ref="AE42" location="''!A1" xr:uid="{00000000-0004-0000-0000-000052040000}"/>
    <hyperlink ref="AF42" location="''!A1" xr:uid="{00000000-0004-0000-0000-000053040000}"/>
    <hyperlink ref="AG42" location="''!A1" xr:uid="{00000000-0004-0000-0000-000054040000}"/>
    <hyperlink ref="AH42" location="''!A1" xr:uid="{00000000-0004-0000-0000-000055040000}"/>
    <hyperlink ref="AI42" location="''!A1" xr:uid="{00000000-0004-0000-0000-000056040000}"/>
    <hyperlink ref="AJ42" location="''!A1" xr:uid="{00000000-0004-0000-0000-000057040000}"/>
    <hyperlink ref="AK42" location="''!A1" xr:uid="{00000000-0004-0000-0000-000058040000}"/>
    <hyperlink ref="AL42" location="''!A1" xr:uid="{00000000-0004-0000-0000-000059040000}"/>
    <hyperlink ref="AM42" location="''!A1" xr:uid="{00000000-0004-0000-0000-00005A040000}"/>
    <hyperlink ref="AN42" location="''!A1" xr:uid="{00000000-0004-0000-0000-00005B040000}"/>
    <hyperlink ref="AO42" location="''!A1" xr:uid="{00000000-0004-0000-0000-00005C040000}"/>
    <hyperlink ref="AP42" location="''!A1" xr:uid="{00000000-0004-0000-0000-00005D040000}"/>
    <hyperlink ref="AQ42" location="''!A1" xr:uid="{00000000-0004-0000-0000-00005E040000}"/>
    <hyperlink ref="AR42" location="''!A1" xr:uid="{00000000-0004-0000-0000-00005F040000}"/>
    <hyperlink ref="AS42" location="''!A1" xr:uid="{00000000-0004-0000-0000-000060040000}"/>
    <hyperlink ref="AT42" location="''!A1" xr:uid="{00000000-0004-0000-0000-000061040000}"/>
    <hyperlink ref="AU42" location="''!A1" xr:uid="{00000000-0004-0000-0000-000062040000}"/>
    <hyperlink ref="AV42" location="''!A1" xr:uid="{00000000-0004-0000-0000-000063040000}"/>
    <hyperlink ref="AW42" location="''!A1" xr:uid="{00000000-0004-0000-0000-000064040000}"/>
    <hyperlink ref="AX42" location="''!A1" xr:uid="{00000000-0004-0000-0000-000065040000}"/>
    <hyperlink ref="AY42" location="''!A1" xr:uid="{00000000-0004-0000-0000-000066040000}"/>
    <hyperlink ref="AZ42" location="''!A1" xr:uid="{00000000-0004-0000-0000-000067040000}"/>
    <hyperlink ref="A43" location="'Connections'!A1" display="Connections" xr:uid="{00000000-0004-0000-0000-000068040000}"/>
    <hyperlink ref="AA43" location="''!A1" xr:uid="{00000000-0004-0000-0000-000069040000}"/>
    <hyperlink ref="AB43" location="''!A1" xr:uid="{00000000-0004-0000-0000-00006A040000}"/>
    <hyperlink ref="AC43" location="''!A1" xr:uid="{00000000-0004-0000-0000-00006B040000}"/>
    <hyperlink ref="AD43" location="''!A1" xr:uid="{00000000-0004-0000-0000-00006C040000}"/>
    <hyperlink ref="AE43" location="''!A1" xr:uid="{00000000-0004-0000-0000-00006D040000}"/>
    <hyperlink ref="AF43" location="''!A1" xr:uid="{00000000-0004-0000-0000-00006E040000}"/>
    <hyperlink ref="AG43" location="''!A1" xr:uid="{00000000-0004-0000-0000-00006F040000}"/>
    <hyperlink ref="AH43" location="''!A1" xr:uid="{00000000-0004-0000-0000-000070040000}"/>
    <hyperlink ref="AI43" location="''!A1" xr:uid="{00000000-0004-0000-0000-000071040000}"/>
    <hyperlink ref="AJ43" location="''!A1" xr:uid="{00000000-0004-0000-0000-000072040000}"/>
    <hyperlink ref="AK43" location="''!A1" xr:uid="{00000000-0004-0000-0000-000073040000}"/>
    <hyperlink ref="AL43" location="''!A1" xr:uid="{00000000-0004-0000-0000-000074040000}"/>
    <hyperlink ref="AM43" location="''!A1" xr:uid="{00000000-0004-0000-0000-000075040000}"/>
    <hyperlink ref="AN43" location="''!A1" xr:uid="{00000000-0004-0000-0000-000076040000}"/>
    <hyperlink ref="AO43" location="''!A1" xr:uid="{00000000-0004-0000-0000-000077040000}"/>
    <hyperlink ref="AP43" location="''!A1" xr:uid="{00000000-0004-0000-0000-000078040000}"/>
    <hyperlink ref="AQ43" location="''!A1" xr:uid="{00000000-0004-0000-0000-000079040000}"/>
    <hyperlink ref="AR43" location="''!A1" xr:uid="{00000000-0004-0000-0000-00007A040000}"/>
    <hyperlink ref="AS43" location="''!A1" xr:uid="{00000000-0004-0000-0000-00007B040000}"/>
    <hyperlink ref="AT43" location="''!A1" xr:uid="{00000000-0004-0000-0000-00007C040000}"/>
    <hyperlink ref="AU43" location="''!A1" xr:uid="{00000000-0004-0000-0000-00007D040000}"/>
    <hyperlink ref="AV43" location="''!A1" xr:uid="{00000000-0004-0000-0000-00007E040000}"/>
    <hyperlink ref="AW43" location="''!A1" xr:uid="{00000000-0004-0000-0000-00007F040000}"/>
    <hyperlink ref="AX43" location="''!A1" xr:uid="{00000000-0004-0000-0000-000080040000}"/>
    <hyperlink ref="AY43" location="''!A1" xr:uid="{00000000-0004-0000-0000-000081040000}"/>
    <hyperlink ref="AZ43" location="''!A1" xr:uid="{00000000-0004-0000-0000-000082040000}"/>
    <hyperlink ref="A44" location="'Bastion Hosts'!A1" display="Bastion Hosts" xr:uid="{00000000-0004-0000-0000-000083040000}"/>
    <hyperlink ref="AA44" location="''!A1" xr:uid="{00000000-0004-0000-0000-000084040000}"/>
    <hyperlink ref="AB44" location="''!A1" xr:uid="{00000000-0004-0000-0000-000085040000}"/>
    <hyperlink ref="AC44" location="''!A1" xr:uid="{00000000-0004-0000-0000-000086040000}"/>
    <hyperlink ref="AD44" location="''!A1" xr:uid="{00000000-0004-0000-0000-000087040000}"/>
    <hyperlink ref="AE44" location="''!A1" xr:uid="{00000000-0004-0000-0000-000088040000}"/>
    <hyperlink ref="AF44" location="''!A1" xr:uid="{00000000-0004-0000-0000-000089040000}"/>
    <hyperlink ref="AG44" location="''!A1" xr:uid="{00000000-0004-0000-0000-00008A040000}"/>
    <hyperlink ref="AH44" location="''!A1" xr:uid="{00000000-0004-0000-0000-00008B040000}"/>
    <hyperlink ref="AI44" location="''!A1" xr:uid="{00000000-0004-0000-0000-00008C040000}"/>
    <hyperlink ref="AJ44" location="''!A1" xr:uid="{00000000-0004-0000-0000-00008D040000}"/>
    <hyperlink ref="AK44" location="''!A1" xr:uid="{00000000-0004-0000-0000-00008E040000}"/>
    <hyperlink ref="AL44" location="''!A1" xr:uid="{00000000-0004-0000-0000-00008F040000}"/>
    <hyperlink ref="AM44" location="''!A1" xr:uid="{00000000-0004-0000-0000-000090040000}"/>
    <hyperlink ref="AN44" location="''!A1" xr:uid="{00000000-0004-0000-0000-000091040000}"/>
    <hyperlink ref="AO44" location="''!A1" xr:uid="{00000000-0004-0000-0000-000092040000}"/>
    <hyperlink ref="AP44" location="''!A1" xr:uid="{00000000-0004-0000-0000-000093040000}"/>
    <hyperlink ref="AQ44" location="''!A1" xr:uid="{00000000-0004-0000-0000-000094040000}"/>
    <hyperlink ref="AR44" location="''!A1" xr:uid="{00000000-0004-0000-0000-000095040000}"/>
    <hyperlink ref="AS44" location="''!A1" xr:uid="{00000000-0004-0000-0000-000096040000}"/>
    <hyperlink ref="AT44" location="''!A1" xr:uid="{00000000-0004-0000-0000-000097040000}"/>
    <hyperlink ref="AU44" location="''!A1" xr:uid="{00000000-0004-0000-0000-000098040000}"/>
    <hyperlink ref="AV44" location="''!A1" xr:uid="{00000000-0004-0000-0000-000099040000}"/>
    <hyperlink ref="AW44" location="''!A1" xr:uid="{00000000-0004-0000-0000-00009A040000}"/>
    <hyperlink ref="AX44" location="''!A1" xr:uid="{00000000-0004-0000-0000-00009B040000}"/>
    <hyperlink ref="AY44" location="''!A1" xr:uid="{00000000-0004-0000-0000-00009C040000}"/>
    <hyperlink ref="AZ44" location="''!A1" xr:uid="{00000000-0004-0000-0000-00009D040000}"/>
    <hyperlink ref="A45" location="'Service BUS'!A1" display="Service BUS" xr:uid="{00000000-0004-0000-0000-00009E040000}"/>
    <hyperlink ref="AA45" location="''!A1" xr:uid="{00000000-0004-0000-0000-00009F040000}"/>
    <hyperlink ref="AB45" location="''!A1" xr:uid="{00000000-0004-0000-0000-0000A0040000}"/>
    <hyperlink ref="AC45" location="''!A1" xr:uid="{00000000-0004-0000-0000-0000A1040000}"/>
    <hyperlink ref="AD45" location="''!A1" xr:uid="{00000000-0004-0000-0000-0000A2040000}"/>
    <hyperlink ref="AE45" location="''!A1" xr:uid="{00000000-0004-0000-0000-0000A3040000}"/>
    <hyperlink ref="AF45" location="''!A1" xr:uid="{00000000-0004-0000-0000-0000A4040000}"/>
    <hyperlink ref="AG45" location="''!A1" xr:uid="{00000000-0004-0000-0000-0000A5040000}"/>
    <hyperlink ref="AH45" location="''!A1" xr:uid="{00000000-0004-0000-0000-0000A6040000}"/>
    <hyperlink ref="AI45" location="''!A1" xr:uid="{00000000-0004-0000-0000-0000A7040000}"/>
    <hyperlink ref="AJ45" location="''!A1" xr:uid="{00000000-0004-0000-0000-0000A8040000}"/>
    <hyperlink ref="AK45" location="''!A1" xr:uid="{00000000-0004-0000-0000-0000A9040000}"/>
    <hyperlink ref="AL45" location="''!A1" xr:uid="{00000000-0004-0000-0000-0000AA040000}"/>
    <hyperlink ref="AM45" location="''!A1" xr:uid="{00000000-0004-0000-0000-0000AB040000}"/>
    <hyperlink ref="AN45" location="''!A1" xr:uid="{00000000-0004-0000-0000-0000AC040000}"/>
    <hyperlink ref="AO45" location="''!A1" xr:uid="{00000000-0004-0000-0000-0000AD040000}"/>
    <hyperlink ref="AP45" location="''!A1" xr:uid="{00000000-0004-0000-0000-0000AE040000}"/>
    <hyperlink ref="AQ45" location="''!A1" xr:uid="{00000000-0004-0000-0000-0000AF040000}"/>
    <hyperlink ref="AR45" location="''!A1" xr:uid="{00000000-0004-0000-0000-0000B0040000}"/>
    <hyperlink ref="AS45" location="''!A1" xr:uid="{00000000-0004-0000-0000-0000B1040000}"/>
    <hyperlink ref="AT45" location="''!A1" xr:uid="{00000000-0004-0000-0000-0000B2040000}"/>
    <hyperlink ref="AU45" location="''!A1" xr:uid="{00000000-0004-0000-0000-0000B3040000}"/>
    <hyperlink ref="AV45" location="''!A1" xr:uid="{00000000-0004-0000-0000-0000B4040000}"/>
    <hyperlink ref="AW45" location="''!A1" xr:uid="{00000000-0004-0000-0000-0000B5040000}"/>
    <hyperlink ref="AX45" location="''!A1" xr:uid="{00000000-0004-0000-0000-0000B6040000}"/>
    <hyperlink ref="AY45" location="''!A1" xr:uid="{00000000-0004-0000-0000-0000B7040000}"/>
    <hyperlink ref="AZ45" location="''!A1" xr:uid="{00000000-0004-0000-0000-0000B8040000}"/>
    <hyperlink ref="A46" location="'VNET Gateways'!A1" display="VNET Gateways" xr:uid="{00000000-0004-0000-0000-0000B9040000}"/>
    <hyperlink ref="AA46" location="''!A1" xr:uid="{00000000-0004-0000-0000-0000BA040000}"/>
    <hyperlink ref="AB46" location="''!A1" xr:uid="{00000000-0004-0000-0000-0000BB040000}"/>
    <hyperlink ref="AC46" location="''!A1" xr:uid="{00000000-0004-0000-0000-0000BC040000}"/>
    <hyperlink ref="AD46" location="''!A1" xr:uid="{00000000-0004-0000-0000-0000BD040000}"/>
    <hyperlink ref="AE46" location="''!A1" xr:uid="{00000000-0004-0000-0000-0000BE040000}"/>
    <hyperlink ref="AF46" location="''!A1" xr:uid="{00000000-0004-0000-0000-0000BF040000}"/>
    <hyperlink ref="AG46" location="''!A1" xr:uid="{00000000-0004-0000-0000-0000C0040000}"/>
    <hyperlink ref="AH46" location="''!A1" xr:uid="{00000000-0004-0000-0000-0000C1040000}"/>
    <hyperlink ref="AI46" location="''!A1" xr:uid="{00000000-0004-0000-0000-0000C2040000}"/>
    <hyperlink ref="AJ46" location="''!A1" xr:uid="{00000000-0004-0000-0000-0000C3040000}"/>
    <hyperlink ref="AK46" location="''!A1" xr:uid="{00000000-0004-0000-0000-0000C4040000}"/>
    <hyperlink ref="AL46" location="''!A1" xr:uid="{00000000-0004-0000-0000-0000C5040000}"/>
    <hyperlink ref="AM46" location="''!A1" xr:uid="{00000000-0004-0000-0000-0000C6040000}"/>
    <hyperlink ref="AN46" location="''!A1" xr:uid="{00000000-0004-0000-0000-0000C7040000}"/>
    <hyperlink ref="AO46" location="''!A1" xr:uid="{00000000-0004-0000-0000-0000C8040000}"/>
    <hyperlink ref="AP46" location="''!A1" xr:uid="{00000000-0004-0000-0000-0000C9040000}"/>
    <hyperlink ref="AQ46" location="''!A1" xr:uid="{00000000-0004-0000-0000-0000CA040000}"/>
    <hyperlink ref="AR46" location="''!A1" xr:uid="{00000000-0004-0000-0000-0000CB040000}"/>
    <hyperlink ref="AS46" location="''!A1" xr:uid="{00000000-0004-0000-0000-0000CC040000}"/>
    <hyperlink ref="AT46" location="''!A1" xr:uid="{00000000-0004-0000-0000-0000CD040000}"/>
    <hyperlink ref="AU46" location="''!A1" xr:uid="{00000000-0004-0000-0000-0000CE040000}"/>
    <hyperlink ref="AV46" location="''!A1" xr:uid="{00000000-0004-0000-0000-0000CF040000}"/>
    <hyperlink ref="AW46" location="''!A1" xr:uid="{00000000-0004-0000-0000-0000D0040000}"/>
    <hyperlink ref="AX46" location="''!A1" xr:uid="{00000000-0004-0000-0000-0000D1040000}"/>
    <hyperlink ref="AY46" location="''!A1" xr:uid="{00000000-0004-0000-0000-0000D2040000}"/>
    <hyperlink ref="AZ46" location="''!A1" xr:uid="{00000000-0004-0000-0000-0000D3040000}"/>
    <hyperlink ref="A47" location="'Synapse'!A1" display="Synapse" xr:uid="{00000000-0004-0000-0000-0000D4040000}"/>
    <hyperlink ref="AA47" location="''!A1" xr:uid="{00000000-0004-0000-0000-0000D5040000}"/>
    <hyperlink ref="AB47" location="''!A1" xr:uid="{00000000-0004-0000-0000-0000D6040000}"/>
    <hyperlink ref="AC47" location="''!A1" xr:uid="{00000000-0004-0000-0000-0000D7040000}"/>
    <hyperlink ref="AD47" location="''!A1" xr:uid="{00000000-0004-0000-0000-0000D8040000}"/>
    <hyperlink ref="AE47" location="''!A1" xr:uid="{00000000-0004-0000-0000-0000D9040000}"/>
    <hyperlink ref="AF47" location="''!A1" xr:uid="{00000000-0004-0000-0000-0000DA040000}"/>
    <hyperlink ref="AG47" location="''!A1" xr:uid="{00000000-0004-0000-0000-0000DB040000}"/>
    <hyperlink ref="AH47" location="''!A1" xr:uid="{00000000-0004-0000-0000-0000DC040000}"/>
    <hyperlink ref="AI47" location="''!A1" xr:uid="{00000000-0004-0000-0000-0000DD040000}"/>
    <hyperlink ref="AJ47" location="''!A1" xr:uid="{00000000-0004-0000-0000-0000DE040000}"/>
    <hyperlink ref="AK47" location="''!A1" xr:uid="{00000000-0004-0000-0000-0000DF040000}"/>
    <hyperlink ref="AL47" location="''!A1" xr:uid="{00000000-0004-0000-0000-0000E0040000}"/>
    <hyperlink ref="AM47" location="''!A1" xr:uid="{00000000-0004-0000-0000-0000E1040000}"/>
    <hyperlink ref="AN47" location="''!A1" xr:uid="{00000000-0004-0000-0000-0000E2040000}"/>
    <hyperlink ref="AO47" location="''!A1" xr:uid="{00000000-0004-0000-0000-0000E3040000}"/>
    <hyperlink ref="AP47" location="''!A1" xr:uid="{00000000-0004-0000-0000-0000E4040000}"/>
    <hyperlink ref="AQ47" location="''!A1" xr:uid="{00000000-0004-0000-0000-0000E5040000}"/>
    <hyperlink ref="AR47" location="''!A1" xr:uid="{00000000-0004-0000-0000-0000E6040000}"/>
    <hyperlink ref="AS47" location="''!A1" xr:uid="{00000000-0004-0000-0000-0000E7040000}"/>
    <hyperlink ref="AT47" location="''!A1" xr:uid="{00000000-0004-0000-0000-0000E8040000}"/>
    <hyperlink ref="AU47" location="''!A1" xr:uid="{00000000-0004-0000-0000-0000E9040000}"/>
    <hyperlink ref="AV47" location="''!A1" xr:uid="{00000000-0004-0000-0000-0000EA040000}"/>
    <hyperlink ref="AW47" location="''!A1" xr:uid="{00000000-0004-0000-0000-0000EB040000}"/>
    <hyperlink ref="AX47" location="''!A1" xr:uid="{00000000-0004-0000-0000-0000EC040000}"/>
    <hyperlink ref="AY47" location="''!A1" xr:uid="{00000000-0004-0000-0000-0000ED040000}"/>
    <hyperlink ref="AZ47" location="''!A1" xr:uid="{00000000-0004-0000-0000-0000EE040000}"/>
    <hyperlink ref="A48" location="'Stream Analytics Jobs'!A1" display="Stream Analytics Jobs" xr:uid="{00000000-0004-0000-0000-0000EF040000}"/>
    <hyperlink ref="AA48" location="''!A1" xr:uid="{00000000-0004-0000-0000-0000F0040000}"/>
    <hyperlink ref="AB48" location="''!A1" xr:uid="{00000000-0004-0000-0000-0000F1040000}"/>
    <hyperlink ref="AC48" location="''!A1" xr:uid="{00000000-0004-0000-0000-0000F2040000}"/>
    <hyperlink ref="AD48" location="''!A1" xr:uid="{00000000-0004-0000-0000-0000F3040000}"/>
    <hyperlink ref="AE48" location="''!A1" xr:uid="{00000000-0004-0000-0000-0000F4040000}"/>
    <hyperlink ref="AF48" location="''!A1" xr:uid="{00000000-0004-0000-0000-0000F5040000}"/>
    <hyperlink ref="AG48" location="''!A1" xr:uid="{00000000-0004-0000-0000-0000F6040000}"/>
    <hyperlink ref="AH48" location="''!A1" xr:uid="{00000000-0004-0000-0000-0000F7040000}"/>
    <hyperlink ref="AI48" location="''!A1" xr:uid="{00000000-0004-0000-0000-0000F8040000}"/>
    <hyperlink ref="AJ48" location="''!A1" xr:uid="{00000000-0004-0000-0000-0000F9040000}"/>
    <hyperlink ref="AK48" location="''!A1" xr:uid="{00000000-0004-0000-0000-0000FA040000}"/>
    <hyperlink ref="AL48" location="''!A1" xr:uid="{00000000-0004-0000-0000-0000FB040000}"/>
    <hyperlink ref="AM48" location="''!A1" xr:uid="{00000000-0004-0000-0000-0000FC040000}"/>
    <hyperlink ref="AN48" location="''!A1" xr:uid="{00000000-0004-0000-0000-0000FD040000}"/>
    <hyperlink ref="AO48" location="''!A1" xr:uid="{00000000-0004-0000-0000-0000FE040000}"/>
    <hyperlink ref="AP48" location="''!A1" xr:uid="{00000000-0004-0000-0000-0000FF040000}"/>
    <hyperlink ref="AQ48" location="''!A1" xr:uid="{00000000-0004-0000-0000-000000050000}"/>
    <hyperlink ref="AR48" location="''!A1" xr:uid="{00000000-0004-0000-0000-000001050000}"/>
    <hyperlink ref="AS48" location="''!A1" xr:uid="{00000000-0004-0000-0000-000002050000}"/>
    <hyperlink ref="AT48" location="''!A1" xr:uid="{00000000-0004-0000-0000-000003050000}"/>
    <hyperlink ref="AU48" location="''!A1" xr:uid="{00000000-0004-0000-0000-000004050000}"/>
    <hyperlink ref="AV48" location="''!A1" xr:uid="{00000000-0004-0000-0000-000005050000}"/>
    <hyperlink ref="AW48" location="''!A1" xr:uid="{00000000-0004-0000-0000-000006050000}"/>
    <hyperlink ref="AX48" location="''!A1" xr:uid="{00000000-0004-0000-0000-000007050000}"/>
    <hyperlink ref="AY48" location="''!A1" xr:uid="{00000000-0004-0000-0000-000008050000}"/>
    <hyperlink ref="AZ48" location="''!A1" xr:uid="{00000000-0004-0000-0000-000009050000}"/>
    <hyperlink ref="A49" location="'AVD'!A1" display="AVD" xr:uid="{00000000-0004-0000-0000-00000A050000}"/>
    <hyperlink ref="AA49" location="''!A1" xr:uid="{00000000-0004-0000-0000-00000B050000}"/>
    <hyperlink ref="AB49" location="''!A1" xr:uid="{00000000-0004-0000-0000-00000C050000}"/>
    <hyperlink ref="AC49" location="''!A1" xr:uid="{00000000-0004-0000-0000-00000D050000}"/>
    <hyperlink ref="AD49" location="''!A1" xr:uid="{00000000-0004-0000-0000-00000E050000}"/>
    <hyperlink ref="AE49" location="''!A1" xr:uid="{00000000-0004-0000-0000-00000F050000}"/>
    <hyperlink ref="AF49" location="''!A1" xr:uid="{00000000-0004-0000-0000-000010050000}"/>
    <hyperlink ref="AG49" location="''!A1" xr:uid="{00000000-0004-0000-0000-000011050000}"/>
    <hyperlink ref="AH49" location="''!A1" xr:uid="{00000000-0004-0000-0000-000012050000}"/>
    <hyperlink ref="AI49" location="''!A1" xr:uid="{00000000-0004-0000-0000-000013050000}"/>
    <hyperlink ref="AJ49" location="''!A1" xr:uid="{00000000-0004-0000-0000-000014050000}"/>
    <hyperlink ref="AK49" location="''!A1" xr:uid="{00000000-0004-0000-0000-000015050000}"/>
    <hyperlink ref="AL49" location="''!A1" xr:uid="{00000000-0004-0000-0000-000016050000}"/>
    <hyperlink ref="AM49" location="''!A1" xr:uid="{00000000-0004-0000-0000-000017050000}"/>
    <hyperlink ref="AN49" location="''!A1" xr:uid="{00000000-0004-0000-0000-000018050000}"/>
    <hyperlink ref="AO49" location="''!A1" xr:uid="{00000000-0004-0000-0000-000019050000}"/>
    <hyperlink ref="AP49" location="''!A1" xr:uid="{00000000-0004-0000-0000-00001A050000}"/>
    <hyperlink ref="AQ49" location="''!A1" xr:uid="{00000000-0004-0000-0000-00001B050000}"/>
    <hyperlink ref="AR49" location="''!A1" xr:uid="{00000000-0004-0000-0000-00001C050000}"/>
    <hyperlink ref="AS49" location="''!A1" xr:uid="{00000000-0004-0000-0000-00001D050000}"/>
    <hyperlink ref="AT49" location="''!A1" xr:uid="{00000000-0004-0000-0000-00001E050000}"/>
    <hyperlink ref="AU49" location="''!A1" xr:uid="{00000000-0004-0000-0000-00001F050000}"/>
    <hyperlink ref="AV49" location="''!A1" xr:uid="{00000000-0004-0000-0000-000020050000}"/>
    <hyperlink ref="AW49" location="''!A1" xr:uid="{00000000-0004-0000-0000-000021050000}"/>
    <hyperlink ref="AX49" location="''!A1" xr:uid="{00000000-0004-0000-0000-000022050000}"/>
    <hyperlink ref="AY49" location="''!A1" xr:uid="{00000000-0004-0000-0000-000023050000}"/>
    <hyperlink ref="AZ49" location="''!A1" xr:uid="{00000000-0004-0000-0000-000024050000}"/>
    <hyperlink ref="A50" location="'Outages'!A1" display="Outages" xr:uid="{00000000-0004-0000-0000-000025050000}"/>
    <hyperlink ref="AA50" location="''!A1" xr:uid="{00000000-0004-0000-0000-000026050000}"/>
    <hyperlink ref="AB50" location="''!A1" xr:uid="{00000000-0004-0000-0000-000027050000}"/>
    <hyperlink ref="AC50" location="''!A1" xr:uid="{00000000-0004-0000-0000-000028050000}"/>
    <hyperlink ref="AD50" location="''!A1" xr:uid="{00000000-0004-0000-0000-000029050000}"/>
    <hyperlink ref="AE50" location="''!A1" xr:uid="{00000000-0004-0000-0000-00002A050000}"/>
    <hyperlink ref="AF50" location="''!A1" xr:uid="{00000000-0004-0000-0000-00002B050000}"/>
    <hyperlink ref="AG50" location="''!A1" xr:uid="{00000000-0004-0000-0000-00002C050000}"/>
    <hyperlink ref="AH50" location="''!A1" xr:uid="{00000000-0004-0000-0000-00002D050000}"/>
    <hyperlink ref="AI50" location="''!A1" xr:uid="{00000000-0004-0000-0000-00002E050000}"/>
    <hyperlink ref="AJ50" location="''!A1" xr:uid="{00000000-0004-0000-0000-00002F050000}"/>
    <hyperlink ref="AK50" location="''!A1" xr:uid="{00000000-0004-0000-0000-000030050000}"/>
    <hyperlink ref="AL50" location="''!A1" xr:uid="{00000000-0004-0000-0000-000031050000}"/>
    <hyperlink ref="AM50" location="''!A1" xr:uid="{00000000-0004-0000-0000-000032050000}"/>
    <hyperlink ref="AN50" location="''!A1" xr:uid="{00000000-0004-0000-0000-000033050000}"/>
    <hyperlink ref="AO50" location="''!A1" xr:uid="{00000000-0004-0000-0000-000034050000}"/>
    <hyperlink ref="AP50" location="''!A1" xr:uid="{00000000-0004-0000-0000-000035050000}"/>
    <hyperlink ref="AQ50" location="''!A1" xr:uid="{00000000-0004-0000-0000-000036050000}"/>
    <hyperlink ref="AR50" location="''!A1" xr:uid="{00000000-0004-0000-0000-000037050000}"/>
    <hyperlink ref="AS50" location="''!A1" xr:uid="{00000000-0004-0000-0000-000038050000}"/>
    <hyperlink ref="AT50" location="''!A1" xr:uid="{00000000-0004-0000-0000-000039050000}"/>
    <hyperlink ref="AU50" location="''!A1" xr:uid="{00000000-0004-0000-0000-00003A050000}"/>
    <hyperlink ref="AV50" location="''!A1" xr:uid="{00000000-0004-0000-0000-00003B050000}"/>
    <hyperlink ref="AW50" location="''!A1" xr:uid="{00000000-0004-0000-0000-00003C050000}"/>
    <hyperlink ref="AX50" location="''!A1" xr:uid="{00000000-0004-0000-0000-00003D050000}"/>
    <hyperlink ref="AY50" location="''!A1" xr:uid="{00000000-0004-0000-0000-00003E050000}"/>
    <hyperlink ref="AZ50" location="''!A1" xr:uid="{00000000-0004-0000-0000-00003F050000}"/>
    <hyperlink ref="A51" location="'Advisor'!A1" display="Advisor" xr:uid="{00000000-0004-0000-0000-000040050000}"/>
    <hyperlink ref="AA51" location="''!A1" xr:uid="{00000000-0004-0000-0000-000041050000}"/>
    <hyperlink ref="AB51" location="''!A1" xr:uid="{00000000-0004-0000-0000-000042050000}"/>
    <hyperlink ref="AC51" location="''!A1" xr:uid="{00000000-0004-0000-0000-000043050000}"/>
    <hyperlink ref="AD51" location="''!A1" xr:uid="{00000000-0004-0000-0000-000044050000}"/>
    <hyperlink ref="AE51" location="''!A1" xr:uid="{00000000-0004-0000-0000-000045050000}"/>
    <hyperlink ref="AF51" location="''!A1" xr:uid="{00000000-0004-0000-0000-000046050000}"/>
    <hyperlink ref="AG51" location="''!A1" xr:uid="{00000000-0004-0000-0000-000047050000}"/>
    <hyperlink ref="AH51" location="''!A1" xr:uid="{00000000-0004-0000-0000-000048050000}"/>
    <hyperlink ref="AI51" location="''!A1" xr:uid="{00000000-0004-0000-0000-000049050000}"/>
    <hyperlink ref="AJ51" location="''!A1" xr:uid="{00000000-0004-0000-0000-00004A050000}"/>
    <hyperlink ref="AK51" location="''!A1" xr:uid="{00000000-0004-0000-0000-00004B050000}"/>
    <hyperlink ref="AL51" location="''!A1" xr:uid="{00000000-0004-0000-0000-00004C050000}"/>
    <hyperlink ref="AM51" location="''!A1" xr:uid="{00000000-0004-0000-0000-00004D050000}"/>
    <hyperlink ref="AN51" location="''!A1" xr:uid="{00000000-0004-0000-0000-00004E050000}"/>
    <hyperlink ref="AO51" location="''!A1" xr:uid="{00000000-0004-0000-0000-00004F050000}"/>
    <hyperlink ref="AP51" location="''!A1" xr:uid="{00000000-0004-0000-0000-000050050000}"/>
    <hyperlink ref="AQ51" location="''!A1" xr:uid="{00000000-0004-0000-0000-000051050000}"/>
    <hyperlink ref="AR51" location="''!A1" xr:uid="{00000000-0004-0000-0000-000052050000}"/>
    <hyperlink ref="AS51" location="''!A1" xr:uid="{00000000-0004-0000-0000-000053050000}"/>
    <hyperlink ref="AT51" location="''!A1" xr:uid="{00000000-0004-0000-0000-000054050000}"/>
    <hyperlink ref="AU51" location="''!A1" xr:uid="{00000000-0004-0000-0000-000055050000}"/>
    <hyperlink ref="AV51" location="''!A1" xr:uid="{00000000-0004-0000-0000-000056050000}"/>
    <hyperlink ref="AW51" location="''!A1" xr:uid="{00000000-0004-0000-0000-000057050000}"/>
    <hyperlink ref="AX51" location="''!A1" xr:uid="{00000000-0004-0000-0000-000058050000}"/>
    <hyperlink ref="AY51" location="''!A1" xr:uid="{00000000-0004-0000-0000-000059050000}"/>
    <hyperlink ref="AZ51" location="''!A1" xr:uid="{00000000-0004-0000-0000-00005A050000}"/>
    <hyperlink ref="A52" location="'Policy'!A1" display="Policy" xr:uid="{00000000-0004-0000-0000-00005B050000}"/>
    <hyperlink ref="AA52" location="''!A1" xr:uid="{00000000-0004-0000-0000-00005C050000}"/>
    <hyperlink ref="AB52" location="''!A1" xr:uid="{00000000-0004-0000-0000-00005D050000}"/>
    <hyperlink ref="AC52" location="''!A1" xr:uid="{00000000-0004-0000-0000-00005E050000}"/>
    <hyperlink ref="AD52" location="''!A1" xr:uid="{00000000-0004-0000-0000-00005F050000}"/>
    <hyperlink ref="AE52" location="''!A1" xr:uid="{00000000-0004-0000-0000-000060050000}"/>
    <hyperlink ref="AF52" location="''!A1" xr:uid="{00000000-0004-0000-0000-000061050000}"/>
    <hyperlink ref="AG52" location="''!A1" xr:uid="{00000000-0004-0000-0000-000062050000}"/>
    <hyperlink ref="AH52" location="''!A1" xr:uid="{00000000-0004-0000-0000-000063050000}"/>
    <hyperlink ref="AI52" location="''!A1" xr:uid="{00000000-0004-0000-0000-000064050000}"/>
    <hyperlink ref="AJ52" location="''!A1" xr:uid="{00000000-0004-0000-0000-000065050000}"/>
    <hyperlink ref="AK52" location="''!A1" xr:uid="{00000000-0004-0000-0000-000066050000}"/>
    <hyperlink ref="AL52" location="''!A1" xr:uid="{00000000-0004-0000-0000-000067050000}"/>
    <hyperlink ref="AM52" location="''!A1" xr:uid="{00000000-0004-0000-0000-000068050000}"/>
    <hyperlink ref="AN52" location="''!A1" xr:uid="{00000000-0004-0000-0000-000069050000}"/>
    <hyperlink ref="AO52" location="''!A1" xr:uid="{00000000-0004-0000-0000-00006A050000}"/>
    <hyperlink ref="AP52" location="''!A1" xr:uid="{00000000-0004-0000-0000-00006B050000}"/>
    <hyperlink ref="AQ52" location="''!A1" xr:uid="{00000000-0004-0000-0000-00006C050000}"/>
    <hyperlink ref="AR52" location="''!A1" xr:uid="{00000000-0004-0000-0000-00006D050000}"/>
    <hyperlink ref="AS52" location="''!A1" xr:uid="{00000000-0004-0000-0000-00006E050000}"/>
    <hyperlink ref="AT52" location="''!A1" xr:uid="{00000000-0004-0000-0000-00006F050000}"/>
    <hyperlink ref="AU52" location="''!A1" xr:uid="{00000000-0004-0000-0000-000070050000}"/>
    <hyperlink ref="AV52" location="''!A1" xr:uid="{00000000-0004-0000-0000-000071050000}"/>
    <hyperlink ref="AW52" location="''!A1" xr:uid="{00000000-0004-0000-0000-000072050000}"/>
    <hyperlink ref="AX52" location="''!A1" xr:uid="{00000000-0004-0000-0000-000073050000}"/>
    <hyperlink ref="AY52" location="''!A1" xr:uid="{00000000-0004-0000-0000-000074050000}"/>
    <hyperlink ref="AZ52" location="''!A1" xr:uid="{00000000-0004-0000-0000-000075050000}"/>
    <hyperlink ref="A53" location="'AdvisorScore'!A1" display="AdvisorScore" xr:uid="{00000000-0004-0000-0000-000076050000}"/>
    <hyperlink ref="AA53" location="''!A1" xr:uid="{00000000-0004-0000-0000-000077050000}"/>
    <hyperlink ref="AB53" location="''!A1" xr:uid="{00000000-0004-0000-0000-000078050000}"/>
    <hyperlink ref="AC53" location="''!A1" xr:uid="{00000000-0004-0000-0000-000079050000}"/>
    <hyperlink ref="AD53" location="''!A1" xr:uid="{00000000-0004-0000-0000-00007A050000}"/>
    <hyperlink ref="AE53" location="''!A1" xr:uid="{00000000-0004-0000-0000-00007B050000}"/>
    <hyperlink ref="AF53" location="''!A1" xr:uid="{00000000-0004-0000-0000-00007C050000}"/>
    <hyperlink ref="AG53" location="''!A1" xr:uid="{00000000-0004-0000-0000-00007D050000}"/>
    <hyperlink ref="AH53" location="''!A1" xr:uid="{00000000-0004-0000-0000-00007E050000}"/>
    <hyperlink ref="AI53" location="''!A1" xr:uid="{00000000-0004-0000-0000-00007F050000}"/>
    <hyperlink ref="AJ53" location="''!A1" xr:uid="{00000000-0004-0000-0000-000080050000}"/>
    <hyperlink ref="AK53" location="''!A1" xr:uid="{00000000-0004-0000-0000-000081050000}"/>
    <hyperlink ref="AL53" location="''!A1" xr:uid="{00000000-0004-0000-0000-000082050000}"/>
    <hyperlink ref="AM53" location="''!A1" xr:uid="{00000000-0004-0000-0000-000083050000}"/>
    <hyperlink ref="AN53" location="''!A1" xr:uid="{00000000-0004-0000-0000-000084050000}"/>
    <hyperlink ref="AO53" location="''!A1" xr:uid="{00000000-0004-0000-0000-000085050000}"/>
    <hyperlink ref="AP53" location="''!A1" xr:uid="{00000000-0004-0000-0000-000086050000}"/>
    <hyperlink ref="AQ53" location="''!A1" xr:uid="{00000000-0004-0000-0000-000087050000}"/>
    <hyperlink ref="AR53" location="''!A1" xr:uid="{00000000-0004-0000-0000-000088050000}"/>
    <hyperlink ref="AS53" location="''!A1" xr:uid="{00000000-0004-0000-0000-000089050000}"/>
    <hyperlink ref="AT53" location="''!A1" xr:uid="{00000000-0004-0000-0000-00008A050000}"/>
    <hyperlink ref="AU53" location="''!A1" xr:uid="{00000000-0004-0000-0000-00008B050000}"/>
    <hyperlink ref="AV53" location="''!A1" xr:uid="{00000000-0004-0000-0000-00008C050000}"/>
    <hyperlink ref="AW53" location="''!A1" xr:uid="{00000000-0004-0000-0000-00008D050000}"/>
    <hyperlink ref="AX53" location="''!A1" xr:uid="{00000000-0004-0000-0000-00008E050000}"/>
    <hyperlink ref="AY53" location="''!A1" xr:uid="{00000000-0004-0000-0000-00008F050000}"/>
    <hyperlink ref="AZ53" location="''!A1" xr:uid="{00000000-0004-0000-0000-000090050000}"/>
    <hyperlink ref="A54" location="'Reservation Advisor'!A1" display="Reservation Advisor" xr:uid="{00000000-0004-0000-0000-000091050000}"/>
    <hyperlink ref="AA54" location="''!A1" xr:uid="{00000000-0004-0000-0000-000092050000}"/>
    <hyperlink ref="AB54" location="''!A1" xr:uid="{00000000-0004-0000-0000-000093050000}"/>
    <hyperlink ref="AC54" location="''!A1" xr:uid="{00000000-0004-0000-0000-000094050000}"/>
    <hyperlink ref="AD54" location="''!A1" xr:uid="{00000000-0004-0000-0000-000095050000}"/>
    <hyperlink ref="AE54" location="''!A1" xr:uid="{00000000-0004-0000-0000-000096050000}"/>
    <hyperlink ref="AF54" location="''!A1" xr:uid="{00000000-0004-0000-0000-000097050000}"/>
    <hyperlink ref="AG54" location="''!A1" xr:uid="{00000000-0004-0000-0000-000098050000}"/>
    <hyperlink ref="AH54" location="''!A1" xr:uid="{00000000-0004-0000-0000-000099050000}"/>
    <hyperlink ref="AI54" location="''!A1" xr:uid="{00000000-0004-0000-0000-00009A050000}"/>
    <hyperlink ref="AJ54" location="''!A1" xr:uid="{00000000-0004-0000-0000-00009B050000}"/>
    <hyperlink ref="AK54" location="''!A1" xr:uid="{00000000-0004-0000-0000-00009C050000}"/>
    <hyperlink ref="AL54" location="''!A1" xr:uid="{00000000-0004-0000-0000-00009D050000}"/>
    <hyperlink ref="AM54" location="''!A1" xr:uid="{00000000-0004-0000-0000-00009E050000}"/>
    <hyperlink ref="AN54" location="''!A1" xr:uid="{00000000-0004-0000-0000-00009F050000}"/>
    <hyperlink ref="AO54" location="''!A1" xr:uid="{00000000-0004-0000-0000-0000A0050000}"/>
    <hyperlink ref="AP54" location="''!A1" xr:uid="{00000000-0004-0000-0000-0000A1050000}"/>
    <hyperlink ref="AQ54" location="''!A1" xr:uid="{00000000-0004-0000-0000-0000A2050000}"/>
    <hyperlink ref="AR54" location="''!A1" xr:uid="{00000000-0004-0000-0000-0000A3050000}"/>
    <hyperlink ref="AS54" location="''!A1" xr:uid="{00000000-0004-0000-0000-0000A4050000}"/>
    <hyperlink ref="AT54" location="''!A1" xr:uid="{00000000-0004-0000-0000-0000A5050000}"/>
    <hyperlink ref="AU54" location="''!A1" xr:uid="{00000000-0004-0000-0000-0000A6050000}"/>
    <hyperlink ref="AV54" location="''!A1" xr:uid="{00000000-0004-0000-0000-0000A7050000}"/>
    <hyperlink ref="AW54" location="''!A1" xr:uid="{00000000-0004-0000-0000-0000A8050000}"/>
    <hyperlink ref="AX54" location="''!A1" xr:uid="{00000000-0004-0000-0000-0000A9050000}"/>
    <hyperlink ref="AY54" location="''!A1" xr:uid="{00000000-0004-0000-0000-0000AA050000}"/>
    <hyperlink ref="AZ54" location="''!A1" xr:uid="{00000000-0004-0000-0000-0000AB050000}"/>
    <hyperlink ref="A55" location="'Subscriptions'!A1" display="Subscriptions" xr:uid="{00000000-0004-0000-0000-0000AC050000}"/>
    <hyperlink ref="AA55" location="''!A1" xr:uid="{00000000-0004-0000-0000-0000AD050000}"/>
    <hyperlink ref="AB55" location="''!A1" xr:uid="{00000000-0004-0000-0000-0000AE050000}"/>
    <hyperlink ref="AC55" location="''!A1" xr:uid="{00000000-0004-0000-0000-0000AF050000}"/>
    <hyperlink ref="AD55" location="''!A1" xr:uid="{00000000-0004-0000-0000-0000B0050000}"/>
    <hyperlink ref="AE55" location="''!A1" xr:uid="{00000000-0004-0000-0000-0000B1050000}"/>
    <hyperlink ref="AF55" location="''!A1" xr:uid="{00000000-0004-0000-0000-0000B2050000}"/>
    <hyperlink ref="AG55" location="''!A1" xr:uid="{00000000-0004-0000-0000-0000B3050000}"/>
    <hyperlink ref="AH55" location="''!A1" xr:uid="{00000000-0004-0000-0000-0000B4050000}"/>
    <hyperlink ref="AI55" location="''!A1" xr:uid="{00000000-0004-0000-0000-0000B5050000}"/>
    <hyperlink ref="AJ55" location="''!A1" xr:uid="{00000000-0004-0000-0000-0000B6050000}"/>
    <hyperlink ref="AK55" location="''!A1" xr:uid="{00000000-0004-0000-0000-0000B7050000}"/>
    <hyperlink ref="AL55" location="''!A1" xr:uid="{00000000-0004-0000-0000-0000B8050000}"/>
    <hyperlink ref="AM55" location="''!A1" xr:uid="{00000000-0004-0000-0000-0000B9050000}"/>
    <hyperlink ref="AN55" location="''!A1" xr:uid="{00000000-0004-0000-0000-0000BA050000}"/>
    <hyperlink ref="AO55" location="''!A1" xr:uid="{00000000-0004-0000-0000-0000BB050000}"/>
    <hyperlink ref="AP55" location="''!A1" xr:uid="{00000000-0004-0000-0000-0000BC050000}"/>
    <hyperlink ref="AQ55" location="''!A1" xr:uid="{00000000-0004-0000-0000-0000BD050000}"/>
    <hyperlink ref="AR55" location="''!A1" xr:uid="{00000000-0004-0000-0000-0000BE050000}"/>
    <hyperlink ref="AS55" location="''!A1" xr:uid="{00000000-0004-0000-0000-0000BF050000}"/>
    <hyperlink ref="AT55" location="''!A1" xr:uid="{00000000-0004-0000-0000-0000C0050000}"/>
    <hyperlink ref="AU55" location="''!A1" xr:uid="{00000000-0004-0000-0000-0000C1050000}"/>
    <hyperlink ref="AV55" location="''!A1" xr:uid="{00000000-0004-0000-0000-0000C2050000}"/>
    <hyperlink ref="AW55" location="''!A1" xr:uid="{00000000-0004-0000-0000-0000C3050000}"/>
    <hyperlink ref="AX55" location="''!A1" xr:uid="{00000000-0004-0000-0000-0000C4050000}"/>
    <hyperlink ref="AY55" location="''!A1" xr:uid="{00000000-0004-0000-0000-0000C5050000}"/>
    <hyperlink ref="AZ55" location="''!A1" xr:uid="{00000000-0004-0000-0000-0000C6050000}"/>
    <hyperlink ref="A56" location="''!A1" xr:uid="{00000000-0004-0000-0000-0000C7050000}"/>
    <hyperlink ref="AA56" location="''!A1" xr:uid="{00000000-0004-0000-0000-0000C8050000}"/>
    <hyperlink ref="AB56" location="''!A1" xr:uid="{00000000-0004-0000-0000-0000C9050000}"/>
    <hyperlink ref="AC56" location="''!A1" xr:uid="{00000000-0004-0000-0000-0000CA050000}"/>
    <hyperlink ref="AD56" location="''!A1" xr:uid="{00000000-0004-0000-0000-0000CB050000}"/>
    <hyperlink ref="AE56" location="''!A1" xr:uid="{00000000-0004-0000-0000-0000CC050000}"/>
    <hyperlink ref="AF56" location="''!A1" xr:uid="{00000000-0004-0000-0000-0000CD050000}"/>
    <hyperlink ref="AG56" location="''!A1" xr:uid="{00000000-0004-0000-0000-0000CE050000}"/>
    <hyperlink ref="AH56" location="''!A1" xr:uid="{00000000-0004-0000-0000-0000CF050000}"/>
    <hyperlink ref="AI56" location="''!A1" xr:uid="{00000000-0004-0000-0000-0000D0050000}"/>
    <hyperlink ref="AJ56" location="''!A1" xr:uid="{00000000-0004-0000-0000-0000D1050000}"/>
    <hyperlink ref="AK56" location="''!A1" xr:uid="{00000000-0004-0000-0000-0000D2050000}"/>
    <hyperlink ref="AL56" location="''!A1" xr:uid="{00000000-0004-0000-0000-0000D3050000}"/>
    <hyperlink ref="AM56" location="''!A1" xr:uid="{00000000-0004-0000-0000-0000D4050000}"/>
    <hyperlink ref="AN56" location="''!A1" xr:uid="{00000000-0004-0000-0000-0000D5050000}"/>
    <hyperlink ref="AO56" location="''!A1" xr:uid="{00000000-0004-0000-0000-0000D6050000}"/>
    <hyperlink ref="AP56" location="''!A1" xr:uid="{00000000-0004-0000-0000-0000D7050000}"/>
    <hyperlink ref="AQ56" location="''!A1" xr:uid="{00000000-0004-0000-0000-0000D8050000}"/>
    <hyperlink ref="AR56" location="''!A1" xr:uid="{00000000-0004-0000-0000-0000D9050000}"/>
    <hyperlink ref="AS56" location="''!A1" xr:uid="{00000000-0004-0000-0000-0000DA050000}"/>
    <hyperlink ref="AT56" location="''!A1" xr:uid="{00000000-0004-0000-0000-0000DB050000}"/>
    <hyperlink ref="AU56" location="''!A1" xr:uid="{00000000-0004-0000-0000-0000DC050000}"/>
    <hyperlink ref="AV56" location="''!A1" xr:uid="{00000000-0004-0000-0000-0000DD050000}"/>
    <hyperlink ref="AW56" location="''!A1" xr:uid="{00000000-0004-0000-0000-0000DE050000}"/>
    <hyperlink ref="AX56" location="''!A1" xr:uid="{00000000-0004-0000-0000-0000DF050000}"/>
    <hyperlink ref="AY56" location="''!A1" xr:uid="{00000000-0004-0000-0000-0000E0050000}"/>
    <hyperlink ref="AZ56" location="''!A1" xr:uid="{00000000-0004-0000-0000-0000E1050000}"/>
    <hyperlink ref="A57" location="''!A1" xr:uid="{00000000-0004-0000-0000-0000E2050000}"/>
    <hyperlink ref="AA57" location="''!A1" xr:uid="{00000000-0004-0000-0000-0000E3050000}"/>
    <hyperlink ref="AB57" location="''!A1" xr:uid="{00000000-0004-0000-0000-0000E4050000}"/>
    <hyperlink ref="AC57" location="''!A1" xr:uid="{00000000-0004-0000-0000-0000E5050000}"/>
    <hyperlink ref="AD57" location="''!A1" xr:uid="{00000000-0004-0000-0000-0000E6050000}"/>
    <hyperlink ref="AE57" location="''!A1" xr:uid="{00000000-0004-0000-0000-0000E7050000}"/>
    <hyperlink ref="AF57" location="''!A1" xr:uid="{00000000-0004-0000-0000-0000E8050000}"/>
    <hyperlink ref="AG57" location="''!A1" xr:uid="{00000000-0004-0000-0000-0000E9050000}"/>
    <hyperlink ref="AH57" location="''!A1" xr:uid="{00000000-0004-0000-0000-0000EA050000}"/>
    <hyperlink ref="AI57" location="''!A1" xr:uid="{00000000-0004-0000-0000-0000EB050000}"/>
    <hyperlink ref="AJ57" location="''!A1" xr:uid="{00000000-0004-0000-0000-0000EC050000}"/>
    <hyperlink ref="AK57" location="''!A1" xr:uid="{00000000-0004-0000-0000-0000ED050000}"/>
    <hyperlink ref="AL57" location="''!A1" xr:uid="{00000000-0004-0000-0000-0000EE050000}"/>
    <hyperlink ref="AM57" location="''!A1" xr:uid="{00000000-0004-0000-0000-0000EF050000}"/>
    <hyperlink ref="AN57" location="''!A1" xr:uid="{00000000-0004-0000-0000-0000F0050000}"/>
    <hyperlink ref="AO57" location="''!A1" xr:uid="{00000000-0004-0000-0000-0000F1050000}"/>
    <hyperlink ref="AP57" location="''!A1" xr:uid="{00000000-0004-0000-0000-0000F2050000}"/>
    <hyperlink ref="AQ57" location="''!A1" xr:uid="{00000000-0004-0000-0000-0000F3050000}"/>
    <hyperlink ref="AR57" location="''!A1" xr:uid="{00000000-0004-0000-0000-0000F4050000}"/>
    <hyperlink ref="AS57" location="''!A1" xr:uid="{00000000-0004-0000-0000-0000F5050000}"/>
    <hyperlink ref="AT57" location="''!A1" xr:uid="{00000000-0004-0000-0000-0000F6050000}"/>
    <hyperlink ref="AU57" location="''!A1" xr:uid="{00000000-0004-0000-0000-0000F7050000}"/>
    <hyperlink ref="AV57" location="''!A1" xr:uid="{00000000-0004-0000-0000-0000F8050000}"/>
    <hyperlink ref="AW57" location="''!A1" xr:uid="{00000000-0004-0000-0000-0000F9050000}"/>
    <hyperlink ref="AX57" location="''!A1" xr:uid="{00000000-0004-0000-0000-0000FA050000}"/>
    <hyperlink ref="AY57" location="''!A1" xr:uid="{00000000-0004-0000-0000-0000FB050000}"/>
    <hyperlink ref="AZ57" location="''!A1" xr:uid="{00000000-0004-0000-0000-0000FC050000}"/>
    <hyperlink ref="A58" location="''!A1" xr:uid="{00000000-0004-0000-0000-0000FD050000}"/>
    <hyperlink ref="AA58" location="''!A1" xr:uid="{00000000-0004-0000-0000-0000FE050000}"/>
    <hyperlink ref="AB58" location="''!A1" xr:uid="{00000000-0004-0000-0000-0000FF050000}"/>
    <hyperlink ref="AC58" location="''!A1" xr:uid="{00000000-0004-0000-0000-000000060000}"/>
    <hyperlink ref="AD58" location="''!A1" xr:uid="{00000000-0004-0000-0000-000001060000}"/>
    <hyperlink ref="AE58" location="''!A1" xr:uid="{00000000-0004-0000-0000-000002060000}"/>
    <hyperlink ref="AF58" location="''!A1" xr:uid="{00000000-0004-0000-0000-000003060000}"/>
    <hyperlink ref="AG58" location="''!A1" xr:uid="{00000000-0004-0000-0000-000004060000}"/>
    <hyperlink ref="AH58" location="''!A1" xr:uid="{00000000-0004-0000-0000-000005060000}"/>
    <hyperlink ref="AI58" location="''!A1" xr:uid="{00000000-0004-0000-0000-000006060000}"/>
    <hyperlink ref="AJ58" location="''!A1" xr:uid="{00000000-0004-0000-0000-000007060000}"/>
    <hyperlink ref="AK58" location="''!A1" xr:uid="{00000000-0004-0000-0000-000008060000}"/>
    <hyperlink ref="AL58" location="''!A1" xr:uid="{00000000-0004-0000-0000-000009060000}"/>
    <hyperlink ref="AM58" location="''!A1" xr:uid="{00000000-0004-0000-0000-00000A060000}"/>
    <hyperlink ref="AN58" location="''!A1" xr:uid="{00000000-0004-0000-0000-00000B060000}"/>
    <hyperlink ref="AO58" location="''!A1" xr:uid="{00000000-0004-0000-0000-00000C060000}"/>
    <hyperlink ref="AP58" location="''!A1" xr:uid="{00000000-0004-0000-0000-00000D060000}"/>
    <hyperlink ref="AQ58" location="''!A1" xr:uid="{00000000-0004-0000-0000-00000E060000}"/>
    <hyperlink ref="AR58" location="''!A1" xr:uid="{00000000-0004-0000-0000-00000F060000}"/>
    <hyperlink ref="AS58" location="''!A1" xr:uid="{00000000-0004-0000-0000-000010060000}"/>
    <hyperlink ref="AT58" location="''!A1" xr:uid="{00000000-0004-0000-0000-000011060000}"/>
    <hyperlink ref="AU58" location="''!A1" xr:uid="{00000000-0004-0000-0000-000012060000}"/>
    <hyperlink ref="AV58" location="''!A1" xr:uid="{00000000-0004-0000-0000-000013060000}"/>
    <hyperlink ref="AW58" location="''!A1" xr:uid="{00000000-0004-0000-0000-000014060000}"/>
    <hyperlink ref="AX58" location="''!A1" xr:uid="{00000000-0004-0000-0000-000015060000}"/>
    <hyperlink ref="AY58" location="''!A1" xr:uid="{00000000-0004-0000-0000-000016060000}"/>
    <hyperlink ref="AZ58" location="''!A1" xr:uid="{00000000-0004-0000-0000-000017060000}"/>
    <hyperlink ref="A59" location="''!A1" xr:uid="{00000000-0004-0000-0000-000018060000}"/>
    <hyperlink ref="AA59" location="''!A1" xr:uid="{00000000-0004-0000-0000-000019060000}"/>
    <hyperlink ref="AB59" location="''!A1" xr:uid="{00000000-0004-0000-0000-00001A060000}"/>
    <hyperlink ref="AC59" location="''!A1" xr:uid="{00000000-0004-0000-0000-00001B060000}"/>
    <hyperlink ref="AD59" location="''!A1" xr:uid="{00000000-0004-0000-0000-00001C060000}"/>
    <hyperlink ref="AE59" location="''!A1" xr:uid="{00000000-0004-0000-0000-00001D060000}"/>
    <hyperlink ref="AF59" location="''!A1" xr:uid="{00000000-0004-0000-0000-00001E060000}"/>
    <hyperlink ref="AG59" location="''!A1" xr:uid="{00000000-0004-0000-0000-00001F060000}"/>
    <hyperlink ref="AH59" location="''!A1" xr:uid="{00000000-0004-0000-0000-000020060000}"/>
    <hyperlink ref="AI59" location="''!A1" xr:uid="{00000000-0004-0000-0000-000021060000}"/>
    <hyperlink ref="AJ59" location="''!A1" xr:uid="{00000000-0004-0000-0000-000022060000}"/>
    <hyperlink ref="AK59" location="''!A1" xr:uid="{00000000-0004-0000-0000-000023060000}"/>
    <hyperlink ref="AL59" location="''!A1" xr:uid="{00000000-0004-0000-0000-000024060000}"/>
    <hyperlink ref="AM59" location="''!A1" xr:uid="{00000000-0004-0000-0000-000025060000}"/>
    <hyperlink ref="AN59" location="''!A1" xr:uid="{00000000-0004-0000-0000-000026060000}"/>
    <hyperlink ref="AO59" location="''!A1" xr:uid="{00000000-0004-0000-0000-000027060000}"/>
    <hyperlink ref="AP59" location="''!A1" xr:uid="{00000000-0004-0000-0000-000028060000}"/>
    <hyperlink ref="AQ59" location="''!A1" xr:uid="{00000000-0004-0000-0000-000029060000}"/>
    <hyperlink ref="AR59" location="''!A1" xr:uid="{00000000-0004-0000-0000-00002A060000}"/>
    <hyperlink ref="AS59" location="''!A1" xr:uid="{00000000-0004-0000-0000-00002B060000}"/>
    <hyperlink ref="AT59" location="''!A1" xr:uid="{00000000-0004-0000-0000-00002C060000}"/>
    <hyperlink ref="AU59" location="''!A1" xr:uid="{00000000-0004-0000-0000-00002D060000}"/>
    <hyperlink ref="AV59" location="''!A1" xr:uid="{00000000-0004-0000-0000-00002E060000}"/>
    <hyperlink ref="AW59" location="''!A1" xr:uid="{00000000-0004-0000-0000-00002F060000}"/>
    <hyperlink ref="AX59" location="''!A1" xr:uid="{00000000-0004-0000-0000-000030060000}"/>
    <hyperlink ref="AY59" location="''!A1" xr:uid="{00000000-0004-0000-0000-000031060000}"/>
    <hyperlink ref="AZ59" location="''!A1" xr:uid="{00000000-0004-0000-0000-000032060000}"/>
    <hyperlink ref="A60" location="''!A1" xr:uid="{00000000-0004-0000-0000-000033060000}"/>
    <hyperlink ref="AA60" location="''!A1" xr:uid="{00000000-0004-0000-0000-000034060000}"/>
    <hyperlink ref="AB60" location="''!A1" xr:uid="{00000000-0004-0000-0000-000035060000}"/>
    <hyperlink ref="AC60" location="''!A1" xr:uid="{00000000-0004-0000-0000-000036060000}"/>
    <hyperlink ref="AD60" location="''!A1" xr:uid="{00000000-0004-0000-0000-000037060000}"/>
    <hyperlink ref="AE60" location="''!A1" xr:uid="{00000000-0004-0000-0000-000038060000}"/>
    <hyperlink ref="AF60" location="''!A1" xr:uid="{00000000-0004-0000-0000-000039060000}"/>
    <hyperlink ref="AG60" location="''!A1" xr:uid="{00000000-0004-0000-0000-00003A060000}"/>
    <hyperlink ref="AH60" location="''!A1" xr:uid="{00000000-0004-0000-0000-00003B060000}"/>
    <hyperlink ref="AI60" location="''!A1" xr:uid="{00000000-0004-0000-0000-00003C060000}"/>
    <hyperlink ref="AJ60" location="''!A1" xr:uid="{00000000-0004-0000-0000-00003D060000}"/>
    <hyperlink ref="AK60" location="''!A1" xr:uid="{00000000-0004-0000-0000-00003E060000}"/>
    <hyperlink ref="AL60" location="''!A1" xr:uid="{00000000-0004-0000-0000-00003F060000}"/>
    <hyperlink ref="AM60" location="''!A1" xr:uid="{00000000-0004-0000-0000-000040060000}"/>
    <hyperlink ref="AN60" location="''!A1" xr:uid="{00000000-0004-0000-0000-000041060000}"/>
    <hyperlink ref="AO60" location="''!A1" xr:uid="{00000000-0004-0000-0000-000042060000}"/>
    <hyperlink ref="AP60" location="''!A1" xr:uid="{00000000-0004-0000-0000-000043060000}"/>
    <hyperlink ref="AQ60" location="''!A1" xr:uid="{00000000-0004-0000-0000-000044060000}"/>
    <hyperlink ref="AR60" location="''!A1" xr:uid="{00000000-0004-0000-0000-000045060000}"/>
    <hyperlink ref="AS60" location="''!A1" xr:uid="{00000000-0004-0000-0000-000046060000}"/>
    <hyperlink ref="AT60" location="''!A1" xr:uid="{00000000-0004-0000-0000-000047060000}"/>
    <hyperlink ref="AU60" location="''!A1" xr:uid="{00000000-0004-0000-0000-000048060000}"/>
    <hyperlink ref="AV60" location="''!A1" xr:uid="{00000000-0004-0000-0000-000049060000}"/>
    <hyperlink ref="AW60" location="''!A1" xr:uid="{00000000-0004-0000-0000-00004A060000}"/>
    <hyperlink ref="AX60" location="''!A1" xr:uid="{00000000-0004-0000-0000-00004B060000}"/>
    <hyperlink ref="AY60" location="''!A1" xr:uid="{00000000-0004-0000-0000-00004C060000}"/>
    <hyperlink ref="AZ60" location="''!A1" xr:uid="{00000000-0004-0000-0000-00004D060000}"/>
    <hyperlink ref="A61" location="''!A1" xr:uid="{00000000-0004-0000-0000-00004E060000}"/>
    <hyperlink ref="AA61" location="''!A1" xr:uid="{00000000-0004-0000-0000-00004F060000}"/>
    <hyperlink ref="AB61" location="''!A1" xr:uid="{00000000-0004-0000-0000-000050060000}"/>
    <hyperlink ref="AC61" location="''!A1" xr:uid="{00000000-0004-0000-0000-000051060000}"/>
    <hyperlink ref="AD61" location="''!A1" xr:uid="{00000000-0004-0000-0000-000052060000}"/>
    <hyperlink ref="AE61" location="''!A1" xr:uid="{00000000-0004-0000-0000-000053060000}"/>
    <hyperlink ref="AF61" location="''!A1" xr:uid="{00000000-0004-0000-0000-000054060000}"/>
    <hyperlink ref="AG61" location="''!A1" xr:uid="{00000000-0004-0000-0000-000055060000}"/>
    <hyperlink ref="AH61" location="''!A1" xr:uid="{00000000-0004-0000-0000-000056060000}"/>
    <hyperlink ref="AI61" location="''!A1" xr:uid="{00000000-0004-0000-0000-000057060000}"/>
    <hyperlink ref="AJ61" location="''!A1" xr:uid="{00000000-0004-0000-0000-000058060000}"/>
    <hyperlink ref="AK61" location="''!A1" xr:uid="{00000000-0004-0000-0000-000059060000}"/>
    <hyperlink ref="AL61" location="''!A1" xr:uid="{00000000-0004-0000-0000-00005A060000}"/>
    <hyperlink ref="AM61" location="''!A1" xr:uid="{00000000-0004-0000-0000-00005B060000}"/>
    <hyperlink ref="AN61" location="''!A1" xr:uid="{00000000-0004-0000-0000-00005C060000}"/>
    <hyperlink ref="AO61" location="''!A1" xr:uid="{00000000-0004-0000-0000-00005D060000}"/>
    <hyperlink ref="AP61" location="''!A1" xr:uid="{00000000-0004-0000-0000-00005E060000}"/>
    <hyperlink ref="AQ61" location="''!A1" xr:uid="{00000000-0004-0000-0000-00005F060000}"/>
    <hyperlink ref="AR61" location="''!A1" xr:uid="{00000000-0004-0000-0000-000060060000}"/>
    <hyperlink ref="AS61" location="''!A1" xr:uid="{00000000-0004-0000-0000-000061060000}"/>
    <hyperlink ref="AT61" location="''!A1" xr:uid="{00000000-0004-0000-0000-000062060000}"/>
    <hyperlink ref="AU61" location="''!A1" xr:uid="{00000000-0004-0000-0000-000063060000}"/>
    <hyperlink ref="AV61" location="''!A1" xr:uid="{00000000-0004-0000-0000-000064060000}"/>
    <hyperlink ref="AW61" location="''!A1" xr:uid="{00000000-0004-0000-0000-000065060000}"/>
    <hyperlink ref="AX61" location="''!A1" xr:uid="{00000000-0004-0000-0000-000066060000}"/>
    <hyperlink ref="AY61" location="''!A1" xr:uid="{00000000-0004-0000-0000-000067060000}"/>
    <hyperlink ref="AZ61" location="''!A1" xr:uid="{00000000-0004-0000-0000-000068060000}"/>
    <hyperlink ref="A62" location="''!A1" xr:uid="{00000000-0004-0000-0000-000069060000}"/>
    <hyperlink ref="AA62" location="''!A1" xr:uid="{00000000-0004-0000-0000-00006A060000}"/>
    <hyperlink ref="AB62" location="''!A1" xr:uid="{00000000-0004-0000-0000-00006B060000}"/>
    <hyperlink ref="AC62" location="''!A1" xr:uid="{00000000-0004-0000-0000-00006C060000}"/>
    <hyperlink ref="AD62" location="''!A1" xr:uid="{00000000-0004-0000-0000-00006D060000}"/>
    <hyperlink ref="AE62" location="''!A1" xr:uid="{00000000-0004-0000-0000-00006E060000}"/>
    <hyperlink ref="AF62" location="''!A1" xr:uid="{00000000-0004-0000-0000-00006F060000}"/>
    <hyperlink ref="AG62" location="''!A1" xr:uid="{00000000-0004-0000-0000-000070060000}"/>
    <hyperlink ref="AH62" location="''!A1" xr:uid="{00000000-0004-0000-0000-000071060000}"/>
    <hyperlink ref="AI62" location="''!A1" xr:uid="{00000000-0004-0000-0000-000072060000}"/>
    <hyperlink ref="AJ62" location="''!A1" xr:uid="{00000000-0004-0000-0000-000073060000}"/>
    <hyperlink ref="AK62" location="''!A1" xr:uid="{00000000-0004-0000-0000-000074060000}"/>
    <hyperlink ref="AL62" location="''!A1" xr:uid="{00000000-0004-0000-0000-000075060000}"/>
    <hyperlink ref="AM62" location="''!A1" xr:uid="{00000000-0004-0000-0000-000076060000}"/>
    <hyperlink ref="AN62" location="''!A1" xr:uid="{00000000-0004-0000-0000-000077060000}"/>
    <hyperlink ref="AO62" location="''!A1" xr:uid="{00000000-0004-0000-0000-000078060000}"/>
    <hyperlink ref="AP62" location="''!A1" xr:uid="{00000000-0004-0000-0000-000079060000}"/>
    <hyperlink ref="AQ62" location="''!A1" xr:uid="{00000000-0004-0000-0000-00007A060000}"/>
    <hyperlink ref="AR62" location="''!A1" xr:uid="{00000000-0004-0000-0000-00007B060000}"/>
    <hyperlink ref="AS62" location="''!A1" xr:uid="{00000000-0004-0000-0000-00007C060000}"/>
    <hyperlink ref="AT62" location="''!A1" xr:uid="{00000000-0004-0000-0000-00007D060000}"/>
    <hyperlink ref="AU62" location="''!A1" xr:uid="{00000000-0004-0000-0000-00007E060000}"/>
    <hyperlink ref="AV62" location="''!A1" xr:uid="{00000000-0004-0000-0000-00007F060000}"/>
    <hyperlink ref="AW62" location="''!A1" xr:uid="{00000000-0004-0000-0000-000080060000}"/>
    <hyperlink ref="AX62" location="''!A1" xr:uid="{00000000-0004-0000-0000-000081060000}"/>
    <hyperlink ref="AY62" location="''!A1" xr:uid="{00000000-0004-0000-0000-000082060000}"/>
    <hyperlink ref="AZ62" location="''!A1" xr:uid="{00000000-0004-0000-0000-000083060000}"/>
    <hyperlink ref="A63" location="''!A1" xr:uid="{00000000-0004-0000-0000-000084060000}"/>
    <hyperlink ref="AA63" location="''!A1" xr:uid="{00000000-0004-0000-0000-000085060000}"/>
    <hyperlink ref="AB63" location="''!A1" xr:uid="{00000000-0004-0000-0000-000086060000}"/>
    <hyperlink ref="AC63" location="''!A1" xr:uid="{00000000-0004-0000-0000-000087060000}"/>
    <hyperlink ref="AD63" location="''!A1" xr:uid="{00000000-0004-0000-0000-000088060000}"/>
    <hyperlink ref="AE63" location="''!A1" xr:uid="{00000000-0004-0000-0000-000089060000}"/>
    <hyperlink ref="AF63" location="''!A1" xr:uid="{00000000-0004-0000-0000-00008A060000}"/>
    <hyperlink ref="AG63" location="''!A1" xr:uid="{00000000-0004-0000-0000-00008B060000}"/>
    <hyperlink ref="AH63" location="''!A1" xr:uid="{00000000-0004-0000-0000-00008C060000}"/>
    <hyperlink ref="AI63" location="''!A1" xr:uid="{00000000-0004-0000-0000-00008D060000}"/>
    <hyperlink ref="AJ63" location="''!A1" xr:uid="{00000000-0004-0000-0000-00008E060000}"/>
    <hyperlink ref="AK63" location="''!A1" xr:uid="{00000000-0004-0000-0000-00008F060000}"/>
    <hyperlink ref="AL63" location="''!A1" xr:uid="{00000000-0004-0000-0000-000090060000}"/>
    <hyperlink ref="AM63" location="''!A1" xr:uid="{00000000-0004-0000-0000-000091060000}"/>
    <hyperlink ref="AN63" location="''!A1" xr:uid="{00000000-0004-0000-0000-000092060000}"/>
    <hyperlink ref="AO63" location="''!A1" xr:uid="{00000000-0004-0000-0000-000093060000}"/>
    <hyperlink ref="AP63" location="''!A1" xr:uid="{00000000-0004-0000-0000-000094060000}"/>
    <hyperlink ref="AQ63" location="''!A1" xr:uid="{00000000-0004-0000-0000-000095060000}"/>
    <hyperlink ref="AR63" location="''!A1" xr:uid="{00000000-0004-0000-0000-000096060000}"/>
    <hyperlink ref="AS63" location="''!A1" xr:uid="{00000000-0004-0000-0000-000097060000}"/>
    <hyperlink ref="AT63" location="''!A1" xr:uid="{00000000-0004-0000-0000-000098060000}"/>
    <hyperlink ref="AU63" location="''!A1" xr:uid="{00000000-0004-0000-0000-000099060000}"/>
    <hyperlink ref="AV63" location="''!A1" xr:uid="{00000000-0004-0000-0000-00009A060000}"/>
    <hyperlink ref="AW63" location="''!A1" xr:uid="{00000000-0004-0000-0000-00009B060000}"/>
    <hyperlink ref="AX63" location="''!A1" xr:uid="{00000000-0004-0000-0000-00009C060000}"/>
    <hyperlink ref="AY63" location="''!A1" xr:uid="{00000000-0004-0000-0000-00009D060000}"/>
    <hyperlink ref="AZ63" location="''!A1" xr:uid="{00000000-0004-0000-0000-00009E060000}"/>
    <hyperlink ref="A64" location="''!A1" xr:uid="{00000000-0004-0000-0000-00009F060000}"/>
    <hyperlink ref="AA64" location="''!A1" xr:uid="{00000000-0004-0000-0000-0000A0060000}"/>
    <hyperlink ref="AB64" location="''!A1" xr:uid="{00000000-0004-0000-0000-0000A1060000}"/>
    <hyperlink ref="AC64" location="''!A1" xr:uid="{00000000-0004-0000-0000-0000A2060000}"/>
    <hyperlink ref="AD64" location="''!A1" xr:uid="{00000000-0004-0000-0000-0000A3060000}"/>
    <hyperlink ref="AE64" location="''!A1" xr:uid="{00000000-0004-0000-0000-0000A4060000}"/>
    <hyperlink ref="AF64" location="''!A1" xr:uid="{00000000-0004-0000-0000-0000A5060000}"/>
    <hyperlink ref="AG64" location="''!A1" xr:uid="{00000000-0004-0000-0000-0000A6060000}"/>
    <hyperlink ref="AH64" location="''!A1" xr:uid="{00000000-0004-0000-0000-0000A7060000}"/>
    <hyperlink ref="AI64" location="''!A1" xr:uid="{00000000-0004-0000-0000-0000A8060000}"/>
    <hyperlink ref="AJ64" location="''!A1" xr:uid="{00000000-0004-0000-0000-0000A9060000}"/>
    <hyperlink ref="AK64" location="''!A1" xr:uid="{00000000-0004-0000-0000-0000AA060000}"/>
    <hyperlink ref="AL64" location="''!A1" xr:uid="{00000000-0004-0000-0000-0000AB060000}"/>
    <hyperlink ref="AM64" location="''!A1" xr:uid="{00000000-0004-0000-0000-0000AC060000}"/>
    <hyperlink ref="AN64" location="''!A1" xr:uid="{00000000-0004-0000-0000-0000AD060000}"/>
    <hyperlink ref="AO64" location="''!A1" xr:uid="{00000000-0004-0000-0000-0000AE060000}"/>
    <hyperlink ref="AP64" location="''!A1" xr:uid="{00000000-0004-0000-0000-0000AF060000}"/>
    <hyperlink ref="AQ64" location="''!A1" xr:uid="{00000000-0004-0000-0000-0000B0060000}"/>
    <hyperlink ref="AR64" location="''!A1" xr:uid="{00000000-0004-0000-0000-0000B1060000}"/>
    <hyperlink ref="AS64" location="''!A1" xr:uid="{00000000-0004-0000-0000-0000B2060000}"/>
    <hyperlink ref="AT64" location="''!A1" xr:uid="{00000000-0004-0000-0000-0000B3060000}"/>
    <hyperlink ref="AU64" location="''!A1" xr:uid="{00000000-0004-0000-0000-0000B4060000}"/>
    <hyperlink ref="AV64" location="''!A1" xr:uid="{00000000-0004-0000-0000-0000B5060000}"/>
    <hyperlink ref="AW64" location="''!A1" xr:uid="{00000000-0004-0000-0000-0000B6060000}"/>
    <hyperlink ref="AX64" location="''!A1" xr:uid="{00000000-0004-0000-0000-0000B7060000}"/>
    <hyperlink ref="AY64" location="''!A1" xr:uid="{00000000-0004-0000-0000-0000B8060000}"/>
    <hyperlink ref="AZ64" location="''!A1" xr:uid="{00000000-0004-0000-0000-0000B9060000}"/>
    <hyperlink ref="A65" location="''!A1" xr:uid="{00000000-0004-0000-0000-0000BA060000}"/>
    <hyperlink ref="AA65" location="''!A1" xr:uid="{00000000-0004-0000-0000-0000BB060000}"/>
    <hyperlink ref="AB65" location="''!A1" xr:uid="{00000000-0004-0000-0000-0000BC060000}"/>
    <hyperlink ref="AC65" location="''!A1" xr:uid="{00000000-0004-0000-0000-0000BD060000}"/>
    <hyperlink ref="AD65" location="''!A1" xr:uid="{00000000-0004-0000-0000-0000BE060000}"/>
    <hyperlink ref="AE65" location="''!A1" xr:uid="{00000000-0004-0000-0000-0000BF060000}"/>
    <hyperlink ref="AF65" location="''!A1" xr:uid="{00000000-0004-0000-0000-0000C0060000}"/>
    <hyperlink ref="AG65" location="''!A1" xr:uid="{00000000-0004-0000-0000-0000C1060000}"/>
    <hyperlink ref="AH65" location="''!A1" xr:uid="{00000000-0004-0000-0000-0000C2060000}"/>
    <hyperlink ref="AI65" location="''!A1" xr:uid="{00000000-0004-0000-0000-0000C3060000}"/>
    <hyperlink ref="AJ65" location="''!A1" xr:uid="{00000000-0004-0000-0000-0000C4060000}"/>
    <hyperlink ref="AK65" location="''!A1" xr:uid="{00000000-0004-0000-0000-0000C5060000}"/>
    <hyperlink ref="AL65" location="''!A1" xr:uid="{00000000-0004-0000-0000-0000C6060000}"/>
    <hyperlink ref="AM65" location="''!A1" xr:uid="{00000000-0004-0000-0000-0000C7060000}"/>
    <hyperlink ref="AN65" location="''!A1" xr:uid="{00000000-0004-0000-0000-0000C8060000}"/>
    <hyperlink ref="AO65" location="''!A1" xr:uid="{00000000-0004-0000-0000-0000C9060000}"/>
    <hyperlink ref="AP65" location="''!A1" xr:uid="{00000000-0004-0000-0000-0000CA060000}"/>
    <hyperlink ref="AQ65" location="''!A1" xr:uid="{00000000-0004-0000-0000-0000CB060000}"/>
    <hyperlink ref="AR65" location="''!A1" xr:uid="{00000000-0004-0000-0000-0000CC060000}"/>
    <hyperlink ref="AS65" location="''!A1" xr:uid="{00000000-0004-0000-0000-0000CD060000}"/>
    <hyperlink ref="AT65" location="''!A1" xr:uid="{00000000-0004-0000-0000-0000CE060000}"/>
    <hyperlink ref="AU65" location="''!A1" xr:uid="{00000000-0004-0000-0000-0000CF060000}"/>
    <hyperlink ref="AV65" location="''!A1" xr:uid="{00000000-0004-0000-0000-0000D0060000}"/>
    <hyperlink ref="AW65" location="''!A1" xr:uid="{00000000-0004-0000-0000-0000D1060000}"/>
    <hyperlink ref="AX65" location="''!A1" xr:uid="{00000000-0004-0000-0000-0000D2060000}"/>
    <hyperlink ref="AY65" location="''!A1" xr:uid="{00000000-0004-0000-0000-0000D3060000}"/>
    <hyperlink ref="AZ65" location="''!A1" xr:uid="{00000000-0004-0000-0000-0000D4060000}"/>
    <hyperlink ref="A66" location="''!A1" xr:uid="{00000000-0004-0000-0000-0000D5060000}"/>
    <hyperlink ref="AA66" location="''!A1" xr:uid="{00000000-0004-0000-0000-0000D6060000}"/>
    <hyperlink ref="AB66" location="''!A1" xr:uid="{00000000-0004-0000-0000-0000D7060000}"/>
    <hyperlink ref="AC66" location="''!A1" xr:uid="{00000000-0004-0000-0000-0000D8060000}"/>
    <hyperlink ref="AD66" location="''!A1" xr:uid="{00000000-0004-0000-0000-0000D9060000}"/>
    <hyperlink ref="AE66" location="''!A1" xr:uid="{00000000-0004-0000-0000-0000DA060000}"/>
    <hyperlink ref="AF66" location="''!A1" xr:uid="{00000000-0004-0000-0000-0000DB060000}"/>
    <hyperlink ref="AG66" location="''!A1" xr:uid="{00000000-0004-0000-0000-0000DC060000}"/>
    <hyperlink ref="AH66" location="''!A1" xr:uid="{00000000-0004-0000-0000-0000DD060000}"/>
    <hyperlink ref="AI66" location="''!A1" xr:uid="{00000000-0004-0000-0000-0000DE060000}"/>
    <hyperlink ref="AJ66" location="''!A1" xr:uid="{00000000-0004-0000-0000-0000DF060000}"/>
    <hyperlink ref="AK66" location="''!A1" xr:uid="{00000000-0004-0000-0000-0000E0060000}"/>
    <hyperlink ref="AL66" location="''!A1" xr:uid="{00000000-0004-0000-0000-0000E1060000}"/>
    <hyperlink ref="AM66" location="''!A1" xr:uid="{00000000-0004-0000-0000-0000E2060000}"/>
    <hyperlink ref="AN66" location="''!A1" xr:uid="{00000000-0004-0000-0000-0000E3060000}"/>
    <hyperlink ref="AO66" location="''!A1" xr:uid="{00000000-0004-0000-0000-0000E4060000}"/>
    <hyperlink ref="AP66" location="''!A1" xr:uid="{00000000-0004-0000-0000-0000E5060000}"/>
    <hyperlink ref="AQ66" location="''!A1" xr:uid="{00000000-0004-0000-0000-0000E6060000}"/>
    <hyperlink ref="AR66" location="''!A1" xr:uid="{00000000-0004-0000-0000-0000E7060000}"/>
    <hyperlink ref="AS66" location="''!A1" xr:uid="{00000000-0004-0000-0000-0000E8060000}"/>
    <hyperlink ref="AT66" location="''!A1" xr:uid="{00000000-0004-0000-0000-0000E9060000}"/>
    <hyperlink ref="AU66" location="''!A1" xr:uid="{00000000-0004-0000-0000-0000EA060000}"/>
    <hyperlink ref="AV66" location="''!A1" xr:uid="{00000000-0004-0000-0000-0000EB060000}"/>
    <hyperlink ref="AW66" location="''!A1" xr:uid="{00000000-0004-0000-0000-0000EC060000}"/>
    <hyperlink ref="AX66" location="''!A1" xr:uid="{00000000-0004-0000-0000-0000ED060000}"/>
    <hyperlink ref="AY66" location="''!A1" xr:uid="{00000000-0004-0000-0000-0000EE060000}"/>
    <hyperlink ref="AZ66" location="''!A1" xr:uid="{00000000-0004-0000-0000-0000EF060000}"/>
    <hyperlink ref="A67" location="''!A1" xr:uid="{00000000-0004-0000-0000-0000F0060000}"/>
    <hyperlink ref="AA67" location="''!A1" xr:uid="{00000000-0004-0000-0000-0000F1060000}"/>
    <hyperlink ref="AB67" location="''!A1" xr:uid="{00000000-0004-0000-0000-0000F2060000}"/>
    <hyperlink ref="AC67" location="''!A1" xr:uid="{00000000-0004-0000-0000-0000F3060000}"/>
    <hyperlink ref="AD67" location="''!A1" xr:uid="{00000000-0004-0000-0000-0000F4060000}"/>
    <hyperlink ref="AE67" location="''!A1" xr:uid="{00000000-0004-0000-0000-0000F5060000}"/>
    <hyperlink ref="AF67" location="''!A1" xr:uid="{00000000-0004-0000-0000-0000F6060000}"/>
    <hyperlink ref="AG67" location="''!A1" xr:uid="{00000000-0004-0000-0000-0000F7060000}"/>
    <hyperlink ref="AH67" location="''!A1" xr:uid="{00000000-0004-0000-0000-0000F8060000}"/>
    <hyperlink ref="AI67" location="''!A1" xr:uid="{00000000-0004-0000-0000-0000F9060000}"/>
    <hyperlink ref="AJ67" location="''!A1" xr:uid="{00000000-0004-0000-0000-0000FA060000}"/>
    <hyperlink ref="AK67" location="''!A1" xr:uid="{00000000-0004-0000-0000-0000FB060000}"/>
    <hyperlink ref="AL67" location="''!A1" xr:uid="{00000000-0004-0000-0000-0000FC060000}"/>
    <hyperlink ref="AM67" location="''!A1" xr:uid="{00000000-0004-0000-0000-0000FD060000}"/>
    <hyperlink ref="AN67" location="''!A1" xr:uid="{00000000-0004-0000-0000-0000FE060000}"/>
    <hyperlink ref="AO67" location="''!A1" xr:uid="{00000000-0004-0000-0000-0000FF060000}"/>
    <hyperlink ref="AP67" location="''!A1" xr:uid="{00000000-0004-0000-0000-000000070000}"/>
    <hyperlink ref="AQ67" location="''!A1" xr:uid="{00000000-0004-0000-0000-000001070000}"/>
    <hyperlink ref="AR67" location="''!A1" xr:uid="{00000000-0004-0000-0000-000002070000}"/>
    <hyperlink ref="AS67" location="''!A1" xr:uid="{00000000-0004-0000-0000-000003070000}"/>
    <hyperlink ref="AT67" location="''!A1" xr:uid="{00000000-0004-0000-0000-000004070000}"/>
    <hyperlink ref="AU67" location="''!A1" xr:uid="{00000000-0004-0000-0000-000005070000}"/>
    <hyperlink ref="AV67" location="''!A1" xr:uid="{00000000-0004-0000-0000-000006070000}"/>
    <hyperlink ref="AW67" location="''!A1" xr:uid="{00000000-0004-0000-0000-000007070000}"/>
    <hyperlink ref="AX67" location="''!A1" xr:uid="{00000000-0004-0000-0000-000008070000}"/>
    <hyperlink ref="AY67" location="''!A1" xr:uid="{00000000-0004-0000-0000-000009070000}"/>
    <hyperlink ref="AZ67" location="''!A1" xr:uid="{00000000-0004-0000-0000-00000A070000}"/>
    <hyperlink ref="A68" location="''!A1" xr:uid="{00000000-0004-0000-0000-00000B070000}"/>
    <hyperlink ref="AA68" location="''!A1" xr:uid="{00000000-0004-0000-0000-00000C070000}"/>
    <hyperlink ref="AB68" location="''!A1" xr:uid="{00000000-0004-0000-0000-00000D070000}"/>
    <hyperlink ref="AC68" location="''!A1" xr:uid="{00000000-0004-0000-0000-00000E070000}"/>
    <hyperlink ref="AD68" location="''!A1" xr:uid="{00000000-0004-0000-0000-00000F070000}"/>
    <hyperlink ref="AE68" location="''!A1" xr:uid="{00000000-0004-0000-0000-000010070000}"/>
    <hyperlink ref="AF68" location="''!A1" xr:uid="{00000000-0004-0000-0000-000011070000}"/>
    <hyperlink ref="AG68" location="''!A1" xr:uid="{00000000-0004-0000-0000-000012070000}"/>
    <hyperlink ref="AH68" location="''!A1" xr:uid="{00000000-0004-0000-0000-000013070000}"/>
    <hyperlink ref="AI68" location="''!A1" xr:uid="{00000000-0004-0000-0000-000014070000}"/>
    <hyperlink ref="AJ68" location="''!A1" xr:uid="{00000000-0004-0000-0000-000015070000}"/>
    <hyperlink ref="AK68" location="''!A1" xr:uid="{00000000-0004-0000-0000-000016070000}"/>
    <hyperlink ref="AL68" location="''!A1" xr:uid="{00000000-0004-0000-0000-000017070000}"/>
    <hyperlink ref="AM68" location="''!A1" xr:uid="{00000000-0004-0000-0000-000018070000}"/>
    <hyperlink ref="AN68" location="''!A1" xr:uid="{00000000-0004-0000-0000-000019070000}"/>
    <hyperlink ref="AO68" location="''!A1" xr:uid="{00000000-0004-0000-0000-00001A070000}"/>
    <hyperlink ref="AP68" location="''!A1" xr:uid="{00000000-0004-0000-0000-00001B070000}"/>
    <hyperlink ref="AQ68" location="''!A1" xr:uid="{00000000-0004-0000-0000-00001C070000}"/>
    <hyperlink ref="AR68" location="''!A1" xr:uid="{00000000-0004-0000-0000-00001D070000}"/>
    <hyperlink ref="AS68" location="''!A1" xr:uid="{00000000-0004-0000-0000-00001E070000}"/>
    <hyperlink ref="AT68" location="''!A1" xr:uid="{00000000-0004-0000-0000-00001F070000}"/>
    <hyperlink ref="AU68" location="''!A1" xr:uid="{00000000-0004-0000-0000-000020070000}"/>
    <hyperlink ref="AV68" location="''!A1" xr:uid="{00000000-0004-0000-0000-000021070000}"/>
    <hyperlink ref="AW68" location="''!A1" xr:uid="{00000000-0004-0000-0000-000022070000}"/>
    <hyperlink ref="AX68" location="''!A1" xr:uid="{00000000-0004-0000-0000-000023070000}"/>
    <hyperlink ref="AY68" location="''!A1" xr:uid="{00000000-0004-0000-0000-000024070000}"/>
    <hyperlink ref="AZ68" location="''!A1" xr:uid="{00000000-0004-0000-0000-000025070000}"/>
    <hyperlink ref="A69" location="''!A1" xr:uid="{00000000-0004-0000-0000-000026070000}"/>
    <hyperlink ref="AA69" location="''!A1" xr:uid="{00000000-0004-0000-0000-000027070000}"/>
    <hyperlink ref="AB69" location="''!A1" xr:uid="{00000000-0004-0000-0000-000028070000}"/>
    <hyperlink ref="AC69" location="''!A1" xr:uid="{00000000-0004-0000-0000-000029070000}"/>
    <hyperlink ref="AD69" location="''!A1" xr:uid="{00000000-0004-0000-0000-00002A070000}"/>
    <hyperlink ref="AE69" location="''!A1" xr:uid="{00000000-0004-0000-0000-00002B070000}"/>
    <hyperlink ref="AF69" location="''!A1" xr:uid="{00000000-0004-0000-0000-00002C070000}"/>
    <hyperlink ref="AG69" location="''!A1" xr:uid="{00000000-0004-0000-0000-00002D070000}"/>
    <hyperlink ref="AH69" location="''!A1" xr:uid="{00000000-0004-0000-0000-00002E070000}"/>
    <hyperlink ref="AI69" location="''!A1" xr:uid="{00000000-0004-0000-0000-00002F070000}"/>
    <hyperlink ref="AJ69" location="''!A1" xr:uid="{00000000-0004-0000-0000-000030070000}"/>
    <hyperlink ref="AK69" location="''!A1" xr:uid="{00000000-0004-0000-0000-000031070000}"/>
    <hyperlink ref="AL69" location="''!A1" xr:uid="{00000000-0004-0000-0000-000032070000}"/>
    <hyperlink ref="AM69" location="''!A1" xr:uid="{00000000-0004-0000-0000-000033070000}"/>
    <hyperlink ref="AN69" location="''!A1" xr:uid="{00000000-0004-0000-0000-000034070000}"/>
    <hyperlink ref="AO69" location="''!A1" xr:uid="{00000000-0004-0000-0000-000035070000}"/>
    <hyperlink ref="AP69" location="''!A1" xr:uid="{00000000-0004-0000-0000-000036070000}"/>
    <hyperlink ref="AQ69" location="''!A1" xr:uid="{00000000-0004-0000-0000-000037070000}"/>
    <hyperlink ref="AR69" location="''!A1" xr:uid="{00000000-0004-0000-0000-000038070000}"/>
    <hyperlink ref="AS69" location="''!A1" xr:uid="{00000000-0004-0000-0000-000039070000}"/>
    <hyperlink ref="AT69" location="''!A1" xr:uid="{00000000-0004-0000-0000-00003A070000}"/>
    <hyperlink ref="AU69" location="''!A1" xr:uid="{00000000-0004-0000-0000-00003B070000}"/>
    <hyperlink ref="AV69" location="''!A1" xr:uid="{00000000-0004-0000-0000-00003C070000}"/>
    <hyperlink ref="AW69" location="''!A1" xr:uid="{00000000-0004-0000-0000-00003D070000}"/>
    <hyperlink ref="AX69" location="''!A1" xr:uid="{00000000-0004-0000-0000-00003E070000}"/>
    <hyperlink ref="AY69" location="''!A1" xr:uid="{00000000-0004-0000-0000-00003F070000}"/>
    <hyperlink ref="AZ69" location="''!A1" xr:uid="{00000000-0004-0000-0000-000040070000}"/>
    <hyperlink ref="A70" location="''!A1" xr:uid="{00000000-0004-0000-0000-000041070000}"/>
    <hyperlink ref="AA70" location="''!A1" xr:uid="{00000000-0004-0000-0000-000042070000}"/>
    <hyperlink ref="AB70" location="''!A1" xr:uid="{00000000-0004-0000-0000-000043070000}"/>
    <hyperlink ref="AC70" location="''!A1" xr:uid="{00000000-0004-0000-0000-000044070000}"/>
    <hyperlink ref="AD70" location="''!A1" xr:uid="{00000000-0004-0000-0000-000045070000}"/>
    <hyperlink ref="AE70" location="''!A1" xr:uid="{00000000-0004-0000-0000-000046070000}"/>
    <hyperlink ref="AF70" location="''!A1" xr:uid="{00000000-0004-0000-0000-000047070000}"/>
    <hyperlink ref="AG70" location="''!A1" xr:uid="{00000000-0004-0000-0000-000048070000}"/>
    <hyperlink ref="AH70" location="''!A1" xr:uid="{00000000-0004-0000-0000-000049070000}"/>
    <hyperlink ref="AI70" location="''!A1" xr:uid="{00000000-0004-0000-0000-00004A070000}"/>
    <hyperlink ref="AJ70" location="''!A1" xr:uid="{00000000-0004-0000-0000-00004B070000}"/>
    <hyperlink ref="AK70" location="''!A1" xr:uid="{00000000-0004-0000-0000-00004C070000}"/>
    <hyperlink ref="AL70" location="''!A1" xr:uid="{00000000-0004-0000-0000-00004D070000}"/>
    <hyperlink ref="AM70" location="''!A1" xr:uid="{00000000-0004-0000-0000-00004E070000}"/>
    <hyperlink ref="AN70" location="''!A1" xr:uid="{00000000-0004-0000-0000-00004F070000}"/>
    <hyperlink ref="AO70" location="''!A1" xr:uid="{00000000-0004-0000-0000-000050070000}"/>
    <hyperlink ref="AP70" location="''!A1" xr:uid="{00000000-0004-0000-0000-000051070000}"/>
    <hyperlink ref="AQ70" location="''!A1" xr:uid="{00000000-0004-0000-0000-000052070000}"/>
    <hyperlink ref="AR70" location="''!A1" xr:uid="{00000000-0004-0000-0000-000053070000}"/>
    <hyperlink ref="AS70" location="''!A1" xr:uid="{00000000-0004-0000-0000-000054070000}"/>
    <hyperlink ref="AT70" location="''!A1" xr:uid="{00000000-0004-0000-0000-000055070000}"/>
    <hyperlink ref="AU70" location="''!A1" xr:uid="{00000000-0004-0000-0000-000056070000}"/>
    <hyperlink ref="AV70" location="''!A1" xr:uid="{00000000-0004-0000-0000-000057070000}"/>
    <hyperlink ref="AW70" location="''!A1" xr:uid="{00000000-0004-0000-0000-000058070000}"/>
    <hyperlink ref="AX70" location="''!A1" xr:uid="{00000000-0004-0000-0000-000059070000}"/>
    <hyperlink ref="AY70" location="''!A1" xr:uid="{00000000-0004-0000-0000-00005A070000}"/>
    <hyperlink ref="AZ70" location="''!A1" xr:uid="{00000000-0004-0000-0000-00005B070000}"/>
    <hyperlink ref="A71" location="''!A1" xr:uid="{00000000-0004-0000-0000-00005C070000}"/>
    <hyperlink ref="AA71" location="''!A1" xr:uid="{00000000-0004-0000-0000-00005D070000}"/>
    <hyperlink ref="AB71" location="''!A1" xr:uid="{00000000-0004-0000-0000-00005E070000}"/>
    <hyperlink ref="AC71" location="''!A1" xr:uid="{00000000-0004-0000-0000-00005F070000}"/>
    <hyperlink ref="AD71" location="''!A1" xr:uid="{00000000-0004-0000-0000-000060070000}"/>
    <hyperlink ref="AE71" location="''!A1" xr:uid="{00000000-0004-0000-0000-000061070000}"/>
    <hyperlink ref="AF71" location="''!A1" xr:uid="{00000000-0004-0000-0000-000062070000}"/>
    <hyperlink ref="AG71" location="''!A1" xr:uid="{00000000-0004-0000-0000-000063070000}"/>
    <hyperlink ref="AH71" location="''!A1" xr:uid="{00000000-0004-0000-0000-000064070000}"/>
    <hyperlink ref="AI71" location="''!A1" xr:uid="{00000000-0004-0000-0000-000065070000}"/>
    <hyperlink ref="AJ71" location="''!A1" xr:uid="{00000000-0004-0000-0000-000066070000}"/>
    <hyperlink ref="AK71" location="''!A1" xr:uid="{00000000-0004-0000-0000-000067070000}"/>
    <hyperlink ref="AL71" location="''!A1" xr:uid="{00000000-0004-0000-0000-000068070000}"/>
    <hyperlink ref="AM71" location="''!A1" xr:uid="{00000000-0004-0000-0000-000069070000}"/>
    <hyperlink ref="AN71" location="''!A1" xr:uid="{00000000-0004-0000-0000-00006A070000}"/>
    <hyperlink ref="AO71" location="''!A1" xr:uid="{00000000-0004-0000-0000-00006B070000}"/>
    <hyperlink ref="AP71" location="''!A1" xr:uid="{00000000-0004-0000-0000-00006C070000}"/>
    <hyperlink ref="AQ71" location="''!A1" xr:uid="{00000000-0004-0000-0000-00006D070000}"/>
    <hyperlink ref="AR71" location="''!A1" xr:uid="{00000000-0004-0000-0000-00006E070000}"/>
    <hyperlink ref="AS71" location="''!A1" xr:uid="{00000000-0004-0000-0000-00006F070000}"/>
    <hyperlink ref="AT71" location="''!A1" xr:uid="{00000000-0004-0000-0000-000070070000}"/>
    <hyperlink ref="AU71" location="''!A1" xr:uid="{00000000-0004-0000-0000-000071070000}"/>
    <hyperlink ref="AV71" location="''!A1" xr:uid="{00000000-0004-0000-0000-000072070000}"/>
    <hyperlink ref="AW71" location="''!A1" xr:uid="{00000000-0004-0000-0000-000073070000}"/>
    <hyperlink ref="AX71" location="''!A1" xr:uid="{00000000-0004-0000-0000-000074070000}"/>
    <hyperlink ref="AY71" location="''!A1" xr:uid="{00000000-0004-0000-0000-000075070000}"/>
    <hyperlink ref="AZ71" location="''!A1" xr:uid="{00000000-0004-0000-0000-000076070000}"/>
    <hyperlink ref="A72" location="''!A1" xr:uid="{00000000-0004-0000-0000-000077070000}"/>
    <hyperlink ref="AA72" location="''!A1" xr:uid="{00000000-0004-0000-0000-000078070000}"/>
    <hyperlink ref="AB72" location="''!A1" xr:uid="{00000000-0004-0000-0000-000079070000}"/>
    <hyperlink ref="AC72" location="''!A1" xr:uid="{00000000-0004-0000-0000-00007A070000}"/>
    <hyperlink ref="AD72" location="''!A1" xr:uid="{00000000-0004-0000-0000-00007B070000}"/>
    <hyperlink ref="AE72" location="''!A1" xr:uid="{00000000-0004-0000-0000-00007C070000}"/>
    <hyperlink ref="AF72" location="''!A1" xr:uid="{00000000-0004-0000-0000-00007D070000}"/>
    <hyperlink ref="AG72" location="''!A1" xr:uid="{00000000-0004-0000-0000-00007E070000}"/>
    <hyperlink ref="AH72" location="''!A1" xr:uid="{00000000-0004-0000-0000-00007F070000}"/>
    <hyperlink ref="AI72" location="''!A1" xr:uid="{00000000-0004-0000-0000-000080070000}"/>
    <hyperlink ref="AJ72" location="''!A1" xr:uid="{00000000-0004-0000-0000-000081070000}"/>
    <hyperlink ref="AK72" location="''!A1" xr:uid="{00000000-0004-0000-0000-000082070000}"/>
    <hyperlink ref="AL72" location="''!A1" xr:uid="{00000000-0004-0000-0000-000083070000}"/>
    <hyperlink ref="AM72" location="''!A1" xr:uid="{00000000-0004-0000-0000-000084070000}"/>
    <hyperlink ref="AN72" location="''!A1" xr:uid="{00000000-0004-0000-0000-000085070000}"/>
    <hyperlink ref="AO72" location="''!A1" xr:uid="{00000000-0004-0000-0000-000086070000}"/>
    <hyperlink ref="AP72" location="''!A1" xr:uid="{00000000-0004-0000-0000-000087070000}"/>
    <hyperlink ref="AQ72" location="''!A1" xr:uid="{00000000-0004-0000-0000-000088070000}"/>
    <hyperlink ref="AR72" location="''!A1" xr:uid="{00000000-0004-0000-0000-000089070000}"/>
    <hyperlink ref="AS72" location="''!A1" xr:uid="{00000000-0004-0000-0000-00008A070000}"/>
    <hyperlink ref="AT72" location="''!A1" xr:uid="{00000000-0004-0000-0000-00008B070000}"/>
    <hyperlink ref="AU72" location="''!A1" xr:uid="{00000000-0004-0000-0000-00008C070000}"/>
    <hyperlink ref="AV72" location="''!A1" xr:uid="{00000000-0004-0000-0000-00008D070000}"/>
    <hyperlink ref="AW72" location="''!A1" xr:uid="{00000000-0004-0000-0000-00008E070000}"/>
    <hyperlink ref="AX72" location="''!A1" xr:uid="{00000000-0004-0000-0000-00008F070000}"/>
    <hyperlink ref="AY72" location="''!A1" xr:uid="{00000000-0004-0000-0000-000090070000}"/>
    <hyperlink ref="AZ72" location="''!A1" xr:uid="{00000000-0004-0000-0000-000091070000}"/>
    <hyperlink ref="A73" location="''!A1" xr:uid="{00000000-0004-0000-0000-000092070000}"/>
    <hyperlink ref="AA73" location="''!A1" xr:uid="{00000000-0004-0000-0000-000093070000}"/>
    <hyperlink ref="AB73" location="''!A1" xr:uid="{00000000-0004-0000-0000-000094070000}"/>
    <hyperlink ref="AC73" location="''!A1" xr:uid="{00000000-0004-0000-0000-000095070000}"/>
    <hyperlink ref="AD73" location="''!A1" xr:uid="{00000000-0004-0000-0000-000096070000}"/>
    <hyperlink ref="AE73" location="''!A1" xr:uid="{00000000-0004-0000-0000-000097070000}"/>
    <hyperlink ref="AF73" location="''!A1" xr:uid="{00000000-0004-0000-0000-000098070000}"/>
    <hyperlink ref="AG73" location="''!A1" xr:uid="{00000000-0004-0000-0000-000099070000}"/>
    <hyperlink ref="AH73" location="''!A1" xr:uid="{00000000-0004-0000-0000-00009A070000}"/>
    <hyperlink ref="AI73" location="''!A1" xr:uid="{00000000-0004-0000-0000-00009B070000}"/>
    <hyperlink ref="AJ73" location="''!A1" xr:uid="{00000000-0004-0000-0000-00009C070000}"/>
    <hyperlink ref="AK73" location="''!A1" xr:uid="{00000000-0004-0000-0000-00009D070000}"/>
    <hyperlink ref="AL73" location="''!A1" xr:uid="{00000000-0004-0000-0000-00009E070000}"/>
    <hyperlink ref="AM73" location="''!A1" xr:uid="{00000000-0004-0000-0000-00009F070000}"/>
    <hyperlink ref="AN73" location="''!A1" xr:uid="{00000000-0004-0000-0000-0000A0070000}"/>
    <hyperlink ref="AO73" location="''!A1" xr:uid="{00000000-0004-0000-0000-0000A1070000}"/>
    <hyperlink ref="AP73" location="''!A1" xr:uid="{00000000-0004-0000-0000-0000A2070000}"/>
    <hyperlink ref="AQ73" location="''!A1" xr:uid="{00000000-0004-0000-0000-0000A3070000}"/>
    <hyperlink ref="AR73" location="''!A1" xr:uid="{00000000-0004-0000-0000-0000A4070000}"/>
    <hyperlink ref="AS73" location="''!A1" xr:uid="{00000000-0004-0000-0000-0000A5070000}"/>
    <hyperlink ref="AT73" location="''!A1" xr:uid="{00000000-0004-0000-0000-0000A6070000}"/>
    <hyperlink ref="AU73" location="''!A1" xr:uid="{00000000-0004-0000-0000-0000A7070000}"/>
    <hyperlink ref="AV73" location="''!A1" xr:uid="{00000000-0004-0000-0000-0000A8070000}"/>
    <hyperlink ref="AW73" location="''!A1" xr:uid="{00000000-0004-0000-0000-0000A9070000}"/>
    <hyperlink ref="AX73" location="''!A1" xr:uid="{00000000-0004-0000-0000-0000AA070000}"/>
    <hyperlink ref="AY73" location="''!A1" xr:uid="{00000000-0004-0000-0000-0000AB070000}"/>
    <hyperlink ref="AZ73" location="''!A1" xr:uid="{00000000-0004-0000-0000-0000AC070000}"/>
    <hyperlink ref="A74" location="''!A1" xr:uid="{00000000-0004-0000-0000-0000AD070000}"/>
    <hyperlink ref="AA74" location="''!A1" xr:uid="{00000000-0004-0000-0000-0000AE070000}"/>
    <hyperlink ref="AB74" location="''!A1" xr:uid="{00000000-0004-0000-0000-0000AF070000}"/>
    <hyperlink ref="AC74" location="''!A1" xr:uid="{00000000-0004-0000-0000-0000B0070000}"/>
    <hyperlink ref="AD74" location="''!A1" xr:uid="{00000000-0004-0000-0000-0000B1070000}"/>
    <hyperlink ref="AE74" location="''!A1" xr:uid="{00000000-0004-0000-0000-0000B2070000}"/>
    <hyperlink ref="AF74" location="''!A1" xr:uid="{00000000-0004-0000-0000-0000B3070000}"/>
    <hyperlink ref="AG74" location="''!A1" xr:uid="{00000000-0004-0000-0000-0000B4070000}"/>
    <hyperlink ref="AH74" location="''!A1" xr:uid="{00000000-0004-0000-0000-0000B5070000}"/>
    <hyperlink ref="AI74" location="''!A1" xr:uid="{00000000-0004-0000-0000-0000B6070000}"/>
    <hyperlink ref="AJ74" location="''!A1" xr:uid="{00000000-0004-0000-0000-0000B7070000}"/>
    <hyperlink ref="AK74" location="''!A1" xr:uid="{00000000-0004-0000-0000-0000B8070000}"/>
    <hyperlink ref="AL74" location="''!A1" xr:uid="{00000000-0004-0000-0000-0000B9070000}"/>
    <hyperlink ref="AM74" location="''!A1" xr:uid="{00000000-0004-0000-0000-0000BA070000}"/>
    <hyperlink ref="AN74" location="''!A1" xr:uid="{00000000-0004-0000-0000-0000BB070000}"/>
    <hyperlink ref="AO74" location="''!A1" xr:uid="{00000000-0004-0000-0000-0000BC070000}"/>
    <hyperlink ref="AP74" location="''!A1" xr:uid="{00000000-0004-0000-0000-0000BD070000}"/>
    <hyperlink ref="AQ74" location="''!A1" xr:uid="{00000000-0004-0000-0000-0000BE070000}"/>
    <hyperlink ref="AR74" location="''!A1" xr:uid="{00000000-0004-0000-0000-0000BF070000}"/>
    <hyperlink ref="AS74" location="''!A1" xr:uid="{00000000-0004-0000-0000-0000C0070000}"/>
    <hyperlink ref="AT74" location="''!A1" xr:uid="{00000000-0004-0000-0000-0000C1070000}"/>
    <hyperlink ref="AU74" location="''!A1" xr:uid="{00000000-0004-0000-0000-0000C2070000}"/>
    <hyperlink ref="AV74" location="''!A1" xr:uid="{00000000-0004-0000-0000-0000C3070000}"/>
    <hyperlink ref="AW74" location="''!A1" xr:uid="{00000000-0004-0000-0000-0000C4070000}"/>
    <hyperlink ref="AX74" location="''!A1" xr:uid="{00000000-0004-0000-0000-0000C5070000}"/>
    <hyperlink ref="AY74" location="''!A1" xr:uid="{00000000-0004-0000-0000-0000C6070000}"/>
    <hyperlink ref="AZ74" location="''!A1" xr:uid="{00000000-0004-0000-0000-0000C7070000}"/>
    <hyperlink ref="A75" location="''!A1" xr:uid="{00000000-0004-0000-0000-0000C8070000}"/>
    <hyperlink ref="AA75" location="''!A1" xr:uid="{00000000-0004-0000-0000-0000C9070000}"/>
    <hyperlink ref="AB75" location="''!A1" xr:uid="{00000000-0004-0000-0000-0000CA070000}"/>
    <hyperlink ref="AC75" location="''!A1" xr:uid="{00000000-0004-0000-0000-0000CB070000}"/>
    <hyperlink ref="AD75" location="''!A1" xr:uid="{00000000-0004-0000-0000-0000CC070000}"/>
    <hyperlink ref="AE75" location="''!A1" xr:uid="{00000000-0004-0000-0000-0000CD070000}"/>
    <hyperlink ref="AF75" location="''!A1" xr:uid="{00000000-0004-0000-0000-0000CE070000}"/>
    <hyperlink ref="AG75" location="''!A1" xr:uid="{00000000-0004-0000-0000-0000CF070000}"/>
    <hyperlink ref="AH75" location="''!A1" xr:uid="{00000000-0004-0000-0000-0000D0070000}"/>
    <hyperlink ref="AI75" location="''!A1" xr:uid="{00000000-0004-0000-0000-0000D1070000}"/>
    <hyperlink ref="AJ75" location="''!A1" xr:uid="{00000000-0004-0000-0000-0000D2070000}"/>
    <hyperlink ref="AK75" location="''!A1" xr:uid="{00000000-0004-0000-0000-0000D3070000}"/>
    <hyperlink ref="AL75" location="''!A1" xr:uid="{00000000-0004-0000-0000-0000D4070000}"/>
    <hyperlink ref="AM75" location="''!A1" xr:uid="{00000000-0004-0000-0000-0000D5070000}"/>
    <hyperlink ref="AN75" location="''!A1" xr:uid="{00000000-0004-0000-0000-0000D6070000}"/>
    <hyperlink ref="AO75" location="''!A1" xr:uid="{00000000-0004-0000-0000-0000D7070000}"/>
    <hyperlink ref="AP75" location="''!A1" xr:uid="{00000000-0004-0000-0000-0000D8070000}"/>
    <hyperlink ref="AQ75" location="''!A1" xr:uid="{00000000-0004-0000-0000-0000D9070000}"/>
    <hyperlink ref="AR75" location="''!A1" xr:uid="{00000000-0004-0000-0000-0000DA070000}"/>
    <hyperlink ref="AS75" location="''!A1" xr:uid="{00000000-0004-0000-0000-0000DB070000}"/>
    <hyperlink ref="AT75" location="''!A1" xr:uid="{00000000-0004-0000-0000-0000DC070000}"/>
    <hyperlink ref="AU75" location="''!A1" xr:uid="{00000000-0004-0000-0000-0000DD070000}"/>
    <hyperlink ref="AV75" location="''!A1" xr:uid="{00000000-0004-0000-0000-0000DE070000}"/>
    <hyperlink ref="AW75" location="''!A1" xr:uid="{00000000-0004-0000-0000-0000DF070000}"/>
    <hyperlink ref="AX75" location="''!A1" xr:uid="{00000000-0004-0000-0000-0000E0070000}"/>
    <hyperlink ref="AY75" location="''!A1" xr:uid="{00000000-0004-0000-0000-0000E1070000}"/>
    <hyperlink ref="AZ75" location="''!A1" xr:uid="{00000000-0004-0000-0000-0000E2070000}"/>
    <hyperlink ref="A76" location="''!A1" xr:uid="{00000000-0004-0000-0000-0000E3070000}"/>
    <hyperlink ref="AA76" location="''!A1" xr:uid="{00000000-0004-0000-0000-0000E4070000}"/>
    <hyperlink ref="AB76" location="''!A1" xr:uid="{00000000-0004-0000-0000-0000E5070000}"/>
    <hyperlink ref="AC76" location="''!A1" xr:uid="{00000000-0004-0000-0000-0000E6070000}"/>
    <hyperlink ref="AD76" location="''!A1" xr:uid="{00000000-0004-0000-0000-0000E7070000}"/>
    <hyperlink ref="AE76" location="''!A1" xr:uid="{00000000-0004-0000-0000-0000E8070000}"/>
    <hyperlink ref="AF76" location="''!A1" xr:uid="{00000000-0004-0000-0000-0000E9070000}"/>
    <hyperlink ref="AG76" location="''!A1" xr:uid="{00000000-0004-0000-0000-0000EA070000}"/>
    <hyperlink ref="AH76" location="''!A1" xr:uid="{00000000-0004-0000-0000-0000EB070000}"/>
    <hyperlink ref="AI76" location="''!A1" xr:uid="{00000000-0004-0000-0000-0000EC070000}"/>
    <hyperlink ref="AJ76" location="''!A1" xr:uid="{00000000-0004-0000-0000-0000ED070000}"/>
    <hyperlink ref="AK76" location="''!A1" xr:uid="{00000000-0004-0000-0000-0000EE070000}"/>
    <hyperlink ref="AL76" location="''!A1" xr:uid="{00000000-0004-0000-0000-0000EF070000}"/>
    <hyperlink ref="AM76" location="''!A1" xr:uid="{00000000-0004-0000-0000-0000F0070000}"/>
    <hyperlink ref="AN76" location="''!A1" xr:uid="{00000000-0004-0000-0000-0000F1070000}"/>
    <hyperlink ref="AO76" location="''!A1" xr:uid="{00000000-0004-0000-0000-0000F2070000}"/>
    <hyperlink ref="AP76" location="''!A1" xr:uid="{00000000-0004-0000-0000-0000F3070000}"/>
    <hyperlink ref="AQ76" location="''!A1" xr:uid="{00000000-0004-0000-0000-0000F4070000}"/>
    <hyperlink ref="AR76" location="''!A1" xr:uid="{00000000-0004-0000-0000-0000F5070000}"/>
    <hyperlink ref="AS76" location="''!A1" xr:uid="{00000000-0004-0000-0000-0000F6070000}"/>
    <hyperlink ref="AT76" location="''!A1" xr:uid="{00000000-0004-0000-0000-0000F7070000}"/>
    <hyperlink ref="AU76" location="''!A1" xr:uid="{00000000-0004-0000-0000-0000F8070000}"/>
    <hyperlink ref="AV76" location="''!A1" xr:uid="{00000000-0004-0000-0000-0000F9070000}"/>
    <hyperlink ref="AW76" location="''!A1" xr:uid="{00000000-0004-0000-0000-0000FA070000}"/>
    <hyperlink ref="AX76" location="''!A1" xr:uid="{00000000-0004-0000-0000-0000FB070000}"/>
    <hyperlink ref="AY76" location="''!A1" xr:uid="{00000000-0004-0000-0000-0000FC070000}"/>
    <hyperlink ref="AZ76" location="''!A1" xr:uid="{00000000-0004-0000-0000-0000FD070000}"/>
  </hyperlinks>
  <pageMargins left="0.7" right="0.7" top="0.75" bottom="0.75" header="0.3" footer="0.3"/>
  <drawing r:id="rId12"/>
  <legacyDrawing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79"/>
  <sheetViews>
    <sheetView workbookViewId="0"/>
  </sheetViews>
  <sheetFormatPr baseColWidth="10" defaultColWidth="8.90625" defaultRowHeight="14.5" x14ac:dyDescent="0.35"/>
  <cols>
    <col min="1" max="1" width="17.54296875" customWidth="1"/>
    <col min="2" max="2" width="79.6328125" customWidth="1"/>
    <col min="3" max="3" width="11.08984375" customWidth="1"/>
    <col min="4" max="4" width="61.08984375" customWidth="1"/>
    <col min="5" max="5" width="18.36328125" customWidth="1"/>
  </cols>
  <sheetData>
    <row r="1" spans="1:5" x14ac:dyDescent="0.35">
      <c r="A1" s="1" t="s">
        <v>0</v>
      </c>
      <c r="B1" s="1" t="s">
        <v>1</v>
      </c>
      <c r="C1" s="1" t="s">
        <v>3</v>
      </c>
      <c r="D1" s="1" t="s">
        <v>431</v>
      </c>
      <c r="E1" s="1" t="s">
        <v>7738</v>
      </c>
    </row>
    <row r="2" spans="1:5" x14ac:dyDescent="0.35">
      <c r="A2" s="1" t="s">
        <v>40</v>
      </c>
      <c r="B2" s="1" t="s">
        <v>2775</v>
      </c>
      <c r="C2" s="1" t="s">
        <v>22</v>
      </c>
      <c r="D2" s="1" t="s">
        <v>7739</v>
      </c>
      <c r="E2" s="1">
        <v>6</v>
      </c>
    </row>
    <row r="3" spans="1:5" x14ac:dyDescent="0.35">
      <c r="A3" s="1" t="s">
        <v>19</v>
      </c>
      <c r="B3" s="1" t="s">
        <v>2823</v>
      </c>
      <c r="C3" s="1" t="s">
        <v>22</v>
      </c>
      <c r="D3" s="1" t="s">
        <v>7739</v>
      </c>
      <c r="E3" s="1">
        <v>7</v>
      </c>
    </row>
    <row r="4" spans="1:5" x14ac:dyDescent="0.35">
      <c r="A4" s="1" t="s">
        <v>40</v>
      </c>
      <c r="B4" s="1" t="s">
        <v>7740</v>
      </c>
      <c r="C4" s="1" t="s">
        <v>5099</v>
      </c>
      <c r="D4" s="1" t="s">
        <v>7741</v>
      </c>
      <c r="E4" s="1">
        <v>1</v>
      </c>
    </row>
    <row r="5" spans="1:5" x14ac:dyDescent="0.35">
      <c r="A5" s="1" t="s">
        <v>153</v>
      </c>
      <c r="B5" s="1" t="s">
        <v>624</v>
      </c>
      <c r="C5" s="1" t="s">
        <v>5099</v>
      </c>
      <c r="D5" s="1" t="s">
        <v>7741</v>
      </c>
      <c r="E5" s="1">
        <v>1</v>
      </c>
    </row>
    <row r="6" spans="1:5" x14ac:dyDescent="0.35">
      <c r="A6" s="1" t="s">
        <v>68</v>
      </c>
      <c r="B6" s="1" t="s">
        <v>76</v>
      </c>
      <c r="C6" s="1" t="s">
        <v>5099</v>
      </c>
      <c r="D6" s="1" t="s">
        <v>7741</v>
      </c>
      <c r="E6" s="1">
        <v>3</v>
      </c>
    </row>
    <row r="7" spans="1:5" x14ac:dyDescent="0.35">
      <c r="A7" s="1" t="s">
        <v>40</v>
      </c>
      <c r="B7" s="1" t="s">
        <v>2805</v>
      </c>
      <c r="C7" s="1" t="s">
        <v>5099</v>
      </c>
      <c r="D7" s="1" t="s">
        <v>7741</v>
      </c>
      <c r="E7" s="1">
        <v>1</v>
      </c>
    </row>
    <row r="8" spans="1:5" x14ac:dyDescent="0.35">
      <c r="A8" s="1" t="s">
        <v>19</v>
      </c>
      <c r="B8" s="1" t="s">
        <v>2826</v>
      </c>
      <c r="C8" s="1" t="s">
        <v>5099</v>
      </c>
      <c r="D8" s="1" t="s">
        <v>7741</v>
      </c>
      <c r="E8" s="1">
        <v>2</v>
      </c>
    </row>
    <row r="9" spans="1:5" x14ac:dyDescent="0.35">
      <c r="A9" s="1" t="s">
        <v>40</v>
      </c>
      <c r="B9" s="1" t="s">
        <v>1214</v>
      </c>
      <c r="C9" s="1" t="s">
        <v>5099</v>
      </c>
      <c r="D9" s="1" t="s">
        <v>7741</v>
      </c>
      <c r="E9" s="1">
        <v>1</v>
      </c>
    </row>
    <row r="10" spans="1:5" x14ac:dyDescent="0.35">
      <c r="A10" s="1" t="s">
        <v>40</v>
      </c>
      <c r="B10" s="1" t="s">
        <v>41</v>
      </c>
      <c r="C10" s="1" t="s">
        <v>5099</v>
      </c>
      <c r="D10" s="1" t="s">
        <v>7741</v>
      </c>
      <c r="E10" s="1">
        <v>1</v>
      </c>
    </row>
    <row r="11" spans="1:5" x14ac:dyDescent="0.35">
      <c r="A11" s="1" t="s">
        <v>40</v>
      </c>
      <c r="B11" s="1" t="s">
        <v>1092</v>
      </c>
      <c r="C11" s="1" t="s">
        <v>5099</v>
      </c>
      <c r="D11" s="1" t="s">
        <v>7741</v>
      </c>
      <c r="E11" s="1">
        <v>1</v>
      </c>
    </row>
    <row r="12" spans="1:5" x14ac:dyDescent="0.35">
      <c r="A12" s="1" t="s">
        <v>19</v>
      </c>
      <c r="B12" s="1" t="s">
        <v>980</v>
      </c>
      <c r="C12" s="1" t="s">
        <v>5099</v>
      </c>
      <c r="D12" s="1" t="s">
        <v>7741</v>
      </c>
      <c r="E12" s="1">
        <v>1</v>
      </c>
    </row>
    <row r="13" spans="1:5" x14ac:dyDescent="0.35">
      <c r="A13" s="1" t="s">
        <v>40</v>
      </c>
      <c r="B13" s="1" t="s">
        <v>1099</v>
      </c>
      <c r="C13" s="1" t="s">
        <v>5099</v>
      </c>
      <c r="D13" s="1" t="s">
        <v>7741</v>
      </c>
      <c r="E13" s="1">
        <v>2</v>
      </c>
    </row>
    <row r="14" spans="1:5" x14ac:dyDescent="0.35">
      <c r="A14" s="1" t="s">
        <v>40</v>
      </c>
      <c r="B14" s="1" t="s">
        <v>50</v>
      </c>
      <c r="C14" s="1" t="s">
        <v>5099</v>
      </c>
      <c r="D14" s="1" t="s">
        <v>7741</v>
      </c>
      <c r="E14" s="1">
        <v>1</v>
      </c>
    </row>
    <row r="15" spans="1:5" x14ac:dyDescent="0.35">
      <c r="A15" s="1" t="s">
        <v>19</v>
      </c>
      <c r="B15" s="1" t="s">
        <v>32</v>
      </c>
      <c r="C15" s="1" t="s">
        <v>5099</v>
      </c>
      <c r="D15" s="1" t="s">
        <v>7741</v>
      </c>
      <c r="E15" s="1">
        <v>1</v>
      </c>
    </row>
    <row r="16" spans="1:5" x14ac:dyDescent="0.35">
      <c r="A16" s="1" t="s">
        <v>40</v>
      </c>
      <c r="B16" s="1" t="s">
        <v>1332</v>
      </c>
      <c r="C16" s="1" t="s">
        <v>5099</v>
      </c>
      <c r="D16" s="1" t="s">
        <v>7741</v>
      </c>
      <c r="E16" s="1">
        <v>1</v>
      </c>
    </row>
    <row r="17" spans="1:5" x14ac:dyDescent="0.35">
      <c r="A17" s="1" t="s">
        <v>40</v>
      </c>
      <c r="B17" s="1" t="s">
        <v>2799</v>
      </c>
      <c r="C17" s="1" t="s">
        <v>5099</v>
      </c>
      <c r="D17" s="1" t="s">
        <v>7741</v>
      </c>
      <c r="E17" s="1">
        <v>1</v>
      </c>
    </row>
    <row r="18" spans="1:5" x14ac:dyDescent="0.35">
      <c r="A18" s="1" t="s">
        <v>40</v>
      </c>
      <c r="B18" s="1" t="s">
        <v>3050</v>
      </c>
      <c r="C18" s="1" t="s">
        <v>86</v>
      </c>
      <c r="D18" s="1" t="s">
        <v>6525</v>
      </c>
      <c r="E18" s="1">
        <v>2</v>
      </c>
    </row>
    <row r="19" spans="1:5" x14ac:dyDescent="0.35">
      <c r="A19" s="1" t="s">
        <v>68</v>
      </c>
      <c r="B19" s="1" t="s">
        <v>76</v>
      </c>
      <c r="C19" s="1" t="s">
        <v>22</v>
      </c>
      <c r="D19" s="1" t="s">
        <v>6525</v>
      </c>
      <c r="E19" s="1">
        <v>3</v>
      </c>
    </row>
    <row r="20" spans="1:5" x14ac:dyDescent="0.35">
      <c r="A20" s="1" t="s">
        <v>40</v>
      </c>
      <c r="B20" s="1" t="s">
        <v>2805</v>
      </c>
      <c r="C20" s="1" t="s">
        <v>22</v>
      </c>
      <c r="D20" s="1" t="s">
        <v>6525</v>
      </c>
      <c r="E20" s="1">
        <v>2</v>
      </c>
    </row>
    <row r="21" spans="1:5" x14ac:dyDescent="0.35">
      <c r="A21" s="1" t="s">
        <v>19</v>
      </c>
      <c r="B21" s="1" t="s">
        <v>2826</v>
      </c>
      <c r="C21" s="1" t="s">
        <v>22</v>
      </c>
      <c r="D21" s="1" t="s">
        <v>6525</v>
      </c>
      <c r="E21" s="1">
        <v>2</v>
      </c>
    </row>
    <row r="22" spans="1:5" x14ac:dyDescent="0.35">
      <c r="A22" s="1" t="s">
        <v>40</v>
      </c>
      <c r="B22" s="1" t="s">
        <v>2799</v>
      </c>
      <c r="C22" s="1" t="s">
        <v>22</v>
      </c>
      <c r="D22" s="1" t="s">
        <v>6525</v>
      </c>
      <c r="E22" s="1">
        <v>1</v>
      </c>
    </row>
    <row r="23" spans="1:5" x14ac:dyDescent="0.35">
      <c r="A23" s="1" t="s">
        <v>19</v>
      </c>
      <c r="B23" s="1" t="s">
        <v>2823</v>
      </c>
      <c r="C23" s="1" t="s">
        <v>22</v>
      </c>
      <c r="D23" s="1" t="s">
        <v>6525</v>
      </c>
      <c r="E23" s="1">
        <v>1</v>
      </c>
    </row>
    <row r="24" spans="1:5" x14ac:dyDescent="0.35">
      <c r="A24" s="1" t="s">
        <v>40</v>
      </c>
      <c r="B24" s="1" t="s">
        <v>3050</v>
      </c>
      <c r="C24" s="1" t="s">
        <v>86</v>
      </c>
      <c r="D24" s="1" t="s">
        <v>7742</v>
      </c>
      <c r="E24" s="1">
        <v>2</v>
      </c>
    </row>
    <row r="25" spans="1:5" x14ac:dyDescent="0.35">
      <c r="A25" s="1" t="s">
        <v>40</v>
      </c>
      <c r="B25" s="1" t="s">
        <v>3088</v>
      </c>
      <c r="C25" s="1" t="s">
        <v>86</v>
      </c>
      <c r="D25" s="1" t="s">
        <v>7742</v>
      </c>
      <c r="E25" s="1">
        <v>1</v>
      </c>
    </row>
    <row r="26" spans="1:5" x14ac:dyDescent="0.35">
      <c r="A26" s="1" t="s">
        <v>153</v>
      </c>
      <c r="B26" s="1" t="s">
        <v>624</v>
      </c>
      <c r="C26" s="1" t="s">
        <v>22</v>
      </c>
      <c r="D26" s="1" t="s">
        <v>7742</v>
      </c>
      <c r="E26" s="1">
        <v>1</v>
      </c>
    </row>
    <row r="27" spans="1:5" x14ac:dyDescent="0.35">
      <c r="A27" s="1" t="s">
        <v>68</v>
      </c>
      <c r="B27" s="1" t="s">
        <v>76</v>
      </c>
      <c r="C27" s="1" t="s">
        <v>22</v>
      </c>
      <c r="D27" s="1" t="s">
        <v>7742</v>
      </c>
      <c r="E27" s="1">
        <v>3</v>
      </c>
    </row>
    <row r="28" spans="1:5" x14ac:dyDescent="0.35">
      <c r="A28" s="1" t="s">
        <v>40</v>
      </c>
      <c r="B28" s="1" t="s">
        <v>2805</v>
      </c>
      <c r="C28" s="1" t="s">
        <v>22</v>
      </c>
      <c r="D28" s="1" t="s">
        <v>7742</v>
      </c>
      <c r="E28" s="1">
        <v>1</v>
      </c>
    </row>
    <row r="29" spans="1:5" x14ac:dyDescent="0.35">
      <c r="A29" s="1" t="s">
        <v>19</v>
      </c>
      <c r="B29" s="1" t="s">
        <v>2826</v>
      </c>
      <c r="C29" s="1" t="s">
        <v>22</v>
      </c>
      <c r="D29" s="1" t="s">
        <v>7742</v>
      </c>
      <c r="E29" s="1">
        <v>1</v>
      </c>
    </row>
    <row r="30" spans="1:5" x14ac:dyDescent="0.35">
      <c r="A30" s="1" t="s">
        <v>19</v>
      </c>
      <c r="B30" s="1" t="s">
        <v>980</v>
      </c>
      <c r="C30" s="1" t="s">
        <v>22</v>
      </c>
      <c r="D30" s="1" t="s">
        <v>7742</v>
      </c>
      <c r="E30" s="1">
        <v>1</v>
      </c>
    </row>
    <row r="31" spans="1:5" x14ac:dyDescent="0.35">
      <c r="A31" s="1" t="s">
        <v>153</v>
      </c>
      <c r="B31" s="1" t="s">
        <v>3088</v>
      </c>
      <c r="C31" s="1" t="s">
        <v>3091</v>
      </c>
      <c r="D31" s="1" t="s">
        <v>7742</v>
      </c>
      <c r="E31" s="1">
        <v>1</v>
      </c>
    </row>
    <row r="32" spans="1:5" x14ac:dyDescent="0.35">
      <c r="A32" s="1" t="s">
        <v>40</v>
      </c>
      <c r="B32" s="1" t="s">
        <v>3050</v>
      </c>
      <c r="C32" s="1" t="s">
        <v>86</v>
      </c>
      <c r="D32" s="1" t="s">
        <v>7743</v>
      </c>
      <c r="E32" s="1">
        <v>4</v>
      </c>
    </row>
    <row r="33" spans="1:5" x14ac:dyDescent="0.35">
      <c r="A33" s="1" t="s">
        <v>153</v>
      </c>
      <c r="B33" s="1" t="s">
        <v>624</v>
      </c>
      <c r="C33" s="1" t="s">
        <v>22</v>
      </c>
      <c r="D33" s="1" t="s">
        <v>7743</v>
      </c>
      <c r="E33" s="1">
        <v>4</v>
      </c>
    </row>
    <row r="34" spans="1:5" x14ac:dyDescent="0.35">
      <c r="A34" s="1" t="s">
        <v>68</v>
      </c>
      <c r="B34" s="1" t="s">
        <v>76</v>
      </c>
      <c r="C34" s="1" t="s">
        <v>22</v>
      </c>
      <c r="D34" s="1" t="s">
        <v>7743</v>
      </c>
      <c r="E34" s="1">
        <v>14</v>
      </c>
    </row>
    <row r="35" spans="1:5" x14ac:dyDescent="0.35">
      <c r="A35" s="1" t="s">
        <v>40</v>
      </c>
      <c r="B35" s="1" t="s">
        <v>2805</v>
      </c>
      <c r="C35" s="1" t="s">
        <v>22</v>
      </c>
      <c r="D35" s="1" t="s">
        <v>7743</v>
      </c>
      <c r="E35" s="1">
        <v>10</v>
      </c>
    </row>
    <row r="36" spans="1:5" x14ac:dyDescent="0.35">
      <c r="A36" s="1" t="s">
        <v>19</v>
      </c>
      <c r="B36" s="1" t="s">
        <v>2826</v>
      </c>
      <c r="C36" s="1" t="s">
        <v>22</v>
      </c>
      <c r="D36" s="1" t="s">
        <v>7743</v>
      </c>
      <c r="E36" s="1">
        <v>17</v>
      </c>
    </row>
    <row r="37" spans="1:5" x14ac:dyDescent="0.35">
      <c r="A37" s="1" t="s">
        <v>19</v>
      </c>
      <c r="B37" s="1" t="s">
        <v>980</v>
      </c>
      <c r="C37" s="1" t="s">
        <v>22</v>
      </c>
      <c r="D37" s="1" t="s">
        <v>7743</v>
      </c>
      <c r="E37" s="1">
        <v>4</v>
      </c>
    </row>
    <row r="38" spans="1:5" x14ac:dyDescent="0.35">
      <c r="A38" s="1" t="s">
        <v>153</v>
      </c>
      <c r="B38" s="1" t="s">
        <v>624</v>
      </c>
      <c r="C38" s="1" t="s">
        <v>5099</v>
      </c>
      <c r="D38" s="1" t="s">
        <v>6385</v>
      </c>
      <c r="E38" s="1">
        <v>1</v>
      </c>
    </row>
    <row r="39" spans="1:5" x14ac:dyDescent="0.35">
      <c r="A39" s="1" t="s">
        <v>153</v>
      </c>
      <c r="B39" s="1" t="s">
        <v>624</v>
      </c>
      <c r="C39" s="1" t="s">
        <v>5099</v>
      </c>
      <c r="D39" s="1" t="s">
        <v>7744</v>
      </c>
      <c r="E39" s="1">
        <v>2</v>
      </c>
    </row>
    <row r="40" spans="1:5" x14ac:dyDescent="0.35">
      <c r="A40" s="1" t="s">
        <v>153</v>
      </c>
      <c r="B40" s="1" t="s">
        <v>624</v>
      </c>
      <c r="C40" s="1" t="s">
        <v>22</v>
      </c>
      <c r="D40" s="1" t="s">
        <v>7745</v>
      </c>
      <c r="E40" s="1">
        <v>1</v>
      </c>
    </row>
    <row r="41" spans="1:5" x14ac:dyDescent="0.35">
      <c r="A41" s="1" t="s">
        <v>153</v>
      </c>
      <c r="B41" s="1" t="s">
        <v>624</v>
      </c>
      <c r="C41" s="1" t="s">
        <v>22</v>
      </c>
      <c r="D41" s="1" t="s">
        <v>7746</v>
      </c>
      <c r="E41" s="1">
        <v>1</v>
      </c>
    </row>
    <row r="42" spans="1:5" x14ac:dyDescent="0.35">
      <c r="A42" s="1" t="s">
        <v>153</v>
      </c>
      <c r="B42" s="1" t="s">
        <v>624</v>
      </c>
      <c r="C42" s="1" t="s">
        <v>22</v>
      </c>
      <c r="D42" s="1" t="s">
        <v>7747</v>
      </c>
      <c r="E42" s="1">
        <v>2</v>
      </c>
    </row>
    <row r="43" spans="1:5" x14ac:dyDescent="0.35">
      <c r="A43" s="1" t="s">
        <v>153</v>
      </c>
      <c r="B43" s="1" t="s">
        <v>744</v>
      </c>
      <c r="C43" s="1" t="s">
        <v>86</v>
      </c>
      <c r="D43" s="1" t="s">
        <v>6367</v>
      </c>
      <c r="E43" s="1">
        <v>1</v>
      </c>
    </row>
    <row r="44" spans="1:5" x14ac:dyDescent="0.35">
      <c r="A44" s="1" t="s">
        <v>68</v>
      </c>
      <c r="B44" s="1" t="s">
        <v>1368</v>
      </c>
      <c r="C44" s="1" t="s">
        <v>22</v>
      </c>
      <c r="D44" s="1" t="s">
        <v>6367</v>
      </c>
      <c r="E44" s="1">
        <v>39</v>
      </c>
    </row>
    <row r="45" spans="1:5" x14ac:dyDescent="0.35">
      <c r="A45" s="1" t="s">
        <v>68</v>
      </c>
      <c r="B45" s="1" t="s">
        <v>1389</v>
      </c>
      <c r="C45" s="1" t="s">
        <v>22</v>
      </c>
      <c r="D45" s="1" t="s">
        <v>6367</v>
      </c>
      <c r="E45" s="1">
        <v>27</v>
      </c>
    </row>
    <row r="46" spans="1:5" x14ac:dyDescent="0.35">
      <c r="A46" s="1" t="s">
        <v>40</v>
      </c>
      <c r="B46" s="1" t="s">
        <v>1437</v>
      </c>
      <c r="C46" s="1" t="s">
        <v>22</v>
      </c>
      <c r="D46" s="1" t="s">
        <v>6367</v>
      </c>
      <c r="E46" s="1">
        <v>94</v>
      </c>
    </row>
    <row r="47" spans="1:5" x14ac:dyDescent="0.35">
      <c r="A47" s="1" t="s">
        <v>40</v>
      </c>
      <c r="B47" s="1" t="s">
        <v>1444</v>
      </c>
      <c r="C47" s="1" t="s">
        <v>22</v>
      </c>
      <c r="D47" s="1" t="s">
        <v>6367</v>
      </c>
      <c r="E47" s="1">
        <v>80</v>
      </c>
    </row>
    <row r="48" spans="1:5" x14ac:dyDescent="0.35">
      <c r="A48" s="1" t="s">
        <v>40</v>
      </c>
      <c r="B48" s="1" t="s">
        <v>1456</v>
      </c>
      <c r="C48" s="1" t="s">
        <v>22</v>
      </c>
      <c r="D48" s="1" t="s">
        <v>6367</v>
      </c>
      <c r="E48" s="1">
        <v>314</v>
      </c>
    </row>
    <row r="49" spans="1:5" x14ac:dyDescent="0.35">
      <c r="A49" s="1" t="s">
        <v>19</v>
      </c>
      <c r="B49" s="1" t="s">
        <v>1404</v>
      </c>
      <c r="C49" s="1" t="s">
        <v>22</v>
      </c>
      <c r="D49" s="1" t="s">
        <v>6367</v>
      </c>
      <c r="E49" s="1">
        <v>94</v>
      </c>
    </row>
    <row r="50" spans="1:5" x14ac:dyDescent="0.35">
      <c r="A50" s="1" t="s">
        <v>19</v>
      </c>
      <c r="B50" s="1" t="s">
        <v>1410</v>
      </c>
      <c r="C50" s="1" t="s">
        <v>22</v>
      </c>
      <c r="D50" s="1" t="s">
        <v>6367</v>
      </c>
      <c r="E50" s="1">
        <v>78</v>
      </c>
    </row>
    <row r="51" spans="1:5" x14ac:dyDescent="0.35">
      <c r="A51" s="1" t="s">
        <v>19</v>
      </c>
      <c r="B51" s="1" t="s">
        <v>1416</v>
      </c>
      <c r="C51" s="1" t="s">
        <v>22</v>
      </c>
      <c r="D51" s="1" t="s">
        <v>6367</v>
      </c>
      <c r="E51" s="1">
        <v>27</v>
      </c>
    </row>
    <row r="52" spans="1:5" x14ac:dyDescent="0.35">
      <c r="A52" s="1" t="s">
        <v>40</v>
      </c>
      <c r="B52" s="1" t="s">
        <v>1081</v>
      </c>
      <c r="C52" s="1" t="s">
        <v>22</v>
      </c>
      <c r="D52" s="1" t="s">
        <v>6367</v>
      </c>
      <c r="E52" s="1">
        <v>71</v>
      </c>
    </row>
    <row r="53" spans="1:5" x14ac:dyDescent="0.35">
      <c r="A53" s="1" t="s">
        <v>19</v>
      </c>
      <c r="B53" s="1" t="s">
        <v>1422</v>
      </c>
      <c r="C53" s="1" t="s">
        <v>22</v>
      </c>
      <c r="D53" s="1" t="s">
        <v>6367</v>
      </c>
      <c r="E53" s="1">
        <v>41</v>
      </c>
    </row>
    <row r="54" spans="1:5" x14ac:dyDescent="0.35">
      <c r="A54" s="1" t="s">
        <v>153</v>
      </c>
      <c r="B54" s="1" t="s">
        <v>624</v>
      </c>
      <c r="C54" s="1" t="s">
        <v>22</v>
      </c>
      <c r="D54" s="1" t="s">
        <v>6367</v>
      </c>
      <c r="E54" s="1">
        <v>43</v>
      </c>
    </row>
    <row r="55" spans="1:5" x14ac:dyDescent="0.35">
      <c r="A55" s="1" t="s">
        <v>153</v>
      </c>
      <c r="B55" s="1" t="s">
        <v>732</v>
      </c>
      <c r="C55" s="1" t="s">
        <v>22</v>
      </c>
      <c r="D55" s="1" t="s">
        <v>6367</v>
      </c>
      <c r="E55" s="1">
        <v>1</v>
      </c>
    </row>
    <row r="56" spans="1:5" x14ac:dyDescent="0.35">
      <c r="A56" s="1" t="s">
        <v>40</v>
      </c>
      <c r="B56" s="1" t="s">
        <v>1214</v>
      </c>
      <c r="C56" s="1" t="s">
        <v>22</v>
      </c>
      <c r="D56" s="1" t="s">
        <v>6367</v>
      </c>
      <c r="E56" s="1">
        <v>4</v>
      </c>
    </row>
    <row r="57" spans="1:5" x14ac:dyDescent="0.35">
      <c r="A57" s="1" t="s">
        <v>68</v>
      </c>
      <c r="B57" s="1" t="s">
        <v>951</v>
      </c>
      <c r="C57" s="1" t="s">
        <v>22</v>
      </c>
      <c r="D57" s="1" t="s">
        <v>6367</v>
      </c>
      <c r="E57" s="1">
        <v>5</v>
      </c>
    </row>
    <row r="58" spans="1:5" x14ac:dyDescent="0.35">
      <c r="A58" s="1" t="s">
        <v>40</v>
      </c>
      <c r="B58" s="1" t="s">
        <v>1092</v>
      </c>
      <c r="C58" s="1" t="s">
        <v>22</v>
      </c>
      <c r="D58" s="1" t="s">
        <v>6367</v>
      </c>
      <c r="E58" s="1">
        <v>5</v>
      </c>
    </row>
    <row r="59" spans="1:5" x14ac:dyDescent="0.35">
      <c r="A59" s="1" t="s">
        <v>19</v>
      </c>
      <c r="B59" s="1" t="s">
        <v>980</v>
      </c>
      <c r="C59" s="1" t="s">
        <v>22</v>
      </c>
      <c r="D59" s="1" t="s">
        <v>6367</v>
      </c>
      <c r="E59" s="1">
        <v>9</v>
      </c>
    </row>
    <row r="60" spans="1:5" x14ac:dyDescent="0.35">
      <c r="A60" s="1" t="s">
        <v>40</v>
      </c>
      <c r="B60" s="1" t="s">
        <v>1099</v>
      </c>
      <c r="C60" s="1" t="s">
        <v>22</v>
      </c>
      <c r="D60" s="1" t="s">
        <v>6367</v>
      </c>
      <c r="E60" s="1">
        <v>38</v>
      </c>
    </row>
    <row r="61" spans="1:5" x14ac:dyDescent="0.35">
      <c r="A61" s="1" t="s">
        <v>19</v>
      </c>
      <c r="B61" s="1" t="s">
        <v>991</v>
      </c>
      <c r="C61" s="1" t="s">
        <v>22</v>
      </c>
      <c r="D61" s="1" t="s">
        <v>6367</v>
      </c>
      <c r="E61" s="1">
        <v>6</v>
      </c>
    </row>
    <row r="62" spans="1:5" x14ac:dyDescent="0.35">
      <c r="A62" s="1" t="s">
        <v>40</v>
      </c>
      <c r="B62" s="1" t="s">
        <v>52</v>
      </c>
      <c r="C62" s="1" t="s">
        <v>22</v>
      </c>
      <c r="D62" s="1" t="s">
        <v>6367</v>
      </c>
      <c r="E62" s="1">
        <v>10</v>
      </c>
    </row>
    <row r="63" spans="1:5" x14ac:dyDescent="0.35">
      <c r="A63" s="1" t="s">
        <v>40</v>
      </c>
      <c r="B63" s="1" t="s">
        <v>1332</v>
      </c>
      <c r="C63" s="1" t="s">
        <v>22</v>
      </c>
      <c r="D63" s="1" t="s">
        <v>6367</v>
      </c>
      <c r="E63" s="1">
        <v>2</v>
      </c>
    </row>
    <row r="64" spans="1:5" x14ac:dyDescent="0.35">
      <c r="A64" s="1" t="s">
        <v>68</v>
      </c>
      <c r="B64" s="1" t="s">
        <v>966</v>
      </c>
      <c r="C64" s="1" t="s">
        <v>22</v>
      </c>
      <c r="D64" s="1" t="s">
        <v>6367</v>
      </c>
      <c r="E64" s="1">
        <v>3</v>
      </c>
    </row>
    <row r="65" spans="1:5" x14ac:dyDescent="0.35">
      <c r="A65" s="1" t="s">
        <v>40</v>
      </c>
      <c r="B65" s="1" t="s">
        <v>1187</v>
      </c>
      <c r="C65" s="1" t="s">
        <v>22</v>
      </c>
      <c r="D65" s="1" t="s">
        <v>6367</v>
      </c>
      <c r="E65" s="1">
        <v>10</v>
      </c>
    </row>
    <row r="66" spans="1:5" x14ac:dyDescent="0.35">
      <c r="A66" s="1" t="s">
        <v>19</v>
      </c>
      <c r="B66" s="1" t="s">
        <v>1051</v>
      </c>
      <c r="C66" s="1" t="s">
        <v>22</v>
      </c>
      <c r="D66" s="1" t="s">
        <v>6367</v>
      </c>
      <c r="E66" s="1">
        <v>7</v>
      </c>
    </row>
    <row r="67" spans="1:5" x14ac:dyDescent="0.35">
      <c r="A67" s="1" t="s">
        <v>19</v>
      </c>
      <c r="B67" s="1" t="s">
        <v>1873</v>
      </c>
      <c r="C67" s="1" t="s">
        <v>22</v>
      </c>
      <c r="D67" s="1" t="s">
        <v>6367</v>
      </c>
      <c r="E67" s="1">
        <v>5</v>
      </c>
    </row>
    <row r="68" spans="1:5" x14ac:dyDescent="0.35">
      <c r="A68" s="1" t="s">
        <v>19</v>
      </c>
      <c r="B68" s="1" t="s">
        <v>1076</v>
      </c>
      <c r="C68" s="1" t="s">
        <v>22</v>
      </c>
      <c r="D68" s="1" t="s">
        <v>6367</v>
      </c>
      <c r="E68" s="1">
        <v>1</v>
      </c>
    </row>
    <row r="69" spans="1:5" x14ac:dyDescent="0.35">
      <c r="A69" s="1" t="s">
        <v>40</v>
      </c>
      <c r="B69" s="1" t="s">
        <v>4647</v>
      </c>
      <c r="C69" s="1" t="s">
        <v>86</v>
      </c>
      <c r="D69" s="1" t="s">
        <v>7748</v>
      </c>
      <c r="E69" s="1">
        <v>1</v>
      </c>
    </row>
    <row r="70" spans="1:5" x14ac:dyDescent="0.35">
      <c r="A70" s="1" t="s">
        <v>40</v>
      </c>
      <c r="B70" s="1" t="s">
        <v>1099</v>
      </c>
      <c r="C70" s="1" t="s">
        <v>86</v>
      </c>
      <c r="D70" s="1" t="s">
        <v>7748</v>
      </c>
      <c r="E70" s="1">
        <v>1</v>
      </c>
    </row>
    <row r="71" spans="1:5" x14ac:dyDescent="0.35">
      <c r="A71" s="1" t="s">
        <v>40</v>
      </c>
      <c r="B71" s="1" t="s">
        <v>4647</v>
      </c>
      <c r="C71" s="1" t="s">
        <v>86</v>
      </c>
      <c r="D71" s="1" t="s">
        <v>7749</v>
      </c>
      <c r="E71" s="1">
        <v>2</v>
      </c>
    </row>
    <row r="72" spans="1:5" x14ac:dyDescent="0.35">
      <c r="A72" s="1" t="s">
        <v>40</v>
      </c>
      <c r="B72" s="1" t="s">
        <v>1099</v>
      </c>
      <c r="C72" s="1" t="s">
        <v>86</v>
      </c>
      <c r="D72" s="1" t="s">
        <v>7749</v>
      </c>
      <c r="E72" s="1">
        <v>1</v>
      </c>
    </row>
    <row r="73" spans="1:5" x14ac:dyDescent="0.35">
      <c r="A73" s="1" t="s">
        <v>40</v>
      </c>
      <c r="B73" s="1" t="s">
        <v>4647</v>
      </c>
      <c r="C73" s="1" t="s">
        <v>86</v>
      </c>
      <c r="D73" s="1" t="s">
        <v>7750</v>
      </c>
      <c r="E73" s="1">
        <v>2</v>
      </c>
    </row>
    <row r="74" spans="1:5" x14ac:dyDescent="0.35">
      <c r="A74" s="1" t="s">
        <v>40</v>
      </c>
      <c r="B74" s="1" t="s">
        <v>7751</v>
      </c>
      <c r="C74" s="1" t="s">
        <v>86</v>
      </c>
      <c r="D74" s="1" t="s">
        <v>7752</v>
      </c>
      <c r="E74" s="1">
        <v>1</v>
      </c>
    </row>
    <row r="75" spans="1:5" x14ac:dyDescent="0.35">
      <c r="A75" s="1" t="s">
        <v>153</v>
      </c>
      <c r="B75" s="1" t="s">
        <v>7753</v>
      </c>
      <c r="C75" s="1" t="s">
        <v>22</v>
      </c>
      <c r="D75" s="1" t="s">
        <v>7754</v>
      </c>
      <c r="E75" s="1">
        <v>5</v>
      </c>
    </row>
    <row r="76" spans="1:5" x14ac:dyDescent="0.35">
      <c r="A76" s="1" t="s">
        <v>19</v>
      </c>
      <c r="B76" s="1" t="s">
        <v>7755</v>
      </c>
      <c r="C76" s="1" t="s">
        <v>22</v>
      </c>
      <c r="D76" s="1" t="s">
        <v>7754</v>
      </c>
      <c r="E76" s="1">
        <v>14</v>
      </c>
    </row>
    <row r="77" spans="1:5" x14ac:dyDescent="0.35">
      <c r="A77" s="1" t="s">
        <v>40</v>
      </c>
      <c r="B77" s="1" t="s">
        <v>7756</v>
      </c>
      <c r="C77" s="1" t="s">
        <v>22</v>
      </c>
      <c r="D77" s="1" t="s">
        <v>7754</v>
      </c>
      <c r="E77" s="1">
        <v>26</v>
      </c>
    </row>
    <row r="78" spans="1:5" x14ac:dyDescent="0.35">
      <c r="A78" s="1" t="s">
        <v>153</v>
      </c>
      <c r="B78" s="1" t="s">
        <v>744</v>
      </c>
      <c r="C78" s="1" t="s">
        <v>86</v>
      </c>
      <c r="D78" s="1" t="s">
        <v>7757</v>
      </c>
      <c r="E78" s="1">
        <v>1</v>
      </c>
    </row>
    <row r="79" spans="1:5" x14ac:dyDescent="0.35">
      <c r="A79" s="1" t="s">
        <v>40</v>
      </c>
      <c r="B79" s="1" t="s">
        <v>1081</v>
      </c>
      <c r="C79" s="1" t="s">
        <v>22</v>
      </c>
      <c r="D79" s="1" t="s">
        <v>7757</v>
      </c>
      <c r="E79" s="1">
        <v>1</v>
      </c>
    </row>
    <row r="80" spans="1:5" x14ac:dyDescent="0.35">
      <c r="A80" s="1" t="s">
        <v>153</v>
      </c>
      <c r="B80" s="1" t="s">
        <v>624</v>
      </c>
      <c r="C80" s="1" t="s">
        <v>22</v>
      </c>
      <c r="D80" s="1" t="s">
        <v>7757</v>
      </c>
      <c r="E80" s="1">
        <v>15</v>
      </c>
    </row>
    <row r="81" spans="1:5" x14ac:dyDescent="0.35">
      <c r="A81" s="1" t="s">
        <v>40</v>
      </c>
      <c r="B81" s="1" t="s">
        <v>1214</v>
      </c>
      <c r="C81" s="1" t="s">
        <v>22</v>
      </c>
      <c r="D81" s="1" t="s">
        <v>7757</v>
      </c>
      <c r="E81" s="1">
        <v>3</v>
      </c>
    </row>
    <row r="82" spans="1:5" x14ac:dyDescent="0.35">
      <c r="A82" s="1" t="s">
        <v>40</v>
      </c>
      <c r="B82" s="1" t="s">
        <v>1092</v>
      </c>
      <c r="C82" s="1" t="s">
        <v>22</v>
      </c>
      <c r="D82" s="1" t="s">
        <v>7757</v>
      </c>
      <c r="E82" s="1">
        <v>12</v>
      </c>
    </row>
    <row r="83" spans="1:5" x14ac:dyDescent="0.35">
      <c r="A83" s="1" t="s">
        <v>40</v>
      </c>
      <c r="B83" s="1" t="s">
        <v>1099</v>
      </c>
      <c r="C83" s="1" t="s">
        <v>22</v>
      </c>
      <c r="D83" s="1" t="s">
        <v>7757</v>
      </c>
      <c r="E83" s="1">
        <v>29</v>
      </c>
    </row>
    <row r="84" spans="1:5" x14ac:dyDescent="0.35">
      <c r="A84" s="1" t="s">
        <v>40</v>
      </c>
      <c r="B84" s="1" t="s">
        <v>1187</v>
      </c>
      <c r="C84" s="1" t="s">
        <v>22</v>
      </c>
      <c r="D84" s="1" t="s">
        <v>7757</v>
      </c>
      <c r="E84" s="1">
        <v>5</v>
      </c>
    </row>
    <row r="85" spans="1:5" x14ac:dyDescent="0.35">
      <c r="A85" s="1" t="s">
        <v>40</v>
      </c>
      <c r="B85" s="1" t="s">
        <v>4554</v>
      </c>
      <c r="C85" s="1" t="s">
        <v>86</v>
      </c>
      <c r="D85" s="1" t="s">
        <v>7758</v>
      </c>
      <c r="E85" s="1">
        <v>1</v>
      </c>
    </row>
    <row r="86" spans="1:5" x14ac:dyDescent="0.35">
      <c r="A86" s="1" t="s">
        <v>153</v>
      </c>
      <c r="B86" s="1" t="s">
        <v>624</v>
      </c>
      <c r="C86" s="1" t="s">
        <v>22</v>
      </c>
      <c r="D86" s="1" t="s">
        <v>7758</v>
      </c>
      <c r="E86" s="1">
        <v>6</v>
      </c>
    </row>
    <row r="87" spans="1:5" x14ac:dyDescent="0.35">
      <c r="A87" s="1" t="s">
        <v>40</v>
      </c>
      <c r="B87" s="1" t="s">
        <v>1092</v>
      </c>
      <c r="C87" s="1" t="s">
        <v>22</v>
      </c>
      <c r="D87" s="1" t="s">
        <v>7758</v>
      </c>
      <c r="E87" s="1">
        <v>3</v>
      </c>
    </row>
    <row r="88" spans="1:5" x14ac:dyDescent="0.35">
      <c r="A88" s="1" t="s">
        <v>19</v>
      </c>
      <c r="B88" s="1" t="s">
        <v>980</v>
      </c>
      <c r="C88" s="1" t="s">
        <v>22</v>
      </c>
      <c r="D88" s="1" t="s">
        <v>7758</v>
      </c>
      <c r="E88" s="1">
        <v>2</v>
      </c>
    </row>
    <row r="89" spans="1:5" x14ac:dyDescent="0.35">
      <c r="A89" s="1" t="s">
        <v>68</v>
      </c>
      <c r="B89" s="1" t="s">
        <v>5112</v>
      </c>
      <c r="C89" s="1" t="s">
        <v>22</v>
      </c>
      <c r="D89" s="1" t="s">
        <v>7758</v>
      </c>
      <c r="E89" s="1">
        <v>1</v>
      </c>
    </row>
    <row r="90" spans="1:5" x14ac:dyDescent="0.35">
      <c r="A90" s="1" t="s">
        <v>19</v>
      </c>
      <c r="B90" s="1" t="s">
        <v>4991</v>
      </c>
      <c r="C90" s="1" t="s">
        <v>22</v>
      </c>
      <c r="D90" s="1" t="s">
        <v>7758</v>
      </c>
      <c r="E90" s="1">
        <v>1</v>
      </c>
    </row>
    <row r="91" spans="1:5" x14ac:dyDescent="0.35">
      <c r="A91" s="1" t="s">
        <v>153</v>
      </c>
      <c r="B91" s="1" t="s">
        <v>744</v>
      </c>
      <c r="C91" s="1" t="s">
        <v>86</v>
      </c>
      <c r="D91" s="1" t="s">
        <v>6371</v>
      </c>
      <c r="E91" s="1">
        <v>1</v>
      </c>
    </row>
    <row r="92" spans="1:5" x14ac:dyDescent="0.35">
      <c r="A92" s="1" t="s">
        <v>40</v>
      </c>
      <c r="B92" s="1" t="s">
        <v>1081</v>
      </c>
      <c r="C92" s="1" t="s">
        <v>22</v>
      </c>
      <c r="D92" s="1" t="s">
        <v>6371</v>
      </c>
      <c r="E92" s="1">
        <v>1</v>
      </c>
    </row>
    <row r="93" spans="1:5" x14ac:dyDescent="0.35">
      <c r="A93" s="1" t="s">
        <v>153</v>
      </c>
      <c r="B93" s="1" t="s">
        <v>624</v>
      </c>
      <c r="C93" s="1" t="s">
        <v>22</v>
      </c>
      <c r="D93" s="1" t="s">
        <v>6371</v>
      </c>
      <c r="E93" s="1">
        <v>31</v>
      </c>
    </row>
    <row r="94" spans="1:5" x14ac:dyDescent="0.35">
      <c r="A94" s="1" t="s">
        <v>153</v>
      </c>
      <c r="B94" s="1" t="s">
        <v>732</v>
      </c>
      <c r="C94" s="1" t="s">
        <v>22</v>
      </c>
      <c r="D94" s="1" t="s">
        <v>6371</v>
      </c>
      <c r="E94" s="1">
        <v>1</v>
      </c>
    </row>
    <row r="95" spans="1:5" x14ac:dyDescent="0.35">
      <c r="A95" s="1" t="s">
        <v>40</v>
      </c>
      <c r="B95" s="1" t="s">
        <v>1214</v>
      </c>
      <c r="C95" s="1" t="s">
        <v>22</v>
      </c>
      <c r="D95" s="1" t="s">
        <v>6371</v>
      </c>
      <c r="E95" s="1">
        <v>1</v>
      </c>
    </row>
    <row r="96" spans="1:5" x14ac:dyDescent="0.35">
      <c r="A96" s="1" t="s">
        <v>40</v>
      </c>
      <c r="B96" s="1" t="s">
        <v>41</v>
      </c>
      <c r="C96" s="1" t="s">
        <v>22</v>
      </c>
      <c r="D96" s="1" t="s">
        <v>6371</v>
      </c>
      <c r="E96" s="1">
        <v>2</v>
      </c>
    </row>
    <row r="97" spans="1:5" x14ac:dyDescent="0.35">
      <c r="A97" s="1" t="s">
        <v>68</v>
      </c>
      <c r="B97" s="1" t="s">
        <v>951</v>
      </c>
      <c r="C97" s="1" t="s">
        <v>22</v>
      </c>
      <c r="D97" s="1" t="s">
        <v>6371</v>
      </c>
      <c r="E97" s="1">
        <v>2</v>
      </c>
    </row>
    <row r="98" spans="1:5" x14ac:dyDescent="0.35">
      <c r="A98" s="1" t="s">
        <v>40</v>
      </c>
      <c r="B98" s="1" t="s">
        <v>1092</v>
      </c>
      <c r="C98" s="1" t="s">
        <v>22</v>
      </c>
      <c r="D98" s="1" t="s">
        <v>6371</v>
      </c>
      <c r="E98" s="1">
        <v>4</v>
      </c>
    </row>
    <row r="99" spans="1:5" x14ac:dyDescent="0.35">
      <c r="A99" s="1" t="s">
        <v>19</v>
      </c>
      <c r="B99" s="1" t="s">
        <v>980</v>
      </c>
      <c r="C99" s="1" t="s">
        <v>22</v>
      </c>
      <c r="D99" s="1" t="s">
        <v>6371</v>
      </c>
      <c r="E99" s="1">
        <v>3</v>
      </c>
    </row>
    <row r="100" spans="1:5" x14ac:dyDescent="0.35">
      <c r="A100" s="1" t="s">
        <v>40</v>
      </c>
      <c r="B100" s="1" t="s">
        <v>1099</v>
      </c>
      <c r="C100" s="1" t="s">
        <v>22</v>
      </c>
      <c r="D100" s="1" t="s">
        <v>6371</v>
      </c>
      <c r="E100" s="1">
        <v>30</v>
      </c>
    </row>
    <row r="101" spans="1:5" x14ac:dyDescent="0.35">
      <c r="A101" s="1" t="s">
        <v>19</v>
      </c>
      <c r="B101" s="1" t="s">
        <v>991</v>
      </c>
      <c r="C101" s="1" t="s">
        <v>22</v>
      </c>
      <c r="D101" s="1" t="s">
        <v>6371</v>
      </c>
      <c r="E101" s="1">
        <v>10</v>
      </c>
    </row>
    <row r="102" spans="1:5" x14ac:dyDescent="0.35">
      <c r="A102" s="1" t="s">
        <v>40</v>
      </c>
      <c r="B102" s="1" t="s">
        <v>52</v>
      </c>
      <c r="C102" s="1" t="s">
        <v>22</v>
      </c>
      <c r="D102" s="1" t="s">
        <v>6371</v>
      </c>
      <c r="E102" s="1">
        <v>5</v>
      </c>
    </row>
    <row r="103" spans="1:5" x14ac:dyDescent="0.35">
      <c r="A103" s="1" t="s">
        <v>40</v>
      </c>
      <c r="B103" s="1" t="s">
        <v>1332</v>
      </c>
      <c r="C103" s="1" t="s">
        <v>22</v>
      </c>
      <c r="D103" s="1" t="s">
        <v>6371</v>
      </c>
      <c r="E103" s="1">
        <v>1</v>
      </c>
    </row>
    <row r="104" spans="1:5" x14ac:dyDescent="0.35">
      <c r="A104" s="1" t="s">
        <v>68</v>
      </c>
      <c r="B104" s="1" t="s">
        <v>966</v>
      </c>
      <c r="C104" s="1" t="s">
        <v>22</v>
      </c>
      <c r="D104" s="1" t="s">
        <v>6371</v>
      </c>
      <c r="E104" s="1">
        <v>2</v>
      </c>
    </row>
    <row r="105" spans="1:5" x14ac:dyDescent="0.35">
      <c r="A105" s="1" t="s">
        <v>40</v>
      </c>
      <c r="B105" s="1" t="s">
        <v>1187</v>
      </c>
      <c r="C105" s="1" t="s">
        <v>22</v>
      </c>
      <c r="D105" s="1" t="s">
        <v>6371</v>
      </c>
      <c r="E105" s="1">
        <v>6</v>
      </c>
    </row>
    <row r="106" spans="1:5" x14ac:dyDescent="0.35">
      <c r="A106" s="1" t="s">
        <v>19</v>
      </c>
      <c r="B106" s="1" t="s">
        <v>1051</v>
      </c>
      <c r="C106" s="1" t="s">
        <v>22</v>
      </c>
      <c r="D106" s="1" t="s">
        <v>6371</v>
      </c>
      <c r="E106" s="1">
        <v>5</v>
      </c>
    </row>
    <row r="107" spans="1:5" x14ac:dyDescent="0.35">
      <c r="A107" s="1" t="s">
        <v>19</v>
      </c>
      <c r="B107" s="1" t="s">
        <v>1076</v>
      </c>
      <c r="C107" s="1" t="s">
        <v>22</v>
      </c>
      <c r="D107" s="1" t="s">
        <v>6371</v>
      </c>
      <c r="E107" s="1">
        <v>1</v>
      </c>
    </row>
    <row r="108" spans="1:5" x14ac:dyDescent="0.35">
      <c r="A108" s="1" t="s">
        <v>153</v>
      </c>
      <c r="B108" s="1" t="s">
        <v>744</v>
      </c>
      <c r="C108" s="1" t="s">
        <v>86</v>
      </c>
      <c r="D108" s="1" t="s">
        <v>7759</v>
      </c>
      <c r="E108" s="1">
        <v>1</v>
      </c>
    </row>
    <row r="109" spans="1:5" x14ac:dyDescent="0.35">
      <c r="A109" s="1" t="s">
        <v>40</v>
      </c>
      <c r="B109" s="1" t="s">
        <v>1081</v>
      </c>
      <c r="C109" s="1" t="s">
        <v>22</v>
      </c>
      <c r="D109" s="1" t="s">
        <v>7759</v>
      </c>
      <c r="E109" s="1">
        <v>4</v>
      </c>
    </row>
    <row r="110" spans="1:5" x14ac:dyDescent="0.35">
      <c r="A110" s="1" t="s">
        <v>153</v>
      </c>
      <c r="B110" s="1" t="s">
        <v>624</v>
      </c>
      <c r="C110" s="1" t="s">
        <v>22</v>
      </c>
      <c r="D110" s="1" t="s">
        <v>7759</v>
      </c>
      <c r="E110" s="1">
        <v>81</v>
      </c>
    </row>
    <row r="111" spans="1:5" x14ac:dyDescent="0.35">
      <c r="A111" s="1" t="s">
        <v>153</v>
      </c>
      <c r="B111" s="1" t="s">
        <v>732</v>
      </c>
      <c r="C111" s="1" t="s">
        <v>22</v>
      </c>
      <c r="D111" s="1" t="s">
        <v>7759</v>
      </c>
      <c r="E111" s="1">
        <v>1</v>
      </c>
    </row>
    <row r="112" spans="1:5" x14ac:dyDescent="0.35">
      <c r="A112" s="1" t="s">
        <v>40</v>
      </c>
      <c r="B112" s="1" t="s">
        <v>1214</v>
      </c>
      <c r="C112" s="1" t="s">
        <v>22</v>
      </c>
      <c r="D112" s="1" t="s">
        <v>7759</v>
      </c>
      <c r="E112" s="1">
        <v>3</v>
      </c>
    </row>
    <row r="113" spans="1:5" x14ac:dyDescent="0.35">
      <c r="A113" s="1" t="s">
        <v>40</v>
      </c>
      <c r="B113" s="1" t="s">
        <v>41</v>
      </c>
      <c r="C113" s="1" t="s">
        <v>22</v>
      </c>
      <c r="D113" s="1" t="s">
        <v>7759</v>
      </c>
      <c r="E113" s="1">
        <v>4</v>
      </c>
    </row>
    <row r="114" spans="1:5" x14ac:dyDescent="0.35">
      <c r="A114" s="1" t="s">
        <v>68</v>
      </c>
      <c r="B114" s="1" t="s">
        <v>951</v>
      </c>
      <c r="C114" s="1" t="s">
        <v>22</v>
      </c>
      <c r="D114" s="1" t="s">
        <v>7759</v>
      </c>
      <c r="E114" s="1">
        <v>2</v>
      </c>
    </row>
    <row r="115" spans="1:5" x14ac:dyDescent="0.35">
      <c r="A115" s="1" t="s">
        <v>40</v>
      </c>
      <c r="B115" s="1" t="s">
        <v>1092</v>
      </c>
      <c r="C115" s="1" t="s">
        <v>22</v>
      </c>
      <c r="D115" s="1" t="s">
        <v>7759</v>
      </c>
      <c r="E115" s="1">
        <v>6</v>
      </c>
    </row>
    <row r="116" spans="1:5" x14ac:dyDescent="0.35">
      <c r="A116" s="1" t="s">
        <v>19</v>
      </c>
      <c r="B116" s="1" t="s">
        <v>980</v>
      </c>
      <c r="C116" s="1" t="s">
        <v>22</v>
      </c>
      <c r="D116" s="1" t="s">
        <v>7759</v>
      </c>
      <c r="E116" s="1">
        <v>6</v>
      </c>
    </row>
    <row r="117" spans="1:5" x14ac:dyDescent="0.35">
      <c r="A117" s="1" t="s">
        <v>40</v>
      </c>
      <c r="B117" s="1" t="s">
        <v>1099</v>
      </c>
      <c r="C117" s="1" t="s">
        <v>22</v>
      </c>
      <c r="D117" s="1" t="s">
        <v>7759</v>
      </c>
      <c r="E117" s="1">
        <v>70</v>
      </c>
    </row>
    <row r="118" spans="1:5" x14ac:dyDescent="0.35">
      <c r="A118" s="1" t="s">
        <v>19</v>
      </c>
      <c r="B118" s="1" t="s">
        <v>991</v>
      </c>
      <c r="C118" s="1" t="s">
        <v>22</v>
      </c>
      <c r="D118" s="1" t="s">
        <v>7759</v>
      </c>
      <c r="E118" s="1">
        <v>12</v>
      </c>
    </row>
    <row r="119" spans="1:5" x14ac:dyDescent="0.35">
      <c r="A119" s="1" t="s">
        <v>40</v>
      </c>
      <c r="B119" s="1" t="s">
        <v>1332</v>
      </c>
      <c r="C119" s="1" t="s">
        <v>22</v>
      </c>
      <c r="D119" s="1" t="s">
        <v>7759</v>
      </c>
      <c r="E119" s="1">
        <v>3</v>
      </c>
    </row>
    <row r="120" spans="1:5" x14ac:dyDescent="0.35">
      <c r="A120" s="1" t="s">
        <v>68</v>
      </c>
      <c r="B120" s="1" t="s">
        <v>966</v>
      </c>
      <c r="C120" s="1" t="s">
        <v>22</v>
      </c>
      <c r="D120" s="1" t="s">
        <v>7759</v>
      </c>
      <c r="E120" s="1">
        <v>4</v>
      </c>
    </row>
    <row r="121" spans="1:5" x14ac:dyDescent="0.35">
      <c r="A121" s="1" t="s">
        <v>40</v>
      </c>
      <c r="B121" s="1" t="s">
        <v>1187</v>
      </c>
      <c r="C121" s="1" t="s">
        <v>22</v>
      </c>
      <c r="D121" s="1" t="s">
        <v>7759</v>
      </c>
      <c r="E121" s="1">
        <v>11</v>
      </c>
    </row>
    <row r="122" spans="1:5" x14ac:dyDescent="0.35">
      <c r="A122" s="1" t="s">
        <v>19</v>
      </c>
      <c r="B122" s="1" t="s">
        <v>1051</v>
      </c>
      <c r="C122" s="1" t="s">
        <v>22</v>
      </c>
      <c r="D122" s="1" t="s">
        <v>7759</v>
      </c>
      <c r="E122" s="1">
        <v>8</v>
      </c>
    </row>
    <row r="123" spans="1:5" x14ac:dyDescent="0.35">
      <c r="A123" s="1" t="s">
        <v>68</v>
      </c>
      <c r="B123" s="1" t="s">
        <v>1368</v>
      </c>
      <c r="C123" s="1" t="s">
        <v>22</v>
      </c>
      <c r="D123" s="1" t="s">
        <v>6498</v>
      </c>
      <c r="E123" s="1">
        <v>3</v>
      </c>
    </row>
    <row r="124" spans="1:5" x14ac:dyDescent="0.35">
      <c r="A124" s="1" t="s">
        <v>68</v>
      </c>
      <c r="B124" s="1" t="s">
        <v>1382</v>
      </c>
      <c r="C124" s="1" t="s">
        <v>22</v>
      </c>
      <c r="D124" s="1" t="s">
        <v>6498</v>
      </c>
      <c r="E124" s="1">
        <v>1</v>
      </c>
    </row>
    <row r="125" spans="1:5" x14ac:dyDescent="0.35">
      <c r="A125" s="1" t="s">
        <v>40</v>
      </c>
      <c r="B125" s="1" t="s">
        <v>1431</v>
      </c>
      <c r="C125" s="1" t="s">
        <v>22</v>
      </c>
      <c r="D125" s="1" t="s">
        <v>6498</v>
      </c>
      <c r="E125" s="1">
        <v>1</v>
      </c>
    </row>
    <row r="126" spans="1:5" x14ac:dyDescent="0.35">
      <c r="A126" s="1" t="s">
        <v>19</v>
      </c>
      <c r="B126" s="1" t="s">
        <v>1397</v>
      </c>
      <c r="C126" s="1" t="s">
        <v>22</v>
      </c>
      <c r="D126" s="1" t="s">
        <v>6498</v>
      </c>
      <c r="E126" s="1">
        <v>1</v>
      </c>
    </row>
    <row r="127" spans="1:5" x14ac:dyDescent="0.35">
      <c r="A127" s="1" t="s">
        <v>68</v>
      </c>
      <c r="B127" s="1" t="s">
        <v>1389</v>
      </c>
      <c r="C127" s="1" t="s">
        <v>22</v>
      </c>
      <c r="D127" s="1" t="s">
        <v>6498</v>
      </c>
      <c r="E127" s="1">
        <v>1</v>
      </c>
    </row>
    <row r="128" spans="1:5" x14ac:dyDescent="0.35">
      <c r="A128" s="1" t="s">
        <v>40</v>
      </c>
      <c r="B128" s="1" t="s">
        <v>1437</v>
      </c>
      <c r="C128" s="1" t="s">
        <v>22</v>
      </c>
      <c r="D128" s="1" t="s">
        <v>6498</v>
      </c>
      <c r="E128" s="1">
        <v>1</v>
      </c>
    </row>
    <row r="129" spans="1:5" x14ac:dyDescent="0.35">
      <c r="A129" s="1" t="s">
        <v>40</v>
      </c>
      <c r="B129" s="1" t="s">
        <v>1444</v>
      </c>
      <c r="C129" s="1" t="s">
        <v>22</v>
      </c>
      <c r="D129" s="1" t="s">
        <v>6498</v>
      </c>
      <c r="E129" s="1">
        <v>3</v>
      </c>
    </row>
    <row r="130" spans="1:5" x14ac:dyDescent="0.35">
      <c r="A130" s="1" t="s">
        <v>40</v>
      </c>
      <c r="B130" s="1" t="s">
        <v>1456</v>
      </c>
      <c r="C130" s="1" t="s">
        <v>22</v>
      </c>
      <c r="D130" s="1" t="s">
        <v>6498</v>
      </c>
      <c r="E130" s="1">
        <v>1</v>
      </c>
    </row>
    <row r="131" spans="1:5" x14ac:dyDescent="0.35">
      <c r="A131" s="1" t="s">
        <v>19</v>
      </c>
      <c r="B131" s="1" t="s">
        <v>1404</v>
      </c>
      <c r="C131" s="1" t="s">
        <v>22</v>
      </c>
      <c r="D131" s="1" t="s">
        <v>6498</v>
      </c>
      <c r="E131" s="1">
        <v>1</v>
      </c>
    </row>
    <row r="132" spans="1:5" x14ac:dyDescent="0.35">
      <c r="A132" s="1" t="s">
        <v>19</v>
      </c>
      <c r="B132" s="1" t="s">
        <v>1410</v>
      </c>
      <c r="C132" s="1" t="s">
        <v>22</v>
      </c>
      <c r="D132" s="1" t="s">
        <v>6498</v>
      </c>
      <c r="E132" s="1">
        <v>1</v>
      </c>
    </row>
    <row r="133" spans="1:5" x14ac:dyDescent="0.35">
      <c r="A133" s="1" t="s">
        <v>19</v>
      </c>
      <c r="B133" s="1" t="s">
        <v>1416</v>
      </c>
      <c r="C133" s="1" t="s">
        <v>22</v>
      </c>
      <c r="D133" s="1" t="s">
        <v>6498</v>
      </c>
      <c r="E133" s="1">
        <v>1</v>
      </c>
    </row>
    <row r="134" spans="1:5" x14ac:dyDescent="0.35">
      <c r="A134" s="1" t="s">
        <v>40</v>
      </c>
      <c r="B134" s="1" t="s">
        <v>1081</v>
      </c>
      <c r="C134" s="1" t="s">
        <v>22</v>
      </c>
      <c r="D134" s="1" t="s">
        <v>6498</v>
      </c>
      <c r="E134" s="1">
        <v>2</v>
      </c>
    </row>
    <row r="135" spans="1:5" x14ac:dyDescent="0.35">
      <c r="A135" s="1" t="s">
        <v>19</v>
      </c>
      <c r="B135" s="1" t="s">
        <v>1422</v>
      </c>
      <c r="C135" s="1" t="s">
        <v>22</v>
      </c>
      <c r="D135" s="1" t="s">
        <v>6498</v>
      </c>
      <c r="E135" s="1">
        <v>2</v>
      </c>
    </row>
    <row r="136" spans="1:5" x14ac:dyDescent="0.35">
      <c r="A136" s="1"/>
      <c r="B136" s="1"/>
      <c r="C136" s="1" t="s">
        <v>86</v>
      </c>
      <c r="D136" s="1" t="s">
        <v>7760</v>
      </c>
      <c r="E136" s="1">
        <v>1</v>
      </c>
    </row>
    <row r="137" spans="1:5" x14ac:dyDescent="0.35">
      <c r="A137" s="1"/>
      <c r="B137" s="1"/>
      <c r="C137" s="1" t="s">
        <v>22</v>
      </c>
      <c r="D137" s="1" t="s">
        <v>7760</v>
      </c>
      <c r="E137" s="1">
        <v>52</v>
      </c>
    </row>
    <row r="138" spans="1:5" x14ac:dyDescent="0.35">
      <c r="A138" s="1" t="s">
        <v>40</v>
      </c>
      <c r="B138" s="1" t="s">
        <v>2805</v>
      </c>
      <c r="C138" s="1" t="s">
        <v>22</v>
      </c>
      <c r="D138" s="1" t="s">
        <v>7646</v>
      </c>
      <c r="E138" s="1">
        <v>1</v>
      </c>
    </row>
    <row r="139" spans="1:5" x14ac:dyDescent="0.35">
      <c r="A139" s="1" t="s">
        <v>40</v>
      </c>
      <c r="B139" s="1" t="s">
        <v>2799</v>
      </c>
      <c r="C139" s="1" t="s">
        <v>22</v>
      </c>
      <c r="D139" s="1" t="s">
        <v>7646</v>
      </c>
      <c r="E139" s="1">
        <v>2</v>
      </c>
    </row>
    <row r="140" spans="1:5" x14ac:dyDescent="0.35">
      <c r="A140" s="1" t="s">
        <v>68</v>
      </c>
      <c r="B140" s="1" t="s">
        <v>76</v>
      </c>
      <c r="C140" s="1" t="s">
        <v>22</v>
      </c>
      <c r="D140" s="1" t="s">
        <v>6503</v>
      </c>
      <c r="E140" s="1">
        <v>1</v>
      </c>
    </row>
    <row r="141" spans="1:5" x14ac:dyDescent="0.35">
      <c r="A141" s="1" t="s">
        <v>40</v>
      </c>
      <c r="B141" s="1" t="s">
        <v>2805</v>
      </c>
      <c r="C141" s="1" t="s">
        <v>22</v>
      </c>
      <c r="D141" s="1" t="s">
        <v>6503</v>
      </c>
      <c r="E141" s="1">
        <v>1</v>
      </c>
    </row>
    <row r="142" spans="1:5" x14ac:dyDescent="0.35">
      <c r="A142" s="1" t="s">
        <v>19</v>
      </c>
      <c r="B142" s="1" t="s">
        <v>2826</v>
      </c>
      <c r="C142" s="1" t="s">
        <v>22</v>
      </c>
      <c r="D142" s="1" t="s">
        <v>6503</v>
      </c>
      <c r="E142" s="1">
        <v>1</v>
      </c>
    </row>
    <row r="143" spans="1:5" x14ac:dyDescent="0.35">
      <c r="A143" s="1" t="s">
        <v>68</v>
      </c>
      <c r="B143" s="1" t="s">
        <v>69</v>
      </c>
      <c r="C143" s="1" t="s">
        <v>22</v>
      </c>
      <c r="D143" s="1" t="s">
        <v>6503</v>
      </c>
      <c r="E143" s="1">
        <v>1</v>
      </c>
    </row>
    <row r="144" spans="1:5" x14ac:dyDescent="0.35">
      <c r="A144" s="1" t="s">
        <v>40</v>
      </c>
      <c r="B144" s="1" t="s">
        <v>89</v>
      </c>
      <c r="C144" s="1" t="s">
        <v>22</v>
      </c>
      <c r="D144" s="1" t="s">
        <v>6503</v>
      </c>
      <c r="E144" s="1">
        <v>1</v>
      </c>
    </row>
    <row r="145" spans="1:5" x14ac:dyDescent="0.35">
      <c r="A145" s="1" t="s">
        <v>19</v>
      </c>
      <c r="B145" s="1" t="s">
        <v>80</v>
      </c>
      <c r="C145" s="1" t="s">
        <v>22</v>
      </c>
      <c r="D145" s="1" t="s">
        <v>6503</v>
      </c>
      <c r="E145" s="1">
        <v>1</v>
      </c>
    </row>
    <row r="146" spans="1:5" x14ac:dyDescent="0.35">
      <c r="A146" s="1" t="s">
        <v>40</v>
      </c>
      <c r="B146" s="1" t="s">
        <v>2799</v>
      </c>
      <c r="C146" s="1" t="s">
        <v>22</v>
      </c>
      <c r="D146" s="1" t="s">
        <v>6503</v>
      </c>
      <c r="E146" s="1">
        <v>1</v>
      </c>
    </row>
    <row r="147" spans="1:5" x14ac:dyDescent="0.35">
      <c r="A147" s="1" t="s">
        <v>19</v>
      </c>
      <c r="B147" s="1" t="s">
        <v>2823</v>
      </c>
      <c r="C147" s="1" t="s">
        <v>22</v>
      </c>
      <c r="D147" s="1" t="s">
        <v>6503</v>
      </c>
      <c r="E147" s="1">
        <v>1</v>
      </c>
    </row>
    <row r="148" spans="1:5" x14ac:dyDescent="0.35">
      <c r="A148" s="1" t="s">
        <v>40</v>
      </c>
      <c r="B148" s="1" t="s">
        <v>2805</v>
      </c>
      <c r="C148" s="1" t="s">
        <v>86</v>
      </c>
      <c r="D148" s="1" t="s">
        <v>7761</v>
      </c>
      <c r="E148" s="1">
        <v>1</v>
      </c>
    </row>
    <row r="149" spans="1:5" x14ac:dyDescent="0.35">
      <c r="A149" s="1" t="s">
        <v>40</v>
      </c>
      <c r="B149" s="1" t="s">
        <v>89</v>
      </c>
      <c r="C149" s="1" t="s">
        <v>86</v>
      </c>
      <c r="D149" s="1" t="s">
        <v>7761</v>
      </c>
      <c r="E149" s="1">
        <v>1</v>
      </c>
    </row>
    <row r="150" spans="1:5" x14ac:dyDescent="0.35">
      <c r="A150" s="1" t="s">
        <v>40</v>
      </c>
      <c r="B150" s="1" t="s">
        <v>2805</v>
      </c>
      <c r="C150" s="1" t="s">
        <v>22</v>
      </c>
      <c r="D150" s="1" t="s">
        <v>7761</v>
      </c>
      <c r="E150" s="1">
        <v>1</v>
      </c>
    </row>
    <row r="151" spans="1:5" x14ac:dyDescent="0.35">
      <c r="A151" s="1" t="s">
        <v>40</v>
      </c>
      <c r="B151" s="1" t="s">
        <v>89</v>
      </c>
      <c r="C151" s="1" t="s">
        <v>22</v>
      </c>
      <c r="D151" s="1" t="s">
        <v>7761</v>
      </c>
      <c r="E151" s="1">
        <v>1</v>
      </c>
    </row>
    <row r="152" spans="1:5" x14ac:dyDescent="0.35">
      <c r="A152" s="1" t="s">
        <v>68</v>
      </c>
      <c r="B152" s="1" t="s">
        <v>76</v>
      </c>
      <c r="C152" s="1" t="s">
        <v>22</v>
      </c>
      <c r="D152" s="1" t="s">
        <v>7762</v>
      </c>
      <c r="E152" s="1">
        <v>2</v>
      </c>
    </row>
    <row r="153" spans="1:5" x14ac:dyDescent="0.35">
      <c r="A153" s="1" t="s">
        <v>40</v>
      </c>
      <c r="B153" s="1" t="s">
        <v>2805</v>
      </c>
      <c r="C153" s="1" t="s">
        <v>22</v>
      </c>
      <c r="D153" s="1" t="s">
        <v>7762</v>
      </c>
      <c r="E153" s="1">
        <v>11</v>
      </c>
    </row>
    <row r="154" spans="1:5" x14ac:dyDescent="0.35">
      <c r="A154" s="1" t="s">
        <v>19</v>
      </c>
      <c r="B154" s="1" t="s">
        <v>2826</v>
      </c>
      <c r="C154" s="1" t="s">
        <v>22</v>
      </c>
      <c r="D154" s="1" t="s">
        <v>7762</v>
      </c>
      <c r="E154" s="1">
        <v>2</v>
      </c>
    </row>
    <row r="155" spans="1:5" x14ac:dyDescent="0.35">
      <c r="A155" s="1" t="s">
        <v>40</v>
      </c>
      <c r="B155" s="1" t="s">
        <v>2799</v>
      </c>
      <c r="C155" s="1" t="s">
        <v>22</v>
      </c>
      <c r="D155" s="1" t="s">
        <v>7762</v>
      </c>
      <c r="E155" s="1">
        <v>1</v>
      </c>
    </row>
    <row r="156" spans="1:5" x14ac:dyDescent="0.35">
      <c r="A156" s="1" t="s">
        <v>19</v>
      </c>
      <c r="B156" s="1" t="s">
        <v>2823</v>
      </c>
      <c r="C156" s="1" t="s">
        <v>22</v>
      </c>
      <c r="D156" s="1" t="s">
        <v>7762</v>
      </c>
      <c r="E156" s="1">
        <v>10</v>
      </c>
    </row>
    <row r="157" spans="1:5" x14ac:dyDescent="0.35">
      <c r="A157" s="1" t="s">
        <v>68</v>
      </c>
      <c r="B157" s="1" t="s">
        <v>69</v>
      </c>
      <c r="C157" s="1" t="s">
        <v>22</v>
      </c>
      <c r="D157" s="1" t="s">
        <v>6506</v>
      </c>
      <c r="E157" s="1">
        <v>1</v>
      </c>
    </row>
    <row r="158" spans="1:5" x14ac:dyDescent="0.35">
      <c r="A158" s="1" t="s">
        <v>40</v>
      </c>
      <c r="B158" s="1" t="s">
        <v>89</v>
      </c>
      <c r="C158" s="1" t="s">
        <v>22</v>
      </c>
      <c r="D158" s="1" t="s">
        <v>6506</v>
      </c>
      <c r="E158" s="1">
        <v>1</v>
      </c>
    </row>
    <row r="159" spans="1:5" x14ac:dyDescent="0.35">
      <c r="A159" s="1" t="s">
        <v>19</v>
      </c>
      <c r="B159" s="1" t="s">
        <v>80</v>
      </c>
      <c r="C159" s="1" t="s">
        <v>22</v>
      </c>
      <c r="D159" s="1" t="s">
        <v>6506</v>
      </c>
      <c r="E159" s="1">
        <v>1</v>
      </c>
    </row>
    <row r="160" spans="1:5" x14ac:dyDescent="0.35">
      <c r="A160" s="1" t="s">
        <v>68</v>
      </c>
      <c r="B160" s="1" t="s">
        <v>951</v>
      </c>
      <c r="C160" s="1" t="s">
        <v>22</v>
      </c>
      <c r="D160" s="1" t="s">
        <v>6506</v>
      </c>
      <c r="E160" s="1">
        <v>2</v>
      </c>
    </row>
    <row r="161" spans="1:5" x14ac:dyDescent="0.35">
      <c r="A161" s="1" t="s">
        <v>40</v>
      </c>
      <c r="B161" s="1" t="s">
        <v>1092</v>
      </c>
      <c r="C161" s="1" t="s">
        <v>22</v>
      </c>
      <c r="D161" s="1" t="s">
        <v>6506</v>
      </c>
      <c r="E161" s="1">
        <v>3</v>
      </c>
    </row>
    <row r="162" spans="1:5" x14ac:dyDescent="0.35">
      <c r="A162" s="1" t="s">
        <v>19</v>
      </c>
      <c r="B162" s="1" t="s">
        <v>980</v>
      </c>
      <c r="C162" s="1" t="s">
        <v>22</v>
      </c>
      <c r="D162" s="1" t="s">
        <v>6506</v>
      </c>
      <c r="E162" s="1">
        <v>3</v>
      </c>
    </row>
    <row r="163" spans="1:5" x14ac:dyDescent="0.35">
      <c r="A163" s="1" t="s">
        <v>40</v>
      </c>
      <c r="B163" s="1" t="s">
        <v>2775</v>
      </c>
      <c r="C163" s="1" t="s">
        <v>22</v>
      </c>
      <c r="D163" s="1" t="s">
        <v>6506</v>
      </c>
      <c r="E163" s="1">
        <v>1</v>
      </c>
    </row>
    <row r="164" spans="1:5" x14ac:dyDescent="0.35">
      <c r="A164" s="1" t="s">
        <v>19</v>
      </c>
      <c r="B164" s="1" t="s">
        <v>2752</v>
      </c>
      <c r="C164" s="1" t="s">
        <v>22</v>
      </c>
      <c r="D164" s="1" t="s">
        <v>6506</v>
      </c>
      <c r="E164" s="1">
        <v>1</v>
      </c>
    </row>
    <row r="165" spans="1:5" x14ac:dyDescent="0.35">
      <c r="A165" s="1" t="s">
        <v>40</v>
      </c>
      <c r="B165" s="1" t="s">
        <v>3436</v>
      </c>
      <c r="C165" s="1" t="s">
        <v>22</v>
      </c>
      <c r="D165" s="1" t="s">
        <v>7763</v>
      </c>
      <c r="E165" s="1">
        <v>1</v>
      </c>
    </row>
    <row r="166" spans="1:5" x14ac:dyDescent="0.35">
      <c r="A166" s="1" t="s">
        <v>40</v>
      </c>
      <c r="B166" s="1" t="s">
        <v>41</v>
      </c>
      <c r="C166" s="1" t="s">
        <v>22</v>
      </c>
      <c r="D166" s="1" t="s">
        <v>7764</v>
      </c>
      <c r="E166" s="1">
        <v>1</v>
      </c>
    </row>
    <row r="167" spans="1:5" x14ac:dyDescent="0.35">
      <c r="A167" s="1" t="s">
        <v>40</v>
      </c>
      <c r="B167" s="1" t="s">
        <v>52</v>
      </c>
      <c r="C167" s="1" t="s">
        <v>22</v>
      </c>
      <c r="D167" s="1" t="s">
        <v>7764</v>
      </c>
      <c r="E167" s="1">
        <v>1</v>
      </c>
    </row>
    <row r="168" spans="1:5" x14ac:dyDescent="0.35">
      <c r="A168" s="1" t="s">
        <v>19</v>
      </c>
      <c r="B168" s="1" t="s">
        <v>34</v>
      </c>
      <c r="C168" s="1" t="s">
        <v>22</v>
      </c>
      <c r="D168" s="1" t="s">
        <v>7764</v>
      </c>
      <c r="E168" s="1">
        <v>1</v>
      </c>
    </row>
    <row r="169" spans="1:5" x14ac:dyDescent="0.35">
      <c r="A169" s="1" t="s">
        <v>40</v>
      </c>
      <c r="B169" s="1" t="s">
        <v>41</v>
      </c>
      <c r="C169" s="1" t="s">
        <v>22</v>
      </c>
      <c r="D169" s="1" t="s">
        <v>6741</v>
      </c>
      <c r="E169" s="1">
        <v>1</v>
      </c>
    </row>
    <row r="170" spans="1:5" x14ac:dyDescent="0.35">
      <c r="A170" s="1" t="s">
        <v>19</v>
      </c>
      <c r="B170" s="1" t="s">
        <v>20</v>
      </c>
      <c r="C170" s="1" t="s">
        <v>22</v>
      </c>
      <c r="D170" s="1" t="s">
        <v>6741</v>
      </c>
      <c r="E170" s="1">
        <v>1</v>
      </c>
    </row>
    <row r="171" spans="1:5" x14ac:dyDescent="0.35">
      <c r="A171" s="1" t="s">
        <v>40</v>
      </c>
      <c r="B171" s="1" t="s">
        <v>50</v>
      </c>
      <c r="C171" s="1" t="s">
        <v>22</v>
      </c>
      <c r="D171" s="1" t="s">
        <v>6741</v>
      </c>
      <c r="E171" s="1">
        <v>1</v>
      </c>
    </row>
    <row r="172" spans="1:5" x14ac:dyDescent="0.35">
      <c r="A172" s="1" t="s">
        <v>19</v>
      </c>
      <c r="B172" s="1" t="s">
        <v>32</v>
      </c>
      <c r="C172" s="1" t="s">
        <v>22</v>
      </c>
      <c r="D172" s="1" t="s">
        <v>6741</v>
      </c>
      <c r="E172" s="1">
        <v>1</v>
      </c>
    </row>
    <row r="173" spans="1:5" x14ac:dyDescent="0.35">
      <c r="A173" s="1" t="s">
        <v>40</v>
      </c>
      <c r="B173" s="1" t="s">
        <v>2799</v>
      </c>
      <c r="C173" s="1" t="s">
        <v>3732</v>
      </c>
      <c r="D173" s="1" t="s">
        <v>7765</v>
      </c>
      <c r="E173" s="1">
        <v>1</v>
      </c>
    </row>
    <row r="174" spans="1:5" x14ac:dyDescent="0.35">
      <c r="A174" s="1" t="s">
        <v>40</v>
      </c>
      <c r="B174" s="1" t="s">
        <v>1214</v>
      </c>
      <c r="C174" s="1" t="s">
        <v>2934</v>
      </c>
      <c r="D174" s="1" t="s">
        <v>7766</v>
      </c>
      <c r="E174" s="1">
        <v>1</v>
      </c>
    </row>
    <row r="175" spans="1:5" x14ac:dyDescent="0.35">
      <c r="A175" s="1" t="s">
        <v>19</v>
      </c>
      <c r="B175" s="1" t="s">
        <v>20</v>
      </c>
      <c r="C175" s="1" t="s">
        <v>2934</v>
      </c>
      <c r="D175" s="1" t="s">
        <v>7766</v>
      </c>
      <c r="E175" s="1">
        <v>1</v>
      </c>
    </row>
    <row r="176" spans="1:5" x14ac:dyDescent="0.35">
      <c r="A176" s="1" t="s">
        <v>19</v>
      </c>
      <c r="B176" s="1" t="s">
        <v>980</v>
      </c>
      <c r="C176" s="1" t="s">
        <v>2934</v>
      </c>
      <c r="D176" s="1" t="s">
        <v>7766</v>
      </c>
      <c r="E176" s="1">
        <v>1</v>
      </c>
    </row>
    <row r="177" spans="1:5" x14ac:dyDescent="0.35">
      <c r="A177" s="1" t="s">
        <v>40</v>
      </c>
      <c r="B177" s="1" t="s">
        <v>41</v>
      </c>
      <c r="C177" s="1" t="s">
        <v>22</v>
      </c>
      <c r="D177" s="1" t="s">
        <v>7766</v>
      </c>
      <c r="E177" s="1">
        <v>1</v>
      </c>
    </row>
    <row r="178" spans="1:5" x14ac:dyDescent="0.35">
      <c r="A178" s="1" t="s">
        <v>40</v>
      </c>
      <c r="B178" s="1" t="s">
        <v>1092</v>
      </c>
      <c r="C178" s="1" t="s">
        <v>22</v>
      </c>
      <c r="D178" s="1" t="s">
        <v>7766</v>
      </c>
      <c r="E178" s="1">
        <v>1</v>
      </c>
    </row>
    <row r="179" spans="1:5" x14ac:dyDescent="0.35">
      <c r="A179" s="1" t="s">
        <v>19</v>
      </c>
      <c r="B179" s="1" t="s">
        <v>32</v>
      </c>
      <c r="C179" s="1" t="s">
        <v>22</v>
      </c>
      <c r="D179" s="1" t="s">
        <v>7766</v>
      </c>
      <c r="E179" s="1">
        <v>1</v>
      </c>
    </row>
    <row r="180" spans="1:5" x14ac:dyDescent="0.35">
      <c r="A180" s="1" t="s">
        <v>40</v>
      </c>
      <c r="B180" s="1" t="s">
        <v>4647</v>
      </c>
      <c r="C180" s="1" t="s">
        <v>86</v>
      </c>
      <c r="D180" s="1" t="s">
        <v>7767</v>
      </c>
      <c r="E180" s="1">
        <v>1</v>
      </c>
    </row>
    <row r="181" spans="1:5" x14ac:dyDescent="0.35">
      <c r="A181" s="1" t="s">
        <v>40</v>
      </c>
      <c r="B181" s="1" t="s">
        <v>7768</v>
      </c>
      <c r="C181" s="1" t="s">
        <v>22</v>
      </c>
      <c r="D181" s="1" t="s">
        <v>7767</v>
      </c>
      <c r="E181" s="1">
        <v>2</v>
      </c>
    </row>
    <row r="182" spans="1:5" x14ac:dyDescent="0.35">
      <c r="A182" s="1" t="s">
        <v>19</v>
      </c>
      <c r="B182" s="1" t="s">
        <v>7769</v>
      </c>
      <c r="C182" s="1" t="s">
        <v>22</v>
      </c>
      <c r="D182" s="1" t="s">
        <v>7767</v>
      </c>
      <c r="E182" s="1">
        <v>1</v>
      </c>
    </row>
    <row r="183" spans="1:5" x14ac:dyDescent="0.35">
      <c r="A183" s="1" t="s">
        <v>40</v>
      </c>
      <c r="B183" s="1" t="s">
        <v>84</v>
      </c>
      <c r="C183" s="1" t="s">
        <v>86</v>
      </c>
      <c r="D183" s="1" t="s">
        <v>6442</v>
      </c>
      <c r="E183" s="1">
        <v>2</v>
      </c>
    </row>
    <row r="184" spans="1:5" x14ac:dyDescent="0.35">
      <c r="A184" s="1" t="s">
        <v>40</v>
      </c>
      <c r="B184" s="1" t="s">
        <v>1099</v>
      </c>
      <c r="C184" s="1" t="s">
        <v>86</v>
      </c>
      <c r="D184" s="1" t="s">
        <v>6442</v>
      </c>
      <c r="E184" s="1">
        <v>1</v>
      </c>
    </row>
    <row r="185" spans="1:5" x14ac:dyDescent="0.35">
      <c r="A185" s="1" t="s">
        <v>40</v>
      </c>
      <c r="B185" s="1" t="s">
        <v>1214</v>
      </c>
      <c r="C185" s="1" t="s">
        <v>2934</v>
      </c>
      <c r="D185" s="1" t="s">
        <v>6442</v>
      </c>
      <c r="E185" s="1">
        <v>1</v>
      </c>
    </row>
    <row r="186" spans="1:5" x14ac:dyDescent="0.35">
      <c r="A186" s="1" t="s">
        <v>153</v>
      </c>
      <c r="B186" s="1" t="s">
        <v>624</v>
      </c>
      <c r="C186" s="1" t="s">
        <v>22</v>
      </c>
      <c r="D186" s="1" t="s">
        <v>6442</v>
      </c>
      <c r="E186" s="1">
        <v>1</v>
      </c>
    </row>
    <row r="187" spans="1:5" x14ac:dyDescent="0.35">
      <c r="A187" s="1" t="s">
        <v>68</v>
      </c>
      <c r="B187" s="1" t="s">
        <v>69</v>
      </c>
      <c r="C187" s="1" t="s">
        <v>22</v>
      </c>
      <c r="D187" s="1" t="s">
        <v>6442</v>
      </c>
      <c r="E187" s="1">
        <v>1</v>
      </c>
    </row>
    <row r="188" spans="1:5" x14ac:dyDescent="0.35">
      <c r="A188" s="1" t="s">
        <v>40</v>
      </c>
      <c r="B188" s="1" t="s">
        <v>89</v>
      </c>
      <c r="C188" s="1" t="s">
        <v>22</v>
      </c>
      <c r="D188" s="1" t="s">
        <v>6442</v>
      </c>
      <c r="E188" s="1">
        <v>2</v>
      </c>
    </row>
    <row r="189" spans="1:5" x14ac:dyDescent="0.35">
      <c r="A189" s="1" t="s">
        <v>19</v>
      </c>
      <c r="B189" s="1" t="s">
        <v>80</v>
      </c>
      <c r="C189" s="1" t="s">
        <v>22</v>
      </c>
      <c r="D189" s="1" t="s">
        <v>6442</v>
      </c>
      <c r="E189" s="1">
        <v>1</v>
      </c>
    </row>
    <row r="190" spans="1:5" x14ac:dyDescent="0.35">
      <c r="A190" s="1" t="s">
        <v>40</v>
      </c>
      <c r="B190" s="1" t="s">
        <v>1092</v>
      </c>
      <c r="C190" s="1" t="s">
        <v>22</v>
      </c>
      <c r="D190" s="1" t="s">
        <v>6442</v>
      </c>
      <c r="E190" s="1">
        <v>3</v>
      </c>
    </row>
    <row r="191" spans="1:5" x14ac:dyDescent="0.35">
      <c r="A191" s="1" t="s">
        <v>19</v>
      </c>
      <c r="B191" s="1" t="s">
        <v>980</v>
      </c>
      <c r="C191" s="1" t="s">
        <v>22</v>
      </c>
      <c r="D191" s="1" t="s">
        <v>6442</v>
      </c>
      <c r="E191" s="1">
        <v>2</v>
      </c>
    </row>
    <row r="192" spans="1:5" x14ac:dyDescent="0.35">
      <c r="A192" s="1" t="s">
        <v>40</v>
      </c>
      <c r="B192" s="1" t="s">
        <v>1099</v>
      </c>
      <c r="C192" s="1" t="s">
        <v>22</v>
      </c>
      <c r="D192" s="1" t="s">
        <v>6442</v>
      </c>
      <c r="E192" s="1">
        <v>2</v>
      </c>
    </row>
    <row r="193" spans="1:5" x14ac:dyDescent="0.35">
      <c r="A193" s="1" t="s">
        <v>19</v>
      </c>
      <c r="B193" s="1" t="s">
        <v>991</v>
      </c>
      <c r="C193" s="1" t="s">
        <v>22</v>
      </c>
      <c r="D193" s="1" t="s">
        <v>6442</v>
      </c>
      <c r="E193" s="1">
        <v>1</v>
      </c>
    </row>
    <row r="194" spans="1:5" x14ac:dyDescent="0.35">
      <c r="A194" s="1" t="s">
        <v>40</v>
      </c>
      <c r="B194" s="1" t="s">
        <v>50</v>
      </c>
      <c r="C194" s="1" t="s">
        <v>22</v>
      </c>
      <c r="D194" s="1" t="s">
        <v>6442</v>
      </c>
      <c r="E194" s="1">
        <v>1</v>
      </c>
    </row>
    <row r="195" spans="1:5" x14ac:dyDescent="0.35">
      <c r="A195" s="1" t="s">
        <v>19</v>
      </c>
      <c r="B195" s="1" t="s">
        <v>32</v>
      </c>
      <c r="C195" s="1" t="s">
        <v>22</v>
      </c>
      <c r="D195" s="1" t="s">
        <v>6442</v>
      </c>
      <c r="E195" s="1">
        <v>1</v>
      </c>
    </row>
    <row r="196" spans="1:5" x14ac:dyDescent="0.35">
      <c r="A196" s="1" t="s">
        <v>40</v>
      </c>
      <c r="B196" s="1" t="s">
        <v>2956</v>
      </c>
      <c r="C196" s="1" t="s">
        <v>22</v>
      </c>
      <c r="D196" s="1" t="s">
        <v>6442</v>
      </c>
      <c r="E196" s="1">
        <v>1</v>
      </c>
    </row>
    <row r="197" spans="1:5" x14ac:dyDescent="0.35">
      <c r="A197" s="1" t="s">
        <v>40</v>
      </c>
      <c r="B197" s="1" t="s">
        <v>2799</v>
      </c>
      <c r="C197" s="1" t="s">
        <v>22</v>
      </c>
      <c r="D197" s="1" t="s">
        <v>6442</v>
      </c>
      <c r="E197" s="1">
        <v>1</v>
      </c>
    </row>
    <row r="198" spans="1:5" x14ac:dyDescent="0.35">
      <c r="A198" s="1" t="s">
        <v>19</v>
      </c>
      <c r="B198" s="1" t="s">
        <v>2823</v>
      </c>
      <c r="C198" s="1" t="s">
        <v>22</v>
      </c>
      <c r="D198" s="1" t="s">
        <v>6442</v>
      </c>
      <c r="E198" s="1">
        <v>1</v>
      </c>
    </row>
    <row r="199" spans="1:5" x14ac:dyDescent="0.35">
      <c r="A199" s="1" t="s">
        <v>153</v>
      </c>
      <c r="B199" s="1" t="s">
        <v>624</v>
      </c>
      <c r="C199" s="1" t="s">
        <v>22</v>
      </c>
      <c r="D199" s="1" t="s">
        <v>7770</v>
      </c>
      <c r="E199" s="1">
        <v>1</v>
      </c>
    </row>
    <row r="200" spans="1:5" x14ac:dyDescent="0.35">
      <c r="A200" s="1" t="s">
        <v>153</v>
      </c>
      <c r="B200" s="1" t="s">
        <v>624</v>
      </c>
      <c r="C200" s="1" t="s">
        <v>22</v>
      </c>
      <c r="D200" s="1" t="s">
        <v>7771</v>
      </c>
      <c r="E200" s="1">
        <v>1</v>
      </c>
    </row>
    <row r="201" spans="1:5" x14ac:dyDescent="0.35">
      <c r="A201" s="1" t="s">
        <v>153</v>
      </c>
      <c r="B201" s="1" t="s">
        <v>624</v>
      </c>
      <c r="C201" s="1" t="s">
        <v>22</v>
      </c>
      <c r="D201" s="1" t="s">
        <v>7772</v>
      </c>
      <c r="E201" s="1">
        <v>4</v>
      </c>
    </row>
    <row r="202" spans="1:5" x14ac:dyDescent="0.35">
      <c r="A202" s="1" t="s">
        <v>153</v>
      </c>
      <c r="B202" s="1" t="s">
        <v>624</v>
      </c>
      <c r="C202" s="1" t="s">
        <v>22</v>
      </c>
      <c r="D202" s="1" t="s">
        <v>7773</v>
      </c>
      <c r="E202" s="1">
        <v>1</v>
      </c>
    </row>
    <row r="203" spans="1:5" x14ac:dyDescent="0.35">
      <c r="A203" s="1" t="s">
        <v>153</v>
      </c>
      <c r="B203" s="1" t="s">
        <v>744</v>
      </c>
      <c r="C203" s="1" t="s">
        <v>86</v>
      </c>
      <c r="D203" s="1" t="s">
        <v>7774</v>
      </c>
      <c r="E203" s="1">
        <v>1</v>
      </c>
    </row>
    <row r="204" spans="1:5" x14ac:dyDescent="0.35">
      <c r="A204" s="1" t="s">
        <v>153</v>
      </c>
      <c r="B204" s="1" t="s">
        <v>624</v>
      </c>
      <c r="C204" s="1" t="s">
        <v>22</v>
      </c>
      <c r="D204" s="1" t="s">
        <v>7774</v>
      </c>
      <c r="E204" s="1">
        <v>10</v>
      </c>
    </row>
    <row r="205" spans="1:5" x14ac:dyDescent="0.35">
      <c r="A205" s="1" t="s">
        <v>40</v>
      </c>
      <c r="B205" s="1" t="s">
        <v>1214</v>
      </c>
      <c r="C205" s="1" t="s">
        <v>22</v>
      </c>
      <c r="D205" s="1" t="s">
        <v>7774</v>
      </c>
      <c r="E205" s="1">
        <v>1</v>
      </c>
    </row>
    <row r="206" spans="1:5" x14ac:dyDescent="0.35">
      <c r="A206" s="1" t="s">
        <v>40</v>
      </c>
      <c r="B206" s="1" t="s">
        <v>1099</v>
      </c>
      <c r="C206" s="1" t="s">
        <v>22</v>
      </c>
      <c r="D206" s="1" t="s">
        <v>7774</v>
      </c>
      <c r="E206" s="1">
        <v>1</v>
      </c>
    </row>
    <row r="207" spans="1:5" x14ac:dyDescent="0.35">
      <c r="A207" s="1" t="s">
        <v>40</v>
      </c>
      <c r="B207" s="1" t="s">
        <v>1332</v>
      </c>
      <c r="C207" s="1" t="s">
        <v>22</v>
      </c>
      <c r="D207" s="1" t="s">
        <v>7774</v>
      </c>
      <c r="E207" s="1">
        <v>1</v>
      </c>
    </row>
    <row r="208" spans="1:5" x14ac:dyDescent="0.35">
      <c r="A208" s="1" t="s">
        <v>68</v>
      </c>
      <c r="B208" s="1" t="s">
        <v>69</v>
      </c>
      <c r="C208" s="1" t="s">
        <v>22</v>
      </c>
      <c r="D208" s="1" t="s">
        <v>6515</v>
      </c>
      <c r="E208" s="1">
        <v>1</v>
      </c>
    </row>
    <row r="209" spans="1:5" x14ac:dyDescent="0.35">
      <c r="A209" s="1" t="s">
        <v>40</v>
      </c>
      <c r="B209" s="1" t="s">
        <v>89</v>
      </c>
      <c r="C209" s="1" t="s">
        <v>22</v>
      </c>
      <c r="D209" s="1" t="s">
        <v>6515</v>
      </c>
      <c r="E209" s="1">
        <v>1</v>
      </c>
    </row>
    <row r="210" spans="1:5" x14ac:dyDescent="0.35">
      <c r="A210" s="1" t="s">
        <v>19</v>
      </c>
      <c r="B210" s="1" t="s">
        <v>80</v>
      </c>
      <c r="C210" s="1" t="s">
        <v>22</v>
      </c>
      <c r="D210" s="1" t="s">
        <v>6515</v>
      </c>
      <c r="E210" s="1">
        <v>1</v>
      </c>
    </row>
    <row r="211" spans="1:5" x14ac:dyDescent="0.35">
      <c r="A211" s="1" t="s">
        <v>40</v>
      </c>
      <c r="B211" s="1" t="s">
        <v>41</v>
      </c>
      <c r="C211" s="1" t="s">
        <v>22</v>
      </c>
      <c r="D211" s="1" t="s">
        <v>7775</v>
      </c>
      <c r="E211" s="1">
        <v>1</v>
      </c>
    </row>
    <row r="212" spans="1:5" x14ac:dyDescent="0.35">
      <c r="A212" s="1" t="s">
        <v>40</v>
      </c>
      <c r="B212" s="1" t="s">
        <v>84</v>
      </c>
      <c r="C212" s="1" t="s">
        <v>86</v>
      </c>
      <c r="D212" s="1" t="s">
        <v>6517</v>
      </c>
      <c r="E212" s="1">
        <v>1</v>
      </c>
    </row>
    <row r="213" spans="1:5" x14ac:dyDescent="0.35">
      <c r="A213" s="1" t="s">
        <v>68</v>
      </c>
      <c r="B213" s="1" t="s">
        <v>76</v>
      </c>
      <c r="C213" s="1" t="s">
        <v>22</v>
      </c>
      <c r="D213" s="1" t="s">
        <v>6517</v>
      </c>
      <c r="E213" s="1">
        <v>1</v>
      </c>
    </row>
    <row r="214" spans="1:5" x14ac:dyDescent="0.35">
      <c r="A214" s="1" t="s">
        <v>68</v>
      </c>
      <c r="B214" s="1" t="s">
        <v>69</v>
      </c>
      <c r="C214" s="1" t="s">
        <v>22</v>
      </c>
      <c r="D214" s="1" t="s">
        <v>6517</v>
      </c>
      <c r="E214" s="1">
        <v>1</v>
      </c>
    </row>
    <row r="215" spans="1:5" x14ac:dyDescent="0.35">
      <c r="A215" s="1" t="s">
        <v>40</v>
      </c>
      <c r="B215" s="1" t="s">
        <v>89</v>
      </c>
      <c r="C215" s="1" t="s">
        <v>22</v>
      </c>
      <c r="D215" s="1" t="s">
        <v>6517</v>
      </c>
      <c r="E215" s="1">
        <v>1</v>
      </c>
    </row>
    <row r="216" spans="1:5" x14ac:dyDescent="0.35">
      <c r="A216" s="1" t="s">
        <v>19</v>
      </c>
      <c r="B216" s="1" t="s">
        <v>80</v>
      </c>
      <c r="C216" s="1" t="s">
        <v>22</v>
      </c>
      <c r="D216" s="1" t="s">
        <v>6517</v>
      </c>
      <c r="E216" s="1">
        <v>1</v>
      </c>
    </row>
    <row r="217" spans="1:5" x14ac:dyDescent="0.35">
      <c r="A217" s="1" t="s">
        <v>40</v>
      </c>
      <c r="B217" s="1" t="s">
        <v>89</v>
      </c>
      <c r="C217" s="1" t="s">
        <v>2934</v>
      </c>
      <c r="D217" s="1" t="s">
        <v>7776</v>
      </c>
      <c r="E217" s="1">
        <v>1</v>
      </c>
    </row>
    <row r="218" spans="1:5" x14ac:dyDescent="0.35">
      <c r="A218" s="1" t="s">
        <v>40</v>
      </c>
      <c r="B218" s="1" t="s">
        <v>1099</v>
      </c>
      <c r="C218" s="1" t="s">
        <v>22</v>
      </c>
      <c r="D218" s="1" t="s">
        <v>7776</v>
      </c>
      <c r="E218" s="1">
        <v>2</v>
      </c>
    </row>
    <row r="219" spans="1:5" x14ac:dyDescent="0.35">
      <c r="A219" s="1" t="s">
        <v>40</v>
      </c>
      <c r="B219" s="1" t="s">
        <v>2799</v>
      </c>
      <c r="C219" s="1" t="s">
        <v>22</v>
      </c>
      <c r="D219" s="1" t="s">
        <v>7776</v>
      </c>
      <c r="E219" s="1">
        <v>2</v>
      </c>
    </row>
    <row r="220" spans="1:5" x14ac:dyDescent="0.35">
      <c r="A220" s="1" t="s">
        <v>153</v>
      </c>
      <c r="B220" s="1" t="s">
        <v>7777</v>
      </c>
      <c r="C220" s="1" t="s">
        <v>5099</v>
      </c>
      <c r="D220" s="1" t="s">
        <v>7776</v>
      </c>
      <c r="E220" s="1">
        <v>1</v>
      </c>
    </row>
    <row r="221" spans="1:5" x14ac:dyDescent="0.35">
      <c r="A221" s="1" t="s">
        <v>68</v>
      </c>
      <c r="B221" s="1" t="s">
        <v>7777</v>
      </c>
      <c r="C221" s="1" t="s">
        <v>5099</v>
      </c>
      <c r="D221" s="1" t="s">
        <v>7776</v>
      </c>
      <c r="E221" s="1">
        <v>1</v>
      </c>
    </row>
    <row r="222" spans="1:5" x14ac:dyDescent="0.35">
      <c r="A222" s="1" t="s">
        <v>19</v>
      </c>
      <c r="B222" s="1" t="s">
        <v>7777</v>
      </c>
      <c r="C222" s="1" t="s">
        <v>5099</v>
      </c>
      <c r="D222" s="1" t="s">
        <v>7776</v>
      </c>
      <c r="E222" s="1">
        <v>1</v>
      </c>
    </row>
    <row r="223" spans="1:5" x14ac:dyDescent="0.35">
      <c r="A223" s="1" t="s">
        <v>40</v>
      </c>
      <c r="B223" s="1" t="s">
        <v>7777</v>
      </c>
      <c r="C223" s="1" t="s">
        <v>5099</v>
      </c>
      <c r="D223" s="1" t="s">
        <v>7776</v>
      </c>
      <c r="E223" s="1">
        <v>1</v>
      </c>
    </row>
    <row r="224" spans="1:5" x14ac:dyDescent="0.35">
      <c r="A224" s="1" t="s">
        <v>68</v>
      </c>
      <c r="B224" s="1" t="s">
        <v>7778</v>
      </c>
      <c r="C224" s="1" t="s">
        <v>5099</v>
      </c>
      <c r="D224" s="1" t="s">
        <v>7776</v>
      </c>
      <c r="E224" s="1">
        <v>1</v>
      </c>
    </row>
    <row r="225" spans="1:5" x14ac:dyDescent="0.35">
      <c r="A225" s="1" t="s">
        <v>19</v>
      </c>
      <c r="B225" s="1" t="s">
        <v>7778</v>
      </c>
      <c r="C225" s="1" t="s">
        <v>5099</v>
      </c>
      <c r="D225" s="1" t="s">
        <v>7776</v>
      </c>
      <c r="E225" s="1">
        <v>1</v>
      </c>
    </row>
    <row r="226" spans="1:5" x14ac:dyDescent="0.35">
      <c r="A226" s="1" t="s">
        <v>40</v>
      </c>
      <c r="B226" s="1" t="s">
        <v>7778</v>
      </c>
      <c r="C226" s="1" t="s">
        <v>5099</v>
      </c>
      <c r="D226" s="1" t="s">
        <v>7776</v>
      </c>
      <c r="E226" s="1">
        <v>1</v>
      </c>
    </row>
    <row r="227" spans="1:5" x14ac:dyDescent="0.35">
      <c r="A227" s="1" t="s">
        <v>153</v>
      </c>
      <c r="B227" s="1" t="s">
        <v>7779</v>
      </c>
      <c r="C227" s="1" t="s">
        <v>5099</v>
      </c>
      <c r="D227" s="1" t="s">
        <v>7776</v>
      </c>
      <c r="E227" s="1">
        <v>1</v>
      </c>
    </row>
    <row r="228" spans="1:5" x14ac:dyDescent="0.35">
      <c r="A228" s="1" t="s">
        <v>68</v>
      </c>
      <c r="B228" s="1" t="s">
        <v>7779</v>
      </c>
      <c r="C228" s="1" t="s">
        <v>5099</v>
      </c>
      <c r="D228" s="1" t="s">
        <v>7776</v>
      </c>
      <c r="E228" s="1">
        <v>1</v>
      </c>
    </row>
    <row r="229" spans="1:5" x14ac:dyDescent="0.35">
      <c r="A229" s="1" t="s">
        <v>19</v>
      </c>
      <c r="B229" s="1" t="s">
        <v>7779</v>
      </c>
      <c r="C229" s="1" t="s">
        <v>5099</v>
      </c>
      <c r="D229" s="1" t="s">
        <v>7776</v>
      </c>
      <c r="E229" s="1">
        <v>1</v>
      </c>
    </row>
    <row r="230" spans="1:5" x14ac:dyDescent="0.35">
      <c r="A230" s="1" t="s">
        <v>40</v>
      </c>
      <c r="B230" s="1" t="s">
        <v>7779</v>
      </c>
      <c r="C230" s="1" t="s">
        <v>5099</v>
      </c>
      <c r="D230" s="1" t="s">
        <v>7776</v>
      </c>
      <c r="E230" s="1">
        <v>1</v>
      </c>
    </row>
    <row r="231" spans="1:5" x14ac:dyDescent="0.35">
      <c r="A231" s="1" t="s">
        <v>153</v>
      </c>
      <c r="B231" s="1" t="s">
        <v>7780</v>
      </c>
      <c r="C231" s="1" t="s">
        <v>5099</v>
      </c>
      <c r="D231" s="1" t="s">
        <v>7776</v>
      </c>
      <c r="E231" s="1">
        <v>1</v>
      </c>
    </row>
    <row r="232" spans="1:5" x14ac:dyDescent="0.35">
      <c r="A232" s="1" t="s">
        <v>68</v>
      </c>
      <c r="B232" s="1" t="s">
        <v>7780</v>
      </c>
      <c r="C232" s="1" t="s">
        <v>5099</v>
      </c>
      <c r="D232" s="1" t="s">
        <v>7776</v>
      </c>
      <c r="E232" s="1">
        <v>1</v>
      </c>
    </row>
    <row r="233" spans="1:5" x14ac:dyDescent="0.35">
      <c r="A233" s="1" t="s">
        <v>19</v>
      </c>
      <c r="B233" s="1" t="s">
        <v>7780</v>
      </c>
      <c r="C233" s="1" t="s">
        <v>5099</v>
      </c>
      <c r="D233" s="1" t="s">
        <v>7776</v>
      </c>
      <c r="E233" s="1">
        <v>1</v>
      </c>
    </row>
    <row r="234" spans="1:5" x14ac:dyDescent="0.35">
      <c r="A234" s="1" t="s">
        <v>40</v>
      </c>
      <c r="B234" s="1" t="s">
        <v>7780</v>
      </c>
      <c r="C234" s="1" t="s">
        <v>5099</v>
      </c>
      <c r="D234" s="1" t="s">
        <v>7776</v>
      </c>
      <c r="E234" s="1">
        <v>1</v>
      </c>
    </row>
    <row r="235" spans="1:5" x14ac:dyDescent="0.35">
      <c r="A235" s="1" t="s">
        <v>153</v>
      </c>
      <c r="B235" s="1" t="s">
        <v>7781</v>
      </c>
      <c r="C235" s="1" t="s">
        <v>5099</v>
      </c>
      <c r="D235" s="1" t="s">
        <v>7776</v>
      </c>
      <c r="E235" s="1">
        <v>1</v>
      </c>
    </row>
    <row r="236" spans="1:5" x14ac:dyDescent="0.35">
      <c r="A236" s="1" t="s">
        <v>68</v>
      </c>
      <c r="B236" s="1" t="s">
        <v>7781</v>
      </c>
      <c r="C236" s="1" t="s">
        <v>5099</v>
      </c>
      <c r="D236" s="1" t="s">
        <v>7776</v>
      </c>
      <c r="E236" s="1">
        <v>1</v>
      </c>
    </row>
    <row r="237" spans="1:5" x14ac:dyDescent="0.35">
      <c r="A237" s="1" t="s">
        <v>19</v>
      </c>
      <c r="B237" s="1" t="s">
        <v>7781</v>
      </c>
      <c r="C237" s="1" t="s">
        <v>5099</v>
      </c>
      <c r="D237" s="1" t="s">
        <v>7776</v>
      </c>
      <c r="E237" s="1">
        <v>1</v>
      </c>
    </row>
    <row r="238" spans="1:5" x14ac:dyDescent="0.35">
      <c r="A238" s="1" t="s">
        <v>40</v>
      </c>
      <c r="B238" s="1" t="s">
        <v>7781</v>
      </c>
      <c r="C238" s="1" t="s">
        <v>5099</v>
      </c>
      <c r="D238" s="1" t="s">
        <v>7776</v>
      </c>
      <c r="E238" s="1">
        <v>1</v>
      </c>
    </row>
    <row r="239" spans="1:5" x14ac:dyDescent="0.35">
      <c r="A239" s="1" t="s">
        <v>153</v>
      </c>
      <c r="B239" s="1" t="s">
        <v>7782</v>
      </c>
      <c r="C239" s="1" t="s">
        <v>5099</v>
      </c>
      <c r="D239" s="1" t="s">
        <v>7776</v>
      </c>
      <c r="E239" s="1">
        <v>1</v>
      </c>
    </row>
    <row r="240" spans="1:5" x14ac:dyDescent="0.35">
      <c r="A240" s="1" t="s">
        <v>68</v>
      </c>
      <c r="B240" s="1" t="s">
        <v>7782</v>
      </c>
      <c r="C240" s="1" t="s">
        <v>5099</v>
      </c>
      <c r="D240" s="1" t="s">
        <v>7776</v>
      </c>
      <c r="E240" s="1">
        <v>1</v>
      </c>
    </row>
    <row r="241" spans="1:5" x14ac:dyDescent="0.35">
      <c r="A241" s="1" t="s">
        <v>19</v>
      </c>
      <c r="B241" s="1" t="s">
        <v>7782</v>
      </c>
      <c r="C241" s="1" t="s">
        <v>5099</v>
      </c>
      <c r="D241" s="1" t="s">
        <v>7776</v>
      </c>
      <c r="E241" s="1">
        <v>1</v>
      </c>
    </row>
    <row r="242" spans="1:5" x14ac:dyDescent="0.35">
      <c r="A242" s="1" t="s">
        <v>40</v>
      </c>
      <c r="B242" s="1" t="s">
        <v>7782</v>
      </c>
      <c r="C242" s="1" t="s">
        <v>5099</v>
      </c>
      <c r="D242" s="1" t="s">
        <v>7776</v>
      </c>
      <c r="E242" s="1">
        <v>1</v>
      </c>
    </row>
    <row r="243" spans="1:5" x14ac:dyDescent="0.35">
      <c r="A243" s="1" t="s">
        <v>153</v>
      </c>
      <c r="B243" s="1" t="s">
        <v>3250</v>
      </c>
      <c r="C243" s="1" t="s">
        <v>5099</v>
      </c>
      <c r="D243" s="1" t="s">
        <v>7776</v>
      </c>
      <c r="E243" s="1">
        <v>1</v>
      </c>
    </row>
    <row r="244" spans="1:5" x14ac:dyDescent="0.35">
      <c r="A244" s="1" t="s">
        <v>68</v>
      </c>
      <c r="B244" s="1" t="s">
        <v>3250</v>
      </c>
      <c r="C244" s="1" t="s">
        <v>5099</v>
      </c>
      <c r="D244" s="1" t="s">
        <v>7776</v>
      </c>
      <c r="E244" s="1">
        <v>1</v>
      </c>
    </row>
    <row r="245" spans="1:5" x14ac:dyDescent="0.35">
      <c r="A245" s="1" t="s">
        <v>19</v>
      </c>
      <c r="B245" s="1" t="s">
        <v>3250</v>
      </c>
      <c r="C245" s="1" t="s">
        <v>5099</v>
      </c>
      <c r="D245" s="1" t="s">
        <v>7776</v>
      </c>
      <c r="E245" s="1">
        <v>1</v>
      </c>
    </row>
    <row r="246" spans="1:5" x14ac:dyDescent="0.35">
      <c r="A246" s="1" t="s">
        <v>40</v>
      </c>
      <c r="B246" s="1" t="s">
        <v>3250</v>
      </c>
      <c r="C246" s="1" t="s">
        <v>5099</v>
      </c>
      <c r="D246" s="1" t="s">
        <v>7776</v>
      </c>
      <c r="E246" s="1">
        <v>1</v>
      </c>
    </row>
    <row r="247" spans="1:5" x14ac:dyDescent="0.35">
      <c r="A247" s="1" t="s">
        <v>153</v>
      </c>
      <c r="B247" s="1" t="s">
        <v>7783</v>
      </c>
      <c r="C247" s="1" t="s">
        <v>5099</v>
      </c>
      <c r="D247" s="1" t="s">
        <v>7776</v>
      </c>
      <c r="E247" s="1">
        <v>1</v>
      </c>
    </row>
    <row r="248" spans="1:5" x14ac:dyDescent="0.35">
      <c r="A248" s="1" t="s">
        <v>68</v>
      </c>
      <c r="B248" s="1" t="s">
        <v>7783</v>
      </c>
      <c r="C248" s="1" t="s">
        <v>5099</v>
      </c>
      <c r="D248" s="1" t="s">
        <v>7776</v>
      </c>
      <c r="E248" s="1">
        <v>1</v>
      </c>
    </row>
    <row r="249" spans="1:5" x14ac:dyDescent="0.35">
      <c r="A249" s="1" t="s">
        <v>19</v>
      </c>
      <c r="B249" s="1" t="s">
        <v>7783</v>
      </c>
      <c r="C249" s="1" t="s">
        <v>5099</v>
      </c>
      <c r="D249" s="1" t="s">
        <v>7776</v>
      </c>
      <c r="E249" s="1">
        <v>1</v>
      </c>
    </row>
    <row r="250" spans="1:5" x14ac:dyDescent="0.35">
      <c r="A250" s="1" t="s">
        <v>40</v>
      </c>
      <c r="B250" s="1" t="s">
        <v>7783</v>
      </c>
      <c r="C250" s="1" t="s">
        <v>5099</v>
      </c>
      <c r="D250" s="1" t="s">
        <v>7776</v>
      </c>
      <c r="E250" s="1">
        <v>1</v>
      </c>
    </row>
    <row r="251" spans="1:5" x14ac:dyDescent="0.35">
      <c r="A251" s="1" t="s">
        <v>153</v>
      </c>
      <c r="B251" s="1" t="s">
        <v>7784</v>
      </c>
      <c r="C251" s="1" t="s">
        <v>5099</v>
      </c>
      <c r="D251" s="1" t="s">
        <v>7776</v>
      </c>
      <c r="E251" s="1">
        <v>1</v>
      </c>
    </row>
    <row r="252" spans="1:5" x14ac:dyDescent="0.35">
      <c r="A252" s="1" t="s">
        <v>68</v>
      </c>
      <c r="B252" s="1" t="s">
        <v>7784</v>
      </c>
      <c r="C252" s="1" t="s">
        <v>5099</v>
      </c>
      <c r="D252" s="1" t="s">
        <v>7776</v>
      </c>
      <c r="E252" s="1">
        <v>1</v>
      </c>
    </row>
    <row r="253" spans="1:5" x14ac:dyDescent="0.35">
      <c r="A253" s="1" t="s">
        <v>19</v>
      </c>
      <c r="B253" s="1" t="s">
        <v>7784</v>
      </c>
      <c r="C253" s="1" t="s">
        <v>5099</v>
      </c>
      <c r="D253" s="1" t="s">
        <v>7776</v>
      </c>
      <c r="E253" s="1">
        <v>1</v>
      </c>
    </row>
    <row r="254" spans="1:5" x14ac:dyDescent="0.35">
      <c r="A254" s="1" t="s">
        <v>40</v>
      </c>
      <c r="B254" s="1" t="s">
        <v>7784</v>
      </c>
      <c r="C254" s="1" t="s">
        <v>5099</v>
      </c>
      <c r="D254" s="1" t="s">
        <v>7776</v>
      </c>
      <c r="E254" s="1">
        <v>1</v>
      </c>
    </row>
    <row r="255" spans="1:5" x14ac:dyDescent="0.35">
      <c r="A255" s="1" t="s">
        <v>153</v>
      </c>
      <c r="B255" s="1" t="s">
        <v>624</v>
      </c>
      <c r="C255" s="1" t="s">
        <v>5099</v>
      </c>
      <c r="D255" s="1" t="s">
        <v>7776</v>
      </c>
      <c r="E255" s="1">
        <v>2</v>
      </c>
    </row>
    <row r="256" spans="1:5" x14ac:dyDescent="0.35">
      <c r="A256" s="1" t="s">
        <v>68</v>
      </c>
      <c r="B256" s="1" t="s">
        <v>76</v>
      </c>
      <c r="C256" s="1" t="s">
        <v>5099</v>
      </c>
      <c r="D256" s="1" t="s">
        <v>7776</v>
      </c>
      <c r="E256" s="1">
        <v>1</v>
      </c>
    </row>
    <row r="257" spans="1:5" x14ac:dyDescent="0.35">
      <c r="A257" s="1" t="s">
        <v>40</v>
      </c>
      <c r="B257" s="1" t="s">
        <v>2805</v>
      </c>
      <c r="C257" s="1" t="s">
        <v>5099</v>
      </c>
      <c r="D257" s="1" t="s">
        <v>7776</v>
      </c>
      <c r="E257" s="1">
        <v>2</v>
      </c>
    </row>
    <row r="258" spans="1:5" x14ac:dyDescent="0.35">
      <c r="A258" s="1" t="s">
        <v>19</v>
      </c>
      <c r="B258" s="1" t="s">
        <v>2826</v>
      </c>
      <c r="C258" s="1" t="s">
        <v>5099</v>
      </c>
      <c r="D258" s="1" t="s">
        <v>7776</v>
      </c>
      <c r="E258" s="1">
        <v>3</v>
      </c>
    </row>
    <row r="259" spans="1:5" x14ac:dyDescent="0.35">
      <c r="A259" s="1" t="s">
        <v>40</v>
      </c>
      <c r="B259" s="1" t="s">
        <v>89</v>
      </c>
      <c r="C259" s="1" t="s">
        <v>5099</v>
      </c>
      <c r="D259" s="1" t="s">
        <v>7776</v>
      </c>
      <c r="E259" s="1">
        <v>1</v>
      </c>
    </row>
    <row r="260" spans="1:5" x14ac:dyDescent="0.35">
      <c r="A260" s="1" t="s">
        <v>40</v>
      </c>
      <c r="B260" s="1" t="s">
        <v>1214</v>
      </c>
      <c r="C260" s="1" t="s">
        <v>5099</v>
      </c>
      <c r="D260" s="1" t="s">
        <v>7776</v>
      </c>
      <c r="E260" s="1">
        <v>2</v>
      </c>
    </row>
    <row r="261" spans="1:5" x14ac:dyDescent="0.35">
      <c r="A261" s="1" t="s">
        <v>40</v>
      </c>
      <c r="B261" s="1" t="s">
        <v>41</v>
      </c>
      <c r="C261" s="1" t="s">
        <v>5099</v>
      </c>
      <c r="D261" s="1" t="s">
        <v>7776</v>
      </c>
      <c r="E261" s="1">
        <v>2</v>
      </c>
    </row>
    <row r="262" spans="1:5" x14ac:dyDescent="0.35">
      <c r="A262" s="1" t="s">
        <v>40</v>
      </c>
      <c r="B262" s="1" t="s">
        <v>4554</v>
      </c>
      <c r="C262" s="1" t="s">
        <v>5099</v>
      </c>
      <c r="D262" s="1" t="s">
        <v>7776</v>
      </c>
      <c r="E262" s="1">
        <v>1</v>
      </c>
    </row>
    <row r="263" spans="1:5" x14ac:dyDescent="0.35">
      <c r="A263" s="1" t="s">
        <v>68</v>
      </c>
      <c r="B263" s="1" t="s">
        <v>951</v>
      </c>
      <c r="C263" s="1" t="s">
        <v>5099</v>
      </c>
      <c r="D263" s="1" t="s">
        <v>7776</v>
      </c>
      <c r="E263" s="1">
        <v>1</v>
      </c>
    </row>
    <row r="264" spans="1:5" x14ac:dyDescent="0.35">
      <c r="A264" s="1" t="s">
        <v>40</v>
      </c>
      <c r="B264" s="1" t="s">
        <v>1099</v>
      </c>
      <c r="C264" s="1" t="s">
        <v>5099</v>
      </c>
      <c r="D264" s="1" t="s">
        <v>7776</v>
      </c>
      <c r="E264" s="1">
        <v>2</v>
      </c>
    </row>
    <row r="265" spans="1:5" x14ac:dyDescent="0.35">
      <c r="A265" s="1" t="s">
        <v>153</v>
      </c>
      <c r="B265" s="1" t="s">
        <v>7777</v>
      </c>
      <c r="C265" s="1" t="s">
        <v>5099</v>
      </c>
      <c r="D265" s="1" t="s">
        <v>7785</v>
      </c>
      <c r="E265" s="1">
        <v>1</v>
      </c>
    </row>
    <row r="266" spans="1:5" x14ac:dyDescent="0.35">
      <c r="A266" s="1" t="s">
        <v>68</v>
      </c>
      <c r="B266" s="1" t="s">
        <v>7777</v>
      </c>
      <c r="C266" s="1" t="s">
        <v>5099</v>
      </c>
      <c r="D266" s="1" t="s">
        <v>7785</v>
      </c>
      <c r="E266" s="1">
        <v>1</v>
      </c>
    </row>
    <row r="267" spans="1:5" x14ac:dyDescent="0.35">
      <c r="A267" s="1" t="s">
        <v>19</v>
      </c>
      <c r="B267" s="1" t="s">
        <v>7777</v>
      </c>
      <c r="C267" s="1" t="s">
        <v>5099</v>
      </c>
      <c r="D267" s="1" t="s">
        <v>7785</v>
      </c>
      <c r="E267" s="1">
        <v>1</v>
      </c>
    </row>
    <row r="268" spans="1:5" x14ac:dyDescent="0.35">
      <c r="A268" s="1" t="s">
        <v>40</v>
      </c>
      <c r="B268" s="1" t="s">
        <v>7777</v>
      </c>
      <c r="C268" s="1" t="s">
        <v>5099</v>
      </c>
      <c r="D268" s="1" t="s">
        <v>7785</v>
      </c>
      <c r="E268" s="1">
        <v>1</v>
      </c>
    </row>
    <row r="269" spans="1:5" x14ac:dyDescent="0.35">
      <c r="A269" s="1" t="s">
        <v>68</v>
      </c>
      <c r="B269" s="1" t="s">
        <v>7778</v>
      </c>
      <c r="C269" s="1" t="s">
        <v>5099</v>
      </c>
      <c r="D269" s="1" t="s">
        <v>7785</v>
      </c>
      <c r="E269" s="1">
        <v>1</v>
      </c>
    </row>
    <row r="270" spans="1:5" x14ac:dyDescent="0.35">
      <c r="A270" s="1" t="s">
        <v>19</v>
      </c>
      <c r="B270" s="1" t="s">
        <v>7778</v>
      </c>
      <c r="C270" s="1" t="s">
        <v>5099</v>
      </c>
      <c r="D270" s="1" t="s">
        <v>7785</v>
      </c>
      <c r="E270" s="1">
        <v>1</v>
      </c>
    </row>
    <row r="271" spans="1:5" x14ac:dyDescent="0.35">
      <c r="A271" s="1" t="s">
        <v>40</v>
      </c>
      <c r="B271" s="1" t="s">
        <v>7778</v>
      </c>
      <c r="C271" s="1" t="s">
        <v>5099</v>
      </c>
      <c r="D271" s="1" t="s">
        <v>7785</v>
      </c>
      <c r="E271" s="1">
        <v>1</v>
      </c>
    </row>
    <row r="272" spans="1:5" x14ac:dyDescent="0.35">
      <c r="A272" s="1" t="s">
        <v>153</v>
      </c>
      <c r="B272" s="1" t="s">
        <v>7779</v>
      </c>
      <c r="C272" s="1" t="s">
        <v>5099</v>
      </c>
      <c r="D272" s="1" t="s">
        <v>7785</v>
      </c>
      <c r="E272" s="1">
        <v>1</v>
      </c>
    </row>
    <row r="273" spans="1:5" x14ac:dyDescent="0.35">
      <c r="A273" s="1" t="s">
        <v>68</v>
      </c>
      <c r="B273" s="1" t="s">
        <v>7779</v>
      </c>
      <c r="C273" s="1" t="s">
        <v>5099</v>
      </c>
      <c r="D273" s="1" t="s">
        <v>7785</v>
      </c>
      <c r="E273" s="1">
        <v>1</v>
      </c>
    </row>
    <row r="274" spans="1:5" x14ac:dyDescent="0.35">
      <c r="A274" s="1" t="s">
        <v>19</v>
      </c>
      <c r="B274" s="1" t="s">
        <v>7779</v>
      </c>
      <c r="C274" s="1" t="s">
        <v>5099</v>
      </c>
      <c r="D274" s="1" t="s">
        <v>7785</v>
      </c>
      <c r="E274" s="1">
        <v>1</v>
      </c>
    </row>
    <row r="275" spans="1:5" x14ac:dyDescent="0.35">
      <c r="A275" s="1" t="s">
        <v>40</v>
      </c>
      <c r="B275" s="1" t="s">
        <v>7779</v>
      </c>
      <c r="C275" s="1" t="s">
        <v>5099</v>
      </c>
      <c r="D275" s="1" t="s">
        <v>7785</v>
      </c>
      <c r="E275" s="1">
        <v>1</v>
      </c>
    </row>
    <row r="276" spans="1:5" x14ac:dyDescent="0.35">
      <c r="A276" s="1" t="s">
        <v>153</v>
      </c>
      <c r="B276" s="1" t="s">
        <v>7780</v>
      </c>
      <c r="C276" s="1" t="s">
        <v>5099</v>
      </c>
      <c r="D276" s="1" t="s">
        <v>7785</v>
      </c>
      <c r="E276" s="1">
        <v>1</v>
      </c>
    </row>
    <row r="277" spans="1:5" x14ac:dyDescent="0.35">
      <c r="A277" s="1" t="s">
        <v>68</v>
      </c>
      <c r="B277" s="1" t="s">
        <v>7780</v>
      </c>
      <c r="C277" s="1" t="s">
        <v>5099</v>
      </c>
      <c r="D277" s="1" t="s">
        <v>7785</v>
      </c>
      <c r="E277" s="1">
        <v>1</v>
      </c>
    </row>
    <row r="278" spans="1:5" x14ac:dyDescent="0.35">
      <c r="A278" s="1" t="s">
        <v>19</v>
      </c>
      <c r="B278" s="1" t="s">
        <v>7780</v>
      </c>
      <c r="C278" s="1" t="s">
        <v>5099</v>
      </c>
      <c r="D278" s="1" t="s">
        <v>7785</v>
      </c>
      <c r="E278" s="1">
        <v>1</v>
      </c>
    </row>
    <row r="279" spans="1:5" x14ac:dyDescent="0.35">
      <c r="A279" s="1" t="s">
        <v>40</v>
      </c>
      <c r="B279" s="1" t="s">
        <v>7780</v>
      </c>
      <c r="C279" s="1" t="s">
        <v>5099</v>
      </c>
      <c r="D279" s="1" t="s">
        <v>7785</v>
      </c>
      <c r="E279" s="1">
        <v>1</v>
      </c>
    </row>
    <row r="280" spans="1:5" x14ac:dyDescent="0.35">
      <c r="A280" s="1" t="s">
        <v>153</v>
      </c>
      <c r="B280" s="1" t="s">
        <v>7781</v>
      </c>
      <c r="C280" s="1" t="s">
        <v>5099</v>
      </c>
      <c r="D280" s="1" t="s">
        <v>7785</v>
      </c>
      <c r="E280" s="1">
        <v>1</v>
      </c>
    </row>
    <row r="281" spans="1:5" x14ac:dyDescent="0.35">
      <c r="A281" s="1" t="s">
        <v>68</v>
      </c>
      <c r="B281" s="1" t="s">
        <v>7781</v>
      </c>
      <c r="C281" s="1" t="s">
        <v>5099</v>
      </c>
      <c r="D281" s="1" t="s">
        <v>7785</v>
      </c>
      <c r="E281" s="1">
        <v>1</v>
      </c>
    </row>
    <row r="282" spans="1:5" x14ac:dyDescent="0.35">
      <c r="A282" s="1" t="s">
        <v>19</v>
      </c>
      <c r="B282" s="1" t="s">
        <v>7781</v>
      </c>
      <c r="C282" s="1" t="s">
        <v>5099</v>
      </c>
      <c r="D282" s="1" t="s">
        <v>7785</v>
      </c>
      <c r="E282" s="1">
        <v>1</v>
      </c>
    </row>
    <row r="283" spans="1:5" x14ac:dyDescent="0.35">
      <c r="A283" s="1" t="s">
        <v>40</v>
      </c>
      <c r="B283" s="1" t="s">
        <v>7781</v>
      </c>
      <c r="C283" s="1" t="s">
        <v>5099</v>
      </c>
      <c r="D283" s="1" t="s">
        <v>7785</v>
      </c>
      <c r="E283" s="1">
        <v>1</v>
      </c>
    </row>
    <row r="284" spans="1:5" x14ac:dyDescent="0.35">
      <c r="A284" s="1" t="s">
        <v>153</v>
      </c>
      <c r="B284" s="1" t="s">
        <v>7782</v>
      </c>
      <c r="C284" s="1" t="s">
        <v>5099</v>
      </c>
      <c r="D284" s="1" t="s">
        <v>7785</v>
      </c>
      <c r="E284" s="1">
        <v>1</v>
      </c>
    </row>
    <row r="285" spans="1:5" x14ac:dyDescent="0.35">
      <c r="A285" s="1" t="s">
        <v>68</v>
      </c>
      <c r="B285" s="1" t="s">
        <v>7782</v>
      </c>
      <c r="C285" s="1" t="s">
        <v>5099</v>
      </c>
      <c r="D285" s="1" t="s">
        <v>7785</v>
      </c>
      <c r="E285" s="1">
        <v>1</v>
      </c>
    </row>
    <row r="286" spans="1:5" x14ac:dyDescent="0.35">
      <c r="A286" s="1" t="s">
        <v>19</v>
      </c>
      <c r="B286" s="1" t="s">
        <v>7782</v>
      </c>
      <c r="C286" s="1" t="s">
        <v>5099</v>
      </c>
      <c r="D286" s="1" t="s">
        <v>7785</v>
      </c>
      <c r="E286" s="1">
        <v>1</v>
      </c>
    </row>
    <row r="287" spans="1:5" x14ac:dyDescent="0.35">
      <c r="A287" s="1" t="s">
        <v>40</v>
      </c>
      <c r="B287" s="1" t="s">
        <v>7782</v>
      </c>
      <c r="C287" s="1" t="s">
        <v>5099</v>
      </c>
      <c r="D287" s="1" t="s">
        <v>7785</v>
      </c>
      <c r="E287" s="1">
        <v>1</v>
      </c>
    </row>
    <row r="288" spans="1:5" x14ac:dyDescent="0.35">
      <c r="A288" s="1" t="s">
        <v>153</v>
      </c>
      <c r="B288" s="1" t="s">
        <v>3250</v>
      </c>
      <c r="C288" s="1" t="s">
        <v>5099</v>
      </c>
      <c r="D288" s="1" t="s">
        <v>7785</v>
      </c>
      <c r="E288" s="1">
        <v>1</v>
      </c>
    </row>
    <row r="289" spans="1:5" x14ac:dyDescent="0.35">
      <c r="A289" s="1" t="s">
        <v>68</v>
      </c>
      <c r="B289" s="1" t="s">
        <v>3250</v>
      </c>
      <c r="C289" s="1" t="s">
        <v>5099</v>
      </c>
      <c r="D289" s="1" t="s">
        <v>7785</v>
      </c>
      <c r="E289" s="1">
        <v>1</v>
      </c>
    </row>
    <row r="290" spans="1:5" x14ac:dyDescent="0.35">
      <c r="A290" s="1" t="s">
        <v>19</v>
      </c>
      <c r="B290" s="1" t="s">
        <v>3250</v>
      </c>
      <c r="C290" s="1" t="s">
        <v>5099</v>
      </c>
      <c r="D290" s="1" t="s">
        <v>7785</v>
      </c>
      <c r="E290" s="1">
        <v>1</v>
      </c>
    </row>
    <row r="291" spans="1:5" x14ac:dyDescent="0.35">
      <c r="A291" s="1" t="s">
        <v>40</v>
      </c>
      <c r="B291" s="1" t="s">
        <v>3250</v>
      </c>
      <c r="C291" s="1" t="s">
        <v>5099</v>
      </c>
      <c r="D291" s="1" t="s">
        <v>7785</v>
      </c>
      <c r="E291" s="1">
        <v>1</v>
      </c>
    </row>
    <row r="292" spans="1:5" x14ac:dyDescent="0.35">
      <c r="A292" s="1" t="s">
        <v>153</v>
      </c>
      <c r="B292" s="1" t="s">
        <v>7783</v>
      </c>
      <c r="C292" s="1" t="s">
        <v>5099</v>
      </c>
      <c r="D292" s="1" t="s">
        <v>7785</v>
      </c>
      <c r="E292" s="1">
        <v>1</v>
      </c>
    </row>
    <row r="293" spans="1:5" x14ac:dyDescent="0.35">
      <c r="A293" s="1" t="s">
        <v>68</v>
      </c>
      <c r="B293" s="1" t="s">
        <v>7783</v>
      </c>
      <c r="C293" s="1" t="s">
        <v>5099</v>
      </c>
      <c r="D293" s="1" t="s">
        <v>7785</v>
      </c>
      <c r="E293" s="1">
        <v>1</v>
      </c>
    </row>
    <row r="294" spans="1:5" x14ac:dyDescent="0.35">
      <c r="A294" s="1" t="s">
        <v>19</v>
      </c>
      <c r="B294" s="1" t="s">
        <v>7783</v>
      </c>
      <c r="C294" s="1" t="s">
        <v>5099</v>
      </c>
      <c r="D294" s="1" t="s">
        <v>7785</v>
      </c>
      <c r="E294" s="1">
        <v>1</v>
      </c>
    </row>
    <row r="295" spans="1:5" x14ac:dyDescent="0.35">
      <c r="A295" s="1" t="s">
        <v>40</v>
      </c>
      <c r="B295" s="1" t="s">
        <v>7783</v>
      </c>
      <c r="C295" s="1" t="s">
        <v>5099</v>
      </c>
      <c r="D295" s="1" t="s">
        <v>7785</v>
      </c>
      <c r="E295" s="1">
        <v>1</v>
      </c>
    </row>
    <row r="296" spans="1:5" x14ac:dyDescent="0.35">
      <c r="A296" s="1" t="s">
        <v>153</v>
      </c>
      <c r="B296" s="1" t="s">
        <v>7784</v>
      </c>
      <c r="C296" s="1" t="s">
        <v>5099</v>
      </c>
      <c r="D296" s="1" t="s">
        <v>7785</v>
      </c>
      <c r="E296" s="1">
        <v>1</v>
      </c>
    </row>
    <row r="297" spans="1:5" x14ac:dyDescent="0.35">
      <c r="A297" s="1" t="s">
        <v>68</v>
      </c>
      <c r="B297" s="1" t="s">
        <v>7784</v>
      </c>
      <c r="C297" s="1" t="s">
        <v>5099</v>
      </c>
      <c r="D297" s="1" t="s">
        <v>7785</v>
      </c>
      <c r="E297" s="1">
        <v>1</v>
      </c>
    </row>
    <row r="298" spans="1:5" x14ac:dyDescent="0.35">
      <c r="A298" s="1" t="s">
        <v>19</v>
      </c>
      <c r="B298" s="1" t="s">
        <v>7784</v>
      </c>
      <c r="C298" s="1" t="s">
        <v>5099</v>
      </c>
      <c r="D298" s="1" t="s">
        <v>7785</v>
      </c>
      <c r="E298" s="1">
        <v>1</v>
      </c>
    </row>
    <row r="299" spans="1:5" x14ac:dyDescent="0.35">
      <c r="A299" s="1" t="s">
        <v>40</v>
      </c>
      <c r="B299" s="1" t="s">
        <v>7784</v>
      </c>
      <c r="C299" s="1" t="s">
        <v>5099</v>
      </c>
      <c r="D299" s="1" t="s">
        <v>7785</v>
      </c>
      <c r="E299" s="1">
        <v>1</v>
      </c>
    </row>
    <row r="300" spans="1:5" x14ac:dyDescent="0.35">
      <c r="A300" s="1" t="s">
        <v>19</v>
      </c>
      <c r="B300" s="1" t="s">
        <v>2826</v>
      </c>
      <c r="C300" s="1" t="s">
        <v>5099</v>
      </c>
      <c r="D300" s="1" t="s">
        <v>7785</v>
      </c>
      <c r="E300" s="1">
        <v>1</v>
      </c>
    </row>
    <row r="301" spans="1:5" x14ac:dyDescent="0.35">
      <c r="A301" s="1" t="s">
        <v>40</v>
      </c>
      <c r="B301" s="1" t="s">
        <v>2805</v>
      </c>
      <c r="C301" s="1" t="s">
        <v>22</v>
      </c>
      <c r="D301" s="1" t="s">
        <v>7786</v>
      </c>
      <c r="E301" s="1">
        <v>2</v>
      </c>
    </row>
    <row r="302" spans="1:5" x14ac:dyDescent="0.35">
      <c r="A302" s="1" t="s">
        <v>40</v>
      </c>
      <c r="B302" s="1" t="s">
        <v>1099</v>
      </c>
      <c r="C302" s="1" t="s">
        <v>2934</v>
      </c>
      <c r="D302" s="1" t="s">
        <v>7787</v>
      </c>
      <c r="E302" s="1">
        <v>1</v>
      </c>
    </row>
    <row r="303" spans="1:5" x14ac:dyDescent="0.35">
      <c r="A303" s="1" t="s">
        <v>153</v>
      </c>
      <c r="B303" s="1" t="s">
        <v>624</v>
      </c>
      <c r="C303" s="1" t="s">
        <v>22</v>
      </c>
      <c r="D303" s="1" t="s">
        <v>7787</v>
      </c>
      <c r="E303" s="1">
        <v>1</v>
      </c>
    </row>
    <row r="304" spans="1:5" x14ac:dyDescent="0.35">
      <c r="A304" s="1" t="s">
        <v>68</v>
      </c>
      <c r="B304" s="1" t="s">
        <v>76</v>
      </c>
      <c r="C304" s="1" t="s">
        <v>22</v>
      </c>
      <c r="D304" s="1" t="s">
        <v>7787</v>
      </c>
      <c r="E304" s="1">
        <v>2</v>
      </c>
    </row>
    <row r="305" spans="1:5" x14ac:dyDescent="0.35">
      <c r="A305" s="1" t="s">
        <v>40</v>
      </c>
      <c r="B305" s="1" t="s">
        <v>2805</v>
      </c>
      <c r="C305" s="1" t="s">
        <v>22</v>
      </c>
      <c r="D305" s="1" t="s">
        <v>7787</v>
      </c>
      <c r="E305" s="1">
        <v>1</v>
      </c>
    </row>
    <row r="306" spans="1:5" x14ac:dyDescent="0.35">
      <c r="A306" s="1" t="s">
        <v>19</v>
      </c>
      <c r="B306" s="1" t="s">
        <v>2826</v>
      </c>
      <c r="C306" s="1" t="s">
        <v>22</v>
      </c>
      <c r="D306" s="1" t="s">
        <v>7787</v>
      </c>
      <c r="E306" s="1">
        <v>2</v>
      </c>
    </row>
    <row r="307" spans="1:5" x14ac:dyDescent="0.35">
      <c r="A307" s="1" t="s">
        <v>40</v>
      </c>
      <c r="B307" s="1" t="s">
        <v>41</v>
      </c>
      <c r="C307" s="1" t="s">
        <v>22</v>
      </c>
      <c r="D307" s="1" t="s">
        <v>7787</v>
      </c>
      <c r="E307" s="1">
        <v>1</v>
      </c>
    </row>
    <row r="308" spans="1:5" x14ac:dyDescent="0.35">
      <c r="A308" s="1" t="s">
        <v>40</v>
      </c>
      <c r="B308" s="1" t="s">
        <v>1092</v>
      </c>
      <c r="C308" s="1" t="s">
        <v>22</v>
      </c>
      <c r="D308" s="1" t="s">
        <v>7787</v>
      </c>
      <c r="E308" s="1">
        <v>1</v>
      </c>
    </row>
    <row r="309" spans="1:5" x14ac:dyDescent="0.35">
      <c r="A309" s="1" t="s">
        <v>19</v>
      </c>
      <c r="B309" s="1" t="s">
        <v>980</v>
      </c>
      <c r="C309" s="1" t="s">
        <v>22</v>
      </c>
      <c r="D309" s="1" t="s">
        <v>7787</v>
      </c>
      <c r="E309" s="1">
        <v>1</v>
      </c>
    </row>
    <row r="310" spans="1:5" x14ac:dyDescent="0.35">
      <c r="A310" s="1" t="s">
        <v>40</v>
      </c>
      <c r="B310" s="1" t="s">
        <v>1099</v>
      </c>
      <c r="C310" s="1" t="s">
        <v>22</v>
      </c>
      <c r="D310" s="1" t="s">
        <v>7787</v>
      </c>
      <c r="E310" s="1">
        <v>1</v>
      </c>
    </row>
    <row r="311" spans="1:5" x14ac:dyDescent="0.35">
      <c r="A311" s="1" t="s">
        <v>40</v>
      </c>
      <c r="B311" s="1" t="s">
        <v>50</v>
      </c>
      <c r="C311" s="1" t="s">
        <v>22</v>
      </c>
      <c r="D311" s="1" t="s">
        <v>7787</v>
      </c>
      <c r="E311" s="1">
        <v>1</v>
      </c>
    </row>
    <row r="312" spans="1:5" x14ac:dyDescent="0.35">
      <c r="A312" s="1" t="s">
        <v>19</v>
      </c>
      <c r="B312" s="1" t="s">
        <v>32</v>
      </c>
      <c r="C312" s="1" t="s">
        <v>22</v>
      </c>
      <c r="D312" s="1" t="s">
        <v>7787</v>
      </c>
      <c r="E312" s="1">
        <v>1</v>
      </c>
    </row>
    <row r="313" spans="1:5" x14ac:dyDescent="0.35">
      <c r="A313" s="1" t="s">
        <v>40</v>
      </c>
      <c r="B313" s="1" t="s">
        <v>1332</v>
      </c>
      <c r="C313" s="1" t="s">
        <v>22</v>
      </c>
      <c r="D313" s="1" t="s">
        <v>7787</v>
      </c>
      <c r="E313" s="1">
        <v>1</v>
      </c>
    </row>
    <row r="314" spans="1:5" x14ac:dyDescent="0.35">
      <c r="A314" s="1" t="s">
        <v>40</v>
      </c>
      <c r="B314" s="1" t="s">
        <v>2799</v>
      </c>
      <c r="C314" s="1" t="s">
        <v>22</v>
      </c>
      <c r="D314" s="1" t="s">
        <v>7787</v>
      </c>
      <c r="E314" s="1">
        <v>1</v>
      </c>
    </row>
    <row r="315" spans="1:5" x14ac:dyDescent="0.35">
      <c r="A315" s="1" t="s">
        <v>19</v>
      </c>
      <c r="B315" s="1" t="s">
        <v>7788</v>
      </c>
      <c r="C315" s="1" t="s">
        <v>22</v>
      </c>
      <c r="D315" s="1" t="s">
        <v>7789</v>
      </c>
      <c r="E315" s="1">
        <v>1</v>
      </c>
    </row>
    <row r="316" spans="1:5" x14ac:dyDescent="0.35">
      <c r="A316" s="1" t="s">
        <v>40</v>
      </c>
      <c r="B316" s="1" t="s">
        <v>7788</v>
      </c>
      <c r="C316" s="1" t="s">
        <v>22</v>
      </c>
      <c r="D316" s="1" t="s">
        <v>7789</v>
      </c>
      <c r="E316" s="1">
        <v>1</v>
      </c>
    </row>
    <row r="317" spans="1:5" x14ac:dyDescent="0.35">
      <c r="A317" s="1" t="s">
        <v>153</v>
      </c>
      <c r="B317" s="1" t="s">
        <v>624</v>
      </c>
      <c r="C317" s="1" t="s">
        <v>22</v>
      </c>
      <c r="D317" s="1" t="s">
        <v>7789</v>
      </c>
      <c r="E317" s="1">
        <v>1</v>
      </c>
    </row>
    <row r="318" spans="1:5" x14ac:dyDescent="0.35">
      <c r="A318" s="1" t="s">
        <v>40</v>
      </c>
      <c r="B318" s="1" t="s">
        <v>2775</v>
      </c>
      <c r="C318" s="1" t="s">
        <v>22</v>
      </c>
      <c r="D318" s="1" t="s">
        <v>7789</v>
      </c>
      <c r="E318" s="1">
        <v>1</v>
      </c>
    </row>
    <row r="319" spans="1:5" x14ac:dyDescent="0.35">
      <c r="A319" s="1" t="s">
        <v>19</v>
      </c>
      <c r="B319" s="1" t="s">
        <v>2823</v>
      </c>
      <c r="C319" s="1" t="s">
        <v>22</v>
      </c>
      <c r="D319" s="1" t="s">
        <v>7789</v>
      </c>
      <c r="E319" s="1">
        <v>2</v>
      </c>
    </row>
    <row r="320" spans="1:5" x14ac:dyDescent="0.35">
      <c r="A320" s="1" t="s">
        <v>68</v>
      </c>
      <c r="B320" s="1" t="s">
        <v>7790</v>
      </c>
      <c r="C320" s="1" t="s">
        <v>2934</v>
      </c>
      <c r="D320" s="1" t="s">
        <v>7791</v>
      </c>
      <c r="E320" s="1">
        <v>1</v>
      </c>
    </row>
    <row r="321" spans="1:5" x14ac:dyDescent="0.35">
      <c r="A321" s="1" t="s">
        <v>153</v>
      </c>
      <c r="B321" s="1" t="s">
        <v>3424</v>
      </c>
      <c r="C321" s="1" t="s">
        <v>22</v>
      </c>
      <c r="D321" s="1" t="s">
        <v>7791</v>
      </c>
      <c r="E321" s="1">
        <v>1</v>
      </c>
    </row>
    <row r="322" spans="1:5" x14ac:dyDescent="0.35">
      <c r="A322" s="1" t="s">
        <v>19</v>
      </c>
      <c r="B322" s="1" t="s">
        <v>7788</v>
      </c>
      <c r="C322" s="1" t="s">
        <v>22</v>
      </c>
      <c r="D322" s="1" t="s">
        <v>7791</v>
      </c>
      <c r="E322" s="1">
        <v>1</v>
      </c>
    </row>
    <row r="323" spans="1:5" x14ac:dyDescent="0.35">
      <c r="A323" s="1" t="s">
        <v>40</v>
      </c>
      <c r="B323" s="1" t="s">
        <v>7788</v>
      </c>
      <c r="C323" s="1" t="s">
        <v>22</v>
      </c>
      <c r="D323" s="1" t="s">
        <v>7791</v>
      </c>
      <c r="E323" s="1">
        <v>1</v>
      </c>
    </row>
    <row r="324" spans="1:5" x14ac:dyDescent="0.35">
      <c r="A324" s="1" t="s">
        <v>153</v>
      </c>
      <c r="B324" s="1" t="s">
        <v>624</v>
      </c>
      <c r="C324" s="1" t="s">
        <v>22</v>
      </c>
      <c r="D324" s="1" t="s">
        <v>7791</v>
      </c>
      <c r="E324" s="1">
        <v>5</v>
      </c>
    </row>
    <row r="325" spans="1:5" x14ac:dyDescent="0.35">
      <c r="A325" s="1" t="s">
        <v>40</v>
      </c>
      <c r="B325" s="1" t="s">
        <v>2775</v>
      </c>
      <c r="C325" s="1" t="s">
        <v>22</v>
      </c>
      <c r="D325" s="1" t="s">
        <v>7791</v>
      </c>
      <c r="E325" s="1">
        <v>2</v>
      </c>
    </row>
    <row r="326" spans="1:5" x14ac:dyDescent="0.35">
      <c r="A326" s="1" t="s">
        <v>19</v>
      </c>
      <c r="B326" s="1" t="s">
        <v>3443</v>
      </c>
      <c r="C326" s="1" t="s">
        <v>22</v>
      </c>
      <c r="D326" s="1" t="s">
        <v>7791</v>
      </c>
      <c r="E326" s="1">
        <v>1</v>
      </c>
    </row>
    <row r="327" spans="1:5" x14ac:dyDescent="0.35">
      <c r="A327" s="1" t="s">
        <v>40</v>
      </c>
      <c r="B327" s="1" t="s">
        <v>2799</v>
      </c>
      <c r="C327" s="1" t="s">
        <v>22</v>
      </c>
      <c r="D327" s="1" t="s">
        <v>7791</v>
      </c>
      <c r="E327" s="1">
        <v>1</v>
      </c>
    </row>
    <row r="328" spans="1:5" x14ac:dyDescent="0.35">
      <c r="A328" s="1" t="s">
        <v>19</v>
      </c>
      <c r="B328" s="1" t="s">
        <v>2823</v>
      </c>
      <c r="C328" s="1" t="s">
        <v>22</v>
      </c>
      <c r="D328" s="1" t="s">
        <v>7791</v>
      </c>
      <c r="E328" s="1">
        <v>2</v>
      </c>
    </row>
    <row r="329" spans="1:5" x14ac:dyDescent="0.35">
      <c r="A329" s="1" t="s">
        <v>68</v>
      </c>
      <c r="B329" s="1" t="s">
        <v>76</v>
      </c>
      <c r="C329" s="1" t="s">
        <v>5099</v>
      </c>
      <c r="D329" s="1" t="s">
        <v>7792</v>
      </c>
      <c r="E329" s="1">
        <v>1</v>
      </c>
    </row>
    <row r="330" spans="1:5" x14ac:dyDescent="0.35">
      <c r="A330" s="1" t="s">
        <v>40</v>
      </c>
      <c r="B330" s="1" t="s">
        <v>2805</v>
      </c>
      <c r="C330" s="1" t="s">
        <v>5099</v>
      </c>
      <c r="D330" s="1" t="s">
        <v>7792</v>
      </c>
      <c r="E330" s="1">
        <v>2</v>
      </c>
    </row>
    <row r="331" spans="1:5" x14ac:dyDescent="0.35">
      <c r="A331" s="1" t="s">
        <v>19</v>
      </c>
      <c r="B331" s="1" t="s">
        <v>2826</v>
      </c>
      <c r="C331" s="1" t="s">
        <v>5099</v>
      </c>
      <c r="D331" s="1" t="s">
        <v>7792</v>
      </c>
      <c r="E331" s="1">
        <v>1</v>
      </c>
    </row>
    <row r="332" spans="1:5" x14ac:dyDescent="0.35">
      <c r="A332" s="1" t="s">
        <v>40</v>
      </c>
      <c r="B332" s="1" t="s">
        <v>89</v>
      </c>
      <c r="C332" s="1" t="s">
        <v>5099</v>
      </c>
      <c r="D332" s="1" t="s">
        <v>7792</v>
      </c>
      <c r="E332" s="1">
        <v>10</v>
      </c>
    </row>
    <row r="333" spans="1:5" x14ac:dyDescent="0.35">
      <c r="A333" s="1" t="s">
        <v>40</v>
      </c>
      <c r="B333" s="1" t="s">
        <v>1214</v>
      </c>
      <c r="C333" s="1" t="s">
        <v>5099</v>
      </c>
      <c r="D333" s="1" t="s">
        <v>7792</v>
      </c>
      <c r="E333" s="1">
        <v>3</v>
      </c>
    </row>
    <row r="334" spans="1:5" x14ac:dyDescent="0.35">
      <c r="A334" s="1" t="s">
        <v>40</v>
      </c>
      <c r="B334" s="1" t="s">
        <v>41</v>
      </c>
      <c r="C334" s="1" t="s">
        <v>5099</v>
      </c>
      <c r="D334" s="1" t="s">
        <v>7792</v>
      </c>
      <c r="E334" s="1">
        <v>7</v>
      </c>
    </row>
    <row r="335" spans="1:5" x14ac:dyDescent="0.35">
      <c r="A335" s="1" t="s">
        <v>68</v>
      </c>
      <c r="B335" s="1" t="s">
        <v>951</v>
      </c>
      <c r="C335" s="1" t="s">
        <v>5099</v>
      </c>
      <c r="D335" s="1" t="s">
        <v>7792</v>
      </c>
      <c r="E335" s="1">
        <v>2</v>
      </c>
    </row>
    <row r="336" spans="1:5" x14ac:dyDescent="0.35">
      <c r="A336" s="1" t="s">
        <v>40</v>
      </c>
      <c r="B336" s="1" t="s">
        <v>1092</v>
      </c>
      <c r="C336" s="1" t="s">
        <v>5099</v>
      </c>
      <c r="D336" s="1" t="s">
        <v>7792</v>
      </c>
      <c r="E336" s="1">
        <v>1</v>
      </c>
    </row>
    <row r="337" spans="1:5" x14ac:dyDescent="0.35">
      <c r="A337" s="1" t="s">
        <v>19</v>
      </c>
      <c r="B337" s="1" t="s">
        <v>980</v>
      </c>
      <c r="C337" s="1" t="s">
        <v>5099</v>
      </c>
      <c r="D337" s="1" t="s">
        <v>7792</v>
      </c>
      <c r="E337" s="1">
        <v>2</v>
      </c>
    </row>
    <row r="338" spans="1:5" x14ac:dyDescent="0.35">
      <c r="A338" s="1" t="s">
        <v>40</v>
      </c>
      <c r="B338" s="1" t="s">
        <v>1099</v>
      </c>
      <c r="C338" s="1" t="s">
        <v>5099</v>
      </c>
      <c r="D338" s="1" t="s">
        <v>7792</v>
      </c>
      <c r="E338" s="1">
        <v>26</v>
      </c>
    </row>
    <row r="339" spans="1:5" x14ac:dyDescent="0.35">
      <c r="A339" s="1" t="s">
        <v>40</v>
      </c>
      <c r="B339" s="1" t="s">
        <v>50</v>
      </c>
      <c r="C339" s="1" t="s">
        <v>5099</v>
      </c>
      <c r="D339" s="1" t="s">
        <v>7792</v>
      </c>
      <c r="E339" s="1">
        <v>1</v>
      </c>
    </row>
    <row r="340" spans="1:5" x14ac:dyDescent="0.35">
      <c r="A340" s="1" t="s">
        <v>40</v>
      </c>
      <c r="B340" s="1" t="s">
        <v>2799</v>
      </c>
      <c r="C340" s="1" t="s">
        <v>5099</v>
      </c>
      <c r="D340" s="1" t="s">
        <v>7792</v>
      </c>
      <c r="E340" s="1">
        <v>2</v>
      </c>
    </row>
    <row r="341" spans="1:5" x14ac:dyDescent="0.35">
      <c r="A341" s="1" t="s">
        <v>19</v>
      </c>
      <c r="B341" s="1" t="s">
        <v>2823</v>
      </c>
      <c r="C341" s="1" t="s">
        <v>5099</v>
      </c>
      <c r="D341" s="1" t="s">
        <v>7792</v>
      </c>
      <c r="E341" s="1">
        <v>4</v>
      </c>
    </row>
    <row r="342" spans="1:5" x14ac:dyDescent="0.35">
      <c r="A342" s="1" t="s">
        <v>40</v>
      </c>
      <c r="B342" s="1" t="s">
        <v>1099</v>
      </c>
      <c r="C342" s="1" t="s">
        <v>2934</v>
      </c>
      <c r="D342" s="1" t="s">
        <v>7793</v>
      </c>
      <c r="E342" s="1">
        <v>3</v>
      </c>
    </row>
    <row r="343" spans="1:5" x14ac:dyDescent="0.35">
      <c r="A343" s="1" t="s">
        <v>153</v>
      </c>
      <c r="B343" s="1" t="s">
        <v>624</v>
      </c>
      <c r="C343" s="1" t="s">
        <v>22</v>
      </c>
      <c r="D343" s="1" t="s">
        <v>7793</v>
      </c>
      <c r="E343" s="1">
        <v>3</v>
      </c>
    </row>
    <row r="344" spans="1:5" x14ac:dyDescent="0.35">
      <c r="A344" s="1" t="s">
        <v>40</v>
      </c>
      <c r="B344" s="1" t="s">
        <v>41</v>
      </c>
      <c r="C344" s="1" t="s">
        <v>22</v>
      </c>
      <c r="D344" s="1" t="s">
        <v>7793</v>
      </c>
      <c r="E344" s="1">
        <v>3</v>
      </c>
    </row>
    <row r="345" spans="1:5" x14ac:dyDescent="0.35">
      <c r="A345" s="1" t="s">
        <v>68</v>
      </c>
      <c r="B345" s="1" t="s">
        <v>76</v>
      </c>
      <c r="C345" s="1" t="s">
        <v>22</v>
      </c>
      <c r="D345" s="1" t="s">
        <v>6527</v>
      </c>
      <c r="E345" s="1">
        <v>1</v>
      </c>
    </row>
    <row r="346" spans="1:5" x14ac:dyDescent="0.35">
      <c r="A346" s="1" t="s">
        <v>40</v>
      </c>
      <c r="B346" s="1" t="s">
        <v>2805</v>
      </c>
      <c r="C346" s="1" t="s">
        <v>22</v>
      </c>
      <c r="D346" s="1" t="s">
        <v>6527</v>
      </c>
      <c r="E346" s="1">
        <v>1</v>
      </c>
    </row>
    <row r="347" spans="1:5" x14ac:dyDescent="0.35">
      <c r="A347" s="1" t="s">
        <v>19</v>
      </c>
      <c r="B347" s="1" t="s">
        <v>2826</v>
      </c>
      <c r="C347" s="1" t="s">
        <v>22</v>
      </c>
      <c r="D347" s="1" t="s">
        <v>6527</v>
      </c>
      <c r="E347" s="1">
        <v>2</v>
      </c>
    </row>
    <row r="348" spans="1:5" x14ac:dyDescent="0.35">
      <c r="A348" s="1" t="s">
        <v>40</v>
      </c>
      <c r="B348" s="1" t="s">
        <v>2799</v>
      </c>
      <c r="C348" s="1" t="s">
        <v>22</v>
      </c>
      <c r="D348" s="1" t="s">
        <v>6527</v>
      </c>
      <c r="E348" s="1">
        <v>1</v>
      </c>
    </row>
    <row r="349" spans="1:5" x14ac:dyDescent="0.35">
      <c r="A349" s="1" t="s">
        <v>19</v>
      </c>
      <c r="B349" s="1" t="s">
        <v>7778</v>
      </c>
      <c r="C349" s="1" t="s">
        <v>2934</v>
      </c>
      <c r="D349" s="1" t="s">
        <v>7794</v>
      </c>
      <c r="E349" s="1">
        <v>1</v>
      </c>
    </row>
    <row r="350" spans="1:5" x14ac:dyDescent="0.35">
      <c r="A350" s="1" t="s">
        <v>19</v>
      </c>
      <c r="B350" s="1" t="s">
        <v>7781</v>
      </c>
      <c r="C350" s="1" t="s">
        <v>2934</v>
      </c>
      <c r="D350" s="1" t="s">
        <v>7794</v>
      </c>
      <c r="E350" s="1">
        <v>1</v>
      </c>
    </row>
    <row r="351" spans="1:5" x14ac:dyDescent="0.35">
      <c r="A351" s="1" t="s">
        <v>153</v>
      </c>
      <c r="B351" s="1" t="s">
        <v>7795</v>
      </c>
      <c r="C351" s="1" t="s">
        <v>2934</v>
      </c>
      <c r="D351" s="1" t="s">
        <v>7794</v>
      </c>
      <c r="E351" s="1">
        <v>1</v>
      </c>
    </row>
    <row r="352" spans="1:5" x14ac:dyDescent="0.35">
      <c r="A352" s="1" t="s">
        <v>153</v>
      </c>
      <c r="B352" s="1" t="s">
        <v>624</v>
      </c>
      <c r="C352" s="1" t="s">
        <v>2934</v>
      </c>
      <c r="D352" s="1" t="s">
        <v>7794</v>
      </c>
      <c r="E352" s="1">
        <v>1</v>
      </c>
    </row>
    <row r="353" spans="1:5" x14ac:dyDescent="0.35">
      <c r="A353" s="1" t="s">
        <v>40</v>
      </c>
      <c r="B353" s="1" t="s">
        <v>1099</v>
      </c>
      <c r="C353" s="1" t="s">
        <v>2934</v>
      </c>
      <c r="D353" s="1" t="s">
        <v>7794</v>
      </c>
      <c r="E353" s="1">
        <v>2</v>
      </c>
    </row>
    <row r="354" spans="1:5" x14ac:dyDescent="0.35">
      <c r="A354" s="1" t="s">
        <v>19</v>
      </c>
      <c r="B354" s="1" t="s">
        <v>991</v>
      </c>
      <c r="C354" s="1" t="s">
        <v>2934</v>
      </c>
      <c r="D354" s="1" t="s">
        <v>7794</v>
      </c>
      <c r="E354" s="1">
        <v>3</v>
      </c>
    </row>
    <row r="355" spans="1:5" x14ac:dyDescent="0.35">
      <c r="A355" s="1" t="s">
        <v>40</v>
      </c>
      <c r="B355" s="1" t="s">
        <v>50</v>
      </c>
      <c r="C355" s="1" t="s">
        <v>2934</v>
      </c>
      <c r="D355" s="1" t="s">
        <v>7794</v>
      </c>
      <c r="E355" s="1">
        <v>2</v>
      </c>
    </row>
    <row r="356" spans="1:5" x14ac:dyDescent="0.35">
      <c r="A356" s="1" t="s">
        <v>153</v>
      </c>
      <c r="B356" s="1" t="s">
        <v>624</v>
      </c>
      <c r="C356" s="1" t="s">
        <v>22</v>
      </c>
      <c r="D356" s="1" t="s">
        <v>7794</v>
      </c>
      <c r="E356" s="1">
        <v>1</v>
      </c>
    </row>
    <row r="357" spans="1:5" x14ac:dyDescent="0.35">
      <c r="A357" s="1" t="s">
        <v>19</v>
      </c>
      <c r="B357" s="1" t="s">
        <v>3443</v>
      </c>
      <c r="C357" s="1" t="s">
        <v>22</v>
      </c>
      <c r="D357" s="1" t="s">
        <v>7794</v>
      </c>
      <c r="E357" s="1">
        <v>6</v>
      </c>
    </row>
    <row r="358" spans="1:5" x14ac:dyDescent="0.35">
      <c r="A358" s="1" t="s">
        <v>153</v>
      </c>
      <c r="B358" s="1" t="s">
        <v>624</v>
      </c>
      <c r="C358" s="1" t="s">
        <v>2934</v>
      </c>
      <c r="D358" s="1" t="s">
        <v>6456</v>
      </c>
      <c r="E358" s="1">
        <v>1</v>
      </c>
    </row>
    <row r="359" spans="1:5" x14ac:dyDescent="0.35">
      <c r="A359" s="1" t="s">
        <v>68</v>
      </c>
      <c r="B359" s="1" t="s">
        <v>5112</v>
      </c>
      <c r="C359" s="1" t="s">
        <v>22</v>
      </c>
      <c r="D359" s="1" t="s">
        <v>6456</v>
      </c>
      <c r="E359" s="1">
        <v>1</v>
      </c>
    </row>
    <row r="360" spans="1:5" x14ac:dyDescent="0.35">
      <c r="A360" s="1" t="s">
        <v>40</v>
      </c>
      <c r="B360" s="1" t="s">
        <v>5487</v>
      </c>
      <c r="C360" s="1" t="s">
        <v>22</v>
      </c>
      <c r="D360" s="1" t="s">
        <v>6456</v>
      </c>
      <c r="E360" s="1">
        <v>1</v>
      </c>
    </row>
    <row r="361" spans="1:5" x14ac:dyDescent="0.35">
      <c r="A361" s="1" t="s">
        <v>19</v>
      </c>
      <c r="B361" s="1" t="s">
        <v>4991</v>
      </c>
      <c r="C361" s="1" t="s">
        <v>22</v>
      </c>
      <c r="D361" s="1" t="s">
        <v>6456</v>
      </c>
      <c r="E361" s="1">
        <v>1</v>
      </c>
    </row>
    <row r="362" spans="1:5" x14ac:dyDescent="0.35">
      <c r="A362" s="1" t="s">
        <v>19</v>
      </c>
      <c r="B362" s="1" t="s">
        <v>1397</v>
      </c>
      <c r="C362" s="1" t="s">
        <v>22</v>
      </c>
      <c r="D362" s="1" t="s">
        <v>7796</v>
      </c>
      <c r="E362" s="1">
        <v>1</v>
      </c>
    </row>
    <row r="363" spans="1:5" x14ac:dyDescent="0.35">
      <c r="A363" s="1" t="s">
        <v>40</v>
      </c>
      <c r="B363" s="1" t="s">
        <v>1444</v>
      </c>
      <c r="C363" s="1" t="s">
        <v>22</v>
      </c>
      <c r="D363" s="1" t="s">
        <v>7796</v>
      </c>
      <c r="E363" s="1">
        <v>1</v>
      </c>
    </row>
    <row r="364" spans="1:5" x14ac:dyDescent="0.35">
      <c r="A364" s="1" t="s">
        <v>68</v>
      </c>
      <c r="B364" s="1" t="s">
        <v>76</v>
      </c>
      <c r="C364" s="1" t="s">
        <v>22</v>
      </c>
      <c r="D364" s="1" t="s">
        <v>7797</v>
      </c>
      <c r="E364" s="1">
        <v>1</v>
      </c>
    </row>
    <row r="365" spans="1:5" x14ac:dyDescent="0.35">
      <c r="A365" s="1" t="s">
        <v>19</v>
      </c>
      <c r="B365" s="1" t="s">
        <v>2826</v>
      </c>
      <c r="C365" s="1" t="s">
        <v>22</v>
      </c>
      <c r="D365" s="1" t="s">
        <v>7797</v>
      </c>
      <c r="E365" s="1">
        <v>1</v>
      </c>
    </row>
    <row r="366" spans="1:5" x14ac:dyDescent="0.35">
      <c r="A366" s="1"/>
      <c r="B366" s="1"/>
      <c r="C366" s="1" t="s">
        <v>86</v>
      </c>
      <c r="D366" s="1" t="s">
        <v>7798</v>
      </c>
      <c r="E366" s="1">
        <v>2</v>
      </c>
    </row>
    <row r="367" spans="1:5" x14ac:dyDescent="0.35">
      <c r="A367" s="1" t="s">
        <v>40</v>
      </c>
      <c r="B367" s="1" t="s">
        <v>4554</v>
      </c>
      <c r="C367" s="1" t="s">
        <v>86</v>
      </c>
      <c r="D367" s="1" t="s">
        <v>7799</v>
      </c>
      <c r="E367" s="1">
        <v>1</v>
      </c>
    </row>
    <row r="368" spans="1:5" x14ac:dyDescent="0.35">
      <c r="A368" s="1" t="s">
        <v>40</v>
      </c>
      <c r="B368" s="1" t="s">
        <v>4647</v>
      </c>
      <c r="C368" s="1" t="s">
        <v>86</v>
      </c>
      <c r="D368" s="1" t="s">
        <v>7799</v>
      </c>
      <c r="E368" s="1">
        <v>1</v>
      </c>
    </row>
    <row r="369" spans="1:5" x14ac:dyDescent="0.35">
      <c r="A369" s="1"/>
      <c r="B369" s="1"/>
      <c r="C369" s="1" t="s">
        <v>22</v>
      </c>
      <c r="D369" s="1" t="s">
        <v>7798</v>
      </c>
      <c r="E369" s="1">
        <v>42</v>
      </c>
    </row>
    <row r="370" spans="1:5" x14ac:dyDescent="0.35">
      <c r="A370" s="1" t="s">
        <v>40</v>
      </c>
      <c r="B370" s="1" t="s">
        <v>43</v>
      </c>
      <c r="C370" s="1" t="s">
        <v>22</v>
      </c>
      <c r="D370" s="1" t="s">
        <v>7799</v>
      </c>
      <c r="E370" s="1">
        <v>1</v>
      </c>
    </row>
    <row r="371" spans="1:5" x14ac:dyDescent="0.35">
      <c r="A371" s="1" t="s">
        <v>19</v>
      </c>
      <c r="B371" s="1" t="s">
        <v>24</v>
      </c>
      <c r="C371" s="1" t="s">
        <v>22</v>
      </c>
      <c r="D371" s="1" t="s">
        <v>7799</v>
      </c>
      <c r="E371" s="1">
        <v>1</v>
      </c>
    </row>
    <row r="372" spans="1:5" x14ac:dyDescent="0.35">
      <c r="A372" s="1" t="s">
        <v>68</v>
      </c>
      <c r="B372" s="1" t="s">
        <v>1368</v>
      </c>
      <c r="C372" s="1" t="s">
        <v>22</v>
      </c>
      <c r="D372" s="1" t="s">
        <v>7799</v>
      </c>
      <c r="E372" s="1">
        <v>2</v>
      </c>
    </row>
    <row r="373" spans="1:5" x14ac:dyDescent="0.35">
      <c r="A373" s="1" t="s">
        <v>68</v>
      </c>
      <c r="B373" s="1" t="s">
        <v>1382</v>
      </c>
      <c r="C373" s="1" t="s">
        <v>22</v>
      </c>
      <c r="D373" s="1" t="s">
        <v>7799</v>
      </c>
      <c r="E373" s="1">
        <v>2</v>
      </c>
    </row>
    <row r="374" spans="1:5" x14ac:dyDescent="0.35">
      <c r="A374" s="1" t="s">
        <v>40</v>
      </c>
      <c r="B374" s="1" t="s">
        <v>1431</v>
      </c>
      <c r="C374" s="1" t="s">
        <v>22</v>
      </c>
      <c r="D374" s="1" t="s">
        <v>7799</v>
      </c>
      <c r="E374" s="1">
        <v>2</v>
      </c>
    </row>
    <row r="375" spans="1:5" x14ac:dyDescent="0.35">
      <c r="A375" s="1" t="s">
        <v>19</v>
      </c>
      <c r="B375" s="1" t="s">
        <v>1397</v>
      </c>
      <c r="C375" s="1" t="s">
        <v>22</v>
      </c>
      <c r="D375" s="1" t="s">
        <v>7799</v>
      </c>
      <c r="E375" s="1">
        <v>4</v>
      </c>
    </row>
    <row r="376" spans="1:5" x14ac:dyDescent="0.35">
      <c r="A376" s="1" t="s">
        <v>68</v>
      </c>
      <c r="B376" s="1" t="s">
        <v>1389</v>
      </c>
      <c r="C376" s="1" t="s">
        <v>22</v>
      </c>
      <c r="D376" s="1" t="s">
        <v>7799</v>
      </c>
      <c r="E376" s="1">
        <v>1</v>
      </c>
    </row>
    <row r="377" spans="1:5" x14ac:dyDescent="0.35">
      <c r="A377" s="1" t="s">
        <v>40</v>
      </c>
      <c r="B377" s="1" t="s">
        <v>1437</v>
      </c>
      <c r="C377" s="1" t="s">
        <v>22</v>
      </c>
      <c r="D377" s="1" t="s">
        <v>7799</v>
      </c>
      <c r="E377" s="1">
        <v>1</v>
      </c>
    </row>
    <row r="378" spans="1:5" x14ac:dyDescent="0.35">
      <c r="A378" s="1" t="s">
        <v>40</v>
      </c>
      <c r="B378" s="1" t="s">
        <v>1444</v>
      </c>
      <c r="C378" s="1" t="s">
        <v>22</v>
      </c>
      <c r="D378" s="1" t="s">
        <v>7799</v>
      </c>
      <c r="E378" s="1">
        <v>4</v>
      </c>
    </row>
    <row r="379" spans="1:5" x14ac:dyDescent="0.35">
      <c r="A379" s="1" t="s">
        <v>40</v>
      </c>
      <c r="B379" s="1" t="s">
        <v>1456</v>
      </c>
      <c r="C379" s="1" t="s">
        <v>22</v>
      </c>
      <c r="D379" s="1" t="s">
        <v>7799</v>
      </c>
      <c r="E379" s="1">
        <v>1</v>
      </c>
    </row>
    <row r="380" spans="1:5" x14ac:dyDescent="0.35">
      <c r="A380" s="1" t="s">
        <v>19</v>
      </c>
      <c r="B380" s="1" t="s">
        <v>1404</v>
      </c>
      <c r="C380" s="1" t="s">
        <v>22</v>
      </c>
      <c r="D380" s="1" t="s">
        <v>7799</v>
      </c>
      <c r="E380" s="1">
        <v>1</v>
      </c>
    </row>
    <row r="381" spans="1:5" x14ac:dyDescent="0.35">
      <c r="A381" s="1" t="s">
        <v>19</v>
      </c>
      <c r="B381" s="1" t="s">
        <v>1410</v>
      </c>
      <c r="C381" s="1" t="s">
        <v>22</v>
      </c>
      <c r="D381" s="1" t="s">
        <v>7799</v>
      </c>
      <c r="E381" s="1">
        <v>1</v>
      </c>
    </row>
    <row r="382" spans="1:5" x14ac:dyDescent="0.35">
      <c r="A382" s="1" t="s">
        <v>19</v>
      </c>
      <c r="B382" s="1" t="s">
        <v>1416</v>
      </c>
      <c r="C382" s="1" t="s">
        <v>22</v>
      </c>
      <c r="D382" s="1" t="s">
        <v>7799</v>
      </c>
      <c r="E382" s="1">
        <v>1</v>
      </c>
    </row>
    <row r="383" spans="1:5" x14ac:dyDescent="0.35">
      <c r="A383" s="1" t="s">
        <v>40</v>
      </c>
      <c r="B383" s="1" t="s">
        <v>1081</v>
      </c>
      <c r="C383" s="1" t="s">
        <v>22</v>
      </c>
      <c r="D383" s="1" t="s">
        <v>7799</v>
      </c>
      <c r="E383" s="1">
        <v>2</v>
      </c>
    </row>
    <row r="384" spans="1:5" x14ac:dyDescent="0.35">
      <c r="A384" s="1" t="s">
        <v>19</v>
      </c>
      <c r="B384" s="1" t="s">
        <v>1422</v>
      </c>
      <c r="C384" s="1" t="s">
        <v>22</v>
      </c>
      <c r="D384" s="1" t="s">
        <v>7799</v>
      </c>
      <c r="E384" s="1">
        <v>3</v>
      </c>
    </row>
    <row r="385" spans="1:5" x14ac:dyDescent="0.35">
      <c r="A385" s="1" t="s">
        <v>153</v>
      </c>
      <c r="B385" s="1" t="s">
        <v>624</v>
      </c>
      <c r="C385" s="1" t="s">
        <v>22</v>
      </c>
      <c r="D385" s="1" t="s">
        <v>7799</v>
      </c>
      <c r="E385" s="1">
        <v>3</v>
      </c>
    </row>
    <row r="386" spans="1:5" x14ac:dyDescent="0.35">
      <c r="A386" s="1" t="s">
        <v>40</v>
      </c>
      <c r="B386" s="1" t="s">
        <v>2805</v>
      </c>
      <c r="C386" s="1" t="s">
        <v>22</v>
      </c>
      <c r="D386" s="1" t="s">
        <v>7799</v>
      </c>
      <c r="E386" s="1">
        <v>1</v>
      </c>
    </row>
    <row r="387" spans="1:5" x14ac:dyDescent="0.35">
      <c r="A387" s="1" t="s">
        <v>19</v>
      </c>
      <c r="B387" s="1" t="s">
        <v>2826</v>
      </c>
      <c r="C387" s="1" t="s">
        <v>22</v>
      </c>
      <c r="D387" s="1" t="s">
        <v>7799</v>
      </c>
      <c r="E387" s="1">
        <v>1</v>
      </c>
    </row>
    <row r="388" spans="1:5" x14ac:dyDescent="0.35">
      <c r="A388" s="1" t="s">
        <v>68</v>
      </c>
      <c r="B388" s="1" t="s">
        <v>951</v>
      </c>
      <c r="C388" s="1" t="s">
        <v>22</v>
      </c>
      <c r="D388" s="1" t="s">
        <v>7799</v>
      </c>
      <c r="E388" s="1">
        <v>2</v>
      </c>
    </row>
    <row r="389" spans="1:5" x14ac:dyDescent="0.35">
      <c r="A389" s="1" t="s">
        <v>40</v>
      </c>
      <c r="B389" s="1" t="s">
        <v>1092</v>
      </c>
      <c r="C389" s="1" t="s">
        <v>22</v>
      </c>
      <c r="D389" s="1" t="s">
        <v>7799</v>
      </c>
      <c r="E389" s="1">
        <v>1</v>
      </c>
    </row>
    <row r="390" spans="1:5" x14ac:dyDescent="0.35">
      <c r="A390" s="1" t="s">
        <v>19</v>
      </c>
      <c r="B390" s="1" t="s">
        <v>980</v>
      </c>
      <c r="C390" s="1" t="s">
        <v>22</v>
      </c>
      <c r="D390" s="1" t="s">
        <v>7799</v>
      </c>
      <c r="E390" s="1">
        <v>2</v>
      </c>
    </row>
    <row r="391" spans="1:5" x14ac:dyDescent="0.35">
      <c r="A391" s="1" t="s">
        <v>68</v>
      </c>
      <c r="B391" s="1" t="s">
        <v>5112</v>
      </c>
      <c r="C391" s="1" t="s">
        <v>22</v>
      </c>
      <c r="D391" s="1" t="s">
        <v>7799</v>
      </c>
      <c r="E391" s="1">
        <v>1</v>
      </c>
    </row>
    <row r="392" spans="1:5" x14ac:dyDescent="0.35">
      <c r="A392" s="1" t="s">
        <v>40</v>
      </c>
      <c r="B392" s="1" t="s">
        <v>2775</v>
      </c>
      <c r="C392" s="1" t="s">
        <v>22</v>
      </c>
      <c r="D392" s="1" t="s">
        <v>7799</v>
      </c>
      <c r="E392" s="1">
        <v>1</v>
      </c>
    </row>
    <row r="393" spans="1:5" x14ac:dyDescent="0.35">
      <c r="A393" s="1" t="s">
        <v>19</v>
      </c>
      <c r="B393" s="1" t="s">
        <v>2752</v>
      </c>
      <c r="C393" s="1" t="s">
        <v>22</v>
      </c>
      <c r="D393" s="1" t="s">
        <v>7799</v>
      </c>
      <c r="E393" s="1">
        <v>1</v>
      </c>
    </row>
    <row r="394" spans="1:5" x14ac:dyDescent="0.35">
      <c r="A394" s="1" t="s">
        <v>40</v>
      </c>
      <c r="B394" s="1" t="s">
        <v>52</v>
      </c>
      <c r="C394" s="1" t="s">
        <v>22</v>
      </c>
      <c r="D394" s="1" t="s">
        <v>7799</v>
      </c>
      <c r="E394" s="1">
        <v>1</v>
      </c>
    </row>
    <row r="395" spans="1:5" x14ac:dyDescent="0.35">
      <c r="A395" s="1" t="s">
        <v>19</v>
      </c>
      <c r="B395" s="1" t="s">
        <v>34</v>
      </c>
      <c r="C395" s="1" t="s">
        <v>22</v>
      </c>
      <c r="D395" s="1" t="s">
        <v>7799</v>
      </c>
      <c r="E395" s="1">
        <v>1</v>
      </c>
    </row>
    <row r="396" spans="1:5" x14ac:dyDescent="0.35">
      <c r="A396" s="1" t="s">
        <v>40</v>
      </c>
      <c r="B396" s="1" t="s">
        <v>3436</v>
      </c>
      <c r="C396" s="1" t="s">
        <v>22</v>
      </c>
      <c r="D396" s="1" t="s">
        <v>7800</v>
      </c>
      <c r="E396" s="1">
        <v>1</v>
      </c>
    </row>
    <row r="397" spans="1:5" x14ac:dyDescent="0.35">
      <c r="A397" s="1" t="s">
        <v>19</v>
      </c>
      <c r="B397" s="1" t="s">
        <v>2823</v>
      </c>
      <c r="C397" s="1" t="s">
        <v>22</v>
      </c>
      <c r="D397" s="1" t="s">
        <v>7800</v>
      </c>
      <c r="E397" s="1">
        <v>1</v>
      </c>
    </row>
    <row r="398" spans="1:5" x14ac:dyDescent="0.35">
      <c r="A398" s="1" t="s">
        <v>153</v>
      </c>
      <c r="B398" s="1" t="s">
        <v>624</v>
      </c>
      <c r="C398" s="1" t="s">
        <v>22</v>
      </c>
      <c r="D398" s="1" t="s">
        <v>6460</v>
      </c>
      <c r="E398" s="1">
        <v>2</v>
      </c>
    </row>
    <row r="399" spans="1:5" x14ac:dyDescent="0.35">
      <c r="A399" s="1" t="s">
        <v>153</v>
      </c>
      <c r="B399" s="1" t="s">
        <v>744</v>
      </c>
      <c r="C399" s="1" t="s">
        <v>86</v>
      </c>
      <c r="D399" s="1" t="s">
        <v>6380</v>
      </c>
      <c r="E399" s="1">
        <v>1</v>
      </c>
    </row>
    <row r="400" spans="1:5" x14ac:dyDescent="0.35">
      <c r="A400" s="1" t="s">
        <v>153</v>
      </c>
      <c r="B400" s="1" t="s">
        <v>624</v>
      </c>
      <c r="C400" s="1" t="s">
        <v>22</v>
      </c>
      <c r="D400" s="1" t="s">
        <v>6380</v>
      </c>
      <c r="E400" s="1">
        <v>2</v>
      </c>
    </row>
    <row r="401" spans="1:5" x14ac:dyDescent="0.35">
      <c r="A401" s="1" t="s">
        <v>153</v>
      </c>
      <c r="B401" s="1" t="s">
        <v>624</v>
      </c>
      <c r="C401" s="1" t="s">
        <v>22</v>
      </c>
      <c r="D401" s="1" t="s">
        <v>7801</v>
      </c>
      <c r="E401" s="1">
        <v>1</v>
      </c>
    </row>
    <row r="402" spans="1:5" x14ac:dyDescent="0.35">
      <c r="A402" s="1" t="s">
        <v>153</v>
      </c>
      <c r="B402" s="1" t="s">
        <v>624</v>
      </c>
      <c r="C402" s="1" t="s">
        <v>22</v>
      </c>
      <c r="D402" s="1" t="s">
        <v>7802</v>
      </c>
      <c r="E402" s="1">
        <v>2</v>
      </c>
    </row>
    <row r="403" spans="1:5" x14ac:dyDescent="0.35">
      <c r="A403" s="1" t="s">
        <v>153</v>
      </c>
      <c r="B403" s="1" t="s">
        <v>624</v>
      </c>
      <c r="C403" s="1" t="s">
        <v>5099</v>
      </c>
      <c r="D403" s="1" t="s">
        <v>6464</v>
      </c>
      <c r="E403" s="1">
        <v>3</v>
      </c>
    </row>
    <row r="404" spans="1:5" x14ac:dyDescent="0.35">
      <c r="A404" s="1" t="s">
        <v>68</v>
      </c>
      <c r="B404" s="1" t="s">
        <v>1368</v>
      </c>
      <c r="C404" s="1" t="s">
        <v>22</v>
      </c>
      <c r="D404" s="1" t="s">
        <v>6501</v>
      </c>
      <c r="E404" s="1">
        <v>2</v>
      </c>
    </row>
    <row r="405" spans="1:5" x14ac:dyDescent="0.35">
      <c r="A405" s="1" t="s">
        <v>68</v>
      </c>
      <c r="B405" s="1" t="s">
        <v>1382</v>
      </c>
      <c r="C405" s="1" t="s">
        <v>22</v>
      </c>
      <c r="D405" s="1" t="s">
        <v>6501</v>
      </c>
      <c r="E405" s="1">
        <v>2</v>
      </c>
    </row>
    <row r="406" spans="1:5" x14ac:dyDescent="0.35">
      <c r="A406" s="1" t="s">
        <v>40</v>
      </c>
      <c r="B406" s="1" t="s">
        <v>1431</v>
      </c>
      <c r="C406" s="1" t="s">
        <v>22</v>
      </c>
      <c r="D406" s="1" t="s">
        <v>6501</v>
      </c>
      <c r="E406" s="1">
        <v>2</v>
      </c>
    </row>
    <row r="407" spans="1:5" x14ac:dyDescent="0.35">
      <c r="A407" s="1" t="s">
        <v>19</v>
      </c>
      <c r="B407" s="1" t="s">
        <v>1397</v>
      </c>
      <c r="C407" s="1" t="s">
        <v>22</v>
      </c>
      <c r="D407" s="1" t="s">
        <v>6501</v>
      </c>
      <c r="E407" s="1">
        <v>2</v>
      </c>
    </row>
    <row r="408" spans="1:5" x14ac:dyDescent="0.35">
      <c r="A408" s="1" t="s">
        <v>68</v>
      </c>
      <c r="B408" s="1" t="s">
        <v>1389</v>
      </c>
      <c r="C408" s="1" t="s">
        <v>22</v>
      </c>
      <c r="D408" s="1" t="s">
        <v>6501</v>
      </c>
      <c r="E408" s="1">
        <v>2</v>
      </c>
    </row>
    <row r="409" spans="1:5" x14ac:dyDescent="0.35">
      <c r="A409" s="1" t="s">
        <v>40</v>
      </c>
      <c r="B409" s="1" t="s">
        <v>1437</v>
      </c>
      <c r="C409" s="1" t="s">
        <v>22</v>
      </c>
      <c r="D409" s="1" t="s">
        <v>6501</v>
      </c>
      <c r="E409" s="1">
        <v>2</v>
      </c>
    </row>
    <row r="410" spans="1:5" x14ac:dyDescent="0.35">
      <c r="A410" s="1" t="s">
        <v>40</v>
      </c>
      <c r="B410" s="1" t="s">
        <v>1444</v>
      </c>
      <c r="C410" s="1" t="s">
        <v>22</v>
      </c>
      <c r="D410" s="1" t="s">
        <v>6501</v>
      </c>
      <c r="E410" s="1">
        <v>2</v>
      </c>
    </row>
    <row r="411" spans="1:5" x14ac:dyDescent="0.35">
      <c r="A411" s="1" t="s">
        <v>40</v>
      </c>
      <c r="B411" s="1" t="s">
        <v>1456</v>
      </c>
      <c r="C411" s="1" t="s">
        <v>22</v>
      </c>
      <c r="D411" s="1" t="s">
        <v>6501</v>
      </c>
      <c r="E411" s="1">
        <v>2</v>
      </c>
    </row>
    <row r="412" spans="1:5" x14ac:dyDescent="0.35">
      <c r="A412" s="1" t="s">
        <v>19</v>
      </c>
      <c r="B412" s="1" t="s">
        <v>1404</v>
      </c>
      <c r="C412" s="1" t="s">
        <v>22</v>
      </c>
      <c r="D412" s="1" t="s">
        <v>6501</v>
      </c>
      <c r="E412" s="1">
        <v>2</v>
      </c>
    </row>
    <row r="413" spans="1:5" x14ac:dyDescent="0.35">
      <c r="A413" s="1" t="s">
        <v>19</v>
      </c>
      <c r="B413" s="1" t="s">
        <v>1410</v>
      </c>
      <c r="C413" s="1" t="s">
        <v>22</v>
      </c>
      <c r="D413" s="1" t="s">
        <v>6501</v>
      </c>
      <c r="E413" s="1">
        <v>2</v>
      </c>
    </row>
    <row r="414" spans="1:5" x14ac:dyDescent="0.35">
      <c r="A414" s="1" t="s">
        <v>19</v>
      </c>
      <c r="B414" s="1" t="s">
        <v>1416</v>
      </c>
      <c r="C414" s="1" t="s">
        <v>22</v>
      </c>
      <c r="D414" s="1" t="s">
        <v>6501</v>
      </c>
      <c r="E414" s="1">
        <v>2</v>
      </c>
    </row>
    <row r="415" spans="1:5" x14ac:dyDescent="0.35">
      <c r="A415" s="1" t="s">
        <v>40</v>
      </c>
      <c r="B415" s="1" t="s">
        <v>1081</v>
      </c>
      <c r="C415" s="1" t="s">
        <v>22</v>
      </c>
      <c r="D415" s="1" t="s">
        <v>6501</v>
      </c>
      <c r="E415" s="1">
        <v>2</v>
      </c>
    </row>
    <row r="416" spans="1:5" x14ac:dyDescent="0.35">
      <c r="A416" s="1" t="s">
        <v>19</v>
      </c>
      <c r="B416" s="1" t="s">
        <v>1422</v>
      </c>
      <c r="C416" s="1" t="s">
        <v>22</v>
      </c>
      <c r="D416" s="1" t="s">
        <v>6501</v>
      </c>
      <c r="E416" s="1">
        <v>2</v>
      </c>
    </row>
    <row r="417" spans="1:5" x14ac:dyDescent="0.35">
      <c r="A417" s="1" t="s">
        <v>153</v>
      </c>
      <c r="B417" s="1" t="s">
        <v>624</v>
      </c>
      <c r="C417" s="1" t="s">
        <v>22</v>
      </c>
      <c r="D417" s="1" t="s">
        <v>7803</v>
      </c>
      <c r="E417" s="1">
        <v>2</v>
      </c>
    </row>
    <row r="418" spans="1:5" x14ac:dyDescent="0.35">
      <c r="A418" s="1" t="s">
        <v>68</v>
      </c>
      <c r="B418" s="1" t="s">
        <v>3570</v>
      </c>
      <c r="C418" s="1" t="s">
        <v>22</v>
      </c>
      <c r="D418" s="1" t="s">
        <v>7804</v>
      </c>
      <c r="E418" s="1">
        <v>1</v>
      </c>
    </row>
    <row r="419" spans="1:5" x14ac:dyDescent="0.35">
      <c r="A419" s="1" t="s">
        <v>40</v>
      </c>
      <c r="B419" s="1" t="s">
        <v>3581</v>
      </c>
      <c r="C419" s="1" t="s">
        <v>22</v>
      </c>
      <c r="D419" s="1" t="s">
        <v>7804</v>
      </c>
      <c r="E419" s="1">
        <v>1</v>
      </c>
    </row>
    <row r="420" spans="1:5" x14ac:dyDescent="0.35">
      <c r="A420" s="1" t="s">
        <v>19</v>
      </c>
      <c r="B420" s="1" t="s">
        <v>3576</v>
      </c>
      <c r="C420" s="1" t="s">
        <v>22</v>
      </c>
      <c r="D420" s="1" t="s">
        <v>7804</v>
      </c>
      <c r="E420" s="1">
        <v>1</v>
      </c>
    </row>
    <row r="421" spans="1:5" x14ac:dyDescent="0.35">
      <c r="A421" s="1" t="s">
        <v>19</v>
      </c>
      <c r="B421" s="1" t="s">
        <v>3576</v>
      </c>
      <c r="C421" s="1" t="s">
        <v>22</v>
      </c>
      <c r="D421" s="1" t="s">
        <v>7805</v>
      </c>
      <c r="E421" s="1">
        <v>2</v>
      </c>
    </row>
    <row r="422" spans="1:5" x14ac:dyDescent="0.35">
      <c r="A422" s="1" t="s">
        <v>40</v>
      </c>
      <c r="B422" s="1" t="s">
        <v>3576</v>
      </c>
      <c r="C422" s="1" t="s">
        <v>22</v>
      </c>
      <c r="D422" s="1" t="s">
        <v>7805</v>
      </c>
      <c r="E422" s="1">
        <v>4</v>
      </c>
    </row>
    <row r="423" spans="1:5" x14ac:dyDescent="0.35">
      <c r="A423" s="1" t="s">
        <v>153</v>
      </c>
      <c r="B423" s="1" t="s">
        <v>744</v>
      </c>
      <c r="C423" s="1" t="s">
        <v>86</v>
      </c>
      <c r="D423" s="1" t="s">
        <v>6383</v>
      </c>
      <c r="E423" s="1">
        <v>1</v>
      </c>
    </row>
    <row r="424" spans="1:5" x14ac:dyDescent="0.35">
      <c r="A424" s="1" t="s">
        <v>40</v>
      </c>
      <c r="B424" s="1" t="s">
        <v>84</v>
      </c>
      <c r="C424" s="1" t="s">
        <v>86</v>
      </c>
      <c r="D424" s="1" t="s">
        <v>6383</v>
      </c>
      <c r="E424" s="1">
        <v>2</v>
      </c>
    </row>
    <row r="425" spans="1:5" x14ac:dyDescent="0.35">
      <c r="A425" s="1" t="s">
        <v>40</v>
      </c>
      <c r="B425" s="1" t="s">
        <v>89</v>
      </c>
      <c r="C425" s="1" t="s">
        <v>86</v>
      </c>
      <c r="D425" s="1" t="s">
        <v>6383</v>
      </c>
      <c r="E425" s="1">
        <v>1</v>
      </c>
    </row>
    <row r="426" spans="1:5" x14ac:dyDescent="0.35">
      <c r="A426" s="1" t="s">
        <v>40</v>
      </c>
      <c r="B426" s="1" t="s">
        <v>4554</v>
      </c>
      <c r="C426" s="1" t="s">
        <v>86</v>
      </c>
      <c r="D426" s="1" t="s">
        <v>6383</v>
      </c>
      <c r="E426" s="1">
        <v>12</v>
      </c>
    </row>
    <row r="427" spans="1:5" x14ac:dyDescent="0.35">
      <c r="A427" s="1" t="s">
        <v>40</v>
      </c>
      <c r="B427" s="1" t="s">
        <v>4647</v>
      </c>
      <c r="C427" s="1" t="s">
        <v>86</v>
      </c>
      <c r="D427" s="1" t="s">
        <v>6383</v>
      </c>
      <c r="E427" s="1">
        <v>1</v>
      </c>
    </row>
    <row r="428" spans="1:5" x14ac:dyDescent="0.35">
      <c r="A428" s="1" t="s">
        <v>40</v>
      </c>
      <c r="B428" s="1" t="s">
        <v>3682</v>
      </c>
      <c r="C428" s="1" t="s">
        <v>86</v>
      </c>
      <c r="D428" s="1" t="s">
        <v>6383</v>
      </c>
      <c r="E428" s="1">
        <v>1</v>
      </c>
    </row>
    <row r="429" spans="1:5" x14ac:dyDescent="0.35">
      <c r="A429" s="1" t="s">
        <v>68</v>
      </c>
      <c r="B429" s="1" t="s">
        <v>1382</v>
      </c>
      <c r="C429" s="1" t="s">
        <v>22</v>
      </c>
      <c r="D429" s="1" t="s">
        <v>6383</v>
      </c>
      <c r="E429" s="1">
        <v>1</v>
      </c>
    </row>
    <row r="430" spans="1:5" x14ac:dyDescent="0.35">
      <c r="A430" s="1" t="s">
        <v>40</v>
      </c>
      <c r="B430" s="1" t="s">
        <v>1431</v>
      </c>
      <c r="C430" s="1" t="s">
        <v>22</v>
      </c>
      <c r="D430" s="1" t="s">
        <v>6383</v>
      </c>
      <c r="E430" s="1">
        <v>1</v>
      </c>
    </row>
    <row r="431" spans="1:5" x14ac:dyDescent="0.35">
      <c r="A431" s="1" t="s">
        <v>19</v>
      </c>
      <c r="B431" s="1" t="s">
        <v>1397</v>
      </c>
      <c r="C431" s="1" t="s">
        <v>22</v>
      </c>
      <c r="D431" s="1" t="s">
        <v>6383</v>
      </c>
      <c r="E431" s="1">
        <v>1</v>
      </c>
    </row>
    <row r="432" spans="1:5" x14ac:dyDescent="0.35">
      <c r="A432" s="1" t="s">
        <v>40</v>
      </c>
      <c r="B432" s="1" t="s">
        <v>1444</v>
      </c>
      <c r="C432" s="1" t="s">
        <v>22</v>
      </c>
      <c r="D432" s="1" t="s">
        <v>6383</v>
      </c>
      <c r="E432" s="1">
        <v>1</v>
      </c>
    </row>
    <row r="433" spans="1:5" x14ac:dyDescent="0.35">
      <c r="A433" s="1" t="s">
        <v>40</v>
      </c>
      <c r="B433" s="1" t="s">
        <v>1081</v>
      </c>
      <c r="C433" s="1" t="s">
        <v>22</v>
      </c>
      <c r="D433" s="1" t="s">
        <v>6383</v>
      </c>
      <c r="E433" s="1">
        <v>2</v>
      </c>
    </row>
    <row r="434" spans="1:5" x14ac:dyDescent="0.35">
      <c r="A434" s="1" t="s">
        <v>19</v>
      </c>
      <c r="B434" s="1" t="s">
        <v>1422</v>
      </c>
      <c r="C434" s="1" t="s">
        <v>22</v>
      </c>
      <c r="D434" s="1" t="s">
        <v>6383</v>
      </c>
      <c r="E434" s="1">
        <v>1</v>
      </c>
    </row>
    <row r="435" spans="1:5" x14ac:dyDescent="0.35">
      <c r="A435" s="1" t="s">
        <v>153</v>
      </c>
      <c r="B435" s="1" t="s">
        <v>744</v>
      </c>
      <c r="C435" s="1" t="s">
        <v>22</v>
      </c>
      <c r="D435" s="1" t="s">
        <v>6383</v>
      </c>
      <c r="E435" s="1">
        <v>1</v>
      </c>
    </row>
    <row r="436" spans="1:5" x14ac:dyDescent="0.35">
      <c r="A436" s="1" t="s">
        <v>153</v>
      </c>
      <c r="B436" s="1" t="s">
        <v>624</v>
      </c>
      <c r="C436" s="1" t="s">
        <v>22</v>
      </c>
      <c r="D436" s="1" t="s">
        <v>6383</v>
      </c>
      <c r="E436" s="1">
        <v>54</v>
      </c>
    </row>
    <row r="437" spans="1:5" x14ac:dyDescent="0.35">
      <c r="A437" s="1" t="s">
        <v>153</v>
      </c>
      <c r="B437" s="1" t="s">
        <v>4180</v>
      </c>
      <c r="C437" s="1" t="s">
        <v>22</v>
      </c>
      <c r="D437" s="1" t="s">
        <v>6383</v>
      </c>
      <c r="E437" s="1">
        <v>2</v>
      </c>
    </row>
    <row r="438" spans="1:5" x14ac:dyDescent="0.35">
      <c r="A438" s="1" t="s">
        <v>68</v>
      </c>
      <c r="B438" s="1" t="s">
        <v>76</v>
      </c>
      <c r="C438" s="1" t="s">
        <v>22</v>
      </c>
      <c r="D438" s="1" t="s">
        <v>6383</v>
      </c>
      <c r="E438" s="1">
        <v>2</v>
      </c>
    </row>
    <row r="439" spans="1:5" x14ac:dyDescent="0.35">
      <c r="A439" s="1" t="s">
        <v>40</v>
      </c>
      <c r="B439" s="1" t="s">
        <v>2805</v>
      </c>
      <c r="C439" s="1" t="s">
        <v>22</v>
      </c>
      <c r="D439" s="1" t="s">
        <v>6383</v>
      </c>
      <c r="E439" s="1">
        <v>6</v>
      </c>
    </row>
    <row r="440" spans="1:5" x14ac:dyDescent="0.35">
      <c r="A440" s="1" t="s">
        <v>19</v>
      </c>
      <c r="B440" s="1" t="s">
        <v>2826</v>
      </c>
      <c r="C440" s="1" t="s">
        <v>22</v>
      </c>
      <c r="D440" s="1" t="s">
        <v>6383</v>
      </c>
      <c r="E440" s="1">
        <v>5</v>
      </c>
    </row>
    <row r="441" spans="1:5" x14ac:dyDescent="0.35">
      <c r="A441" s="1" t="s">
        <v>153</v>
      </c>
      <c r="B441" s="1" t="s">
        <v>732</v>
      </c>
      <c r="C441" s="1" t="s">
        <v>22</v>
      </c>
      <c r="D441" s="1" t="s">
        <v>6383</v>
      </c>
      <c r="E441" s="1">
        <v>1</v>
      </c>
    </row>
    <row r="442" spans="1:5" x14ac:dyDescent="0.35">
      <c r="A442" s="1" t="s">
        <v>68</v>
      </c>
      <c r="B442" s="1" t="s">
        <v>69</v>
      </c>
      <c r="C442" s="1" t="s">
        <v>22</v>
      </c>
      <c r="D442" s="1" t="s">
        <v>6383</v>
      </c>
      <c r="E442" s="1">
        <v>5</v>
      </c>
    </row>
    <row r="443" spans="1:5" x14ac:dyDescent="0.35">
      <c r="A443" s="1" t="s">
        <v>40</v>
      </c>
      <c r="B443" s="1" t="s">
        <v>89</v>
      </c>
      <c r="C443" s="1" t="s">
        <v>22</v>
      </c>
      <c r="D443" s="1" t="s">
        <v>6383</v>
      </c>
      <c r="E443" s="1">
        <v>6</v>
      </c>
    </row>
    <row r="444" spans="1:5" x14ac:dyDescent="0.35">
      <c r="A444" s="1" t="s">
        <v>19</v>
      </c>
      <c r="B444" s="1" t="s">
        <v>80</v>
      </c>
      <c r="C444" s="1" t="s">
        <v>22</v>
      </c>
      <c r="D444" s="1" t="s">
        <v>6383</v>
      </c>
      <c r="E444" s="1">
        <v>4</v>
      </c>
    </row>
    <row r="445" spans="1:5" x14ac:dyDescent="0.35">
      <c r="A445" s="1" t="s">
        <v>40</v>
      </c>
      <c r="B445" s="1" t="s">
        <v>1214</v>
      </c>
      <c r="C445" s="1" t="s">
        <v>22</v>
      </c>
      <c r="D445" s="1" t="s">
        <v>6383</v>
      </c>
      <c r="E445" s="1">
        <v>7</v>
      </c>
    </row>
    <row r="446" spans="1:5" x14ac:dyDescent="0.35">
      <c r="A446" s="1" t="s">
        <v>40</v>
      </c>
      <c r="B446" s="1" t="s">
        <v>41</v>
      </c>
      <c r="C446" s="1" t="s">
        <v>22</v>
      </c>
      <c r="D446" s="1" t="s">
        <v>6383</v>
      </c>
      <c r="E446" s="1">
        <v>6</v>
      </c>
    </row>
    <row r="447" spans="1:5" x14ac:dyDescent="0.35">
      <c r="A447" s="1" t="s">
        <v>19</v>
      </c>
      <c r="B447" s="1" t="s">
        <v>20</v>
      </c>
      <c r="C447" s="1" t="s">
        <v>22</v>
      </c>
      <c r="D447" s="1" t="s">
        <v>6383</v>
      </c>
      <c r="E447" s="1">
        <v>1</v>
      </c>
    </row>
    <row r="448" spans="1:5" x14ac:dyDescent="0.35">
      <c r="A448" s="1" t="s">
        <v>68</v>
      </c>
      <c r="B448" s="1" t="s">
        <v>951</v>
      </c>
      <c r="C448" s="1" t="s">
        <v>22</v>
      </c>
      <c r="D448" s="1" t="s">
        <v>6383</v>
      </c>
      <c r="E448" s="1">
        <v>5</v>
      </c>
    </row>
    <row r="449" spans="1:5" x14ac:dyDescent="0.35">
      <c r="A449" s="1" t="s">
        <v>40</v>
      </c>
      <c r="B449" s="1" t="s">
        <v>1092</v>
      </c>
      <c r="C449" s="1" t="s">
        <v>22</v>
      </c>
      <c r="D449" s="1" t="s">
        <v>6383</v>
      </c>
      <c r="E449" s="1">
        <v>13</v>
      </c>
    </row>
    <row r="450" spans="1:5" x14ac:dyDescent="0.35">
      <c r="A450" s="1" t="s">
        <v>19</v>
      </c>
      <c r="B450" s="1" t="s">
        <v>980</v>
      </c>
      <c r="C450" s="1" t="s">
        <v>22</v>
      </c>
      <c r="D450" s="1" t="s">
        <v>6383</v>
      </c>
      <c r="E450" s="1">
        <v>18</v>
      </c>
    </row>
    <row r="451" spans="1:5" x14ac:dyDescent="0.35">
      <c r="A451" s="1" t="s">
        <v>40</v>
      </c>
      <c r="B451" s="1" t="s">
        <v>3299</v>
      </c>
      <c r="C451" s="1" t="s">
        <v>22</v>
      </c>
      <c r="D451" s="1" t="s">
        <v>6383</v>
      </c>
      <c r="E451" s="1">
        <v>2</v>
      </c>
    </row>
    <row r="452" spans="1:5" x14ac:dyDescent="0.35">
      <c r="A452" s="1" t="s">
        <v>40</v>
      </c>
      <c r="B452" s="1" t="s">
        <v>1099</v>
      </c>
      <c r="C452" s="1" t="s">
        <v>22</v>
      </c>
      <c r="D452" s="1" t="s">
        <v>6383</v>
      </c>
      <c r="E452" s="1">
        <v>37</v>
      </c>
    </row>
    <row r="453" spans="1:5" x14ac:dyDescent="0.35">
      <c r="A453" s="1" t="s">
        <v>19</v>
      </c>
      <c r="B453" s="1" t="s">
        <v>991</v>
      </c>
      <c r="C453" s="1" t="s">
        <v>22</v>
      </c>
      <c r="D453" s="1" t="s">
        <v>6383</v>
      </c>
      <c r="E453" s="1">
        <v>17</v>
      </c>
    </row>
    <row r="454" spans="1:5" x14ac:dyDescent="0.35">
      <c r="A454" s="1" t="s">
        <v>68</v>
      </c>
      <c r="B454" s="1" t="s">
        <v>3570</v>
      </c>
      <c r="C454" s="1" t="s">
        <v>22</v>
      </c>
      <c r="D454" s="1" t="s">
        <v>6383</v>
      </c>
      <c r="E454" s="1">
        <v>1</v>
      </c>
    </row>
    <row r="455" spans="1:5" x14ac:dyDescent="0.35">
      <c r="A455" s="1" t="s">
        <v>40</v>
      </c>
      <c r="B455" s="1" t="s">
        <v>3581</v>
      </c>
      <c r="C455" s="1" t="s">
        <v>22</v>
      </c>
      <c r="D455" s="1" t="s">
        <v>6383</v>
      </c>
      <c r="E455" s="1">
        <v>2</v>
      </c>
    </row>
    <row r="456" spans="1:5" x14ac:dyDescent="0.35">
      <c r="A456" s="1" t="s">
        <v>40</v>
      </c>
      <c r="B456" s="1" t="s">
        <v>3576</v>
      </c>
      <c r="C456" s="1" t="s">
        <v>22</v>
      </c>
      <c r="D456" s="1" t="s">
        <v>6383</v>
      </c>
      <c r="E456" s="1">
        <v>1</v>
      </c>
    </row>
    <row r="457" spans="1:5" x14ac:dyDescent="0.35">
      <c r="A457" s="1" t="s">
        <v>40</v>
      </c>
      <c r="B457" s="1" t="s">
        <v>50</v>
      </c>
      <c r="C457" s="1" t="s">
        <v>22</v>
      </c>
      <c r="D457" s="1" t="s">
        <v>6383</v>
      </c>
      <c r="E457" s="1">
        <v>1</v>
      </c>
    </row>
    <row r="458" spans="1:5" x14ac:dyDescent="0.35">
      <c r="A458" s="1" t="s">
        <v>40</v>
      </c>
      <c r="B458" s="1" t="s">
        <v>52</v>
      </c>
      <c r="C458" s="1" t="s">
        <v>22</v>
      </c>
      <c r="D458" s="1" t="s">
        <v>6383</v>
      </c>
      <c r="E458" s="1">
        <v>10</v>
      </c>
    </row>
    <row r="459" spans="1:5" x14ac:dyDescent="0.35">
      <c r="A459" s="1" t="s">
        <v>19</v>
      </c>
      <c r="B459" s="1" t="s">
        <v>32</v>
      </c>
      <c r="C459" s="1" t="s">
        <v>22</v>
      </c>
      <c r="D459" s="1" t="s">
        <v>6383</v>
      </c>
      <c r="E459" s="1">
        <v>1</v>
      </c>
    </row>
    <row r="460" spans="1:5" x14ac:dyDescent="0.35">
      <c r="A460" s="1" t="s">
        <v>40</v>
      </c>
      <c r="B460" s="1" t="s">
        <v>1332</v>
      </c>
      <c r="C460" s="1" t="s">
        <v>22</v>
      </c>
      <c r="D460" s="1" t="s">
        <v>6383</v>
      </c>
      <c r="E460" s="1">
        <v>3</v>
      </c>
    </row>
    <row r="461" spans="1:5" x14ac:dyDescent="0.35">
      <c r="A461" s="1" t="s">
        <v>68</v>
      </c>
      <c r="B461" s="1" t="s">
        <v>966</v>
      </c>
      <c r="C461" s="1" t="s">
        <v>22</v>
      </c>
      <c r="D461" s="1" t="s">
        <v>6383</v>
      </c>
      <c r="E461" s="1">
        <v>2</v>
      </c>
    </row>
    <row r="462" spans="1:5" x14ac:dyDescent="0.35">
      <c r="A462" s="1" t="s">
        <v>40</v>
      </c>
      <c r="B462" s="1" t="s">
        <v>1187</v>
      </c>
      <c r="C462" s="1" t="s">
        <v>22</v>
      </c>
      <c r="D462" s="1" t="s">
        <v>6383</v>
      </c>
      <c r="E462" s="1">
        <v>7</v>
      </c>
    </row>
    <row r="463" spans="1:5" x14ac:dyDescent="0.35">
      <c r="A463" s="1" t="s">
        <v>19</v>
      </c>
      <c r="B463" s="1" t="s">
        <v>1051</v>
      </c>
      <c r="C463" s="1" t="s">
        <v>22</v>
      </c>
      <c r="D463" s="1" t="s">
        <v>6383</v>
      </c>
      <c r="E463" s="1">
        <v>5</v>
      </c>
    </row>
    <row r="464" spans="1:5" x14ac:dyDescent="0.35">
      <c r="A464" s="1" t="s">
        <v>19</v>
      </c>
      <c r="B464" s="1" t="s">
        <v>1873</v>
      </c>
      <c r="C464" s="1" t="s">
        <v>22</v>
      </c>
      <c r="D464" s="1" t="s">
        <v>6383</v>
      </c>
      <c r="E464" s="1">
        <v>4</v>
      </c>
    </row>
    <row r="465" spans="1:5" x14ac:dyDescent="0.35">
      <c r="A465" s="1" t="s">
        <v>40</v>
      </c>
      <c r="B465" s="1" t="s">
        <v>2799</v>
      </c>
      <c r="C465" s="1" t="s">
        <v>22</v>
      </c>
      <c r="D465" s="1" t="s">
        <v>6383</v>
      </c>
      <c r="E465" s="1">
        <v>2</v>
      </c>
    </row>
    <row r="466" spans="1:5" x14ac:dyDescent="0.35">
      <c r="A466" s="1" t="s">
        <v>19</v>
      </c>
      <c r="B466" s="1" t="s">
        <v>2823</v>
      </c>
      <c r="C466" s="1" t="s">
        <v>22</v>
      </c>
      <c r="D466" s="1" t="s">
        <v>6383</v>
      </c>
      <c r="E466" s="1">
        <v>4</v>
      </c>
    </row>
    <row r="467" spans="1:5" x14ac:dyDescent="0.35">
      <c r="A467" s="1" t="s">
        <v>19</v>
      </c>
      <c r="B467" s="1" t="s">
        <v>1076</v>
      </c>
      <c r="C467" s="1" t="s">
        <v>22</v>
      </c>
      <c r="D467" s="1" t="s">
        <v>6383</v>
      </c>
      <c r="E467" s="1">
        <v>1</v>
      </c>
    </row>
    <row r="468" spans="1:5" x14ac:dyDescent="0.35">
      <c r="A468" s="1" t="s">
        <v>153</v>
      </c>
      <c r="B468" s="1" t="s">
        <v>624</v>
      </c>
      <c r="C468" s="1" t="s">
        <v>22</v>
      </c>
      <c r="D468" s="1" t="s">
        <v>7806</v>
      </c>
      <c r="E468" s="1">
        <v>1</v>
      </c>
    </row>
    <row r="469" spans="1:5" x14ac:dyDescent="0.35">
      <c r="A469" s="1" t="s">
        <v>153</v>
      </c>
      <c r="B469" s="1" t="s">
        <v>744</v>
      </c>
      <c r="C469" s="1" t="s">
        <v>86</v>
      </c>
      <c r="D469" s="1" t="s">
        <v>7807</v>
      </c>
      <c r="E469" s="1">
        <v>2</v>
      </c>
    </row>
    <row r="470" spans="1:5" x14ac:dyDescent="0.35">
      <c r="A470" s="1" t="s">
        <v>40</v>
      </c>
      <c r="B470" s="1" t="s">
        <v>3050</v>
      </c>
      <c r="C470" s="1" t="s">
        <v>86</v>
      </c>
      <c r="D470" s="1" t="s">
        <v>7807</v>
      </c>
      <c r="E470" s="1">
        <v>1</v>
      </c>
    </row>
    <row r="471" spans="1:5" x14ac:dyDescent="0.35">
      <c r="A471" s="1" t="s">
        <v>40</v>
      </c>
      <c r="B471" s="1" t="s">
        <v>3682</v>
      </c>
      <c r="C471" s="1" t="s">
        <v>86</v>
      </c>
      <c r="D471" s="1" t="s">
        <v>7807</v>
      </c>
      <c r="E471" s="1">
        <v>6</v>
      </c>
    </row>
    <row r="472" spans="1:5" x14ac:dyDescent="0.35">
      <c r="A472" s="1" t="s">
        <v>40</v>
      </c>
      <c r="B472" s="1" t="s">
        <v>5069</v>
      </c>
      <c r="C472" s="1" t="s">
        <v>86</v>
      </c>
      <c r="D472" s="1" t="s">
        <v>7807</v>
      </c>
      <c r="E472" s="1">
        <v>3</v>
      </c>
    </row>
    <row r="473" spans="1:5" x14ac:dyDescent="0.35">
      <c r="A473" s="1" t="s">
        <v>68</v>
      </c>
      <c r="B473" s="1" t="s">
        <v>1368</v>
      </c>
      <c r="C473" s="1" t="s">
        <v>22</v>
      </c>
      <c r="D473" s="1" t="s">
        <v>7807</v>
      </c>
      <c r="E473" s="1">
        <v>1</v>
      </c>
    </row>
    <row r="474" spans="1:5" x14ac:dyDescent="0.35">
      <c r="A474" s="1" t="s">
        <v>68</v>
      </c>
      <c r="B474" s="1" t="s">
        <v>1382</v>
      </c>
      <c r="C474" s="1" t="s">
        <v>22</v>
      </c>
      <c r="D474" s="1" t="s">
        <v>7807</v>
      </c>
      <c r="E474" s="1">
        <v>3</v>
      </c>
    </row>
    <row r="475" spans="1:5" x14ac:dyDescent="0.35">
      <c r="A475" s="1" t="s">
        <v>40</v>
      </c>
      <c r="B475" s="1" t="s">
        <v>1431</v>
      </c>
      <c r="C475" s="1" t="s">
        <v>22</v>
      </c>
      <c r="D475" s="1" t="s">
        <v>7807</v>
      </c>
      <c r="E475" s="1">
        <v>1</v>
      </c>
    </row>
    <row r="476" spans="1:5" x14ac:dyDescent="0.35">
      <c r="A476" s="1" t="s">
        <v>19</v>
      </c>
      <c r="B476" s="1" t="s">
        <v>1397</v>
      </c>
      <c r="C476" s="1" t="s">
        <v>22</v>
      </c>
      <c r="D476" s="1" t="s">
        <v>7807</v>
      </c>
      <c r="E476" s="1">
        <v>3</v>
      </c>
    </row>
    <row r="477" spans="1:5" x14ac:dyDescent="0.35">
      <c r="A477" s="1" t="s">
        <v>68</v>
      </c>
      <c r="B477" s="1" t="s">
        <v>1389</v>
      </c>
      <c r="C477" s="1" t="s">
        <v>22</v>
      </c>
      <c r="D477" s="1" t="s">
        <v>7807</v>
      </c>
      <c r="E477" s="1">
        <v>1</v>
      </c>
    </row>
    <row r="478" spans="1:5" x14ac:dyDescent="0.35">
      <c r="A478" s="1" t="s">
        <v>40</v>
      </c>
      <c r="B478" s="1" t="s">
        <v>1437</v>
      </c>
      <c r="C478" s="1" t="s">
        <v>22</v>
      </c>
      <c r="D478" s="1" t="s">
        <v>7807</v>
      </c>
      <c r="E478" s="1">
        <v>1</v>
      </c>
    </row>
    <row r="479" spans="1:5" x14ac:dyDescent="0.35">
      <c r="A479" s="1" t="s">
        <v>40</v>
      </c>
      <c r="B479" s="1" t="s">
        <v>1444</v>
      </c>
      <c r="C479" s="1" t="s">
        <v>22</v>
      </c>
      <c r="D479" s="1" t="s">
        <v>7807</v>
      </c>
      <c r="E479" s="1">
        <v>1</v>
      </c>
    </row>
    <row r="480" spans="1:5" x14ac:dyDescent="0.35">
      <c r="A480" s="1" t="s">
        <v>40</v>
      </c>
      <c r="B480" s="1" t="s">
        <v>1456</v>
      </c>
      <c r="C480" s="1" t="s">
        <v>22</v>
      </c>
      <c r="D480" s="1" t="s">
        <v>7807</v>
      </c>
      <c r="E480" s="1">
        <v>1</v>
      </c>
    </row>
    <row r="481" spans="1:5" x14ac:dyDescent="0.35">
      <c r="A481" s="1" t="s">
        <v>19</v>
      </c>
      <c r="B481" s="1" t="s">
        <v>1404</v>
      </c>
      <c r="C481" s="1" t="s">
        <v>22</v>
      </c>
      <c r="D481" s="1" t="s">
        <v>7807</v>
      </c>
      <c r="E481" s="1">
        <v>1</v>
      </c>
    </row>
    <row r="482" spans="1:5" x14ac:dyDescent="0.35">
      <c r="A482" s="1" t="s">
        <v>19</v>
      </c>
      <c r="B482" s="1" t="s">
        <v>1410</v>
      </c>
      <c r="C482" s="1" t="s">
        <v>22</v>
      </c>
      <c r="D482" s="1" t="s">
        <v>7807</v>
      </c>
      <c r="E482" s="1">
        <v>1</v>
      </c>
    </row>
    <row r="483" spans="1:5" x14ac:dyDescent="0.35">
      <c r="A483" s="1" t="s">
        <v>19</v>
      </c>
      <c r="B483" s="1" t="s">
        <v>1416</v>
      </c>
      <c r="C483" s="1" t="s">
        <v>22</v>
      </c>
      <c r="D483" s="1" t="s">
        <v>7807</v>
      </c>
      <c r="E483" s="1">
        <v>3</v>
      </c>
    </row>
    <row r="484" spans="1:5" x14ac:dyDescent="0.35">
      <c r="A484" s="1" t="s">
        <v>40</v>
      </c>
      <c r="B484" s="1" t="s">
        <v>1081</v>
      </c>
      <c r="C484" s="1" t="s">
        <v>22</v>
      </c>
      <c r="D484" s="1" t="s">
        <v>7807</v>
      </c>
      <c r="E484" s="1">
        <v>1</v>
      </c>
    </row>
    <row r="485" spans="1:5" x14ac:dyDescent="0.35">
      <c r="A485" s="1" t="s">
        <v>19</v>
      </c>
      <c r="B485" s="1" t="s">
        <v>1422</v>
      </c>
      <c r="C485" s="1" t="s">
        <v>22</v>
      </c>
      <c r="D485" s="1" t="s">
        <v>7807</v>
      </c>
      <c r="E485" s="1">
        <v>3</v>
      </c>
    </row>
    <row r="486" spans="1:5" x14ac:dyDescent="0.35">
      <c r="A486" s="1" t="s">
        <v>153</v>
      </c>
      <c r="B486" s="1" t="s">
        <v>744</v>
      </c>
      <c r="C486" s="1" t="s">
        <v>22</v>
      </c>
      <c r="D486" s="1" t="s">
        <v>7807</v>
      </c>
      <c r="E486" s="1">
        <v>1</v>
      </c>
    </row>
    <row r="487" spans="1:5" x14ac:dyDescent="0.35">
      <c r="A487" s="1" t="s">
        <v>153</v>
      </c>
      <c r="B487" s="1" t="s">
        <v>624</v>
      </c>
      <c r="C487" s="1" t="s">
        <v>22</v>
      </c>
      <c r="D487" s="1" t="s">
        <v>7807</v>
      </c>
      <c r="E487" s="1">
        <v>40</v>
      </c>
    </row>
    <row r="488" spans="1:5" x14ac:dyDescent="0.35">
      <c r="A488" s="1" t="s">
        <v>68</v>
      </c>
      <c r="B488" s="1" t="s">
        <v>76</v>
      </c>
      <c r="C488" s="1" t="s">
        <v>22</v>
      </c>
      <c r="D488" s="1" t="s">
        <v>7807</v>
      </c>
      <c r="E488" s="1">
        <v>5</v>
      </c>
    </row>
    <row r="489" spans="1:5" x14ac:dyDescent="0.35">
      <c r="A489" s="1" t="s">
        <v>40</v>
      </c>
      <c r="B489" s="1" t="s">
        <v>2805</v>
      </c>
      <c r="C489" s="1" t="s">
        <v>22</v>
      </c>
      <c r="D489" s="1" t="s">
        <v>7807</v>
      </c>
      <c r="E489" s="1">
        <v>2</v>
      </c>
    </row>
    <row r="490" spans="1:5" x14ac:dyDescent="0.35">
      <c r="A490" s="1" t="s">
        <v>153</v>
      </c>
      <c r="B490" s="1" t="s">
        <v>732</v>
      </c>
      <c r="C490" s="1" t="s">
        <v>22</v>
      </c>
      <c r="D490" s="1" t="s">
        <v>7807</v>
      </c>
      <c r="E490" s="1">
        <v>1</v>
      </c>
    </row>
    <row r="491" spans="1:5" x14ac:dyDescent="0.35">
      <c r="A491" s="1" t="s">
        <v>40</v>
      </c>
      <c r="B491" s="1" t="s">
        <v>1214</v>
      </c>
      <c r="C491" s="1" t="s">
        <v>22</v>
      </c>
      <c r="D491" s="1" t="s">
        <v>7807</v>
      </c>
      <c r="E491" s="1">
        <v>2</v>
      </c>
    </row>
    <row r="492" spans="1:5" x14ac:dyDescent="0.35">
      <c r="A492" s="1" t="s">
        <v>40</v>
      </c>
      <c r="B492" s="1" t="s">
        <v>41</v>
      </c>
      <c r="C492" s="1" t="s">
        <v>22</v>
      </c>
      <c r="D492" s="1" t="s">
        <v>7807</v>
      </c>
      <c r="E492" s="1">
        <v>1</v>
      </c>
    </row>
    <row r="493" spans="1:5" x14ac:dyDescent="0.35">
      <c r="A493" s="1" t="s">
        <v>19</v>
      </c>
      <c r="B493" s="1" t="s">
        <v>20</v>
      </c>
      <c r="C493" s="1" t="s">
        <v>22</v>
      </c>
      <c r="D493" s="1" t="s">
        <v>7807</v>
      </c>
      <c r="E493" s="1">
        <v>1</v>
      </c>
    </row>
    <row r="494" spans="1:5" x14ac:dyDescent="0.35">
      <c r="A494" s="1" t="s">
        <v>68</v>
      </c>
      <c r="B494" s="1" t="s">
        <v>951</v>
      </c>
      <c r="C494" s="1" t="s">
        <v>22</v>
      </c>
      <c r="D494" s="1" t="s">
        <v>7807</v>
      </c>
      <c r="E494" s="1">
        <v>7</v>
      </c>
    </row>
    <row r="495" spans="1:5" x14ac:dyDescent="0.35">
      <c r="A495" s="1" t="s">
        <v>19</v>
      </c>
      <c r="B495" s="1" t="s">
        <v>980</v>
      </c>
      <c r="C495" s="1" t="s">
        <v>22</v>
      </c>
      <c r="D495" s="1" t="s">
        <v>7807</v>
      </c>
      <c r="E495" s="1">
        <v>3</v>
      </c>
    </row>
    <row r="496" spans="1:5" x14ac:dyDescent="0.35">
      <c r="A496" s="1" t="s">
        <v>19</v>
      </c>
      <c r="B496" s="1" t="s">
        <v>4991</v>
      </c>
      <c r="C496" s="1" t="s">
        <v>22</v>
      </c>
      <c r="D496" s="1" t="s">
        <v>7807</v>
      </c>
      <c r="E496" s="1">
        <v>1</v>
      </c>
    </row>
    <row r="497" spans="1:5" x14ac:dyDescent="0.35">
      <c r="A497" s="1" t="s">
        <v>40</v>
      </c>
      <c r="B497" s="1" t="s">
        <v>3299</v>
      </c>
      <c r="C497" s="1" t="s">
        <v>22</v>
      </c>
      <c r="D497" s="1" t="s">
        <v>7807</v>
      </c>
      <c r="E497" s="1">
        <v>2</v>
      </c>
    </row>
    <row r="498" spans="1:5" x14ac:dyDescent="0.35">
      <c r="A498" s="1" t="s">
        <v>68</v>
      </c>
      <c r="B498" s="1" t="s">
        <v>4880</v>
      </c>
      <c r="C498" s="1" t="s">
        <v>22</v>
      </c>
      <c r="D498" s="1" t="s">
        <v>7807</v>
      </c>
      <c r="E498" s="1">
        <v>1</v>
      </c>
    </row>
    <row r="499" spans="1:5" x14ac:dyDescent="0.35">
      <c r="A499" s="1" t="s">
        <v>40</v>
      </c>
      <c r="B499" s="1" t="s">
        <v>1099</v>
      </c>
      <c r="C499" s="1" t="s">
        <v>22</v>
      </c>
      <c r="D499" s="1" t="s">
        <v>7807</v>
      </c>
      <c r="E499" s="1">
        <v>3</v>
      </c>
    </row>
    <row r="500" spans="1:5" x14ac:dyDescent="0.35">
      <c r="A500" s="1" t="s">
        <v>40</v>
      </c>
      <c r="B500" s="1" t="s">
        <v>2775</v>
      </c>
      <c r="C500" s="1" t="s">
        <v>22</v>
      </c>
      <c r="D500" s="1" t="s">
        <v>7807</v>
      </c>
      <c r="E500" s="1">
        <v>1</v>
      </c>
    </row>
    <row r="501" spans="1:5" x14ac:dyDescent="0.35">
      <c r="A501" s="1" t="s">
        <v>68</v>
      </c>
      <c r="B501" s="1" t="s">
        <v>3570</v>
      </c>
      <c r="C501" s="1" t="s">
        <v>22</v>
      </c>
      <c r="D501" s="1" t="s">
        <v>7807</v>
      </c>
      <c r="E501" s="1">
        <v>8</v>
      </c>
    </row>
    <row r="502" spans="1:5" x14ac:dyDescent="0.35">
      <c r="A502" s="1" t="s">
        <v>40</v>
      </c>
      <c r="B502" s="1" t="s">
        <v>3581</v>
      </c>
      <c r="C502" s="1" t="s">
        <v>22</v>
      </c>
      <c r="D502" s="1" t="s">
        <v>7807</v>
      </c>
      <c r="E502" s="1">
        <v>1</v>
      </c>
    </row>
    <row r="503" spans="1:5" x14ac:dyDescent="0.35">
      <c r="A503" s="1" t="s">
        <v>19</v>
      </c>
      <c r="B503" s="1" t="s">
        <v>3576</v>
      </c>
      <c r="C503" s="1" t="s">
        <v>22</v>
      </c>
      <c r="D503" s="1" t="s">
        <v>7807</v>
      </c>
      <c r="E503" s="1">
        <v>12</v>
      </c>
    </row>
    <row r="504" spans="1:5" x14ac:dyDescent="0.35">
      <c r="A504" s="1" t="s">
        <v>40</v>
      </c>
      <c r="B504" s="1" t="s">
        <v>3576</v>
      </c>
      <c r="C504" s="1" t="s">
        <v>22</v>
      </c>
      <c r="D504" s="1" t="s">
        <v>7807</v>
      </c>
      <c r="E504" s="1">
        <v>3</v>
      </c>
    </row>
    <row r="505" spans="1:5" x14ac:dyDescent="0.35">
      <c r="A505" s="1" t="s">
        <v>40</v>
      </c>
      <c r="B505" s="1" t="s">
        <v>50</v>
      </c>
      <c r="C505" s="1" t="s">
        <v>22</v>
      </c>
      <c r="D505" s="1" t="s">
        <v>7807</v>
      </c>
      <c r="E505" s="1">
        <v>1</v>
      </c>
    </row>
    <row r="506" spans="1:5" x14ac:dyDescent="0.35">
      <c r="A506" s="1" t="s">
        <v>19</v>
      </c>
      <c r="B506" s="1" t="s">
        <v>32</v>
      </c>
      <c r="C506" s="1" t="s">
        <v>22</v>
      </c>
      <c r="D506" s="1" t="s">
        <v>7807</v>
      </c>
      <c r="E506" s="1">
        <v>1</v>
      </c>
    </row>
    <row r="507" spans="1:5" x14ac:dyDescent="0.35">
      <c r="A507" s="1" t="s">
        <v>40</v>
      </c>
      <c r="B507" s="1" t="s">
        <v>1332</v>
      </c>
      <c r="C507" s="1" t="s">
        <v>22</v>
      </c>
      <c r="D507" s="1" t="s">
        <v>7807</v>
      </c>
      <c r="E507" s="1">
        <v>1</v>
      </c>
    </row>
    <row r="508" spans="1:5" x14ac:dyDescent="0.35">
      <c r="A508" s="1" t="s">
        <v>68</v>
      </c>
      <c r="B508" s="1" t="s">
        <v>966</v>
      </c>
      <c r="C508" s="1" t="s">
        <v>22</v>
      </c>
      <c r="D508" s="1" t="s">
        <v>7807</v>
      </c>
      <c r="E508" s="1">
        <v>1</v>
      </c>
    </row>
    <row r="509" spans="1:5" x14ac:dyDescent="0.35">
      <c r="A509" s="1" t="s">
        <v>153</v>
      </c>
      <c r="B509" s="1" t="s">
        <v>3723</v>
      </c>
      <c r="C509" s="1" t="s">
        <v>22</v>
      </c>
      <c r="D509" s="1" t="s">
        <v>7807</v>
      </c>
      <c r="E509" s="1">
        <v>1</v>
      </c>
    </row>
    <row r="510" spans="1:5" x14ac:dyDescent="0.35">
      <c r="A510" s="1" t="s">
        <v>19</v>
      </c>
      <c r="B510" s="1" t="s">
        <v>1873</v>
      </c>
      <c r="C510" s="1" t="s">
        <v>22</v>
      </c>
      <c r="D510" s="1" t="s">
        <v>7807</v>
      </c>
      <c r="E510" s="1">
        <v>3</v>
      </c>
    </row>
    <row r="511" spans="1:5" x14ac:dyDescent="0.35">
      <c r="A511" s="1" t="s">
        <v>40</v>
      </c>
      <c r="B511" s="1" t="s">
        <v>2799</v>
      </c>
      <c r="C511" s="1" t="s">
        <v>22</v>
      </c>
      <c r="D511" s="1" t="s">
        <v>7807</v>
      </c>
      <c r="E511" s="1">
        <v>2</v>
      </c>
    </row>
    <row r="512" spans="1:5" x14ac:dyDescent="0.35">
      <c r="A512" s="1" t="s">
        <v>19</v>
      </c>
      <c r="B512" s="1" t="s">
        <v>2823</v>
      </c>
      <c r="C512" s="1" t="s">
        <v>22</v>
      </c>
      <c r="D512" s="1" t="s">
        <v>7807</v>
      </c>
      <c r="E512" s="1">
        <v>3</v>
      </c>
    </row>
    <row r="513" spans="1:5" x14ac:dyDescent="0.35">
      <c r="A513" s="1" t="s">
        <v>153</v>
      </c>
      <c r="B513" s="1" t="s">
        <v>4865</v>
      </c>
      <c r="C513" s="1" t="s">
        <v>22</v>
      </c>
      <c r="D513" s="1" t="s">
        <v>7807</v>
      </c>
      <c r="E513" s="1">
        <v>1</v>
      </c>
    </row>
    <row r="514" spans="1:5" x14ac:dyDescent="0.35">
      <c r="A514" s="1" t="s">
        <v>153</v>
      </c>
      <c r="B514" s="1" t="s">
        <v>7808</v>
      </c>
      <c r="C514" s="1" t="s">
        <v>86</v>
      </c>
      <c r="D514" s="1" t="s">
        <v>7809</v>
      </c>
      <c r="E514" s="1">
        <v>1</v>
      </c>
    </row>
    <row r="515" spans="1:5" x14ac:dyDescent="0.35">
      <c r="A515" s="1" t="s">
        <v>40</v>
      </c>
      <c r="B515" s="1" t="s">
        <v>7808</v>
      </c>
      <c r="C515" s="1" t="s">
        <v>86</v>
      </c>
      <c r="D515" s="1" t="s">
        <v>7809</v>
      </c>
      <c r="E515" s="1">
        <v>1</v>
      </c>
    </row>
    <row r="516" spans="1:5" x14ac:dyDescent="0.35">
      <c r="A516" s="1" t="s">
        <v>68</v>
      </c>
      <c r="B516" s="1" t="s">
        <v>7808</v>
      </c>
      <c r="C516" s="1" t="s">
        <v>2934</v>
      </c>
      <c r="D516" s="1" t="s">
        <v>7809</v>
      </c>
      <c r="E516" s="1">
        <v>1</v>
      </c>
    </row>
    <row r="517" spans="1:5" x14ac:dyDescent="0.35">
      <c r="A517" s="1" t="s">
        <v>19</v>
      </c>
      <c r="B517" s="1" t="s">
        <v>7808</v>
      </c>
      <c r="C517" s="1" t="s">
        <v>2934</v>
      </c>
      <c r="D517" s="1" t="s">
        <v>7809</v>
      </c>
      <c r="E517" s="1">
        <v>1</v>
      </c>
    </row>
    <row r="518" spans="1:5" x14ac:dyDescent="0.35">
      <c r="A518" s="1" t="s">
        <v>153</v>
      </c>
      <c r="B518" s="1" t="s">
        <v>7808</v>
      </c>
      <c r="C518" s="1" t="s">
        <v>22</v>
      </c>
      <c r="D518" s="1" t="s">
        <v>7809</v>
      </c>
      <c r="E518" s="1">
        <v>1</v>
      </c>
    </row>
    <row r="519" spans="1:5" x14ac:dyDescent="0.35">
      <c r="A519" s="1" t="s">
        <v>68</v>
      </c>
      <c r="B519" s="1" t="s">
        <v>7808</v>
      </c>
      <c r="C519" s="1" t="s">
        <v>22</v>
      </c>
      <c r="D519" s="1" t="s">
        <v>7809</v>
      </c>
      <c r="E519" s="1">
        <v>1</v>
      </c>
    </row>
    <row r="520" spans="1:5" x14ac:dyDescent="0.35">
      <c r="A520" s="1" t="s">
        <v>19</v>
      </c>
      <c r="B520" s="1" t="s">
        <v>7808</v>
      </c>
      <c r="C520" s="1" t="s">
        <v>22</v>
      </c>
      <c r="D520" s="1" t="s">
        <v>7809</v>
      </c>
      <c r="E520" s="1">
        <v>1</v>
      </c>
    </row>
    <row r="521" spans="1:5" x14ac:dyDescent="0.35">
      <c r="A521" s="1" t="s">
        <v>40</v>
      </c>
      <c r="B521" s="1" t="s">
        <v>7808</v>
      </c>
      <c r="C521" s="1" t="s">
        <v>22</v>
      </c>
      <c r="D521" s="1" t="s">
        <v>7809</v>
      </c>
      <c r="E521" s="1">
        <v>1</v>
      </c>
    </row>
    <row r="522" spans="1:5" x14ac:dyDescent="0.35">
      <c r="A522" s="1" t="s">
        <v>153</v>
      </c>
      <c r="B522" s="1" t="s">
        <v>7808</v>
      </c>
      <c r="C522" s="1" t="s">
        <v>3091</v>
      </c>
      <c r="D522" s="1" t="s">
        <v>7809</v>
      </c>
      <c r="E522" s="1">
        <v>1</v>
      </c>
    </row>
    <row r="523" spans="1:5" x14ac:dyDescent="0.35">
      <c r="A523" s="1" t="s">
        <v>40</v>
      </c>
      <c r="B523" s="1" t="s">
        <v>7808</v>
      </c>
      <c r="C523" s="1" t="s">
        <v>3091</v>
      </c>
      <c r="D523" s="1" t="s">
        <v>7809</v>
      </c>
      <c r="E523" s="1">
        <v>1</v>
      </c>
    </row>
    <row r="524" spans="1:5" x14ac:dyDescent="0.35">
      <c r="A524" s="1" t="s">
        <v>153</v>
      </c>
      <c r="B524" s="1" t="s">
        <v>7808</v>
      </c>
      <c r="C524" s="1" t="s">
        <v>3732</v>
      </c>
      <c r="D524" s="1" t="s">
        <v>7809</v>
      </c>
      <c r="E524" s="1">
        <v>1</v>
      </c>
    </row>
    <row r="525" spans="1:5" x14ac:dyDescent="0.35">
      <c r="A525" s="1" t="s">
        <v>68</v>
      </c>
      <c r="B525" s="1" t="s">
        <v>5108</v>
      </c>
      <c r="C525" s="1" t="s">
        <v>5099</v>
      </c>
      <c r="D525" s="1" t="s">
        <v>7810</v>
      </c>
      <c r="E525" s="1">
        <v>3</v>
      </c>
    </row>
    <row r="526" spans="1:5" x14ac:dyDescent="0.35">
      <c r="A526" s="1" t="s">
        <v>68</v>
      </c>
      <c r="B526" s="1" t="s">
        <v>1368</v>
      </c>
      <c r="C526" s="1" t="s">
        <v>5099</v>
      </c>
      <c r="D526" s="1" t="s">
        <v>7810</v>
      </c>
      <c r="E526" s="1">
        <v>1</v>
      </c>
    </row>
    <row r="527" spans="1:5" x14ac:dyDescent="0.35">
      <c r="A527" s="1" t="s">
        <v>68</v>
      </c>
      <c r="B527" s="1" t="s">
        <v>1382</v>
      </c>
      <c r="C527" s="1" t="s">
        <v>5099</v>
      </c>
      <c r="D527" s="1" t="s">
        <v>7810</v>
      </c>
      <c r="E527" s="1">
        <v>1</v>
      </c>
    </row>
    <row r="528" spans="1:5" x14ac:dyDescent="0.35">
      <c r="A528" s="1" t="s">
        <v>40</v>
      </c>
      <c r="B528" s="1" t="s">
        <v>1431</v>
      </c>
      <c r="C528" s="1" t="s">
        <v>5099</v>
      </c>
      <c r="D528" s="1" t="s">
        <v>7810</v>
      </c>
      <c r="E528" s="1">
        <v>1</v>
      </c>
    </row>
    <row r="529" spans="1:5" x14ac:dyDescent="0.35">
      <c r="A529" s="1" t="s">
        <v>19</v>
      </c>
      <c r="B529" s="1" t="s">
        <v>1397</v>
      </c>
      <c r="C529" s="1" t="s">
        <v>5099</v>
      </c>
      <c r="D529" s="1" t="s">
        <v>7810</v>
      </c>
      <c r="E529" s="1">
        <v>1</v>
      </c>
    </row>
    <row r="530" spans="1:5" x14ac:dyDescent="0.35">
      <c r="A530" s="1" t="s">
        <v>40</v>
      </c>
      <c r="B530" s="1" t="s">
        <v>1444</v>
      </c>
      <c r="C530" s="1" t="s">
        <v>5099</v>
      </c>
      <c r="D530" s="1" t="s">
        <v>7810</v>
      </c>
      <c r="E530" s="1">
        <v>1</v>
      </c>
    </row>
    <row r="531" spans="1:5" x14ac:dyDescent="0.35">
      <c r="A531" s="1" t="s">
        <v>19</v>
      </c>
      <c r="B531" s="1" t="s">
        <v>1422</v>
      </c>
      <c r="C531" s="1" t="s">
        <v>5099</v>
      </c>
      <c r="D531" s="1" t="s">
        <v>7810</v>
      </c>
      <c r="E531" s="1">
        <v>1</v>
      </c>
    </row>
    <row r="532" spans="1:5" x14ac:dyDescent="0.35">
      <c r="A532" s="1" t="s">
        <v>153</v>
      </c>
      <c r="B532" s="1" t="s">
        <v>624</v>
      </c>
      <c r="C532" s="1" t="s">
        <v>5099</v>
      </c>
      <c r="D532" s="1" t="s">
        <v>7810</v>
      </c>
      <c r="E532" s="1">
        <v>7</v>
      </c>
    </row>
    <row r="533" spans="1:5" x14ac:dyDescent="0.35">
      <c r="A533" s="1" t="s">
        <v>68</v>
      </c>
      <c r="B533" s="1" t="s">
        <v>76</v>
      </c>
      <c r="C533" s="1" t="s">
        <v>5099</v>
      </c>
      <c r="D533" s="1" t="s">
        <v>7810</v>
      </c>
      <c r="E533" s="1">
        <v>2</v>
      </c>
    </row>
    <row r="534" spans="1:5" x14ac:dyDescent="0.35">
      <c r="A534" s="1" t="s">
        <v>40</v>
      </c>
      <c r="B534" s="1" t="s">
        <v>2805</v>
      </c>
      <c r="C534" s="1" t="s">
        <v>5099</v>
      </c>
      <c r="D534" s="1" t="s">
        <v>7810</v>
      </c>
      <c r="E534" s="1">
        <v>1</v>
      </c>
    </row>
    <row r="535" spans="1:5" x14ac:dyDescent="0.35">
      <c r="A535" s="1" t="s">
        <v>40</v>
      </c>
      <c r="B535" s="1" t="s">
        <v>89</v>
      </c>
      <c r="C535" s="1" t="s">
        <v>5099</v>
      </c>
      <c r="D535" s="1" t="s">
        <v>7810</v>
      </c>
      <c r="E535" s="1">
        <v>3</v>
      </c>
    </row>
    <row r="536" spans="1:5" x14ac:dyDescent="0.35">
      <c r="A536" s="1" t="s">
        <v>40</v>
      </c>
      <c r="B536" s="1" t="s">
        <v>1092</v>
      </c>
      <c r="C536" s="1" t="s">
        <v>5099</v>
      </c>
      <c r="D536" s="1" t="s">
        <v>7810</v>
      </c>
      <c r="E536" s="1">
        <v>1</v>
      </c>
    </row>
    <row r="537" spans="1:5" x14ac:dyDescent="0.35">
      <c r="A537" s="1" t="s">
        <v>19</v>
      </c>
      <c r="B537" s="1" t="s">
        <v>980</v>
      </c>
      <c r="C537" s="1" t="s">
        <v>5099</v>
      </c>
      <c r="D537" s="1" t="s">
        <v>7810</v>
      </c>
      <c r="E537" s="1">
        <v>1</v>
      </c>
    </row>
    <row r="538" spans="1:5" x14ac:dyDescent="0.35">
      <c r="A538" s="1" t="s">
        <v>68</v>
      </c>
      <c r="B538" s="1" t="s">
        <v>5112</v>
      </c>
      <c r="C538" s="1" t="s">
        <v>5099</v>
      </c>
      <c r="D538" s="1" t="s">
        <v>7810</v>
      </c>
      <c r="E538" s="1">
        <v>1</v>
      </c>
    </row>
    <row r="539" spans="1:5" x14ac:dyDescent="0.35">
      <c r="A539" s="1" t="s">
        <v>40</v>
      </c>
      <c r="B539" s="1" t="s">
        <v>2775</v>
      </c>
      <c r="C539" s="1" t="s">
        <v>5099</v>
      </c>
      <c r="D539" s="1" t="s">
        <v>7810</v>
      </c>
      <c r="E539" s="1">
        <v>2</v>
      </c>
    </row>
    <row r="540" spans="1:5" x14ac:dyDescent="0.35">
      <c r="A540" s="1" t="s">
        <v>19</v>
      </c>
      <c r="B540" s="1" t="s">
        <v>2752</v>
      </c>
      <c r="C540" s="1" t="s">
        <v>5099</v>
      </c>
      <c r="D540" s="1" t="s">
        <v>7810</v>
      </c>
      <c r="E540" s="1">
        <v>1</v>
      </c>
    </row>
    <row r="541" spans="1:5" x14ac:dyDescent="0.35">
      <c r="A541" s="1" t="s">
        <v>40</v>
      </c>
      <c r="B541" s="1" t="s">
        <v>3682</v>
      </c>
      <c r="C541" s="1" t="s">
        <v>5099</v>
      </c>
      <c r="D541" s="1" t="s">
        <v>7810</v>
      </c>
      <c r="E541" s="1">
        <v>5</v>
      </c>
    </row>
    <row r="542" spans="1:5" x14ac:dyDescent="0.35">
      <c r="A542" s="1" t="s">
        <v>68</v>
      </c>
      <c r="B542" s="1" t="s">
        <v>3570</v>
      </c>
      <c r="C542" s="1" t="s">
        <v>5099</v>
      </c>
      <c r="D542" s="1" t="s">
        <v>7810</v>
      </c>
      <c r="E542" s="1">
        <v>6</v>
      </c>
    </row>
    <row r="543" spans="1:5" x14ac:dyDescent="0.35">
      <c r="A543" s="1" t="s">
        <v>40</v>
      </c>
      <c r="B543" s="1" t="s">
        <v>3581</v>
      </c>
      <c r="C543" s="1" t="s">
        <v>5099</v>
      </c>
      <c r="D543" s="1" t="s">
        <v>7810</v>
      </c>
      <c r="E543" s="1">
        <v>2</v>
      </c>
    </row>
    <row r="544" spans="1:5" x14ac:dyDescent="0.35">
      <c r="A544" s="1" t="s">
        <v>19</v>
      </c>
      <c r="B544" s="1" t="s">
        <v>3576</v>
      </c>
      <c r="C544" s="1" t="s">
        <v>5099</v>
      </c>
      <c r="D544" s="1" t="s">
        <v>7810</v>
      </c>
      <c r="E544" s="1">
        <v>7</v>
      </c>
    </row>
    <row r="545" spans="1:5" x14ac:dyDescent="0.35">
      <c r="A545" s="1" t="s">
        <v>40</v>
      </c>
      <c r="B545" s="1" t="s">
        <v>3576</v>
      </c>
      <c r="C545" s="1" t="s">
        <v>5099</v>
      </c>
      <c r="D545" s="1" t="s">
        <v>7810</v>
      </c>
      <c r="E545" s="1">
        <v>8</v>
      </c>
    </row>
    <row r="546" spans="1:5" x14ac:dyDescent="0.35">
      <c r="A546" s="1" t="s">
        <v>19</v>
      </c>
      <c r="B546" s="1" t="s">
        <v>2823</v>
      </c>
      <c r="C546" s="1" t="s">
        <v>5099</v>
      </c>
      <c r="D546" s="1" t="s">
        <v>7810</v>
      </c>
      <c r="E546" s="1">
        <v>1</v>
      </c>
    </row>
    <row r="547" spans="1:5" x14ac:dyDescent="0.35">
      <c r="A547" s="1" t="s">
        <v>68</v>
      </c>
      <c r="B547" s="1" t="s">
        <v>5108</v>
      </c>
      <c r="C547" s="1" t="s">
        <v>5099</v>
      </c>
      <c r="D547" s="1" t="s">
        <v>7811</v>
      </c>
      <c r="E547" s="1">
        <v>3</v>
      </c>
    </row>
    <row r="548" spans="1:5" x14ac:dyDescent="0.35">
      <c r="A548" s="1" t="s">
        <v>68</v>
      </c>
      <c r="B548" s="1" t="s">
        <v>1368</v>
      </c>
      <c r="C548" s="1" t="s">
        <v>5099</v>
      </c>
      <c r="D548" s="1" t="s">
        <v>7811</v>
      </c>
      <c r="E548" s="1">
        <v>2</v>
      </c>
    </row>
    <row r="549" spans="1:5" x14ac:dyDescent="0.35">
      <c r="A549" s="1" t="s">
        <v>68</v>
      </c>
      <c r="B549" s="1" t="s">
        <v>1382</v>
      </c>
      <c r="C549" s="1" t="s">
        <v>5099</v>
      </c>
      <c r="D549" s="1" t="s">
        <v>7811</v>
      </c>
      <c r="E549" s="1">
        <v>2</v>
      </c>
    </row>
    <row r="550" spans="1:5" x14ac:dyDescent="0.35">
      <c r="A550" s="1" t="s">
        <v>40</v>
      </c>
      <c r="B550" s="1" t="s">
        <v>1431</v>
      </c>
      <c r="C550" s="1" t="s">
        <v>5099</v>
      </c>
      <c r="D550" s="1" t="s">
        <v>7811</v>
      </c>
      <c r="E550" s="1">
        <v>4</v>
      </c>
    </row>
    <row r="551" spans="1:5" x14ac:dyDescent="0.35">
      <c r="A551" s="1" t="s">
        <v>19</v>
      </c>
      <c r="B551" s="1" t="s">
        <v>1397</v>
      </c>
      <c r="C551" s="1" t="s">
        <v>5099</v>
      </c>
      <c r="D551" s="1" t="s">
        <v>7811</v>
      </c>
      <c r="E551" s="1">
        <v>2</v>
      </c>
    </row>
    <row r="552" spans="1:5" x14ac:dyDescent="0.35">
      <c r="A552" s="1" t="s">
        <v>40</v>
      </c>
      <c r="B552" s="1" t="s">
        <v>1444</v>
      </c>
      <c r="C552" s="1" t="s">
        <v>5099</v>
      </c>
      <c r="D552" s="1" t="s">
        <v>7811</v>
      </c>
      <c r="E552" s="1">
        <v>2</v>
      </c>
    </row>
    <row r="553" spans="1:5" x14ac:dyDescent="0.35">
      <c r="A553" s="1" t="s">
        <v>19</v>
      </c>
      <c r="B553" s="1" t="s">
        <v>1422</v>
      </c>
      <c r="C553" s="1" t="s">
        <v>5099</v>
      </c>
      <c r="D553" s="1" t="s">
        <v>7811</v>
      </c>
      <c r="E553" s="1">
        <v>2</v>
      </c>
    </row>
    <row r="554" spans="1:5" x14ac:dyDescent="0.35">
      <c r="A554" s="1" t="s">
        <v>153</v>
      </c>
      <c r="B554" s="1" t="s">
        <v>624</v>
      </c>
      <c r="C554" s="1" t="s">
        <v>5099</v>
      </c>
      <c r="D554" s="1" t="s">
        <v>7811</v>
      </c>
      <c r="E554" s="1">
        <v>14</v>
      </c>
    </row>
    <row r="555" spans="1:5" x14ac:dyDescent="0.35">
      <c r="A555" s="1" t="s">
        <v>68</v>
      </c>
      <c r="B555" s="1" t="s">
        <v>76</v>
      </c>
      <c r="C555" s="1" t="s">
        <v>5099</v>
      </c>
      <c r="D555" s="1" t="s">
        <v>7811</v>
      </c>
      <c r="E555" s="1">
        <v>13</v>
      </c>
    </row>
    <row r="556" spans="1:5" x14ac:dyDescent="0.35">
      <c r="A556" s="1" t="s">
        <v>40</v>
      </c>
      <c r="B556" s="1" t="s">
        <v>89</v>
      </c>
      <c r="C556" s="1" t="s">
        <v>5099</v>
      </c>
      <c r="D556" s="1" t="s">
        <v>7811</v>
      </c>
      <c r="E556" s="1">
        <v>3</v>
      </c>
    </row>
    <row r="557" spans="1:5" x14ac:dyDescent="0.35">
      <c r="A557" s="1" t="s">
        <v>68</v>
      </c>
      <c r="B557" s="1" t="s">
        <v>5112</v>
      </c>
      <c r="C557" s="1" t="s">
        <v>5099</v>
      </c>
      <c r="D557" s="1" t="s">
        <v>7811</v>
      </c>
      <c r="E557" s="1">
        <v>3</v>
      </c>
    </row>
    <row r="558" spans="1:5" x14ac:dyDescent="0.35">
      <c r="A558" s="1" t="s">
        <v>40</v>
      </c>
      <c r="B558" s="1" t="s">
        <v>2775</v>
      </c>
      <c r="C558" s="1" t="s">
        <v>5099</v>
      </c>
      <c r="D558" s="1" t="s">
        <v>7811</v>
      </c>
      <c r="E558" s="1">
        <v>5</v>
      </c>
    </row>
    <row r="559" spans="1:5" x14ac:dyDescent="0.35">
      <c r="A559" s="1" t="s">
        <v>19</v>
      </c>
      <c r="B559" s="1" t="s">
        <v>2752</v>
      </c>
      <c r="C559" s="1" t="s">
        <v>5099</v>
      </c>
      <c r="D559" s="1" t="s">
        <v>7811</v>
      </c>
      <c r="E559" s="1">
        <v>3</v>
      </c>
    </row>
    <row r="560" spans="1:5" x14ac:dyDescent="0.35">
      <c r="A560" s="1" t="s">
        <v>40</v>
      </c>
      <c r="B560" s="1" t="s">
        <v>3682</v>
      </c>
      <c r="C560" s="1" t="s">
        <v>5099</v>
      </c>
      <c r="D560" s="1" t="s">
        <v>7811</v>
      </c>
      <c r="E560" s="1">
        <v>7</v>
      </c>
    </row>
    <row r="561" spans="1:5" x14ac:dyDescent="0.35">
      <c r="A561" s="1" t="s">
        <v>68</v>
      </c>
      <c r="B561" s="1" t="s">
        <v>3570</v>
      </c>
      <c r="C561" s="1" t="s">
        <v>5099</v>
      </c>
      <c r="D561" s="1" t="s">
        <v>7811</v>
      </c>
      <c r="E561" s="1">
        <v>19</v>
      </c>
    </row>
    <row r="562" spans="1:5" x14ac:dyDescent="0.35">
      <c r="A562" s="1" t="s">
        <v>40</v>
      </c>
      <c r="B562" s="1" t="s">
        <v>3581</v>
      </c>
      <c r="C562" s="1" t="s">
        <v>5099</v>
      </c>
      <c r="D562" s="1" t="s">
        <v>7811</v>
      </c>
      <c r="E562" s="1">
        <v>3</v>
      </c>
    </row>
    <row r="563" spans="1:5" x14ac:dyDescent="0.35">
      <c r="A563" s="1" t="s">
        <v>19</v>
      </c>
      <c r="B563" s="1" t="s">
        <v>3576</v>
      </c>
      <c r="C563" s="1" t="s">
        <v>5099</v>
      </c>
      <c r="D563" s="1" t="s">
        <v>7811</v>
      </c>
      <c r="E563" s="1">
        <v>16</v>
      </c>
    </row>
    <row r="564" spans="1:5" x14ac:dyDescent="0.35">
      <c r="A564" s="1" t="s">
        <v>40</v>
      </c>
      <c r="B564" s="1" t="s">
        <v>3576</v>
      </c>
      <c r="C564" s="1" t="s">
        <v>5099</v>
      </c>
      <c r="D564" s="1" t="s">
        <v>7811</v>
      </c>
      <c r="E564" s="1">
        <v>9</v>
      </c>
    </row>
    <row r="565" spans="1:5" x14ac:dyDescent="0.35">
      <c r="A565" s="1" t="s">
        <v>19</v>
      </c>
      <c r="B565" s="1" t="s">
        <v>2823</v>
      </c>
      <c r="C565" s="1" t="s">
        <v>5099</v>
      </c>
      <c r="D565" s="1" t="s">
        <v>7811</v>
      </c>
      <c r="E565" s="1">
        <v>1</v>
      </c>
    </row>
    <row r="566" spans="1:5" x14ac:dyDescent="0.35">
      <c r="A566" s="1" t="s">
        <v>40</v>
      </c>
      <c r="B566" s="1" t="s">
        <v>84</v>
      </c>
      <c r="C566" s="1" t="s">
        <v>86</v>
      </c>
      <c r="D566" s="1" t="s">
        <v>6743</v>
      </c>
      <c r="E566" s="1">
        <v>1</v>
      </c>
    </row>
    <row r="567" spans="1:5" x14ac:dyDescent="0.35">
      <c r="A567" s="1" t="s">
        <v>40</v>
      </c>
      <c r="B567" s="1" t="s">
        <v>89</v>
      </c>
      <c r="C567" s="1" t="s">
        <v>86</v>
      </c>
      <c r="D567" s="1" t="s">
        <v>6743</v>
      </c>
      <c r="E567" s="1">
        <v>1</v>
      </c>
    </row>
    <row r="568" spans="1:5" x14ac:dyDescent="0.35">
      <c r="A568" s="1" t="s">
        <v>68</v>
      </c>
      <c r="B568" s="1" t="s">
        <v>1382</v>
      </c>
      <c r="C568" s="1" t="s">
        <v>22</v>
      </c>
      <c r="D568" s="1" t="s">
        <v>6743</v>
      </c>
      <c r="E568" s="1">
        <v>1</v>
      </c>
    </row>
    <row r="569" spans="1:5" x14ac:dyDescent="0.35">
      <c r="A569" s="1" t="s">
        <v>40</v>
      </c>
      <c r="B569" s="1" t="s">
        <v>1431</v>
      </c>
      <c r="C569" s="1" t="s">
        <v>22</v>
      </c>
      <c r="D569" s="1" t="s">
        <v>6743</v>
      </c>
      <c r="E569" s="1">
        <v>1</v>
      </c>
    </row>
    <row r="570" spans="1:5" x14ac:dyDescent="0.35">
      <c r="A570" s="1" t="s">
        <v>19</v>
      </c>
      <c r="B570" s="1" t="s">
        <v>1397</v>
      </c>
      <c r="C570" s="1" t="s">
        <v>22</v>
      </c>
      <c r="D570" s="1" t="s">
        <v>6743</v>
      </c>
      <c r="E570" s="1">
        <v>1</v>
      </c>
    </row>
    <row r="571" spans="1:5" x14ac:dyDescent="0.35">
      <c r="A571" s="1" t="s">
        <v>40</v>
      </c>
      <c r="B571" s="1" t="s">
        <v>1444</v>
      </c>
      <c r="C571" s="1" t="s">
        <v>22</v>
      </c>
      <c r="D571" s="1" t="s">
        <v>6743</v>
      </c>
      <c r="E571" s="1">
        <v>1</v>
      </c>
    </row>
    <row r="572" spans="1:5" x14ac:dyDescent="0.35">
      <c r="A572" s="1" t="s">
        <v>40</v>
      </c>
      <c r="B572" s="1" t="s">
        <v>1081</v>
      </c>
      <c r="C572" s="1" t="s">
        <v>22</v>
      </c>
      <c r="D572" s="1" t="s">
        <v>6743</v>
      </c>
      <c r="E572" s="1">
        <v>1</v>
      </c>
    </row>
    <row r="573" spans="1:5" x14ac:dyDescent="0.35">
      <c r="A573" s="1" t="s">
        <v>19</v>
      </c>
      <c r="B573" s="1" t="s">
        <v>1422</v>
      </c>
      <c r="C573" s="1" t="s">
        <v>22</v>
      </c>
      <c r="D573" s="1" t="s">
        <v>6743</v>
      </c>
      <c r="E573" s="1">
        <v>1</v>
      </c>
    </row>
    <row r="574" spans="1:5" x14ac:dyDescent="0.35">
      <c r="A574" s="1" t="s">
        <v>153</v>
      </c>
      <c r="B574" s="1" t="s">
        <v>624</v>
      </c>
      <c r="C574" s="1" t="s">
        <v>22</v>
      </c>
      <c r="D574" s="1" t="s">
        <v>6743</v>
      </c>
      <c r="E574" s="1">
        <v>16</v>
      </c>
    </row>
    <row r="575" spans="1:5" x14ac:dyDescent="0.35">
      <c r="A575" s="1" t="s">
        <v>153</v>
      </c>
      <c r="B575" s="1" t="s">
        <v>4180</v>
      </c>
      <c r="C575" s="1" t="s">
        <v>22</v>
      </c>
      <c r="D575" s="1" t="s">
        <v>6743</v>
      </c>
      <c r="E575" s="1">
        <v>2</v>
      </c>
    </row>
    <row r="576" spans="1:5" x14ac:dyDescent="0.35">
      <c r="A576" s="1" t="s">
        <v>68</v>
      </c>
      <c r="B576" s="1" t="s">
        <v>76</v>
      </c>
      <c r="C576" s="1" t="s">
        <v>22</v>
      </c>
      <c r="D576" s="1" t="s">
        <v>6743</v>
      </c>
      <c r="E576" s="1">
        <v>2</v>
      </c>
    </row>
    <row r="577" spans="1:5" x14ac:dyDescent="0.35">
      <c r="A577" s="1" t="s">
        <v>40</v>
      </c>
      <c r="B577" s="1" t="s">
        <v>2805</v>
      </c>
      <c r="C577" s="1" t="s">
        <v>22</v>
      </c>
      <c r="D577" s="1" t="s">
        <v>6743</v>
      </c>
      <c r="E577" s="1">
        <v>6</v>
      </c>
    </row>
    <row r="578" spans="1:5" x14ac:dyDescent="0.35">
      <c r="A578" s="1" t="s">
        <v>19</v>
      </c>
      <c r="B578" s="1" t="s">
        <v>2826</v>
      </c>
      <c r="C578" s="1" t="s">
        <v>22</v>
      </c>
      <c r="D578" s="1" t="s">
        <v>6743</v>
      </c>
      <c r="E578" s="1">
        <v>5</v>
      </c>
    </row>
    <row r="579" spans="1:5" x14ac:dyDescent="0.35">
      <c r="A579" s="1" t="s">
        <v>68</v>
      </c>
      <c r="B579" s="1" t="s">
        <v>69</v>
      </c>
      <c r="C579" s="1" t="s">
        <v>22</v>
      </c>
      <c r="D579" s="1" t="s">
        <v>6743</v>
      </c>
      <c r="E579" s="1">
        <v>5</v>
      </c>
    </row>
    <row r="580" spans="1:5" x14ac:dyDescent="0.35">
      <c r="A580" s="1" t="s">
        <v>40</v>
      </c>
      <c r="B580" s="1" t="s">
        <v>89</v>
      </c>
      <c r="C580" s="1" t="s">
        <v>22</v>
      </c>
      <c r="D580" s="1" t="s">
        <v>6743</v>
      </c>
      <c r="E580" s="1">
        <v>6</v>
      </c>
    </row>
    <row r="581" spans="1:5" x14ac:dyDescent="0.35">
      <c r="A581" s="1" t="s">
        <v>19</v>
      </c>
      <c r="B581" s="1" t="s">
        <v>80</v>
      </c>
      <c r="C581" s="1" t="s">
        <v>22</v>
      </c>
      <c r="D581" s="1" t="s">
        <v>6743</v>
      </c>
      <c r="E581" s="1">
        <v>4</v>
      </c>
    </row>
    <row r="582" spans="1:5" x14ac:dyDescent="0.35">
      <c r="A582" s="1" t="s">
        <v>40</v>
      </c>
      <c r="B582" s="1" t="s">
        <v>1214</v>
      </c>
      <c r="C582" s="1" t="s">
        <v>22</v>
      </c>
      <c r="D582" s="1" t="s">
        <v>6743</v>
      </c>
      <c r="E582" s="1">
        <v>6</v>
      </c>
    </row>
    <row r="583" spans="1:5" x14ac:dyDescent="0.35">
      <c r="A583" s="1" t="s">
        <v>40</v>
      </c>
      <c r="B583" s="1" t="s">
        <v>41</v>
      </c>
      <c r="C583" s="1" t="s">
        <v>22</v>
      </c>
      <c r="D583" s="1" t="s">
        <v>6743</v>
      </c>
      <c r="E583" s="1">
        <v>4</v>
      </c>
    </row>
    <row r="584" spans="1:5" x14ac:dyDescent="0.35">
      <c r="A584" s="1" t="s">
        <v>19</v>
      </c>
      <c r="B584" s="1" t="s">
        <v>20</v>
      </c>
      <c r="C584" s="1" t="s">
        <v>22</v>
      </c>
      <c r="D584" s="1" t="s">
        <v>6743</v>
      </c>
      <c r="E584" s="1">
        <v>1</v>
      </c>
    </row>
    <row r="585" spans="1:5" x14ac:dyDescent="0.35">
      <c r="A585" s="1" t="s">
        <v>68</v>
      </c>
      <c r="B585" s="1" t="s">
        <v>951</v>
      </c>
      <c r="C585" s="1" t="s">
        <v>22</v>
      </c>
      <c r="D585" s="1" t="s">
        <v>6743</v>
      </c>
      <c r="E585" s="1">
        <v>2</v>
      </c>
    </row>
    <row r="586" spans="1:5" x14ac:dyDescent="0.35">
      <c r="A586" s="1" t="s">
        <v>40</v>
      </c>
      <c r="B586" s="1" t="s">
        <v>1092</v>
      </c>
      <c r="C586" s="1" t="s">
        <v>22</v>
      </c>
      <c r="D586" s="1" t="s">
        <v>6743</v>
      </c>
      <c r="E586" s="1">
        <v>9</v>
      </c>
    </row>
    <row r="587" spans="1:5" x14ac:dyDescent="0.35">
      <c r="A587" s="1" t="s">
        <v>19</v>
      </c>
      <c r="B587" s="1" t="s">
        <v>980</v>
      </c>
      <c r="C587" s="1" t="s">
        <v>22</v>
      </c>
      <c r="D587" s="1" t="s">
        <v>6743</v>
      </c>
      <c r="E587" s="1">
        <v>6</v>
      </c>
    </row>
    <row r="588" spans="1:5" x14ac:dyDescent="0.35">
      <c r="A588" s="1" t="s">
        <v>40</v>
      </c>
      <c r="B588" s="1" t="s">
        <v>3299</v>
      </c>
      <c r="C588" s="1" t="s">
        <v>22</v>
      </c>
      <c r="D588" s="1" t="s">
        <v>6743</v>
      </c>
      <c r="E588" s="1">
        <v>1</v>
      </c>
    </row>
    <row r="589" spans="1:5" x14ac:dyDescent="0.35">
      <c r="A589" s="1" t="s">
        <v>40</v>
      </c>
      <c r="B589" s="1" t="s">
        <v>1099</v>
      </c>
      <c r="C589" s="1" t="s">
        <v>22</v>
      </c>
      <c r="D589" s="1" t="s">
        <v>6743</v>
      </c>
      <c r="E589" s="1">
        <v>6</v>
      </c>
    </row>
    <row r="590" spans="1:5" x14ac:dyDescent="0.35">
      <c r="A590" s="1" t="s">
        <v>19</v>
      </c>
      <c r="B590" s="1" t="s">
        <v>991</v>
      </c>
      <c r="C590" s="1" t="s">
        <v>22</v>
      </c>
      <c r="D590" s="1" t="s">
        <v>6743</v>
      </c>
      <c r="E590" s="1">
        <v>1</v>
      </c>
    </row>
    <row r="591" spans="1:5" x14ac:dyDescent="0.35">
      <c r="A591" s="1" t="s">
        <v>68</v>
      </c>
      <c r="B591" s="1" t="s">
        <v>3570</v>
      </c>
      <c r="C591" s="1" t="s">
        <v>22</v>
      </c>
      <c r="D591" s="1" t="s">
        <v>6743</v>
      </c>
      <c r="E591" s="1">
        <v>1</v>
      </c>
    </row>
    <row r="592" spans="1:5" x14ac:dyDescent="0.35">
      <c r="A592" s="1" t="s">
        <v>40</v>
      </c>
      <c r="B592" s="1" t="s">
        <v>3581</v>
      </c>
      <c r="C592" s="1" t="s">
        <v>22</v>
      </c>
      <c r="D592" s="1" t="s">
        <v>6743</v>
      </c>
      <c r="E592" s="1">
        <v>2</v>
      </c>
    </row>
    <row r="593" spans="1:5" x14ac:dyDescent="0.35">
      <c r="A593" s="1" t="s">
        <v>40</v>
      </c>
      <c r="B593" s="1" t="s">
        <v>3576</v>
      </c>
      <c r="C593" s="1" t="s">
        <v>22</v>
      </c>
      <c r="D593" s="1" t="s">
        <v>6743</v>
      </c>
      <c r="E593" s="1">
        <v>1</v>
      </c>
    </row>
    <row r="594" spans="1:5" x14ac:dyDescent="0.35">
      <c r="A594" s="1" t="s">
        <v>40</v>
      </c>
      <c r="B594" s="1" t="s">
        <v>50</v>
      </c>
      <c r="C594" s="1" t="s">
        <v>22</v>
      </c>
      <c r="D594" s="1" t="s">
        <v>6743</v>
      </c>
      <c r="E594" s="1">
        <v>1</v>
      </c>
    </row>
    <row r="595" spans="1:5" x14ac:dyDescent="0.35">
      <c r="A595" s="1" t="s">
        <v>19</v>
      </c>
      <c r="B595" s="1" t="s">
        <v>32</v>
      </c>
      <c r="C595" s="1" t="s">
        <v>22</v>
      </c>
      <c r="D595" s="1" t="s">
        <v>6743</v>
      </c>
      <c r="E595" s="1">
        <v>1</v>
      </c>
    </row>
    <row r="596" spans="1:5" x14ac:dyDescent="0.35">
      <c r="A596" s="1" t="s">
        <v>40</v>
      </c>
      <c r="B596" s="1" t="s">
        <v>1332</v>
      </c>
      <c r="C596" s="1" t="s">
        <v>22</v>
      </c>
      <c r="D596" s="1" t="s">
        <v>6743</v>
      </c>
      <c r="E596" s="1">
        <v>1</v>
      </c>
    </row>
    <row r="597" spans="1:5" x14ac:dyDescent="0.35">
      <c r="A597" s="1" t="s">
        <v>40</v>
      </c>
      <c r="B597" s="1" t="s">
        <v>1187</v>
      </c>
      <c r="C597" s="1" t="s">
        <v>22</v>
      </c>
      <c r="D597" s="1" t="s">
        <v>6743</v>
      </c>
      <c r="E597" s="1">
        <v>1</v>
      </c>
    </row>
    <row r="598" spans="1:5" x14ac:dyDescent="0.35">
      <c r="A598" s="1" t="s">
        <v>40</v>
      </c>
      <c r="B598" s="1" t="s">
        <v>2799</v>
      </c>
      <c r="C598" s="1" t="s">
        <v>22</v>
      </c>
      <c r="D598" s="1" t="s">
        <v>6743</v>
      </c>
      <c r="E598" s="1">
        <v>2</v>
      </c>
    </row>
    <row r="599" spans="1:5" x14ac:dyDescent="0.35">
      <c r="A599" s="1" t="s">
        <v>19</v>
      </c>
      <c r="B599" s="1" t="s">
        <v>2823</v>
      </c>
      <c r="C599" s="1" t="s">
        <v>22</v>
      </c>
      <c r="D599" s="1" t="s">
        <v>6743</v>
      </c>
      <c r="E599" s="1">
        <v>4</v>
      </c>
    </row>
    <row r="600" spans="1:5" x14ac:dyDescent="0.35">
      <c r="A600" s="1" t="s">
        <v>153</v>
      </c>
      <c r="B600" s="1" t="s">
        <v>744</v>
      </c>
      <c r="C600" s="1" t="s">
        <v>86</v>
      </c>
      <c r="D600" s="1" t="s">
        <v>6470</v>
      </c>
      <c r="E600" s="1">
        <v>2</v>
      </c>
    </row>
    <row r="601" spans="1:5" x14ac:dyDescent="0.35">
      <c r="A601" s="1" t="s">
        <v>68</v>
      </c>
      <c r="B601" s="1" t="s">
        <v>1368</v>
      </c>
      <c r="C601" s="1" t="s">
        <v>22</v>
      </c>
      <c r="D601" s="1" t="s">
        <v>6470</v>
      </c>
      <c r="E601" s="1">
        <v>1</v>
      </c>
    </row>
    <row r="602" spans="1:5" x14ac:dyDescent="0.35">
      <c r="A602" s="1" t="s">
        <v>68</v>
      </c>
      <c r="B602" s="1" t="s">
        <v>1382</v>
      </c>
      <c r="C602" s="1" t="s">
        <v>22</v>
      </c>
      <c r="D602" s="1" t="s">
        <v>6470</v>
      </c>
      <c r="E602" s="1">
        <v>1</v>
      </c>
    </row>
    <row r="603" spans="1:5" x14ac:dyDescent="0.35">
      <c r="A603" s="1" t="s">
        <v>40</v>
      </c>
      <c r="B603" s="1" t="s">
        <v>1431</v>
      </c>
      <c r="C603" s="1" t="s">
        <v>22</v>
      </c>
      <c r="D603" s="1" t="s">
        <v>6470</v>
      </c>
      <c r="E603" s="1">
        <v>1</v>
      </c>
    </row>
    <row r="604" spans="1:5" x14ac:dyDescent="0.35">
      <c r="A604" s="1" t="s">
        <v>19</v>
      </c>
      <c r="B604" s="1" t="s">
        <v>1397</v>
      </c>
      <c r="C604" s="1" t="s">
        <v>22</v>
      </c>
      <c r="D604" s="1" t="s">
        <v>6470</v>
      </c>
      <c r="E604" s="1">
        <v>1</v>
      </c>
    </row>
    <row r="605" spans="1:5" x14ac:dyDescent="0.35">
      <c r="A605" s="1" t="s">
        <v>68</v>
      </c>
      <c r="B605" s="1" t="s">
        <v>1389</v>
      </c>
      <c r="C605" s="1" t="s">
        <v>22</v>
      </c>
      <c r="D605" s="1" t="s">
        <v>6470</v>
      </c>
      <c r="E605" s="1">
        <v>1</v>
      </c>
    </row>
    <row r="606" spans="1:5" x14ac:dyDescent="0.35">
      <c r="A606" s="1" t="s">
        <v>40</v>
      </c>
      <c r="B606" s="1" t="s">
        <v>1437</v>
      </c>
      <c r="C606" s="1" t="s">
        <v>22</v>
      </c>
      <c r="D606" s="1" t="s">
        <v>6470</v>
      </c>
      <c r="E606" s="1">
        <v>1</v>
      </c>
    </row>
    <row r="607" spans="1:5" x14ac:dyDescent="0.35">
      <c r="A607" s="1" t="s">
        <v>40</v>
      </c>
      <c r="B607" s="1" t="s">
        <v>1444</v>
      </c>
      <c r="C607" s="1" t="s">
        <v>22</v>
      </c>
      <c r="D607" s="1" t="s">
        <v>6470</v>
      </c>
      <c r="E607" s="1">
        <v>1</v>
      </c>
    </row>
    <row r="608" spans="1:5" x14ac:dyDescent="0.35">
      <c r="A608" s="1" t="s">
        <v>40</v>
      </c>
      <c r="B608" s="1" t="s">
        <v>1456</v>
      </c>
      <c r="C608" s="1" t="s">
        <v>22</v>
      </c>
      <c r="D608" s="1" t="s">
        <v>6470</v>
      </c>
      <c r="E608" s="1">
        <v>1</v>
      </c>
    </row>
    <row r="609" spans="1:5" x14ac:dyDescent="0.35">
      <c r="A609" s="1" t="s">
        <v>19</v>
      </c>
      <c r="B609" s="1" t="s">
        <v>1404</v>
      </c>
      <c r="C609" s="1" t="s">
        <v>22</v>
      </c>
      <c r="D609" s="1" t="s">
        <v>6470</v>
      </c>
      <c r="E609" s="1">
        <v>1</v>
      </c>
    </row>
    <row r="610" spans="1:5" x14ac:dyDescent="0.35">
      <c r="A610" s="1" t="s">
        <v>19</v>
      </c>
      <c r="B610" s="1" t="s">
        <v>1410</v>
      </c>
      <c r="C610" s="1" t="s">
        <v>22</v>
      </c>
      <c r="D610" s="1" t="s">
        <v>6470</v>
      </c>
      <c r="E610" s="1">
        <v>1</v>
      </c>
    </row>
    <row r="611" spans="1:5" x14ac:dyDescent="0.35">
      <c r="A611" s="1" t="s">
        <v>19</v>
      </c>
      <c r="B611" s="1" t="s">
        <v>1416</v>
      </c>
      <c r="C611" s="1" t="s">
        <v>22</v>
      </c>
      <c r="D611" s="1" t="s">
        <v>6470</v>
      </c>
      <c r="E611" s="1">
        <v>1</v>
      </c>
    </row>
    <row r="612" spans="1:5" x14ac:dyDescent="0.35">
      <c r="A612" s="1" t="s">
        <v>40</v>
      </c>
      <c r="B612" s="1" t="s">
        <v>1081</v>
      </c>
      <c r="C612" s="1" t="s">
        <v>22</v>
      </c>
      <c r="D612" s="1" t="s">
        <v>6470</v>
      </c>
      <c r="E612" s="1">
        <v>2</v>
      </c>
    </row>
    <row r="613" spans="1:5" x14ac:dyDescent="0.35">
      <c r="A613" s="1" t="s">
        <v>19</v>
      </c>
      <c r="B613" s="1" t="s">
        <v>1422</v>
      </c>
      <c r="C613" s="1" t="s">
        <v>22</v>
      </c>
      <c r="D613" s="1" t="s">
        <v>6470</v>
      </c>
      <c r="E613" s="1">
        <v>2</v>
      </c>
    </row>
    <row r="614" spans="1:5" x14ac:dyDescent="0.35">
      <c r="A614" s="1" t="s">
        <v>153</v>
      </c>
      <c r="B614" s="1" t="s">
        <v>624</v>
      </c>
      <c r="C614" s="1" t="s">
        <v>22</v>
      </c>
      <c r="D614" s="1" t="s">
        <v>6470</v>
      </c>
      <c r="E614" s="1">
        <v>5</v>
      </c>
    </row>
    <row r="615" spans="1:5" x14ac:dyDescent="0.35">
      <c r="A615" s="1" t="s">
        <v>68</v>
      </c>
      <c r="B615" s="1" t="s">
        <v>76</v>
      </c>
      <c r="C615" s="1" t="s">
        <v>22</v>
      </c>
      <c r="D615" s="1" t="s">
        <v>6470</v>
      </c>
      <c r="E615" s="1">
        <v>1</v>
      </c>
    </row>
    <row r="616" spans="1:5" x14ac:dyDescent="0.35">
      <c r="A616" s="1" t="s">
        <v>68</v>
      </c>
      <c r="B616" s="1" t="s">
        <v>3570</v>
      </c>
      <c r="C616" s="1" t="s">
        <v>22</v>
      </c>
      <c r="D616" s="1" t="s">
        <v>6470</v>
      </c>
      <c r="E616" s="1">
        <v>1</v>
      </c>
    </row>
    <row r="617" spans="1:5" x14ac:dyDescent="0.35">
      <c r="A617" s="1" t="s">
        <v>40</v>
      </c>
      <c r="B617" s="1" t="s">
        <v>3581</v>
      </c>
      <c r="C617" s="1" t="s">
        <v>22</v>
      </c>
      <c r="D617" s="1" t="s">
        <v>6470</v>
      </c>
      <c r="E617" s="1">
        <v>1</v>
      </c>
    </row>
    <row r="618" spans="1:5" x14ac:dyDescent="0.35">
      <c r="A618" s="1" t="s">
        <v>19</v>
      </c>
      <c r="B618" s="1" t="s">
        <v>3576</v>
      </c>
      <c r="C618" s="1" t="s">
        <v>22</v>
      </c>
      <c r="D618" s="1" t="s">
        <v>6470</v>
      </c>
      <c r="E618" s="1">
        <v>1</v>
      </c>
    </row>
    <row r="619" spans="1:5" x14ac:dyDescent="0.35">
      <c r="A619" s="1" t="s">
        <v>40</v>
      </c>
      <c r="B619" s="1" t="s">
        <v>52</v>
      </c>
      <c r="C619" s="1" t="s">
        <v>22</v>
      </c>
      <c r="D619" s="1" t="s">
        <v>6470</v>
      </c>
      <c r="E619" s="1">
        <v>5</v>
      </c>
    </row>
    <row r="620" spans="1:5" x14ac:dyDescent="0.35">
      <c r="A620" s="1" t="s">
        <v>40</v>
      </c>
      <c r="B620" s="1" t="s">
        <v>3682</v>
      </c>
      <c r="C620" s="1" t="s">
        <v>86</v>
      </c>
      <c r="D620" s="1" t="s">
        <v>7812</v>
      </c>
      <c r="E620" s="1">
        <v>1</v>
      </c>
    </row>
    <row r="621" spans="1:5" x14ac:dyDescent="0.35">
      <c r="A621" s="1" t="s">
        <v>153</v>
      </c>
      <c r="B621" s="1" t="s">
        <v>624</v>
      </c>
      <c r="C621" s="1" t="s">
        <v>22</v>
      </c>
      <c r="D621" s="1" t="s">
        <v>7812</v>
      </c>
      <c r="E621" s="1">
        <v>1</v>
      </c>
    </row>
    <row r="622" spans="1:5" x14ac:dyDescent="0.35">
      <c r="A622" s="1" t="s">
        <v>40</v>
      </c>
      <c r="B622" s="1" t="s">
        <v>3299</v>
      </c>
      <c r="C622" s="1" t="s">
        <v>22</v>
      </c>
      <c r="D622" s="1" t="s">
        <v>7812</v>
      </c>
      <c r="E622" s="1">
        <v>1</v>
      </c>
    </row>
    <row r="623" spans="1:5" x14ac:dyDescent="0.35">
      <c r="A623" s="1" t="s">
        <v>40</v>
      </c>
      <c r="B623" s="1" t="s">
        <v>1099</v>
      </c>
      <c r="C623" s="1" t="s">
        <v>22</v>
      </c>
      <c r="D623" s="1" t="s">
        <v>7812</v>
      </c>
      <c r="E623" s="1">
        <v>1</v>
      </c>
    </row>
    <row r="624" spans="1:5" x14ac:dyDescent="0.35">
      <c r="A624" s="1" t="s">
        <v>68</v>
      </c>
      <c r="B624" s="1" t="s">
        <v>3570</v>
      </c>
      <c r="C624" s="1" t="s">
        <v>22</v>
      </c>
      <c r="D624" s="1" t="s">
        <v>7812</v>
      </c>
      <c r="E624" s="1">
        <v>1</v>
      </c>
    </row>
    <row r="625" spans="1:5" x14ac:dyDescent="0.35">
      <c r="A625" s="1" t="s">
        <v>40</v>
      </c>
      <c r="B625" s="1" t="s">
        <v>3581</v>
      </c>
      <c r="C625" s="1" t="s">
        <v>22</v>
      </c>
      <c r="D625" s="1" t="s">
        <v>7812</v>
      </c>
      <c r="E625" s="1">
        <v>1</v>
      </c>
    </row>
    <row r="626" spans="1:5" x14ac:dyDescent="0.35">
      <c r="A626" s="1" t="s">
        <v>19</v>
      </c>
      <c r="B626" s="1" t="s">
        <v>3576</v>
      </c>
      <c r="C626" s="1" t="s">
        <v>22</v>
      </c>
      <c r="D626" s="1" t="s">
        <v>7812</v>
      </c>
      <c r="E626" s="1">
        <v>2</v>
      </c>
    </row>
    <row r="627" spans="1:5" x14ac:dyDescent="0.35">
      <c r="A627" s="1" t="s">
        <v>40</v>
      </c>
      <c r="B627" s="1" t="s">
        <v>1332</v>
      </c>
      <c r="C627" s="1" t="s">
        <v>22</v>
      </c>
      <c r="D627" s="1" t="s">
        <v>7812</v>
      </c>
      <c r="E627" s="1">
        <v>1</v>
      </c>
    </row>
    <row r="628" spans="1:5" x14ac:dyDescent="0.35">
      <c r="A628" s="1" t="s">
        <v>19</v>
      </c>
      <c r="B628" s="1" t="s">
        <v>2823</v>
      </c>
      <c r="C628" s="1" t="s">
        <v>22</v>
      </c>
      <c r="D628" s="1" t="s">
        <v>7812</v>
      </c>
      <c r="E628" s="1">
        <v>1</v>
      </c>
    </row>
    <row r="629" spans="1:5" x14ac:dyDescent="0.35">
      <c r="A629" s="1" t="s">
        <v>153</v>
      </c>
      <c r="B629" s="1" t="s">
        <v>624</v>
      </c>
      <c r="C629" s="1" t="s">
        <v>22</v>
      </c>
      <c r="D629" s="1" t="s">
        <v>6473</v>
      </c>
      <c r="E629" s="1">
        <v>1</v>
      </c>
    </row>
    <row r="630" spans="1:5" x14ac:dyDescent="0.35">
      <c r="A630" s="1" t="s">
        <v>153</v>
      </c>
      <c r="B630" s="1" t="s">
        <v>744</v>
      </c>
      <c r="C630" s="1" t="s">
        <v>86</v>
      </c>
      <c r="D630" s="1" t="s">
        <v>6365</v>
      </c>
      <c r="E630" s="1">
        <v>1</v>
      </c>
    </row>
    <row r="631" spans="1:5" x14ac:dyDescent="0.35">
      <c r="A631" s="1" t="s">
        <v>153</v>
      </c>
      <c r="B631" s="1" t="s">
        <v>3722</v>
      </c>
      <c r="C631" s="1" t="s">
        <v>86</v>
      </c>
      <c r="D631" s="1" t="s">
        <v>6365</v>
      </c>
      <c r="E631" s="1">
        <v>1</v>
      </c>
    </row>
    <row r="632" spans="1:5" x14ac:dyDescent="0.35">
      <c r="A632" s="1" t="s">
        <v>40</v>
      </c>
      <c r="B632" s="1" t="s">
        <v>3682</v>
      </c>
      <c r="C632" s="1" t="s">
        <v>86</v>
      </c>
      <c r="D632" s="1" t="s">
        <v>6365</v>
      </c>
      <c r="E632" s="1">
        <v>2</v>
      </c>
    </row>
    <row r="633" spans="1:5" x14ac:dyDescent="0.35">
      <c r="A633" s="1" t="s">
        <v>153</v>
      </c>
      <c r="B633" s="1" t="s">
        <v>624</v>
      </c>
      <c r="C633" s="1" t="s">
        <v>22</v>
      </c>
      <c r="D633" s="1" t="s">
        <v>6365</v>
      </c>
      <c r="E633" s="1">
        <v>1</v>
      </c>
    </row>
    <row r="634" spans="1:5" x14ac:dyDescent="0.35">
      <c r="A634" s="1" t="s">
        <v>68</v>
      </c>
      <c r="B634" s="1" t="s">
        <v>3570</v>
      </c>
      <c r="C634" s="1" t="s">
        <v>22</v>
      </c>
      <c r="D634" s="1" t="s">
        <v>6365</v>
      </c>
      <c r="E634" s="1">
        <v>1</v>
      </c>
    </row>
    <row r="635" spans="1:5" x14ac:dyDescent="0.35">
      <c r="A635" s="1" t="s">
        <v>40</v>
      </c>
      <c r="B635" s="1" t="s">
        <v>3581</v>
      </c>
      <c r="C635" s="1" t="s">
        <v>22</v>
      </c>
      <c r="D635" s="1" t="s">
        <v>6365</v>
      </c>
      <c r="E635" s="1">
        <v>1</v>
      </c>
    </row>
    <row r="636" spans="1:5" x14ac:dyDescent="0.35">
      <c r="A636" s="1" t="s">
        <v>19</v>
      </c>
      <c r="B636" s="1" t="s">
        <v>3576</v>
      </c>
      <c r="C636" s="1" t="s">
        <v>22</v>
      </c>
      <c r="D636" s="1" t="s">
        <v>6365</v>
      </c>
      <c r="E636" s="1">
        <v>1</v>
      </c>
    </row>
    <row r="637" spans="1:5" x14ac:dyDescent="0.35">
      <c r="A637" s="1" t="s">
        <v>40</v>
      </c>
      <c r="B637" s="1" t="s">
        <v>3576</v>
      </c>
      <c r="C637" s="1" t="s">
        <v>22</v>
      </c>
      <c r="D637" s="1" t="s">
        <v>6365</v>
      </c>
      <c r="E637" s="1">
        <v>1</v>
      </c>
    </row>
    <row r="638" spans="1:5" x14ac:dyDescent="0.35">
      <c r="A638" s="1" t="s">
        <v>153</v>
      </c>
      <c r="B638" s="1" t="s">
        <v>3723</v>
      </c>
      <c r="C638" s="1" t="s">
        <v>22</v>
      </c>
      <c r="D638" s="1" t="s">
        <v>6365</v>
      </c>
      <c r="E638" s="1">
        <v>1</v>
      </c>
    </row>
    <row r="639" spans="1:5" x14ac:dyDescent="0.35">
      <c r="A639" s="1" t="s">
        <v>19</v>
      </c>
      <c r="B639" s="1" t="s">
        <v>1873</v>
      </c>
      <c r="C639" s="1" t="s">
        <v>22</v>
      </c>
      <c r="D639" s="1" t="s">
        <v>6365</v>
      </c>
      <c r="E639" s="1">
        <v>1</v>
      </c>
    </row>
    <row r="640" spans="1:5" x14ac:dyDescent="0.35">
      <c r="A640" s="1" t="s">
        <v>19</v>
      </c>
      <c r="B640" s="1" t="s">
        <v>2823</v>
      </c>
      <c r="C640" s="1" t="s">
        <v>22</v>
      </c>
      <c r="D640" s="1" t="s">
        <v>6365</v>
      </c>
      <c r="E640" s="1">
        <v>1</v>
      </c>
    </row>
    <row r="641" spans="1:5" x14ac:dyDescent="0.35">
      <c r="A641" s="1" t="s">
        <v>153</v>
      </c>
      <c r="B641" s="1" t="s">
        <v>3709</v>
      </c>
      <c r="C641" s="1" t="s">
        <v>3091</v>
      </c>
      <c r="D641" s="1" t="s">
        <v>6365</v>
      </c>
      <c r="E641" s="1">
        <v>1</v>
      </c>
    </row>
    <row r="642" spans="1:5" x14ac:dyDescent="0.35">
      <c r="A642" s="1" t="s">
        <v>40</v>
      </c>
      <c r="B642" s="1" t="s">
        <v>3838</v>
      </c>
      <c r="C642" s="1" t="s">
        <v>3091</v>
      </c>
      <c r="D642" s="1" t="s">
        <v>6365</v>
      </c>
      <c r="E642" s="1">
        <v>1</v>
      </c>
    </row>
    <row r="643" spans="1:5" x14ac:dyDescent="0.35">
      <c r="A643" s="1" t="s">
        <v>153</v>
      </c>
      <c r="B643" s="1" t="s">
        <v>3731</v>
      </c>
      <c r="C643" s="1" t="s">
        <v>3732</v>
      </c>
      <c r="D643" s="1" t="s">
        <v>6365</v>
      </c>
      <c r="E643" s="1">
        <v>1</v>
      </c>
    </row>
    <row r="644" spans="1:5" x14ac:dyDescent="0.35">
      <c r="A644" s="1" t="s">
        <v>153</v>
      </c>
      <c r="B644" s="1" t="s">
        <v>7813</v>
      </c>
      <c r="C644" s="1" t="s">
        <v>22</v>
      </c>
      <c r="D644" s="1" t="s">
        <v>7814</v>
      </c>
      <c r="E644" s="1">
        <v>1</v>
      </c>
    </row>
    <row r="645" spans="1:5" x14ac:dyDescent="0.35">
      <c r="A645" s="1" t="s">
        <v>40</v>
      </c>
      <c r="B645" s="1" t="s">
        <v>7813</v>
      </c>
      <c r="C645" s="1" t="s">
        <v>22</v>
      </c>
      <c r="D645" s="1" t="s">
        <v>7814</v>
      </c>
      <c r="E645" s="1">
        <v>1</v>
      </c>
    </row>
    <row r="646" spans="1:5" x14ac:dyDescent="0.35">
      <c r="A646" s="1" t="s">
        <v>40</v>
      </c>
      <c r="B646" s="1" t="s">
        <v>3448</v>
      </c>
      <c r="C646" s="1" t="s">
        <v>86</v>
      </c>
      <c r="D646" s="1" t="s">
        <v>7815</v>
      </c>
      <c r="E646" s="1">
        <v>1</v>
      </c>
    </row>
    <row r="647" spans="1:5" x14ac:dyDescent="0.35">
      <c r="A647" s="1" t="s">
        <v>68</v>
      </c>
      <c r="B647" s="1" t="s">
        <v>3436</v>
      </c>
      <c r="C647" s="1" t="s">
        <v>22</v>
      </c>
      <c r="D647" s="1" t="s">
        <v>7815</v>
      </c>
      <c r="E647" s="1">
        <v>1</v>
      </c>
    </row>
    <row r="648" spans="1:5" x14ac:dyDescent="0.35">
      <c r="A648" s="1" t="s">
        <v>19</v>
      </c>
      <c r="B648" s="1" t="s">
        <v>3436</v>
      </c>
      <c r="C648" s="1" t="s">
        <v>22</v>
      </c>
      <c r="D648" s="1" t="s">
        <v>7815</v>
      </c>
      <c r="E648" s="1">
        <v>1</v>
      </c>
    </row>
    <row r="649" spans="1:5" x14ac:dyDescent="0.35">
      <c r="A649" s="1" t="s">
        <v>40</v>
      </c>
      <c r="B649" s="1" t="s">
        <v>3436</v>
      </c>
      <c r="C649" s="1" t="s">
        <v>22</v>
      </c>
      <c r="D649" s="1" t="s">
        <v>7815</v>
      </c>
      <c r="E649" s="1">
        <v>1</v>
      </c>
    </row>
    <row r="650" spans="1:5" x14ac:dyDescent="0.35">
      <c r="A650" s="1" t="s">
        <v>153</v>
      </c>
      <c r="B650" s="1" t="s">
        <v>3424</v>
      </c>
      <c r="C650" s="1" t="s">
        <v>22</v>
      </c>
      <c r="D650" s="1" t="s">
        <v>7815</v>
      </c>
      <c r="E650" s="1">
        <v>1</v>
      </c>
    </row>
    <row r="651" spans="1:5" x14ac:dyDescent="0.35">
      <c r="A651" s="1" t="s">
        <v>153</v>
      </c>
      <c r="B651" s="1" t="s">
        <v>624</v>
      </c>
      <c r="C651" s="1" t="s">
        <v>22</v>
      </c>
      <c r="D651" s="1" t="s">
        <v>7815</v>
      </c>
      <c r="E651" s="1">
        <v>3</v>
      </c>
    </row>
    <row r="652" spans="1:5" x14ac:dyDescent="0.35">
      <c r="A652" s="1" t="s">
        <v>40</v>
      </c>
      <c r="B652" s="1" t="s">
        <v>2805</v>
      </c>
      <c r="C652" s="1" t="s">
        <v>22</v>
      </c>
      <c r="D652" s="1" t="s">
        <v>7815</v>
      </c>
      <c r="E652" s="1">
        <v>1</v>
      </c>
    </row>
    <row r="653" spans="1:5" x14ac:dyDescent="0.35">
      <c r="A653" s="1" t="s">
        <v>19</v>
      </c>
      <c r="B653" s="1" t="s">
        <v>2826</v>
      </c>
      <c r="C653" s="1" t="s">
        <v>22</v>
      </c>
      <c r="D653" s="1" t="s">
        <v>7815</v>
      </c>
      <c r="E653" s="1">
        <v>1</v>
      </c>
    </row>
    <row r="654" spans="1:5" x14ac:dyDescent="0.35">
      <c r="A654" s="1" t="s">
        <v>40</v>
      </c>
      <c r="B654" s="1" t="s">
        <v>41</v>
      </c>
      <c r="C654" s="1" t="s">
        <v>22</v>
      </c>
      <c r="D654" s="1" t="s">
        <v>7815</v>
      </c>
      <c r="E654" s="1">
        <v>1</v>
      </c>
    </row>
    <row r="655" spans="1:5" x14ac:dyDescent="0.35">
      <c r="A655" s="1" t="s">
        <v>40</v>
      </c>
      <c r="B655" s="1" t="s">
        <v>1099</v>
      </c>
      <c r="C655" s="1" t="s">
        <v>22</v>
      </c>
      <c r="D655" s="1" t="s">
        <v>7815</v>
      </c>
      <c r="E655" s="1">
        <v>2</v>
      </c>
    </row>
    <row r="656" spans="1:5" x14ac:dyDescent="0.35">
      <c r="A656" s="1" t="s">
        <v>40</v>
      </c>
      <c r="B656" s="1" t="s">
        <v>50</v>
      </c>
      <c r="C656" s="1" t="s">
        <v>22</v>
      </c>
      <c r="D656" s="1" t="s">
        <v>7815</v>
      </c>
      <c r="E656" s="1">
        <v>1</v>
      </c>
    </row>
    <row r="657" spans="1:5" x14ac:dyDescent="0.35">
      <c r="A657" s="1" t="s">
        <v>19</v>
      </c>
      <c r="B657" s="1" t="s">
        <v>32</v>
      </c>
      <c r="C657" s="1" t="s">
        <v>22</v>
      </c>
      <c r="D657" s="1" t="s">
        <v>7815</v>
      </c>
      <c r="E657" s="1">
        <v>1</v>
      </c>
    </row>
    <row r="658" spans="1:5" x14ac:dyDescent="0.35">
      <c r="A658" s="1" t="s">
        <v>19</v>
      </c>
      <c r="B658" s="1" t="s">
        <v>3443</v>
      </c>
      <c r="C658" s="1" t="s">
        <v>22</v>
      </c>
      <c r="D658" s="1" t="s">
        <v>7815</v>
      </c>
      <c r="E658" s="1">
        <v>1</v>
      </c>
    </row>
    <row r="659" spans="1:5" x14ac:dyDescent="0.35">
      <c r="A659" s="1" t="s">
        <v>40</v>
      </c>
      <c r="B659" s="1" t="s">
        <v>2799</v>
      </c>
      <c r="C659" s="1" t="s">
        <v>22</v>
      </c>
      <c r="D659" s="1" t="s">
        <v>7815</v>
      </c>
      <c r="E659" s="1">
        <v>3</v>
      </c>
    </row>
    <row r="660" spans="1:5" x14ac:dyDescent="0.35">
      <c r="A660" s="1" t="s">
        <v>68</v>
      </c>
      <c r="B660" s="1" t="s">
        <v>3436</v>
      </c>
      <c r="C660" s="1" t="s">
        <v>22</v>
      </c>
      <c r="D660" s="1" t="s">
        <v>7816</v>
      </c>
      <c r="E660" s="1">
        <v>2</v>
      </c>
    </row>
    <row r="661" spans="1:5" x14ac:dyDescent="0.35">
      <c r="A661" s="1" t="s">
        <v>19</v>
      </c>
      <c r="B661" s="1" t="s">
        <v>3436</v>
      </c>
      <c r="C661" s="1" t="s">
        <v>22</v>
      </c>
      <c r="D661" s="1" t="s">
        <v>7816</v>
      </c>
      <c r="E661" s="1">
        <v>1</v>
      </c>
    </row>
    <row r="662" spans="1:5" x14ac:dyDescent="0.35">
      <c r="A662" s="1" t="s">
        <v>153</v>
      </c>
      <c r="B662" s="1" t="s">
        <v>624</v>
      </c>
      <c r="C662" s="1" t="s">
        <v>22</v>
      </c>
      <c r="D662" s="1" t="s">
        <v>7816</v>
      </c>
      <c r="E662" s="1">
        <v>5</v>
      </c>
    </row>
    <row r="663" spans="1:5" x14ac:dyDescent="0.35">
      <c r="A663" s="1" t="s">
        <v>19</v>
      </c>
      <c r="B663" s="1" t="s">
        <v>3443</v>
      </c>
      <c r="C663" s="1" t="s">
        <v>22</v>
      </c>
      <c r="D663" s="1" t="s">
        <v>7816</v>
      </c>
      <c r="E663" s="1">
        <v>1</v>
      </c>
    </row>
    <row r="664" spans="1:5" x14ac:dyDescent="0.35">
      <c r="A664" s="1" t="s">
        <v>40</v>
      </c>
      <c r="B664" s="1" t="s">
        <v>2799</v>
      </c>
      <c r="C664" s="1" t="s">
        <v>22</v>
      </c>
      <c r="D664" s="1" t="s">
        <v>7816</v>
      </c>
      <c r="E664" s="1">
        <v>2</v>
      </c>
    </row>
    <row r="665" spans="1:5" x14ac:dyDescent="0.35">
      <c r="A665" s="1" t="s">
        <v>40</v>
      </c>
      <c r="B665" s="1" t="s">
        <v>3088</v>
      </c>
      <c r="C665" s="1" t="s">
        <v>86</v>
      </c>
      <c r="D665" s="1" t="s">
        <v>6481</v>
      </c>
      <c r="E665" s="1">
        <v>1</v>
      </c>
    </row>
    <row r="666" spans="1:5" x14ac:dyDescent="0.35">
      <c r="A666" s="1" t="s">
        <v>19</v>
      </c>
      <c r="B666" s="1" t="s">
        <v>3250</v>
      </c>
      <c r="C666" s="1" t="s">
        <v>22</v>
      </c>
      <c r="D666" s="1" t="s">
        <v>6481</v>
      </c>
      <c r="E666" s="1">
        <v>1</v>
      </c>
    </row>
    <row r="667" spans="1:5" x14ac:dyDescent="0.35">
      <c r="A667" s="1" t="s">
        <v>153</v>
      </c>
      <c r="B667" s="1" t="s">
        <v>624</v>
      </c>
      <c r="C667" s="1" t="s">
        <v>22</v>
      </c>
      <c r="D667" s="1" t="s">
        <v>6481</v>
      </c>
      <c r="E667" s="1">
        <v>1</v>
      </c>
    </row>
    <row r="668" spans="1:5" x14ac:dyDescent="0.35">
      <c r="A668" s="1" t="s">
        <v>40</v>
      </c>
      <c r="B668" s="1" t="s">
        <v>2805</v>
      </c>
      <c r="C668" s="1" t="s">
        <v>22</v>
      </c>
      <c r="D668" s="1" t="s">
        <v>6481</v>
      </c>
      <c r="E668" s="1">
        <v>1</v>
      </c>
    </row>
    <row r="669" spans="1:5" x14ac:dyDescent="0.35">
      <c r="A669" s="1" t="s">
        <v>19</v>
      </c>
      <c r="B669" s="1" t="s">
        <v>2826</v>
      </c>
      <c r="C669" s="1" t="s">
        <v>22</v>
      </c>
      <c r="D669" s="1" t="s">
        <v>6481</v>
      </c>
      <c r="E669" s="1">
        <v>1</v>
      </c>
    </row>
    <row r="670" spans="1:5" x14ac:dyDescent="0.35">
      <c r="A670" s="1" t="s">
        <v>40</v>
      </c>
      <c r="B670" s="1" t="s">
        <v>3299</v>
      </c>
      <c r="C670" s="1" t="s">
        <v>22</v>
      </c>
      <c r="D670" s="1" t="s">
        <v>6481</v>
      </c>
      <c r="E670" s="1">
        <v>1</v>
      </c>
    </row>
    <row r="671" spans="1:5" x14ac:dyDescent="0.35">
      <c r="A671" s="1" t="s">
        <v>40</v>
      </c>
      <c r="B671" s="1" t="s">
        <v>1099</v>
      </c>
      <c r="C671" s="1" t="s">
        <v>22</v>
      </c>
      <c r="D671" s="1" t="s">
        <v>6481</v>
      </c>
      <c r="E671" s="1">
        <v>1</v>
      </c>
    </row>
    <row r="672" spans="1:5" x14ac:dyDescent="0.35">
      <c r="A672" s="1" t="s">
        <v>40</v>
      </c>
      <c r="B672" s="1" t="s">
        <v>3088</v>
      </c>
      <c r="C672" s="1" t="s">
        <v>86</v>
      </c>
      <c r="D672" s="1" t="s">
        <v>7817</v>
      </c>
      <c r="E672" s="1">
        <v>1</v>
      </c>
    </row>
    <row r="673" spans="1:5" x14ac:dyDescent="0.35">
      <c r="A673" s="1" t="s">
        <v>19</v>
      </c>
      <c r="B673" s="1" t="s">
        <v>3250</v>
      </c>
      <c r="C673" s="1" t="s">
        <v>22</v>
      </c>
      <c r="D673" s="1" t="s">
        <v>7817</v>
      </c>
      <c r="E673" s="1">
        <v>2</v>
      </c>
    </row>
    <row r="674" spans="1:5" x14ac:dyDescent="0.35">
      <c r="A674" s="1" t="s">
        <v>153</v>
      </c>
      <c r="B674" s="1" t="s">
        <v>624</v>
      </c>
      <c r="C674" s="1" t="s">
        <v>22</v>
      </c>
      <c r="D674" s="1" t="s">
        <v>7817</v>
      </c>
      <c r="E674" s="1">
        <v>5</v>
      </c>
    </row>
    <row r="675" spans="1:5" x14ac:dyDescent="0.35">
      <c r="A675" s="1" t="s">
        <v>40</v>
      </c>
      <c r="B675" s="1" t="s">
        <v>2805</v>
      </c>
      <c r="C675" s="1" t="s">
        <v>22</v>
      </c>
      <c r="D675" s="1" t="s">
        <v>7817</v>
      </c>
      <c r="E675" s="1">
        <v>27</v>
      </c>
    </row>
    <row r="676" spans="1:5" x14ac:dyDescent="0.35">
      <c r="A676" s="1" t="s">
        <v>19</v>
      </c>
      <c r="B676" s="1" t="s">
        <v>2826</v>
      </c>
      <c r="C676" s="1" t="s">
        <v>22</v>
      </c>
      <c r="D676" s="1" t="s">
        <v>7817</v>
      </c>
      <c r="E676" s="1">
        <v>14</v>
      </c>
    </row>
    <row r="677" spans="1:5" x14ac:dyDescent="0.35">
      <c r="A677" s="1" t="s">
        <v>40</v>
      </c>
      <c r="B677" s="1" t="s">
        <v>1099</v>
      </c>
      <c r="C677" s="1" t="s">
        <v>22</v>
      </c>
      <c r="D677" s="1" t="s">
        <v>7817</v>
      </c>
      <c r="E677" s="1">
        <v>7</v>
      </c>
    </row>
    <row r="678" spans="1:5" x14ac:dyDescent="0.35">
      <c r="A678" s="1" t="s">
        <v>40</v>
      </c>
      <c r="B678" s="1" t="s">
        <v>3088</v>
      </c>
      <c r="C678" s="1" t="s">
        <v>86</v>
      </c>
      <c r="D678" s="1" t="s">
        <v>7818</v>
      </c>
      <c r="E678" s="1">
        <v>4</v>
      </c>
    </row>
    <row r="679" spans="1:5" x14ac:dyDescent="0.35">
      <c r="A679" s="1" t="s">
        <v>19</v>
      </c>
      <c r="B679" s="1" t="s">
        <v>3250</v>
      </c>
      <c r="C679" s="1" t="s">
        <v>22</v>
      </c>
      <c r="D679" s="1" t="s">
        <v>7818</v>
      </c>
      <c r="E679" s="1">
        <v>4</v>
      </c>
    </row>
    <row r="680" spans="1:5" x14ac:dyDescent="0.35">
      <c r="A680" s="1" t="s">
        <v>153</v>
      </c>
      <c r="B680" s="1" t="s">
        <v>624</v>
      </c>
      <c r="C680" s="1" t="s">
        <v>22</v>
      </c>
      <c r="D680" s="1" t="s">
        <v>7818</v>
      </c>
      <c r="E680" s="1">
        <v>4</v>
      </c>
    </row>
    <row r="681" spans="1:5" x14ac:dyDescent="0.35">
      <c r="A681" s="1" t="s">
        <v>40</v>
      </c>
      <c r="B681" s="1" t="s">
        <v>2805</v>
      </c>
      <c r="C681" s="1" t="s">
        <v>22</v>
      </c>
      <c r="D681" s="1" t="s">
        <v>7818</v>
      </c>
      <c r="E681" s="1">
        <v>5</v>
      </c>
    </row>
    <row r="682" spans="1:5" x14ac:dyDescent="0.35">
      <c r="A682" s="1" t="s">
        <v>19</v>
      </c>
      <c r="B682" s="1" t="s">
        <v>2826</v>
      </c>
      <c r="C682" s="1" t="s">
        <v>22</v>
      </c>
      <c r="D682" s="1" t="s">
        <v>7818</v>
      </c>
      <c r="E682" s="1">
        <v>5</v>
      </c>
    </row>
    <row r="683" spans="1:5" x14ac:dyDescent="0.35">
      <c r="A683" s="1" t="s">
        <v>40</v>
      </c>
      <c r="B683" s="1" t="s">
        <v>3299</v>
      </c>
      <c r="C683" s="1" t="s">
        <v>22</v>
      </c>
      <c r="D683" s="1" t="s">
        <v>7818</v>
      </c>
      <c r="E683" s="1">
        <v>4</v>
      </c>
    </row>
    <row r="684" spans="1:5" x14ac:dyDescent="0.35">
      <c r="A684" s="1" t="s">
        <v>40</v>
      </c>
      <c r="B684" s="1" t="s">
        <v>1099</v>
      </c>
      <c r="C684" s="1" t="s">
        <v>22</v>
      </c>
      <c r="D684" s="1" t="s">
        <v>7818</v>
      </c>
      <c r="E684" s="1">
        <v>6</v>
      </c>
    </row>
    <row r="685" spans="1:5" x14ac:dyDescent="0.35">
      <c r="A685" s="1" t="s">
        <v>153</v>
      </c>
      <c r="B685" s="1" t="s">
        <v>7819</v>
      </c>
      <c r="C685" s="1" t="s">
        <v>5099</v>
      </c>
      <c r="D685" s="1" t="s">
        <v>7820</v>
      </c>
      <c r="E685" s="1">
        <v>1</v>
      </c>
    </row>
    <row r="686" spans="1:5" x14ac:dyDescent="0.35">
      <c r="A686" s="1" t="s">
        <v>68</v>
      </c>
      <c r="B686" s="1" t="s">
        <v>76</v>
      </c>
      <c r="C686" s="1" t="s">
        <v>22</v>
      </c>
      <c r="D686" s="1" t="s">
        <v>7821</v>
      </c>
      <c r="E686" s="1">
        <v>1</v>
      </c>
    </row>
    <row r="687" spans="1:5" x14ac:dyDescent="0.35">
      <c r="A687" s="1" t="s">
        <v>40</v>
      </c>
      <c r="B687" s="1" t="s">
        <v>1214</v>
      </c>
      <c r="C687" s="1" t="s">
        <v>22</v>
      </c>
      <c r="D687" s="1" t="s">
        <v>7313</v>
      </c>
      <c r="E687" s="1">
        <v>2</v>
      </c>
    </row>
    <row r="688" spans="1:5" x14ac:dyDescent="0.35">
      <c r="A688" s="1" t="s">
        <v>40</v>
      </c>
      <c r="B688" s="1" t="s">
        <v>1099</v>
      </c>
      <c r="C688" s="1" t="s">
        <v>22</v>
      </c>
      <c r="D688" s="1" t="s">
        <v>7313</v>
      </c>
      <c r="E688" s="1">
        <v>2</v>
      </c>
    </row>
    <row r="689" spans="1:5" x14ac:dyDescent="0.35">
      <c r="A689" s="1" t="s">
        <v>40</v>
      </c>
      <c r="B689" s="1" t="s">
        <v>1332</v>
      </c>
      <c r="C689" s="1" t="s">
        <v>22</v>
      </c>
      <c r="D689" s="1" t="s">
        <v>7313</v>
      </c>
      <c r="E689" s="1">
        <v>1</v>
      </c>
    </row>
    <row r="690" spans="1:5" x14ac:dyDescent="0.35">
      <c r="A690" s="1" t="s">
        <v>40</v>
      </c>
      <c r="B690" s="1" t="s">
        <v>144</v>
      </c>
      <c r="C690" s="1" t="s">
        <v>22</v>
      </c>
      <c r="D690" s="1" t="s">
        <v>7313</v>
      </c>
      <c r="E690" s="1">
        <v>1</v>
      </c>
    </row>
    <row r="691" spans="1:5" x14ac:dyDescent="0.35">
      <c r="A691" s="1" t="s">
        <v>40</v>
      </c>
      <c r="B691" s="1" t="s">
        <v>1214</v>
      </c>
      <c r="C691" s="1" t="s">
        <v>22</v>
      </c>
      <c r="D691" s="1" t="s">
        <v>7822</v>
      </c>
      <c r="E691" s="1">
        <v>5</v>
      </c>
    </row>
    <row r="692" spans="1:5" x14ac:dyDescent="0.35">
      <c r="A692" s="1" t="s">
        <v>40</v>
      </c>
      <c r="B692" s="1" t="s">
        <v>1099</v>
      </c>
      <c r="C692" s="1" t="s">
        <v>22</v>
      </c>
      <c r="D692" s="1" t="s">
        <v>7822</v>
      </c>
      <c r="E692" s="1">
        <v>5</v>
      </c>
    </row>
    <row r="693" spans="1:5" x14ac:dyDescent="0.35">
      <c r="A693" s="1" t="s">
        <v>40</v>
      </c>
      <c r="B693" s="1" t="s">
        <v>1332</v>
      </c>
      <c r="C693" s="1" t="s">
        <v>22</v>
      </c>
      <c r="D693" s="1" t="s">
        <v>7822</v>
      </c>
      <c r="E693" s="1">
        <v>2</v>
      </c>
    </row>
    <row r="694" spans="1:5" x14ac:dyDescent="0.35">
      <c r="A694" s="1" t="s">
        <v>40</v>
      </c>
      <c r="B694" s="1" t="s">
        <v>144</v>
      </c>
      <c r="C694" s="1" t="s">
        <v>22</v>
      </c>
      <c r="D694" s="1" t="s">
        <v>7822</v>
      </c>
      <c r="E694" s="1">
        <v>1</v>
      </c>
    </row>
    <row r="695" spans="1:5" x14ac:dyDescent="0.35">
      <c r="A695" s="1" t="s">
        <v>153</v>
      </c>
      <c r="B695" s="1" t="s">
        <v>624</v>
      </c>
      <c r="C695" s="1" t="s">
        <v>22</v>
      </c>
      <c r="D695" s="1" t="s">
        <v>7823</v>
      </c>
      <c r="E695" s="1">
        <v>1</v>
      </c>
    </row>
    <row r="696" spans="1:5" x14ac:dyDescent="0.35">
      <c r="A696" s="1" t="s">
        <v>40</v>
      </c>
      <c r="B696" s="1" t="s">
        <v>1099</v>
      </c>
      <c r="C696" s="1" t="s">
        <v>22</v>
      </c>
      <c r="D696" s="1" t="s">
        <v>7823</v>
      </c>
      <c r="E696" s="1">
        <v>1</v>
      </c>
    </row>
    <row r="697" spans="1:5" x14ac:dyDescent="0.35">
      <c r="A697" s="1" t="s">
        <v>40</v>
      </c>
      <c r="B697" s="1" t="s">
        <v>4554</v>
      </c>
      <c r="C697" s="1" t="s">
        <v>86</v>
      </c>
      <c r="D697" s="1" t="s">
        <v>6485</v>
      </c>
      <c r="E697" s="1">
        <v>1</v>
      </c>
    </row>
    <row r="698" spans="1:5" x14ac:dyDescent="0.35">
      <c r="A698" s="1" t="s">
        <v>68</v>
      </c>
      <c r="B698" s="1" t="s">
        <v>76</v>
      </c>
      <c r="C698" s="1" t="s">
        <v>2934</v>
      </c>
      <c r="D698" s="1" t="s">
        <v>6485</v>
      </c>
      <c r="E698" s="1">
        <v>2</v>
      </c>
    </row>
    <row r="699" spans="1:5" x14ac:dyDescent="0.35">
      <c r="A699" s="1" t="s">
        <v>19</v>
      </c>
      <c r="B699" s="1" t="s">
        <v>80</v>
      </c>
      <c r="C699" s="1" t="s">
        <v>2934</v>
      </c>
      <c r="D699" s="1" t="s">
        <v>6485</v>
      </c>
      <c r="E699" s="1">
        <v>1</v>
      </c>
    </row>
    <row r="700" spans="1:5" x14ac:dyDescent="0.35">
      <c r="A700" s="1" t="s">
        <v>40</v>
      </c>
      <c r="B700" s="1" t="s">
        <v>1214</v>
      </c>
      <c r="C700" s="1" t="s">
        <v>2934</v>
      </c>
      <c r="D700" s="1" t="s">
        <v>6485</v>
      </c>
      <c r="E700" s="1">
        <v>2</v>
      </c>
    </row>
    <row r="701" spans="1:5" x14ac:dyDescent="0.35">
      <c r="A701" s="1" t="s">
        <v>40</v>
      </c>
      <c r="B701" s="1" t="s">
        <v>3250</v>
      </c>
      <c r="C701" s="1" t="s">
        <v>22</v>
      </c>
      <c r="D701" s="1" t="s">
        <v>6485</v>
      </c>
      <c r="E701" s="1">
        <v>1</v>
      </c>
    </row>
    <row r="702" spans="1:5" x14ac:dyDescent="0.35">
      <c r="A702" s="1" t="s">
        <v>40</v>
      </c>
      <c r="B702" s="1" t="s">
        <v>43</v>
      </c>
      <c r="C702" s="1" t="s">
        <v>22</v>
      </c>
      <c r="D702" s="1" t="s">
        <v>6485</v>
      </c>
      <c r="E702" s="1">
        <v>1</v>
      </c>
    </row>
    <row r="703" spans="1:5" x14ac:dyDescent="0.35">
      <c r="A703" s="1" t="s">
        <v>19</v>
      </c>
      <c r="B703" s="1" t="s">
        <v>24</v>
      </c>
      <c r="C703" s="1" t="s">
        <v>22</v>
      </c>
      <c r="D703" s="1" t="s">
        <v>6485</v>
      </c>
      <c r="E703" s="1">
        <v>1</v>
      </c>
    </row>
    <row r="704" spans="1:5" x14ac:dyDescent="0.35">
      <c r="A704" s="1" t="s">
        <v>68</v>
      </c>
      <c r="B704" s="1" t="s">
        <v>1382</v>
      </c>
      <c r="C704" s="1" t="s">
        <v>22</v>
      </c>
      <c r="D704" s="1" t="s">
        <v>6485</v>
      </c>
      <c r="E704" s="1">
        <v>1</v>
      </c>
    </row>
    <row r="705" spans="1:5" x14ac:dyDescent="0.35">
      <c r="A705" s="1" t="s">
        <v>40</v>
      </c>
      <c r="B705" s="1" t="s">
        <v>1431</v>
      </c>
      <c r="C705" s="1" t="s">
        <v>22</v>
      </c>
      <c r="D705" s="1" t="s">
        <v>6485</v>
      </c>
      <c r="E705" s="1">
        <v>1</v>
      </c>
    </row>
    <row r="706" spans="1:5" x14ac:dyDescent="0.35">
      <c r="A706" s="1" t="s">
        <v>19</v>
      </c>
      <c r="B706" s="1" t="s">
        <v>1397</v>
      </c>
      <c r="C706" s="1" t="s">
        <v>22</v>
      </c>
      <c r="D706" s="1" t="s">
        <v>6485</v>
      </c>
      <c r="E706" s="1">
        <v>1</v>
      </c>
    </row>
    <row r="707" spans="1:5" x14ac:dyDescent="0.35">
      <c r="A707" s="1" t="s">
        <v>153</v>
      </c>
      <c r="B707" s="1" t="s">
        <v>624</v>
      </c>
      <c r="C707" s="1" t="s">
        <v>22</v>
      </c>
      <c r="D707" s="1" t="s">
        <v>6485</v>
      </c>
      <c r="E707" s="1">
        <v>5</v>
      </c>
    </row>
    <row r="708" spans="1:5" x14ac:dyDescent="0.35">
      <c r="A708" s="1" t="s">
        <v>68</v>
      </c>
      <c r="B708" s="1" t="s">
        <v>76</v>
      </c>
      <c r="C708" s="1" t="s">
        <v>22</v>
      </c>
      <c r="D708" s="1" t="s">
        <v>6485</v>
      </c>
      <c r="E708" s="1">
        <v>4</v>
      </c>
    </row>
    <row r="709" spans="1:5" x14ac:dyDescent="0.35">
      <c r="A709" s="1" t="s">
        <v>40</v>
      </c>
      <c r="B709" s="1" t="s">
        <v>2805</v>
      </c>
      <c r="C709" s="1" t="s">
        <v>22</v>
      </c>
      <c r="D709" s="1" t="s">
        <v>6485</v>
      </c>
      <c r="E709" s="1">
        <v>2</v>
      </c>
    </row>
    <row r="710" spans="1:5" x14ac:dyDescent="0.35">
      <c r="A710" s="1" t="s">
        <v>19</v>
      </c>
      <c r="B710" s="1" t="s">
        <v>2826</v>
      </c>
      <c r="C710" s="1" t="s">
        <v>22</v>
      </c>
      <c r="D710" s="1" t="s">
        <v>6485</v>
      </c>
      <c r="E710" s="1">
        <v>1</v>
      </c>
    </row>
    <row r="711" spans="1:5" x14ac:dyDescent="0.35">
      <c r="A711" s="1" t="s">
        <v>68</v>
      </c>
      <c r="B711" s="1" t="s">
        <v>69</v>
      </c>
      <c r="C711" s="1" t="s">
        <v>22</v>
      </c>
      <c r="D711" s="1" t="s">
        <v>6485</v>
      </c>
      <c r="E711" s="1">
        <v>1</v>
      </c>
    </row>
    <row r="712" spans="1:5" x14ac:dyDescent="0.35">
      <c r="A712" s="1" t="s">
        <v>40</v>
      </c>
      <c r="B712" s="1" t="s">
        <v>89</v>
      </c>
      <c r="C712" s="1" t="s">
        <v>22</v>
      </c>
      <c r="D712" s="1" t="s">
        <v>6485</v>
      </c>
      <c r="E712" s="1">
        <v>1</v>
      </c>
    </row>
    <row r="713" spans="1:5" x14ac:dyDescent="0.35">
      <c r="A713" s="1" t="s">
        <v>19</v>
      </c>
      <c r="B713" s="1" t="s">
        <v>80</v>
      </c>
      <c r="C713" s="1" t="s">
        <v>22</v>
      </c>
      <c r="D713" s="1" t="s">
        <v>6485</v>
      </c>
      <c r="E713" s="1">
        <v>1</v>
      </c>
    </row>
    <row r="714" spans="1:5" x14ac:dyDescent="0.35">
      <c r="A714" s="1" t="s">
        <v>40</v>
      </c>
      <c r="B714" s="1" t="s">
        <v>1214</v>
      </c>
      <c r="C714" s="1" t="s">
        <v>22</v>
      </c>
      <c r="D714" s="1" t="s">
        <v>6485</v>
      </c>
      <c r="E714" s="1">
        <v>6</v>
      </c>
    </row>
    <row r="715" spans="1:5" x14ac:dyDescent="0.35">
      <c r="A715" s="1" t="s">
        <v>40</v>
      </c>
      <c r="B715" s="1" t="s">
        <v>41</v>
      </c>
      <c r="C715" s="1" t="s">
        <v>22</v>
      </c>
      <c r="D715" s="1" t="s">
        <v>6485</v>
      </c>
      <c r="E715" s="1">
        <v>4</v>
      </c>
    </row>
    <row r="716" spans="1:5" x14ac:dyDescent="0.35">
      <c r="A716" s="1" t="s">
        <v>19</v>
      </c>
      <c r="B716" s="1" t="s">
        <v>20</v>
      </c>
      <c r="C716" s="1" t="s">
        <v>22</v>
      </c>
      <c r="D716" s="1" t="s">
        <v>6485</v>
      </c>
      <c r="E716" s="1">
        <v>2</v>
      </c>
    </row>
    <row r="717" spans="1:5" x14ac:dyDescent="0.35">
      <c r="A717" s="1" t="s">
        <v>40</v>
      </c>
      <c r="B717" s="1" t="s">
        <v>1092</v>
      </c>
      <c r="C717" s="1" t="s">
        <v>22</v>
      </c>
      <c r="D717" s="1" t="s">
        <v>6485</v>
      </c>
      <c r="E717" s="1">
        <v>4</v>
      </c>
    </row>
    <row r="718" spans="1:5" x14ac:dyDescent="0.35">
      <c r="A718" s="1" t="s">
        <v>19</v>
      </c>
      <c r="B718" s="1" t="s">
        <v>980</v>
      </c>
      <c r="C718" s="1" t="s">
        <v>22</v>
      </c>
      <c r="D718" s="1" t="s">
        <v>6485</v>
      </c>
      <c r="E718" s="1">
        <v>5</v>
      </c>
    </row>
    <row r="719" spans="1:5" x14ac:dyDescent="0.35">
      <c r="A719" s="1" t="s">
        <v>40</v>
      </c>
      <c r="B719" s="1" t="s">
        <v>3299</v>
      </c>
      <c r="C719" s="1" t="s">
        <v>22</v>
      </c>
      <c r="D719" s="1" t="s">
        <v>6485</v>
      </c>
      <c r="E719" s="1">
        <v>1</v>
      </c>
    </row>
    <row r="720" spans="1:5" x14ac:dyDescent="0.35">
      <c r="A720" s="1" t="s">
        <v>40</v>
      </c>
      <c r="B720" s="1" t="s">
        <v>1099</v>
      </c>
      <c r="C720" s="1" t="s">
        <v>22</v>
      </c>
      <c r="D720" s="1" t="s">
        <v>6485</v>
      </c>
      <c r="E720" s="1">
        <v>4</v>
      </c>
    </row>
    <row r="721" spans="1:5" x14ac:dyDescent="0.35">
      <c r="A721" s="1" t="s">
        <v>19</v>
      </c>
      <c r="B721" s="1" t="s">
        <v>991</v>
      </c>
      <c r="C721" s="1" t="s">
        <v>22</v>
      </c>
      <c r="D721" s="1" t="s">
        <v>6485</v>
      </c>
      <c r="E721" s="1">
        <v>1</v>
      </c>
    </row>
    <row r="722" spans="1:5" x14ac:dyDescent="0.35">
      <c r="A722" s="1" t="s">
        <v>40</v>
      </c>
      <c r="B722" s="1" t="s">
        <v>50</v>
      </c>
      <c r="C722" s="1" t="s">
        <v>22</v>
      </c>
      <c r="D722" s="1" t="s">
        <v>6485</v>
      </c>
      <c r="E722" s="1">
        <v>1</v>
      </c>
    </row>
    <row r="723" spans="1:5" x14ac:dyDescent="0.35">
      <c r="A723" s="1" t="s">
        <v>40</v>
      </c>
      <c r="B723" s="1" t="s">
        <v>52</v>
      </c>
      <c r="C723" s="1" t="s">
        <v>22</v>
      </c>
      <c r="D723" s="1" t="s">
        <v>6485</v>
      </c>
      <c r="E723" s="1">
        <v>1</v>
      </c>
    </row>
    <row r="724" spans="1:5" x14ac:dyDescent="0.35">
      <c r="A724" s="1" t="s">
        <v>19</v>
      </c>
      <c r="B724" s="1" t="s">
        <v>32</v>
      </c>
      <c r="C724" s="1" t="s">
        <v>22</v>
      </c>
      <c r="D724" s="1" t="s">
        <v>6485</v>
      </c>
      <c r="E724" s="1">
        <v>2</v>
      </c>
    </row>
    <row r="725" spans="1:5" x14ac:dyDescent="0.35">
      <c r="A725" s="1" t="s">
        <v>19</v>
      </c>
      <c r="B725" s="1" t="s">
        <v>34</v>
      </c>
      <c r="C725" s="1" t="s">
        <v>22</v>
      </c>
      <c r="D725" s="1" t="s">
        <v>6485</v>
      </c>
      <c r="E725" s="1">
        <v>1</v>
      </c>
    </row>
    <row r="726" spans="1:5" x14ac:dyDescent="0.35">
      <c r="A726" s="1" t="s">
        <v>40</v>
      </c>
      <c r="B726" s="1" t="s">
        <v>1332</v>
      </c>
      <c r="C726" s="1" t="s">
        <v>22</v>
      </c>
      <c r="D726" s="1" t="s">
        <v>6485</v>
      </c>
      <c r="E726" s="1">
        <v>1</v>
      </c>
    </row>
    <row r="727" spans="1:5" x14ac:dyDescent="0.35">
      <c r="A727" s="1" t="s">
        <v>40</v>
      </c>
      <c r="B727" s="1" t="s">
        <v>1187</v>
      </c>
      <c r="C727" s="1" t="s">
        <v>22</v>
      </c>
      <c r="D727" s="1" t="s">
        <v>6485</v>
      </c>
      <c r="E727" s="1">
        <v>1</v>
      </c>
    </row>
    <row r="728" spans="1:5" x14ac:dyDescent="0.35">
      <c r="A728" s="1" t="s">
        <v>153</v>
      </c>
      <c r="B728" s="1" t="s">
        <v>3088</v>
      </c>
      <c r="C728" s="1" t="s">
        <v>22</v>
      </c>
      <c r="D728" s="1" t="s">
        <v>6485</v>
      </c>
      <c r="E728" s="1">
        <v>1</v>
      </c>
    </row>
    <row r="729" spans="1:5" x14ac:dyDescent="0.35">
      <c r="A729" s="1" t="s">
        <v>40</v>
      </c>
      <c r="B729" s="1" t="s">
        <v>3088</v>
      </c>
      <c r="C729" s="1" t="s">
        <v>22</v>
      </c>
      <c r="D729" s="1" t="s">
        <v>6485</v>
      </c>
      <c r="E729" s="1">
        <v>1</v>
      </c>
    </row>
    <row r="730" spans="1:5" x14ac:dyDescent="0.35">
      <c r="A730" s="1" t="s">
        <v>68</v>
      </c>
      <c r="B730" s="1" t="s">
        <v>76</v>
      </c>
      <c r="C730" s="1" t="s">
        <v>22</v>
      </c>
      <c r="D730" s="1" t="s">
        <v>7824</v>
      </c>
      <c r="E730" s="1">
        <v>1</v>
      </c>
    </row>
    <row r="731" spans="1:5" x14ac:dyDescent="0.35">
      <c r="A731" s="1" t="s">
        <v>153</v>
      </c>
      <c r="B731" s="1" t="s">
        <v>624</v>
      </c>
      <c r="C731" s="1" t="s">
        <v>22</v>
      </c>
      <c r="D731" s="1" t="s">
        <v>7825</v>
      </c>
      <c r="E731" s="1">
        <v>1</v>
      </c>
    </row>
    <row r="732" spans="1:5" x14ac:dyDescent="0.35">
      <c r="A732" s="1" t="s">
        <v>40</v>
      </c>
      <c r="B732" s="1" t="s">
        <v>41</v>
      </c>
      <c r="C732" s="1" t="s">
        <v>22</v>
      </c>
      <c r="D732" s="1" t="s">
        <v>7325</v>
      </c>
      <c r="E732" s="1">
        <v>1</v>
      </c>
    </row>
    <row r="733" spans="1:5" x14ac:dyDescent="0.35">
      <c r="A733" s="1" t="s">
        <v>153</v>
      </c>
      <c r="B733" s="1" t="s">
        <v>7826</v>
      </c>
      <c r="C733" s="1" t="s">
        <v>86</v>
      </c>
      <c r="D733" s="1" t="s">
        <v>7827</v>
      </c>
      <c r="E733" s="1">
        <v>1</v>
      </c>
    </row>
    <row r="734" spans="1:5" x14ac:dyDescent="0.35">
      <c r="A734" s="1" t="s">
        <v>68</v>
      </c>
      <c r="B734" s="1" t="s">
        <v>7828</v>
      </c>
      <c r="C734" s="1" t="s">
        <v>86</v>
      </c>
      <c r="D734" s="1" t="s">
        <v>7827</v>
      </c>
      <c r="E734" s="1">
        <v>1</v>
      </c>
    </row>
    <row r="735" spans="1:5" x14ac:dyDescent="0.35">
      <c r="A735" s="1" t="s">
        <v>40</v>
      </c>
      <c r="B735" s="1" t="s">
        <v>4554</v>
      </c>
      <c r="C735" s="1" t="s">
        <v>86</v>
      </c>
      <c r="D735" s="1" t="s">
        <v>7829</v>
      </c>
      <c r="E735" s="1">
        <v>2</v>
      </c>
    </row>
    <row r="736" spans="1:5" x14ac:dyDescent="0.35">
      <c r="A736" s="1" t="s">
        <v>153</v>
      </c>
      <c r="B736" s="1" t="s">
        <v>624</v>
      </c>
      <c r="C736" s="1" t="s">
        <v>22</v>
      </c>
      <c r="D736" s="1" t="s">
        <v>7829</v>
      </c>
      <c r="E736" s="1">
        <v>17</v>
      </c>
    </row>
    <row r="737" spans="1:5" x14ac:dyDescent="0.35">
      <c r="A737" s="1" t="s">
        <v>68</v>
      </c>
      <c r="B737" s="1" t="s">
        <v>76</v>
      </c>
      <c r="C737" s="1" t="s">
        <v>22</v>
      </c>
      <c r="D737" s="1" t="s">
        <v>7829</v>
      </c>
      <c r="E737" s="1">
        <v>1</v>
      </c>
    </row>
    <row r="738" spans="1:5" x14ac:dyDescent="0.35">
      <c r="A738" s="1" t="s">
        <v>19</v>
      </c>
      <c r="B738" s="1" t="s">
        <v>2826</v>
      </c>
      <c r="C738" s="1" t="s">
        <v>22</v>
      </c>
      <c r="D738" s="1" t="s">
        <v>7829</v>
      </c>
      <c r="E738" s="1">
        <v>1</v>
      </c>
    </row>
    <row r="739" spans="1:5" x14ac:dyDescent="0.35">
      <c r="A739" s="1" t="s">
        <v>40</v>
      </c>
      <c r="B739" s="1" t="s">
        <v>1214</v>
      </c>
      <c r="C739" s="1" t="s">
        <v>22</v>
      </c>
      <c r="D739" s="1" t="s">
        <v>7829</v>
      </c>
      <c r="E739" s="1">
        <v>2</v>
      </c>
    </row>
    <row r="740" spans="1:5" x14ac:dyDescent="0.35">
      <c r="A740" s="1" t="s">
        <v>153</v>
      </c>
      <c r="B740" s="1" t="s">
        <v>744</v>
      </c>
      <c r="C740" s="1" t="s">
        <v>86</v>
      </c>
      <c r="D740" s="1" t="s">
        <v>7830</v>
      </c>
      <c r="E740" s="1">
        <v>1</v>
      </c>
    </row>
    <row r="741" spans="1:5" x14ac:dyDescent="0.35">
      <c r="A741" s="1" t="s">
        <v>153</v>
      </c>
      <c r="B741" s="1" t="s">
        <v>624</v>
      </c>
      <c r="C741" s="1" t="s">
        <v>22</v>
      </c>
      <c r="D741" s="1" t="s">
        <v>7830</v>
      </c>
      <c r="E741" s="1">
        <v>1</v>
      </c>
    </row>
    <row r="742" spans="1:5" x14ac:dyDescent="0.35">
      <c r="A742" s="1" t="s">
        <v>40</v>
      </c>
      <c r="B742" s="1" t="s">
        <v>2956</v>
      </c>
      <c r="C742" s="1" t="s">
        <v>5747</v>
      </c>
      <c r="D742" s="1" t="s">
        <v>6357</v>
      </c>
      <c r="E742" s="1">
        <v>1</v>
      </c>
    </row>
    <row r="743" spans="1:5" x14ac:dyDescent="0.35">
      <c r="A743" s="1" t="s">
        <v>40</v>
      </c>
      <c r="B743" s="1" t="s">
        <v>3050</v>
      </c>
      <c r="C743" s="1" t="s">
        <v>86</v>
      </c>
      <c r="D743" s="1" t="s">
        <v>6357</v>
      </c>
      <c r="E743" s="1">
        <v>1</v>
      </c>
    </row>
    <row r="744" spans="1:5" x14ac:dyDescent="0.35">
      <c r="A744" s="1" t="s">
        <v>153</v>
      </c>
      <c r="B744" s="1" t="s">
        <v>5689</v>
      </c>
      <c r="C744" s="1" t="s">
        <v>86</v>
      </c>
      <c r="D744" s="1" t="s">
        <v>6357</v>
      </c>
      <c r="E744" s="1">
        <v>1</v>
      </c>
    </row>
    <row r="745" spans="1:5" x14ac:dyDescent="0.35">
      <c r="A745" s="1" t="s">
        <v>68</v>
      </c>
      <c r="B745" s="1" t="s">
        <v>76</v>
      </c>
      <c r="C745" s="1" t="s">
        <v>2934</v>
      </c>
      <c r="D745" s="1" t="s">
        <v>6357</v>
      </c>
      <c r="E745" s="1">
        <v>1</v>
      </c>
    </row>
    <row r="746" spans="1:5" x14ac:dyDescent="0.35">
      <c r="A746" s="1" t="s">
        <v>40</v>
      </c>
      <c r="B746" s="1" t="s">
        <v>1214</v>
      </c>
      <c r="C746" s="1" t="s">
        <v>2934</v>
      </c>
      <c r="D746" s="1" t="s">
        <v>6357</v>
      </c>
      <c r="E746" s="1">
        <v>1</v>
      </c>
    </row>
    <row r="747" spans="1:5" x14ac:dyDescent="0.35">
      <c r="A747" s="1" t="s">
        <v>153</v>
      </c>
      <c r="B747" s="1" t="s">
        <v>624</v>
      </c>
      <c r="C747" s="1" t="s">
        <v>22</v>
      </c>
      <c r="D747" s="1" t="s">
        <v>6357</v>
      </c>
      <c r="E747" s="1">
        <v>1</v>
      </c>
    </row>
    <row r="748" spans="1:5" x14ac:dyDescent="0.35">
      <c r="A748" s="1" t="s">
        <v>68</v>
      </c>
      <c r="B748" s="1" t="s">
        <v>76</v>
      </c>
      <c r="C748" s="1" t="s">
        <v>22</v>
      </c>
      <c r="D748" s="1" t="s">
        <v>6357</v>
      </c>
      <c r="E748" s="1">
        <v>2</v>
      </c>
    </row>
    <row r="749" spans="1:5" x14ac:dyDescent="0.35">
      <c r="A749" s="1" t="s">
        <v>40</v>
      </c>
      <c r="B749" s="1" t="s">
        <v>2805</v>
      </c>
      <c r="C749" s="1" t="s">
        <v>22</v>
      </c>
      <c r="D749" s="1" t="s">
        <v>6357</v>
      </c>
      <c r="E749" s="1">
        <v>2</v>
      </c>
    </row>
    <row r="750" spans="1:5" x14ac:dyDescent="0.35">
      <c r="A750" s="1" t="s">
        <v>19</v>
      </c>
      <c r="B750" s="1" t="s">
        <v>2826</v>
      </c>
      <c r="C750" s="1" t="s">
        <v>22</v>
      </c>
      <c r="D750" s="1" t="s">
        <v>6357</v>
      </c>
      <c r="E750" s="1">
        <v>2</v>
      </c>
    </row>
    <row r="751" spans="1:5" x14ac:dyDescent="0.35">
      <c r="A751" s="1" t="s">
        <v>40</v>
      </c>
      <c r="B751" s="1" t="s">
        <v>1214</v>
      </c>
      <c r="C751" s="1" t="s">
        <v>22</v>
      </c>
      <c r="D751" s="1" t="s">
        <v>6357</v>
      </c>
      <c r="E751" s="1">
        <v>2</v>
      </c>
    </row>
    <row r="752" spans="1:5" x14ac:dyDescent="0.35">
      <c r="A752" s="1" t="s">
        <v>40</v>
      </c>
      <c r="B752" s="1" t="s">
        <v>41</v>
      </c>
      <c r="C752" s="1" t="s">
        <v>22</v>
      </c>
      <c r="D752" s="1" t="s">
        <v>6357</v>
      </c>
      <c r="E752" s="1">
        <v>2</v>
      </c>
    </row>
    <row r="753" spans="1:5" x14ac:dyDescent="0.35">
      <c r="A753" s="1" t="s">
        <v>19</v>
      </c>
      <c r="B753" s="1" t="s">
        <v>20</v>
      </c>
      <c r="C753" s="1" t="s">
        <v>22</v>
      </c>
      <c r="D753" s="1" t="s">
        <v>6357</v>
      </c>
      <c r="E753" s="1">
        <v>1</v>
      </c>
    </row>
    <row r="754" spans="1:5" x14ac:dyDescent="0.35">
      <c r="A754" s="1" t="s">
        <v>40</v>
      </c>
      <c r="B754" s="1" t="s">
        <v>1099</v>
      </c>
      <c r="C754" s="1" t="s">
        <v>22</v>
      </c>
      <c r="D754" s="1" t="s">
        <v>6357</v>
      </c>
      <c r="E754" s="1">
        <v>1</v>
      </c>
    </row>
    <row r="755" spans="1:5" x14ac:dyDescent="0.35">
      <c r="A755" s="1" t="s">
        <v>19</v>
      </c>
      <c r="B755" s="1" t="s">
        <v>32</v>
      </c>
      <c r="C755" s="1" t="s">
        <v>22</v>
      </c>
      <c r="D755" s="1" t="s">
        <v>6357</v>
      </c>
      <c r="E755" s="1">
        <v>1</v>
      </c>
    </row>
    <row r="756" spans="1:5" x14ac:dyDescent="0.35">
      <c r="A756" s="1" t="s">
        <v>40</v>
      </c>
      <c r="B756" s="1" t="s">
        <v>1332</v>
      </c>
      <c r="C756" s="1" t="s">
        <v>22</v>
      </c>
      <c r="D756" s="1" t="s">
        <v>6357</v>
      </c>
      <c r="E756" s="1">
        <v>1</v>
      </c>
    </row>
    <row r="757" spans="1:5" x14ac:dyDescent="0.35">
      <c r="A757" s="1" t="s">
        <v>40</v>
      </c>
      <c r="B757" s="1" t="s">
        <v>2956</v>
      </c>
      <c r="C757" s="1" t="s">
        <v>22</v>
      </c>
      <c r="D757" s="1" t="s">
        <v>6357</v>
      </c>
      <c r="E757" s="1">
        <v>9</v>
      </c>
    </row>
    <row r="758" spans="1:5" x14ac:dyDescent="0.35">
      <c r="A758" s="1" t="s">
        <v>19</v>
      </c>
      <c r="B758" s="1" t="s">
        <v>5703</v>
      </c>
      <c r="C758" s="1" t="s">
        <v>22</v>
      </c>
      <c r="D758" s="1" t="s">
        <v>6357</v>
      </c>
      <c r="E758" s="1">
        <v>1</v>
      </c>
    </row>
    <row r="759" spans="1:5" x14ac:dyDescent="0.35">
      <c r="A759" s="1" t="s">
        <v>40</v>
      </c>
      <c r="B759" s="1" t="s">
        <v>2799</v>
      </c>
      <c r="C759" s="1" t="s">
        <v>22</v>
      </c>
      <c r="D759" s="1" t="s">
        <v>6357</v>
      </c>
      <c r="E759" s="1">
        <v>35</v>
      </c>
    </row>
    <row r="760" spans="1:5" x14ac:dyDescent="0.35">
      <c r="A760" s="1" t="s">
        <v>19</v>
      </c>
      <c r="B760" s="1" t="s">
        <v>2823</v>
      </c>
      <c r="C760" s="1" t="s">
        <v>22</v>
      </c>
      <c r="D760" s="1" t="s">
        <v>6357</v>
      </c>
      <c r="E760" s="1">
        <v>27</v>
      </c>
    </row>
    <row r="761" spans="1:5" x14ac:dyDescent="0.35">
      <c r="A761" s="1" t="s">
        <v>40</v>
      </c>
      <c r="B761" s="1" t="s">
        <v>2956</v>
      </c>
      <c r="C761" s="1" t="s">
        <v>5747</v>
      </c>
      <c r="D761" s="1" t="s">
        <v>6363</v>
      </c>
      <c r="E761" s="1">
        <v>1</v>
      </c>
    </row>
    <row r="762" spans="1:5" x14ac:dyDescent="0.35">
      <c r="A762" s="1" t="s">
        <v>40</v>
      </c>
      <c r="B762" s="1" t="s">
        <v>3050</v>
      </c>
      <c r="C762" s="1" t="s">
        <v>86</v>
      </c>
      <c r="D762" s="1" t="s">
        <v>6363</v>
      </c>
      <c r="E762" s="1">
        <v>1</v>
      </c>
    </row>
    <row r="763" spans="1:5" x14ac:dyDescent="0.35">
      <c r="A763" s="1" t="s">
        <v>153</v>
      </c>
      <c r="B763" s="1" t="s">
        <v>5689</v>
      </c>
      <c r="C763" s="1" t="s">
        <v>86</v>
      </c>
      <c r="D763" s="1" t="s">
        <v>6363</v>
      </c>
      <c r="E763" s="1">
        <v>1</v>
      </c>
    </row>
    <row r="764" spans="1:5" x14ac:dyDescent="0.35">
      <c r="A764" s="1" t="s">
        <v>68</v>
      </c>
      <c r="B764" s="1" t="s">
        <v>76</v>
      </c>
      <c r="C764" s="1" t="s">
        <v>2934</v>
      </c>
      <c r="D764" s="1" t="s">
        <v>6363</v>
      </c>
      <c r="E764" s="1">
        <v>1</v>
      </c>
    </row>
    <row r="765" spans="1:5" x14ac:dyDescent="0.35">
      <c r="A765" s="1" t="s">
        <v>19</v>
      </c>
      <c r="B765" s="1" t="s">
        <v>5854</v>
      </c>
      <c r="C765" s="1" t="s">
        <v>22</v>
      </c>
      <c r="D765" s="1" t="s">
        <v>6363</v>
      </c>
      <c r="E765" s="1">
        <v>1</v>
      </c>
    </row>
    <row r="766" spans="1:5" x14ac:dyDescent="0.35">
      <c r="A766" s="1" t="s">
        <v>153</v>
      </c>
      <c r="B766" s="1" t="s">
        <v>624</v>
      </c>
      <c r="C766" s="1" t="s">
        <v>22</v>
      </c>
      <c r="D766" s="1" t="s">
        <v>6363</v>
      </c>
      <c r="E766" s="1">
        <v>1</v>
      </c>
    </row>
    <row r="767" spans="1:5" x14ac:dyDescent="0.35">
      <c r="A767" s="1" t="s">
        <v>68</v>
      </c>
      <c r="B767" s="1" t="s">
        <v>76</v>
      </c>
      <c r="C767" s="1" t="s">
        <v>22</v>
      </c>
      <c r="D767" s="1" t="s">
        <v>6363</v>
      </c>
      <c r="E767" s="1">
        <v>4</v>
      </c>
    </row>
    <row r="768" spans="1:5" x14ac:dyDescent="0.35">
      <c r="A768" s="1" t="s">
        <v>40</v>
      </c>
      <c r="B768" s="1" t="s">
        <v>2805</v>
      </c>
      <c r="C768" s="1" t="s">
        <v>22</v>
      </c>
      <c r="D768" s="1" t="s">
        <v>6363</v>
      </c>
      <c r="E768" s="1">
        <v>5</v>
      </c>
    </row>
    <row r="769" spans="1:5" x14ac:dyDescent="0.35">
      <c r="A769" s="1" t="s">
        <v>19</v>
      </c>
      <c r="B769" s="1" t="s">
        <v>2826</v>
      </c>
      <c r="C769" s="1" t="s">
        <v>22</v>
      </c>
      <c r="D769" s="1" t="s">
        <v>6363</v>
      </c>
      <c r="E769" s="1">
        <v>6</v>
      </c>
    </row>
    <row r="770" spans="1:5" x14ac:dyDescent="0.35">
      <c r="A770" s="1" t="s">
        <v>40</v>
      </c>
      <c r="B770" s="1" t="s">
        <v>1214</v>
      </c>
      <c r="C770" s="1" t="s">
        <v>22</v>
      </c>
      <c r="D770" s="1" t="s">
        <v>6363</v>
      </c>
      <c r="E770" s="1">
        <v>1</v>
      </c>
    </row>
    <row r="771" spans="1:5" x14ac:dyDescent="0.35">
      <c r="A771" s="1" t="s">
        <v>40</v>
      </c>
      <c r="B771" s="1" t="s">
        <v>41</v>
      </c>
      <c r="C771" s="1" t="s">
        <v>22</v>
      </c>
      <c r="D771" s="1" t="s">
        <v>6363</v>
      </c>
      <c r="E771" s="1">
        <v>2</v>
      </c>
    </row>
    <row r="772" spans="1:5" x14ac:dyDescent="0.35">
      <c r="A772" s="1" t="s">
        <v>19</v>
      </c>
      <c r="B772" s="1" t="s">
        <v>20</v>
      </c>
      <c r="C772" s="1" t="s">
        <v>22</v>
      </c>
      <c r="D772" s="1" t="s">
        <v>6363</v>
      </c>
      <c r="E772" s="1">
        <v>1</v>
      </c>
    </row>
    <row r="773" spans="1:5" x14ac:dyDescent="0.35">
      <c r="A773" s="1" t="s">
        <v>40</v>
      </c>
      <c r="B773" s="1" t="s">
        <v>1099</v>
      </c>
      <c r="C773" s="1" t="s">
        <v>22</v>
      </c>
      <c r="D773" s="1" t="s">
        <v>6363</v>
      </c>
      <c r="E773" s="1">
        <v>1</v>
      </c>
    </row>
    <row r="774" spans="1:5" x14ac:dyDescent="0.35">
      <c r="A774" s="1" t="s">
        <v>19</v>
      </c>
      <c r="B774" s="1" t="s">
        <v>32</v>
      </c>
      <c r="C774" s="1" t="s">
        <v>22</v>
      </c>
      <c r="D774" s="1" t="s">
        <v>6363</v>
      </c>
      <c r="E774" s="1">
        <v>1</v>
      </c>
    </row>
    <row r="775" spans="1:5" x14ac:dyDescent="0.35">
      <c r="A775" s="1" t="s">
        <v>40</v>
      </c>
      <c r="B775" s="1" t="s">
        <v>1332</v>
      </c>
      <c r="C775" s="1" t="s">
        <v>22</v>
      </c>
      <c r="D775" s="1" t="s">
        <v>6363</v>
      </c>
      <c r="E775" s="1">
        <v>1</v>
      </c>
    </row>
    <row r="776" spans="1:5" x14ac:dyDescent="0.35">
      <c r="A776" s="1" t="s">
        <v>40</v>
      </c>
      <c r="B776" s="1" t="s">
        <v>2956</v>
      </c>
      <c r="C776" s="1" t="s">
        <v>22</v>
      </c>
      <c r="D776" s="1" t="s">
        <v>6363</v>
      </c>
      <c r="E776" s="1">
        <v>9</v>
      </c>
    </row>
    <row r="777" spans="1:5" x14ac:dyDescent="0.35">
      <c r="A777" s="1" t="s">
        <v>19</v>
      </c>
      <c r="B777" s="1" t="s">
        <v>5703</v>
      </c>
      <c r="C777" s="1" t="s">
        <v>22</v>
      </c>
      <c r="D777" s="1" t="s">
        <v>6363</v>
      </c>
      <c r="E777" s="1">
        <v>4</v>
      </c>
    </row>
    <row r="778" spans="1:5" x14ac:dyDescent="0.35">
      <c r="A778" s="1" t="s">
        <v>40</v>
      </c>
      <c r="B778" s="1" t="s">
        <v>2799</v>
      </c>
      <c r="C778" s="1" t="s">
        <v>22</v>
      </c>
      <c r="D778" s="1" t="s">
        <v>6363</v>
      </c>
      <c r="E778" s="1">
        <v>35</v>
      </c>
    </row>
    <row r="779" spans="1:5" x14ac:dyDescent="0.35">
      <c r="A779" s="1" t="s">
        <v>19</v>
      </c>
      <c r="B779" s="1" t="s">
        <v>2823</v>
      </c>
      <c r="C779" s="1" t="s">
        <v>22</v>
      </c>
      <c r="D779" s="1" t="s">
        <v>6363</v>
      </c>
      <c r="E779" s="1">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workbookViewId="0"/>
  </sheetViews>
  <sheetFormatPr baseColWidth="10" defaultColWidth="8.90625" defaultRowHeight="14.5" x14ac:dyDescent="0.35"/>
  <cols>
    <col min="1" max="1" width="17.54296875" style="1" customWidth="1"/>
    <col min="2" max="2" width="19.08984375" style="1" customWidth="1"/>
    <col min="3" max="3" width="11.08984375" style="1" customWidth="1"/>
    <col min="4" max="4" width="16.453125" style="1" customWidth="1"/>
    <col min="5" max="5" width="25.90625" style="1" customWidth="1"/>
    <col min="6" max="6" width="20.90625" style="1" customWidth="1"/>
    <col min="7" max="7" width="38.6328125" style="1" customWidth="1"/>
    <col min="8" max="8" width="24.90625" style="1" customWidth="1"/>
    <col min="9" max="9" width="21.90625" style="1" customWidth="1"/>
    <col min="10" max="10" width="31.81640625" style="5" customWidth="1"/>
    <col min="11" max="11" width="28.81640625" style="5" customWidth="1"/>
    <col min="12" max="12" width="13.81640625" style="5" customWidth="1"/>
    <col min="13" max="13" width="19.08984375" style="1" customWidth="1"/>
    <col min="14" max="14" width="9.08984375" style="1" customWidth="1"/>
  </cols>
  <sheetData>
    <row r="1" spans="1:14" x14ac:dyDescent="0.35">
      <c r="A1" s="1" t="s">
        <v>0</v>
      </c>
      <c r="B1" s="1" t="s">
        <v>430</v>
      </c>
      <c r="C1" s="1" t="s">
        <v>3</v>
      </c>
      <c r="D1" s="1" t="s">
        <v>431</v>
      </c>
      <c r="E1" s="1" t="s">
        <v>432</v>
      </c>
      <c r="F1" s="1" t="s">
        <v>433</v>
      </c>
      <c r="G1" s="1" t="s">
        <v>434</v>
      </c>
      <c r="H1" s="1" t="s">
        <v>435</v>
      </c>
      <c r="I1" s="1" t="s">
        <v>436</v>
      </c>
      <c r="J1" s="5" t="s">
        <v>437</v>
      </c>
      <c r="K1" s="5" t="s">
        <v>438</v>
      </c>
      <c r="L1" s="5" t="s">
        <v>439</v>
      </c>
      <c r="M1" s="1" t="s">
        <v>440</v>
      </c>
      <c r="N1" s="1" t="s">
        <v>441</v>
      </c>
    </row>
    <row r="2" spans="1:14" x14ac:dyDescent="0.35">
      <c r="A2" s="1" t="s">
        <v>153</v>
      </c>
      <c r="B2" s="1" t="s">
        <v>442</v>
      </c>
      <c r="C2" s="1" t="s">
        <v>86</v>
      </c>
      <c r="D2" s="1" t="s">
        <v>443</v>
      </c>
      <c r="E2" s="1" t="s">
        <v>444</v>
      </c>
      <c r="F2" s="1" t="s">
        <v>445</v>
      </c>
      <c r="G2" s="1">
        <v>1</v>
      </c>
      <c r="H2" s="1">
        <v>4</v>
      </c>
      <c r="I2" s="1">
        <v>4</v>
      </c>
      <c r="J2" s="5">
        <v>2.5143439882000003</v>
      </c>
      <c r="K2" s="5">
        <v>2.4562428628905111</v>
      </c>
      <c r="L2" s="5">
        <v>5.8101125309489188E-2</v>
      </c>
      <c r="M2" s="1" t="s">
        <v>446</v>
      </c>
      <c r="N2" s="1" t="s">
        <v>447</v>
      </c>
    </row>
    <row r="3" spans="1:14" x14ac:dyDescent="0.35">
      <c r="A3" s="1" t="s">
        <v>153</v>
      </c>
      <c r="B3" s="1" t="s">
        <v>448</v>
      </c>
      <c r="C3" s="1" t="s">
        <v>22</v>
      </c>
      <c r="D3" s="1" t="s">
        <v>443</v>
      </c>
      <c r="E3" s="1" t="s">
        <v>449</v>
      </c>
      <c r="F3" s="1" t="s">
        <v>450</v>
      </c>
      <c r="G3" s="1">
        <v>1</v>
      </c>
      <c r="H3" s="1">
        <v>2</v>
      </c>
      <c r="I3" s="1">
        <v>2</v>
      </c>
      <c r="J3" s="5">
        <v>22.635229327999998</v>
      </c>
      <c r="K3" s="5">
        <v>21.748955471221407</v>
      </c>
      <c r="L3" s="5">
        <v>0.88627385677859039</v>
      </c>
      <c r="M3" s="1" t="s">
        <v>446</v>
      </c>
      <c r="N3" s="1" t="s">
        <v>447</v>
      </c>
    </row>
    <row r="4" spans="1:14" x14ac:dyDescent="0.35">
      <c r="A4" s="1" t="s">
        <v>153</v>
      </c>
      <c r="B4" s="1" t="s">
        <v>451</v>
      </c>
      <c r="C4" s="1" t="s">
        <v>22</v>
      </c>
      <c r="D4" s="1" t="s">
        <v>443</v>
      </c>
      <c r="E4" s="1" t="s">
        <v>444</v>
      </c>
      <c r="F4" s="1" t="s">
        <v>445</v>
      </c>
      <c r="G4" s="1">
        <v>1</v>
      </c>
      <c r="H4" s="1">
        <v>8</v>
      </c>
      <c r="I4" s="1">
        <v>8</v>
      </c>
      <c r="J4" s="5">
        <v>16.268101265999999</v>
      </c>
      <c r="K4" s="5">
        <v>11.705428206639269</v>
      </c>
      <c r="L4" s="5">
        <v>4.5626730593607299</v>
      </c>
      <c r="M4" s="1" t="s">
        <v>452</v>
      </c>
      <c r="N4" s="1" t="s">
        <v>447</v>
      </c>
    </row>
    <row r="5" spans="1:14" x14ac:dyDescent="0.35">
      <c r="A5" s="1" t="s">
        <v>153</v>
      </c>
      <c r="B5" s="1" t="s">
        <v>453</v>
      </c>
      <c r="C5" s="1" t="s">
        <v>22</v>
      </c>
      <c r="D5" s="1" t="s">
        <v>443</v>
      </c>
      <c r="E5" s="1" t="s">
        <v>454</v>
      </c>
      <c r="F5" s="1" t="s">
        <v>455</v>
      </c>
      <c r="G5" s="1">
        <v>2</v>
      </c>
      <c r="H5" s="1">
        <v>8</v>
      </c>
      <c r="I5" s="1">
        <v>16</v>
      </c>
      <c r="J5" s="5">
        <v>25.4366300752</v>
      </c>
      <c r="K5" s="5">
        <v>20.507199938213699</v>
      </c>
      <c r="L5" s="5">
        <v>4.9294301369863014</v>
      </c>
      <c r="M5" s="1" t="s">
        <v>452</v>
      </c>
      <c r="N5" s="1" t="s">
        <v>447</v>
      </c>
    </row>
    <row r="6" spans="1:14" x14ac:dyDescent="0.35">
      <c r="A6" s="1" t="s">
        <v>153</v>
      </c>
      <c r="B6" s="1" t="s">
        <v>456</v>
      </c>
      <c r="C6" s="1" t="s">
        <v>22</v>
      </c>
      <c r="D6" s="1" t="s">
        <v>443</v>
      </c>
      <c r="E6" s="1" t="s">
        <v>457</v>
      </c>
      <c r="F6" s="1" t="s">
        <v>456</v>
      </c>
      <c r="G6" s="1">
        <v>1</v>
      </c>
      <c r="H6" s="1">
        <v>1</v>
      </c>
      <c r="I6" s="1">
        <v>1</v>
      </c>
      <c r="J6" s="5">
        <v>12.182399999999999</v>
      </c>
      <c r="K6" s="5">
        <v>7.25</v>
      </c>
      <c r="L6" s="5">
        <v>4.9323999999999995</v>
      </c>
      <c r="M6" s="1" t="s">
        <v>452</v>
      </c>
      <c r="N6" s="1" t="s">
        <v>447</v>
      </c>
    </row>
    <row r="7" spans="1:14" x14ac:dyDescent="0.35">
      <c r="A7" s="1" t="s">
        <v>153</v>
      </c>
      <c r="B7" s="1" t="s">
        <v>451</v>
      </c>
      <c r="C7" s="1" t="s">
        <v>22</v>
      </c>
      <c r="D7" s="1" t="s">
        <v>443</v>
      </c>
      <c r="E7" s="1" t="s">
        <v>444</v>
      </c>
      <c r="F7" s="1" t="s">
        <v>445</v>
      </c>
      <c r="G7" s="1">
        <v>1</v>
      </c>
      <c r="H7" s="1">
        <v>8</v>
      </c>
      <c r="I7" s="1">
        <v>8</v>
      </c>
      <c r="J7" s="5">
        <v>16.268101265999999</v>
      </c>
      <c r="K7" s="5">
        <v>9.4063659253673961</v>
      </c>
      <c r="L7" s="5">
        <v>6.8617353406326025</v>
      </c>
      <c r="M7" s="1" t="s">
        <v>446</v>
      </c>
      <c r="N7" s="1" t="s">
        <v>447</v>
      </c>
    </row>
    <row r="8" spans="1:14" x14ac:dyDescent="0.35">
      <c r="A8" s="1" t="s">
        <v>153</v>
      </c>
      <c r="B8" s="1" t="s">
        <v>458</v>
      </c>
      <c r="C8" s="1" t="s">
        <v>22</v>
      </c>
      <c r="D8" s="1" t="s">
        <v>443</v>
      </c>
      <c r="E8" s="1" t="s">
        <v>459</v>
      </c>
      <c r="F8" s="1" t="s">
        <v>460</v>
      </c>
      <c r="G8" s="1">
        <v>2</v>
      </c>
      <c r="H8" s="1">
        <v>4</v>
      </c>
      <c r="I8" s="1">
        <v>8</v>
      </c>
      <c r="J8" s="5">
        <v>27.0180062624</v>
      </c>
      <c r="K8" s="5">
        <v>17.784356291258447</v>
      </c>
      <c r="L8" s="5">
        <v>9.2336499711415527</v>
      </c>
      <c r="M8" s="1" t="s">
        <v>452</v>
      </c>
      <c r="N8" s="1" t="s">
        <v>447</v>
      </c>
    </row>
    <row r="9" spans="1:14" x14ac:dyDescent="0.35">
      <c r="A9" s="1" t="s">
        <v>153</v>
      </c>
      <c r="B9" s="1" t="s">
        <v>461</v>
      </c>
      <c r="C9" s="1" t="s">
        <v>22</v>
      </c>
      <c r="D9" s="1" t="s">
        <v>443</v>
      </c>
      <c r="E9" s="1" t="s">
        <v>462</v>
      </c>
      <c r="F9" s="1" t="s">
        <v>463</v>
      </c>
      <c r="G9" s="1">
        <v>1</v>
      </c>
      <c r="H9" s="1">
        <v>4</v>
      </c>
      <c r="I9" s="1">
        <v>4</v>
      </c>
      <c r="J9" s="5">
        <v>91.584000000000003</v>
      </c>
      <c r="K9" s="5">
        <v>78.934356164383559</v>
      </c>
      <c r="L9" s="5">
        <v>12.649643835616445</v>
      </c>
      <c r="M9" s="1" t="s">
        <v>452</v>
      </c>
      <c r="N9" s="1" t="s">
        <v>447</v>
      </c>
    </row>
    <row r="10" spans="1:14" x14ac:dyDescent="0.35">
      <c r="A10" s="1" t="s">
        <v>153</v>
      </c>
      <c r="B10" s="1" t="s">
        <v>464</v>
      </c>
      <c r="C10" s="1" t="s">
        <v>22</v>
      </c>
      <c r="D10" s="1" t="s">
        <v>443</v>
      </c>
      <c r="E10" s="1" t="s">
        <v>465</v>
      </c>
      <c r="F10" s="1" t="s">
        <v>466</v>
      </c>
      <c r="G10" s="1">
        <v>1</v>
      </c>
      <c r="H10" s="1">
        <v>2</v>
      </c>
      <c r="I10" s="1">
        <v>2</v>
      </c>
      <c r="J10" s="5">
        <v>32.544000000000004</v>
      </c>
      <c r="K10" s="5">
        <v>19.333333333333332</v>
      </c>
      <c r="L10" s="5">
        <v>13.210666666666672</v>
      </c>
      <c r="M10" s="1" t="s">
        <v>452</v>
      </c>
      <c r="N10" s="1" t="s">
        <v>447</v>
      </c>
    </row>
    <row r="11" spans="1:14" x14ac:dyDescent="0.35">
      <c r="A11" s="1" t="s">
        <v>153</v>
      </c>
      <c r="B11" s="1" t="s">
        <v>467</v>
      </c>
      <c r="C11" s="1" t="s">
        <v>22</v>
      </c>
      <c r="D11" s="1" t="s">
        <v>443</v>
      </c>
      <c r="E11" s="1" t="s">
        <v>457</v>
      </c>
      <c r="F11" s="1" t="s">
        <v>456</v>
      </c>
      <c r="G11" s="1">
        <v>1</v>
      </c>
      <c r="H11" s="1">
        <v>4</v>
      </c>
      <c r="I11" s="1">
        <v>4</v>
      </c>
      <c r="J11" s="5">
        <v>48.672000000000004</v>
      </c>
      <c r="K11" s="5">
        <v>29</v>
      </c>
      <c r="L11" s="5">
        <v>19.672000000000004</v>
      </c>
      <c r="M11" s="1" t="s">
        <v>452</v>
      </c>
      <c r="N11" s="1" t="s">
        <v>447</v>
      </c>
    </row>
    <row r="12" spans="1:14" x14ac:dyDescent="0.35">
      <c r="A12" s="1" t="s">
        <v>153</v>
      </c>
      <c r="B12" s="1" t="s">
        <v>468</v>
      </c>
      <c r="C12" s="1" t="s">
        <v>22</v>
      </c>
      <c r="D12" s="1" t="s">
        <v>443</v>
      </c>
      <c r="E12" s="1" t="s">
        <v>459</v>
      </c>
      <c r="F12" s="1" t="s">
        <v>460</v>
      </c>
      <c r="G12" s="1">
        <v>1</v>
      </c>
      <c r="H12" s="1">
        <v>16.100000000000001</v>
      </c>
      <c r="I12" s="1">
        <v>16.100000000000001</v>
      </c>
      <c r="J12" s="5">
        <v>69.83237242450933</v>
      </c>
      <c r="K12" s="5">
        <v>50.118958760885846</v>
      </c>
      <c r="L12" s="5">
        <v>19.713413663623484</v>
      </c>
      <c r="M12" s="1" t="s">
        <v>452</v>
      </c>
      <c r="N12" s="1" t="s">
        <v>447</v>
      </c>
    </row>
    <row r="13" spans="1:14" x14ac:dyDescent="0.35">
      <c r="A13" s="1" t="s">
        <v>153</v>
      </c>
      <c r="B13" s="1" t="s">
        <v>464</v>
      </c>
      <c r="C13" s="1" t="s">
        <v>22</v>
      </c>
      <c r="D13" s="1" t="s">
        <v>443</v>
      </c>
      <c r="E13" s="1" t="s">
        <v>465</v>
      </c>
      <c r="F13" s="1" t="s">
        <v>466</v>
      </c>
      <c r="G13" s="1">
        <v>1</v>
      </c>
      <c r="H13" s="1">
        <v>2</v>
      </c>
      <c r="I13" s="1">
        <v>2</v>
      </c>
      <c r="J13" s="5">
        <v>32.544000000000004</v>
      </c>
      <c r="K13" s="5">
        <v>12.441643856447687</v>
      </c>
      <c r="L13" s="5">
        <v>20.102356143552317</v>
      </c>
      <c r="M13" s="1" t="s">
        <v>446</v>
      </c>
      <c r="N13" s="1" t="s">
        <v>447</v>
      </c>
    </row>
    <row r="14" spans="1:14" x14ac:dyDescent="0.35">
      <c r="A14" s="1" t="s">
        <v>153</v>
      </c>
      <c r="B14" s="1" t="s">
        <v>469</v>
      </c>
      <c r="C14" s="1" t="s">
        <v>22</v>
      </c>
      <c r="D14" s="1" t="s">
        <v>443</v>
      </c>
      <c r="E14" s="1" t="s">
        <v>449</v>
      </c>
      <c r="F14" s="1" t="s">
        <v>450</v>
      </c>
      <c r="G14" s="1">
        <v>1</v>
      </c>
      <c r="H14" s="1">
        <v>4</v>
      </c>
      <c r="I14" s="1">
        <v>4</v>
      </c>
      <c r="J14" s="5">
        <v>108.288</v>
      </c>
      <c r="K14" s="5">
        <v>86.163232876712328</v>
      </c>
      <c r="L14" s="5">
        <v>22.124767123287668</v>
      </c>
      <c r="M14" s="1" t="s">
        <v>452</v>
      </c>
      <c r="N14" s="1" t="s">
        <v>447</v>
      </c>
    </row>
    <row r="15" spans="1:14" x14ac:dyDescent="0.35">
      <c r="A15" s="1" t="s">
        <v>153</v>
      </c>
      <c r="B15" s="1" t="s">
        <v>461</v>
      </c>
      <c r="C15" s="1" t="s">
        <v>22</v>
      </c>
      <c r="D15" s="1" t="s">
        <v>443</v>
      </c>
      <c r="E15" s="1" t="s">
        <v>462</v>
      </c>
      <c r="F15" s="1" t="s">
        <v>463</v>
      </c>
      <c r="G15" s="1">
        <v>1</v>
      </c>
      <c r="H15" s="1">
        <v>4</v>
      </c>
      <c r="I15" s="1">
        <v>4</v>
      </c>
      <c r="J15" s="5">
        <v>91.584000000000003</v>
      </c>
      <c r="K15" s="5">
        <v>65.783370742092458</v>
      </c>
      <c r="L15" s="5">
        <v>25.800629257907545</v>
      </c>
      <c r="M15" s="1" t="s">
        <v>446</v>
      </c>
      <c r="N15" s="1" t="s">
        <v>447</v>
      </c>
    </row>
    <row r="16" spans="1:14" x14ac:dyDescent="0.35">
      <c r="A16" s="1" t="s">
        <v>153</v>
      </c>
      <c r="B16" s="1" t="s">
        <v>469</v>
      </c>
      <c r="C16" s="1" t="s">
        <v>22</v>
      </c>
      <c r="D16" s="1" t="s">
        <v>443</v>
      </c>
      <c r="E16" s="1" t="s">
        <v>449</v>
      </c>
      <c r="F16" s="1" t="s">
        <v>450</v>
      </c>
      <c r="G16" s="1">
        <v>1</v>
      </c>
      <c r="H16" s="1">
        <v>4</v>
      </c>
      <c r="I16" s="1">
        <v>4</v>
      </c>
      <c r="J16" s="5">
        <v>108.288</v>
      </c>
      <c r="K16" s="5">
        <v>74.33628223844282</v>
      </c>
      <c r="L16" s="5">
        <v>33.951717761557177</v>
      </c>
      <c r="M16" s="1" t="s">
        <v>446</v>
      </c>
      <c r="N16" s="1" t="s">
        <v>447</v>
      </c>
    </row>
    <row r="17" spans="1:14" x14ac:dyDescent="0.35">
      <c r="A17" s="1" t="s">
        <v>153</v>
      </c>
      <c r="B17" s="1" t="s">
        <v>470</v>
      </c>
      <c r="C17" s="1" t="s">
        <v>22</v>
      </c>
      <c r="D17" s="1" t="s">
        <v>443</v>
      </c>
      <c r="E17" s="1" t="s">
        <v>459</v>
      </c>
      <c r="F17" s="1" t="s">
        <v>460</v>
      </c>
      <c r="G17" s="1">
        <v>4</v>
      </c>
      <c r="H17" s="1">
        <v>8</v>
      </c>
      <c r="I17" s="1">
        <v>32</v>
      </c>
      <c r="J17" s="5">
        <v>95.616</v>
      </c>
      <c r="K17" s="5">
        <v>56.477168949771688</v>
      </c>
      <c r="L17" s="5">
        <v>39.138831050228312</v>
      </c>
      <c r="M17" s="1" t="s">
        <v>452</v>
      </c>
      <c r="N17" s="1" t="s">
        <v>447</v>
      </c>
    </row>
    <row r="18" spans="1:14" x14ac:dyDescent="0.35">
      <c r="A18" s="1" t="s">
        <v>40</v>
      </c>
      <c r="B18" s="1" t="s">
        <v>453</v>
      </c>
      <c r="C18" s="1" t="s">
        <v>22</v>
      </c>
      <c r="D18" s="1" t="s">
        <v>443</v>
      </c>
      <c r="E18" s="1" t="s">
        <v>454</v>
      </c>
      <c r="F18" s="1" t="s">
        <v>455</v>
      </c>
      <c r="G18" s="1">
        <v>1</v>
      </c>
      <c r="H18" s="1">
        <v>8</v>
      </c>
      <c r="I18" s="1">
        <v>8</v>
      </c>
      <c r="J18" s="5">
        <v>5.9903999999999993</v>
      </c>
      <c r="K18" s="5">
        <v>3.5256849315068495</v>
      </c>
      <c r="L18" s="5">
        <v>2.4647150684931498</v>
      </c>
      <c r="M18" s="1" t="s">
        <v>452</v>
      </c>
      <c r="N18" s="1" t="s">
        <v>447</v>
      </c>
    </row>
    <row r="19" spans="1:14" x14ac:dyDescent="0.35">
      <c r="A19" s="1" t="s">
        <v>40</v>
      </c>
      <c r="B19" s="1" t="s">
        <v>442</v>
      </c>
      <c r="C19" s="1" t="s">
        <v>22</v>
      </c>
      <c r="D19" s="1" t="s">
        <v>443</v>
      </c>
      <c r="E19" s="1" t="s">
        <v>444</v>
      </c>
      <c r="F19" s="1" t="s">
        <v>445</v>
      </c>
      <c r="G19" s="1">
        <v>2</v>
      </c>
      <c r="H19" s="1">
        <v>4</v>
      </c>
      <c r="I19" s="1">
        <v>8</v>
      </c>
      <c r="J19" s="5">
        <v>13.478400000000001</v>
      </c>
      <c r="K19" s="5">
        <v>8.7263744292237462</v>
      </c>
      <c r="L19" s="5">
        <v>4.7520255707762544</v>
      </c>
      <c r="M19" s="1" t="s">
        <v>452</v>
      </c>
      <c r="N19" s="1" t="s">
        <v>447</v>
      </c>
    </row>
    <row r="20" spans="1:14" x14ac:dyDescent="0.35">
      <c r="A20" s="1" t="s">
        <v>40</v>
      </c>
      <c r="B20" s="1" t="s">
        <v>442</v>
      </c>
      <c r="C20" s="1" t="s">
        <v>22</v>
      </c>
      <c r="D20" s="1" t="s">
        <v>443</v>
      </c>
      <c r="E20" s="1" t="s">
        <v>444</v>
      </c>
      <c r="F20" s="1" t="s">
        <v>445</v>
      </c>
      <c r="G20" s="1">
        <v>2</v>
      </c>
      <c r="H20" s="1">
        <v>4</v>
      </c>
      <c r="I20" s="1">
        <v>8</v>
      </c>
      <c r="J20" s="5">
        <v>13.478400000000001</v>
      </c>
      <c r="K20" s="5">
        <v>6.4383521897810221</v>
      </c>
      <c r="L20" s="5">
        <v>7.0400478102189785</v>
      </c>
      <c r="M20" s="1" t="s">
        <v>446</v>
      </c>
      <c r="N20" s="1" t="s">
        <v>447</v>
      </c>
    </row>
    <row r="21" spans="1:14" x14ac:dyDescent="0.35">
      <c r="A21" s="1" t="s">
        <v>40</v>
      </c>
      <c r="B21" s="1" t="s">
        <v>458</v>
      </c>
      <c r="C21" s="1" t="s">
        <v>22</v>
      </c>
      <c r="D21" s="1" t="s">
        <v>443</v>
      </c>
      <c r="E21" s="1" t="s">
        <v>459</v>
      </c>
      <c r="F21" s="1" t="s">
        <v>460</v>
      </c>
      <c r="G21" s="1">
        <v>2</v>
      </c>
      <c r="H21" s="1">
        <v>4</v>
      </c>
      <c r="I21" s="1">
        <v>8</v>
      </c>
      <c r="J21" s="5">
        <v>26.265599999999999</v>
      </c>
      <c r="K21" s="5">
        <v>16.439844748858448</v>
      </c>
      <c r="L21" s="5">
        <v>9.8257552511415511</v>
      </c>
      <c r="M21" s="1" t="s">
        <v>452</v>
      </c>
      <c r="N21" s="1" t="s">
        <v>447</v>
      </c>
    </row>
    <row r="22" spans="1:14" x14ac:dyDescent="0.35">
      <c r="A22" s="1" t="s">
        <v>40</v>
      </c>
      <c r="B22" s="1" t="s">
        <v>471</v>
      </c>
      <c r="C22" s="1" t="s">
        <v>22</v>
      </c>
      <c r="D22" s="1" t="s">
        <v>443</v>
      </c>
      <c r="E22" s="1" t="s">
        <v>472</v>
      </c>
      <c r="F22" s="1" t="s">
        <v>473</v>
      </c>
      <c r="G22" s="1">
        <v>1</v>
      </c>
      <c r="H22" s="1">
        <v>2</v>
      </c>
      <c r="I22" s="1">
        <v>2</v>
      </c>
      <c r="J22" s="5">
        <v>24.767999999999997</v>
      </c>
      <c r="K22" s="5">
        <v>14.715182648401827</v>
      </c>
      <c r="L22" s="5">
        <v>10.05281735159817</v>
      </c>
      <c r="M22" s="1" t="s">
        <v>452</v>
      </c>
      <c r="N22" s="1" t="s">
        <v>447</v>
      </c>
    </row>
    <row r="23" spans="1:14" x14ac:dyDescent="0.35">
      <c r="A23" s="1" t="s">
        <v>40</v>
      </c>
      <c r="B23" s="1" t="s">
        <v>474</v>
      </c>
      <c r="C23" s="1" t="s">
        <v>22</v>
      </c>
      <c r="D23" s="1" t="s">
        <v>443</v>
      </c>
      <c r="E23" s="1" t="s">
        <v>475</v>
      </c>
      <c r="F23" s="1" t="s">
        <v>476</v>
      </c>
      <c r="G23" s="1">
        <v>1</v>
      </c>
      <c r="H23" s="1">
        <v>4</v>
      </c>
      <c r="I23" s="1">
        <v>4</v>
      </c>
      <c r="J23" s="5">
        <v>58.048692671999973</v>
      </c>
      <c r="K23" s="5">
        <v>47.595125514345497</v>
      </c>
      <c r="L23" s="5">
        <v>10.453567157654476</v>
      </c>
      <c r="M23" s="1" t="s">
        <v>446</v>
      </c>
      <c r="N23" s="1" t="s">
        <v>447</v>
      </c>
    </row>
    <row r="24" spans="1:14" x14ac:dyDescent="0.35">
      <c r="A24" s="1" t="s">
        <v>40</v>
      </c>
      <c r="B24" s="1" t="s">
        <v>477</v>
      </c>
      <c r="C24" s="1" t="s">
        <v>22</v>
      </c>
      <c r="D24" s="1" t="s">
        <v>443</v>
      </c>
      <c r="E24" s="1" t="s">
        <v>478</v>
      </c>
      <c r="F24" s="1" t="s">
        <v>477</v>
      </c>
      <c r="G24" s="1">
        <v>2</v>
      </c>
      <c r="H24" s="1">
        <v>1</v>
      </c>
      <c r="I24" s="1">
        <v>2</v>
      </c>
      <c r="J24" s="5">
        <v>32.542118775999995</v>
      </c>
      <c r="K24" s="5">
        <v>19.333333333333332</v>
      </c>
      <c r="L24" s="5">
        <v>13.208785442666663</v>
      </c>
      <c r="M24" s="1" t="s">
        <v>452</v>
      </c>
      <c r="N24" s="1" t="s">
        <v>447</v>
      </c>
    </row>
    <row r="25" spans="1:14" x14ac:dyDescent="0.35">
      <c r="A25" s="1" t="s">
        <v>40</v>
      </c>
      <c r="B25" s="1" t="s">
        <v>471</v>
      </c>
      <c r="C25" s="1" t="s">
        <v>22</v>
      </c>
      <c r="D25" s="1" t="s">
        <v>443</v>
      </c>
      <c r="E25" s="1" t="s">
        <v>472</v>
      </c>
      <c r="F25" s="1" t="s">
        <v>473</v>
      </c>
      <c r="G25" s="1">
        <v>1</v>
      </c>
      <c r="H25" s="1">
        <v>2</v>
      </c>
      <c r="I25" s="1">
        <v>2</v>
      </c>
      <c r="J25" s="5">
        <v>24.767999999999997</v>
      </c>
      <c r="K25" s="5">
        <v>9.4704227493917283</v>
      </c>
      <c r="L25" s="5">
        <v>15.297577250608269</v>
      </c>
      <c r="M25" s="1" t="s">
        <v>446</v>
      </c>
      <c r="N25" s="1" t="s">
        <v>447</v>
      </c>
    </row>
    <row r="26" spans="1:14" x14ac:dyDescent="0.35">
      <c r="A26" s="1" t="s">
        <v>40</v>
      </c>
      <c r="B26" s="1" t="s">
        <v>479</v>
      </c>
      <c r="C26" s="1" t="s">
        <v>22</v>
      </c>
      <c r="D26" s="1" t="s">
        <v>443</v>
      </c>
      <c r="E26" s="1" t="s">
        <v>444</v>
      </c>
      <c r="F26" s="1" t="s">
        <v>445</v>
      </c>
      <c r="G26" s="1">
        <v>1</v>
      </c>
      <c r="H26" s="1">
        <v>28.3</v>
      </c>
      <c r="I26" s="1">
        <v>28.3</v>
      </c>
      <c r="J26" s="5">
        <v>43.631999999999998</v>
      </c>
      <c r="K26" s="5">
        <v>27.400808219178085</v>
      </c>
      <c r="L26" s="5">
        <v>16.231191780821913</v>
      </c>
      <c r="M26" s="1" t="s">
        <v>452</v>
      </c>
      <c r="N26" s="1" t="s">
        <v>447</v>
      </c>
    </row>
    <row r="27" spans="1:14" x14ac:dyDescent="0.35">
      <c r="A27" s="1" t="s">
        <v>40</v>
      </c>
      <c r="B27" s="1" t="s">
        <v>480</v>
      </c>
      <c r="C27" s="1" t="s">
        <v>22</v>
      </c>
      <c r="D27" s="1" t="s">
        <v>443</v>
      </c>
      <c r="E27" s="1" t="s">
        <v>444</v>
      </c>
      <c r="F27" s="1" t="s">
        <v>445</v>
      </c>
      <c r="G27" s="1">
        <v>1</v>
      </c>
      <c r="H27" s="1">
        <v>32.020000000000003</v>
      </c>
      <c r="I27" s="1">
        <v>32.020000000000003</v>
      </c>
      <c r="J27" s="5">
        <v>48.672000000000004</v>
      </c>
      <c r="K27" s="5">
        <v>30.347155251141551</v>
      </c>
      <c r="L27" s="5">
        <v>18.324844748858453</v>
      </c>
      <c r="M27" s="1" t="s">
        <v>452</v>
      </c>
      <c r="N27" s="1" t="s">
        <v>447</v>
      </c>
    </row>
    <row r="28" spans="1:14" x14ac:dyDescent="0.35">
      <c r="A28" s="1" t="s">
        <v>40</v>
      </c>
      <c r="B28" s="1" t="s">
        <v>477</v>
      </c>
      <c r="C28" s="1" t="s">
        <v>22</v>
      </c>
      <c r="D28" s="1" t="s">
        <v>443</v>
      </c>
      <c r="E28" s="1" t="s">
        <v>478</v>
      </c>
      <c r="F28" s="1" t="s">
        <v>477</v>
      </c>
      <c r="G28" s="1">
        <v>2</v>
      </c>
      <c r="H28" s="1">
        <v>1</v>
      </c>
      <c r="I28" s="1">
        <v>2</v>
      </c>
      <c r="J28" s="5">
        <v>32.542118775999995</v>
      </c>
      <c r="K28" s="5">
        <v>12.436131386861314</v>
      </c>
      <c r="L28" s="5">
        <v>20.105987389138683</v>
      </c>
      <c r="M28" s="1" t="s">
        <v>446</v>
      </c>
      <c r="N28" s="1" t="s">
        <v>447</v>
      </c>
    </row>
    <row r="29" spans="1:14" x14ac:dyDescent="0.35">
      <c r="A29" s="1" t="s">
        <v>40</v>
      </c>
      <c r="B29" s="1" t="s">
        <v>481</v>
      </c>
      <c r="C29" s="1" t="s">
        <v>22</v>
      </c>
      <c r="D29" s="1" t="s">
        <v>443</v>
      </c>
      <c r="E29" s="1" t="s">
        <v>482</v>
      </c>
      <c r="F29" s="1" t="s">
        <v>483</v>
      </c>
      <c r="G29" s="1">
        <v>2</v>
      </c>
      <c r="H29" s="1">
        <v>2</v>
      </c>
      <c r="I29" s="1">
        <v>4</v>
      </c>
      <c r="J29" s="5">
        <v>55.283214336</v>
      </c>
      <c r="K29" s="5">
        <v>33.204337899543383</v>
      </c>
      <c r="L29" s="5">
        <v>22.078876436456618</v>
      </c>
      <c r="M29" s="1" t="s">
        <v>452</v>
      </c>
      <c r="N29" s="1" t="s">
        <v>447</v>
      </c>
    </row>
    <row r="30" spans="1:14" x14ac:dyDescent="0.35">
      <c r="A30" s="1" t="s">
        <v>40</v>
      </c>
      <c r="B30" s="1" t="s">
        <v>451</v>
      </c>
      <c r="C30" s="1" t="s">
        <v>22</v>
      </c>
      <c r="D30" s="1" t="s">
        <v>443</v>
      </c>
      <c r="E30" s="1" t="s">
        <v>444</v>
      </c>
      <c r="F30" s="1" t="s">
        <v>445</v>
      </c>
      <c r="G30" s="1">
        <v>5</v>
      </c>
      <c r="H30" s="1">
        <v>8</v>
      </c>
      <c r="I30" s="1">
        <v>40</v>
      </c>
      <c r="J30" s="5">
        <v>60.766594908800002</v>
      </c>
      <c r="K30" s="5">
        <v>37.954501519196342</v>
      </c>
      <c r="L30" s="5">
        <v>22.81209338960366</v>
      </c>
      <c r="M30" s="1" t="s">
        <v>452</v>
      </c>
      <c r="N30" s="1" t="s">
        <v>447</v>
      </c>
    </row>
    <row r="31" spans="1:14" x14ac:dyDescent="0.35">
      <c r="A31" s="1" t="s">
        <v>40</v>
      </c>
      <c r="B31" s="1" t="s">
        <v>479</v>
      </c>
      <c r="C31" s="1" t="s">
        <v>22</v>
      </c>
      <c r="D31" s="1" t="s">
        <v>443</v>
      </c>
      <c r="E31" s="1" t="s">
        <v>444</v>
      </c>
      <c r="F31" s="1" t="s">
        <v>445</v>
      </c>
      <c r="G31" s="1">
        <v>1</v>
      </c>
      <c r="H31" s="1">
        <v>28.3</v>
      </c>
      <c r="I31" s="1">
        <v>28.3</v>
      </c>
      <c r="J31" s="5">
        <v>43.631999999999998</v>
      </c>
      <c r="K31" s="5">
        <v>19.276681569343065</v>
      </c>
      <c r="L31" s="5">
        <v>24.355318430656933</v>
      </c>
      <c r="M31" s="1" t="s">
        <v>446</v>
      </c>
      <c r="N31" s="1" t="s">
        <v>447</v>
      </c>
    </row>
    <row r="32" spans="1:14" x14ac:dyDescent="0.35">
      <c r="A32" s="1" t="s">
        <v>40</v>
      </c>
      <c r="B32" s="1" t="s">
        <v>484</v>
      </c>
      <c r="C32" s="1" t="s">
        <v>22</v>
      </c>
      <c r="D32" s="1" t="s">
        <v>443</v>
      </c>
      <c r="E32" s="1" t="s">
        <v>485</v>
      </c>
      <c r="F32" s="1" t="s">
        <v>486</v>
      </c>
      <c r="G32" s="1">
        <v>2</v>
      </c>
      <c r="H32" s="1">
        <v>8</v>
      </c>
      <c r="I32" s="1">
        <v>16</v>
      </c>
      <c r="J32" s="5">
        <v>186.55345126800006</v>
      </c>
      <c r="K32" s="5">
        <v>161.1388405592694</v>
      </c>
      <c r="L32" s="5">
        <v>25.414610708730663</v>
      </c>
      <c r="M32" s="1" t="s">
        <v>452</v>
      </c>
      <c r="N32" s="1" t="s">
        <v>447</v>
      </c>
    </row>
    <row r="33" spans="1:14" x14ac:dyDescent="0.35">
      <c r="A33" s="1" t="s">
        <v>40</v>
      </c>
      <c r="B33" s="1" t="s">
        <v>480</v>
      </c>
      <c r="C33" s="1" t="s">
        <v>22</v>
      </c>
      <c r="D33" s="1" t="s">
        <v>443</v>
      </c>
      <c r="E33" s="1" t="s">
        <v>444</v>
      </c>
      <c r="F33" s="1" t="s">
        <v>445</v>
      </c>
      <c r="G33" s="1">
        <v>1</v>
      </c>
      <c r="H33" s="1">
        <v>32.020000000000003</v>
      </c>
      <c r="I33" s="1">
        <v>32.020000000000003</v>
      </c>
      <c r="J33" s="5">
        <v>48.672000000000004</v>
      </c>
      <c r="K33" s="5">
        <v>21.167458637469586</v>
      </c>
      <c r="L33" s="5">
        <v>27.504541362530418</v>
      </c>
      <c r="M33" s="1" t="s">
        <v>446</v>
      </c>
      <c r="N33" s="1" t="s">
        <v>447</v>
      </c>
    </row>
    <row r="34" spans="1:14" x14ac:dyDescent="0.35">
      <c r="A34" s="1" t="s">
        <v>40</v>
      </c>
      <c r="B34" s="1" t="s">
        <v>476</v>
      </c>
      <c r="C34" s="1" t="s">
        <v>22</v>
      </c>
      <c r="D34" s="1" t="s">
        <v>443</v>
      </c>
      <c r="E34" s="1" t="s">
        <v>449</v>
      </c>
      <c r="F34" s="1" t="s">
        <v>450</v>
      </c>
      <c r="G34" s="1">
        <v>5</v>
      </c>
      <c r="H34" s="1">
        <v>1</v>
      </c>
      <c r="I34" s="1">
        <v>5</v>
      </c>
      <c r="J34" s="5">
        <v>122.08036879999996</v>
      </c>
      <c r="K34" s="5">
        <v>94.448383015890414</v>
      </c>
      <c r="L34" s="5">
        <v>27.631985784109546</v>
      </c>
      <c r="M34" s="1" t="s">
        <v>452</v>
      </c>
      <c r="N34" s="1" t="s">
        <v>447</v>
      </c>
    </row>
    <row r="35" spans="1:14" x14ac:dyDescent="0.35">
      <c r="A35" s="1" t="s">
        <v>40</v>
      </c>
      <c r="B35" s="1" t="s">
        <v>481</v>
      </c>
      <c r="C35" s="1" t="s">
        <v>22</v>
      </c>
      <c r="D35" s="1" t="s">
        <v>443</v>
      </c>
      <c r="E35" s="1" t="s">
        <v>482</v>
      </c>
      <c r="F35" s="1" t="s">
        <v>483</v>
      </c>
      <c r="G35" s="1">
        <v>2</v>
      </c>
      <c r="H35" s="1">
        <v>2</v>
      </c>
      <c r="I35" s="1">
        <v>4</v>
      </c>
      <c r="J35" s="5">
        <v>55.283214336</v>
      </c>
      <c r="K35" s="5">
        <v>21.355307177615572</v>
      </c>
      <c r="L35" s="5">
        <v>33.927907158384428</v>
      </c>
      <c r="M35" s="1" t="s">
        <v>446</v>
      </c>
      <c r="N35" s="1" t="s">
        <v>447</v>
      </c>
    </row>
    <row r="36" spans="1:14" x14ac:dyDescent="0.35">
      <c r="A36" s="1" t="s">
        <v>40</v>
      </c>
      <c r="B36" s="1" t="s">
        <v>451</v>
      </c>
      <c r="C36" s="1" t="s">
        <v>22</v>
      </c>
      <c r="D36" s="1" t="s">
        <v>443</v>
      </c>
      <c r="E36" s="1" t="s">
        <v>444</v>
      </c>
      <c r="F36" s="1" t="s">
        <v>445</v>
      </c>
      <c r="G36" s="1">
        <v>5</v>
      </c>
      <c r="H36" s="1">
        <v>8</v>
      </c>
      <c r="I36" s="1">
        <v>40</v>
      </c>
      <c r="J36" s="5">
        <v>60.766594908800002</v>
      </c>
      <c r="K36" s="5">
        <v>26.459190112836982</v>
      </c>
      <c r="L36" s="5">
        <v>34.307404795963024</v>
      </c>
      <c r="M36" s="1" t="s">
        <v>446</v>
      </c>
      <c r="N36" s="1" t="s">
        <v>447</v>
      </c>
    </row>
    <row r="37" spans="1:14" x14ac:dyDescent="0.35">
      <c r="A37" s="1" t="s">
        <v>40</v>
      </c>
      <c r="B37" s="1" t="s">
        <v>487</v>
      </c>
      <c r="C37" s="1" t="s">
        <v>22</v>
      </c>
      <c r="D37" s="1" t="s">
        <v>443</v>
      </c>
      <c r="E37" s="1" t="s">
        <v>444</v>
      </c>
      <c r="F37" s="1" t="s">
        <v>445</v>
      </c>
      <c r="G37" s="1">
        <v>4</v>
      </c>
      <c r="H37" s="1">
        <v>15.96</v>
      </c>
      <c r="I37" s="1">
        <v>63.84</v>
      </c>
      <c r="J37" s="5">
        <v>97.344000000000008</v>
      </c>
      <c r="K37" s="5">
        <v>60.66120547945205</v>
      </c>
      <c r="L37" s="5">
        <v>36.682794520547958</v>
      </c>
      <c r="M37" s="1" t="s">
        <v>452</v>
      </c>
      <c r="N37" s="1" t="s">
        <v>447</v>
      </c>
    </row>
    <row r="38" spans="1:14" x14ac:dyDescent="0.35">
      <c r="A38" s="1" t="s">
        <v>40</v>
      </c>
      <c r="B38" s="1" t="s">
        <v>470</v>
      </c>
      <c r="C38" s="1" t="s">
        <v>22</v>
      </c>
      <c r="D38" s="1" t="s">
        <v>443</v>
      </c>
      <c r="E38" s="1" t="s">
        <v>459</v>
      </c>
      <c r="F38" s="1" t="s">
        <v>460</v>
      </c>
      <c r="G38" s="1">
        <v>4</v>
      </c>
      <c r="H38" s="1">
        <v>8</v>
      </c>
      <c r="I38" s="1">
        <v>32</v>
      </c>
      <c r="J38" s="5">
        <v>95.596655522000006</v>
      </c>
      <c r="K38" s="5">
        <v>56.477168949771688</v>
      </c>
      <c r="L38" s="5">
        <v>39.119486572228318</v>
      </c>
      <c r="M38" s="1" t="s">
        <v>452</v>
      </c>
      <c r="N38" s="1" t="s">
        <v>447</v>
      </c>
    </row>
    <row r="39" spans="1:14" x14ac:dyDescent="0.35">
      <c r="A39" s="1" t="s">
        <v>40</v>
      </c>
      <c r="B39" s="1" t="s">
        <v>488</v>
      </c>
      <c r="C39" s="1" t="s">
        <v>22</v>
      </c>
      <c r="D39" s="1" t="s">
        <v>443</v>
      </c>
      <c r="E39" s="1" t="s">
        <v>485</v>
      </c>
      <c r="F39" s="1" t="s">
        <v>486</v>
      </c>
      <c r="G39" s="1">
        <v>1</v>
      </c>
      <c r="H39" s="1">
        <v>16</v>
      </c>
      <c r="I39" s="1">
        <v>16</v>
      </c>
      <c r="J39" s="5">
        <v>123.23259439999998</v>
      </c>
      <c r="K39" s="5">
        <v>81.360521299269422</v>
      </c>
      <c r="L39" s="5">
        <v>41.87207310073056</v>
      </c>
      <c r="M39" s="1" t="s">
        <v>452</v>
      </c>
      <c r="N39" s="1" t="s">
        <v>447</v>
      </c>
    </row>
    <row r="40" spans="1:14" x14ac:dyDescent="0.35">
      <c r="A40" s="1" t="s">
        <v>40</v>
      </c>
      <c r="B40" s="1" t="s">
        <v>476</v>
      </c>
      <c r="C40" s="1" t="s">
        <v>22</v>
      </c>
      <c r="D40" s="1" t="s">
        <v>443</v>
      </c>
      <c r="E40" s="1" t="s">
        <v>449</v>
      </c>
      <c r="F40" s="1" t="s">
        <v>450</v>
      </c>
      <c r="G40" s="1">
        <v>5</v>
      </c>
      <c r="H40" s="1">
        <v>1</v>
      </c>
      <c r="I40" s="1">
        <v>5</v>
      </c>
      <c r="J40" s="5">
        <v>122.08036879999996</v>
      </c>
      <c r="K40" s="5">
        <v>79.664694718053511</v>
      </c>
      <c r="L40" s="5">
        <v>42.415674081946449</v>
      </c>
      <c r="M40" s="1" t="s">
        <v>446</v>
      </c>
      <c r="N40" s="1" t="s">
        <v>447</v>
      </c>
    </row>
    <row r="41" spans="1:14" x14ac:dyDescent="0.35">
      <c r="A41" s="1" t="s">
        <v>40</v>
      </c>
      <c r="B41" s="1" t="s">
        <v>469</v>
      </c>
      <c r="C41" s="1" t="s">
        <v>22</v>
      </c>
      <c r="D41" s="1" t="s">
        <v>443</v>
      </c>
      <c r="E41" s="1" t="s">
        <v>449</v>
      </c>
      <c r="F41" s="1" t="s">
        <v>450</v>
      </c>
      <c r="G41" s="1">
        <v>2</v>
      </c>
      <c r="H41" s="1">
        <v>4</v>
      </c>
      <c r="I41" s="1">
        <v>8</v>
      </c>
      <c r="J41" s="5">
        <v>163.57148070400001</v>
      </c>
      <c r="K41" s="5">
        <v>119.32833928942466</v>
      </c>
      <c r="L41" s="5">
        <v>44.243141414575348</v>
      </c>
      <c r="M41" s="1" t="s">
        <v>452</v>
      </c>
      <c r="N41" s="1" t="s">
        <v>447</v>
      </c>
    </row>
    <row r="42" spans="1:14" x14ac:dyDescent="0.35">
      <c r="A42" s="1" t="s">
        <v>40</v>
      </c>
      <c r="B42" s="1" t="s">
        <v>487</v>
      </c>
      <c r="C42" s="1" t="s">
        <v>22</v>
      </c>
      <c r="D42" s="1" t="s">
        <v>443</v>
      </c>
      <c r="E42" s="1" t="s">
        <v>444</v>
      </c>
      <c r="F42" s="1" t="s">
        <v>445</v>
      </c>
      <c r="G42" s="1">
        <v>4</v>
      </c>
      <c r="H42" s="1">
        <v>15.96</v>
      </c>
      <c r="I42" s="1">
        <v>63.84</v>
      </c>
      <c r="J42" s="5">
        <v>97.344000000000008</v>
      </c>
      <c r="K42" s="5">
        <v>42.334917274939173</v>
      </c>
      <c r="L42" s="5">
        <v>55.009082725060836</v>
      </c>
      <c r="M42" s="1" t="s">
        <v>446</v>
      </c>
      <c r="N42" s="1" t="s">
        <v>447</v>
      </c>
    </row>
    <row r="43" spans="1:14" x14ac:dyDescent="0.35">
      <c r="A43" s="1" t="s">
        <v>40</v>
      </c>
      <c r="B43" s="1" t="s">
        <v>469</v>
      </c>
      <c r="C43" s="1" t="s">
        <v>22</v>
      </c>
      <c r="D43" s="1" t="s">
        <v>443</v>
      </c>
      <c r="E43" s="1" t="s">
        <v>449</v>
      </c>
      <c r="F43" s="1" t="s">
        <v>450</v>
      </c>
      <c r="G43" s="1">
        <v>2</v>
      </c>
      <c r="H43" s="1">
        <v>4</v>
      </c>
      <c r="I43" s="1">
        <v>8</v>
      </c>
      <c r="J43" s="5">
        <v>163.57148070400001</v>
      </c>
      <c r="K43" s="5">
        <v>95.674438012885645</v>
      </c>
      <c r="L43" s="5">
        <v>67.897042691114365</v>
      </c>
      <c r="M43" s="1" t="s">
        <v>446</v>
      </c>
      <c r="N43" s="1" t="s">
        <v>447</v>
      </c>
    </row>
    <row r="44" spans="1:14" x14ac:dyDescent="0.35">
      <c r="A44" s="1" t="s">
        <v>40</v>
      </c>
      <c r="B44" s="1" t="s">
        <v>489</v>
      </c>
      <c r="C44" s="1" t="s">
        <v>22</v>
      </c>
      <c r="D44" s="1" t="s">
        <v>443</v>
      </c>
      <c r="E44" s="1" t="s">
        <v>478</v>
      </c>
      <c r="F44" s="1" t="s">
        <v>477</v>
      </c>
      <c r="G44" s="1">
        <v>7</v>
      </c>
      <c r="H44" s="1">
        <v>2</v>
      </c>
      <c r="I44" s="1">
        <v>14</v>
      </c>
      <c r="J44" s="5">
        <v>227.77413796799993</v>
      </c>
      <c r="K44" s="5">
        <v>135.33333333333331</v>
      </c>
      <c r="L44" s="5">
        <v>92.44080463466662</v>
      </c>
      <c r="M44" s="1" t="s">
        <v>452</v>
      </c>
      <c r="N44" s="1" t="s">
        <v>447</v>
      </c>
    </row>
    <row r="45" spans="1:14" x14ac:dyDescent="0.35">
      <c r="A45" s="1" t="s">
        <v>40</v>
      </c>
      <c r="B45" s="1" t="s">
        <v>490</v>
      </c>
      <c r="C45" s="1" t="s">
        <v>22</v>
      </c>
      <c r="D45" s="1" t="s">
        <v>443</v>
      </c>
      <c r="E45" s="1" t="s">
        <v>457</v>
      </c>
      <c r="F45" s="1" t="s">
        <v>456</v>
      </c>
      <c r="G45" s="1">
        <v>2</v>
      </c>
      <c r="H45" s="1">
        <v>16</v>
      </c>
      <c r="I45" s="1">
        <v>32</v>
      </c>
      <c r="J45" s="5">
        <v>749.952</v>
      </c>
      <c r="K45" s="5">
        <v>655.86978995433788</v>
      </c>
      <c r="L45" s="5">
        <v>94.082210045662123</v>
      </c>
      <c r="M45" s="1" t="s">
        <v>452</v>
      </c>
      <c r="N45" s="1" t="s">
        <v>447</v>
      </c>
    </row>
    <row r="46" spans="1:14" x14ac:dyDescent="0.35">
      <c r="A46" s="1" t="s">
        <v>40</v>
      </c>
      <c r="B46" s="1" t="s">
        <v>489</v>
      </c>
      <c r="C46" s="1" t="s">
        <v>22</v>
      </c>
      <c r="D46" s="1" t="s">
        <v>443</v>
      </c>
      <c r="E46" s="1" t="s">
        <v>478</v>
      </c>
      <c r="F46" s="1" t="s">
        <v>477</v>
      </c>
      <c r="G46" s="1">
        <v>7</v>
      </c>
      <c r="H46" s="1">
        <v>2</v>
      </c>
      <c r="I46" s="1">
        <v>14</v>
      </c>
      <c r="J46" s="5">
        <v>227.77413796799993</v>
      </c>
      <c r="K46" s="5">
        <v>87.091506995133813</v>
      </c>
      <c r="L46" s="5">
        <v>140.68263097286612</v>
      </c>
      <c r="M46" s="1" t="s">
        <v>446</v>
      </c>
      <c r="N46" s="1" t="s">
        <v>447</v>
      </c>
    </row>
    <row r="47" spans="1:14" x14ac:dyDescent="0.35">
      <c r="A47" s="1" t="s">
        <v>40</v>
      </c>
      <c r="B47" s="1" t="s">
        <v>448</v>
      </c>
      <c r="C47" s="1" t="s">
        <v>22</v>
      </c>
      <c r="D47" s="1" t="s">
        <v>443</v>
      </c>
      <c r="E47" s="1" t="s">
        <v>449</v>
      </c>
      <c r="F47" s="1" t="s">
        <v>450</v>
      </c>
      <c r="G47" s="1">
        <v>18</v>
      </c>
      <c r="H47" s="1">
        <v>2</v>
      </c>
      <c r="I47" s="1">
        <v>36</v>
      </c>
      <c r="J47" s="5">
        <v>550.62416902400014</v>
      </c>
      <c r="K47" s="5">
        <v>351.53003265841096</v>
      </c>
      <c r="L47" s="5">
        <v>199.09413636558918</v>
      </c>
      <c r="M47" s="1" t="s">
        <v>452</v>
      </c>
      <c r="N47" s="1" t="s">
        <v>447</v>
      </c>
    </row>
    <row r="48" spans="1:14" x14ac:dyDescent="0.35">
      <c r="A48" s="1" t="s">
        <v>40</v>
      </c>
      <c r="B48" s="1" t="s">
        <v>448</v>
      </c>
      <c r="C48" s="1" t="s">
        <v>22</v>
      </c>
      <c r="D48" s="1" t="s">
        <v>443</v>
      </c>
      <c r="E48" s="1" t="s">
        <v>449</v>
      </c>
      <c r="F48" s="1" t="s">
        <v>450</v>
      </c>
      <c r="G48" s="1">
        <v>18</v>
      </c>
      <c r="H48" s="1">
        <v>2</v>
      </c>
      <c r="I48" s="1">
        <v>36</v>
      </c>
      <c r="J48" s="5">
        <v>550.62416902400014</v>
      </c>
      <c r="K48" s="5">
        <v>245.08747691398537</v>
      </c>
      <c r="L48" s="5">
        <v>305.53669211001477</v>
      </c>
      <c r="M48" s="1" t="s">
        <v>446</v>
      </c>
      <c r="N48" s="1" t="s">
        <v>447</v>
      </c>
    </row>
    <row r="49" spans="1:14" x14ac:dyDescent="0.35">
      <c r="A49" s="1" t="s">
        <v>40</v>
      </c>
      <c r="B49" s="1" t="s">
        <v>491</v>
      </c>
      <c r="C49" s="1" t="s">
        <v>22</v>
      </c>
      <c r="D49" s="1" t="s">
        <v>443</v>
      </c>
      <c r="E49" s="1" t="s">
        <v>492</v>
      </c>
      <c r="F49" s="1" t="s">
        <v>493</v>
      </c>
      <c r="G49" s="1">
        <v>3</v>
      </c>
      <c r="H49" s="1">
        <v>32</v>
      </c>
      <c r="I49" s="1">
        <v>96</v>
      </c>
      <c r="J49" s="5">
        <v>1329.3568419839999</v>
      </c>
      <c r="K49" s="5">
        <v>790.66551321687678</v>
      </c>
      <c r="L49" s="5">
        <v>538.69132876712308</v>
      </c>
      <c r="M49" s="1" t="s">
        <v>452</v>
      </c>
      <c r="N49" s="1" t="s">
        <v>447</v>
      </c>
    </row>
    <row r="50" spans="1:14" x14ac:dyDescent="0.35">
      <c r="A50" s="1" t="s">
        <v>40</v>
      </c>
      <c r="B50" s="1" t="s">
        <v>494</v>
      </c>
      <c r="C50" s="1" t="s">
        <v>22</v>
      </c>
      <c r="D50" s="1" t="s">
        <v>443</v>
      </c>
      <c r="E50" s="1" t="s">
        <v>482</v>
      </c>
      <c r="F50" s="1" t="s">
        <v>483</v>
      </c>
      <c r="G50" s="1">
        <v>4</v>
      </c>
      <c r="H50" s="1">
        <v>32</v>
      </c>
      <c r="I50" s="1">
        <v>128</v>
      </c>
      <c r="J50" s="5">
        <v>1784.2561136640002</v>
      </c>
      <c r="K50" s="5">
        <v>1077.3740691053883</v>
      </c>
      <c r="L50" s="5">
        <v>706.88204455861182</v>
      </c>
      <c r="M50" s="1" t="s">
        <v>452</v>
      </c>
      <c r="N50" s="1" t="s">
        <v>447</v>
      </c>
    </row>
    <row r="51" spans="1:14" x14ac:dyDescent="0.35">
      <c r="A51" s="1" t="s">
        <v>40</v>
      </c>
      <c r="B51" s="1" t="s">
        <v>491</v>
      </c>
      <c r="C51" s="1" t="s">
        <v>22</v>
      </c>
      <c r="D51" s="1" t="s">
        <v>443</v>
      </c>
      <c r="E51" s="1" t="s">
        <v>492</v>
      </c>
      <c r="F51" s="1" t="s">
        <v>493</v>
      </c>
      <c r="G51" s="1">
        <v>3</v>
      </c>
      <c r="H51" s="1">
        <v>32</v>
      </c>
      <c r="I51" s="1">
        <v>96</v>
      </c>
      <c r="J51" s="5">
        <v>1329.3568419839999</v>
      </c>
      <c r="K51" s="5">
        <v>496.24177902779564</v>
      </c>
      <c r="L51" s="5">
        <v>833.11506295620416</v>
      </c>
      <c r="M51" s="1" t="s">
        <v>446</v>
      </c>
      <c r="N51" s="1" t="s">
        <v>447</v>
      </c>
    </row>
    <row r="52" spans="1:14" x14ac:dyDescent="0.35">
      <c r="A52" s="1" t="s">
        <v>40</v>
      </c>
      <c r="B52" s="1" t="s">
        <v>494</v>
      </c>
      <c r="C52" s="1" t="s">
        <v>22</v>
      </c>
      <c r="D52" s="1" t="s">
        <v>443</v>
      </c>
      <c r="E52" s="1" t="s">
        <v>482</v>
      </c>
      <c r="F52" s="1" t="s">
        <v>483</v>
      </c>
      <c r="G52" s="1">
        <v>4</v>
      </c>
      <c r="H52" s="1">
        <v>32</v>
      </c>
      <c r="I52" s="1">
        <v>128</v>
      </c>
      <c r="J52" s="5">
        <v>1784.2561136640002</v>
      </c>
      <c r="K52" s="5">
        <v>698.11688649031635</v>
      </c>
      <c r="L52" s="5">
        <v>1086.1392271736838</v>
      </c>
      <c r="M52" s="1" t="s">
        <v>446</v>
      </c>
      <c r="N52" s="1" t="s">
        <v>447</v>
      </c>
    </row>
    <row r="53" spans="1:14" x14ac:dyDescent="0.35">
      <c r="A53" s="1" t="s">
        <v>19</v>
      </c>
      <c r="B53" s="1" t="s">
        <v>495</v>
      </c>
      <c r="C53" s="1" t="s">
        <v>22</v>
      </c>
      <c r="D53" s="1" t="s">
        <v>443</v>
      </c>
      <c r="E53" s="1" t="s">
        <v>482</v>
      </c>
      <c r="F53" s="1" t="s">
        <v>483</v>
      </c>
      <c r="G53" s="1">
        <v>6</v>
      </c>
      <c r="H53" s="1">
        <v>16</v>
      </c>
      <c r="I53" s="1">
        <v>96</v>
      </c>
      <c r="J53" s="5">
        <v>1347.3796992000002</v>
      </c>
      <c r="K53" s="5">
        <v>1243.6756341970411</v>
      </c>
      <c r="L53" s="5">
        <v>103.70406500295917</v>
      </c>
      <c r="M53" s="1" t="s">
        <v>452</v>
      </c>
      <c r="N53" s="1" t="s">
        <v>447</v>
      </c>
    </row>
    <row r="54" spans="1:14" x14ac:dyDescent="0.35">
      <c r="A54" s="1" t="s">
        <v>19</v>
      </c>
      <c r="B54" s="1" t="s">
        <v>495</v>
      </c>
      <c r="C54" s="1" t="s">
        <v>22</v>
      </c>
      <c r="D54" s="1" t="s">
        <v>443</v>
      </c>
      <c r="E54" s="1" t="s">
        <v>482</v>
      </c>
      <c r="F54" s="1" t="s">
        <v>483</v>
      </c>
      <c r="G54" s="1">
        <v>8</v>
      </c>
      <c r="H54" s="1">
        <v>16</v>
      </c>
      <c r="I54" s="1">
        <v>128</v>
      </c>
      <c r="J54" s="5">
        <v>1347.3796992000002</v>
      </c>
      <c r="K54" s="5">
        <v>881.11872354631635</v>
      </c>
      <c r="L54" s="5">
        <v>466.26097565368389</v>
      </c>
      <c r="M54" s="1" t="s">
        <v>446</v>
      </c>
      <c r="N54" s="1" t="s">
        <v>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7"/>
  <sheetViews>
    <sheetView workbookViewId="0"/>
  </sheetViews>
  <sheetFormatPr baseColWidth="10" defaultColWidth="8.90625" defaultRowHeight="14.5" x14ac:dyDescent="0.35"/>
  <cols>
    <col min="1" max="1" width="18.90625" customWidth="1"/>
    <col min="2" max="2" width="130.08984375" customWidth="1"/>
    <col min="3" max="3" width="14.90625" customWidth="1"/>
    <col min="4" max="4" width="41.54296875" customWidth="1"/>
    <col min="5" max="5" width="17.90625" customWidth="1"/>
    <col min="6" max="6" width="9.08984375" customWidth="1"/>
    <col min="7" max="7" width="16.90625" customWidth="1"/>
    <col min="8" max="8" width="16.6328125" customWidth="1"/>
    <col min="9" max="9" width="21.453125" customWidth="1"/>
    <col min="10" max="10" width="28.81640625" customWidth="1"/>
    <col min="11" max="11" width="20.453125" customWidth="1"/>
    <col min="12" max="12" width="20.1796875" customWidth="1"/>
    <col min="13" max="13" width="31.81640625" customWidth="1"/>
    <col min="14" max="14" width="31.08984375" customWidth="1"/>
    <col min="15" max="15" width="23.6328125" customWidth="1"/>
  </cols>
  <sheetData>
    <row r="1" spans="1:15" x14ac:dyDescent="0.35">
      <c r="A1" s="1" t="s">
        <v>496</v>
      </c>
      <c r="B1" s="1" t="s">
        <v>301</v>
      </c>
      <c r="C1" s="1" t="s">
        <v>497</v>
      </c>
      <c r="D1" s="1" t="s">
        <v>498</v>
      </c>
      <c r="E1" s="1" t="s">
        <v>499</v>
      </c>
      <c r="F1" s="1" t="s">
        <v>59</v>
      </c>
      <c r="G1" s="1" t="s">
        <v>500</v>
      </c>
      <c r="H1" s="1" t="s">
        <v>501</v>
      </c>
      <c r="I1" s="1" t="s">
        <v>502</v>
      </c>
      <c r="J1" s="1" t="s">
        <v>503</v>
      </c>
      <c r="K1" s="1" t="s">
        <v>504</v>
      </c>
      <c r="L1" s="1" t="s">
        <v>505</v>
      </c>
      <c r="M1" s="1" t="s">
        <v>506</v>
      </c>
      <c r="N1" s="1" t="s">
        <v>507</v>
      </c>
      <c r="O1" s="1" t="s">
        <v>508</v>
      </c>
    </row>
    <row r="2" spans="1:15" x14ac:dyDescent="0.35">
      <c r="A2" s="1">
        <v>2510290040008018</v>
      </c>
      <c r="B2" s="1" t="s">
        <v>509</v>
      </c>
      <c r="C2" s="1" t="s">
        <v>71</v>
      </c>
      <c r="D2" s="1" t="s">
        <v>510</v>
      </c>
      <c r="E2" s="1" t="s">
        <v>511</v>
      </c>
      <c r="F2" s="1" t="s">
        <v>512</v>
      </c>
      <c r="G2" s="1" t="s">
        <v>513</v>
      </c>
      <c r="H2" s="1" t="b">
        <v>0</v>
      </c>
      <c r="I2" s="1">
        <v>60</v>
      </c>
      <c r="J2" s="1" t="s">
        <v>514</v>
      </c>
      <c r="K2" s="1" t="s">
        <v>515</v>
      </c>
      <c r="L2" s="1" t="s">
        <v>516</v>
      </c>
      <c r="M2" s="1" t="s">
        <v>517</v>
      </c>
      <c r="N2" s="1" t="s">
        <v>518</v>
      </c>
      <c r="O2" s="1" t="s">
        <v>519</v>
      </c>
    </row>
    <row r="3" spans="1:15" x14ac:dyDescent="0.35">
      <c r="A3" s="1">
        <v>2511250040010650</v>
      </c>
      <c r="B3" s="1" t="s">
        <v>520</v>
      </c>
      <c r="C3" s="1" t="s">
        <v>71</v>
      </c>
      <c r="D3" s="1" t="s">
        <v>521</v>
      </c>
      <c r="E3" s="1" t="s">
        <v>511</v>
      </c>
      <c r="F3" s="1" t="s">
        <v>512</v>
      </c>
      <c r="G3" s="1" t="s">
        <v>522</v>
      </c>
      <c r="H3" s="1" t="b">
        <v>0</v>
      </c>
      <c r="I3" s="1">
        <v>240</v>
      </c>
      <c r="J3" s="1" t="s">
        <v>523</v>
      </c>
      <c r="K3" s="1" t="s">
        <v>524</v>
      </c>
      <c r="L3" s="1" t="s">
        <v>525</v>
      </c>
      <c r="M3" s="1" t="s">
        <v>526</v>
      </c>
      <c r="N3" s="1" t="s">
        <v>527</v>
      </c>
      <c r="O3" s="1" t="s">
        <v>519</v>
      </c>
    </row>
    <row r="4" spans="1:15" x14ac:dyDescent="0.35">
      <c r="A4" s="1">
        <v>2511210040003847</v>
      </c>
      <c r="B4" s="1" t="s">
        <v>528</v>
      </c>
      <c r="C4" s="1" t="s">
        <v>71</v>
      </c>
      <c r="D4" s="1" t="s">
        <v>529</v>
      </c>
      <c r="E4" s="1" t="s">
        <v>511</v>
      </c>
      <c r="F4" s="1" t="s">
        <v>512</v>
      </c>
      <c r="G4" s="1" t="s">
        <v>530</v>
      </c>
      <c r="H4" s="1" t="b">
        <v>0</v>
      </c>
      <c r="I4" s="1">
        <v>240</v>
      </c>
      <c r="J4" s="1" t="s">
        <v>531</v>
      </c>
      <c r="K4" s="1" t="s">
        <v>532</v>
      </c>
      <c r="L4" s="1" t="s">
        <v>533</v>
      </c>
      <c r="M4" s="1" t="s">
        <v>526</v>
      </c>
      <c r="N4" s="1" t="s">
        <v>527</v>
      </c>
      <c r="O4" s="1" t="s">
        <v>519</v>
      </c>
    </row>
    <row r="5" spans="1:15" x14ac:dyDescent="0.35">
      <c r="A5" s="1">
        <v>2602060040010237</v>
      </c>
      <c r="B5" s="1" t="s">
        <v>534</v>
      </c>
      <c r="C5" s="1" t="s">
        <v>71</v>
      </c>
      <c r="D5" s="1" t="s">
        <v>535</v>
      </c>
      <c r="E5" s="1" t="s">
        <v>511</v>
      </c>
      <c r="F5" s="1" t="s">
        <v>512</v>
      </c>
      <c r="G5" s="1" t="s">
        <v>536</v>
      </c>
      <c r="H5" s="1" t="b">
        <v>0</v>
      </c>
      <c r="I5" s="1">
        <v>240</v>
      </c>
      <c r="J5" s="1" t="s">
        <v>537</v>
      </c>
      <c r="K5" s="1" t="s">
        <v>538</v>
      </c>
      <c r="L5" s="1" t="s">
        <v>539</v>
      </c>
      <c r="M5" s="1" t="s">
        <v>540</v>
      </c>
      <c r="N5" s="1" t="s">
        <v>541</v>
      </c>
      <c r="O5" s="1" t="s">
        <v>519</v>
      </c>
    </row>
    <row r="6" spans="1:15" x14ac:dyDescent="0.35">
      <c r="A6" s="1">
        <v>2602120040011089</v>
      </c>
      <c r="B6" s="1" t="s">
        <v>542</v>
      </c>
      <c r="C6" s="1" t="s">
        <v>71</v>
      </c>
      <c r="D6" s="1" t="s">
        <v>543</v>
      </c>
      <c r="E6" s="1" t="s">
        <v>511</v>
      </c>
      <c r="F6" s="1" t="s">
        <v>512</v>
      </c>
      <c r="G6" s="1" t="s">
        <v>544</v>
      </c>
      <c r="H6" s="1" t="b">
        <v>0</v>
      </c>
      <c r="I6" s="1">
        <v>240</v>
      </c>
      <c r="J6" s="1" t="s">
        <v>545</v>
      </c>
      <c r="K6" s="1" t="s">
        <v>546</v>
      </c>
      <c r="L6" s="1" t="s">
        <v>547</v>
      </c>
      <c r="M6" s="1" t="s">
        <v>548</v>
      </c>
      <c r="N6" s="1" t="s">
        <v>549</v>
      </c>
      <c r="O6" s="1" t="s">
        <v>519</v>
      </c>
    </row>
    <row r="7" spans="1:15" x14ac:dyDescent="0.35">
      <c r="A7" s="1">
        <v>2505130040009123</v>
      </c>
      <c r="B7" s="1" t="s">
        <v>550</v>
      </c>
      <c r="C7" s="1" t="s">
        <v>71</v>
      </c>
      <c r="D7" s="1" t="s">
        <v>529</v>
      </c>
      <c r="E7" s="1" t="s">
        <v>511</v>
      </c>
      <c r="F7" s="1" t="s">
        <v>512</v>
      </c>
      <c r="G7" s="1" t="s">
        <v>551</v>
      </c>
      <c r="H7" s="1" t="b">
        <v>0</v>
      </c>
      <c r="I7" s="1">
        <v>60</v>
      </c>
      <c r="J7" s="1" t="s">
        <v>552</v>
      </c>
      <c r="K7" s="1" t="s">
        <v>553</v>
      </c>
      <c r="L7" s="1" t="s">
        <v>554</v>
      </c>
      <c r="M7" s="1" t="s">
        <v>517</v>
      </c>
      <c r="N7" s="1" t="s">
        <v>518</v>
      </c>
      <c r="O7" s="1" t="s">
        <v>519</v>
      </c>
    </row>
    <row r="8" spans="1:15" x14ac:dyDescent="0.35">
      <c r="A8" s="1">
        <v>2505230040001391</v>
      </c>
      <c r="B8" s="1" t="s">
        <v>555</v>
      </c>
      <c r="C8" s="1" t="s">
        <v>71</v>
      </c>
      <c r="D8" s="1" t="s">
        <v>529</v>
      </c>
      <c r="E8" s="1" t="s">
        <v>511</v>
      </c>
      <c r="F8" s="1" t="s">
        <v>512</v>
      </c>
      <c r="G8" s="1" t="s">
        <v>556</v>
      </c>
      <c r="H8" s="1" t="b">
        <v>0</v>
      </c>
      <c r="I8" s="1">
        <v>60</v>
      </c>
      <c r="J8" s="1" t="s">
        <v>557</v>
      </c>
      <c r="K8" s="1" t="s">
        <v>558</v>
      </c>
      <c r="L8" s="1" t="s">
        <v>559</v>
      </c>
      <c r="M8" s="1" t="s">
        <v>517</v>
      </c>
      <c r="N8" s="1" t="s">
        <v>518</v>
      </c>
      <c r="O8" s="1" t="s">
        <v>519</v>
      </c>
    </row>
    <row r="9" spans="1:15" x14ac:dyDescent="0.35">
      <c r="A9" s="1">
        <v>2510230040005798</v>
      </c>
      <c r="B9" s="1" t="s">
        <v>560</v>
      </c>
      <c r="C9" s="1" t="s">
        <v>71</v>
      </c>
      <c r="D9" s="1" t="s">
        <v>535</v>
      </c>
      <c r="E9" s="1" t="s">
        <v>511</v>
      </c>
      <c r="F9" s="1" t="s">
        <v>512</v>
      </c>
      <c r="G9" s="1" t="s">
        <v>561</v>
      </c>
      <c r="H9" s="1" t="b">
        <v>0</v>
      </c>
      <c r="I9" s="1">
        <v>240</v>
      </c>
      <c r="J9" s="1" t="s">
        <v>562</v>
      </c>
      <c r="K9" s="1" t="s">
        <v>563</v>
      </c>
      <c r="L9" s="1" t="s">
        <v>564</v>
      </c>
      <c r="M9" s="1" t="s">
        <v>526</v>
      </c>
      <c r="N9" s="1" t="s">
        <v>527</v>
      </c>
      <c r="O9" s="1" t="s">
        <v>519</v>
      </c>
    </row>
    <row r="10" spans="1:15" x14ac:dyDescent="0.35">
      <c r="A10" s="1">
        <v>2511140040006158</v>
      </c>
      <c r="B10" s="1" t="s">
        <v>565</v>
      </c>
      <c r="C10" s="1" t="s">
        <v>71</v>
      </c>
      <c r="D10" s="1" t="s">
        <v>535</v>
      </c>
      <c r="E10" s="1" t="s">
        <v>511</v>
      </c>
      <c r="F10" s="1" t="s">
        <v>512</v>
      </c>
      <c r="G10" s="1" t="s">
        <v>566</v>
      </c>
      <c r="H10" s="1" t="b">
        <v>0</v>
      </c>
      <c r="I10" s="1">
        <v>240</v>
      </c>
      <c r="J10" s="1" t="s">
        <v>567</v>
      </c>
      <c r="K10" s="1" t="s">
        <v>568</v>
      </c>
      <c r="L10" s="1" t="s">
        <v>569</v>
      </c>
      <c r="M10" s="1" t="s">
        <v>526</v>
      </c>
      <c r="N10" s="1" t="s">
        <v>527</v>
      </c>
      <c r="O10" s="1" t="s">
        <v>519</v>
      </c>
    </row>
    <row r="11" spans="1:15" x14ac:dyDescent="0.35">
      <c r="A11" s="1">
        <v>2411050040010750</v>
      </c>
      <c r="B11" s="1" t="s">
        <v>570</v>
      </c>
      <c r="C11" s="1" t="s">
        <v>71</v>
      </c>
      <c r="D11" s="1" t="s">
        <v>535</v>
      </c>
      <c r="E11" s="1" t="s">
        <v>511</v>
      </c>
      <c r="F11" s="1" t="s">
        <v>512</v>
      </c>
      <c r="G11" s="1" t="s">
        <v>571</v>
      </c>
      <c r="H11" s="1" t="b">
        <v>0</v>
      </c>
      <c r="I11" s="1">
        <v>240</v>
      </c>
      <c r="J11" s="1" t="s">
        <v>567</v>
      </c>
      <c r="K11" s="1" t="s">
        <v>572</v>
      </c>
      <c r="L11" s="1" t="s">
        <v>573</v>
      </c>
      <c r="M11" s="1" t="s">
        <v>574</v>
      </c>
      <c r="N11" s="1" t="s">
        <v>575</v>
      </c>
      <c r="O11" s="1" t="s">
        <v>519</v>
      </c>
    </row>
    <row r="12" spans="1:15" x14ac:dyDescent="0.35">
      <c r="A12" s="1">
        <v>2601210040010537</v>
      </c>
      <c r="B12" s="1" t="s">
        <v>576</v>
      </c>
      <c r="C12" s="1" t="s">
        <v>71</v>
      </c>
      <c r="D12" s="1" t="s">
        <v>521</v>
      </c>
      <c r="E12" s="1" t="s">
        <v>511</v>
      </c>
      <c r="F12" s="1" t="s">
        <v>512</v>
      </c>
      <c r="G12" s="1" t="s">
        <v>577</v>
      </c>
      <c r="H12" s="1" t="b">
        <v>0</v>
      </c>
      <c r="I12" s="1">
        <v>240</v>
      </c>
      <c r="J12" s="1" t="s">
        <v>578</v>
      </c>
      <c r="K12" s="1" t="s">
        <v>579</v>
      </c>
      <c r="L12" s="1" t="s">
        <v>580</v>
      </c>
      <c r="M12" s="1" t="s">
        <v>540</v>
      </c>
      <c r="N12" s="1" t="s">
        <v>541</v>
      </c>
      <c r="O12" s="1" t="s">
        <v>519</v>
      </c>
    </row>
    <row r="13" spans="1:15" x14ac:dyDescent="0.35">
      <c r="A13" s="1">
        <v>2512050040010347</v>
      </c>
      <c r="B13" s="1" t="s">
        <v>581</v>
      </c>
      <c r="C13" s="1" t="s">
        <v>71</v>
      </c>
      <c r="D13" s="1" t="s">
        <v>543</v>
      </c>
      <c r="E13" s="1" t="s">
        <v>511</v>
      </c>
      <c r="F13" s="1" t="s">
        <v>512</v>
      </c>
      <c r="G13" s="1" t="s">
        <v>582</v>
      </c>
      <c r="H13" s="1" t="b">
        <v>0</v>
      </c>
      <c r="I13" s="1">
        <v>240</v>
      </c>
      <c r="J13" s="1" t="s">
        <v>583</v>
      </c>
      <c r="K13" s="1" t="s">
        <v>584</v>
      </c>
      <c r="L13" s="1" t="s">
        <v>585</v>
      </c>
      <c r="M13" s="1" t="s">
        <v>526</v>
      </c>
      <c r="N13" s="1" t="s">
        <v>527</v>
      </c>
      <c r="O13" s="1" t="s">
        <v>519</v>
      </c>
    </row>
    <row r="14" spans="1:15" x14ac:dyDescent="0.35">
      <c r="A14" s="1">
        <v>2510270040006058</v>
      </c>
      <c r="B14" s="1" t="s">
        <v>586</v>
      </c>
      <c r="C14" s="1" t="s">
        <v>71</v>
      </c>
      <c r="D14" s="1" t="s">
        <v>543</v>
      </c>
      <c r="E14" s="1" t="s">
        <v>511</v>
      </c>
      <c r="F14" s="1" t="s">
        <v>512</v>
      </c>
      <c r="G14" s="1" t="s">
        <v>587</v>
      </c>
      <c r="H14" s="1" t="b">
        <v>0</v>
      </c>
      <c r="I14" s="1">
        <v>240</v>
      </c>
      <c r="J14" s="1" t="s">
        <v>588</v>
      </c>
      <c r="K14" s="1" t="s">
        <v>589</v>
      </c>
      <c r="L14" s="1" t="s">
        <v>590</v>
      </c>
      <c r="M14" s="1" t="s">
        <v>540</v>
      </c>
      <c r="N14" s="1" t="s">
        <v>541</v>
      </c>
      <c r="O14" s="1" t="s">
        <v>519</v>
      </c>
    </row>
    <row r="15" spans="1:15" x14ac:dyDescent="0.35">
      <c r="A15" s="1">
        <v>2601050040004227</v>
      </c>
      <c r="B15" s="1" t="s">
        <v>591</v>
      </c>
      <c r="C15" s="1" t="s">
        <v>71</v>
      </c>
      <c r="D15" s="1" t="s">
        <v>592</v>
      </c>
      <c r="E15" s="1" t="s">
        <v>511</v>
      </c>
      <c r="F15" s="1" t="s">
        <v>512</v>
      </c>
      <c r="G15" s="1" t="s">
        <v>593</v>
      </c>
      <c r="H15" s="1" t="b">
        <v>0</v>
      </c>
      <c r="I15" s="1">
        <v>240</v>
      </c>
      <c r="J15" s="1" t="s">
        <v>594</v>
      </c>
      <c r="K15" s="1" t="s">
        <v>595</v>
      </c>
      <c r="L15" s="1" t="s">
        <v>596</v>
      </c>
      <c r="M15" s="1" t="s">
        <v>526</v>
      </c>
      <c r="N15" s="1" t="s">
        <v>527</v>
      </c>
      <c r="O15" s="1" t="s">
        <v>519</v>
      </c>
    </row>
    <row r="16" spans="1:15" x14ac:dyDescent="0.35">
      <c r="A16" s="1">
        <v>2507020040000336</v>
      </c>
      <c r="B16" s="1" t="s">
        <v>597</v>
      </c>
      <c r="C16" s="1" t="s">
        <v>71</v>
      </c>
      <c r="D16" s="1" t="s">
        <v>592</v>
      </c>
      <c r="E16" s="1" t="s">
        <v>511</v>
      </c>
      <c r="F16" s="1" t="s">
        <v>512</v>
      </c>
      <c r="G16" s="1" t="s">
        <v>598</v>
      </c>
      <c r="H16" s="1" t="b">
        <v>0</v>
      </c>
      <c r="I16" s="1">
        <v>60</v>
      </c>
      <c r="J16" s="1" t="s">
        <v>599</v>
      </c>
      <c r="K16" s="1" t="s">
        <v>600</v>
      </c>
      <c r="L16" s="1" t="s">
        <v>601</v>
      </c>
      <c r="M16" s="1" t="s">
        <v>517</v>
      </c>
      <c r="N16" s="1" t="s">
        <v>518</v>
      </c>
      <c r="O16" s="1" t="s">
        <v>519</v>
      </c>
    </row>
    <row r="17" spans="1:15" x14ac:dyDescent="0.35">
      <c r="A17" s="1">
        <v>2507010040012983</v>
      </c>
      <c r="B17" s="1" t="s">
        <v>602</v>
      </c>
      <c r="C17" s="1" t="s">
        <v>71</v>
      </c>
      <c r="D17" s="1" t="s">
        <v>592</v>
      </c>
      <c r="E17" s="1" t="s">
        <v>511</v>
      </c>
      <c r="F17" s="1" t="s">
        <v>512</v>
      </c>
      <c r="G17" s="1" t="s">
        <v>603</v>
      </c>
      <c r="H17" s="1" t="b">
        <v>0</v>
      </c>
      <c r="I17" s="1">
        <v>60</v>
      </c>
      <c r="J17" s="1" t="s">
        <v>604</v>
      </c>
      <c r="K17" s="1" t="s">
        <v>600</v>
      </c>
      <c r="L17" s="1" t="s">
        <v>605</v>
      </c>
      <c r="M17" s="1" t="s">
        <v>517</v>
      </c>
      <c r="N17" s="1" t="s">
        <v>518</v>
      </c>
      <c r="O17" s="1" t="s">
        <v>519</v>
      </c>
    </row>
  </sheetData>
  <conditionalFormatting sqref="F1:F1048576">
    <cfRule type="containsText" dxfId="153" priority="1" operator="containsText" text="Open">
      <formula>NOT(ISERROR(SEARCH("Open",F1)))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1"/>
  <sheetViews>
    <sheetView workbookViewId="0"/>
  </sheetViews>
  <sheetFormatPr baseColWidth="10" defaultColWidth="9.08984375" defaultRowHeight="14.5" x14ac:dyDescent="0.35"/>
  <cols>
    <col min="1" max="1" width="17.54296875" style="3" customWidth="1"/>
    <col min="2" max="2" width="21" style="3" customWidth="1"/>
    <col min="3" max="3" width="17.6328125" style="3" customWidth="1"/>
    <col min="4" max="4" width="21.54296875" style="3" customWidth="1"/>
    <col min="5" max="5" width="13.1796875" style="3" customWidth="1"/>
    <col min="6" max="6" width="9.08984375" style="3" customWidth="1"/>
    <col min="7" max="7" width="21.36328125" style="3" customWidth="1"/>
    <col min="8" max="8" width="20.453125" style="3" customWidth="1"/>
    <col min="9" max="9" width="24.81640625" style="3" customWidth="1"/>
    <col min="10" max="10" width="9.08984375" style="3" customWidth="1"/>
    <col min="11" max="16384" width="9.08984375" style="3"/>
  </cols>
  <sheetData>
    <row r="1" spans="1:9" x14ac:dyDescent="0.35">
      <c r="A1" s="1" t="s">
        <v>0</v>
      </c>
      <c r="B1" s="1" t="s">
        <v>145</v>
      </c>
      <c r="C1" s="1" t="s">
        <v>146</v>
      </c>
      <c r="D1" s="1" t="s">
        <v>147</v>
      </c>
      <c r="E1" s="1" t="s">
        <v>148</v>
      </c>
      <c r="F1" s="1" t="s">
        <v>149</v>
      </c>
      <c r="G1" s="1" t="s">
        <v>150</v>
      </c>
      <c r="H1" s="1" t="s">
        <v>151</v>
      </c>
      <c r="I1" s="1" t="s">
        <v>152</v>
      </c>
    </row>
    <row r="2" spans="1:9" x14ac:dyDescent="0.35">
      <c r="A2" s="1" t="s">
        <v>153</v>
      </c>
      <c r="B2" s="1" t="s">
        <v>154</v>
      </c>
      <c r="C2" s="1">
        <v>42.089999999999996</v>
      </c>
      <c r="D2" s="1" t="s">
        <v>155</v>
      </c>
      <c r="E2" s="1" t="s">
        <v>156</v>
      </c>
      <c r="F2" s="1">
        <v>42.089999999999996</v>
      </c>
      <c r="G2" s="1">
        <v>1</v>
      </c>
      <c r="H2" s="1">
        <v>1088</v>
      </c>
      <c r="I2" s="1">
        <v>57.910000000000004</v>
      </c>
    </row>
    <row r="3" spans="1:9" x14ac:dyDescent="0.35">
      <c r="A3" s="1" t="s">
        <v>153</v>
      </c>
      <c r="B3" s="1" t="s">
        <v>154</v>
      </c>
      <c r="C3" s="1">
        <v>42.089999999999996</v>
      </c>
      <c r="D3" s="1" t="s">
        <v>155</v>
      </c>
      <c r="E3" s="1" t="s">
        <v>157</v>
      </c>
      <c r="F3" s="1">
        <v>41.349999999999994</v>
      </c>
      <c r="G3" s="1">
        <v>1</v>
      </c>
      <c r="H3" s="1">
        <v>1152</v>
      </c>
      <c r="I3" s="1">
        <v>58.650000000000006</v>
      </c>
    </row>
    <row r="4" spans="1:9" x14ac:dyDescent="0.35">
      <c r="A4" s="1" t="s">
        <v>153</v>
      </c>
      <c r="B4" s="1" t="s">
        <v>154</v>
      </c>
      <c r="C4" s="1">
        <v>42.089999999999996</v>
      </c>
      <c r="D4" s="1" t="s">
        <v>155</v>
      </c>
      <c r="E4" s="1" t="s">
        <v>158</v>
      </c>
      <c r="F4" s="1">
        <v>41.81</v>
      </c>
      <c r="G4" s="1">
        <v>1</v>
      </c>
      <c r="H4" s="1">
        <v>1096</v>
      </c>
      <c r="I4" s="1">
        <v>58.19</v>
      </c>
    </row>
    <row r="5" spans="1:9" x14ac:dyDescent="0.35">
      <c r="A5" s="1" t="s">
        <v>153</v>
      </c>
      <c r="B5" s="1" t="s">
        <v>159</v>
      </c>
      <c r="C5" s="1">
        <v>98.80952380952381</v>
      </c>
      <c r="D5" s="1" t="s">
        <v>155</v>
      </c>
      <c r="E5" s="1" t="s">
        <v>156</v>
      </c>
      <c r="F5" s="1">
        <v>98.809523809523796</v>
      </c>
      <c r="G5" s="1">
        <v>2</v>
      </c>
      <c r="H5" s="1">
        <v>92</v>
      </c>
      <c r="I5" s="1">
        <v>1.1904761904761905</v>
      </c>
    </row>
    <row r="6" spans="1:9" x14ac:dyDescent="0.35">
      <c r="A6" s="1" t="s">
        <v>153</v>
      </c>
      <c r="B6" s="1" t="s">
        <v>159</v>
      </c>
      <c r="C6" s="1">
        <v>98.80952380952381</v>
      </c>
      <c r="D6" s="1" t="s">
        <v>155</v>
      </c>
      <c r="E6" s="1" t="s">
        <v>157</v>
      </c>
      <c r="F6" s="1">
        <v>100</v>
      </c>
      <c r="G6" s="1">
        <v>0</v>
      </c>
      <c r="H6" s="1">
        <v>95</v>
      </c>
      <c r="I6" s="1">
        <v>0</v>
      </c>
    </row>
    <row r="7" spans="1:9" x14ac:dyDescent="0.35">
      <c r="A7" s="1" t="s">
        <v>153</v>
      </c>
      <c r="B7" s="1" t="s">
        <v>159</v>
      </c>
      <c r="C7" s="1">
        <v>98.80952380952381</v>
      </c>
      <c r="D7" s="1" t="s">
        <v>155</v>
      </c>
      <c r="E7" s="1" t="s">
        <v>158</v>
      </c>
      <c r="F7" s="1">
        <v>100</v>
      </c>
      <c r="G7" s="1">
        <v>0</v>
      </c>
      <c r="H7" s="1">
        <v>93</v>
      </c>
      <c r="I7" s="1">
        <v>0</v>
      </c>
    </row>
    <row r="8" spans="1:9" x14ac:dyDescent="0.35">
      <c r="A8" s="1" t="s">
        <v>153</v>
      </c>
      <c r="B8" s="1" t="s">
        <v>159</v>
      </c>
      <c r="C8" s="1">
        <v>98.80952380952381</v>
      </c>
      <c r="D8" s="1" t="s">
        <v>155</v>
      </c>
      <c r="E8" s="1" t="s">
        <v>160</v>
      </c>
      <c r="F8" s="1">
        <v>100</v>
      </c>
      <c r="G8" s="1">
        <v>0</v>
      </c>
      <c r="H8" s="1">
        <v>96</v>
      </c>
      <c r="I8" s="1">
        <v>0</v>
      </c>
    </row>
    <row r="9" spans="1:9" x14ac:dyDescent="0.35">
      <c r="A9" s="1" t="s">
        <v>153</v>
      </c>
      <c r="B9" s="1" t="s">
        <v>161</v>
      </c>
      <c r="C9" s="1">
        <v>95.548014077425847</v>
      </c>
      <c r="D9" s="1" t="s">
        <v>155</v>
      </c>
      <c r="E9" s="1" t="s">
        <v>156</v>
      </c>
      <c r="F9" s="1">
        <v>95.397184514831579</v>
      </c>
      <c r="G9" s="1">
        <v>50</v>
      </c>
      <c r="H9" s="1">
        <v>113</v>
      </c>
      <c r="I9" s="1">
        <v>4.6028154851684269</v>
      </c>
    </row>
    <row r="10" spans="1:9" x14ac:dyDescent="0.35">
      <c r="A10" s="1" t="s">
        <v>153</v>
      </c>
      <c r="B10" s="1" t="s">
        <v>161</v>
      </c>
      <c r="C10" s="1">
        <v>95.548014077425847</v>
      </c>
      <c r="D10" s="1" t="s">
        <v>155</v>
      </c>
      <c r="E10" s="1" t="s">
        <v>157</v>
      </c>
      <c r="F10" s="1">
        <v>96.300366300366306</v>
      </c>
      <c r="G10" s="1">
        <v>41</v>
      </c>
      <c r="H10" s="1">
        <v>116</v>
      </c>
      <c r="I10" s="1">
        <v>3.6996336996336994</v>
      </c>
    </row>
    <row r="11" spans="1:9" x14ac:dyDescent="0.35">
      <c r="A11" s="1" t="s">
        <v>153</v>
      </c>
      <c r="B11" s="1" t="s">
        <v>161</v>
      </c>
      <c r="C11" s="1">
        <v>95.548014077425847</v>
      </c>
      <c r="D11" s="1" t="s">
        <v>155</v>
      </c>
      <c r="E11" s="1" t="s">
        <v>158</v>
      </c>
      <c r="F11" s="1">
        <v>96.392830470500385</v>
      </c>
      <c r="G11" s="1">
        <v>39</v>
      </c>
      <c r="H11" s="1">
        <v>114</v>
      </c>
      <c r="I11" s="1">
        <v>3.6071695294996267</v>
      </c>
    </row>
    <row r="12" spans="1:9" x14ac:dyDescent="0.35">
      <c r="A12" s="1" t="s">
        <v>153</v>
      </c>
      <c r="B12" s="1" t="s">
        <v>161</v>
      </c>
      <c r="C12" s="1">
        <v>95.548014077425847</v>
      </c>
      <c r="D12" s="1" t="s">
        <v>155</v>
      </c>
      <c r="E12" s="1" t="s">
        <v>160</v>
      </c>
      <c r="F12" s="1">
        <v>88.456782574429624</v>
      </c>
      <c r="G12" s="1">
        <v>66</v>
      </c>
      <c r="H12" s="1">
        <v>113</v>
      </c>
      <c r="I12" s="1">
        <v>11.543217425570367</v>
      </c>
    </row>
    <row r="13" spans="1:9" x14ac:dyDescent="0.35">
      <c r="A13" s="1" t="s">
        <v>153</v>
      </c>
      <c r="B13" s="1" t="s">
        <v>162</v>
      </c>
      <c r="C13" s="1">
        <v>63.325869619458139</v>
      </c>
      <c r="D13" s="1" t="s">
        <v>155</v>
      </c>
      <c r="E13" s="1" t="s">
        <v>156</v>
      </c>
      <c r="F13" s="1">
        <v>61.870280249680341</v>
      </c>
      <c r="G13" s="1">
        <v>92</v>
      </c>
      <c r="H13" s="1">
        <v>295</v>
      </c>
      <c r="I13" s="1">
        <v>38.129719750319659</v>
      </c>
    </row>
    <row r="14" spans="1:9" x14ac:dyDescent="0.35">
      <c r="A14" s="1" t="s">
        <v>153</v>
      </c>
      <c r="B14" s="1" t="s">
        <v>162</v>
      </c>
      <c r="C14" s="1">
        <v>63.325869619458139</v>
      </c>
      <c r="D14" s="1" t="s">
        <v>155</v>
      </c>
      <c r="E14" s="1" t="s">
        <v>157</v>
      </c>
      <c r="F14" s="1">
        <v>73.690142624757982</v>
      </c>
      <c r="G14" s="1">
        <v>76</v>
      </c>
      <c r="H14" s="1">
        <v>300</v>
      </c>
      <c r="I14" s="1">
        <v>26.309857375242032</v>
      </c>
    </row>
    <row r="15" spans="1:9" x14ac:dyDescent="0.35">
      <c r="A15" s="1" t="s">
        <v>153</v>
      </c>
      <c r="B15" s="1" t="s">
        <v>162</v>
      </c>
      <c r="C15" s="1">
        <v>63.325869619458139</v>
      </c>
      <c r="D15" s="1" t="s">
        <v>155</v>
      </c>
      <c r="E15" s="1" t="s">
        <v>158</v>
      </c>
      <c r="F15" s="1">
        <v>73.1748768488428</v>
      </c>
      <c r="G15" s="1">
        <v>76</v>
      </c>
      <c r="H15" s="1">
        <v>292</v>
      </c>
      <c r="I15" s="1">
        <v>26.825123151157214</v>
      </c>
    </row>
    <row r="16" spans="1:9" x14ac:dyDescent="0.35">
      <c r="A16" s="1" t="s">
        <v>153</v>
      </c>
      <c r="B16" s="1" t="s">
        <v>162</v>
      </c>
      <c r="C16" s="1">
        <v>63.325869619458139</v>
      </c>
      <c r="D16" s="1" t="s">
        <v>155</v>
      </c>
      <c r="E16" s="1" t="s">
        <v>160</v>
      </c>
      <c r="F16" s="1">
        <v>70.233332123909577</v>
      </c>
      <c r="G16" s="1">
        <v>61</v>
      </c>
      <c r="H16" s="1">
        <v>293</v>
      </c>
      <c r="I16" s="1">
        <v>29.766667876090416</v>
      </c>
    </row>
    <row r="17" spans="1:9" x14ac:dyDescent="0.35">
      <c r="A17" s="1" t="s">
        <v>153</v>
      </c>
      <c r="B17" s="1" t="s">
        <v>163</v>
      </c>
      <c r="C17" s="1">
        <v>74.996352398642117</v>
      </c>
      <c r="D17" s="1" t="s">
        <v>164</v>
      </c>
      <c r="E17" s="1" t="s">
        <v>156</v>
      </c>
      <c r="F17" s="1">
        <v>69.474959466329452</v>
      </c>
      <c r="G17" s="1">
        <v>179</v>
      </c>
      <c r="H17" s="1">
        <v>357</v>
      </c>
      <c r="I17" s="1">
        <v>0</v>
      </c>
    </row>
    <row r="18" spans="1:9" x14ac:dyDescent="0.35">
      <c r="A18" s="1" t="s">
        <v>153</v>
      </c>
      <c r="B18" s="1" t="s">
        <v>163</v>
      </c>
      <c r="C18" s="1">
        <v>74.996352398642117</v>
      </c>
      <c r="D18" s="1" t="s">
        <v>164</v>
      </c>
      <c r="E18" s="1" t="s">
        <v>157</v>
      </c>
      <c r="F18" s="1">
        <v>67.03582234795681</v>
      </c>
      <c r="G18" s="1">
        <v>154</v>
      </c>
      <c r="H18" s="1">
        <v>363</v>
      </c>
      <c r="I18" s="1">
        <v>0</v>
      </c>
    </row>
    <row r="19" spans="1:9" x14ac:dyDescent="0.35">
      <c r="A19" s="1" t="s">
        <v>153</v>
      </c>
      <c r="B19" s="1" t="s">
        <v>163</v>
      </c>
      <c r="C19" s="1">
        <v>74.996352398642117</v>
      </c>
      <c r="D19" s="1" t="s">
        <v>164</v>
      </c>
      <c r="E19" s="1" t="s">
        <v>158</v>
      </c>
      <c r="F19" s="1">
        <v>72.33925828359385</v>
      </c>
      <c r="G19" s="1">
        <v>142</v>
      </c>
      <c r="H19" s="1">
        <v>357</v>
      </c>
      <c r="I19" s="1">
        <v>0</v>
      </c>
    </row>
    <row r="20" spans="1:9" x14ac:dyDescent="0.35">
      <c r="A20" s="1" t="s">
        <v>153</v>
      </c>
      <c r="B20" s="1" t="s">
        <v>165</v>
      </c>
      <c r="C20" s="1">
        <v>75.208354486802747</v>
      </c>
      <c r="D20" s="1" t="s">
        <v>164</v>
      </c>
      <c r="E20" s="1" t="s">
        <v>156</v>
      </c>
      <c r="F20" s="1">
        <v>59.34138411197052</v>
      </c>
      <c r="G20" s="1">
        <v>17</v>
      </c>
      <c r="H20" s="1">
        <v>5530.7894196206444</v>
      </c>
      <c r="I20" s="1">
        <v>40.65861588802948</v>
      </c>
    </row>
    <row r="21" spans="1:9" x14ac:dyDescent="0.35">
      <c r="A21" s="1" t="s">
        <v>153</v>
      </c>
      <c r="B21" s="1" t="s">
        <v>165</v>
      </c>
      <c r="C21" s="1">
        <v>75.208354486802747</v>
      </c>
      <c r="D21" s="1" t="s">
        <v>164</v>
      </c>
      <c r="E21" s="1" t="s">
        <v>157</v>
      </c>
      <c r="F21" s="1">
        <v>45.437212581308295</v>
      </c>
      <c r="G21" s="1">
        <v>18</v>
      </c>
      <c r="H21" s="1">
        <v>15137.302324822136</v>
      </c>
      <c r="I21" s="1">
        <v>54.562787418691705</v>
      </c>
    </row>
    <row r="22" spans="1:9" x14ac:dyDescent="0.35">
      <c r="A22" s="1" t="s">
        <v>153</v>
      </c>
      <c r="B22" s="1" t="s">
        <v>165</v>
      </c>
      <c r="C22" s="1">
        <v>75.208354486802747</v>
      </c>
      <c r="D22" s="1" t="s">
        <v>164</v>
      </c>
      <c r="E22" s="1" t="s">
        <v>158</v>
      </c>
      <c r="F22" s="1">
        <v>61.328921191109941</v>
      </c>
      <c r="G22" s="1">
        <v>13</v>
      </c>
      <c r="H22" s="1">
        <v>12001.588791014641</v>
      </c>
      <c r="I22" s="1">
        <v>38.671078808890059</v>
      </c>
    </row>
    <row r="23" spans="1:9" x14ac:dyDescent="0.35">
      <c r="A23" s="1" t="s">
        <v>153</v>
      </c>
      <c r="B23" s="1" t="s">
        <v>165</v>
      </c>
      <c r="C23" s="1">
        <v>75.208354486802747</v>
      </c>
      <c r="D23" s="1" t="s">
        <v>164</v>
      </c>
      <c r="E23" s="1" t="s">
        <v>160</v>
      </c>
      <c r="F23" s="1">
        <v>52.141703536968286</v>
      </c>
      <c r="G23" s="1">
        <v>17</v>
      </c>
      <c r="H23" s="1">
        <v>5704.0024647941473</v>
      </c>
      <c r="I23" s="1">
        <v>47.858296463031714</v>
      </c>
    </row>
    <row r="24" spans="1:9" x14ac:dyDescent="0.35">
      <c r="A24" s="1" t="s">
        <v>68</v>
      </c>
      <c r="B24" s="1" t="s">
        <v>154</v>
      </c>
      <c r="C24" s="1">
        <v>41.510000000000005</v>
      </c>
      <c r="D24" s="1" t="s">
        <v>166</v>
      </c>
      <c r="E24" s="1" t="s">
        <v>167</v>
      </c>
      <c r="F24" s="1">
        <v>41.510000000000005</v>
      </c>
      <c r="G24" s="1">
        <v>1</v>
      </c>
      <c r="H24" s="1">
        <v>1257</v>
      </c>
      <c r="I24" s="1">
        <v>58.489999999999995</v>
      </c>
    </row>
    <row r="25" spans="1:9" x14ac:dyDescent="0.35">
      <c r="A25" s="1" t="s">
        <v>68</v>
      </c>
      <c r="B25" s="1" t="s">
        <v>154</v>
      </c>
      <c r="C25" s="1">
        <v>41.510000000000005</v>
      </c>
      <c r="D25" s="1" t="s">
        <v>166</v>
      </c>
      <c r="E25" s="1" t="s">
        <v>168</v>
      </c>
      <c r="F25" s="1">
        <v>41.510000000000005</v>
      </c>
      <c r="G25" s="1">
        <v>1</v>
      </c>
      <c r="H25" s="1">
        <v>1257</v>
      </c>
      <c r="I25" s="1">
        <v>58.489999999999995</v>
      </c>
    </row>
    <row r="26" spans="1:9" x14ac:dyDescent="0.35">
      <c r="A26" s="1" t="s">
        <v>68</v>
      </c>
      <c r="B26" s="1" t="s">
        <v>159</v>
      </c>
      <c r="C26" s="1">
        <v>100</v>
      </c>
      <c r="D26" s="1" t="s">
        <v>155</v>
      </c>
      <c r="E26" s="1" t="s">
        <v>156</v>
      </c>
      <c r="F26" s="1">
        <v>97.821969696969703</v>
      </c>
      <c r="G26" s="1">
        <v>2</v>
      </c>
      <c r="H26" s="1">
        <v>96</v>
      </c>
      <c r="I26" s="1">
        <v>2.1780303030303032</v>
      </c>
    </row>
    <row r="27" spans="1:9" x14ac:dyDescent="0.35">
      <c r="A27" s="1" t="s">
        <v>68</v>
      </c>
      <c r="B27" s="1" t="s">
        <v>159</v>
      </c>
      <c r="C27" s="1">
        <v>100</v>
      </c>
      <c r="D27" s="1" t="s">
        <v>155</v>
      </c>
      <c r="E27" s="1" t="s">
        <v>157</v>
      </c>
      <c r="F27" s="1">
        <v>98.862547892720315</v>
      </c>
      <c r="G27" s="1">
        <v>1</v>
      </c>
      <c r="H27" s="1">
        <v>95</v>
      </c>
      <c r="I27" s="1">
        <v>1.1374521072796935</v>
      </c>
    </row>
    <row r="28" spans="1:9" x14ac:dyDescent="0.35">
      <c r="A28" s="1" t="s">
        <v>68</v>
      </c>
      <c r="B28" s="1" t="s">
        <v>159</v>
      </c>
      <c r="C28" s="1">
        <v>100</v>
      </c>
      <c r="D28" s="1" t="s">
        <v>155</v>
      </c>
      <c r="E28" s="1" t="s">
        <v>158</v>
      </c>
      <c r="F28" s="1">
        <v>97.815040650406502</v>
      </c>
      <c r="G28" s="1">
        <v>2</v>
      </c>
      <c r="H28" s="1">
        <v>91</v>
      </c>
      <c r="I28" s="1">
        <v>2.184959349593496</v>
      </c>
    </row>
    <row r="29" spans="1:9" x14ac:dyDescent="0.35">
      <c r="A29" s="1" t="s">
        <v>68</v>
      </c>
      <c r="B29" s="1" t="s">
        <v>159</v>
      </c>
      <c r="C29" s="1">
        <v>100</v>
      </c>
      <c r="D29" s="1" t="s">
        <v>155</v>
      </c>
      <c r="E29" s="1" t="s">
        <v>160</v>
      </c>
      <c r="F29" s="1">
        <v>100</v>
      </c>
      <c r="G29" s="1">
        <v>0</v>
      </c>
      <c r="H29" s="1">
        <v>91</v>
      </c>
      <c r="I29" s="1">
        <v>0</v>
      </c>
    </row>
    <row r="30" spans="1:9" x14ac:dyDescent="0.35">
      <c r="A30" s="1" t="s">
        <v>68</v>
      </c>
      <c r="B30" s="1" t="s">
        <v>161</v>
      </c>
      <c r="C30" s="1">
        <v>96.354166666666671</v>
      </c>
      <c r="D30" s="1" t="s">
        <v>155</v>
      </c>
      <c r="E30" s="1" t="s">
        <v>156</v>
      </c>
      <c r="F30" s="1">
        <v>60.028594771241835</v>
      </c>
      <c r="G30" s="1">
        <v>6</v>
      </c>
      <c r="H30" s="1">
        <v>38</v>
      </c>
      <c r="I30" s="1">
        <v>39.971405228758172</v>
      </c>
    </row>
    <row r="31" spans="1:9" x14ac:dyDescent="0.35">
      <c r="A31" s="1" t="s">
        <v>68</v>
      </c>
      <c r="B31" s="1" t="s">
        <v>161</v>
      </c>
      <c r="C31" s="1">
        <v>96.354166666666671</v>
      </c>
      <c r="D31" s="1" t="s">
        <v>155</v>
      </c>
      <c r="E31" s="1" t="s">
        <v>157</v>
      </c>
      <c r="F31" s="1">
        <v>65.538194444444443</v>
      </c>
      <c r="G31" s="1">
        <v>6</v>
      </c>
      <c r="H31" s="1">
        <v>36</v>
      </c>
      <c r="I31" s="1">
        <v>34.461805555555557</v>
      </c>
    </row>
    <row r="32" spans="1:9" x14ac:dyDescent="0.35">
      <c r="A32" s="1" t="s">
        <v>68</v>
      </c>
      <c r="B32" s="1" t="s">
        <v>161</v>
      </c>
      <c r="C32" s="1">
        <v>96.354166666666671</v>
      </c>
      <c r="D32" s="1" t="s">
        <v>155</v>
      </c>
      <c r="E32" s="1" t="s">
        <v>158</v>
      </c>
      <c r="F32" s="1">
        <v>91.367102396514156</v>
      </c>
      <c r="G32" s="1">
        <v>8</v>
      </c>
      <c r="H32" s="1">
        <v>38</v>
      </c>
      <c r="I32" s="1">
        <v>8.6328976034858389</v>
      </c>
    </row>
    <row r="33" spans="1:9" x14ac:dyDescent="0.35">
      <c r="A33" s="1" t="s">
        <v>68</v>
      </c>
      <c r="B33" s="1" t="s">
        <v>161</v>
      </c>
      <c r="C33" s="1">
        <v>96.354166666666671</v>
      </c>
      <c r="D33" s="1" t="s">
        <v>155</v>
      </c>
      <c r="E33" s="1" t="s">
        <v>160</v>
      </c>
      <c r="F33" s="1">
        <v>92.087542087542076</v>
      </c>
      <c r="G33" s="1">
        <v>9</v>
      </c>
      <c r="H33" s="1">
        <v>37</v>
      </c>
      <c r="I33" s="1">
        <v>7.9124579124579126</v>
      </c>
    </row>
    <row r="34" spans="1:9" x14ac:dyDescent="0.35">
      <c r="A34" s="1" t="s">
        <v>68</v>
      </c>
      <c r="B34" s="1" t="s">
        <v>162</v>
      </c>
      <c r="C34" s="1">
        <v>82.393254242556708</v>
      </c>
      <c r="D34" s="1" t="s">
        <v>155</v>
      </c>
      <c r="E34" s="1" t="s">
        <v>156</v>
      </c>
      <c r="F34" s="1">
        <v>81.836899731288597</v>
      </c>
      <c r="G34" s="1">
        <v>42</v>
      </c>
      <c r="H34" s="1">
        <v>208</v>
      </c>
      <c r="I34" s="1">
        <v>18.163100268711414</v>
      </c>
    </row>
    <row r="35" spans="1:9" x14ac:dyDescent="0.35">
      <c r="A35" s="1" t="s">
        <v>68</v>
      </c>
      <c r="B35" s="1" t="s">
        <v>162</v>
      </c>
      <c r="C35" s="1">
        <v>82.393254242556708</v>
      </c>
      <c r="D35" s="1" t="s">
        <v>155</v>
      </c>
      <c r="E35" s="1" t="s">
        <v>157</v>
      </c>
      <c r="F35" s="1">
        <v>83.471272023918516</v>
      </c>
      <c r="G35" s="1">
        <v>36</v>
      </c>
      <c r="H35" s="1">
        <v>205</v>
      </c>
      <c r="I35" s="1">
        <v>16.528727976081484</v>
      </c>
    </row>
    <row r="36" spans="1:9" x14ac:dyDescent="0.35">
      <c r="A36" s="1" t="s">
        <v>68</v>
      </c>
      <c r="B36" s="1" t="s">
        <v>162</v>
      </c>
      <c r="C36" s="1">
        <v>82.393254242556708</v>
      </c>
      <c r="D36" s="1" t="s">
        <v>155</v>
      </c>
      <c r="E36" s="1" t="s">
        <v>158</v>
      </c>
      <c r="F36" s="1">
        <v>84.677721693868264</v>
      </c>
      <c r="G36" s="1">
        <v>39</v>
      </c>
      <c r="H36" s="1">
        <v>203</v>
      </c>
      <c r="I36" s="1">
        <v>15.322278306131736</v>
      </c>
    </row>
    <row r="37" spans="1:9" x14ac:dyDescent="0.35">
      <c r="A37" s="1" t="s">
        <v>68</v>
      </c>
      <c r="B37" s="1" t="s">
        <v>162</v>
      </c>
      <c r="C37" s="1">
        <v>82.393254242556708</v>
      </c>
      <c r="D37" s="1" t="s">
        <v>155</v>
      </c>
      <c r="E37" s="1" t="s">
        <v>160</v>
      </c>
      <c r="F37" s="1">
        <v>81.566979736250147</v>
      </c>
      <c r="G37" s="1">
        <v>42</v>
      </c>
      <c r="H37" s="1">
        <v>200</v>
      </c>
      <c r="I37" s="1">
        <v>18.433020263749842</v>
      </c>
    </row>
    <row r="38" spans="1:9" x14ac:dyDescent="0.35">
      <c r="A38" s="1" t="s">
        <v>68</v>
      </c>
      <c r="B38" s="1" t="s">
        <v>165</v>
      </c>
      <c r="C38" s="1">
        <v>26.890032189271285</v>
      </c>
      <c r="D38" s="1" t="s">
        <v>164</v>
      </c>
      <c r="E38" s="1" t="s">
        <v>156</v>
      </c>
      <c r="F38" s="1">
        <v>30.624058581551406</v>
      </c>
      <c r="G38" s="1">
        <v>158</v>
      </c>
      <c r="H38" s="1">
        <v>2161.1112128735604</v>
      </c>
      <c r="I38" s="1">
        <v>69.375941418448591</v>
      </c>
    </row>
    <row r="39" spans="1:9" x14ac:dyDescent="0.35">
      <c r="A39" s="1" t="s">
        <v>68</v>
      </c>
      <c r="B39" s="1" t="s">
        <v>165</v>
      </c>
      <c r="C39" s="1">
        <v>26.890032189271285</v>
      </c>
      <c r="D39" s="1" t="s">
        <v>164</v>
      </c>
      <c r="E39" s="1" t="s">
        <v>157</v>
      </c>
      <c r="F39" s="1">
        <v>35.314409501280643</v>
      </c>
      <c r="G39" s="1">
        <v>155</v>
      </c>
      <c r="H39" s="1">
        <v>12475.568927931086</v>
      </c>
      <c r="I39" s="1">
        <v>64.685590498719364</v>
      </c>
    </row>
    <row r="40" spans="1:9" x14ac:dyDescent="0.35">
      <c r="A40" s="1" t="s">
        <v>68</v>
      </c>
      <c r="B40" s="1" t="s">
        <v>165</v>
      </c>
      <c r="C40" s="1">
        <v>26.890032189271285</v>
      </c>
      <c r="D40" s="1" t="s">
        <v>164</v>
      </c>
      <c r="E40" s="1" t="s">
        <v>158</v>
      </c>
      <c r="F40" s="1">
        <v>44.592132584401909</v>
      </c>
      <c r="G40" s="1">
        <v>131</v>
      </c>
      <c r="H40" s="1">
        <v>9425.2024464738333</v>
      </c>
      <c r="I40" s="1">
        <v>55.407867415598091</v>
      </c>
    </row>
    <row r="41" spans="1:9" x14ac:dyDescent="0.35">
      <c r="A41" s="1" t="s">
        <v>68</v>
      </c>
      <c r="B41" s="1" t="s">
        <v>165</v>
      </c>
      <c r="C41" s="1">
        <v>26.890032189271285</v>
      </c>
      <c r="D41" s="1" t="s">
        <v>164</v>
      </c>
      <c r="E41" s="1" t="s">
        <v>160</v>
      </c>
      <c r="F41" s="1">
        <v>40.210758060332942</v>
      </c>
      <c r="G41" s="1">
        <v>133</v>
      </c>
      <c r="H41" s="1">
        <v>3692.8850460983012</v>
      </c>
      <c r="I41" s="1">
        <v>59.789241939667058</v>
      </c>
    </row>
    <row r="42" spans="1:9" x14ac:dyDescent="0.35">
      <c r="A42" s="1" t="s">
        <v>40</v>
      </c>
      <c r="B42" s="1" t="s">
        <v>154</v>
      </c>
      <c r="C42" s="1">
        <v>52.910000000000004</v>
      </c>
      <c r="D42" s="1" t="s">
        <v>155</v>
      </c>
      <c r="E42" s="1" t="s">
        <v>156</v>
      </c>
      <c r="F42" s="1">
        <v>53.12</v>
      </c>
      <c r="G42" s="1">
        <v>1</v>
      </c>
      <c r="H42" s="1">
        <v>4571</v>
      </c>
      <c r="I42" s="1">
        <v>46.88</v>
      </c>
    </row>
    <row r="43" spans="1:9" x14ac:dyDescent="0.35">
      <c r="A43" s="1" t="s">
        <v>40</v>
      </c>
      <c r="B43" s="1" t="s">
        <v>154</v>
      </c>
      <c r="C43" s="1">
        <v>52.910000000000004</v>
      </c>
      <c r="D43" s="1" t="s">
        <v>155</v>
      </c>
      <c r="E43" s="1" t="s">
        <v>157</v>
      </c>
      <c r="F43" s="1">
        <v>52.72</v>
      </c>
      <c r="G43" s="1">
        <v>1</v>
      </c>
      <c r="H43" s="1">
        <v>4613</v>
      </c>
      <c r="I43" s="1">
        <v>47.28</v>
      </c>
    </row>
    <row r="44" spans="1:9" x14ac:dyDescent="0.35">
      <c r="A44" s="1" t="s">
        <v>40</v>
      </c>
      <c r="B44" s="1" t="s">
        <v>159</v>
      </c>
      <c r="C44" s="1">
        <v>96.986102133160969</v>
      </c>
      <c r="D44" s="1" t="s">
        <v>155</v>
      </c>
      <c r="E44" s="1" t="s">
        <v>156</v>
      </c>
      <c r="F44" s="1">
        <v>97.194258016405669</v>
      </c>
      <c r="G44" s="1">
        <v>5</v>
      </c>
      <c r="H44" s="1">
        <v>679</v>
      </c>
      <c r="I44" s="1">
        <v>2.8057419835943325</v>
      </c>
    </row>
    <row r="45" spans="1:9" x14ac:dyDescent="0.35">
      <c r="A45" s="1" t="s">
        <v>40</v>
      </c>
      <c r="B45" s="1" t="s">
        <v>159</v>
      </c>
      <c r="C45" s="1">
        <v>96.986102133160969</v>
      </c>
      <c r="D45" s="1" t="s">
        <v>155</v>
      </c>
      <c r="E45" s="1" t="s">
        <v>157</v>
      </c>
      <c r="F45" s="1">
        <v>97.194398070858838</v>
      </c>
      <c r="G45" s="1">
        <v>5</v>
      </c>
      <c r="H45" s="1">
        <v>690</v>
      </c>
      <c r="I45" s="1">
        <v>2.8056019291411611</v>
      </c>
    </row>
    <row r="46" spans="1:9" x14ac:dyDescent="0.35">
      <c r="A46" s="1" t="s">
        <v>40</v>
      </c>
      <c r="B46" s="1" t="s">
        <v>159</v>
      </c>
      <c r="C46" s="1">
        <v>96.986102133160969</v>
      </c>
      <c r="D46" s="1" t="s">
        <v>155</v>
      </c>
      <c r="E46" s="1" t="s">
        <v>158</v>
      </c>
      <c r="F46" s="1">
        <v>97.174052665382149</v>
      </c>
      <c r="G46" s="1">
        <v>5</v>
      </c>
      <c r="H46" s="1">
        <v>431</v>
      </c>
      <c r="I46" s="1">
        <v>2.825947334617855</v>
      </c>
    </row>
    <row r="47" spans="1:9" x14ac:dyDescent="0.35">
      <c r="A47" s="1" t="s">
        <v>40</v>
      </c>
      <c r="B47" s="1" t="s">
        <v>159</v>
      </c>
      <c r="C47" s="1">
        <v>96.986102133160969</v>
      </c>
      <c r="D47" s="1" t="s">
        <v>155</v>
      </c>
      <c r="E47" s="1" t="s">
        <v>160</v>
      </c>
      <c r="F47" s="1">
        <v>96.638225255972699</v>
      </c>
      <c r="G47" s="1">
        <v>4</v>
      </c>
      <c r="H47" s="1">
        <v>382</v>
      </c>
      <c r="I47" s="1">
        <v>3.3617747440273038</v>
      </c>
    </row>
    <row r="48" spans="1:9" x14ac:dyDescent="0.35">
      <c r="A48" s="1" t="s">
        <v>40</v>
      </c>
      <c r="B48" s="1" t="s">
        <v>161</v>
      </c>
      <c r="C48" s="1">
        <v>45.510118872187846</v>
      </c>
      <c r="D48" s="1" t="s">
        <v>155</v>
      </c>
      <c r="E48" s="1" t="s">
        <v>156</v>
      </c>
      <c r="F48" s="1">
        <v>58.850574712643677</v>
      </c>
      <c r="G48" s="1">
        <v>55</v>
      </c>
      <c r="H48" s="1">
        <v>247</v>
      </c>
      <c r="I48" s="1">
        <v>41.149425287356323</v>
      </c>
    </row>
    <row r="49" spans="1:9" x14ac:dyDescent="0.35">
      <c r="A49" s="1" t="s">
        <v>40</v>
      </c>
      <c r="B49" s="1" t="s">
        <v>161</v>
      </c>
      <c r="C49" s="1">
        <v>45.510118872187846</v>
      </c>
      <c r="D49" s="1" t="s">
        <v>155</v>
      </c>
      <c r="E49" s="1" t="s">
        <v>157</v>
      </c>
      <c r="F49" s="1">
        <v>59.447809408439333</v>
      </c>
      <c r="G49" s="1">
        <v>56</v>
      </c>
      <c r="H49" s="1">
        <v>266</v>
      </c>
      <c r="I49" s="1">
        <v>40.552190591560674</v>
      </c>
    </row>
    <row r="50" spans="1:9" x14ac:dyDescent="0.35">
      <c r="A50" s="1" t="s">
        <v>40</v>
      </c>
      <c r="B50" s="1" t="s">
        <v>161</v>
      </c>
      <c r="C50" s="1">
        <v>45.510118872187846</v>
      </c>
      <c r="D50" s="1" t="s">
        <v>155</v>
      </c>
      <c r="E50" s="1" t="s">
        <v>158</v>
      </c>
      <c r="F50" s="1">
        <v>59.367735936773599</v>
      </c>
      <c r="G50" s="1">
        <v>54</v>
      </c>
      <c r="H50" s="1">
        <v>251</v>
      </c>
      <c r="I50" s="1">
        <v>40.632264063226408</v>
      </c>
    </row>
    <row r="51" spans="1:9" x14ac:dyDescent="0.35">
      <c r="A51" s="1" t="s">
        <v>40</v>
      </c>
      <c r="B51" s="1" t="s">
        <v>161</v>
      </c>
      <c r="C51" s="1">
        <v>45.510118872187846</v>
      </c>
      <c r="D51" s="1" t="s">
        <v>155</v>
      </c>
      <c r="E51" s="1" t="s">
        <v>160</v>
      </c>
      <c r="F51" s="1">
        <v>48.797354497354497</v>
      </c>
      <c r="G51" s="1">
        <v>85</v>
      </c>
      <c r="H51" s="1">
        <v>262</v>
      </c>
      <c r="I51" s="1">
        <v>51.202645502645503</v>
      </c>
    </row>
    <row r="52" spans="1:9" x14ac:dyDescent="0.35">
      <c r="A52" s="1" t="s">
        <v>40</v>
      </c>
      <c r="B52" s="1" t="s">
        <v>162</v>
      </c>
      <c r="C52" s="1">
        <v>86.506834132284112</v>
      </c>
      <c r="D52" s="1" t="s">
        <v>155</v>
      </c>
      <c r="E52" s="1" t="s">
        <v>156</v>
      </c>
      <c r="F52" s="1">
        <v>83.911856063753788</v>
      </c>
      <c r="G52" s="1">
        <v>243</v>
      </c>
      <c r="H52" s="1">
        <v>1089</v>
      </c>
      <c r="I52" s="1">
        <v>16.088143936246201</v>
      </c>
    </row>
    <row r="53" spans="1:9" x14ac:dyDescent="0.35">
      <c r="A53" s="1" t="s">
        <v>40</v>
      </c>
      <c r="B53" s="1" t="s">
        <v>162</v>
      </c>
      <c r="C53" s="1">
        <v>86.506834132284112</v>
      </c>
      <c r="D53" s="1" t="s">
        <v>155</v>
      </c>
      <c r="E53" s="1" t="s">
        <v>157</v>
      </c>
      <c r="F53" s="1">
        <v>85.638497092955205</v>
      </c>
      <c r="G53" s="1">
        <v>233</v>
      </c>
      <c r="H53" s="1">
        <v>1105</v>
      </c>
      <c r="I53" s="1">
        <v>14.361502907044802</v>
      </c>
    </row>
    <row r="54" spans="1:9" x14ac:dyDescent="0.35">
      <c r="A54" s="1" t="s">
        <v>40</v>
      </c>
      <c r="B54" s="1" t="s">
        <v>162</v>
      </c>
      <c r="C54" s="1">
        <v>86.506834132284112</v>
      </c>
      <c r="D54" s="1" t="s">
        <v>155</v>
      </c>
      <c r="E54" s="1" t="s">
        <v>158</v>
      </c>
      <c r="F54" s="1">
        <v>85.137944750658164</v>
      </c>
      <c r="G54" s="1">
        <v>200</v>
      </c>
      <c r="H54" s="1">
        <v>844</v>
      </c>
      <c r="I54" s="1">
        <v>14.862055249341847</v>
      </c>
    </row>
    <row r="55" spans="1:9" x14ac:dyDescent="0.35">
      <c r="A55" s="1" t="s">
        <v>40</v>
      </c>
      <c r="B55" s="1" t="s">
        <v>162</v>
      </c>
      <c r="C55" s="1">
        <v>86.506834132284112</v>
      </c>
      <c r="D55" s="1" t="s">
        <v>155</v>
      </c>
      <c r="E55" s="1" t="s">
        <v>160</v>
      </c>
      <c r="F55" s="1">
        <v>81.912572732417999</v>
      </c>
      <c r="G55" s="1">
        <v>228</v>
      </c>
      <c r="H55" s="1">
        <v>790</v>
      </c>
      <c r="I55" s="1">
        <v>18.087427267582001</v>
      </c>
    </row>
    <row r="56" spans="1:9" x14ac:dyDescent="0.35">
      <c r="A56" s="1" t="s">
        <v>40</v>
      </c>
      <c r="B56" s="1" t="s">
        <v>163</v>
      </c>
      <c r="C56" s="1">
        <v>64.154725344124515</v>
      </c>
      <c r="D56" s="1" t="s">
        <v>164</v>
      </c>
      <c r="E56" s="1" t="s">
        <v>156</v>
      </c>
      <c r="F56" s="1">
        <v>61.093499890327301</v>
      </c>
      <c r="G56" s="1">
        <v>2240</v>
      </c>
      <c r="H56" s="1">
        <v>1210</v>
      </c>
      <c r="I56" s="1">
        <v>0</v>
      </c>
    </row>
    <row r="57" spans="1:9" x14ac:dyDescent="0.35">
      <c r="A57" s="1" t="s">
        <v>40</v>
      </c>
      <c r="B57" s="1" t="s">
        <v>163</v>
      </c>
      <c r="C57" s="1">
        <v>64.154725344124515</v>
      </c>
      <c r="D57" s="1" t="s">
        <v>164</v>
      </c>
      <c r="E57" s="1" t="s">
        <v>157</v>
      </c>
      <c r="F57" s="1">
        <v>62.26603005446313</v>
      </c>
      <c r="G57" s="1">
        <v>1839</v>
      </c>
      <c r="H57" s="1">
        <v>1238</v>
      </c>
      <c r="I57" s="1">
        <v>0</v>
      </c>
    </row>
    <row r="58" spans="1:9" x14ac:dyDescent="0.35">
      <c r="A58" s="1" t="s">
        <v>40</v>
      </c>
      <c r="B58" s="1" t="s">
        <v>165</v>
      </c>
      <c r="C58" s="1">
        <v>38.860571582989664</v>
      </c>
      <c r="D58" s="1" t="s">
        <v>164</v>
      </c>
      <c r="E58" s="1" t="s">
        <v>156</v>
      </c>
      <c r="F58" s="1">
        <v>36.74215527458032</v>
      </c>
      <c r="G58" s="1">
        <v>968</v>
      </c>
      <c r="H58" s="1">
        <v>118905.28843325817</v>
      </c>
      <c r="I58" s="1">
        <v>63.257844725419687</v>
      </c>
    </row>
    <row r="59" spans="1:9" x14ac:dyDescent="0.35">
      <c r="A59" s="1" t="s">
        <v>40</v>
      </c>
      <c r="B59" s="1" t="s">
        <v>165</v>
      </c>
      <c r="C59" s="1">
        <v>38.860571582989664</v>
      </c>
      <c r="D59" s="1" t="s">
        <v>164</v>
      </c>
      <c r="E59" s="1" t="s">
        <v>157</v>
      </c>
      <c r="F59" s="1">
        <v>39.297737877262705</v>
      </c>
      <c r="G59" s="1">
        <v>772</v>
      </c>
      <c r="H59" s="1">
        <v>305998.62556861859</v>
      </c>
      <c r="I59" s="1">
        <v>60.702262122737295</v>
      </c>
    </row>
    <row r="60" spans="1:9" x14ac:dyDescent="0.35">
      <c r="A60" s="1" t="s">
        <v>40</v>
      </c>
      <c r="B60" s="1" t="s">
        <v>165</v>
      </c>
      <c r="C60" s="1">
        <v>38.860571582989664</v>
      </c>
      <c r="D60" s="1" t="s">
        <v>164</v>
      </c>
      <c r="E60" s="1" t="s">
        <v>158</v>
      </c>
      <c r="F60" s="1">
        <v>66.242278956311679</v>
      </c>
      <c r="G60" s="1">
        <v>755</v>
      </c>
      <c r="H60" s="1">
        <v>237392.24432732791</v>
      </c>
      <c r="I60" s="1">
        <v>33.757721043688314</v>
      </c>
    </row>
    <row r="61" spans="1:9" x14ac:dyDescent="0.35">
      <c r="A61" s="1" t="s">
        <v>40</v>
      </c>
      <c r="B61" s="1" t="s">
        <v>165</v>
      </c>
      <c r="C61" s="1">
        <v>38.860571582989664</v>
      </c>
      <c r="D61" s="1" t="s">
        <v>164</v>
      </c>
      <c r="E61" s="1" t="s">
        <v>160</v>
      </c>
      <c r="F61" s="1">
        <v>65.915898457070583</v>
      </c>
      <c r="G61" s="1">
        <v>298</v>
      </c>
      <c r="H61" s="1">
        <v>131801.06917133997</v>
      </c>
      <c r="I61" s="1">
        <v>34.08410154292941</v>
      </c>
    </row>
    <row r="62" spans="1:9" x14ac:dyDescent="0.35">
      <c r="A62" s="1" t="s">
        <v>19</v>
      </c>
      <c r="B62" s="1" t="s">
        <v>154</v>
      </c>
      <c r="C62" s="1">
        <v>36.54</v>
      </c>
      <c r="D62" s="1" t="s">
        <v>155</v>
      </c>
      <c r="E62" s="1" t="s">
        <v>156</v>
      </c>
      <c r="F62" s="1">
        <v>37.14</v>
      </c>
      <c r="G62" s="1">
        <v>1</v>
      </c>
      <c r="H62" s="1">
        <v>2453</v>
      </c>
      <c r="I62" s="1">
        <v>62.86</v>
      </c>
    </row>
    <row r="63" spans="1:9" x14ac:dyDescent="0.35">
      <c r="A63" s="1" t="s">
        <v>19</v>
      </c>
      <c r="B63" s="1" t="s">
        <v>154</v>
      </c>
      <c r="C63" s="1">
        <v>36.54</v>
      </c>
      <c r="D63" s="1" t="s">
        <v>155</v>
      </c>
      <c r="E63" s="1" t="s">
        <v>157</v>
      </c>
      <c r="F63" s="1">
        <v>39.97</v>
      </c>
      <c r="G63" s="1">
        <v>1</v>
      </c>
      <c r="H63" s="1">
        <v>2522</v>
      </c>
      <c r="I63" s="1">
        <v>60.03</v>
      </c>
    </row>
    <row r="64" spans="1:9" x14ac:dyDescent="0.35">
      <c r="A64" s="1" t="s">
        <v>19</v>
      </c>
      <c r="B64" s="1" t="s">
        <v>159</v>
      </c>
      <c r="C64" s="1">
        <v>98.553837342497147</v>
      </c>
      <c r="D64" s="1" t="s">
        <v>155</v>
      </c>
      <c r="E64" s="1" t="s">
        <v>156</v>
      </c>
      <c r="F64" s="1">
        <v>97.376237623762378</v>
      </c>
      <c r="G64" s="1">
        <v>5</v>
      </c>
      <c r="H64" s="1">
        <v>232</v>
      </c>
      <c r="I64" s="1">
        <v>2.6237623762376239</v>
      </c>
    </row>
    <row r="65" spans="1:9" x14ac:dyDescent="0.35">
      <c r="A65" s="1" t="s">
        <v>19</v>
      </c>
      <c r="B65" s="1" t="s">
        <v>159</v>
      </c>
      <c r="C65" s="1">
        <v>98.553837342497147</v>
      </c>
      <c r="D65" s="1" t="s">
        <v>155</v>
      </c>
      <c r="E65" s="1" t="s">
        <v>157</v>
      </c>
      <c r="F65" s="1">
        <v>99.95682210708118</v>
      </c>
      <c r="G65" s="1">
        <v>1</v>
      </c>
      <c r="H65" s="1">
        <v>226</v>
      </c>
      <c r="I65" s="1">
        <v>4.3177892918825567E-2</v>
      </c>
    </row>
    <row r="66" spans="1:9" x14ac:dyDescent="0.35">
      <c r="A66" s="1" t="s">
        <v>19</v>
      </c>
      <c r="B66" s="1" t="s">
        <v>159</v>
      </c>
      <c r="C66" s="1">
        <v>98.553837342497147</v>
      </c>
      <c r="D66" s="1" t="s">
        <v>155</v>
      </c>
      <c r="E66" s="1" t="s">
        <v>158</v>
      </c>
      <c r="F66" s="1">
        <v>99.26192553810354</v>
      </c>
      <c r="G66" s="1">
        <v>2</v>
      </c>
      <c r="H66" s="1">
        <v>225</v>
      </c>
      <c r="I66" s="1">
        <v>0.73807446189645143</v>
      </c>
    </row>
    <row r="67" spans="1:9" x14ac:dyDescent="0.35">
      <c r="A67" s="1" t="s">
        <v>19</v>
      </c>
      <c r="B67" s="1" t="s">
        <v>159</v>
      </c>
      <c r="C67" s="1">
        <v>98.553837342497147</v>
      </c>
      <c r="D67" s="1" t="s">
        <v>155</v>
      </c>
      <c r="E67" s="1" t="s">
        <v>160</v>
      </c>
      <c r="F67" s="1">
        <v>97.873488773747837</v>
      </c>
      <c r="G67" s="1">
        <v>3</v>
      </c>
      <c r="H67" s="1">
        <v>227</v>
      </c>
      <c r="I67" s="1">
        <v>2.126511226252159</v>
      </c>
    </row>
    <row r="68" spans="1:9" x14ac:dyDescent="0.35">
      <c r="A68" s="1" t="s">
        <v>19</v>
      </c>
      <c r="B68" s="1" t="s">
        <v>161</v>
      </c>
      <c r="C68" s="1">
        <v>64.956294494007395</v>
      </c>
      <c r="D68" s="1" t="s">
        <v>155</v>
      </c>
      <c r="E68" s="1" t="s">
        <v>156</v>
      </c>
      <c r="F68" s="1">
        <v>54.106334841628957</v>
      </c>
      <c r="G68" s="1">
        <v>30</v>
      </c>
      <c r="H68" s="1">
        <v>142</v>
      </c>
      <c r="I68" s="1">
        <v>45.893665158371043</v>
      </c>
    </row>
    <row r="69" spans="1:9" x14ac:dyDescent="0.35">
      <c r="A69" s="1" t="s">
        <v>19</v>
      </c>
      <c r="B69" s="1" t="s">
        <v>161</v>
      </c>
      <c r="C69" s="1">
        <v>64.956294494007395</v>
      </c>
      <c r="D69" s="1" t="s">
        <v>155</v>
      </c>
      <c r="E69" s="1" t="s">
        <v>157</v>
      </c>
      <c r="F69" s="1">
        <v>63.844579508806753</v>
      </c>
      <c r="G69" s="1">
        <v>18</v>
      </c>
      <c r="H69" s="1">
        <v>145</v>
      </c>
      <c r="I69" s="1">
        <v>36.155420491193254</v>
      </c>
    </row>
    <row r="70" spans="1:9" x14ac:dyDescent="0.35">
      <c r="A70" s="1" t="s">
        <v>19</v>
      </c>
      <c r="B70" s="1" t="s">
        <v>161</v>
      </c>
      <c r="C70" s="1">
        <v>64.956294494007395</v>
      </c>
      <c r="D70" s="1" t="s">
        <v>155</v>
      </c>
      <c r="E70" s="1" t="s">
        <v>158</v>
      </c>
      <c r="F70" s="1">
        <v>93.844579508806746</v>
      </c>
      <c r="G70" s="1">
        <v>18</v>
      </c>
      <c r="H70" s="1">
        <v>145</v>
      </c>
      <c r="I70" s="1">
        <v>6.1554204911932526</v>
      </c>
    </row>
    <row r="71" spans="1:9" x14ac:dyDescent="0.35">
      <c r="A71" s="1" t="s">
        <v>19</v>
      </c>
      <c r="B71" s="1" t="s">
        <v>161</v>
      </c>
      <c r="C71" s="1">
        <v>64.956294494007395</v>
      </c>
      <c r="D71" s="1" t="s">
        <v>155</v>
      </c>
      <c r="E71" s="1" t="s">
        <v>160</v>
      </c>
      <c r="F71" s="1">
        <v>56.73163418290855</v>
      </c>
      <c r="G71" s="1">
        <v>46</v>
      </c>
      <c r="H71" s="1">
        <v>144</v>
      </c>
      <c r="I71" s="1">
        <v>43.26836581709145</v>
      </c>
    </row>
    <row r="72" spans="1:9" x14ac:dyDescent="0.35">
      <c r="A72" s="1" t="s">
        <v>19</v>
      </c>
      <c r="B72" s="1" t="s">
        <v>162</v>
      </c>
      <c r="C72" s="1">
        <v>84.226017869504631</v>
      </c>
      <c r="D72" s="1" t="s">
        <v>155</v>
      </c>
      <c r="E72" s="1" t="s">
        <v>156</v>
      </c>
      <c r="F72" s="1">
        <v>82.052033910380175</v>
      </c>
      <c r="G72" s="1">
        <v>131</v>
      </c>
      <c r="H72" s="1">
        <v>468</v>
      </c>
      <c r="I72" s="1">
        <v>17.947966089619833</v>
      </c>
    </row>
    <row r="73" spans="1:9" x14ac:dyDescent="0.35">
      <c r="A73" s="1" t="s">
        <v>19</v>
      </c>
      <c r="B73" s="1" t="s">
        <v>162</v>
      </c>
      <c r="C73" s="1">
        <v>84.226017869504631</v>
      </c>
      <c r="D73" s="1" t="s">
        <v>155</v>
      </c>
      <c r="E73" s="1" t="s">
        <v>157</v>
      </c>
      <c r="F73" s="1">
        <v>82.431930406385916</v>
      </c>
      <c r="G73" s="1">
        <v>148</v>
      </c>
      <c r="H73" s="1">
        <v>472</v>
      </c>
      <c r="I73" s="1">
        <v>17.568069593614087</v>
      </c>
    </row>
    <row r="74" spans="1:9" x14ac:dyDescent="0.35">
      <c r="A74" s="1" t="s">
        <v>19</v>
      </c>
      <c r="B74" s="1" t="s">
        <v>162</v>
      </c>
      <c r="C74" s="1">
        <v>84.226017869504631</v>
      </c>
      <c r="D74" s="1" t="s">
        <v>155</v>
      </c>
      <c r="E74" s="1" t="s">
        <v>158</v>
      </c>
      <c r="F74" s="1">
        <v>83.968272026811277</v>
      </c>
      <c r="G74" s="1">
        <v>134</v>
      </c>
      <c r="H74" s="1">
        <v>471</v>
      </c>
      <c r="I74" s="1">
        <v>16.031727973188723</v>
      </c>
    </row>
    <row r="75" spans="1:9" x14ac:dyDescent="0.35">
      <c r="A75" s="1" t="s">
        <v>19</v>
      </c>
      <c r="B75" s="1" t="s">
        <v>162</v>
      </c>
      <c r="C75" s="1">
        <v>84.226017869504631</v>
      </c>
      <c r="D75" s="1" t="s">
        <v>155</v>
      </c>
      <c r="E75" s="1" t="s">
        <v>160</v>
      </c>
      <c r="F75" s="1">
        <v>81.159337228588583</v>
      </c>
      <c r="G75" s="1">
        <v>150</v>
      </c>
      <c r="H75" s="1">
        <v>464</v>
      </c>
      <c r="I75" s="1">
        <v>18.840662771411427</v>
      </c>
    </row>
    <row r="76" spans="1:9" x14ac:dyDescent="0.35">
      <c r="A76" s="1" t="s">
        <v>19</v>
      </c>
      <c r="B76" s="1" t="s">
        <v>163</v>
      </c>
      <c r="C76" s="1">
        <v>68.022210104289002</v>
      </c>
      <c r="D76" s="1" t="s">
        <v>164</v>
      </c>
      <c r="E76" s="1" t="s">
        <v>156</v>
      </c>
      <c r="F76" s="1">
        <v>60.388186473460905</v>
      </c>
      <c r="G76" s="1">
        <v>1281</v>
      </c>
      <c r="H76" s="1">
        <v>528</v>
      </c>
      <c r="I76" s="1">
        <v>0</v>
      </c>
    </row>
    <row r="77" spans="1:9" x14ac:dyDescent="0.35">
      <c r="A77" s="1" t="s">
        <v>19</v>
      </c>
      <c r="B77" s="1" t="s">
        <v>163</v>
      </c>
      <c r="C77" s="1">
        <v>68.022210104289002</v>
      </c>
      <c r="D77" s="1" t="s">
        <v>164</v>
      </c>
      <c r="E77" s="1" t="s">
        <v>157</v>
      </c>
      <c r="F77" s="1">
        <v>63.630575616345475</v>
      </c>
      <c r="G77" s="1">
        <v>978</v>
      </c>
      <c r="H77" s="1">
        <v>532</v>
      </c>
      <c r="I77" s="1">
        <v>0</v>
      </c>
    </row>
    <row r="78" spans="1:9" x14ac:dyDescent="0.35">
      <c r="A78" s="1" t="s">
        <v>19</v>
      </c>
      <c r="B78" s="1" t="s">
        <v>165</v>
      </c>
      <c r="C78" s="1">
        <v>55.834900815435873</v>
      </c>
      <c r="D78" s="1" t="s">
        <v>164</v>
      </c>
      <c r="E78" s="1" t="s">
        <v>156</v>
      </c>
      <c r="F78" s="1">
        <v>45.827256232496964</v>
      </c>
      <c r="G78" s="1">
        <v>557</v>
      </c>
      <c r="H78" s="1">
        <v>14445.145828293656</v>
      </c>
      <c r="I78" s="1">
        <v>54.172743767503029</v>
      </c>
    </row>
    <row r="79" spans="1:9" x14ac:dyDescent="0.35">
      <c r="A79" s="1" t="s">
        <v>19</v>
      </c>
      <c r="B79" s="1" t="s">
        <v>165</v>
      </c>
      <c r="C79" s="1">
        <v>55.834900815435873</v>
      </c>
      <c r="D79" s="1" t="s">
        <v>164</v>
      </c>
      <c r="E79" s="1" t="s">
        <v>157</v>
      </c>
      <c r="F79" s="1">
        <v>47.790060837899503</v>
      </c>
      <c r="G79" s="1">
        <v>405</v>
      </c>
      <c r="H79" s="1">
        <v>30837.170678634451</v>
      </c>
      <c r="I79" s="1">
        <v>52.209939162100497</v>
      </c>
    </row>
    <row r="80" spans="1:9" x14ac:dyDescent="0.35">
      <c r="A80" s="1" t="s">
        <v>19</v>
      </c>
      <c r="B80" s="1" t="s">
        <v>165</v>
      </c>
      <c r="C80" s="1">
        <v>55.834900815435873</v>
      </c>
      <c r="D80" s="1" t="s">
        <v>164</v>
      </c>
      <c r="E80" s="1" t="s">
        <v>158</v>
      </c>
      <c r="F80" s="1">
        <v>49.439846243694937</v>
      </c>
      <c r="G80" s="1">
        <v>356</v>
      </c>
      <c r="H80" s="1">
        <v>29078.655480656304</v>
      </c>
      <c r="I80" s="1">
        <v>50.560153756305063</v>
      </c>
    </row>
    <row r="81" spans="1:9" x14ac:dyDescent="0.35">
      <c r="A81" s="1" t="s">
        <v>19</v>
      </c>
      <c r="B81" s="1" t="s">
        <v>165</v>
      </c>
      <c r="C81" s="1">
        <v>55.834900815435873</v>
      </c>
      <c r="D81" s="1" t="s">
        <v>164</v>
      </c>
      <c r="E81" s="1" t="s">
        <v>160</v>
      </c>
      <c r="F81" s="1">
        <v>54.509728748237997</v>
      </c>
      <c r="G81" s="1">
        <v>391</v>
      </c>
      <c r="H81" s="1">
        <v>12319.492373747893</v>
      </c>
      <c r="I81" s="1">
        <v>45.490271251762003</v>
      </c>
    </row>
  </sheetData>
  <conditionalFormatting sqref="C1:C1048576">
    <cfRule type="cellIs" dxfId="152" priority="1" operator="between">
      <formula>1</formula>
      <formula>80</formula>
    </cfRule>
  </conditionalFormatting>
  <conditionalFormatting sqref="F1:F1048576">
    <cfRule type="cellIs" dxfId="151" priority="2" operator="between">
      <formula>1</formula>
      <formula>70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0"/>
  <sheetViews>
    <sheetView workbookViewId="0"/>
  </sheetViews>
  <sheetFormatPr baseColWidth="10" defaultColWidth="8.90625" defaultRowHeight="14.5" x14ac:dyDescent="0.35"/>
  <cols>
    <col min="1" max="1" width="33" customWidth="1"/>
    <col min="2" max="2" width="35.6328125" customWidth="1"/>
    <col min="3" max="3" width="33.36328125" customWidth="1"/>
    <col min="4" max="4" width="115.08984375" customWidth="1"/>
    <col min="5" max="5" width="13.54296875" customWidth="1"/>
    <col min="6" max="6" width="15" customWidth="1"/>
    <col min="7" max="7" width="23.36328125" customWidth="1"/>
    <col min="8" max="8" width="27.54296875" customWidth="1"/>
    <col min="9" max="9" width="21.54296875" customWidth="1"/>
    <col min="10" max="10" width="19.81640625" customWidth="1"/>
    <col min="11" max="11" width="14.453125" customWidth="1"/>
    <col min="12" max="12" width="15.90625" customWidth="1"/>
    <col min="13" max="13" width="19.54296875" customWidth="1"/>
    <col min="14" max="14" width="17.08984375" customWidth="1"/>
  </cols>
  <sheetData>
    <row r="1" spans="1:14" x14ac:dyDescent="0.35">
      <c r="A1" s="1" t="s">
        <v>6267</v>
      </c>
      <c r="B1" s="1" t="s">
        <v>6268</v>
      </c>
      <c r="C1" s="1" t="s">
        <v>6269</v>
      </c>
      <c r="D1" s="1" t="s">
        <v>6270</v>
      </c>
      <c r="E1" s="1" t="s">
        <v>3206</v>
      </c>
      <c r="F1" s="1" t="s">
        <v>6271</v>
      </c>
      <c r="G1" s="1" t="s">
        <v>6272</v>
      </c>
      <c r="H1" s="1" t="s">
        <v>6273</v>
      </c>
      <c r="I1" s="1" t="s">
        <v>6274</v>
      </c>
      <c r="J1" s="1" t="s">
        <v>6275</v>
      </c>
      <c r="K1" s="1" t="s">
        <v>6276</v>
      </c>
      <c r="L1" s="1" t="s">
        <v>6277</v>
      </c>
      <c r="M1" s="1" t="s">
        <v>6278</v>
      </c>
      <c r="N1" s="1" t="s">
        <v>6279</v>
      </c>
    </row>
    <row r="2" spans="1:14" x14ac:dyDescent="0.35">
      <c r="A2" s="1" t="s">
        <v>6280</v>
      </c>
      <c r="B2" s="1">
        <v>52</v>
      </c>
      <c r="C2" s="1">
        <v>47</v>
      </c>
      <c r="D2" s="1" t="s">
        <v>6281</v>
      </c>
      <c r="E2" s="1" t="s">
        <v>6282</v>
      </c>
      <c r="F2" s="1" t="s">
        <v>6283</v>
      </c>
      <c r="G2" s="1">
        <v>2</v>
      </c>
      <c r="H2" s="1">
        <v>4</v>
      </c>
      <c r="I2" s="1">
        <v>0</v>
      </c>
      <c r="J2" s="1">
        <v>0</v>
      </c>
      <c r="K2" s="1" t="s">
        <v>6284</v>
      </c>
      <c r="L2" s="1">
        <v>100</v>
      </c>
      <c r="M2" s="1"/>
      <c r="N2" s="1" t="s">
        <v>4935</v>
      </c>
    </row>
    <row r="3" spans="1:14" x14ac:dyDescent="0.35">
      <c r="A3" s="1" t="s">
        <v>6280</v>
      </c>
      <c r="B3" s="1">
        <v>52</v>
      </c>
      <c r="C3" s="1">
        <v>47</v>
      </c>
      <c r="D3" s="1" t="s">
        <v>6285</v>
      </c>
      <c r="E3" s="1" t="s">
        <v>6282</v>
      </c>
      <c r="F3" s="1" t="s">
        <v>6286</v>
      </c>
      <c r="G3" s="1">
        <v>33</v>
      </c>
      <c r="H3" s="1">
        <v>0</v>
      </c>
      <c r="I3" s="1">
        <v>0</v>
      </c>
      <c r="J3" s="1">
        <v>0</v>
      </c>
      <c r="K3" s="1" t="s">
        <v>6287</v>
      </c>
      <c r="L3" s="1">
        <v>100</v>
      </c>
      <c r="M3" s="1"/>
      <c r="N3" s="1" t="s">
        <v>6288</v>
      </c>
    </row>
    <row r="4" spans="1:14" x14ac:dyDescent="0.35">
      <c r="A4" s="1" t="s">
        <v>6280</v>
      </c>
      <c r="B4" s="1">
        <v>52</v>
      </c>
      <c r="C4" s="1">
        <v>47</v>
      </c>
      <c r="D4" s="1" t="s">
        <v>6289</v>
      </c>
      <c r="E4" s="1" t="s">
        <v>6282</v>
      </c>
      <c r="F4" s="1" t="s">
        <v>6286</v>
      </c>
      <c r="G4" s="1">
        <v>32</v>
      </c>
      <c r="H4" s="1">
        <v>1</v>
      </c>
      <c r="I4" s="1">
        <v>0</v>
      </c>
      <c r="J4" s="1">
        <v>0</v>
      </c>
      <c r="K4" s="1" t="s">
        <v>6284</v>
      </c>
      <c r="L4" s="1" t="s">
        <v>6290</v>
      </c>
      <c r="M4" s="1"/>
      <c r="N4" s="1" t="s">
        <v>6291</v>
      </c>
    </row>
    <row r="5" spans="1:14" x14ac:dyDescent="0.35">
      <c r="A5" s="1" t="s">
        <v>6280</v>
      </c>
      <c r="B5" s="1">
        <v>52</v>
      </c>
      <c r="C5" s="1">
        <v>47</v>
      </c>
      <c r="D5" s="1" t="s">
        <v>6292</v>
      </c>
      <c r="E5" s="1" t="s">
        <v>6282</v>
      </c>
      <c r="F5" s="1" t="s">
        <v>6283</v>
      </c>
      <c r="G5" s="1">
        <v>33</v>
      </c>
      <c r="H5" s="1">
        <v>0</v>
      </c>
      <c r="I5" s="1">
        <v>0</v>
      </c>
      <c r="J5" s="1">
        <v>0</v>
      </c>
      <c r="K5" s="1" t="s">
        <v>6287</v>
      </c>
      <c r="L5" s="1">
        <v>300</v>
      </c>
      <c r="M5" s="1"/>
      <c r="N5" s="1" t="s">
        <v>6291</v>
      </c>
    </row>
    <row r="6" spans="1:14" x14ac:dyDescent="0.35">
      <c r="A6" s="1" t="s">
        <v>6280</v>
      </c>
      <c r="B6" s="1">
        <v>52</v>
      </c>
      <c r="C6" s="1">
        <v>47</v>
      </c>
      <c r="D6" s="1" t="s">
        <v>6293</v>
      </c>
      <c r="E6" s="1" t="s">
        <v>6282</v>
      </c>
      <c r="F6" s="1" t="s">
        <v>6283</v>
      </c>
      <c r="G6" s="1">
        <v>5</v>
      </c>
      <c r="H6" s="1">
        <v>28</v>
      </c>
      <c r="I6" s="1">
        <v>0</v>
      </c>
      <c r="J6" s="1">
        <v>0</v>
      </c>
      <c r="K6" s="1" t="s">
        <v>6284</v>
      </c>
      <c r="L6" s="1">
        <v>300</v>
      </c>
      <c r="M6" s="1"/>
      <c r="N6" s="1" t="s">
        <v>6294</v>
      </c>
    </row>
    <row r="7" spans="1:14" x14ac:dyDescent="0.35">
      <c r="A7" s="1" t="s">
        <v>6280</v>
      </c>
      <c r="B7" s="1">
        <v>52</v>
      </c>
      <c r="C7" s="1">
        <v>47</v>
      </c>
      <c r="D7" s="1" t="s">
        <v>6295</v>
      </c>
      <c r="E7" s="1" t="s">
        <v>6282</v>
      </c>
      <c r="F7" s="1" t="s">
        <v>6283</v>
      </c>
      <c r="G7" s="1">
        <v>0</v>
      </c>
      <c r="H7" s="1">
        <v>10</v>
      </c>
      <c r="I7" s="1">
        <v>0</v>
      </c>
      <c r="J7" s="1">
        <v>0</v>
      </c>
      <c r="K7" s="1" t="s">
        <v>6287</v>
      </c>
      <c r="L7" s="1" t="s">
        <v>6296</v>
      </c>
      <c r="M7" s="1"/>
      <c r="N7" s="1" t="s">
        <v>6291</v>
      </c>
    </row>
    <row r="8" spans="1:14" x14ac:dyDescent="0.35">
      <c r="A8" s="1" t="s">
        <v>6280</v>
      </c>
      <c r="B8" s="1">
        <v>52</v>
      </c>
      <c r="C8" s="1">
        <v>47</v>
      </c>
      <c r="D8" s="1" t="s">
        <v>6297</v>
      </c>
      <c r="E8" s="1" t="s">
        <v>6282</v>
      </c>
      <c r="F8" s="1" t="s">
        <v>6283</v>
      </c>
      <c r="G8" s="1">
        <v>2</v>
      </c>
      <c r="H8" s="1">
        <v>0</v>
      </c>
      <c r="I8" s="1">
        <v>0</v>
      </c>
      <c r="J8" s="1">
        <v>0</v>
      </c>
      <c r="K8" s="1" t="s">
        <v>6284</v>
      </c>
      <c r="L8" s="1">
        <v>210</v>
      </c>
      <c r="M8" s="1"/>
      <c r="N8" s="1" t="s">
        <v>6298</v>
      </c>
    </row>
    <row r="9" spans="1:14" x14ac:dyDescent="0.35">
      <c r="A9" s="1" t="s">
        <v>6280</v>
      </c>
      <c r="B9" s="1">
        <v>52</v>
      </c>
      <c r="C9" s="1">
        <v>47</v>
      </c>
      <c r="D9" s="1" t="s">
        <v>6299</v>
      </c>
      <c r="E9" s="1" t="s">
        <v>6282</v>
      </c>
      <c r="F9" s="1" t="s">
        <v>6283</v>
      </c>
      <c r="G9" s="1">
        <v>1</v>
      </c>
      <c r="H9" s="1">
        <v>0</v>
      </c>
      <c r="I9" s="1">
        <v>0</v>
      </c>
      <c r="J9" s="1">
        <v>0</v>
      </c>
      <c r="K9" s="1" t="s">
        <v>6287</v>
      </c>
      <c r="L9" s="1">
        <v>300</v>
      </c>
      <c r="M9" s="1"/>
      <c r="N9" s="1" t="s">
        <v>6291</v>
      </c>
    </row>
    <row r="10" spans="1:14" x14ac:dyDescent="0.35">
      <c r="A10" s="1" t="s">
        <v>6280</v>
      </c>
      <c r="B10" s="1">
        <v>52</v>
      </c>
      <c r="C10" s="1">
        <v>47</v>
      </c>
      <c r="D10" s="1" t="s">
        <v>6300</v>
      </c>
      <c r="E10" s="1" t="s">
        <v>6282</v>
      </c>
      <c r="F10" s="1" t="s">
        <v>6283</v>
      </c>
      <c r="G10" s="1">
        <v>1</v>
      </c>
      <c r="H10" s="1">
        <v>0</v>
      </c>
      <c r="I10" s="1">
        <v>0</v>
      </c>
      <c r="J10" s="1">
        <v>0</v>
      </c>
      <c r="K10" s="1" t="s">
        <v>6287</v>
      </c>
      <c r="L10" s="1">
        <v>100</v>
      </c>
      <c r="M10" s="1"/>
      <c r="N10" s="1" t="s">
        <v>6291</v>
      </c>
    </row>
    <row r="11" spans="1:14" x14ac:dyDescent="0.35">
      <c r="A11" s="1" t="s">
        <v>6280</v>
      </c>
      <c r="B11" s="1">
        <v>52</v>
      </c>
      <c r="C11" s="1">
        <v>47</v>
      </c>
      <c r="D11" s="1" t="s">
        <v>6301</v>
      </c>
      <c r="E11" s="1" t="s">
        <v>6282</v>
      </c>
      <c r="F11" s="1" t="s">
        <v>6283</v>
      </c>
      <c r="G11" s="1">
        <v>1</v>
      </c>
      <c r="H11" s="1">
        <v>0</v>
      </c>
      <c r="I11" s="1">
        <v>0</v>
      </c>
      <c r="J11" s="1">
        <v>0</v>
      </c>
      <c r="K11" s="1" t="s">
        <v>6287</v>
      </c>
      <c r="L11" s="1">
        <v>103</v>
      </c>
      <c r="M11" s="1"/>
      <c r="N11" s="1" t="s">
        <v>6291</v>
      </c>
    </row>
    <row r="12" spans="1:14" x14ac:dyDescent="0.35">
      <c r="A12" s="1" t="s">
        <v>6280</v>
      </c>
      <c r="B12" s="1">
        <v>52</v>
      </c>
      <c r="C12" s="1">
        <v>47</v>
      </c>
      <c r="D12" s="1" t="s">
        <v>6302</v>
      </c>
      <c r="E12" s="1" t="s">
        <v>6282</v>
      </c>
      <c r="F12" s="1" t="s">
        <v>6283</v>
      </c>
      <c r="G12" s="1">
        <v>1</v>
      </c>
      <c r="H12" s="1">
        <v>0</v>
      </c>
      <c r="I12" s="1">
        <v>0</v>
      </c>
      <c r="J12" s="1">
        <v>0</v>
      </c>
      <c r="K12" s="1" t="s">
        <v>6287</v>
      </c>
      <c r="L12" s="1">
        <v>100</v>
      </c>
      <c r="M12" s="1"/>
      <c r="N12" s="1" t="s">
        <v>6291</v>
      </c>
    </row>
    <row r="13" spans="1:14" x14ac:dyDescent="0.35">
      <c r="A13" s="1" t="s">
        <v>6280</v>
      </c>
      <c r="B13" s="1">
        <v>52</v>
      </c>
      <c r="C13" s="1">
        <v>47</v>
      </c>
      <c r="D13" s="1" t="s">
        <v>6303</v>
      </c>
      <c r="E13" s="1" t="s">
        <v>6282</v>
      </c>
      <c r="F13" s="1" t="s">
        <v>6283</v>
      </c>
      <c r="G13" s="1">
        <v>1</v>
      </c>
      <c r="H13" s="1">
        <v>0</v>
      </c>
      <c r="I13" s="1">
        <v>0</v>
      </c>
      <c r="J13" s="1">
        <v>0</v>
      </c>
      <c r="K13" s="1" t="s">
        <v>6287</v>
      </c>
      <c r="L13" s="1">
        <v>210</v>
      </c>
      <c r="M13" s="1"/>
      <c r="N13" s="1" t="s">
        <v>6291</v>
      </c>
    </row>
    <row r="14" spans="1:14" x14ac:dyDescent="0.35">
      <c r="A14" s="1" t="s">
        <v>6280</v>
      </c>
      <c r="B14" s="1">
        <v>52</v>
      </c>
      <c r="C14" s="1">
        <v>47</v>
      </c>
      <c r="D14" s="1" t="s">
        <v>6304</v>
      </c>
      <c r="E14" s="1" t="s">
        <v>6282</v>
      </c>
      <c r="F14" s="1" t="s">
        <v>6283</v>
      </c>
      <c r="G14" s="1">
        <v>1</v>
      </c>
      <c r="H14" s="1">
        <v>0</v>
      </c>
      <c r="I14" s="1">
        <v>0</v>
      </c>
      <c r="J14" s="1">
        <v>0</v>
      </c>
      <c r="K14" s="1" t="s">
        <v>6287</v>
      </c>
      <c r="L14" s="1">
        <v>100</v>
      </c>
      <c r="M14" s="1"/>
      <c r="N14" s="1" t="s">
        <v>6291</v>
      </c>
    </row>
    <row r="15" spans="1:14" x14ac:dyDescent="0.35">
      <c r="A15" s="1" t="s">
        <v>6280</v>
      </c>
      <c r="B15" s="1">
        <v>52</v>
      </c>
      <c r="C15" s="1">
        <v>47</v>
      </c>
      <c r="D15" s="1" t="s">
        <v>6305</v>
      </c>
      <c r="E15" s="1" t="s">
        <v>6282</v>
      </c>
      <c r="F15" s="1" t="s">
        <v>6283</v>
      </c>
      <c r="G15" s="1">
        <v>1</v>
      </c>
      <c r="H15" s="1">
        <v>0</v>
      </c>
      <c r="I15" s="1">
        <v>0</v>
      </c>
      <c r="J15" s="1">
        <v>0</v>
      </c>
      <c r="K15" s="1" t="s">
        <v>6287</v>
      </c>
      <c r="L15" s="1">
        <v>100</v>
      </c>
      <c r="M15" s="1"/>
      <c r="N15" s="1" t="s">
        <v>6291</v>
      </c>
    </row>
    <row r="16" spans="1:14" x14ac:dyDescent="0.35">
      <c r="A16" s="1" t="s">
        <v>6280</v>
      </c>
      <c r="B16" s="1">
        <v>52</v>
      </c>
      <c r="C16" s="1">
        <v>47</v>
      </c>
      <c r="D16" s="1" t="s">
        <v>6306</v>
      </c>
      <c r="E16" s="1" t="s">
        <v>6282</v>
      </c>
      <c r="F16" s="1" t="s">
        <v>6286</v>
      </c>
      <c r="G16" s="1">
        <v>0</v>
      </c>
      <c r="H16" s="1">
        <v>1</v>
      </c>
      <c r="I16" s="1">
        <v>0</v>
      </c>
      <c r="J16" s="1">
        <v>0</v>
      </c>
      <c r="K16" s="1" t="s">
        <v>6284</v>
      </c>
      <c r="L16" s="1">
        <v>100</v>
      </c>
      <c r="M16" s="1"/>
      <c r="N16" s="1" t="s">
        <v>6307</v>
      </c>
    </row>
    <row r="17" spans="1:14" x14ac:dyDescent="0.35">
      <c r="A17" s="1" t="s">
        <v>6280</v>
      </c>
      <c r="B17" s="1">
        <v>52</v>
      </c>
      <c r="C17" s="1">
        <v>47</v>
      </c>
      <c r="D17" s="1" t="s">
        <v>6308</v>
      </c>
      <c r="E17" s="1" t="s">
        <v>6282</v>
      </c>
      <c r="F17" s="1" t="s">
        <v>6283</v>
      </c>
      <c r="G17" s="1">
        <v>0</v>
      </c>
      <c r="H17" s="1">
        <v>7</v>
      </c>
      <c r="I17" s="1">
        <v>0</v>
      </c>
      <c r="J17" s="1">
        <v>0</v>
      </c>
      <c r="K17" s="1" t="s">
        <v>6284</v>
      </c>
      <c r="L17" s="1" t="s">
        <v>6309</v>
      </c>
      <c r="M17" s="1"/>
      <c r="N17" s="1" t="s">
        <v>6291</v>
      </c>
    </row>
    <row r="18" spans="1:14" x14ac:dyDescent="0.35">
      <c r="A18" s="1" t="s">
        <v>6280</v>
      </c>
      <c r="B18" s="1">
        <v>52</v>
      </c>
      <c r="C18" s="1">
        <v>47</v>
      </c>
      <c r="D18" s="1" t="s">
        <v>6310</v>
      </c>
      <c r="E18" s="1" t="s">
        <v>6282</v>
      </c>
      <c r="F18" s="1" t="s">
        <v>6286</v>
      </c>
      <c r="G18" s="1">
        <v>0</v>
      </c>
      <c r="H18" s="1">
        <v>1</v>
      </c>
      <c r="I18" s="1">
        <v>0</v>
      </c>
      <c r="J18" s="1">
        <v>0</v>
      </c>
      <c r="K18" s="1" t="s">
        <v>6284</v>
      </c>
      <c r="L18" s="1">
        <v>210</v>
      </c>
      <c r="M18" s="1"/>
      <c r="N18" s="1" t="s">
        <v>6311</v>
      </c>
    </row>
    <row r="19" spans="1:14" x14ac:dyDescent="0.35">
      <c r="A19" s="1" t="s">
        <v>6280</v>
      </c>
      <c r="B19" s="1">
        <v>52</v>
      </c>
      <c r="C19" s="1">
        <v>47</v>
      </c>
      <c r="D19" s="1" t="s">
        <v>6312</v>
      </c>
      <c r="E19" s="1" t="s">
        <v>6282</v>
      </c>
      <c r="F19" s="1" t="s">
        <v>6286</v>
      </c>
      <c r="G19" s="1">
        <v>1</v>
      </c>
      <c r="H19" s="1">
        <v>0</v>
      </c>
      <c r="I19" s="1">
        <v>0</v>
      </c>
      <c r="J19" s="1">
        <v>0</v>
      </c>
      <c r="K19" s="1" t="s">
        <v>6284</v>
      </c>
      <c r="L19" s="1">
        <v>310</v>
      </c>
      <c r="M19" s="1"/>
      <c r="N19" s="1" t="s">
        <v>6311</v>
      </c>
    </row>
    <row r="20" spans="1:14" x14ac:dyDescent="0.35">
      <c r="A20" s="1" t="s">
        <v>6280</v>
      </c>
      <c r="B20" s="1">
        <v>52</v>
      </c>
      <c r="C20" s="1">
        <v>47</v>
      </c>
      <c r="D20" s="1" t="s">
        <v>6313</v>
      </c>
      <c r="E20" s="1" t="s">
        <v>6282</v>
      </c>
      <c r="F20" s="1" t="s">
        <v>6286</v>
      </c>
      <c r="G20" s="1">
        <v>1</v>
      </c>
      <c r="H20" s="1">
        <v>0</v>
      </c>
      <c r="I20" s="1">
        <v>0</v>
      </c>
      <c r="J20" s="1">
        <v>0</v>
      </c>
      <c r="K20" s="1" t="s">
        <v>6284</v>
      </c>
      <c r="L20" s="1">
        <v>101</v>
      </c>
      <c r="M20" s="1"/>
      <c r="N20" s="1" t="s">
        <v>6311</v>
      </c>
    </row>
    <row r="21" spans="1:14" x14ac:dyDescent="0.35">
      <c r="A21" s="1" t="s">
        <v>6280</v>
      </c>
      <c r="B21" s="1">
        <v>52</v>
      </c>
      <c r="C21" s="1">
        <v>47</v>
      </c>
      <c r="D21" s="1" t="s">
        <v>6314</v>
      </c>
      <c r="E21" s="1" t="s">
        <v>6282</v>
      </c>
      <c r="F21" s="1" t="s">
        <v>6283</v>
      </c>
      <c r="G21" s="1">
        <v>2</v>
      </c>
      <c r="H21" s="1">
        <v>0</v>
      </c>
      <c r="I21" s="1">
        <v>0</v>
      </c>
      <c r="J21" s="1">
        <v>0</v>
      </c>
      <c r="K21" s="1" t="s">
        <v>6284</v>
      </c>
      <c r="L21" s="1">
        <v>210</v>
      </c>
      <c r="M21" s="1"/>
      <c r="N21" s="1" t="s">
        <v>6298</v>
      </c>
    </row>
    <row r="22" spans="1:14" x14ac:dyDescent="0.35">
      <c r="A22" s="1" t="s">
        <v>6280</v>
      </c>
      <c r="B22" s="1">
        <v>52</v>
      </c>
      <c r="C22" s="1">
        <v>47</v>
      </c>
      <c r="D22" s="1" t="s">
        <v>6315</v>
      </c>
      <c r="E22" s="1" t="s">
        <v>6282</v>
      </c>
      <c r="F22" s="1" t="s">
        <v>6283</v>
      </c>
      <c r="G22" s="1">
        <v>1</v>
      </c>
      <c r="H22" s="1">
        <v>1</v>
      </c>
      <c r="I22" s="1">
        <v>0</v>
      </c>
      <c r="J22" s="1">
        <v>0</v>
      </c>
      <c r="K22" s="1" t="s">
        <v>6284</v>
      </c>
      <c r="L22" s="1">
        <v>310</v>
      </c>
      <c r="M22" s="1"/>
      <c r="N22" s="1" t="s">
        <v>6298</v>
      </c>
    </row>
    <row r="23" spans="1:14" x14ac:dyDescent="0.35">
      <c r="A23" s="1" t="s">
        <v>6280</v>
      </c>
      <c r="B23" s="1">
        <v>52</v>
      </c>
      <c r="C23" s="1">
        <v>47</v>
      </c>
      <c r="D23" s="1" t="s">
        <v>6316</v>
      </c>
      <c r="E23" s="1" t="s">
        <v>6282</v>
      </c>
      <c r="F23" s="1" t="s">
        <v>6283</v>
      </c>
      <c r="G23" s="1">
        <v>0</v>
      </c>
      <c r="H23" s="1">
        <v>2</v>
      </c>
      <c r="I23" s="1">
        <v>0</v>
      </c>
      <c r="J23" s="1">
        <v>0</v>
      </c>
      <c r="K23" s="1" t="s">
        <v>6284</v>
      </c>
      <c r="L23" s="1" t="s">
        <v>6317</v>
      </c>
      <c r="M23" s="1"/>
      <c r="N23" s="1" t="s">
        <v>6318</v>
      </c>
    </row>
    <row r="24" spans="1:14" x14ac:dyDescent="0.35">
      <c r="A24" s="1" t="s">
        <v>6280</v>
      </c>
      <c r="B24" s="1">
        <v>781</v>
      </c>
      <c r="C24" s="1">
        <v>81</v>
      </c>
      <c r="D24" s="1" t="s">
        <v>6285</v>
      </c>
      <c r="E24" s="1" t="s">
        <v>6282</v>
      </c>
      <c r="F24" s="1" t="s">
        <v>6286</v>
      </c>
      <c r="G24" s="1">
        <v>4</v>
      </c>
      <c r="H24" s="1">
        <v>0</v>
      </c>
      <c r="I24" s="1">
        <v>0</v>
      </c>
      <c r="J24" s="1">
        <v>0</v>
      </c>
      <c r="K24" s="1" t="s">
        <v>6287</v>
      </c>
      <c r="L24" s="1">
        <v>100</v>
      </c>
      <c r="M24" s="1"/>
      <c r="N24" s="1" t="s">
        <v>6288</v>
      </c>
    </row>
    <row r="25" spans="1:14" x14ac:dyDescent="0.35">
      <c r="A25" s="1" t="s">
        <v>6280</v>
      </c>
      <c r="B25" s="1">
        <v>781</v>
      </c>
      <c r="C25" s="1">
        <v>81</v>
      </c>
      <c r="D25" s="1" t="s">
        <v>6289</v>
      </c>
      <c r="E25" s="1" t="s">
        <v>6282</v>
      </c>
      <c r="F25" s="1" t="s">
        <v>6286</v>
      </c>
      <c r="G25" s="1">
        <v>4</v>
      </c>
      <c r="H25" s="1">
        <v>0</v>
      </c>
      <c r="I25" s="1">
        <v>0</v>
      </c>
      <c r="J25" s="1">
        <v>0</v>
      </c>
      <c r="K25" s="1" t="s">
        <v>6284</v>
      </c>
      <c r="L25" s="1" t="s">
        <v>6290</v>
      </c>
      <c r="M25" s="1"/>
      <c r="N25" s="1" t="s">
        <v>6291</v>
      </c>
    </row>
    <row r="26" spans="1:14" x14ac:dyDescent="0.35">
      <c r="A26" s="1" t="s">
        <v>6280</v>
      </c>
      <c r="B26" s="1">
        <v>781</v>
      </c>
      <c r="C26" s="1">
        <v>81</v>
      </c>
      <c r="D26" s="1" t="s">
        <v>6292</v>
      </c>
      <c r="E26" s="1" t="s">
        <v>6282</v>
      </c>
      <c r="F26" s="1" t="s">
        <v>6283</v>
      </c>
      <c r="G26" s="1">
        <v>0</v>
      </c>
      <c r="H26" s="1">
        <v>4</v>
      </c>
      <c r="I26" s="1">
        <v>0</v>
      </c>
      <c r="J26" s="1">
        <v>0</v>
      </c>
      <c r="K26" s="1" t="s">
        <v>6287</v>
      </c>
      <c r="L26" s="1">
        <v>300</v>
      </c>
      <c r="M26" s="1"/>
      <c r="N26" s="1" t="s">
        <v>6291</v>
      </c>
    </row>
    <row r="27" spans="1:14" x14ac:dyDescent="0.35">
      <c r="A27" s="1" t="s">
        <v>6280</v>
      </c>
      <c r="B27" s="1">
        <v>781</v>
      </c>
      <c r="C27" s="1">
        <v>81</v>
      </c>
      <c r="D27" s="1" t="s">
        <v>6295</v>
      </c>
      <c r="E27" s="1" t="s">
        <v>6282</v>
      </c>
      <c r="F27" s="1" t="s">
        <v>6283</v>
      </c>
      <c r="G27" s="1">
        <v>0</v>
      </c>
      <c r="H27" s="1">
        <v>3</v>
      </c>
      <c r="I27" s="1">
        <v>0</v>
      </c>
      <c r="J27" s="1">
        <v>0</v>
      </c>
      <c r="K27" s="1" t="s">
        <v>6287</v>
      </c>
      <c r="L27" s="1" t="s">
        <v>6296</v>
      </c>
      <c r="M27" s="1"/>
      <c r="N27" s="1" t="s">
        <v>6291</v>
      </c>
    </row>
    <row r="28" spans="1:14" x14ac:dyDescent="0.35">
      <c r="A28" s="1" t="s">
        <v>6280</v>
      </c>
      <c r="B28" s="1">
        <v>781</v>
      </c>
      <c r="C28" s="1">
        <v>81</v>
      </c>
      <c r="D28" s="1" t="s">
        <v>6316</v>
      </c>
      <c r="E28" s="1" t="s">
        <v>6282</v>
      </c>
      <c r="F28" s="1" t="s">
        <v>6283</v>
      </c>
      <c r="G28" s="1">
        <v>0</v>
      </c>
      <c r="H28" s="1">
        <v>2</v>
      </c>
      <c r="I28" s="1">
        <v>0</v>
      </c>
      <c r="J28" s="1">
        <v>0</v>
      </c>
      <c r="K28" s="1" t="s">
        <v>6284</v>
      </c>
      <c r="L28" s="1" t="s">
        <v>6317</v>
      </c>
      <c r="M28" s="1"/>
      <c r="N28" s="1" t="s">
        <v>6318</v>
      </c>
    </row>
    <row r="29" spans="1:14" x14ac:dyDescent="0.35">
      <c r="A29" s="1" t="s">
        <v>6280</v>
      </c>
      <c r="B29" s="1">
        <v>781</v>
      </c>
      <c r="C29" s="1">
        <v>81</v>
      </c>
      <c r="D29" s="1" t="s">
        <v>6293</v>
      </c>
      <c r="E29" s="1" t="s">
        <v>6282</v>
      </c>
      <c r="F29" s="1" t="s">
        <v>6283</v>
      </c>
      <c r="G29" s="1">
        <v>0</v>
      </c>
      <c r="H29" s="1">
        <v>4</v>
      </c>
      <c r="I29" s="1">
        <v>0</v>
      </c>
      <c r="J29" s="1">
        <v>0</v>
      </c>
      <c r="K29" s="1" t="s">
        <v>6284</v>
      </c>
      <c r="L29" s="1">
        <v>300</v>
      </c>
      <c r="M29" s="1"/>
      <c r="N29" s="1" t="s">
        <v>6294</v>
      </c>
    </row>
    <row r="30" spans="1:14" x14ac:dyDescent="0.35">
      <c r="A30" s="1" t="s">
        <v>6280</v>
      </c>
      <c r="B30" s="1">
        <v>781</v>
      </c>
      <c r="C30" s="1">
        <v>81</v>
      </c>
      <c r="D30" s="1" t="s">
        <v>6319</v>
      </c>
      <c r="E30" s="1" t="s">
        <v>6282</v>
      </c>
      <c r="F30" s="1" t="s">
        <v>6286</v>
      </c>
      <c r="G30" s="1">
        <v>3</v>
      </c>
      <c r="H30" s="1">
        <v>0</v>
      </c>
      <c r="I30" s="1">
        <v>0</v>
      </c>
      <c r="J30" s="1">
        <v>0</v>
      </c>
      <c r="K30" s="1" t="s">
        <v>6284</v>
      </c>
      <c r="L30" s="1">
        <v>100</v>
      </c>
      <c r="M30" s="1"/>
      <c r="N30" s="1" t="s">
        <v>6320</v>
      </c>
    </row>
    <row r="31" spans="1:14" x14ac:dyDescent="0.35">
      <c r="A31" s="1" t="s">
        <v>6280</v>
      </c>
      <c r="B31" s="1">
        <v>781</v>
      </c>
      <c r="C31" s="1">
        <v>81</v>
      </c>
      <c r="D31" s="1" t="s">
        <v>6314</v>
      </c>
      <c r="E31" s="1" t="s">
        <v>6282</v>
      </c>
      <c r="F31" s="1" t="s">
        <v>6283</v>
      </c>
      <c r="G31" s="1">
        <v>2</v>
      </c>
      <c r="H31" s="1">
        <v>0</v>
      </c>
      <c r="I31" s="1">
        <v>0</v>
      </c>
      <c r="J31" s="1">
        <v>0</v>
      </c>
      <c r="K31" s="1" t="s">
        <v>6284</v>
      </c>
      <c r="L31" s="1">
        <v>210</v>
      </c>
      <c r="M31" s="1"/>
      <c r="N31" s="1" t="s">
        <v>6298</v>
      </c>
    </row>
    <row r="32" spans="1:14" x14ac:dyDescent="0.35">
      <c r="A32" s="1" t="s">
        <v>6280</v>
      </c>
      <c r="B32" s="1">
        <v>781</v>
      </c>
      <c r="C32" s="1">
        <v>81</v>
      </c>
      <c r="D32" s="1" t="s">
        <v>6297</v>
      </c>
      <c r="E32" s="1" t="s">
        <v>6282</v>
      </c>
      <c r="F32" s="1" t="s">
        <v>6283</v>
      </c>
      <c r="G32" s="1">
        <v>2</v>
      </c>
      <c r="H32" s="1">
        <v>0</v>
      </c>
      <c r="I32" s="1">
        <v>0</v>
      </c>
      <c r="J32" s="1">
        <v>0</v>
      </c>
      <c r="K32" s="1" t="s">
        <v>6284</v>
      </c>
      <c r="L32" s="1">
        <v>210</v>
      </c>
      <c r="M32" s="1"/>
      <c r="N32" s="1" t="s">
        <v>6298</v>
      </c>
    </row>
    <row r="33" spans="1:14" x14ac:dyDescent="0.35">
      <c r="A33" s="1" t="s">
        <v>6280</v>
      </c>
      <c r="B33" s="1">
        <v>781</v>
      </c>
      <c r="C33" s="1">
        <v>81</v>
      </c>
      <c r="D33" s="1" t="s">
        <v>6315</v>
      </c>
      <c r="E33" s="1" t="s">
        <v>6282</v>
      </c>
      <c r="F33" s="1" t="s">
        <v>6283</v>
      </c>
      <c r="G33" s="1">
        <v>1</v>
      </c>
      <c r="H33" s="1">
        <v>1</v>
      </c>
      <c r="I33" s="1">
        <v>0</v>
      </c>
      <c r="J33" s="1">
        <v>0</v>
      </c>
      <c r="K33" s="1" t="s">
        <v>6284</v>
      </c>
      <c r="L33" s="1">
        <v>310</v>
      </c>
      <c r="M33" s="1"/>
      <c r="N33" s="1" t="s">
        <v>6298</v>
      </c>
    </row>
    <row r="34" spans="1:14" x14ac:dyDescent="0.35">
      <c r="A34" s="1" t="s">
        <v>6280</v>
      </c>
      <c r="B34" s="1">
        <v>781</v>
      </c>
      <c r="C34" s="1">
        <v>81</v>
      </c>
      <c r="D34" s="1" t="s">
        <v>6321</v>
      </c>
      <c r="E34" s="1" t="s">
        <v>6282</v>
      </c>
      <c r="F34" s="1" t="s">
        <v>6286</v>
      </c>
      <c r="G34" s="1">
        <v>2</v>
      </c>
      <c r="H34" s="1">
        <v>1</v>
      </c>
      <c r="I34" s="1">
        <v>0</v>
      </c>
      <c r="J34" s="1">
        <v>0</v>
      </c>
      <c r="K34" s="1" t="s">
        <v>6287</v>
      </c>
      <c r="L34" s="1">
        <v>201</v>
      </c>
      <c r="M34" s="1"/>
      <c r="N34" s="1" t="s">
        <v>6291</v>
      </c>
    </row>
    <row r="35" spans="1:14" x14ac:dyDescent="0.35">
      <c r="A35" s="1" t="s">
        <v>6280</v>
      </c>
      <c r="B35" s="1">
        <v>781</v>
      </c>
      <c r="C35" s="1">
        <v>81</v>
      </c>
      <c r="D35" s="1" t="s">
        <v>6322</v>
      </c>
      <c r="E35" s="1" t="s">
        <v>6282</v>
      </c>
      <c r="F35" s="1" t="s">
        <v>6286</v>
      </c>
      <c r="G35" s="1">
        <v>1</v>
      </c>
      <c r="H35" s="1">
        <v>2</v>
      </c>
      <c r="I35" s="1">
        <v>0</v>
      </c>
      <c r="J35" s="1">
        <v>0</v>
      </c>
      <c r="K35" s="1" t="s">
        <v>6284</v>
      </c>
      <c r="L35" s="1">
        <v>102</v>
      </c>
      <c r="M35" s="1"/>
      <c r="N35" s="1" t="s">
        <v>6323</v>
      </c>
    </row>
    <row r="36" spans="1:14" x14ac:dyDescent="0.35">
      <c r="A36" s="1" t="s">
        <v>6280</v>
      </c>
      <c r="B36" s="1">
        <v>781</v>
      </c>
      <c r="C36" s="1">
        <v>81</v>
      </c>
      <c r="D36" s="1" t="s">
        <v>6324</v>
      </c>
      <c r="E36" s="1" t="s">
        <v>6282</v>
      </c>
      <c r="F36" s="1" t="s">
        <v>6283</v>
      </c>
      <c r="G36" s="1">
        <v>0</v>
      </c>
      <c r="H36" s="1">
        <v>3</v>
      </c>
      <c r="I36" s="1">
        <v>0</v>
      </c>
      <c r="J36" s="1">
        <v>0</v>
      </c>
      <c r="K36" s="1" t="s">
        <v>6284</v>
      </c>
      <c r="L36" s="1">
        <v>101</v>
      </c>
      <c r="M36" s="1"/>
      <c r="N36" s="1" t="s">
        <v>6291</v>
      </c>
    </row>
    <row r="37" spans="1:14" x14ac:dyDescent="0.35">
      <c r="A37" s="1" t="s">
        <v>6280</v>
      </c>
      <c r="B37" s="1">
        <v>781</v>
      </c>
      <c r="C37" s="1">
        <v>81</v>
      </c>
      <c r="D37" s="1" t="s">
        <v>6325</v>
      </c>
      <c r="E37" s="1" t="s">
        <v>6282</v>
      </c>
      <c r="F37" s="1" t="s">
        <v>6283</v>
      </c>
      <c r="G37" s="1">
        <v>0</v>
      </c>
      <c r="H37" s="1">
        <v>3</v>
      </c>
      <c r="I37" s="1">
        <v>0</v>
      </c>
      <c r="J37" s="1">
        <v>0</v>
      </c>
      <c r="K37" s="1" t="s">
        <v>6284</v>
      </c>
      <c r="L37" s="1">
        <v>100</v>
      </c>
      <c r="M37" s="1"/>
      <c r="N37" s="1" t="s">
        <v>6298</v>
      </c>
    </row>
    <row r="38" spans="1:14" x14ac:dyDescent="0.35">
      <c r="A38" s="1" t="s">
        <v>6280</v>
      </c>
      <c r="B38" s="1">
        <v>781</v>
      </c>
      <c r="C38" s="1">
        <v>81</v>
      </c>
      <c r="D38" s="1" t="s">
        <v>6310</v>
      </c>
      <c r="E38" s="1" t="s">
        <v>6282</v>
      </c>
      <c r="F38" s="1" t="s">
        <v>6286</v>
      </c>
      <c r="G38" s="1">
        <v>0</v>
      </c>
      <c r="H38" s="1">
        <v>1</v>
      </c>
      <c r="I38" s="1">
        <v>0</v>
      </c>
      <c r="J38" s="1">
        <v>0</v>
      </c>
      <c r="K38" s="1" t="s">
        <v>6284</v>
      </c>
      <c r="L38" s="1">
        <v>210</v>
      </c>
      <c r="M38" s="1"/>
      <c r="N38" s="1" t="s">
        <v>6311</v>
      </c>
    </row>
    <row r="39" spans="1:14" x14ac:dyDescent="0.35">
      <c r="A39" s="1" t="s">
        <v>6280</v>
      </c>
      <c r="B39" s="1">
        <v>781</v>
      </c>
      <c r="C39" s="1">
        <v>81</v>
      </c>
      <c r="D39" s="1" t="s">
        <v>6281</v>
      </c>
      <c r="E39" s="1" t="s">
        <v>6282</v>
      </c>
      <c r="F39" s="1" t="s">
        <v>6283</v>
      </c>
      <c r="G39" s="1">
        <v>3</v>
      </c>
      <c r="H39" s="1">
        <v>5</v>
      </c>
      <c r="I39" s="1">
        <v>0</v>
      </c>
      <c r="J39" s="1">
        <v>0</v>
      </c>
      <c r="K39" s="1" t="s">
        <v>6284</v>
      </c>
      <c r="L39" s="1">
        <v>100</v>
      </c>
      <c r="M39" s="1"/>
      <c r="N39" s="1" t="s">
        <v>4935</v>
      </c>
    </row>
    <row r="40" spans="1:14" x14ac:dyDescent="0.35">
      <c r="A40" s="1" t="s">
        <v>6280</v>
      </c>
      <c r="B40" s="1">
        <v>781</v>
      </c>
      <c r="C40" s="1">
        <v>81</v>
      </c>
      <c r="D40" s="1" t="s">
        <v>6299</v>
      </c>
      <c r="E40" s="1" t="s">
        <v>6282</v>
      </c>
      <c r="F40" s="1" t="s">
        <v>6283</v>
      </c>
      <c r="G40" s="1">
        <v>0</v>
      </c>
      <c r="H40" s="1">
        <v>1</v>
      </c>
      <c r="I40" s="1">
        <v>0</v>
      </c>
      <c r="J40" s="1">
        <v>0</v>
      </c>
      <c r="K40" s="1" t="s">
        <v>6287</v>
      </c>
      <c r="L40" s="1">
        <v>300</v>
      </c>
      <c r="M40" s="1"/>
      <c r="N40" s="1" t="s">
        <v>6291</v>
      </c>
    </row>
    <row r="41" spans="1:14" x14ac:dyDescent="0.35">
      <c r="A41" s="1" t="s">
        <v>6280</v>
      </c>
      <c r="B41" s="1">
        <v>781</v>
      </c>
      <c r="C41" s="1">
        <v>81</v>
      </c>
      <c r="D41" s="1" t="s">
        <v>6300</v>
      </c>
      <c r="E41" s="1" t="s">
        <v>6282</v>
      </c>
      <c r="F41" s="1" t="s">
        <v>6283</v>
      </c>
      <c r="G41" s="1">
        <v>0</v>
      </c>
      <c r="H41" s="1">
        <v>1</v>
      </c>
      <c r="I41" s="1">
        <v>0</v>
      </c>
      <c r="J41" s="1">
        <v>0</v>
      </c>
      <c r="K41" s="1" t="s">
        <v>6287</v>
      </c>
      <c r="L41" s="1">
        <v>100</v>
      </c>
      <c r="M41" s="1"/>
      <c r="N41" s="1" t="s">
        <v>6291</v>
      </c>
    </row>
    <row r="42" spans="1:14" x14ac:dyDescent="0.35">
      <c r="A42" s="1" t="s">
        <v>6280</v>
      </c>
      <c r="B42" s="1">
        <v>781</v>
      </c>
      <c r="C42" s="1">
        <v>81</v>
      </c>
      <c r="D42" s="1" t="s">
        <v>6301</v>
      </c>
      <c r="E42" s="1" t="s">
        <v>6282</v>
      </c>
      <c r="F42" s="1" t="s">
        <v>6283</v>
      </c>
      <c r="G42" s="1">
        <v>0</v>
      </c>
      <c r="H42" s="1">
        <v>1</v>
      </c>
      <c r="I42" s="1">
        <v>0</v>
      </c>
      <c r="J42" s="1">
        <v>0</v>
      </c>
      <c r="K42" s="1" t="s">
        <v>6287</v>
      </c>
      <c r="L42" s="1">
        <v>103</v>
      </c>
      <c r="M42" s="1"/>
      <c r="N42" s="1" t="s">
        <v>6291</v>
      </c>
    </row>
    <row r="43" spans="1:14" x14ac:dyDescent="0.35">
      <c r="A43" s="1" t="s">
        <v>6280</v>
      </c>
      <c r="B43" s="1">
        <v>781</v>
      </c>
      <c r="C43" s="1">
        <v>81</v>
      </c>
      <c r="D43" s="1" t="s">
        <v>6302</v>
      </c>
      <c r="E43" s="1" t="s">
        <v>6282</v>
      </c>
      <c r="F43" s="1" t="s">
        <v>6283</v>
      </c>
      <c r="G43" s="1">
        <v>0</v>
      </c>
      <c r="H43" s="1">
        <v>1</v>
      </c>
      <c r="I43" s="1">
        <v>0</v>
      </c>
      <c r="J43" s="1">
        <v>0</v>
      </c>
      <c r="K43" s="1" t="s">
        <v>6287</v>
      </c>
      <c r="L43" s="1">
        <v>100</v>
      </c>
      <c r="M43" s="1"/>
      <c r="N43" s="1" t="s">
        <v>6291</v>
      </c>
    </row>
    <row r="44" spans="1:14" x14ac:dyDescent="0.35">
      <c r="A44" s="1" t="s">
        <v>6280</v>
      </c>
      <c r="B44" s="1">
        <v>781</v>
      </c>
      <c r="C44" s="1">
        <v>81</v>
      </c>
      <c r="D44" s="1" t="s">
        <v>6303</v>
      </c>
      <c r="E44" s="1" t="s">
        <v>6282</v>
      </c>
      <c r="F44" s="1" t="s">
        <v>6283</v>
      </c>
      <c r="G44" s="1">
        <v>1</v>
      </c>
      <c r="H44" s="1">
        <v>0</v>
      </c>
      <c r="I44" s="1">
        <v>0</v>
      </c>
      <c r="J44" s="1">
        <v>0</v>
      </c>
      <c r="K44" s="1" t="s">
        <v>6287</v>
      </c>
      <c r="L44" s="1">
        <v>210</v>
      </c>
      <c r="M44" s="1"/>
      <c r="N44" s="1" t="s">
        <v>6291</v>
      </c>
    </row>
    <row r="45" spans="1:14" x14ac:dyDescent="0.35">
      <c r="A45" s="1" t="s">
        <v>6280</v>
      </c>
      <c r="B45" s="1">
        <v>781</v>
      </c>
      <c r="C45" s="1">
        <v>81</v>
      </c>
      <c r="D45" s="1" t="s">
        <v>6304</v>
      </c>
      <c r="E45" s="1" t="s">
        <v>6282</v>
      </c>
      <c r="F45" s="1" t="s">
        <v>6283</v>
      </c>
      <c r="G45" s="1">
        <v>0</v>
      </c>
      <c r="H45" s="1">
        <v>1</v>
      </c>
      <c r="I45" s="1">
        <v>0</v>
      </c>
      <c r="J45" s="1">
        <v>0</v>
      </c>
      <c r="K45" s="1" t="s">
        <v>6287</v>
      </c>
      <c r="L45" s="1">
        <v>100</v>
      </c>
      <c r="M45" s="1"/>
      <c r="N45" s="1" t="s">
        <v>6291</v>
      </c>
    </row>
    <row r="46" spans="1:14" x14ac:dyDescent="0.35">
      <c r="A46" s="1" t="s">
        <v>6280</v>
      </c>
      <c r="B46" s="1">
        <v>781</v>
      </c>
      <c r="C46" s="1">
        <v>81</v>
      </c>
      <c r="D46" s="1" t="s">
        <v>6305</v>
      </c>
      <c r="E46" s="1" t="s">
        <v>6282</v>
      </c>
      <c r="F46" s="1" t="s">
        <v>6283</v>
      </c>
      <c r="G46" s="1">
        <v>0</v>
      </c>
      <c r="H46" s="1">
        <v>1</v>
      </c>
      <c r="I46" s="1">
        <v>0</v>
      </c>
      <c r="J46" s="1">
        <v>0</v>
      </c>
      <c r="K46" s="1" t="s">
        <v>6287</v>
      </c>
      <c r="L46" s="1">
        <v>100</v>
      </c>
      <c r="M46" s="1"/>
      <c r="N46" s="1" t="s">
        <v>6291</v>
      </c>
    </row>
    <row r="47" spans="1:14" x14ac:dyDescent="0.35">
      <c r="A47" s="1" t="s">
        <v>6280</v>
      </c>
      <c r="B47" s="1">
        <v>781</v>
      </c>
      <c r="C47" s="1">
        <v>81</v>
      </c>
      <c r="D47" s="1" t="s">
        <v>6326</v>
      </c>
      <c r="E47" s="1" t="s">
        <v>6282</v>
      </c>
      <c r="F47" s="1" t="s">
        <v>6283</v>
      </c>
      <c r="G47" s="1">
        <v>0</v>
      </c>
      <c r="H47" s="1">
        <v>2</v>
      </c>
      <c r="I47" s="1">
        <v>0</v>
      </c>
      <c r="J47" s="1">
        <v>0</v>
      </c>
      <c r="K47" s="1" t="s">
        <v>6284</v>
      </c>
      <c r="L47" s="1">
        <v>101</v>
      </c>
      <c r="M47" s="1"/>
      <c r="N47" s="1" t="s">
        <v>6291</v>
      </c>
    </row>
    <row r="48" spans="1:14" x14ac:dyDescent="0.35">
      <c r="A48" s="1" t="s">
        <v>6280</v>
      </c>
      <c r="B48" s="1">
        <v>781</v>
      </c>
      <c r="C48" s="1">
        <v>81</v>
      </c>
      <c r="D48" s="1" t="s">
        <v>6312</v>
      </c>
      <c r="E48" s="1" t="s">
        <v>6282</v>
      </c>
      <c r="F48" s="1" t="s">
        <v>6286</v>
      </c>
      <c r="G48" s="1">
        <v>1</v>
      </c>
      <c r="H48" s="1">
        <v>0</v>
      </c>
      <c r="I48" s="1">
        <v>0</v>
      </c>
      <c r="J48" s="1">
        <v>0</v>
      </c>
      <c r="K48" s="1" t="s">
        <v>6284</v>
      </c>
      <c r="L48" s="1">
        <v>310</v>
      </c>
      <c r="M48" s="1"/>
      <c r="N48" s="1" t="s">
        <v>6311</v>
      </c>
    </row>
    <row r="49" spans="1:14" x14ac:dyDescent="0.35">
      <c r="A49" s="1" t="s">
        <v>6280</v>
      </c>
      <c r="B49" s="1">
        <v>781</v>
      </c>
      <c r="C49" s="1">
        <v>81</v>
      </c>
      <c r="D49" s="1" t="s">
        <v>6313</v>
      </c>
      <c r="E49" s="1" t="s">
        <v>6282</v>
      </c>
      <c r="F49" s="1" t="s">
        <v>6286</v>
      </c>
      <c r="G49" s="1">
        <v>0</v>
      </c>
      <c r="H49" s="1">
        <v>1</v>
      </c>
      <c r="I49" s="1">
        <v>0</v>
      </c>
      <c r="J49" s="1">
        <v>0</v>
      </c>
      <c r="K49" s="1" t="s">
        <v>6284</v>
      </c>
      <c r="L49" s="1">
        <v>101</v>
      </c>
      <c r="M49" s="1"/>
      <c r="N49" s="1" t="s">
        <v>6311</v>
      </c>
    </row>
    <row r="50" spans="1:14" x14ac:dyDescent="0.35">
      <c r="A50" s="1" t="s">
        <v>6280</v>
      </c>
      <c r="B50" s="1">
        <v>2023</v>
      </c>
      <c r="C50" s="1">
        <v>78</v>
      </c>
      <c r="D50" s="1" t="s">
        <v>6281</v>
      </c>
      <c r="E50" s="1" t="s">
        <v>6282</v>
      </c>
      <c r="F50" s="1" t="s">
        <v>6283</v>
      </c>
      <c r="G50" s="1">
        <v>9</v>
      </c>
      <c r="H50" s="1">
        <v>22</v>
      </c>
      <c r="I50" s="1">
        <v>0</v>
      </c>
      <c r="J50" s="1">
        <v>0</v>
      </c>
      <c r="K50" s="1" t="s">
        <v>6284</v>
      </c>
      <c r="L50" s="1">
        <v>100</v>
      </c>
      <c r="M50" s="1"/>
      <c r="N50" s="1" t="s">
        <v>4935</v>
      </c>
    </row>
    <row r="51" spans="1:14" x14ac:dyDescent="0.35">
      <c r="A51" s="1" t="s">
        <v>6280</v>
      </c>
      <c r="B51" s="1">
        <v>2023</v>
      </c>
      <c r="C51" s="1">
        <v>78</v>
      </c>
      <c r="D51" s="1" t="s">
        <v>6305</v>
      </c>
      <c r="E51" s="1" t="s">
        <v>6282</v>
      </c>
      <c r="F51" s="1" t="s">
        <v>6283</v>
      </c>
      <c r="G51" s="1">
        <v>1</v>
      </c>
      <c r="H51" s="1">
        <v>0</v>
      </c>
      <c r="I51" s="1">
        <v>0</v>
      </c>
      <c r="J51" s="1">
        <v>0</v>
      </c>
      <c r="K51" s="1" t="s">
        <v>6287</v>
      </c>
      <c r="L51" s="1">
        <v>100</v>
      </c>
      <c r="M51" s="1"/>
      <c r="N51" s="1" t="s">
        <v>6291</v>
      </c>
    </row>
    <row r="52" spans="1:14" x14ac:dyDescent="0.35">
      <c r="A52" s="1" t="s">
        <v>6280</v>
      </c>
      <c r="B52" s="1">
        <v>2023</v>
      </c>
      <c r="C52" s="1">
        <v>78</v>
      </c>
      <c r="D52" s="1" t="s">
        <v>6299</v>
      </c>
      <c r="E52" s="1" t="s">
        <v>6282</v>
      </c>
      <c r="F52" s="1" t="s">
        <v>6283</v>
      </c>
      <c r="G52" s="1">
        <v>1</v>
      </c>
      <c r="H52" s="1">
        <v>0</v>
      </c>
      <c r="I52" s="1">
        <v>0</v>
      </c>
      <c r="J52" s="1">
        <v>0</v>
      </c>
      <c r="K52" s="1" t="s">
        <v>6287</v>
      </c>
      <c r="L52" s="1">
        <v>300</v>
      </c>
      <c r="M52" s="1"/>
      <c r="N52" s="1" t="s">
        <v>6291</v>
      </c>
    </row>
    <row r="53" spans="1:14" x14ac:dyDescent="0.35">
      <c r="A53" s="1" t="s">
        <v>6280</v>
      </c>
      <c r="B53" s="1">
        <v>2023</v>
      </c>
      <c r="C53" s="1">
        <v>78</v>
      </c>
      <c r="D53" s="1" t="s">
        <v>6300</v>
      </c>
      <c r="E53" s="1" t="s">
        <v>6282</v>
      </c>
      <c r="F53" s="1" t="s">
        <v>6283</v>
      </c>
      <c r="G53" s="1">
        <v>0</v>
      </c>
      <c r="H53" s="1">
        <v>1</v>
      </c>
      <c r="I53" s="1">
        <v>0</v>
      </c>
      <c r="J53" s="1">
        <v>0</v>
      </c>
      <c r="K53" s="1" t="s">
        <v>6287</v>
      </c>
      <c r="L53" s="1">
        <v>100</v>
      </c>
      <c r="M53" s="1"/>
      <c r="N53" s="1" t="s">
        <v>6291</v>
      </c>
    </row>
    <row r="54" spans="1:14" x14ac:dyDescent="0.35">
      <c r="A54" s="1" t="s">
        <v>6280</v>
      </c>
      <c r="B54" s="1">
        <v>2023</v>
      </c>
      <c r="C54" s="1">
        <v>78</v>
      </c>
      <c r="D54" s="1" t="s">
        <v>6301</v>
      </c>
      <c r="E54" s="1" t="s">
        <v>6282</v>
      </c>
      <c r="F54" s="1" t="s">
        <v>6283</v>
      </c>
      <c r="G54" s="1">
        <v>1</v>
      </c>
      <c r="H54" s="1">
        <v>0</v>
      </c>
      <c r="I54" s="1">
        <v>0</v>
      </c>
      <c r="J54" s="1">
        <v>0</v>
      </c>
      <c r="K54" s="1" t="s">
        <v>6287</v>
      </c>
      <c r="L54" s="1">
        <v>103</v>
      </c>
      <c r="M54" s="1"/>
      <c r="N54" s="1" t="s">
        <v>6291</v>
      </c>
    </row>
    <row r="55" spans="1:14" x14ac:dyDescent="0.35">
      <c r="A55" s="1" t="s">
        <v>6280</v>
      </c>
      <c r="B55" s="1">
        <v>2023</v>
      </c>
      <c r="C55" s="1">
        <v>78</v>
      </c>
      <c r="D55" s="1" t="s">
        <v>6302</v>
      </c>
      <c r="E55" s="1" t="s">
        <v>6282</v>
      </c>
      <c r="F55" s="1" t="s">
        <v>6283</v>
      </c>
      <c r="G55" s="1">
        <v>1</v>
      </c>
      <c r="H55" s="1">
        <v>0</v>
      </c>
      <c r="I55" s="1">
        <v>0</v>
      </c>
      <c r="J55" s="1">
        <v>0</v>
      </c>
      <c r="K55" s="1" t="s">
        <v>6287</v>
      </c>
      <c r="L55" s="1">
        <v>100</v>
      </c>
      <c r="M55" s="1"/>
      <c r="N55" s="1" t="s">
        <v>6291</v>
      </c>
    </row>
    <row r="56" spans="1:14" x14ac:dyDescent="0.35">
      <c r="A56" s="1" t="s">
        <v>6280</v>
      </c>
      <c r="B56" s="1">
        <v>2023</v>
      </c>
      <c r="C56" s="1">
        <v>78</v>
      </c>
      <c r="D56" s="1" t="s">
        <v>6303</v>
      </c>
      <c r="E56" s="1" t="s">
        <v>6282</v>
      </c>
      <c r="F56" s="1" t="s">
        <v>6283</v>
      </c>
      <c r="G56" s="1">
        <v>1</v>
      </c>
      <c r="H56" s="1">
        <v>0</v>
      </c>
      <c r="I56" s="1">
        <v>0</v>
      </c>
      <c r="J56" s="1">
        <v>0</v>
      </c>
      <c r="K56" s="1" t="s">
        <v>6287</v>
      </c>
      <c r="L56" s="1">
        <v>210</v>
      </c>
      <c r="M56" s="1"/>
      <c r="N56" s="1" t="s">
        <v>6291</v>
      </c>
    </row>
    <row r="57" spans="1:14" x14ac:dyDescent="0.35">
      <c r="A57" s="1" t="s">
        <v>6280</v>
      </c>
      <c r="B57" s="1">
        <v>2023</v>
      </c>
      <c r="C57" s="1">
        <v>78</v>
      </c>
      <c r="D57" s="1" t="s">
        <v>6304</v>
      </c>
      <c r="E57" s="1" t="s">
        <v>6282</v>
      </c>
      <c r="F57" s="1" t="s">
        <v>6283</v>
      </c>
      <c r="G57" s="1">
        <v>1</v>
      </c>
      <c r="H57" s="1">
        <v>0</v>
      </c>
      <c r="I57" s="1">
        <v>0</v>
      </c>
      <c r="J57" s="1">
        <v>0</v>
      </c>
      <c r="K57" s="1" t="s">
        <v>6287</v>
      </c>
      <c r="L57" s="1">
        <v>100</v>
      </c>
      <c r="M57" s="1"/>
      <c r="N57" s="1" t="s">
        <v>6291</v>
      </c>
    </row>
    <row r="58" spans="1:14" x14ac:dyDescent="0.35">
      <c r="A58" s="1" t="s">
        <v>6280</v>
      </c>
      <c r="B58" s="1">
        <v>2023</v>
      </c>
      <c r="C58" s="1">
        <v>78</v>
      </c>
      <c r="D58" s="1" t="s">
        <v>6327</v>
      </c>
      <c r="E58" s="1" t="s">
        <v>6282</v>
      </c>
      <c r="F58" s="1" t="s">
        <v>6283</v>
      </c>
      <c r="G58" s="1">
        <v>7</v>
      </c>
      <c r="H58" s="1">
        <v>0</v>
      </c>
      <c r="I58" s="1">
        <v>0</v>
      </c>
      <c r="J58" s="1">
        <v>0</v>
      </c>
      <c r="K58" s="1" t="s">
        <v>6284</v>
      </c>
      <c r="L58" s="1">
        <v>200</v>
      </c>
      <c r="M58" s="1"/>
      <c r="N58" s="1" t="s">
        <v>6328</v>
      </c>
    </row>
    <row r="59" spans="1:14" x14ac:dyDescent="0.35">
      <c r="A59" s="1" t="s">
        <v>6280</v>
      </c>
      <c r="B59" s="1">
        <v>2023</v>
      </c>
      <c r="C59" s="1">
        <v>78</v>
      </c>
      <c r="D59" s="1" t="s">
        <v>6329</v>
      </c>
      <c r="E59" s="1" t="s">
        <v>6282</v>
      </c>
      <c r="F59" s="1" t="s">
        <v>6286</v>
      </c>
      <c r="G59" s="1">
        <v>1</v>
      </c>
      <c r="H59" s="1">
        <v>5</v>
      </c>
      <c r="I59" s="1">
        <v>0</v>
      </c>
      <c r="J59" s="1">
        <v>0</v>
      </c>
      <c r="K59" s="1" t="s">
        <v>6284</v>
      </c>
      <c r="L59" s="1">
        <v>110</v>
      </c>
      <c r="M59" s="1"/>
      <c r="N59" s="1" t="s">
        <v>6328</v>
      </c>
    </row>
    <row r="60" spans="1:14" x14ac:dyDescent="0.35">
      <c r="A60" s="1" t="s">
        <v>6280</v>
      </c>
      <c r="B60" s="1">
        <v>2023</v>
      </c>
      <c r="C60" s="1">
        <v>78</v>
      </c>
      <c r="D60" s="1" t="s">
        <v>6330</v>
      </c>
      <c r="E60" s="1" t="s">
        <v>6282</v>
      </c>
      <c r="F60" s="1" t="s">
        <v>6283</v>
      </c>
      <c r="G60" s="1">
        <v>1</v>
      </c>
      <c r="H60" s="1">
        <v>5</v>
      </c>
      <c r="I60" s="1">
        <v>0</v>
      </c>
      <c r="J60" s="1">
        <v>0</v>
      </c>
      <c r="K60" s="1" t="s">
        <v>6284</v>
      </c>
      <c r="L60" s="1">
        <v>100</v>
      </c>
      <c r="M60" s="1"/>
      <c r="N60" s="1" t="s">
        <v>6328</v>
      </c>
    </row>
    <row r="61" spans="1:14" x14ac:dyDescent="0.35">
      <c r="A61" s="1" t="s">
        <v>6280</v>
      </c>
      <c r="B61" s="1">
        <v>2023</v>
      </c>
      <c r="C61" s="1">
        <v>78</v>
      </c>
      <c r="D61" s="1" t="s">
        <v>6325</v>
      </c>
      <c r="E61" s="1" t="s">
        <v>6282</v>
      </c>
      <c r="F61" s="1" t="s">
        <v>6283</v>
      </c>
      <c r="G61" s="1">
        <v>0</v>
      </c>
      <c r="H61" s="1">
        <v>49</v>
      </c>
      <c r="I61" s="1">
        <v>0</v>
      </c>
      <c r="J61" s="1">
        <v>0</v>
      </c>
      <c r="K61" s="1" t="s">
        <v>6284</v>
      </c>
      <c r="L61" s="1">
        <v>100</v>
      </c>
      <c r="M61" s="1"/>
      <c r="N61" s="1" t="s">
        <v>6298</v>
      </c>
    </row>
    <row r="62" spans="1:14" x14ac:dyDescent="0.35">
      <c r="A62" s="1" t="s">
        <v>6280</v>
      </c>
      <c r="B62" s="1">
        <v>2023</v>
      </c>
      <c r="C62" s="1">
        <v>78</v>
      </c>
      <c r="D62" s="1" t="s">
        <v>6285</v>
      </c>
      <c r="E62" s="1" t="s">
        <v>6282</v>
      </c>
      <c r="F62" s="1" t="s">
        <v>6286</v>
      </c>
      <c r="G62" s="1">
        <v>48</v>
      </c>
      <c r="H62" s="1">
        <v>0</v>
      </c>
      <c r="I62" s="1">
        <v>0</v>
      </c>
      <c r="J62" s="1">
        <v>0</v>
      </c>
      <c r="K62" s="1" t="s">
        <v>6287</v>
      </c>
      <c r="L62" s="1">
        <v>100</v>
      </c>
      <c r="M62" s="1"/>
      <c r="N62" s="1" t="s">
        <v>6288</v>
      </c>
    </row>
    <row r="63" spans="1:14" x14ac:dyDescent="0.35">
      <c r="A63" s="1" t="s">
        <v>6280</v>
      </c>
      <c r="B63" s="1">
        <v>2023</v>
      </c>
      <c r="C63" s="1">
        <v>78</v>
      </c>
      <c r="D63" s="1" t="s">
        <v>6289</v>
      </c>
      <c r="E63" s="1" t="s">
        <v>6282</v>
      </c>
      <c r="F63" s="1" t="s">
        <v>6286</v>
      </c>
      <c r="G63" s="1">
        <v>48</v>
      </c>
      <c r="H63" s="1">
        <v>0</v>
      </c>
      <c r="I63" s="1">
        <v>0</v>
      </c>
      <c r="J63" s="1">
        <v>0</v>
      </c>
      <c r="K63" s="1" t="s">
        <v>6284</v>
      </c>
      <c r="L63" s="1" t="s">
        <v>6290</v>
      </c>
      <c r="M63" s="1"/>
      <c r="N63" s="1" t="s">
        <v>6291</v>
      </c>
    </row>
    <row r="64" spans="1:14" x14ac:dyDescent="0.35">
      <c r="A64" s="1" t="s">
        <v>6280</v>
      </c>
      <c r="B64" s="1">
        <v>2023</v>
      </c>
      <c r="C64" s="1">
        <v>78</v>
      </c>
      <c r="D64" s="1" t="s">
        <v>6292</v>
      </c>
      <c r="E64" s="1" t="s">
        <v>6282</v>
      </c>
      <c r="F64" s="1" t="s">
        <v>6283</v>
      </c>
      <c r="G64" s="1">
        <v>45</v>
      </c>
      <c r="H64" s="1">
        <v>3</v>
      </c>
      <c r="I64" s="1">
        <v>0</v>
      </c>
      <c r="J64" s="1">
        <v>0</v>
      </c>
      <c r="K64" s="1" t="s">
        <v>6287</v>
      </c>
      <c r="L64" s="1">
        <v>300</v>
      </c>
      <c r="M64" s="1"/>
      <c r="N64" s="1" t="s">
        <v>6291</v>
      </c>
    </row>
    <row r="65" spans="1:14" x14ac:dyDescent="0.35">
      <c r="A65" s="1" t="s">
        <v>6280</v>
      </c>
      <c r="B65" s="1">
        <v>2023</v>
      </c>
      <c r="C65" s="1">
        <v>78</v>
      </c>
      <c r="D65" s="1" t="s">
        <v>6293</v>
      </c>
      <c r="E65" s="1" t="s">
        <v>6282</v>
      </c>
      <c r="F65" s="1" t="s">
        <v>6283</v>
      </c>
      <c r="G65" s="1">
        <v>23</v>
      </c>
      <c r="H65" s="1">
        <v>22</v>
      </c>
      <c r="I65" s="1">
        <v>0</v>
      </c>
      <c r="J65" s="1">
        <v>0</v>
      </c>
      <c r="K65" s="1" t="s">
        <v>6284</v>
      </c>
      <c r="L65" s="1">
        <v>300</v>
      </c>
      <c r="M65" s="1"/>
      <c r="N65" s="1" t="s">
        <v>6294</v>
      </c>
    </row>
    <row r="66" spans="1:14" x14ac:dyDescent="0.35">
      <c r="A66" s="1" t="s">
        <v>6280</v>
      </c>
      <c r="B66" s="1">
        <v>2023</v>
      </c>
      <c r="C66" s="1">
        <v>78</v>
      </c>
      <c r="D66" s="1" t="s">
        <v>6315</v>
      </c>
      <c r="E66" s="1" t="s">
        <v>6282</v>
      </c>
      <c r="F66" s="1" t="s">
        <v>6283</v>
      </c>
      <c r="G66" s="1">
        <v>4</v>
      </c>
      <c r="H66" s="1">
        <v>3</v>
      </c>
      <c r="I66" s="1">
        <v>0</v>
      </c>
      <c r="J66" s="1">
        <v>0</v>
      </c>
      <c r="K66" s="1" t="s">
        <v>6284</v>
      </c>
      <c r="L66" s="1">
        <v>310</v>
      </c>
      <c r="M66" s="1"/>
      <c r="N66" s="1" t="s">
        <v>6298</v>
      </c>
    </row>
    <row r="67" spans="1:14" x14ac:dyDescent="0.35">
      <c r="A67" s="1" t="s">
        <v>6280</v>
      </c>
      <c r="B67" s="1">
        <v>2023</v>
      </c>
      <c r="C67" s="1">
        <v>78</v>
      </c>
      <c r="D67" s="1" t="s">
        <v>6297</v>
      </c>
      <c r="E67" s="1" t="s">
        <v>6282</v>
      </c>
      <c r="F67" s="1" t="s">
        <v>6283</v>
      </c>
      <c r="G67" s="1">
        <v>7</v>
      </c>
      <c r="H67" s="1">
        <v>0</v>
      </c>
      <c r="I67" s="1">
        <v>0</v>
      </c>
      <c r="J67" s="1">
        <v>0</v>
      </c>
      <c r="K67" s="1" t="s">
        <v>6284</v>
      </c>
      <c r="L67" s="1">
        <v>210</v>
      </c>
      <c r="M67" s="1"/>
      <c r="N67" s="1" t="s">
        <v>6298</v>
      </c>
    </row>
    <row r="68" spans="1:14" x14ac:dyDescent="0.35">
      <c r="A68" s="1" t="s">
        <v>6280</v>
      </c>
      <c r="B68" s="1">
        <v>2023</v>
      </c>
      <c r="C68" s="1">
        <v>78</v>
      </c>
      <c r="D68" s="1" t="s">
        <v>6314</v>
      </c>
      <c r="E68" s="1" t="s">
        <v>6282</v>
      </c>
      <c r="F68" s="1" t="s">
        <v>6283</v>
      </c>
      <c r="G68" s="1">
        <v>7</v>
      </c>
      <c r="H68" s="1">
        <v>0</v>
      </c>
      <c r="I68" s="1">
        <v>0</v>
      </c>
      <c r="J68" s="1">
        <v>0</v>
      </c>
      <c r="K68" s="1" t="s">
        <v>6284</v>
      </c>
      <c r="L68" s="1">
        <v>210</v>
      </c>
      <c r="M68" s="1"/>
      <c r="N68" s="1" t="s">
        <v>6298</v>
      </c>
    </row>
    <row r="69" spans="1:14" x14ac:dyDescent="0.35">
      <c r="A69" s="1" t="s">
        <v>6280</v>
      </c>
      <c r="B69" s="1">
        <v>2023</v>
      </c>
      <c r="C69" s="1">
        <v>78</v>
      </c>
      <c r="D69" s="1" t="s">
        <v>6319</v>
      </c>
      <c r="E69" s="1" t="s">
        <v>6282</v>
      </c>
      <c r="F69" s="1" t="s">
        <v>6286</v>
      </c>
      <c r="G69" s="1">
        <v>5</v>
      </c>
      <c r="H69" s="1">
        <v>0</v>
      </c>
      <c r="I69" s="1">
        <v>0</v>
      </c>
      <c r="J69" s="1">
        <v>0</v>
      </c>
      <c r="K69" s="1" t="s">
        <v>6284</v>
      </c>
      <c r="L69" s="1">
        <v>100</v>
      </c>
      <c r="M69" s="1"/>
      <c r="N69" s="1" t="s">
        <v>6320</v>
      </c>
    </row>
    <row r="70" spans="1:14" x14ac:dyDescent="0.35">
      <c r="A70" s="1" t="s">
        <v>6280</v>
      </c>
      <c r="B70" s="1">
        <v>2023</v>
      </c>
      <c r="C70" s="1">
        <v>78</v>
      </c>
      <c r="D70" s="1" t="s">
        <v>6326</v>
      </c>
      <c r="E70" s="1" t="s">
        <v>6282</v>
      </c>
      <c r="F70" s="1" t="s">
        <v>6283</v>
      </c>
      <c r="G70" s="1">
        <v>0</v>
      </c>
      <c r="H70" s="1">
        <v>3</v>
      </c>
      <c r="I70" s="1">
        <v>0</v>
      </c>
      <c r="J70" s="1">
        <v>0</v>
      </c>
      <c r="K70" s="1" t="s">
        <v>6284</v>
      </c>
      <c r="L70" s="1">
        <v>101</v>
      </c>
      <c r="M70" s="1"/>
      <c r="N70" s="1" t="s">
        <v>6291</v>
      </c>
    </row>
    <row r="71" spans="1:14" x14ac:dyDescent="0.35">
      <c r="A71" s="1" t="s">
        <v>6280</v>
      </c>
      <c r="B71" s="1">
        <v>2023</v>
      </c>
      <c r="C71" s="1">
        <v>78</v>
      </c>
      <c r="D71" s="1" t="s">
        <v>6331</v>
      </c>
      <c r="E71" s="1" t="s">
        <v>6282</v>
      </c>
      <c r="F71" s="1" t="s">
        <v>6286</v>
      </c>
      <c r="G71" s="1">
        <v>0</v>
      </c>
      <c r="H71" s="1">
        <v>2</v>
      </c>
      <c r="I71" s="1">
        <v>0</v>
      </c>
      <c r="J71" s="1">
        <v>0</v>
      </c>
      <c r="K71" s="1" t="s">
        <v>6284</v>
      </c>
      <c r="L71" s="1">
        <v>101</v>
      </c>
      <c r="M71" s="1"/>
      <c r="N71" s="1" t="s">
        <v>570</v>
      </c>
    </row>
    <row r="72" spans="1:14" x14ac:dyDescent="0.35">
      <c r="A72" s="1" t="s">
        <v>6280</v>
      </c>
      <c r="B72" s="1">
        <v>2023</v>
      </c>
      <c r="C72" s="1">
        <v>78</v>
      </c>
      <c r="D72" s="1" t="s">
        <v>6332</v>
      </c>
      <c r="E72" s="1" t="s">
        <v>6282</v>
      </c>
      <c r="F72" s="1" t="s">
        <v>6283</v>
      </c>
      <c r="G72" s="1">
        <v>0</v>
      </c>
      <c r="H72" s="1">
        <v>2</v>
      </c>
      <c r="I72" s="1">
        <v>0</v>
      </c>
      <c r="J72" s="1">
        <v>0</v>
      </c>
      <c r="K72" s="1" t="s">
        <v>6284</v>
      </c>
      <c r="L72" s="1">
        <v>101</v>
      </c>
      <c r="M72" s="1"/>
      <c r="N72" s="1" t="s">
        <v>570</v>
      </c>
    </row>
    <row r="73" spans="1:14" x14ac:dyDescent="0.35">
      <c r="A73" s="1" t="s">
        <v>6280</v>
      </c>
      <c r="B73" s="1">
        <v>2023</v>
      </c>
      <c r="C73" s="1">
        <v>78</v>
      </c>
      <c r="D73" s="1" t="s">
        <v>6295</v>
      </c>
      <c r="E73" s="1" t="s">
        <v>6282</v>
      </c>
      <c r="F73" s="1" t="s">
        <v>6283</v>
      </c>
      <c r="G73" s="1">
        <v>0</v>
      </c>
      <c r="H73" s="1">
        <v>13</v>
      </c>
      <c r="I73" s="1">
        <v>0</v>
      </c>
      <c r="J73" s="1">
        <v>0</v>
      </c>
      <c r="K73" s="1" t="s">
        <v>6287</v>
      </c>
      <c r="L73" s="1" t="s">
        <v>6296</v>
      </c>
      <c r="M73" s="1"/>
      <c r="N73" s="1" t="s">
        <v>6291</v>
      </c>
    </row>
    <row r="74" spans="1:14" x14ac:dyDescent="0.35">
      <c r="A74" s="1" t="s">
        <v>6280</v>
      </c>
      <c r="B74" s="1">
        <v>2023</v>
      </c>
      <c r="C74" s="1">
        <v>78</v>
      </c>
      <c r="D74" s="1" t="s">
        <v>6316</v>
      </c>
      <c r="E74" s="1" t="s">
        <v>6282</v>
      </c>
      <c r="F74" s="1" t="s">
        <v>6283</v>
      </c>
      <c r="G74" s="1">
        <v>0</v>
      </c>
      <c r="H74" s="1">
        <v>1</v>
      </c>
      <c r="I74" s="1">
        <v>0</v>
      </c>
      <c r="J74" s="1">
        <v>0</v>
      </c>
      <c r="K74" s="1" t="s">
        <v>6284</v>
      </c>
      <c r="L74" s="1" t="s">
        <v>6317</v>
      </c>
      <c r="M74" s="1"/>
      <c r="N74" s="1" t="s">
        <v>6318</v>
      </c>
    </row>
    <row r="75" spans="1:14" x14ac:dyDescent="0.35">
      <c r="A75" s="1" t="s">
        <v>6280</v>
      </c>
      <c r="B75" s="1">
        <v>2023</v>
      </c>
      <c r="C75" s="1">
        <v>78</v>
      </c>
      <c r="D75" s="1" t="s">
        <v>6321</v>
      </c>
      <c r="E75" s="1" t="s">
        <v>6282</v>
      </c>
      <c r="F75" s="1" t="s">
        <v>6286</v>
      </c>
      <c r="G75" s="1">
        <v>3</v>
      </c>
      <c r="H75" s="1">
        <v>2</v>
      </c>
      <c r="I75" s="1">
        <v>0</v>
      </c>
      <c r="J75" s="1">
        <v>0</v>
      </c>
      <c r="K75" s="1" t="s">
        <v>6287</v>
      </c>
      <c r="L75" s="1">
        <v>201</v>
      </c>
      <c r="M75" s="1"/>
      <c r="N75" s="1" t="s">
        <v>6291</v>
      </c>
    </row>
    <row r="76" spans="1:14" x14ac:dyDescent="0.35">
      <c r="A76" s="1" t="s">
        <v>6280</v>
      </c>
      <c r="B76" s="1">
        <v>2023</v>
      </c>
      <c r="C76" s="1">
        <v>78</v>
      </c>
      <c r="D76" s="1" t="s">
        <v>6322</v>
      </c>
      <c r="E76" s="1" t="s">
        <v>6282</v>
      </c>
      <c r="F76" s="1" t="s">
        <v>6286</v>
      </c>
      <c r="G76" s="1">
        <v>1</v>
      </c>
      <c r="H76" s="1">
        <v>4</v>
      </c>
      <c r="I76" s="1">
        <v>0</v>
      </c>
      <c r="J76" s="1">
        <v>0</v>
      </c>
      <c r="K76" s="1" t="s">
        <v>6284</v>
      </c>
      <c r="L76" s="1">
        <v>102</v>
      </c>
      <c r="M76" s="1"/>
      <c r="N76" s="1" t="s">
        <v>6323</v>
      </c>
    </row>
    <row r="77" spans="1:14" x14ac:dyDescent="0.35">
      <c r="A77" s="1" t="s">
        <v>6280</v>
      </c>
      <c r="B77" s="1">
        <v>2023</v>
      </c>
      <c r="C77" s="1">
        <v>78</v>
      </c>
      <c r="D77" s="1" t="s">
        <v>6324</v>
      </c>
      <c r="E77" s="1" t="s">
        <v>6282</v>
      </c>
      <c r="F77" s="1" t="s">
        <v>6283</v>
      </c>
      <c r="G77" s="1">
        <v>0</v>
      </c>
      <c r="H77" s="1">
        <v>5</v>
      </c>
      <c r="I77" s="1">
        <v>0</v>
      </c>
      <c r="J77" s="1">
        <v>0</v>
      </c>
      <c r="K77" s="1" t="s">
        <v>6284</v>
      </c>
      <c r="L77" s="1">
        <v>101</v>
      </c>
      <c r="M77" s="1"/>
      <c r="N77" s="1" t="s">
        <v>6291</v>
      </c>
    </row>
    <row r="78" spans="1:14" x14ac:dyDescent="0.35">
      <c r="A78" s="1" t="s">
        <v>6280</v>
      </c>
      <c r="B78" s="1">
        <v>2023</v>
      </c>
      <c r="C78" s="1">
        <v>78</v>
      </c>
      <c r="D78" s="1" t="s">
        <v>6333</v>
      </c>
      <c r="E78" s="1" t="s">
        <v>6282</v>
      </c>
      <c r="F78" s="1" t="s">
        <v>6286</v>
      </c>
      <c r="G78" s="1">
        <v>0</v>
      </c>
      <c r="H78" s="1">
        <v>1</v>
      </c>
      <c r="I78" s="1">
        <v>0</v>
      </c>
      <c r="J78" s="1">
        <v>0</v>
      </c>
      <c r="K78" s="1" t="s">
        <v>6284</v>
      </c>
      <c r="L78" s="1">
        <v>120</v>
      </c>
      <c r="M78" s="1"/>
      <c r="N78" s="1" t="s">
        <v>6334</v>
      </c>
    </row>
    <row r="79" spans="1:14" x14ac:dyDescent="0.35">
      <c r="A79" s="1" t="s">
        <v>6280</v>
      </c>
      <c r="B79" s="1">
        <v>2023</v>
      </c>
      <c r="C79" s="1">
        <v>78</v>
      </c>
      <c r="D79" s="1" t="s">
        <v>6310</v>
      </c>
      <c r="E79" s="1" t="s">
        <v>6282</v>
      </c>
      <c r="F79" s="1" t="s">
        <v>6286</v>
      </c>
      <c r="G79" s="1">
        <v>0</v>
      </c>
      <c r="H79" s="1">
        <v>1</v>
      </c>
      <c r="I79" s="1">
        <v>0</v>
      </c>
      <c r="J79" s="1">
        <v>0</v>
      </c>
      <c r="K79" s="1" t="s">
        <v>6284</v>
      </c>
      <c r="L79" s="1">
        <v>210</v>
      </c>
      <c r="M79" s="1"/>
      <c r="N79" s="1" t="s">
        <v>6311</v>
      </c>
    </row>
    <row r="80" spans="1:14" x14ac:dyDescent="0.35">
      <c r="A80" s="1" t="s">
        <v>6280</v>
      </c>
      <c r="B80" s="1">
        <v>2023</v>
      </c>
      <c r="C80" s="1">
        <v>78</v>
      </c>
      <c r="D80" s="1" t="s">
        <v>6312</v>
      </c>
      <c r="E80" s="1" t="s">
        <v>6282</v>
      </c>
      <c r="F80" s="1" t="s">
        <v>6286</v>
      </c>
      <c r="G80" s="1">
        <v>1</v>
      </c>
      <c r="H80" s="1">
        <v>0</v>
      </c>
      <c r="I80" s="1">
        <v>0</v>
      </c>
      <c r="J80" s="1">
        <v>0</v>
      </c>
      <c r="K80" s="1" t="s">
        <v>6284</v>
      </c>
      <c r="L80" s="1">
        <v>310</v>
      </c>
      <c r="M80" s="1"/>
      <c r="N80" s="1" t="s">
        <v>6311</v>
      </c>
    </row>
    <row r="81" spans="1:14" x14ac:dyDescent="0.35">
      <c r="A81" s="1" t="s">
        <v>6280</v>
      </c>
      <c r="B81" s="1">
        <v>2023</v>
      </c>
      <c r="C81" s="1">
        <v>78</v>
      </c>
      <c r="D81" s="1" t="s">
        <v>6313</v>
      </c>
      <c r="E81" s="1" t="s">
        <v>6282</v>
      </c>
      <c r="F81" s="1" t="s">
        <v>6286</v>
      </c>
      <c r="G81" s="1">
        <v>0</v>
      </c>
      <c r="H81" s="1">
        <v>1</v>
      </c>
      <c r="I81" s="1">
        <v>0</v>
      </c>
      <c r="J81" s="1">
        <v>0</v>
      </c>
      <c r="K81" s="1" t="s">
        <v>6284</v>
      </c>
      <c r="L81" s="1">
        <v>101</v>
      </c>
      <c r="M81" s="1"/>
      <c r="N81" s="1" t="s">
        <v>6311</v>
      </c>
    </row>
    <row r="82" spans="1:14" x14ac:dyDescent="0.35">
      <c r="A82" s="1" t="s">
        <v>6280</v>
      </c>
      <c r="B82" s="1">
        <v>1313</v>
      </c>
      <c r="C82" s="1">
        <v>78</v>
      </c>
      <c r="D82" s="1" t="s">
        <v>6321</v>
      </c>
      <c r="E82" s="1" t="s">
        <v>6282</v>
      </c>
      <c r="F82" s="1" t="s">
        <v>6286</v>
      </c>
      <c r="G82" s="1">
        <v>2</v>
      </c>
      <c r="H82" s="1">
        <v>3</v>
      </c>
      <c r="I82" s="1">
        <v>0</v>
      </c>
      <c r="J82" s="1">
        <v>0</v>
      </c>
      <c r="K82" s="1" t="s">
        <v>6287</v>
      </c>
      <c r="L82" s="1">
        <v>201</v>
      </c>
      <c r="M82" s="1"/>
      <c r="N82" s="1" t="s">
        <v>6291</v>
      </c>
    </row>
    <row r="83" spans="1:14" x14ac:dyDescent="0.35">
      <c r="A83" s="1" t="s">
        <v>6280</v>
      </c>
      <c r="B83" s="1">
        <v>1313</v>
      </c>
      <c r="C83" s="1">
        <v>78</v>
      </c>
      <c r="D83" s="1" t="s">
        <v>6322</v>
      </c>
      <c r="E83" s="1" t="s">
        <v>6282</v>
      </c>
      <c r="F83" s="1" t="s">
        <v>6286</v>
      </c>
      <c r="G83" s="1">
        <v>0</v>
      </c>
      <c r="H83" s="1">
        <v>5</v>
      </c>
      <c r="I83" s="1">
        <v>0</v>
      </c>
      <c r="J83" s="1">
        <v>0</v>
      </c>
      <c r="K83" s="1" t="s">
        <v>6284</v>
      </c>
      <c r="L83" s="1">
        <v>102</v>
      </c>
      <c r="M83" s="1"/>
      <c r="N83" s="1" t="s">
        <v>6323</v>
      </c>
    </row>
    <row r="84" spans="1:14" x14ac:dyDescent="0.35">
      <c r="A84" s="1" t="s">
        <v>6280</v>
      </c>
      <c r="B84" s="1">
        <v>1313</v>
      </c>
      <c r="C84" s="1">
        <v>78</v>
      </c>
      <c r="D84" s="1" t="s">
        <v>6324</v>
      </c>
      <c r="E84" s="1" t="s">
        <v>6282</v>
      </c>
      <c r="F84" s="1" t="s">
        <v>6283</v>
      </c>
      <c r="G84" s="1">
        <v>1</v>
      </c>
      <c r="H84" s="1">
        <v>4</v>
      </c>
      <c r="I84" s="1">
        <v>0</v>
      </c>
      <c r="J84" s="1">
        <v>0</v>
      </c>
      <c r="K84" s="1" t="s">
        <v>6284</v>
      </c>
      <c r="L84" s="1">
        <v>101</v>
      </c>
      <c r="M84" s="1"/>
      <c r="N84" s="1" t="s">
        <v>6291</v>
      </c>
    </row>
    <row r="85" spans="1:14" x14ac:dyDescent="0.35">
      <c r="A85" s="1" t="s">
        <v>6280</v>
      </c>
      <c r="B85" s="1">
        <v>1313</v>
      </c>
      <c r="C85" s="1">
        <v>78</v>
      </c>
      <c r="D85" s="1" t="s">
        <v>6281</v>
      </c>
      <c r="E85" s="1" t="s">
        <v>6282</v>
      </c>
      <c r="F85" s="1" t="s">
        <v>6283</v>
      </c>
      <c r="G85" s="1">
        <v>3</v>
      </c>
      <c r="H85" s="1">
        <v>11</v>
      </c>
      <c r="I85" s="1">
        <v>0</v>
      </c>
      <c r="J85" s="1">
        <v>0</v>
      </c>
      <c r="K85" s="1" t="s">
        <v>6284</v>
      </c>
      <c r="L85" s="1">
        <v>100</v>
      </c>
      <c r="M85" s="1"/>
      <c r="N85" s="1" t="s">
        <v>4935</v>
      </c>
    </row>
    <row r="86" spans="1:14" x14ac:dyDescent="0.35">
      <c r="A86" s="1" t="s">
        <v>6280</v>
      </c>
      <c r="B86" s="1">
        <v>1313</v>
      </c>
      <c r="C86" s="1">
        <v>78</v>
      </c>
      <c r="D86" s="1" t="s">
        <v>6325</v>
      </c>
      <c r="E86" s="1" t="s">
        <v>6282</v>
      </c>
      <c r="F86" s="1" t="s">
        <v>6283</v>
      </c>
      <c r="G86" s="1">
        <v>0</v>
      </c>
      <c r="H86" s="1">
        <v>45</v>
      </c>
      <c r="I86" s="1">
        <v>0</v>
      </c>
      <c r="J86" s="1">
        <v>0</v>
      </c>
      <c r="K86" s="1" t="s">
        <v>6284</v>
      </c>
      <c r="L86" s="1">
        <v>100</v>
      </c>
      <c r="M86" s="1"/>
      <c r="N86" s="1" t="s">
        <v>6298</v>
      </c>
    </row>
    <row r="87" spans="1:14" x14ac:dyDescent="0.35">
      <c r="A87" s="1" t="s">
        <v>6280</v>
      </c>
      <c r="B87" s="1">
        <v>1313</v>
      </c>
      <c r="C87" s="1">
        <v>78</v>
      </c>
      <c r="D87" s="1" t="s">
        <v>6315</v>
      </c>
      <c r="E87" s="1" t="s">
        <v>6282</v>
      </c>
      <c r="F87" s="1" t="s">
        <v>6283</v>
      </c>
      <c r="G87" s="1">
        <v>2</v>
      </c>
      <c r="H87" s="1">
        <v>1</v>
      </c>
      <c r="I87" s="1">
        <v>0</v>
      </c>
      <c r="J87" s="1">
        <v>0</v>
      </c>
      <c r="K87" s="1" t="s">
        <v>6284</v>
      </c>
      <c r="L87" s="1">
        <v>310</v>
      </c>
      <c r="M87" s="1"/>
      <c r="N87" s="1" t="s">
        <v>6298</v>
      </c>
    </row>
    <row r="88" spans="1:14" x14ac:dyDescent="0.35">
      <c r="A88" s="1" t="s">
        <v>6280</v>
      </c>
      <c r="B88" s="1">
        <v>1313</v>
      </c>
      <c r="C88" s="1">
        <v>78</v>
      </c>
      <c r="D88" s="1" t="s">
        <v>6297</v>
      </c>
      <c r="E88" s="1" t="s">
        <v>6282</v>
      </c>
      <c r="F88" s="1" t="s">
        <v>6283</v>
      </c>
      <c r="G88" s="1">
        <v>3</v>
      </c>
      <c r="H88" s="1">
        <v>0</v>
      </c>
      <c r="I88" s="1">
        <v>0</v>
      </c>
      <c r="J88" s="1">
        <v>0</v>
      </c>
      <c r="K88" s="1" t="s">
        <v>6284</v>
      </c>
      <c r="L88" s="1">
        <v>210</v>
      </c>
      <c r="M88" s="1"/>
      <c r="N88" s="1" t="s">
        <v>6298</v>
      </c>
    </row>
    <row r="89" spans="1:14" x14ac:dyDescent="0.35">
      <c r="A89" s="1" t="s">
        <v>6280</v>
      </c>
      <c r="B89" s="1">
        <v>1313</v>
      </c>
      <c r="C89" s="1">
        <v>78</v>
      </c>
      <c r="D89" s="1" t="s">
        <v>6314</v>
      </c>
      <c r="E89" s="1" t="s">
        <v>6282</v>
      </c>
      <c r="F89" s="1" t="s">
        <v>6283</v>
      </c>
      <c r="G89" s="1">
        <v>3</v>
      </c>
      <c r="H89" s="1">
        <v>0</v>
      </c>
      <c r="I89" s="1">
        <v>0</v>
      </c>
      <c r="J89" s="1">
        <v>0</v>
      </c>
      <c r="K89" s="1" t="s">
        <v>6284</v>
      </c>
      <c r="L89" s="1">
        <v>210</v>
      </c>
      <c r="M89" s="1"/>
      <c r="N89" s="1" t="s">
        <v>6298</v>
      </c>
    </row>
    <row r="90" spans="1:14" x14ac:dyDescent="0.35">
      <c r="A90" s="1" t="s">
        <v>6280</v>
      </c>
      <c r="B90" s="1">
        <v>1313</v>
      </c>
      <c r="C90" s="1">
        <v>78</v>
      </c>
      <c r="D90" s="1" t="s">
        <v>6285</v>
      </c>
      <c r="E90" s="1" t="s">
        <v>6282</v>
      </c>
      <c r="F90" s="1" t="s">
        <v>6286</v>
      </c>
      <c r="G90" s="1">
        <v>19</v>
      </c>
      <c r="H90" s="1">
        <v>0</v>
      </c>
      <c r="I90" s="1">
        <v>0</v>
      </c>
      <c r="J90" s="1">
        <v>0</v>
      </c>
      <c r="K90" s="1" t="s">
        <v>6287</v>
      </c>
      <c r="L90" s="1">
        <v>100</v>
      </c>
      <c r="M90" s="1"/>
      <c r="N90" s="1" t="s">
        <v>6288</v>
      </c>
    </row>
    <row r="91" spans="1:14" x14ac:dyDescent="0.35">
      <c r="A91" s="1" t="s">
        <v>6280</v>
      </c>
      <c r="B91" s="1">
        <v>1313</v>
      </c>
      <c r="C91" s="1">
        <v>78</v>
      </c>
      <c r="D91" s="1" t="s">
        <v>6289</v>
      </c>
      <c r="E91" s="1" t="s">
        <v>6282</v>
      </c>
      <c r="F91" s="1" t="s">
        <v>6286</v>
      </c>
      <c r="G91" s="1">
        <v>19</v>
      </c>
      <c r="H91" s="1">
        <v>0</v>
      </c>
      <c r="I91" s="1">
        <v>0</v>
      </c>
      <c r="J91" s="1">
        <v>0</v>
      </c>
      <c r="K91" s="1" t="s">
        <v>6284</v>
      </c>
      <c r="L91" s="1" t="s">
        <v>6290</v>
      </c>
      <c r="M91" s="1"/>
      <c r="N91" s="1" t="s">
        <v>6291</v>
      </c>
    </row>
    <row r="92" spans="1:14" x14ac:dyDescent="0.35">
      <c r="A92" s="1" t="s">
        <v>6280</v>
      </c>
      <c r="B92" s="1">
        <v>1313</v>
      </c>
      <c r="C92" s="1">
        <v>78</v>
      </c>
      <c r="D92" s="1" t="s">
        <v>6292</v>
      </c>
      <c r="E92" s="1" t="s">
        <v>6282</v>
      </c>
      <c r="F92" s="1" t="s">
        <v>6283</v>
      </c>
      <c r="G92" s="1">
        <v>19</v>
      </c>
      <c r="H92" s="1">
        <v>0</v>
      </c>
      <c r="I92" s="1">
        <v>0</v>
      </c>
      <c r="J92" s="1">
        <v>0</v>
      </c>
      <c r="K92" s="1" t="s">
        <v>6287</v>
      </c>
      <c r="L92" s="1">
        <v>300</v>
      </c>
      <c r="M92" s="1"/>
      <c r="N92" s="1" t="s">
        <v>6291</v>
      </c>
    </row>
    <row r="93" spans="1:14" x14ac:dyDescent="0.35">
      <c r="A93" s="1" t="s">
        <v>6280</v>
      </c>
      <c r="B93" s="1">
        <v>1313</v>
      </c>
      <c r="C93" s="1">
        <v>78</v>
      </c>
      <c r="D93" s="1" t="s">
        <v>6295</v>
      </c>
      <c r="E93" s="1" t="s">
        <v>6282</v>
      </c>
      <c r="F93" s="1" t="s">
        <v>6283</v>
      </c>
      <c r="G93" s="1">
        <v>0</v>
      </c>
      <c r="H93" s="1">
        <v>8</v>
      </c>
      <c r="I93" s="1">
        <v>0</v>
      </c>
      <c r="J93" s="1">
        <v>0</v>
      </c>
      <c r="K93" s="1" t="s">
        <v>6287</v>
      </c>
      <c r="L93" s="1" t="s">
        <v>6296</v>
      </c>
      <c r="M93" s="1"/>
      <c r="N93" s="1" t="s">
        <v>6291</v>
      </c>
    </row>
    <row r="94" spans="1:14" x14ac:dyDescent="0.35">
      <c r="A94" s="1" t="s">
        <v>6280</v>
      </c>
      <c r="B94" s="1">
        <v>1313</v>
      </c>
      <c r="C94" s="1">
        <v>78</v>
      </c>
      <c r="D94" s="1" t="s">
        <v>6293</v>
      </c>
      <c r="E94" s="1" t="s">
        <v>6282</v>
      </c>
      <c r="F94" s="1" t="s">
        <v>6283</v>
      </c>
      <c r="G94" s="1">
        <v>11</v>
      </c>
      <c r="H94" s="1">
        <v>8</v>
      </c>
      <c r="I94" s="1">
        <v>0</v>
      </c>
      <c r="J94" s="1">
        <v>0</v>
      </c>
      <c r="K94" s="1" t="s">
        <v>6284</v>
      </c>
      <c r="L94" s="1">
        <v>300</v>
      </c>
      <c r="M94" s="1"/>
      <c r="N94" s="1" t="s">
        <v>6294</v>
      </c>
    </row>
    <row r="95" spans="1:14" x14ac:dyDescent="0.35">
      <c r="A95" s="1" t="s">
        <v>6280</v>
      </c>
      <c r="B95" s="1">
        <v>1313</v>
      </c>
      <c r="C95" s="1">
        <v>78</v>
      </c>
      <c r="D95" s="1" t="s">
        <v>6319</v>
      </c>
      <c r="E95" s="1" t="s">
        <v>6282</v>
      </c>
      <c r="F95" s="1" t="s">
        <v>6286</v>
      </c>
      <c r="G95" s="1">
        <v>3</v>
      </c>
      <c r="H95" s="1">
        <v>0</v>
      </c>
      <c r="I95" s="1">
        <v>0</v>
      </c>
      <c r="J95" s="1">
        <v>0</v>
      </c>
      <c r="K95" s="1" t="s">
        <v>6284</v>
      </c>
      <c r="L95" s="1">
        <v>100</v>
      </c>
      <c r="M95" s="1"/>
      <c r="N95" s="1" t="s">
        <v>6320</v>
      </c>
    </row>
    <row r="96" spans="1:14" x14ac:dyDescent="0.35">
      <c r="A96" s="1" t="s">
        <v>6280</v>
      </c>
      <c r="B96" s="1">
        <v>1313</v>
      </c>
      <c r="C96" s="1">
        <v>78</v>
      </c>
      <c r="D96" s="1" t="s">
        <v>6310</v>
      </c>
      <c r="E96" s="1" t="s">
        <v>6282</v>
      </c>
      <c r="F96" s="1" t="s">
        <v>6286</v>
      </c>
      <c r="G96" s="1">
        <v>0</v>
      </c>
      <c r="H96" s="1">
        <v>1</v>
      </c>
      <c r="I96" s="1">
        <v>0</v>
      </c>
      <c r="J96" s="1">
        <v>0</v>
      </c>
      <c r="K96" s="1" t="s">
        <v>6284</v>
      </c>
      <c r="L96" s="1">
        <v>210</v>
      </c>
      <c r="M96" s="1"/>
      <c r="N96" s="1" t="s">
        <v>6311</v>
      </c>
    </row>
    <row r="97" spans="1:14" x14ac:dyDescent="0.35">
      <c r="A97" s="1" t="s">
        <v>6280</v>
      </c>
      <c r="B97" s="1">
        <v>1313</v>
      </c>
      <c r="C97" s="1">
        <v>78</v>
      </c>
      <c r="D97" s="1" t="s">
        <v>6312</v>
      </c>
      <c r="E97" s="1" t="s">
        <v>6282</v>
      </c>
      <c r="F97" s="1" t="s">
        <v>6286</v>
      </c>
      <c r="G97" s="1">
        <v>1</v>
      </c>
      <c r="H97" s="1">
        <v>0</v>
      </c>
      <c r="I97" s="1">
        <v>0</v>
      </c>
      <c r="J97" s="1">
        <v>0</v>
      </c>
      <c r="K97" s="1" t="s">
        <v>6284</v>
      </c>
      <c r="L97" s="1">
        <v>310</v>
      </c>
      <c r="M97" s="1"/>
      <c r="N97" s="1" t="s">
        <v>6311</v>
      </c>
    </row>
    <row r="98" spans="1:14" x14ac:dyDescent="0.35">
      <c r="A98" s="1" t="s">
        <v>6280</v>
      </c>
      <c r="B98" s="1">
        <v>1313</v>
      </c>
      <c r="C98" s="1">
        <v>78</v>
      </c>
      <c r="D98" s="1" t="s">
        <v>6313</v>
      </c>
      <c r="E98" s="1" t="s">
        <v>6282</v>
      </c>
      <c r="F98" s="1" t="s">
        <v>6286</v>
      </c>
      <c r="G98" s="1">
        <v>0</v>
      </c>
      <c r="H98" s="1">
        <v>1</v>
      </c>
      <c r="I98" s="1">
        <v>0</v>
      </c>
      <c r="J98" s="1">
        <v>0</v>
      </c>
      <c r="K98" s="1" t="s">
        <v>6284</v>
      </c>
      <c r="L98" s="1">
        <v>101</v>
      </c>
      <c r="M98" s="1"/>
      <c r="N98" s="1" t="s">
        <v>6311</v>
      </c>
    </row>
    <row r="99" spans="1:14" x14ac:dyDescent="0.35">
      <c r="A99" s="1" t="s">
        <v>6280</v>
      </c>
      <c r="B99" s="1">
        <v>1313</v>
      </c>
      <c r="C99" s="1">
        <v>78</v>
      </c>
      <c r="D99" s="1" t="s">
        <v>6316</v>
      </c>
      <c r="E99" s="1" t="s">
        <v>6282</v>
      </c>
      <c r="F99" s="1" t="s">
        <v>6283</v>
      </c>
      <c r="G99" s="1">
        <v>0</v>
      </c>
      <c r="H99" s="1">
        <v>1</v>
      </c>
      <c r="I99" s="1">
        <v>0</v>
      </c>
      <c r="J99" s="1">
        <v>0</v>
      </c>
      <c r="K99" s="1" t="s">
        <v>6284</v>
      </c>
      <c r="L99" s="1" t="s">
        <v>6317</v>
      </c>
      <c r="M99" s="1"/>
      <c r="N99" s="1" t="s">
        <v>6318</v>
      </c>
    </row>
    <row r="100" spans="1:14" x14ac:dyDescent="0.35">
      <c r="A100" s="1" t="s">
        <v>6280</v>
      </c>
      <c r="B100" s="1">
        <v>1313</v>
      </c>
      <c r="C100" s="1">
        <v>78</v>
      </c>
      <c r="D100" s="1" t="s">
        <v>6326</v>
      </c>
      <c r="E100" s="1" t="s">
        <v>6282</v>
      </c>
      <c r="F100" s="1" t="s">
        <v>6283</v>
      </c>
      <c r="G100" s="1">
        <v>0</v>
      </c>
      <c r="H100" s="1">
        <v>3</v>
      </c>
      <c r="I100" s="1">
        <v>0</v>
      </c>
      <c r="J100" s="1">
        <v>0</v>
      </c>
      <c r="K100" s="1" t="s">
        <v>6284</v>
      </c>
      <c r="L100" s="1">
        <v>101</v>
      </c>
      <c r="M100" s="1"/>
      <c r="N100" s="1" t="s">
        <v>6291</v>
      </c>
    </row>
    <row r="101" spans="1:14" x14ac:dyDescent="0.35">
      <c r="A101" s="1" t="s">
        <v>6280</v>
      </c>
      <c r="B101" s="1">
        <v>1313</v>
      </c>
      <c r="C101" s="1">
        <v>78</v>
      </c>
      <c r="D101" s="1" t="s">
        <v>6299</v>
      </c>
      <c r="E101" s="1" t="s">
        <v>6282</v>
      </c>
      <c r="F101" s="1" t="s">
        <v>6283</v>
      </c>
      <c r="G101" s="1">
        <v>1</v>
      </c>
      <c r="H101" s="1">
        <v>0</v>
      </c>
      <c r="I101" s="1">
        <v>0</v>
      </c>
      <c r="J101" s="1">
        <v>0</v>
      </c>
      <c r="K101" s="1" t="s">
        <v>6287</v>
      </c>
      <c r="L101" s="1">
        <v>300</v>
      </c>
      <c r="M101" s="1"/>
      <c r="N101" s="1" t="s">
        <v>6291</v>
      </c>
    </row>
    <row r="102" spans="1:14" x14ac:dyDescent="0.35">
      <c r="A102" s="1" t="s">
        <v>6280</v>
      </c>
      <c r="B102" s="1">
        <v>1313</v>
      </c>
      <c r="C102" s="1">
        <v>78</v>
      </c>
      <c r="D102" s="1" t="s">
        <v>6300</v>
      </c>
      <c r="E102" s="1" t="s">
        <v>6282</v>
      </c>
      <c r="F102" s="1" t="s">
        <v>6283</v>
      </c>
      <c r="G102" s="1">
        <v>0</v>
      </c>
      <c r="H102" s="1">
        <v>1</v>
      </c>
      <c r="I102" s="1">
        <v>0</v>
      </c>
      <c r="J102" s="1">
        <v>0</v>
      </c>
      <c r="K102" s="1" t="s">
        <v>6287</v>
      </c>
      <c r="L102" s="1">
        <v>100</v>
      </c>
      <c r="M102" s="1"/>
      <c r="N102" s="1" t="s">
        <v>6291</v>
      </c>
    </row>
    <row r="103" spans="1:14" x14ac:dyDescent="0.35">
      <c r="A103" s="1" t="s">
        <v>6280</v>
      </c>
      <c r="B103" s="1">
        <v>1313</v>
      </c>
      <c r="C103" s="1">
        <v>78</v>
      </c>
      <c r="D103" s="1" t="s">
        <v>6301</v>
      </c>
      <c r="E103" s="1" t="s">
        <v>6282</v>
      </c>
      <c r="F103" s="1" t="s">
        <v>6283</v>
      </c>
      <c r="G103" s="1">
        <v>0</v>
      </c>
      <c r="H103" s="1">
        <v>1</v>
      </c>
      <c r="I103" s="1">
        <v>0</v>
      </c>
      <c r="J103" s="1">
        <v>0</v>
      </c>
      <c r="K103" s="1" t="s">
        <v>6287</v>
      </c>
      <c r="L103" s="1">
        <v>103</v>
      </c>
      <c r="M103" s="1"/>
      <c r="N103" s="1" t="s">
        <v>6291</v>
      </c>
    </row>
    <row r="104" spans="1:14" x14ac:dyDescent="0.35">
      <c r="A104" s="1" t="s">
        <v>6280</v>
      </c>
      <c r="B104" s="1">
        <v>1313</v>
      </c>
      <c r="C104" s="1">
        <v>78</v>
      </c>
      <c r="D104" s="1" t="s">
        <v>6303</v>
      </c>
      <c r="E104" s="1" t="s">
        <v>6282</v>
      </c>
      <c r="F104" s="1" t="s">
        <v>6283</v>
      </c>
      <c r="G104" s="1">
        <v>1</v>
      </c>
      <c r="H104" s="1">
        <v>0</v>
      </c>
      <c r="I104" s="1">
        <v>0</v>
      </c>
      <c r="J104" s="1">
        <v>0</v>
      </c>
      <c r="K104" s="1" t="s">
        <v>6287</v>
      </c>
      <c r="L104" s="1">
        <v>210</v>
      </c>
      <c r="M104" s="1"/>
      <c r="N104" s="1" t="s">
        <v>6291</v>
      </c>
    </row>
    <row r="105" spans="1:14" x14ac:dyDescent="0.35">
      <c r="A105" s="1" t="s">
        <v>6280</v>
      </c>
      <c r="B105" s="1">
        <v>1313</v>
      </c>
      <c r="C105" s="1">
        <v>78</v>
      </c>
      <c r="D105" s="1" t="s">
        <v>6302</v>
      </c>
      <c r="E105" s="1" t="s">
        <v>6282</v>
      </c>
      <c r="F105" s="1" t="s">
        <v>6283</v>
      </c>
      <c r="G105" s="1">
        <v>0</v>
      </c>
      <c r="H105" s="1">
        <v>1</v>
      </c>
      <c r="I105" s="1">
        <v>0</v>
      </c>
      <c r="J105" s="1">
        <v>0</v>
      </c>
      <c r="K105" s="1" t="s">
        <v>6287</v>
      </c>
      <c r="L105" s="1">
        <v>100</v>
      </c>
      <c r="M105" s="1"/>
      <c r="N105" s="1" t="s">
        <v>6291</v>
      </c>
    </row>
    <row r="106" spans="1:14" x14ac:dyDescent="0.35">
      <c r="A106" s="1" t="s">
        <v>6280</v>
      </c>
      <c r="B106" s="1">
        <v>1313</v>
      </c>
      <c r="C106" s="1">
        <v>78</v>
      </c>
      <c r="D106" s="1" t="s">
        <v>6304</v>
      </c>
      <c r="E106" s="1" t="s">
        <v>6282</v>
      </c>
      <c r="F106" s="1" t="s">
        <v>6283</v>
      </c>
      <c r="G106" s="1">
        <v>0</v>
      </c>
      <c r="H106" s="1">
        <v>1</v>
      </c>
      <c r="I106" s="1">
        <v>0</v>
      </c>
      <c r="J106" s="1">
        <v>0</v>
      </c>
      <c r="K106" s="1" t="s">
        <v>6287</v>
      </c>
      <c r="L106" s="1">
        <v>100</v>
      </c>
      <c r="M106" s="1"/>
      <c r="N106" s="1" t="s">
        <v>6291</v>
      </c>
    </row>
    <row r="107" spans="1:14" x14ac:dyDescent="0.35">
      <c r="A107" s="1" t="s">
        <v>6280</v>
      </c>
      <c r="B107" s="1">
        <v>1313</v>
      </c>
      <c r="C107" s="1">
        <v>78</v>
      </c>
      <c r="D107" s="1" t="s">
        <v>6305</v>
      </c>
      <c r="E107" s="1" t="s">
        <v>6282</v>
      </c>
      <c r="F107" s="1" t="s">
        <v>6283</v>
      </c>
      <c r="G107" s="1">
        <v>1</v>
      </c>
      <c r="H107" s="1">
        <v>0</v>
      </c>
      <c r="I107" s="1">
        <v>0</v>
      </c>
      <c r="J107" s="1">
        <v>0</v>
      </c>
      <c r="K107" s="1" t="s">
        <v>6287</v>
      </c>
      <c r="L107" s="1">
        <v>100</v>
      </c>
      <c r="M107" s="1"/>
      <c r="N107" s="1" t="s">
        <v>6291</v>
      </c>
    </row>
    <row r="108" spans="1:14" x14ac:dyDescent="0.35">
      <c r="A108" s="1" t="s">
        <v>6280</v>
      </c>
      <c r="B108" s="1">
        <v>1313</v>
      </c>
      <c r="C108" s="1">
        <v>78</v>
      </c>
      <c r="D108" s="1" t="s">
        <v>6308</v>
      </c>
      <c r="E108" s="1" t="s">
        <v>6282</v>
      </c>
      <c r="F108" s="1" t="s">
        <v>6283</v>
      </c>
      <c r="G108" s="1">
        <v>0</v>
      </c>
      <c r="H108" s="1">
        <v>2</v>
      </c>
      <c r="I108" s="1">
        <v>0</v>
      </c>
      <c r="J108" s="1">
        <v>0</v>
      </c>
      <c r="K108" s="1" t="s">
        <v>6284</v>
      </c>
      <c r="L108" s="1" t="s">
        <v>6309</v>
      </c>
      <c r="M108" s="1"/>
      <c r="N108" s="1" t="s">
        <v>6291</v>
      </c>
    </row>
    <row r="109" spans="1:14" x14ac:dyDescent="0.35">
      <c r="A109" s="1" t="s">
        <v>6280</v>
      </c>
      <c r="B109" s="1">
        <v>1313</v>
      </c>
      <c r="C109" s="1">
        <v>78</v>
      </c>
      <c r="D109" s="1" t="s">
        <v>6331</v>
      </c>
      <c r="E109" s="1" t="s">
        <v>6282</v>
      </c>
      <c r="F109" s="1" t="s">
        <v>6286</v>
      </c>
      <c r="G109" s="1">
        <v>0</v>
      </c>
      <c r="H109" s="1">
        <v>2</v>
      </c>
      <c r="I109" s="1">
        <v>0</v>
      </c>
      <c r="J109" s="1">
        <v>0</v>
      </c>
      <c r="K109" s="1" t="s">
        <v>6284</v>
      </c>
      <c r="L109" s="1">
        <v>101</v>
      </c>
      <c r="M109" s="1"/>
      <c r="N109" s="1" t="s">
        <v>570</v>
      </c>
    </row>
    <row r="110" spans="1:14" x14ac:dyDescent="0.35">
      <c r="A110" s="1" t="s">
        <v>6280</v>
      </c>
      <c r="B110" s="1">
        <v>1313</v>
      </c>
      <c r="C110" s="1">
        <v>78</v>
      </c>
      <c r="D110" s="1" t="s">
        <v>6332</v>
      </c>
      <c r="E110" s="1" t="s">
        <v>6282</v>
      </c>
      <c r="F110" s="1" t="s">
        <v>6283</v>
      </c>
      <c r="G110" s="1">
        <v>1</v>
      </c>
      <c r="H110" s="1">
        <v>1</v>
      </c>
      <c r="I110" s="1">
        <v>0</v>
      </c>
      <c r="J110" s="1">
        <v>0</v>
      </c>
      <c r="K110" s="1" t="s">
        <v>6284</v>
      </c>
      <c r="L110" s="1">
        <v>101</v>
      </c>
      <c r="M110" s="1"/>
      <c r="N110" s="1" t="s">
        <v>570</v>
      </c>
    </row>
  </sheetData>
  <conditionalFormatting sqref="B2:C500">
    <cfRule type="cellIs" dxfId="150" priority="1" operator="greaterThan">
      <formula>0</formula>
    </cfRule>
  </conditionalFormatting>
  <conditionalFormatting sqref="H2:H500">
    <cfRule type="cellIs" dxfId="149" priority="3" operator="greaterThan">
      <formula>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366"/>
  <sheetViews>
    <sheetView topLeftCell="G227" workbookViewId="0"/>
  </sheetViews>
  <sheetFormatPr baseColWidth="10" defaultColWidth="8.90625" defaultRowHeight="14.5" x14ac:dyDescent="0.35"/>
  <cols>
    <col min="1" max="1" width="38.6328125" customWidth="1"/>
    <col min="2" max="2" width="31" customWidth="1"/>
    <col min="3" max="3" width="62.1796875" customWidth="1"/>
    <col min="4" max="4" width="82.36328125" customWidth="1"/>
    <col min="5" max="5" width="22.1796875" customWidth="1"/>
    <col min="6" max="6" width="16.81640625" customWidth="1"/>
    <col min="7" max="7" width="21" customWidth="1"/>
    <col min="8" max="8" width="9.81640625" customWidth="1"/>
    <col min="9" max="9" width="102.81640625" customWidth="1"/>
    <col min="10" max="10" width="22" customWidth="1"/>
    <col min="11" max="11" width="9.08984375" customWidth="1"/>
    <col min="12" max="12" width="18.81640625" customWidth="1"/>
    <col min="13" max="13" width="11.36328125" customWidth="1"/>
    <col min="14" max="14" width="18.54296875" customWidth="1"/>
    <col min="15" max="15" width="16.81640625" style="5" customWidth="1"/>
    <col min="16" max="16" width="16.6328125" customWidth="1"/>
  </cols>
  <sheetData>
    <row r="1" spans="1:16" x14ac:dyDescent="0.35">
      <c r="A1" t="s">
        <v>0</v>
      </c>
      <c r="B1" t="s">
        <v>1</v>
      </c>
      <c r="C1" t="s">
        <v>431</v>
      </c>
      <c r="D1" t="s">
        <v>2</v>
      </c>
      <c r="E1" t="s">
        <v>6335</v>
      </c>
      <c r="F1" t="s">
        <v>6336</v>
      </c>
      <c r="G1" t="s">
        <v>145</v>
      </c>
      <c r="H1" t="s">
        <v>6337</v>
      </c>
      <c r="I1" t="s">
        <v>6338</v>
      </c>
      <c r="J1" t="s">
        <v>58</v>
      </c>
      <c r="K1" t="s">
        <v>6339</v>
      </c>
      <c r="L1" t="s">
        <v>6340</v>
      </c>
      <c r="M1" t="s">
        <v>6341</v>
      </c>
      <c r="N1" t="s">
        <v>6342</v>
      </c>
      <c r="O1" s="5" t="s">
        <v>6343</v>
      </c>
      <c r="P1" t="s">
        <v>6344</v>
      </c>
    </row>
    <row r="2" spans="1:16" x14ac:dyDescent="0.35">
      <c r="A2" t="s">
        <v>6345</v>
      </c>
      <c r="C2" t="s">
        <v>6346</v>
      </c>
      <c r="D2" t="s">
        <v>6345</v>
      </c>
      <c r="E2" t="s">
        <v>119</v>
      </c>
      <c r="F2" t="s">
        <v>119</v>
      </c>
      <c r="G2" t="s">
        <v>165</v>
      </c>
      <c r="H2" t="s">
        <v>6347</v>
      </c>
      <c r="I2" t="s">
        <v>6348</v>
      </c>
      <c r="J2" t="s">
        <v>461</v>
      </c>
      <c r="K2" t="s">
        <v>446</v>
      </c>
      <c r="L2">
        <v>7</v>
      </c>
      <c r="M2">
        <v>1</v>
      </c>
      <c r="N2" t="s">
        <v>6349</v>
      </c>
      <c r="O2" s="5">
        <f>1561</f>
        <v>1561</v>
      </c>
      <c r="P2" t="s">
        <v>22</v>
      </c>
    </row>
    <row r="3" spans="1:16" x14ac:dyDescent="0.35">
      <c r="A3" t="s">
        <v>6345</v>
      </c>
      <c r="C3" t="s">
        <v>6346</v>
      </c>
      <c r="D3" t="s">
        <v>6345</v>
      </c>
      <c r="E3" t="s">
        <v>119</v>
      </c>
      <c r="F3" t="s">
        <v>119</v>
      </c>
      <c r="G3" t="s">
        <v>165</v>
      </c>
      <c r="H3" t="s">
        <v>6347</v>
      </c>
      <c r="I3" t="s">
        <v>6348</v>
      </c>
      <c r="J3" t="s">
        <v>451</v>
      </c>
      <c r="K3" t="s">
        <v>452</v>
      </c>
      <c r="L3">
        <v>7</v>
      </c>
      <c r="M3">
        <v>1</v>
      </c>
      <c r="N3" t="s">
        <v>6349</v>
      </c>
      <c r="O3" s="5">
        <f>276</f>
        <v>276</v>
      </c>
      <c r="P3" t="s">
        <v>22</v>
      </c>
    </row>
    <row r="4" spans="1:16" x14ac:dyDescent="0.35">
      <c r="A4" t="s">
        <v>6345</v>
      </c>
      <c r="C4" t="s">
        <v>6346</v>
      </c>
      <c r="D4" t="s">
        <v>6345</v>
      </c>
      <c r="E4" t="s">
        <v>119</v>
      </c>
      <c r="F4" t="s">
        <v>119</v>
      </c>
      <c r="G4" t="s">
        <v>165</v>
      </c>
      <c r="H4" t="s">
        <v>6347</v>
      </c>
      <c r="I4" t="s">
        <v>6348</v>
      </c>
      <c r="J4" t="s">
        <v>464</v>
      </c>
      <c r="K4" t="s">
        <v>446</v>
      </c>
      <c r="L4">
        <v>60</v>
      </c>
      <c r="M4">
        <v>1</v>
      </c>
      <c r="N4" t="s">
        <v>6349</v>
      </c>
      <c r="O4" s="5">
        <f>1226</f>
        <v>1226</v>
      </c>
      <c r="P4" t="s">
        <v>22</v>
      </c>
    </row>
    <row r="5" spans="1:16" x14ac:dyDescent="0.35">
      <c r="A5" t="s">
        <v>6345</v>
      </c>
      <c r="C5" t="s">
        <v>6346</v>
      </c>
      <c r="D5" t="s">
        <v>6345</v>
      </c>
      <c r="E5" t="s">
        <v>119</v>
      </c>
      <c r="F5" t="s">
        <v>119</v>
      </c>
      <c r="G5" t="s">
        <v>165</v>
      </c>
      <c r="H5" t="s">
        <v>6347</v>
      </c>
      <c r="I5" t="s">
        <v>6348</v>
      </c>
      <c r="J5" t="s">
        <v>469</v>
      </c>
      <c r="K5" t="s">
        <v>452</v>
      </c>
      <c r="L5">
        <v>30</v>
      </c>
      <c r="M5">
        <v>1</v>
      </c>
      <c r="N5" t="s">
        <v>6349</v>
      </c>
      <c r="O5" s="5">
        <f>1349</f>
        <v>1349</v>
      </c>
      <c r="P5" t="s">
        <v>22</v>
      </c>
    </row>
    <row r="6" spans="1:16" x14ac:dyDescent="0.35">
      <c r="A6" t="s">
        <v>6345</v>
      </c>
      <c r="C6" t="s">
        <v>6346</v>
      </c>
      <c r="D6" t="s">
        <v>6345</v>
      </c>
      <c r="E6" t="s">
        <v>119</v>
      </c>
      <c r="F6" t="s">
        <v>119</v>
      </c>
      <c r="G6" t="s">
        <v>165</v>
      </c>
      <c r="H6" t="s">
        <v>6347</v>
      </c>
      <c r="I6" t="s">
        <v>6348</v>
      </c>
      <c r="J6" t="s">
        <v>468</v>
      </c>
      <c r="K6" t="s">
        <v>452</v>
      </c>
      <c r="L6">
        <v>7</v>
      </c>
      <c r="M6">
        <v>1</v>
      </c>
      <c r="N6" t="s">
        <v>6349</v>
      </c>
      <c r="O6" s="5">
        <f>1192</f>
        <v>1192</v>
      </c>
      <c r="P6" t="s">
        <v>22</v>
      </c>
    </row>
    <row r="7" spans="1:16" hidden="1" x14ac:dyDescent="0.35">
      <c r="A7" t="s">
        <v>6345</v>
      </c>
      <c r="C7" t="s">
        <v>6346</v>
      </c>
      <c r="D7" t="s">
        <v>6345</v>
      </c>
      <c r="E7" t="s">
        <v>119</v>
      </c>
      <c r="F7" t="s">
        <v>119</v>
      </c>
      <c r="G7" t="s">
        <v>154</v>
      </c>
      <c r="H7" t="s">
        <v>6347</v>
      </c>
      <c r="I7" t="s">
        <v>6350</v>
      </c>
      <c r="N7" t="s">
        <v>6349</v>
      </c>
      <c r="O7" s="5">
        <f>0</f>
        <v>0</v>
      </c>
    </row>
    <row r="8" spans="1:16" x14ac:dyDescent="0.35">
      <c r="A8" t="s">
        <v>6345</v>
      </c>
      <c r="C8" t="s">
        <v>6346</v>
      </c>
      <c r="D8" t="s">
        <v>6345</v>
      </c>
      <c r="E8" t="s">
        <v>119</v>
      </c>
      <c r="F8" t="s">
        <v>119</v>
      </c>
      <c r="G8" t="s">
        <v>165</v>
      </c>
      <c r="H8" t="s">
        <v>6347</v>
      </c>
      <c r="I8" t="s">
        <v>6348</v>
      </c>
      <c r="J8" t="s">
        <v>467</v>
      </c>
      <c r="K8" t="s">
        <v>452</v>
      </c>
      <c r="L8">
        <v>7</v>
      </c>
      <c r="M8">
        <v>1</v>
      </c>
      <c r="N8" t="s">
        <v>6349</v>
      </c>
      <c r="O8" s="5">
        <f>1190</f>
        <v>1190</v>
      </c>
      <c r="P8" t="s">
        <v>22</v>
      </c>
    </row>
    <row r="9" spans="1:16" x14ac:dyDescent="0.35">
      <c r="A9" t="s">
        <v>6345</v>
      </c>
      <c r="C9" t="s">
        <v>6346</v>
      </c>
      <c r="D9" t="s">
        <v>6345</v>
      </c>
      <c r="E9" t="s">
        <v>119</v>
      </c>
      <c r="F9" t="s">
        <v>119</v>
      </c>
      <c r="G9" t="s">
        <v>165</v>
      </c>
      <c r="H9" t="s">
        <v>6347</v>
      </c>
      <c r="I9" t="s">
        <v>6348</v>
      </c>
      <c r="J9" t="s">
        <v>453</v>
      </c>
      <c r="K9" t="s">
        <v>452</v>
      </c>
      <c r="L9">
        <v>30</v>
      </c>
      <c r="M9">
        <v>2</v>
      </c>
      <c r="N9" t="s">
        <v>6349</v>
      </c>
      <c r="O9" s="5">
        <f>301</f>
        <v>301</v>
      </c>
      <c r="P9" t="s">
        <v>22</v>
      </c>
    </row>
    <row r="10" spans="1:16" x14ac:dyDescent="0.35">
      <c r="A10" t="s">
        <v>6345</v>
      </c>
      <c r="C10" t="s">
        <v>6346</v>
      </c>
      <c r="D10" t="s">
        <v>6345</v>
      </c>
      <c r="E10" t="s">
        <v>119</v>
      </c>
      <c r="F10" t="s">
        <v>119</v>
      </c>
      <c r="G10" t="s">
        <v>165</v>
      </c>
      <c r="H10" t="s">
        <v>6347</v>
      </c>
      <c r="I10" t="s">
        <v>6348</v>
      </c>
      <c r="J10" t="s">
        <v>453</v>
      </c>
      <c r="K10" t="s">
        <v>452</v>
      </c>
      <c r="L10">
        <v>60</v>
      </c>
      <c r="M10">
        <v>2</v>
      </c>
      <c r="N10" t="s">
        <v>6349</v>
      </c>
      <c r="O10" s="5">
        <f>302</f>
        <v>302</v>
      </c>
      <c r="P10" t="s">
        <v>22</v>
      </c>
    </row>
    <row r="11" spans="1:16" x14ac:dyDescent="0.35">
      <c r="A11" t="s">
        <v>6345</v>
      </c>
      <c r="C11" t="s">
        <v>6346</v>
      </c>
      <c r="D11" t="s">
        <v>6345</v>
      </c>
      <c r="E11" t="s">
        <v>119</v>
      </c>
      <c r="F11" t="s">
        <v>119</v>
      </c>
      <c r="G11" t="s">
        <v>165</v>
      </c>
      <c r="H11" t="s">
        <v>6347</v>
      </c>
      <c r="I11" t="s">
        <v>6348</v>
      </c>
      <c r="J11" t="s">
        <v>451</v>
      </c>
      <c r="K11" t="s">
        <v>452</v>
      </c>
      <c r="L11">
        <v>60</v>
      </c>
      <c r="M11">
        <v>1</v>
      </c>
      <c r="N11" t="s">
        <v>6349</v>
      </c>
      <c r="O11" s="5">
        <f>279</f>
        <v>279</v>
      </c>
      <c r="P11" t="s">
        <v>22</v>
      </c>
    </row>
    <row r="12" spans="1:16" x14ac:dyDescent="0.35">
      <c r="A12" t="s">
        <v>6345</v>
      </c>
      <c r="C12" t="s">
        <v>6346</v>
      </c>
      <c r="D12" t="s">
        <v>6345</v>
      </c>
      <c r="E12" t="s">
        <v>119</v>
      </c>
      <c r="F12" t="s">
        <v>119</v>
      </c>
      <c r="G12" t="s">
        <v>165</v>
      </c>
      <c r="H12" t="s">
        <v>6347</v>
      </c>
      <c r="I12" t="s">
        <v>6348</v>
      </c>
      <c r="J12" t="s">
        <v>451</v>
      </c>
      <c r="K12" t="s">
        <v>446</v>
      </c>
      <c r="L12">
        <v>7</v>
      </c>
      <c r="M12">
        <v>1</v>
      </c>
      <c r="N12" t="s">
        <v>6349</v>
      </c>
      <c r="O12" s="5">
        <f>415</f>
        <v>415</v>
      </c>
      <c r="P12" t="s">
        <v>22</v>
      </c>
    </row>
    <row r="13" spans="1:16" x14ac:dyDescent="0.35">
      <c r="A13" t="s">
        <v>6345</v>
      </c>
      <c r="C13" t="s">
        <v>6346</v>
      </c>
      <c r="D13" t="s">
        <v>6345</v>
      </c>
      <c r="E13" t="s">
        <v>119</v>
      </c>
      <c r="F13" t="s">
        <v>119</v>
      </c>
      <c r="G13" t="s">
        <v>165</v>
      </c>
      <c r="H13" t="s">
        <v>6347</v>
      </c>
      <c r="I13" t="s">
        <v>6348</v>
      </c>
      <c r="J13" t="s">
        <v>467</v>
      </c>
      <c r="K13" t="s">
        <v>452</v>
      </c>
      <c r="L13">
        <v>60</v>
      </c>
      <c r="M13">
        <v>1</v>
      </c>
      <c r="N13" t="s">
        <v>6349</v>
      </c>
      <c r="O13" s="5">
        <f>1206</f>
        <v>1206</v>
      </c>
      <c r="P13" t="s">
        <v>22</v>
      </c>
    </row>
    <row r="14" spans="1:16" x14ac:dyDescent="0.35">
      <c r="A14" t="s">
        <v>6345</v>
      </c>
      <c r="C14" t="s">
        <v>6346</v>
      </c>
      <c r="D14" t="s">
        <v>6345</v>
      </c>
      <c r="E14" t="s">
        <v>119</v>
      </c>
      <c r="F14" t="s">
        <v>119</v>
      </c>
      <c r="G14" t="s">
        <v>165</v>
      </c>
      <c r="H14" t="s">
        <v>6347</v>
      </c>
      <c r="I14" t="s">
        <v>6348</v>
      </c>
      <c r="J14" t="s">
        <v>469</v>
      </c>
      <c r="K14" t="s">
        <v>446</v>
      </c>
      <c r="L14">
        <v>7</v>
      </c>
      <c r="M14">
        <v>1</v>
      </c>
      <c r="N14" t="s">
        <v>6349</v>
      </c>
      <c r="O14" s="5">
        <f>2053</f>
        <v>2053</v>
      </c>
      <c r="P14" t="s">
        <v>22</v>
      </c>
    </row>
    <row r="15" spans="1:16" x14ac:dyDescent="0.35">
      <c r="A15" t="s">
        <v>6345</v>
      </c>
      <c r="C15" t="s">
        <v>6346</v>
      </c>
      <c r="D15" t="s">
        <v>6345</v>
      </c>
      <c r="E15" t="s">
        <v>119</v>
      </c>
      <c r="F15" t="s">
        <v>119</v>
      </c>
      <c r="G15" t="s">
        <v>165</v>
      </c>
      <c r="H15" t="s">
        <v>6347</v>
      </c>
      <c r="I15" t="s">
        <v>6348</v>
      </c>
      <c r="J15" t="s">
        <v>470</v>
      </c>
      <c r="K15" t="s">
        <v>452</v>
      </c>
      <c r="L15">
        <v>7</v>
      </c>
      <c r="M15">
        <v>4</v>
      </c>
      <c r="N15" t="s">
        <v>6349</v>
      </c>
      <c r="O15" s="5">
        <f>2368</f>
        <v>2368</v>
      </c>
      <c r="P15" t="s">
        <v>22</v>
      </c>
    </row>
    <row r="16" spans="1:16" x14ac:dyDescent="0.35">
      <c r="A16" t="s">
        <v>6345</v>
      </c>
      <c r="C16" t="s">
        <v>6346</v>
      </c>
      <c r="D16" t="s">
        <v>6345</v>
      </c>
      <c r="E16" t="s">
        <v>119</v>
      </c>
      <c r="F16" t="s">
        <v>119</v>
      </c>
      <c r="G16" t="s">
        <v>165</v>
      </c>
      <c r="H16" t="s">
        <v>6347</v>
      </c>
      <c r="I16" t="s">
        <v>6348</v>
      </c>
      <c r="J16" t="s">
        <v>470</v>
      </c>
      <c r="K16" t="s">
        <v>452</v>
      </c>
      <c r="L16">
        <v>60</v>
      </c>
      <c r="M16">
        <v>4</v>
      </c>
      <c r="N16" t="s">
        <v>6349</v>
      </c>
      <c r="O16" s="5">
        <f>2400</f>
        <v>2400</v>
      </c>
      <c r="P16" t="s">
        <v>22</v>
      </c>
    </row>
    <row r="17" spans="1:16" x14ac:dyDescent="0.35">
      <c r="A17" t="s">
        <v>6345</v>
      </c>
      <c r="C17" t="s">
        <v>6346</v>
      </c>
      <c r="D17" t="s">
        <v>6345</v>
      </c>
      <c r="E17" t="s">
        <v>119</v>
      </c>
      <c r="F17" t="s">
        <v>119</v>
      </c>
      <c r="G17" t="s">
        <v>165</v>
      </c>
      <c r="H17" t="s">
        <v>6347</v>
      </c>
      <c r="I17" t="s">
        <v>6348</v>
      </c>
      <c r="J17" t="s">
        <v>469</v>
      </c>
      <c r="K17" t="s">
        <v>446</v>
      </c>
      <c r="L17">
        <v>30</v>
      </c>
      <c r="M17">
        <v>1</v>
      </c>
      <c r="N17" t="s">
        <v>6349</v>
      </c>
      <c r="O17" s="5">
        <f>2063</f>
        <v>2063</v>
      </c>
      <c r="P17" t="s">
        <v>22</v>
      </c>
    </row>
    <row r="18" spans="1:16" x14ac:dyDescent="0.35">
      <c r="A18" t="s">
        <v>6345</v>
      </c>
      <c r="C18" t="s">
        <v>6346</v>
      </c>
      <c r="D18" t="s">
        <v>6345</v>
      </c>
      <c r="E18" t="s">
        <v>119</v>
      </c>
      <c r="F18" t="s">
        <v>119</v>
      </c>
      <c r="G18" t="s">
        <v>165</v>
      </c>
      <c r="H18" t="s">
        <v>6347</v>
      </c>
      <c r="I18" t="s">
        <v>6348</v>
      </c>
      <c r="J18" t="s">
        <v>464</v>
      </c>
      <c r="K18" t="s">
        <v>452</v>
      </c>
      <c r="L18">
        <v>7</v>
      </c>
      <c r="M18">
        <v>1</v>
      </c>
      <c r="N18" t="s">
        <v>6349</v>
      </c>
      <c r="O18" s="5">
        <f>799</f>
        <v>799</v>
      </c>
      <c r="P18" t="s">
        <v>22</v>
      </c>
    </row>
    <row r="19" spans="1:16" x14ac:dyDescent="0.35">
      <c r="A19" t="s">
        <v>6345</v>
      </c>
      <c r="C19" t="s">
        <v>6346</v>
      </c>
      <c r="D19" t="s">
        <v>6345</v>
      </c>
      <c r="E19" t="s">
        <v>119</v>
      </c>
      <c r="F19" t="s">
        <v>119</v>
      </c>
      <c r="G19" t="s">
        <v>165</v>
      </c>
      <c r="H19" t="s">
        <v>6347</v>
      </c>
      <c r="I19" t="s">
        <v>6348</v>
      </c>
      <c r="J19" t="s">
        <v>461</v>
      </c>
      <c r="K19" t="s">
        <v>452</v>
      </c>
      <c r="L19">
        <v>30</v>
      </c>
      <c r="M19">
        <v>1</v>
      </c>
      <c r="N19" t="s">
        <v>6349</v>
      </c>
      <c r="O19" s="5">
        <f>785</f>
        <v>785</v>
      </c>
      <c r="P19" t="s">
        <v>22</v>
      </c>
    </row>
    <row r="20" spans="1:16" x14ac:dyDescent="0.35">
      <c r="A20" t="s">
        <v>6345</v>
      </c>
      <c r="C20" t="s">
        <v>6346</v>
      </c>
      <c r="D20" t="s">
        <v>6345</v>
      </c>
      <c r="E20" t="s">
        <v>119</v>
      </c>
      <c r="F20" t="s">
        <v>119</v>
      </c>
      <c r="G20" t="s">
        <v>165</v>
      </c>
      <c r="H20" t="s">
        <v>6347</v>
      </c>
      <c r="I20" t="s">
        <v>6348</v>
      </c>
      <c r="J20" t="s">
        <v>470</v>
      </c>
      <c r="K20" t="s">
        <v>452</v>
      </c>
      <c r="L20">
        <v>30</v>
      </c>
      <c r="M20">
        <v>4</v>
      </c>
      <c r="N20" t="s">
        <v>6349</v>
      </c>
      <c r="O20" s="5">
        <f>2396</f>
        <v>2396</v>
      </c>
      <c r="P20" t="s">
        <v>22</v>
      </c>
    </row>
    <row r="21" spans="1:16" x14ac:dyDescent="0.35">
      <c r="A21" t="s">
        <v>6345</v>
      </c>
      <c r="C21" t="s">
        <v>6346</v>
      </c>
      <c r="D21" t="s">
        <v>6345</v>
      </c>
      <c r="E21" t="s">
        <v>119</v>
      </c>
      <c r="F21" t="s">
        <v>119</v>
      </c>
      <c r="G21" t="s">
        <v>165</v>
      </c>
      <c r="H21" t="s">
        <v>6347</v>
      </c>
      <c r="I21" t="s">
        <v>6348</v>
      </c>
      <c r="J21" t="s">
        <v>461</v>
      </c>
      <c r="K21" t="s">
        <v>452</v>
      </c>
      <c r="L21">
        <v>7</v>
      </c>
      <c r="M21">
        <v>1</v>
      </c>
      <c r="N21" t="s">
        <v>6349</v>
      </c>
      <c r="O21" s="5">
        <f>766</f>
        <v>766</v>
      </c>
      <c r="P21" t="s">
        <v>22</v>
      </c>
    </row>
    <row r="22" spans="1:16" x14ac:dyDescent="0.35">
      <c r="A22" t="s">
        <v>6345</v>
      </c>
      <c r="C22" t="s">
        <v>6346</v>
      </c>
      <c r="D22" t="s">
        <v>6345</v>
      </c>
      <c r="E22" t="s">
        <v>119</v>
      </c>
      <c r="F22" t="s">
        <v>119</v>
      </c>
      <c r="G22" t="s">
        <v>165</v>
      </c>
      <c r="H22" t="s">
        <v>6347</v>
      </c>
      <c r="I22" t="s">
        <v>6348</v>
      </c>
      <c r="J22" t="s">
        <v>451</v>
      </c>
      <c r="K22" t="s">
        <v>446</v>
      </c>
      <c r="L22">
        <v>60</v>
      </c>
      <c r="M22">
        <v>1</v>
      </c>
      <c r="N22" t="s">
        <v>6349</v>
      </c>
      <c r="O22" s="5">
        <f>418</f>
        <v>418</v>
      </c>
      <c r="P22" t="s">
        <v>22</v>
      </c>
    </row>
    <row r="23" spans="1:16" x14ac:dyDescent="0.35">
      <c r="A23" t="s">
        <v>6345</v>
      </c>
      <c r="C23" t="s">
        <v>6346</v>
      </c>
      <c r="D23" t="s">
        <v>6345</v>
      </c>
      <c r="E23" t="s">
        <v>119</v>
      </c>
      <c r="F23" t="s">
        <v>119</v>
      </c>
      <c r="G23" t="s">
        <v>165</v>
      </c>
      <c r="H23" t="s">
        <v>6347</v>
      </c>
      <c r="I23" t="s">
        <v>6348</v>
      </c>
      <c r="J23" t="s">
        <v>451</v>
      </c>
      <c r="K23" t="s">
        <v>452</v>
      </c>
      <c r="L23">
        <v>30</v>
      </c>
      <c r="M23">
        <v>1</v>
      </c>
      <c r="N23" t="s">
        <v>6349</v>
      </c>
      <c r="O23" s="5">
        <f>279</f>
        <v>279</v>
      </c>
      <c r="P23" t="s">
        <v>22</v>
      </c>
    </row>
    <row r="24" spans="1:16" x14ac:dyDescent="0.35">
      <c r="A24" t="s">
        <v>6345</v>
      </c>
      <c r="C24" t="s">
        <v>6346</v>
      </c>
      <c r="D24" t="s">
        <v>6345</v>
      </c>
      <c r="E24" t="s">
        <v>119</v>
      </c>
      <c r="F24" t="s">
        <v>119</v>
      </c>
      <c r="G24" t="s">
        <v>165</v>
      </c>
      <c r="H24" t="s">
        <v>6347</v>
      </c>
      <c r="I24" t="s">
        <v>6348</v>
      </c>
      <c r="J24" t="s">
        <v>451</v>
      </c>
      <c r="K24" t="s">
        <v>446</v>
      </c>
      <c r="L24">
        <v>30</v>
      </c>
      <c r="M24">
        <v>1</v>
      </c>
      <c r="N24" t="s">
        <v>6349</v>
      </c>
      <c r="O24" s="5">
        <f>418</f>
        <v>418</v>
      </c>
      <c r="P24" t="s">
        <v>22</v>
      </c>
    </row>
    <row r="25" spans="1:16" x14ac:dyDescent="0.35">
      <c r="A25" t="s">
        <v>6345</v>
      </c>
      <c r="C25" t="s">
        <v>6346</v>
      </c>
      <c r="D25" t="s">
        <v>6345</v>
      </c>
      <c r="E25" t="s">
        <v>119</v>
      </c>
      <c r="F25" t="s">
        <v>119</v>
      </c>
      <c r="G25" t="s">
        <v>165</v>
      </c>
      <c r="H25" t="s">
        <v>6347</v>
      </c>
      <c r="I25" t="s">
        <v>6348</v>
      </c>
      <c r="J25" t="s">
        <v>469</v>
      </c>
      <c r="K25" t="s">
        <v>452</v>
      </c>
      <c r="L25">
        <v>7</v>
      </c>
      <c r="M25">
        <v>1</v>
      </c>
      <c r="N25" t="s">
        <v>6349</v>
      </c>
      <c r="O25" s="5">
        <f>1338</f>
        <v>1338</v>
      </c>
      <c r="P25" t="s">
        <v>22</v>
      </c>
    </row>
    <row r="26" spans="1:16" x14ac:dyDescent="0.35">
      <c r="A26" t="s">
        <v>6345</v>
      </c>
      <c r="C26" t="s">
        <v>6346</v>
      </c>
      <c r="D26" t="s">
        <v>6345</v>
      </c>
      <c r="E26" t="s">
        <v>119</v>
      </c>
      <c r="F26" t="s">
        <v>119</v>
      </c>
      <c r="G26" t="s">
        <v>165</v>
      </c>
      <c r="H26" t="s">
        <v>6347</v>
      </c>
      <c r="I26" t="s">
        <v>6348</v>
      </c>
      <c r="J26" t="s">
        <v>467</v>
      </c>
      <c r="K26" t="s">
        <v>452</v>
      </c>
      <c r="L26">
        <v>30</v>
      </c>
      <c r="M26">
        <v>1</v>
      </c>
      <c r="N26" t="s">
        <v>6349</v>
      </c>
      <c r="O26" s="5">
        <f>1204</f>
        <v>1204</v>
      </c>
      <c r="P26" t="s">
        <v>22</v>
      </c>
    </row>
    <row r="27" spans="1:16" x14ac:dyDescent="0.35">
      <c r="A27" t="s">
        <v>6345</v>
      </c>
      <c r="C27" t="s">
        <v>6346</v>
      </c>
      <c r="D27" t="s">
        <v>6345</v>
      </c>
      <c r="E27" t="s">
        <v>119</v>
      </c>
      <c r="F27" t="s">
        <v>119</v>
      </c>
      <c r="G27" t="s">
        <v>165</v>
      </c>
      <c r="H27" t="s">
        <v>6347</v>
      </c>
      <c r="I27" t="s">
        <v>6348</v>
      </c>
      <c r="J27" t="s">
        <v>458</v>
      </c>
      <c r="K27" t="s">
        <v>452</v>
      </c>
      <c r="L27">
        <v>7</v>
      </c>
      <c r="M27">
        <v>2</v>
      </c>
      <c r="N27" t="s">
        <v>6349</v>
      </c>
      <c r="O27" s="5">
        <f>544</f>
        <v>544</v>
      </c>
      <c r="P27" t="s">
        <v>22</v>
      </c>
    </row>
    <row r="28" spans="1:16" x14ac:dyDescent="0.35">
      <c r="A28" t="s">
        <v>6345</v>
      </c>
      <c r="C28" t="s">
        <v>6346</v>
      </c>
      <c r="D28" t="s">
        <v>6345</v>
      </c>
      <c r="E28" t="s">
        <v>119</v>
      </c>
      <c r="F28" t="s">
        <v>119</v>
      </c>
      <c r="G28" t="s">
        <v>165</v>
      </c>
      <c r="H28" t="s">
        <v>6347</v>
      </c>
      <c r="I28" t="s">
        <v>6348</v>
      </c>
      <c r="J28" t="s">
        <v>456</v>
      </c>
      <c r="K28" t="s">
        <v>452</v>
      </c>
      <c r="L28">
        <v>7</v>
      </c>
      <c r="M28">
        <v>1</v>
      </c>
      <c r="N28" t="s">
        <v>6349</v>
      </c>
      <c r="O28" s="5">
        <f>298</f>
        <v>298</v>
      </c>
      <c r="P28" t="s">
        <v>22</v>
      </c>
    </row>
    <row r="29" spans="1:16" x14ac:dyDescent="0.35">
      <c r="A29" t="s">
        <v>6345</v>
      </c>
      <c r="C29" t="s">
        <v>6346</v>
      </c>
      <c r="D29" t="s">
        <v>6345</v>
      </c>
      <c r="E29" t="s">
        <v>119</v>
      </c>
      <c r="F29" t="s">
        <v>119</v>
      </c>
      <c r="G29" t="s">
        <v>165</v>
      </c>
      <c r="H29" t="s">
        <v>6347</v>
      </c>
      <c r="I29" t="s">
        <v>6348</v>
      </c>
      <c r="J29" t="s">
        <v>461</v>
      </c>
      <c r="K29" t="s">
        <v>446</v>
      </c>
      <c r="L29">
        <v>30</v>
      </c>
      <c r="M29">
        <v>1</v>
      </c>
      <c r="N29" t="s">
        <v>6349</v>
      </c>
      <c r="O29" s="5">
        <f>1580</f>
        <v>1580</v>
      </c>
      <c r="P29" t="s">
        <v>22</v>
      </c>
    </row>
    <row r="30" spans="1:16" x14ac:dyDescent="0.35">
      <c r="A30" t="s">
        <v>6345</v>
      </c>
      <c r="C30" t="s">
        <v>6346</v>
      </c>
      <c r="D30" t="s">
        <v>6345</v>
      </c>
      <c r="E30" t="s">
        <v>119</v>
      </c>
      <c r="F30" t="s">
        <v>119</v>
      </c>
      <c r="G30" t="s">
        <v>165</v>
      </c>
      <c r="H30" t="s">
        <v>6347</v>
      </c>
      <c r="I30" t="s">
        <v>6348</v>
      </c>
      <c r="J30" t="s">
        <v>461</v>
      </c>
      <c r="K30" t="s">
        <v>452</v>
      </c>
      <c r="L30">
        <v>60</v>
      </c>
      <c r="M30">
        <v>1</v>
      </c>
      <c r="N30" t="s">
        <v>6349</v>
      </c>
      <c r="O30" s="5">
        <f>788</f>
        <v>788</v>
      </c>
      <c r="P30" t="s">
        <v>22</v>
      </c>
    </row>
    <row r="31" spans="1:16" x14ac:dyDescent="0.35">
      <c r="A31" t="s">
        <v>6345</v>
      </c>
      <c r="C31" t="s">
        <v>6346</v>
      </c>
      <c r="D31" t="s">
        <v>6345</v>
      </c>
      <c r="E31" t="s">
        <v>119</v>
      </c>
      <c r="F31" t="s">
        <v>119</v>
      </c>
      <c r="G31" t="s">
        <v>165</v>
      </c>
      <c r="H31" t="s">
        <v>6347</v>
      </c>
      <c r="I31" t="s">
        <v>6348</v>
      </c>
      <c r="J31" t="s">
        <v>453</v>
      </c>
      <c r="K31" t="s">
        <v>452</v>
      </c>
      <c r="L31">
        <v>7</v>
      </c>
      <c r="M31">
        <v>2</v>
      </c>
      <c r="N31" t="s">
        <v>6349</v>
      </c>
      <c r="O31" s="5">
        <f>298</f>
        <v>298</v>
      </c>
      <c r="P31" t="s">
        <v>22</v>
      </c>
    </row>
    <row r="32" spans="1:16" x14ac:dyDescent="0.35">
      <c r="A32" t="s">
        <v>6345</v>
      </c>
      <c r="C32" t="s">
        <v>6346</v>
      </c>
      <c r="D32" t="s">
        <v>6345</v>
      </c>
      <c r="E32" t="s">
        <v>119</v>
      </c>
      <c r="F32" t="s">
        <v>119</v>
      </c>
      <c r="G32" t="s">
        <v>165</v>
      </c>
      <c r="H32" t="s">
        <v>6347</v>
      </c>
      <c r="I32" t="s">
        <v>6351</v>
      </c>
      <c r="J32" t="s">
        <v>6352</v>
      </c>
      <c r="K32" t="s">
        <v>452</v>
      </c>
      <c r="L32">
        <v>30</v>
      </c>
      <c r="N32" t="s">
        <v>6349</v>
      </c>
      <c r="O32" s="5">
        <f>10634</f>
        <v>10634</v>
      </c>
    </row>
    <row r="33" spans="1:16" x14ac:dyDescent="0.35">
      <c r="A33" t="s">
        <v>6345</v>
      </c>
      <c r="C33" t="s">
        <v>6346</v>
      </c>
      <c r="D33" t="s">
        <v>6345</v>
      </c>
      <c r="E33" t="s">
        <v>119</v>
      </c>
      <c r="F33" t="s">
        <v>119</v>
      </c>
      <c r="G33" t="s">
        <v>165</v>
      </c>
      <c r="H33" t="s">
        <v>6347</v>
      </c>
      <c r="I33" t="s">
        <v>6348</v>
      </c>
      <c r="J33" t="s">
        <v>464</v>
      </c>
      <c r="K33" t="s">
        <v>452</v>
      </c>
      <c r="L33">
        <v>30</v>
      </c>
      <c r="M33">
        <v>1</v>
      </c>
      <c r="N33" t="s">
        <v>6349</v>
      </c>
      <c r="O33" s="5">
        <f>808</f>
        <v>808</v>
      </c>
      <c r="P33" t="s">
        <v>22</v>
      </c>
    </row>
    <row r="34" spans="1:16" x14ac:dyDescent="0.35">
      <c r="A34" t="s">
        <v>6345</v>
      </c>
      <c r="C34" t="s">
        <v>6346</v>
      </c>
      <c r="D34" t="s">
        <v>6345</v>
      </c>
      <c r="E34" t="s">
        <v>119</v>
      </c>
      <c r="F34" t="s">
        <v>119</v>
      </c>
      <c r="G34" t="s">
        <v>165</v>
      </c>
      <c r="H34" t="s">
        <v>6347</v>
      </c>
      <c r="I34" t="s">
        <v>6348</v>
      </c>
      <c r="J34" t="s">
        <v>461</v>
      </c>
      <c r="K34" t="s">
        <v>446</v>
      </c>
      <c r="L34">
        <v>60</v>
      </c>
      <c r="M34">
        <v>1</v>
      </c>
      <c r="N34" t="s">
        <v>6349</v>
      </c>
      <c r="O34" s="5">
        <f>1583</f>
        <v>1583</v>
      </c>
      <c r="P34" t="s">
        <v>22</v>
      </c>
    </row>
    <row r="35" spans="1:16" x14ac:dyDescent="0.35">
      <c r="A35" t="s">
        <v>6345</v>
      </c>
      <c r="C35" t="s">
        <v>6346</v>
      </c>
      <c r="D35" t="s">
        <v>6345</v>
      </c>
      <c r="E35" t="s">
        <v>119</v>
      </c>
      <c r="F35" t="s">
        <v>119</v>
      </c>
      <c r="G35" t="s">
        <v>165</v>
      </c>
      <c r="H35" t="s">
        <v>6347</v>
      </c>
      <c r="I35" t="s">
        <v>6348</v>
      </c>
      <c r="J35" t="s">
        <v>468</v>
      </c>
      <c r="K35" t="s">
        <v>452</v>
      </c>
      <c r="L35">
        <v>30</v>
      </c>
      <c r="M35">
        <v>1</v>
      </c>
      <c r="N35" t="s">
        <v>6349</v>
      </c>
      <c r="O35" s="5">
        <f>1206</f>
        <v>1206</v>
      </c>
      <c r="P35" t="s">
        <v>22</v>
      </c>
    </row>
    <row r="36" spans="1:16" hidden="1" x14ac:dyDescent="0.35">
      <c r="A36" t="s">
        <v>6345</v>
      </c>
      <c r="C36" t="s">
        <v>6346</v>
      </c>
      <c r="D36" t="s">
        <v>6345</v>
      </c>
      <c r="E36" t="s">
        <v>119</v>
      </c>
      <c r="F36" t="s">
        <v>119</v>
      </c>
      <c r="G36" t="s">
        <v>154</v>
      </c>
      <c r="H36" t="s">
        <v>6347</v>
      </c>
      <c r="I36" t="s">
        <v>6353</v>
      </c>
      <c r="N36" t="s">
        <v>6349</v>
      </c>
      <c r="O36" s="5">
        <f>0</f>
        <v>0</v>
      </c>
    </row>
    <row r="37" spans="1:16" x14ac:dyDescent="0.35">
      <c r="A37" t="s">
        <v>6345</v>
      </c>
      <c r="C37" t="s">
        <v>6346</v>
      </c>
      <c r="D37" t="s">
        <v>6345</v>
      </c>
      <c r="E37" t="s">
        <v>119</v>
      </c>
      <c r="F37" t="s">
        <v>119</v>
      </c>
      <c r="G37" t="s">
        <v>165</v>
      </c>
      <c r="H37" t="s">
        <v>6347</v>
      </c>
      <c r="I37" t="s">
        <v>6348</v>
      </c>
      <c r="J37" t="s">
        <v>458</v>
      </c>
      <c r="K37" t="s">
        <v>452</v>
      </c>
      <c r="L37">
        <v>30</v>
      </c>
      <c r="M37">
        <v>2</v>
      </c>
      <c r="N37" t="s">
        <v>6349</v>
      </c>
      <c r="O37" s="5">
        <f>587</f>
        <v>587</v>
      </c>
      <c r="P37" t="s">
        <v>22</v>
      </c>
    </row>
    <row r="38" spans="1:16" x14ac:dyDescent="0.35">
      <c r="A38" t="s">
        <v>6345</v>
      </c>
      <c r="C38" t="s">
        <v>6346</v>
      </c>
      <c r="D38" t="s">
        <v>6345</v>
      </c>
      <c r="E38" t="s">
        <v>119</v>
      </c>
      <c r="F38" t="s">
        <v>119</v>
      </c>
      <c r="G38" t="s">
        <v>165</v>
      </c>
      <c r="H38" t="s">
        <v>6347</v>
      </c>
      <c r="I38" t="s">
        <v>6348</v>
      </c>
      <c r="J38" t="s">
        <v>469</v>
      </c>
      <c r="K38" t="s">
        <v>446</v>
      </c>
      <c r="L38">
        <v>60</v>
      </c>
      <c r="M38">
        <v>1</v>
      </c>
      <c r="N38" t="s">
        <v>6349</v>
      </c>
      <c r="O38" s="5">
        <f>2063</f>
        <v>2063</v>
      </c>
      <c r="P38" t="s">
        <v>22</v>
      </c>
    </row>
    <row r="39" spans="1:16" hidden="1" x14ac:dyDescent="0.35">
      <c r="A39" t="s">
        <v>6345</v>
      </c>
      <c r="C39" t="s">
        <v>6346</v>
      </c>
      <c r="D39" t="s">
        <v>6345</v>
      </c>
      <c r="E39" t="s">
        <v>119</v>
      </c>
      <c r="F39" t="s">
        <v>119</v>
      </c>
      <c r="G39" t="s">
        <v>154</v>
      </c>
      <c r="H39" t="s">
        <v>6347</v>
      </c>
      <c r="I39" t="s">
        <v>6354</v>
      </c>
      <c r="N39" t="s">
        <v>6349</v>
      </c>
      <c r="O39" s="5">
        <f>0</f>
        <v>0</v>
      </c>
    </row>
    <row r="40" spans="1:16" x14ac:dyDescent="0.35">
      <c r="A40" t="s">
        <v>6345</v>
      </c>
      <c r="C40" t="s">
        <v>6346</v>
      </c>
      <c r="D40" t="s">
        <v>6345</v>
      </c>
      <c r="E40" t="s">
        <v>119</v>
      </c>
      <c r="F40" t="s">
        <v>119</v>
      </c>
      <c r="G40" t="s">
        <v>165</v>
      </c>
      <c r="H40" t="s">
        <v>6347</v>
      </c>
      <c r="I40" t="s">
        <v>6351</v>
      </c>
      <c r="J40" t="s">
        <v>6355</v>
      </c>
      <c r="K40" t="s">
        <v>452</v>
      </c>
      <c r="L40">
        <v>30</v>
      </c>
      <c r="N40" t="s">
        <v>6349</v>
      </c>
      <c r="O40" s="5">
        <f>36</f>
        <v>36</v>
      </c>
    </row>
    <row r="41" spans="1:16" hidden="1" x14ac:dyDescent="0.35">
      <c r="A41" t="s">
        <v>6345</v>
      </c>
      <c r="C41" t="s">
        <v>6346</v>
      </c>
      <c r="D41" t="s">
        <v>6345</v>
      </c>
      <c r="E41" t="s">
        <v>119</v>
      </c>
      <c r="F41" t="s">
        <v>119</v>
      </c>
      <c r="G41" t="s">
        <v>162</v>
      </c>
      <c r="H41" t="s">
        <v>6347</v>
      </c>
      <c r="I41" t="s">
        <v>6356</v>
      </c>
      <c r="N41" t="s">
        <v>6349</v>
      </c>
      <c r="O41" s="5">
        <f>0</f>
        <v>0</v>
      </c>
    </row>
    <row r="42" spans="1:16" x14ac:dyDescent="0.35">
      <c r="A42" t="s">
        <v>6345</v>
      </c>
      <c r="C42" t="s">
        <v>6346</v>
      </c>
      <c r="D42" t="s">
        <v>6345</v>
      </c>
      <c r="E42" t="s">
        <v>119</v>
      </c>
      <c r="F42" t="s">
        <v>119</v>
      </c>
      <c r="G42" t="s">
        <v>165</v>
      </c>
      <c r="H42" t="s">
        <v>6347</v>
      </c>
      <c r="I42" t="s">
        <v>6348</v>
      </c>
      <c r="J42" t="s">
        <v>469</v>
      </c>
      <c r="K42" t="s">
        <v>452</v>
      </c>
      <c r="L42">
        <v>60</v>
      </c>
      <c r="M42">
        <v>1</v>
      </c>
      <c r="N42" t="s">
        <v>6349</v>
      </c>
      <c r="O42" s="5">
        <f>1349</f>
        <v>1349</v>
      </c>
      <c r="P42" t="s">
        <v>22</v>
      </c>
    </row>
    <row r="43" spans="1:16" x14ac:dyDescent="0.35">
      <c r="A43" t="s">
        <v>6345</v>
      </c>
      <c r="C43" t="s">
        <v>6346</v>
      </c>
      <c r="D43" t="s">
        <v>6345</v>
      </c>
      <c r="E43" t="s">
        <v>119</v>
      </c>
      <c r="F43" t="s">
        <v>119</v>
      </c>
      <c r="G43" t="s">
        <v>165</v>
      </c>
      <c r="H43" t="s">
        <v>6347</v>
      </c>
      <c r="I43" t="s">
        <v>6351</v>
      </c>
      <c r="J43" t="s">
        <v>6352</v>
      </c>
      <c r="K43" t="s">
        <v>446</v>
      </c>
      <c r="L43">
        <v>30</v>
      </c>
      <c r="N43" t="s">
        <v>6349</v>
      </c>
      <c r="O43" s="5">
        <f>19229</f>
        <v>19229</v>
      </c>
    </row>
    <row r="44" spans="1:16" x14ac:dyDescent="0.35">
      <c r="A44" t="s">
        <v>6345</v>
      </c>
      <c r="C44" t="s">
        <v>6346</v>
      </c>
      <c r="D44" t="s">
        <v>6345</v>
      </c>
      <c r="E44" t="s">
        <v>119</v>
      </c>
      <c r="F44" t="s">
        <v>119</v>
      </c>
      <c r="G44" t="s">
        <v>165</v>
      </c>
      <c r="H44" t="s">
        <v>6347</v>
      </c>
      <c r="I44" t="s">
        <v>6348</v>
      </c>
      <c r="J44" t="s">
        <v>464</v>
      </c>
      <c r="K44" t="s">
        <v>446</v>
      </c>
      <c r="L44">
        <v>7</v>
      </c>
      <c r="M44">
        <v>1</v>
      </c>
      <c r="N44" t="s">
        <v>6349</v>
      </c>
      <c r="O44" s="5">
        <f>1215</f>
        <v>1215</v>
      </c>
      <c r="P44" t="s">
        <v>22</v>
      </c>
    </row>
    <row r="45" spans="1:16" x14ac:dyDescent="0.35">
      <c r="A45" t="s">
        <v>6345</v>
      </c>
      <c r="C45" t="s">
        <v>6346</v>
      </c>
      <c r="D45" t="s">
        <v>6345</v>
      </c>
      <c r="E45" t="s">
        <v>119</v>
      </c>
      <c r="F45" t="s">
        <v>119</v>
      </c>
      <c r="G45" t="s">
        <v>165</v>
      </c>
      <c r="H45" t="s">
        <v>6347</v>
      </c>
      <c r="I45" t="s">
        <v>6348</v>
      </c>
      <c r="J45" t="s">
        <v>458</v>
      </c>
      <c r="K45" t="s">
        <v>452</v>
      </c>
      <c r="L45">
        <v>60</v>
      </c>
      <c r="M45">
        <v>2</v>
      </c>
      <c r="N45" t="s">
        <v>6349</v>
      </c>
      <c r="O45" s="5">
        <f>417</f>
        <v>417</v>
      </c>
      <c r="P45" t="s">
        <v>22</v>
      </c>
    </row>
    <row r="46" spans="1:16" x14ac:dyDescent="0.35">
      <c r="A46" t="s">
        <v>6345</v>
      </c>
      <c r="C46" t="s">
        <v>6346</v>
      </c>
      <c r="D46" t="s">
        <v>6345</v>
      </c>
      <c r="E46" t="s">
        <v>119</v>
      </c>
      <c r="F46" t="s">
        <v>119</v>
      </c>
      <c r="G46" t="s">
        <v>165</v>
      </c>
      <c r="H46" t="s">
        <v>6347</v>
      </c>
      <c r="I46" t="s">
        <v>6348</v>
      </c>
      <c r="J46" t="s">
        <v>464</v>
      </c>
      <c r="K46" t="s">
        <v>446</v>
      </c>
      <c r="L46">
        <v>30</v>
      </c>
      <c r="M46">
        <v>1</v>
      </c>
      <c r="N46" t="s">
        <v>6349</v>
      </c>
      <c r="O46" s="5">
        <f>1225</f>
        <v>1225</v>
      </c>
      <c r="P46" t="s">
        <v>22</v>
      </c>
    </row>
    <row r="47" spans="1:16" x14ac:dyDescent="0.35">
      <c r="A47" t="s">
        <v>6345</v>
      </c>
      <c r="C47" t="s">
        <v>6346</v>
      </c>
      <c r="D47" t="s">
        <v>6345</v>
      </c>
      <c r="E47" t="s">
        <v>119</v>
      </c>
      <c r="F47" t="s">
        <v>119</v>
      </c>
      <c r="G47" t="s">
        <v>165</v>
      </c>
      <c r="H47" t="s">
        <v>6347</v>
      </c>
      <c r="I47" t="s">
        <v>6348</v>
      </c>
      <c r="J47" t="s">
        <v>468</v>
      </c>
      <c r="K47" t="s">
        <v>452</v>
      </c>
      <c r="L47">
        <v>60</v>
      </c>
      <c r="M47">
        <v>1</v>
      </c>
      <c r="N47" t="s">
        <v>6349</v>
      </c>
      <c r="O47" s="5">
        <f>1209</f>
        <v>1209</v>
      </c>
      <c r="P47" t="s">
        <v>22</v>
      </c>
    </row>
    <row r="48" spans="1:16" x14ac:dyDescent="0.35">
      <c r="A48" t="s">
        <v>6345</v>
      </c>
      <c r="C48" t="s">
        <v>6346</v>
      </c>
      <c r="D48" t="s">
        <v>6345</v>
      </c>
      <c r="E48" t="s">
        <v>119</v>
      </c>
      <c r="F48" t="s">
        <v>119</v>
      </c>
      <c r="G48" t="s">
        <v>165</v>
      </c>
      <c r="H48" t="s">
        <v>6347</v>
      </c>
      <c r="I48" t="s">
        <v>6348</v>
      </c>
      <c r="J48" t="s">
        <v>464</v>
      </c>
      <c r="K48" t="s">
        <v>452</v>
      </c>
      <c r="L48">
        <v>60</v>
      </c>
      <c r="M48">
        <v>1</v>
      </c>
      <c r="N48" t="s">
        <v>6349</v>
      </c>
      <c r="O48" s="5">
        <f>810</f>
        <v>810</v>
      </c>
      <c r="P48" t="s">
        <v>22</v>
      </c>
    </row>
    <row r="49" spans="1:16" x14ac:dyDescent="0.35">
      <c r="A49" t="s">
        <v>6345</v>
      </c>
      <c r="C49" t="s">
        <v>6346</v>
      </c>
      <c r="D49" t="s">
        <v>6345</v>
      </c>
      <c r="E49" t="s">
        <v>119</v>
      </c>
      <c r="F49" t="s">
        <v>119</v>
      </c>
      <c r="G49" t="s">
        <v>165</v>
      </c>
      <c r="H49" t="s">
        <v>6347</v>
      </c>
      <c r="I49" t="s">
        <v>6348</v>
      </c>
      <c r="J49" t="s">
        <v>456</v>
      </c>
      <c r="K49" t="s">
        <v>452</v>
      </c>
      <c r="L49">
        <v>30</v>
      </c>
      <c r="M49">
        <v>1</v>
      </c>
      <c r="N49" t="s">
        <v>6349</v>
      </c>
      <c r="O49" s="5">
        <f>302</f>
        <v>302</v>
      </c>
      <c r="P49" t="s">
        <v>22</v>
      </c>
    </row>
    <row r="50" spans="1:16" x14ac:dyDescent="0.35">
      <c r="A50" t="s">
        <v>6345</v>
      </c>
      <c r="C50" t="s">
        <v>6346</v>
      </c>
      <c r="D50" t="s">
        <v>6345</v>
      </c>
      <c r="E50" t="s">
        <v>119</v>
      </c>
      <c r="F50" t="s">
        <v>119</v>
      </c>
      <c r="G50" t="s">
        <v>165</v>
      </c>
      <c r="H50" t="s">
        <v>6347</v>
      </c>
      <c r="I50" t="s">
        <v>6348</v>
      </c>
      <c r="J50" t="s">
        <v>456</v>
      </c>
      <c r="K50" t="s">
        <v>452</v>
      </c>
      <c r="L50">
        <v>60</v>
      </c>
      <c r="M50">
        <v>1</v>
      </c>
      <c r="N50" t="s">
        <v>6349</v>
      </c>
      <c r="O50" s="5">
        <f>302</f>
        <v>302</v>
      </c>
      <c r="P50" t="s">
        <v>22</v>
      </c>
    </row>
    <row r="51" spans="1:16" hidden="1" x14ac:dyDescent="0.35">
      <c r="A51" t="s">
        <v>6345</v>
      </c>
      <c r="B51" t="s">
        <v>5689</v>
      </c>
      <c r="C51" t="s">
        <v>6357</v>
      </c>
      <c r="D51" t="s">
        <v>6358</v>
      </c>
      <c r="E51" t="s">
        <v>119</v>
      </c>
      <c r="F51" t="s">
        <v>119</v>
      </c>
      <c r="G51" t="s">
        <v>162</v>
      </c>
      <c r="H51" t="s">
        <v>6347</v>
      </c>
      <c r="I51" t="s">
        <v>6359</v>
      </c>
      <c r="N51" t="s">
        <v>6349</v>
      </c>
      <c r="O51" s="5">
        <f>0</f>
        <v>0</v>
      </c>
    </row>
    <row r="52" spans="1:16" hidden="1" x14ac:dyDescent="0.35">
      <c r="A52" t="s">
        <v>6345</v>
      </c>
      <c r="B52" t="s">
        <v>5689</v>
      </c>
      <c r="C52" t="s">
        <v>6357</v>
      </c>
      <c r="D52" t="s">
        <v>6358</v>
      </c>
      <c r="E52" t="s">
        <v>6360</v>
      </c>
      <c r="F52" t="s">
        <v>119</v>
      </c>
      <c r="G52" t="s">
        <v>162</v>
      </c>
      <c r="H52" t="s">
        <v>6347</v>
      </c>
      <c r="I52" t="s">
        <v>6361</v>
      </c>
      <c r="N52" t="s">
        <v>6349</v>
      </c>
      <c r="O52" s="5">
        <f>0</f>
        <v>0</v>
      </c>
    </row>
    <row r="53" spans="1:16" hidden="1" x14ac:dyDescent="0.35">
      <c r="A53" t="s">
        <v>6345</v>
      </c>
      <c r="B53" t="s">
        <v>5689</v>
      </c>
      <c r="C53" t="s">
        <v>6357</v>
      </c>
      <c r="D53" t="s">
        <v>6358</v>
      </c>
      <c r="E53" t="s">
        <v>6360</v>
      </c>
      <c r="F53" t="s">
        <v>119</v>
      </c>
      <c r="G53" t="s">
        <v>162</v>
      </c>
      <c r="H53" t="s">
        <v>6347</v>
      </c>
      <c r="I53" t="s">
        <v>6362</v>
      </c>
      <c r="N53" t="s">
        <v>6349</v>
      </c>
      <c r="O53" s="5">
        <f>0</f>
        <v>0</v>
      </c>
    </row>
    <row r="54" spans="1:16" hidden="1" x14ac:dyDescent="0.35">
      <c r="A54" t="s">
        <v>6345</v>
      </c>
      <c r="B54" t="s">
        <v>5689</v>
      </c>
      <c r="C54" t="s">
        <v>6363</v>
      </c>
      <c r="D54" t="s">
        <v>5820</v>
      </c>
      <c r="E54" t="s">
        <v>119</v>
      </c>
      <c r="F54" t="s">
        <v>119</v>
      </c>
      <c r="G54" t="s">
        <v>154</v>
      </c>
      <c r="H54" t="s">
        <v>5707</v>
      </c>
      <c r="I54" t="s">
        <v>6364</v>
      </c>
      <c r="N54" t="s">
        <v>6349</v>
      </c>
      <c r="O54" s="5">
        <f>0</f>
        <v>0</v>
      </c>
    </row>
    <row r="55" spans="1:16" hidden="1" x14ac:dyDescent="0.35">
      <c r="A55" t="s">
        <v>6345</v>
      </c>
      <c r="B55" t="s">
        <v>3723</v>
      </c>
      <c r="C55" t="s">
        <v>6365</v>
      </c>
      <c r="D55" t="s">
        <v>3724</v>
      </c>
      <c r="E55" t="s">
        <v>119</v>
      </c>
      <c r="F55" t="s">
        <v>119</v>
      </c>
      <c r="G55" t="s">
        <v>162</v>
      </c>
      <c r="H55" t="s">
        <v>5707</v>
      </c>
      <c r="I55" t="s">
        <v>6366</v>
      </c>
      <c r="N55" t="s">
        <v>6349</v>
      </c>
      <c r="O55" s="5">
        <f>0</f>
        <v>0</v>
      </c>
      <c r="P55" t="s">
        <v>22</v>
      </c>
    </row>
    <row r="56" spans="1:16" hidden="1" x14ac:dyDescent="0.35">
      <c r="A56" t="s">
        <v>6345</v>
      </c>
      <c r="B56" t="s">
        <v>744</v>
      </c>
      <c r="C56" t="s">
        <v>6367</v>
      </c>
      <c r="D56" t="s">
        <v>6368</v>
      </c>
      <c r="E56" t="s">
        <v>119</v>
      </c>
      <c r="F56" t="s">
        <v>119</v>
      </c>
      <c r="G56" t="s">
        <v>162</v>
      </c>
      <c r="H56" t="s">
        <v>5707</v>
      </c>
      <c r="I56" t="s">
        <v>6369</v>
      </c>
      <c r="N56" t="s">
        <v>6349</v>
      </c>
      <c r="O56" s="5">
        <f>0</f>
        <v>0</v>
      </c>
    </row>
    <row r="57" spans="1:16" hidden="1" x14ac:dyDescent="0.35">
      <c r="A57" t="s">
        <v>6345</v>
      </c>
      <c r="B57" t="s">
        <v>744</v>
      </c>
      <c r="C57" t="s">
        <v>6367</v>
      </c>
      <c r="D57" t="s">
        <v>6368</v>
      </c>
      <c r="E57" t="s">
        <v>119</v>
      </c>
      <c r="F57" t="s">
        <v>119</v>
      </c>
      <c r="G57" t="s">
        <v>162</v>
      </c>
      <c r="H57" t="s">
        <v>6347</v>
      </c>
      <c r="I57" t="s">
        <v>6370</v>
      </c>
      <c r="N57" t="s">
        <v>6349</v>
      </c>
      <c r="O57" s="5">
        <f>0</f>
        <v>0</v>
      </c>
    </row>
    <row r="58" spans="1:16" hidden="1" x14ac:dyDescent="0.35">
      <c r="A58" t="s">
        <v>6345</v>
      </c>
      <c r="B58" t="s">
        <v>744</v>
      </c>
      <c r="C58" t="s">
        <v>6371</v>
      </c>
      <c r="D58" t="s">
        <v>745</v>
      </c>
      <c r="E58" t="s">
        <v>119</v>
      </c>
      <c r="F58" t="s">
        <v>119</v>
      </c>
      <c r="G58" t="s">
        <v>154</v>
      </c>
      <c r="H58" t="s">
        <v>5707</v>
      </c>
      <c r="I58" t="s">
        <v>6372</v>
      </c>
      <c r="N58" t="s">
        <v>6349</v>
      </c>
      <c r="O58" s="5">
        <f>0</f>
        <v>0</v>
      </c>
    </row>
    <row r="59" spans="1:16" hidden="1" x14ac:dyDescent="0.35">
      <c r="A59" t="s">
        <v>6345</v>
      </c>
      <c r="B59" t="s">
        <v>744</v>
      </c>
      <c r="C59" t="s">
        <v>6371</v>
      </c>
      <c r="D59" t="s">
        <v>745</v>
      </c>
      <c r="E59" t="s">
        <v>119</v>
      </c>
      <c r="F59" t="s">
        <v>119</v>
      </c>
      <c r="G59" t="s">
        <v>162</v>
      </c>
      <c r="H59" t="s">
        <v>6347</v>
      </c>
      <c r="I59" t="s">
        <v>6373</v>
      </c>
      <c r="N59" t="s">
        <v>6349</v>
      </c>
      <c r="O59" s="5">
        <f>0</f>
        <v>0</v>
      </c>
    </row>
    <row r="60" spans="1:16" hidden="1" x14ac:dyDescent="0.35">
      <c r="A60" t="s">
        <v>6345</v>
      </c>
      <c r="B60" t="s">
        <v>744</v>
      </c>
      <c r="C60" t="s">
        <v>6371</v>
      </c>
      <c r="D60" t="s">
        <v>745</v>
      </c>
      <c r="E60" t="s">
        <v>119</v>
      </c>
      <c r="F60" t="s">
        <v>119</v>
      </c>
      <c r="G60" t="s">
        <v>154</v>
      </c>
      <c r="H60" t="s">
        <v>6347</v>
      </c>
      <c r="I60" t="s">
        <v>6374</v>
      </c>
      <c r="N60" t="s">
        <v>6349</v>
      </c>
      <c r="O60" s="5">
        <f>0</f>
        <v>0</v>
      </c>
    </row>
    <row r="61" spans="1:16" hidden="1" x14ac:dyDescent="0.35">
      <c r="A61" t="s">
        <v>6345</v>
      </c>
      <c r="B61" t="s">
        <v>744</v>
      </c>
      <c r="C61" t="s">
        <v>6371</v>
      </c>
      <c r="D61" t="s">
        <v>745</v>
      </c>
      <c r="E61" t="s">
        <v>119</v>
      </c>
      <c r="F61" t="s">
        <v>119</v>
      </c>
      <c r="G61" t="s">
        <v>154</v>
      </c>
      <c r="H61" t="s">
        <v>6347</v>
      </c>
      <c r="I61" t="s">
        <v>6375</v>
      </c>
      <c r="N61" t="s">
        <v>6349</v>
      </c>
      <c r="O61" s="5">
        <f>0</f>
        <v>0</v>
      </c>
    </row>
    <row r="62" spans="1:16" hidden="1" x14ac:dyDescent="0.35">
      <c r="A62" t="s">
        <v>6345</v>
      </c>
      <c r="B62" t="s">
        <v>744</v>
      </c>
      <c r="C62" t="s">
        <v>6371</v>
      </c>
      <c r="D62" t="s">
        <v>745</v>
      </c>
      <c r="E62" t="s">
        <v>119</v>
      </c>
      <c r="F62" t="s">
        <v>119</v>
      </c>
      <c r="G62" t="s">
        <v>154</v>
      </c>
      <c r="H62" t="s">
        <v>6347</v>
      </c>
      <c r="I62" t="s">
        <v>6376</v>
      </c>
      <c r="N62" t="s">
        <v>6349</v>
      </c>
      <c r="O62" s="5">
        <f>0</f>
        <v>0</v>
      </c>
    </row>
    <row r="63" spans="1:16" hidden="1" x14ac:dyDescent="0.35">
      <c r="A63" t="s">
        <v>6345</v>
      </c>
      <c r="B63" t="s">
        <v>744</v>
      </c>
      <c r="C63" t="s">
        <v>6371</v>
      </c>
      <c r="D63" t="s">
        <v>745</v>
      </c>
      <c r="E63" t="s">
        <v>119</v>
      </c>
      <c r="F63" t="s">
        <v>119</v>
      </c>
      <c r="G63" t="s">
        <v>154</v>
      </c>
      <c r="H63" t="s">
        <v>5707</v>
      </c>
      <c r="I63" t="s">
        <v>6377</v>
      </c>
      <c r="N63" t="s">
        <v>6349</v>
      </c>
      <c r="O63" s="5">
        <f>0</f>
        <v>0</v>
      </c>
    </row>
    <row r="64" spans="1:16" hidden="1" x14ac:dyDescent="0.35">
      <c r="A64" t="s">
        <v>6345</v>
      </c>
      <c r="B64" t="s">
        <v>744</v>
      </c>
      <c r="C64" t="s">
        <v>6371</v>
      </c>
      <c r="D64" t="s">
        <v>745</v>
      </c>
      <c r="E64" t="s">
        <v>119</v>
      </c>
      <c r="F64" t="s">
        <v>119</v>
      </c>
      <c r="G64" t="s">
        <v>162</v>
      </c>
      <c r="H64" t="s">
        <v>6347</v>
      </c>
      <c r="I64" t="s">
        <v>6378</v>
      </c>
      <c r="N64" t="s">
        <v>6349</v>
      </c>
      <c r="O64" s="5">
        <f>0</f>
        <v>0</v>
      </c>
    </row>
    <row r="65" spans="1:16" hidden="1" x14ac:dyDescent="0.35">
      <c r="A65" t="s">
        <v>6345</v>
      </c>
      <c r="B65" t="s">
        <v>744</v>
      </c>
      <c r="C65" t="s">
        <v>6371</v>
      </c>
      <c r="D65" t="s">
        <v>745</v>
      </c>
      <c r="E65" t="s">
        <v>119</v>
      </c>
      <c r="F65" t="s">
        <v>119</v>
      </c>
      <c r="G65" t="s">
        <v>154</v>
      </c>
      <c r="H65" t="s">
        <v>5707</v>
      </c>
      <c r="I65" t="s">
        <v>6379</v>
      </c>
      <c r="N65" t="s">
        <v>6349</v>
      </c>
      <c r="O65" s="5">
        <f>0</f>
        <v>0</v>
      </c>
    </row>
    <row r="66" spans="1:16" hidden="1" x14ac:dyDescent="0.35">
      <c r="A66" t="s">
        <v>6345</v>
      </c>
      <c r="B66" t="s">
        <v>744</v>
      </c>
      <c r="C66" t="s">
        <v>6380</v>
      </c>
      <c r="D66" t="s">
        <v>6381</v>
      </c>
      <c r="E66" t="s">
        <v>119</v>
      </c>
      <c r="F66" t="s">
        <v>119</v>
      </c>
      <c r="G66" t="s">
        <v>161</v>
      </c>
      <c r="H66" t="s">
        <v>6347</v>
      </c>
      <c r="I66" t="s">
        <v>6382</v>
      </c>
      <c r="N66" t="s">
        <v>6349</v>
      </c>
      <c r="O66" s="5">
        <f>0</f>
        <v>0</v>
      </c>
    </row>
    <row r="67" spans="1:16" hidden="1" x14ac:dyDescent="0.35">
      <c r="A67" t="s">
        <v>6345</v>
      </c>
      <c r="B67" t="s">
        <v>744</v>
      </c>
      <c r="C67" t="s">
        <v>6383</v>
      </c>
      <c r="D67" t="s">
        <v>750</v>
      </c>
      <c r="E67" t="s">
        <v>119</v>
      </c>
      <c r="F67" t="s">
        <v>119</v>
      </c>
      <c r="G67" t="s">
        <v>161</v>
      </c>
      <c r="H67" t="s">
        <v>5707</v>
      </c>
      <c r="I67" t="s">
        <v>6384</v>
      </c>
      <c r="N67" t="s">
        <v>6349</v>
      </c>
      <c r="O67" s="5">
        <f>0</f>
        <v>0</v>
      </c>
    </row>
    <row r="68" spans="1:16" hidden="1" x14ac:dyDescent="0.35">
      <c r="A68" t="s">
        <v>6345</v>
      </c>
      <c r="B68" t="s">
        <v>744</v>
      </c>
      <c r="C68" t="s">
        <v>6383</v>
      </c>
      <c r="D68" t="s">
        <v>851</v>
      </c>
      <c r="E68" t="s">
        <v>119</v>
      </c>
      <c r="F68" t="s">
        <v>119</v>
      </c>
      <c r="G68" t="s">
        <v>161</v>
      </c>
      <c r="H68" t="s">
        <v>5707</v>
      </c>
      <c r="I68" t="s">
        <v>6384</v>
      </c>
      <c r="N68" t="s">
        <v>6349</v>
      </c>
      <c r="O68" s="5">
        <f>0</f>
        <v>0</v>
      </c>
    </row>
    <row r="69" spans="1:16" hidden="1" x14ac:dyDescent="0.35">
      <c r="A69" t="s">
        <v>6345</v>
      </c>
      <c r="B69" t="s">
        <v>744</v>
      </c>
      <c r="C69" t="s">
        <v>6365</v>
      </c>
      <c r="D69" t="s">
        <v>747</v>
      </c>
      <c r="E69" t="s">
        <v>119</v>
      </c>
      <c r="F69" t="s">
        <v>119</v>
      </c>
      <c r="G69" t="s">
        <v>162</v>
      </c>
      <c r="H69" t="s">
        <v>5707</v>
      </c>
      <c r="I69" t="s">
        <v>6366</v>
      </c>
      <c r="N69" t="s">
        <v>6349</v>
      </c>
      <c r="O69" s="5">
        <f>0</f>
        <v>0</v>
      </c>
      <c r="P69" t="s">
        <v>86</v>
      </c>
    </row>
    <row r="70" spans="1:16" hidden="1" x14ac:dyDescent="0.35">
      <c r="A70" t="s">
        <v>6345</v>
      </c>
      <c r="B70" t="s">
        <v>3709</v>
      </c>
      <c r="C70" t="s">
        <v>6365</v>
      </c>
      <c r="D70" t="s">
        <v>3710</v>
      </c>
      <c r="E70" t="s">
        <v>119</v>
      </c>
      <c r="F70" t="s">
        <v>119</v>
      </c>
      <c r="G70" t="s">
        <v>162</v>
      </c>
      <c r="H70" t="s">
        <v>5707</v>
      </c>
      <c r="I70" t="s">
        <v>6366</v>
      </c>
      <c r="N70" t="s">
        <v>6349</v>
      </c>
      <c r="O70" s="5">
        <f>0</f>
        <v>0</v>
      </c>
      <c r="P70" t="s">
        <v>3091</v>
      </c>
    </row>
    <row r="71" spans="1:16" hidden="1" x14ac:dyDescent="0.35">
      <c r="A71" t="s">
        <v>6345</v>
      </c>
      <c r="B71" t="s">
        <v>3731</v>
      </c>
      <c r="C71" t="s">
        <v>6365</v>
      </c>
      <c r="D71" t="s">
        <v>3710</v>
      </c>
      <c r="E71" t="s">
        <v>119</v>
      </c>
      <c r="F71" t="s">
        <v>119</v>
      </c>
      <c r="G71" t="s">
        <v>162</v>
      </c>
      <c r="H71" t="s">
        <v>5707</v>
      </c>
      <c r="I71" t="s">
        <v>6366</v>
      </c>
      <c r="N71" t="s">
        <v>6349</v>
      </c>
      <c r="O71" s="5">
        <f>0</f>
        <v>0</v>
      </c>
      <c r="P71" t="s">
        <v>3732</v>
      </c>
    </row>
    <row r="72" spans="1:16" hidden="1" x14ac:dyDescent="0.35">
      <c r="A72" t="s">
        <v>6345</v>
      </c>
      <c r="B72" t="s">
        <v>624</v>
      </c>
      <c r="C72" t="s">
        <v>6385</v>
      </c>
      <c r="D72" t="s">
        <v>6386</v>
      </c>
      <c r="E72" t="s">
        <v>119</v>
      </c>
      <c r="F72" t="s">
        <v>119</v>
      </c>
      <c r="G72" t="s">
        <v>162</v>
      </c>
      <c r="H72" t="s">
        <v>6347</v>
      </c>
      <c r="I72" t="s">
        <v>6387</v>
      </c>
      <c r="N72" t="s">
        <v>6349</v>
      </c>
      <c r="O72" s="5">
        <f>0</f>
        <v>0</v>
      </c>
    </row>
    <row r="73" spans="1:16" hidden="1" x14ac:dyDescent="0.35">
      <c r="A73" t="s">
        <v>6345</v>
      </c>
      <c r="B73" t="s">
        <v>624</v>
      </c>
      <c r="C73" t="s">
        <v>6385</v>
      </c>
      <c r="D73" t="s">
        <v>6386</v>
      </c>
      <c r="E73" t="s">
        <v>119</v>
      </c>
      <c r="F73" t="s">
        <v>119</v>
      </c>
      <c r="G73" t="s">
        <v>162</v>
      </c>
      <c r="H73" t="s">
        <v>6347</v>
      </c>
      <c r="I73" t="s">
        <v>6387</v>
      </c>
      <c r="N73" t="s">
        <v>6349</v>
      </c>
      <c r="O73" s="5">
        <f>0</f>
        <v>0</v>
      </c>
    </row>
    <row r="74" spans="1:16" hidden="1" x14ac:dyDescent="0.35">
      <c r="A74" t="s">
        <v>6345</v>
      </c>
      <c r="B74" t="s">
        <v>624</v>
      </c>
      <c r="C74" t="s">
        <v>6385</v>
      </c>
      <c r="D74" t="s">
        <v>6386</v>
      </c>
      <c r="E74" t="s">
        <v>119</v>
      </c>
      <c r="F74" t="s">
        <v>119</v>
      </c>
      <c r="G74" t="s">
        <v>162</v>
      </c>
      <c r="H74" t="s">
        <v>6347</v>
      </c>
      <c r="I74" t="s">
        <v>6387</v>
      </c>
      <c r="N74" t="s">
        <v>6349</v>
      </c>
      <c r="O74" s="5">
        <f>0</f>
        <v>0</v>
      </c>
    </row>
    <row r="75" spans="1:16" hidden="1" x14ac:dyDescent="0.35">
      <c r="A75" t="s">
        <v>6345</v>
      </c>
      <c r="B75" t="s">
        <v>624</v>
      </c>
      <c r="C75" t="s">
        <v>6385</v>
      </c>
      <c r="D75" t="s">
        <v>6386</v>
      </c>
      <c r="E75" t="s">
        <v>119</v>
      </c>
      <c r="F75" t="s">
        <v>119</v>
      </c>
      <c r="G75" t="s">
        <v>162</v>
      </c>
      <c r="H75" t="s">
        <v>6347</v>
      </c>
      <c r="I75" t="s">
        <v>6387</v>
      </c>
      <c r="N75" t="s">
        <v>6349</v>
      </c>
      <c r="O75" s="5">
        <f>0</f>
        <v>0</v>
      </c>
    </row>
    <row r="76" spans="1:16" hidden="1" x14ac:dyDescent="0.35">
      <c r="A76" t="s">
        <v>6345</v>
      </c>
      <c r="B76" t="s">
        <v>624</v>
      </c>
      <c r="C76" t="s">
        <v>6385</v>
      </c>
      <c r="D76" t="s">
        <v>6386</v>
      </c>
      <c r="E76" t="s">
        <v>119</v>
      </c>
      <c r="F76" t="s">
        <v>119</v>
      </c>
      <c r="G76" t="s">
        <v>162</v>
      </c>
      <c r="H76" t="s">
        <v>6347</v>
      </c>
      <c r="I76" t="s">
        <v>6387</v>
      </c>
      <c r="N76" t="s">
        <v>6349</v>
      </c>
      <c r="O76" s="5">
        <f>0</f>
        <v>0</v>
      </c>
    </row>
    <row r="77" spans="1:16" hidden="1" x14ac:dyDescent="0.35">
      <c r="A77" t="s">
        <v>6345</v>
      </c>
      <c r="B77" t="s">
        <v>624</v>
      </c>
      <c r="C77" t="s">
        <v>6385</v>
      </c>
      <c r="D77" t="s">
        <v>6386</v>
      </c>
      <c r="E77" t="s">
        <v>119</v>
      </c>
      <c r="F77" t="s">
        <v>119</v>
      </c>
      <c r="G77" t="s">
        <v>162</v>
      </c>
      <c r="H77" t="s">
        <v>6347</v>
      </c>
      <c r="I77" t="s">
        <v>6387</v>
      </c>
      <c r="N77" t="s">
        <v>6349</v>
      </c>
      <c r="O77" s="5">
        <f>0</f>
        <v>0</v>
      </c>
    </row>
    <row r="78" spans="1:16" hidden="1" x14ac:dyDescent="0.35">
      <c r="A78" t="s">
        <v>6345</v>
      </c>
      <c r="B78" t="s">
        <v>624</v>
      </c>
      <c r="C78" t="s">
        <v>6385</v>
      </c>
      <c r="D78" t="s">
        <v>6386</v>
      </c>
      <c r="E78" t="s">
        <v>119</v>
      </c>
      <c r="F78" t="s">
        <v>119</v>
      </c>
      <c r="G78" t="s">
        <v>162</v>
      </c>
      <c r="H78" t="s">
        <v>6347</v>
      </c>
      <c r="I78" t="s">
        <v>6387</v>
      </c>
      <c r="N78" t="s">
        <v>6349</v>
      </c>
      <c r="O78" s="5">
        <f>0</f>
        <v>0</v>
      </c>
    </row>
    <row r="79" spans="1:16" hidden="1" x14ac:dyDescent="0.35">
      <c r="A79" t="s">
        <v>6345</v>
      </c>
      <c r="B79" t="s">
        <v>624</v>
      </c>
      <c r="C79" t="s">
        <v>6385</v>
      </c>
      <c r="D79" t="s">
        <v>6386</v>
      </c>
      <c r="E79" t="s">
        <v>119</v>
      </c>
      <c r="F79" t="s">
        <v>119</v>
      </c>
      <c r="G79" t="s">
        <v>162</v>
      </c>
      <c r="H79" t="s">
        <v>6347</v>
      </c>
      <c r="I79" t="s">
        <v>6387</v>
      </c>
      <c r="N79" t="s">
        <v>6349</v>
      </c>
      <c r="O79" s="5">
        <f>0</f>
        <v>0</v>
      </c>
    </row>
    <row r="80" spans="1:16" hidden="1" x14ac:dyDescent="0.35">
      <c r="A80" t="s">
        <v>6345</v>
      </c>
      <c r="B80" t="s">
        <v>624</v>
      </c>
      <c r="C80" t="s">
        <v>6367</v>
      </c>
      <c r="D80" t="s">
        <v>1535</v>
      </c>
      <c r="E80" t="s">
        <v>119</v>
      </c>
      <c r="F80" t="s">
        <v>119</v>
      </c>
      <c r="G80" t="s">
        <v>162</v>
      </c>
      <c r="H80" t="s">
        <v>6347</v>
      </c>
      <c r="I80" t="s">
        <v>6370</v>
      </c>
      <c r="N80" t="s">
        <v>6349</v>
      </c>
      <c r="O80" s="5">
        <f>0</f>
        <v>0</v>
      </c>
    </row>
    <row r="81" spans="1:15" x14ac:dyDescent="0.35">
      <c r="A81" t="s">
        <v>6345</v>
      </c>
      <c r="B81" t="s">
        <v>624</v>
      </c>
      <c r="C81" t="s">
        <v>6367</v>
      </c>
      <c r="D81" t="s">
        <v>1536</v>
      </c>
      <c r="E81" t="s">
        <v>119</v>
      </c>
      <c r="F81" t="s">
        <v>119</v>
      </c>
      <c r="G81" t="s">
        <v>165</v>
      </c>
      <c r="H81" t="s">
        <v>5707</v>
      </c>
      <c r="I81" t="s">
        <v>6388</v>
      </c>
      <c r="N81" t="s">
        <v>6349</v>
      </c>
      <c r="O81" s="5">
        <f>0</f>
        <v>0</v>
      </c>
    </row>
    <row r="82" spans="1:15" hidden="1" x14ac:dyDescent="0.35">
      <c r="A82" t="s">
        <v>6345</v>
      </c>
      <c r="B82" t="s">
        <v>624</v>
      </c>
      <c r="C82" t="s">
        <v>6367</v>
      </c>
      <c r="D82" t="s">
        <v>1492</v>
      </c>
      <c r="E82" t="s">
        <v>119</v>
      </c>
      <c r="F82" t="s">
        <v>119</v>
      </c>
      <c r="G82" t="s">
        <v>162</v>
      </c>
      <c r="H82" t="s">
        <v>6347</v>
      </c>
      <c r="I82" t="s">
        <v>6370</v>
      </c>
      <c r="N82" t="s">
        <v>6349</v>
      </c>
      <c r="O82" s="5">
        <f>0</f>
        <v>0</v>
      </c>
    </row>
    <row r="83" spans="1:15" hidden="1" x14ac:dyDescent="0.35">
      <c r="A83" t="s">
        <v>6345</v>
      </c>
      <c r="B83" t="s">
        <v>624</v>
      </c>
      <c r="C83" t="s">
        <v>6367</v>
      </c>
      <c r="D83" t="s">
        <v>6389</v>
      </c>
      <c r="E83" t="s">
        <v>119</v>
      </c>
      <c r="F83" t="s">
        <v>119</v>
      </c>
      <c r="G83" t="s">
        <v>162</v>
      </c>
      <c r="H83" t="s">
        <v>6347</v>
      </c>
      <c r="I83" t="s">
        <v>6370</v>
      </c>
      <c r="N83" t="s">
        <v>6349</v>
      </c>
      <c r="O83" s="5">
        <f>0</f>
        <v>0</v>
      </c>
    </row>
    <row r="84" spans="1:15" hidden="1" x14ac:dyDescent="0.35">
      <c r="A84" t="s">
        <v>6345</v>
      </c>
      <c r="B84" t="s">
        <v>624</v>
      </c>
      <c r="C84" t="s">
        <v>6367</v>
      </c>
      <c r="D84" t="s">
        <v>6390</v>
      </c>
      <c r="E84" t="s">
        <v>119</v>
      </c>
      <c r="F84" t="s">
        <v>119</v>
      </c>
      <c r="G84" t="s">
        <v>162</v>
      </c>
      <c r="H84" t="s">
        <v>6347</v>
      </c>
      <c r="I84" t="s">
        <v>6370</v>
      </c>
      <c r="N84" t="s">
        <v>6349</v>
      </c>
      <c r="O84" s="5">
        <f>0</f>
        <v>0</v>
      </c>
    </row>
    <row r="85" spans="1:15" hidden="1" x14ac:dyDescent="0.35">
      <c r="A85" t="s">
        <v>6345</v>
      </c>
      <c r="B85" t="s">
        <v>624</v>
      </c>
      <c r="C85" t="s">
        <v>6367</v>
      </c>
      <c r="D85" t="s">
        <v>6391</v>
      </c>
      <c r="E85" t="s">
        <v>119</v>
      </c>
      <c r="F85" t="s">
        <v>119</v>
      </c>
      <c r="G85" t="s">
        <v>162</v>
      </c>
      <c r="H85" t="s">
        <v>6347</v>
      </c>
      <c r="I85" t="s">
        <v>6370</v>
      </c>
      <c r="N85" t="s">
        <v>6349</v>
      </c>
      <c r="O85" s="5">
        <f>0</f>
        <v>0</v>
      </c>
    </row>
    <row r="86" spans="1:15" hidden="1" x14ac:dyDescent="0.35">
      <c r="A86" t="s">
        <v>6345</v>
      </c>
      <c r="B86" t="s">
        <v>624</v>
      </c>
      <c r="C86" t="s">
        <v>6367</v>
      </c>
      <c r="D86" t="s">
        <v>6392</v>
      </c>
      <c r="E86" t="s">
        <v>119</v>
      </c>
      <c r="F86" t="s">
        <v>119</v>
      </c>
      <c r="G86" t="s">
        <v>162</v>
      </c>
      <c r="H86" t="s">
        <v>5707</v>
      </c>
      <c r="I86" t="s">
        <v>6369</v>
      </c>
      <c r="N86" t="s">
        <v>6349</v>
      </c>
      <c r="O86" s="5">
        <f>0</f>
        <v>0</v>
      </c>
    </row>
    <row r="87" spans="1:15" hidden="1" x14ac:dyDescent="0.35">
      <c r="A87" t="s">
        <v>6345</v>
      </c>
      <c r="B87" t="s">
        <v>624</v>
      </c>
      <c r="C87" t="s">
        <v>6367</v>
      </c>
      <c r="D87" t="s">
        <v>6392</v>
      </c>
      <c r="E87" t="s">
        <v>119</v>
      </c>
      <c r="F87" t="s">
        <v>119</v>
      </c>
      <c r="G87" t="s">
        <v>162</v>
      </c>
      <c r="H87" t="s">
        <v>6347</v>
      </c>
      <c r="I87" t="s">
        <v>6370</v>
      </c>
      <c r="N87" t="s">
        <v>6349</v>
      </c>
      <c r="O87" s="5">
        <f>0</f>
        <v>0</v>
      </c>
    </row>
    <row r="88" spans="1:15" hidden="1" x14ac:dyDescent="0.35">
      <c r="A88" t="s">
        <v>6345</v>
      </c>
      <c r="B88" t="s">
        <v>624</v>
      </c>
      <c r="C88" t="s">
        <v>6367</v>
      </c>
      <c r="D88" t="s">
        <v>6393</v>
      </c>
      <c r="E88" t="s">
        <v>119</v>
      </c>
      <c r="F88" t="s">
        <v>119</v>
      </c>
      <c r="G88" t="s">
        <v>162</v>
      </c>
      <c r="H88" t="s">
        <v>6347</v>
      </c>
      <c r="I88" t="s">
        <v>6370</v>
      </c>
      <c r="N88" t="s">
        <v>6349</v>
      </c>
      <c r="O88" s="5">
        <f>0</f>
        <v>0</v>
      </c>
    </row>
    <row r="89" spans="1:15" hidden="1" x14ac:dyDescent="0.35">
      <c r="A89" t="s">
        <v>6345</v>
      </c>
      <c r="B89" t="s">
        <v>624</v>
      </c>
      <c r="C89" t="s">
        <v>6367</v>
      </c>
      <c r="D89" t="s">
        <v>6393</v>
      </c>
      <c r="E89" t="s">
        <v>119</v>
      </c>
      <c r="F89" t="s">
        <v>119</v>
      </c>
      <c r="G89" t="s">
        <v>162</v>
      </c>
      <c r="H89" t="s">
        <v>5707</v>
      </c>
      <c r="I89" t="s">
        <v>6369</v>
      </c>
      <c r="N89" t="s">
        <v>6349</v>
      </c>
      <c r="O89" s="5">
        <f>0</f>
        <v>0</v>
      </c>
    </row>
    <row r="90" spans="1:15" hidden="1" x14ac:dyDescent="0.35">
      <c r="A90" t="s">
        <v>6345</v>
      </c>
      <c r="B90" t="s">
        <v>624</v>
      </c>
      <c r="C90" t="s">
        <v>6367</v>
      </c>
      <c r="D90" t="s">
        <v>6394</v>
      </c>
      <c r="E90" t="s">
        <v>119</v>
      </c>
      <c r="F90" t="s">
        <v>119</v>
      </c>
      <c r="G90" t="s">
        <v>162</v>
      </c>
      <c r="H90" t="s">
        <v>6347</v>
      </c>
      <c r="I90" t="s">
        <v>6370</v>
      </c>
      <c r="N90" t="s">
        <v>6349</v>
      </c>
      <c r="O90" s="5">
        <f>0</f>
        <v>0</v>
      </c>
    </row>
    <row r="91" spans="1:15" hidden="1" x14ac:dyDescent="0.35">
      <c r="A91" t="s">
        <v>6345</v>
      </c>
      <c r="B91" t="s">
        <v>624</v>
      </c>
      <c r="C91" t="s">
        <v>6367</v>
      </c>
      <c r="D91" t="s">
        <v>6395</v>
      </c>
      <c r="E91" t="s">
        <v>119</v>
      </c>
      <c r="F91" t="s">
        <v>119</v>
      </c>
      <c r="G91" t="s">
        <v>162</v>
      </c>
      <c r="H91" t="s">
        <v>5707</v>
      </c>
      <c r="I91" t="s">
        <v>6369</v>
      </c>
      <c r="N91" t="s">
        <v>6349</v>
      </c>
      <c r="O91" s="5">
        <f>0</f>
        <v>0</v>
      </c>
    </row>
    <row r="92" spans="1:15" hidden="1" x14ac:dyDescent="0.35">
      <c r="A92" t="s">
        <v>6345</v>
      </c>
      <c r="B92" t="s">
        <v>624</v>
      </c>
      <c r="C92" t="s">
        <v>6367</v>
      </c>
      <c r="D92" t="s">
        <v>6395</v>
      </c>
      <c r="E92" t="s">
        <v>119</v>
      </c>
      <c r="F92" t="s">
        <v>119</v>
      </c>
      <c r="G92" t="s">
        <v>162</v>
      </c>
      <c r="H92" t="s">
        <v>6347</v>
      </c>
      <c r="I92" t="s">
        <v>6370</v>
      </c>
      <c r="N92" t="s">
        <v>6349</v>
      </c>
      <c r="O92" s="5">
        <f>0</f>
        <v>0</v>
      </c>
    </row>
    <row r="93" spans="1:15" hidden="1" x14ac:dyDescent="0.35">
      <c r="A93" t="s">
        <v>6345</v>
      </c>
      <c r="B93" t="s">
        <v>624</v>
      </c>
      <c r="C93" t="s">
        <v>6367</v>
      </c>
      <c r="D93" t="s">
        <v>6396</v>
      </c>
      <c r="E93" t="s">
        <v>119</v>
      </c>
      <c r="F93" t="s">
        <v>119</v>
      </c>
      <c r="G93" t="s">
        <v>162</v>
      </c>
      <c r="H93" t="s">
        <v>5707</v>
      </c>
      <c r="I93" t="s">
        <v>6369</v>
      </c>
      <c r="N93" t="s">
        <v>6349</v>
      </c>
      <c r="O93" s="5">
        <f>0</f>
        <v>0</v>
      </c>
    </row>
    <row r="94" spans="1:15" hidden="1" x14ac:dyDescent="0.35">
      <c r="A94" t="s">
        <v>6345</v>
      </c>
      <c r="B94" t="s">
        <v>624</v>
      </c>
      <c r="C94" t="s">
        <v>6367</v>
      </c>
      <c r="D94" t="s">
        <v>6397</v>
      </c>
      <c r="E94" t="s">
        <v>119</v>
      </c>
      <c r="F94" t="s">
        <v>119</v>
      </c>
      <c r="G94" t="s">
        <v>162</v>
      </c>
      <c r="H94" t="s">
        <v>6347</v>
      </c>
      <c r="I94" t="s">
        <v>6370</v>
      </c>
      <c r="N94" t="s">
        <v>6349</v>
      </c>
      <c r="O94" s="5">
        <f>0</f>
        <v>0</v>
      </c>
    </row>
    <row r="95" spans="1:15" hidden="1" x14ac:dyDescent="0.35">
      <c r="A95" t="s">
        <v>6345</v>
      </c>
      <c r="B95" t="s">
        <v>624</v>
      </c>
      <c r="C95" t="s">
        <v>6367</v>
      </c>
      <c r="D95" t="s">
        <v>6398</v>
      </c>
      <c r="E95" t="s">
        <v>119</v>
      </c>
      <c r="F95" t="s">
        <v>119</v>
      </c>
      <c r="G95" t="s">
        <v>162</v>
      </c>
      <c r="H95" t="s">
        <v>5707</v>
      </c>
      <c r="I95" t="s">
        <v>6369</v>
      </c>
      <c r="N95" t="s">
        <v>6349</v>
      </c>
      <c r="O95" s="5">
        <f>0</f>
        <v>0</v>
      </c>
    </row>
    <row r="96" spans="1:15" hidden="1" x14ac:dyDescent="0.35">
      <c r="A96" t="s">
        <v>6345</v>
      </c>
      <c r="B96" t="s">
        <v>624</v>
      </c>
      <c r="C96" t="s">
        <v>6367</v>
      </c>
      <c r="D96" t="s">
        <v>6399</v>
      </c>
      <c r="E96" t="s">
        <v>119</v>
      </c>
      <c r="F96" t="s">
        <v>119</v>
      </c>
      <c r="G96" t="s">
        <v>162</v>
      </c>
      <c r="H96" t="s">
        <v>6347</v>
      </c>
      <c r="I96" t="s">
        <v>6370</v>
      </c>
      <c r="N96" t="s">
        <v>6349</v>
      </c>
      <c r="O96" s="5">
        <f>0</f>
        <v>0</v>
      </c>
    </row>
    <row r="97" spans="1:15" hidden="1" x14ac:dyDescent="0.35">
      <c r="A97" t="s">
        <v>6345</v>
      </c>
      <c r="B97" t="s">
        <v>624</v>
      </c>
      <c r="C97" t="s">
        <v>6367</v>
      </c>
      <c r="D97" t="s">
        <v>6400</v>
      </c>
      <c r="E97" t="s">
        <v>119</v>
      </c>
      <c r="F97" t="s">
        <v>119</v>
      </c>
      <c r="G97" t="s">
        <v>162</v>
      </c>
      <c r="H97" t="s">
        <v>6347</v>
      </c>
      <c r="I97" t="s">
        <v>6370</v>
      </c>
      <c r="N97" t="s">
        <v>6349</v>
      </c>
      <c r="O97" s="5">
        <f>0</f>
        <v>0</v>
      </c>
    </row>
    <row r="98" spans="1:15" hidden="1" x14ac:dyDescent="0.35">
      <c r="A98" t="s">
        <v>6345</v>
      </c>
      <c r="B98" t="s">
        <v>624</v>
      </c>
      <c r="C98" t="s">
        <v>6367</v>
      </c>
      <c r="D98" t="s">
        <v>6401</v>
      </c>
      <c r="E98" t="s">
        <v>119</v>
      </c>
      <c r="F98" t="s">
        <v>119</v>
      </c>
      <c r="G98" t="s">
        <v>162</v>
      </c>
      <c r="H98" t="s">
        <v>6347</v>
      </c>
      <c r="I98" t="s">
        <v>6370</v>
      </c>
      <c r="N98" t="s">
        <v>6349</v>
      </c>
      <c r="O98" s="5">
        <f>0</f>
        <v>0</v>
      </c>
    </row>
    <row r="99" spans="1:15" hidden="1" x14ac:dyDescent="0.35">
      <c r="A99" t="s">
        <v>6345</v>
      </c>
      <c r="B99" t="s">
        <v>624</v>
      </c>
      <c r="C99" t="s">
        <v>6367</v>
      </c>
      <c r="D99" t="s">
        <v>6401</v>
      </c>
      <c r="E99" t="s">
        <v>119</v>
      </c>
      <c r="F99" t="s">
        <v>119</v>
      </c>
      <c r="G99" t="s">
        <v>162</v>
      </c>
      <c r="H99" t="s">
        <v>5707</v>
      </c>
      <c r="I99" t="s">
        <v>6369</v>
      </c>
      <c r="N99" t="s">
        <v>6349</v>
      </c>
      <c r="O99" s="5">
        <f>0</f>
        <v>0</v>
      </c>
    </row>
    <row r="100" spans="1:15" hidden="1" x14ac:dyDescent="0.35">
      <c r="A100" t="s">
        <v>6345</v>
      </c>
      <c r="B100" t="s">
        <v>624</v>
      </c>
      <c r="C100" t="s">
        <v>6367</v>
      </c>
      <c r="D100" t="s">
        <v>6402</v>
      </c>
      <c r="E100" t="s">
        <v>119</v>
      </c>
      <c r="F100" t="s">
        <v>119</v>
      </c>
      <c r="G100" t="s">
        <v>162</v>
      </c>
      <c r="H100" t="s">
        <v>6347</v>
      </c>
      <c r="I100" t="s">
        <v>6370</v>
      </c>
      <c r="N100" t="s">
        <v>6349</v>
      </c>
      <c r="O100" s="5">
        <f>0</f>
        <v>0</v>
      </c>
    </row>
    <row r="101" spans="1:15" hidden="1" x14ac:dyDescent="0.35">
      <c r="A101" t="s">
        <v>6345</v>
      </c>
      <c r="B101" t="s">
        <v>624</v>
      </c>
      <c r="C101" t="s">
        <v>6367</v>
      </c>
      <c r="D101" t="s">
        <v>6402</v>
      </c>
      <c r="E101" t="s">
        <v>119</v>
      </c>
      <c r="F101" t="s">
        <v>119</v>
      </c>
      <c r="G101" t="s">
        <v>162</v>
      </c>
      <c r="H101" t="s">
        <v>5707</v>
      </c>
      <c r="I101" t="s">
        <v>6369</v>
      </c>
      <c r="N101" t="s">
        <v>6349</v>
      </c>
      <c r="O101" s="5">
        <f>0</f>
        <v>0</v>
      </c>
    </row>
    <row r="102" spans="1:15" hidden="1" x14ac:dyDescent="0.35">
      <c r="A102" t="s">
        <v>6345</v>
      </c>
      <c r="B102" t="s">
        <v>624</v>
      </c>
      <c r="C102" t="s">
        <v>6367</v>
      </c>
      <c r="D102" t="s">
        <v>6403</v>
      </c>
      <c r="E102" t="s">
        <v>119</v>
      </c>
      <c r="F102" t="s">
        <v>119</v>
      </c>
      <c r="G102" t="s">
        <v>162</v>
      </c>
      <c r="H102" t="s">
        <v>6347</v>
      </c>
      <c r="I102" t="s">
        <v>6370</v>
      </c>
      <c r="N102" t="s">
        <v>6349</v>
      </c>
      <c r="O102" s="5">
        <f>0</f>
        <v>0</v>
      </c>
    </row>
    <row r="103" spans="1:15" hidden="1" x14ac:dyDescent="0.35">
      <c r="A103" t="s">
        <v>6345</v>
      </c>
      <c r="B103" t="s">
        <v>624</v>
      </c>
      <c r="C103" t="s">
        <v>6367</v>
      </c>
      <c r="D103" t="s">
        <v>6404</v>
      </c>
      <c r="E103" t="s">
        <v>119</v>
      </c>
      <c r="F103" t="s">
        <v>119</v>
      </c>
      <c r="G103" t="s">
        <v>162</v>
      </c>
      <c r="H103" t="s">
        <v>6347</v>
      </c>
      <c r="I103" t="s">
        <v>6370</v>
      </c>
      <c r="N103" t="s">
        <v>6349</v>
      </c>
      <c r="O103" s="5">
        <f>0</f>
        <v>0</v>
      </c>
    </row>
    <row r="104" spans="1:15" hidden="1" x14ac:dyDescent="0.35">
      <c r="A104" t="s">
        <v>6345</v>
      </c>
      <c r="B104" t="s">
        <v>624</v>
      </c>
      <c r="C104" t="s">
        <v>6367</v>
      </c>
      <c r="D104" t="s">
        <v>6405</v>
      </c>
      <c r="E104" t="s">
        <v>119</v>
      </c>
      <c r="F104" t="s">
        <v>119</v>
      </c>
      <c r="G104" t="s">
        <v>162</v>
      </c>
      <c r="H104" t="s">
        <v>6347</v>
      </c>
      <c r="I104" t="s">
        <v>6370</v>
      </c>
      <c r="N104" t="s">
        <v>6349</v>
      </c>
      <c r="O104" s="5">
        <f>0</f>
        <v>0</v>
      </c>
    </row>
    <row r="105" spans="1:15" hidden="1" x14ac:dyDescent="0.35">
      <c r="A105" t="s">
        <v>6345</v>
      </c>
      <c r="B105" t="s">
        <v>624</v>
      </c>
      <c r="C105" t="s">
        <v>6367</v>
      </c>
      <c r="D105" t="s">
        <v>6405</v>
      </c>
      <c r="E105" t="s">
        <v>119</v>
      </c>
      <c r="F105" t="s">
        <v>119</v>
      </c>
      <c r="G105" t="s">
        <v>162</v>
      </c>
      <c r="H105" t="s">
        <v>5707</v>
      </c>
      <c r="I105" t="s">
        <v>6369</v>
      </c>
      <c r="N105" t="s">
        <v>6349</v>
      </c>
      <c r="O105" s="5">
        <f>0</f>
        <v>0</v>
      </c>
    </row>
    <row r="106" spans="1:15" hidden="1" x14ac:dyDescent="0.35">
      <c r="A106" t="s">
        <v>6345</v>
      </c>
      <c r="B106" t="s">
        <v>624</v>
      </c>
      <c r="C106" t="s">
        <v>6367</v>
      </c>
      <c r="D106" t="s">
        <v>6406</v>
      </c>
      <c r="E106" t="s">
        <v>119</v>
      </c>
      <c r="F106" t="s">
        <v>119</v>
      </c>
      <c r="G106" t="s">
        <v>162</v>
      </c>
      <c r="H106" t="s">
        <v>6347</v>
      </c>
      <c r="I106" t="s">
        <v>6370</v>
      </c>
      <c r="N106" t="s">
        <v>6349</v>
      </c>
      <c r="O106" s="5">
        <f>0</f>
        <v>0</v>
      </c>
    </row>
    <row r="107" spans="1:15" hidden="1" x14ac:dyDescent="0.35">
      <c r="A107" t="s">
        <v>6345</v>
      </c>
      <c r="B107" t="s">
        <v>624</v>
      </c>
      <c r="C107" t="s">
        <v>6367</v>
      </c>
      <c r="D107" t="s">
        <v>6406</v>
      </c>
      <c r="E107" t="s">
        <v>119</v>
      </c>
      <c r="F107" t="s">
        <v>119</v>
      </c>
      <c r="G107" t="s">
        <v>162</v>
      </c>
      <c r="H107" t="s">
        <v>5707</v>
      </c>
      <c r="I107" t="s">
        <v>6369</v>
      </c>
      <c r="N107" t="s">
        <v>6349</v>
      </c>
      <c r="O107" s="5">
        <f>0</f>
        <v>0</v>
      </c>
    </row>
    <row r="108" spans="1:15" hidden="1" x14ac:dyDescent="0.35">
      <c r="A108" t="s">
        <v>6345</v>
      </c>
      <c r="B108" t="s">
        <v>624</v>
      </c>
      <c r="C108" t="s">
        <v>6367</v>
      </c>
      <c r="D108" t="s">
        <v>869</v>
      </c>
      <c r="E108" t="s">
        <v>119</v>
      </c>
      <c r="F108" t="s">
        <v>119</v>
      </c>
      <c r="G108" t="s">
        <v>162</v>
      </c>
      <c r="H108" t="s">
        <v>6347</v>
      </c>
      <c r="I108" t="s">
        <v>6370</v>
      </c>
      <c r="N108" t="s">
        <v>6349</v>
      </c>
      <c r="O108" s="5">
        <f>0</f>
        <v>0</v>
      </c>
    </row>
    <row r="109" spans="1:15" hidden="1" x14ac:dyDescent="0.35">
      <c r="A109" t="s">
        <v>6345</v>
      </c>
      <c r="B109" t="s">
        <v>624</v>
      </c>
      <c r="C109" t="s">
        <v>6367</v>
      </c>
      <c r="D109" t="s">
        <v>1511</v>
      </c>
      <c r="E109" t="s">
        <v>119</v>
      </c>
      <c r="F109" t="s">
        <v>119</v>
      </c>
      <c r="G109" t="s">
        <v>162</v>
      </c>
      <c r="H109" t="s">
        <v>6347</v>
      </c>
      <c r="I109" t="s">
        <v>6370</v>
      </c>
      <c r="N109" t="s">
        <v>6349</v>
      </c>
      <c r="O109" s="5">
        <f>0</f>
        <v>0</v>
      </c>
    </row>
    <row r="110" spans="1:15" hidden="1" x14ac:dyDescent="0.35">
      <c r="A110" t="s">
        <v>6345</v>
      </c>
      <c r="B110" t="s">
        <v>624</v>
      </c>
      <c r="C110" t="s">
        <v>6367</v>
      </c>
      <c r="D110" t="s">
        <v>6407</v>
      </c>
      <c r="E110" t="s">
        <v>119</v>
      </c>
      <c r="F110" t="s">
        <v>119</v>
      </c>
      <c r="G110" t="s">
        <v>162</v>
      </c>
      <c r="H110" t="s">
        <v>5707</v>
      </c>
      <c r="I110" t="s">
        <v>6369</v>
      </c>
      <c r="N110" t="s">
        <v>6349</v>
      </c>
      <c r="O110" s="5">
        <f>0</f>
        <v>0</v>
      </c>
    </row>
    <row r="111" spans="1:15" hidden="1" x14ac:dyDescent="0.35">
      <c r="A111" t="s">
        <v>6345</v>
      </c>
      <c r="B111" t="s">
        <v>624</v>
      </c>
      <c r="C111" t="s">
        <v>6367</v>
      </c>
      <c r="D111" t="s">
        <v>6407</v>
      </c>
      <c r="E111" t="s">
        <v>119</v>
      </c>
      <c r="F111" t="s">
        <v>119</v>
      </c>
      <c r="G111" t="s">
        <v>162</v>
      </c>
      <c r="H111" t="s">
        <v>6347</v>
      </c>
      <c r="I111" t="s">
        <v>6370</v>
      </c>
      <c r="N111" t="s">
        <v>6349</v>
      </c>
      <c r="O111" s="5">
        <f>0</f>
        <v>0</v>
      </c>
    </row>
    <row r="112" spans="1:15" hidden="1" x14ac:dyDescent="0.35">
      <c r="A112" t="s">
        <v>6345</v>
      </c>
      <c r="B112" t="s">
        <v>624</v>
      </c>
      <c r="C112" t="s">
        <v>6367</v>
      </c>
      <c r="D112" t="s">
        <v>6408</v>
      </c>
      <c r="E112" t="s">
        <v>119</v>
      </c>
      <c r="F112" t="s">
        <v>119</v>
      </c>
      <c r="G112" t="s">
        <v>162</v>
      </c>
      <c r="H112" t="s">
        <v>6347</v>
      </c>
      <c r="I112" t="s">
        <v>6370</v>
      </c>
      <c r="N112" t="s">
        <v>6349</v>
      </c>
      <c r="O112" s="5">
        <f>0</f>
        <v>0</v>
      </c>
    </row>
    <row r="113" spans="1:15" hidden="1" x14ac:dyDescent="0.35">
      <c r="A113" t="s">
        <v>6345</v>
      </c>
      <c r="B113" t="s">
        <v>624</v>
      </c>
      <c r="C113" t="s">
        <v>6367</v>
      </c>
      <c r="D113" t="s">
        <v>6409</v>
      </c>
      <c r="E113" t="s">
        <v>119</v>
      </c>
      <c r="F113" t="s">
        <v>119</v>
      </c>
      <c r="G113" t="s">
        <v>162</v>
      </c>
      <c r="H113" t="s">
        <v>5707</v>
      </c>
      <c r="I113" t="s">
        <v>6369</v>
      </c>
      <c r="N113" t="s">
        <v>6349</v>
      </c>
      <c r="O113" s="5">
        <f>0</f>
        <v>0</v>
      </c>
    </row>
    <row r="114" spans="1:15" hidden="1" x14ac:dyDescent="0.35">
      <c r="A114" t="s">
        <v>6345</v>
      </c>
      <c r="B114" t="s">
        <v>624</v>
      </c>
      <c r="C114" t="s">
        <v>6367</v>
      </c>
      <c r="D114" t="s">
        <v>6409</v>
      </c>
      <c r="E114" t="s">
        <v>119</v>
      </c>
      <c r="F114" t="s">
        <v>119</v>
      </c>
      <c r="G114" t="s">
        <v>162</v>
      </c>
      <c r="H114" t="s">
        <v>6347</v>
      </c>
      <c r="I114" t="s">
        <v>6370</v>
      </c>
      <c r="N114" t="s">
        <v>6349</v>
      </c>
      <c r="O114" s="5">
        <f>0</f>
        <v>0</v>
      </c>
    </row>
    <row r="115" spans="1:15" hidden="1" x14ac:dyDescent="0.35">
      <c r="A115" t="s">
        <v>6345</v>
      </c>
      <c r="B115" t="s">
        <v>624</v>
      </c>
      <c r="C115" t="s">
        <v>6367</v>
      </c>
      <c r="D115" t="s">
        <v>6410</v>
      </c>
      <c r="E115" t="s">
        <v>119</v>
      </c>
      <c r="F115" t="s">
        <v>119</v>
      </c>
      <c r="G115" t="s">
        <v>162</v>
      </c>
      <c r="H115" t="s">
        <v>6347</v>
      </c>
      <c r="I115" t="s">
        <v>6370</v>
      </c>
      <c r="N115" t="s">
        <v>6349</v>
      </c>
      <c r="O115" s="5">
        <f>0</f>
        <v>0</v>
      </c>
    </row>
    <row r="116" spans="1:15" hidden="1" x14ac:dyDescent="0.35">
      <c r="A116" t="s">
        <v>6345</v>
      </c>
      <c r="B116" t="s">
        <v>624</v>
      </c>
      <c r="C116" t="s">
        <v>6367</v>
      </c>
      <c r="D116" t="s">
        <v>6411</v>
      </c>
      <c r="E116" t="s">
        <v>119</v>
      </c>
      <c r="F116" t="s">
        <v>119</v>
      </c>
      <c r="G116" t="s">
        <v>162</v>
      </c>
      <c r="H116" t="s">
        <v>6347</v>
      </c>
      <c r="I116" t="s">
        <v>6370</v>
      </c>
      <c r="N116" t="s">
        <v>6349</v>
      </c>
      <c r="O116" s="5">
        <f>0</f>
        <v>0</v>
      </c>
    </row>
    <row r="117" spans="1:15" hidden="1" x14ac:dyDescent="0.35">
      <c r="A117" t="s">
        <v>6345</v>
      </c>
      <c r="B117" t="s">
        <v>624</v>
      </c>
      <c r="C117" t="s">
        <v>6367</v>
      </c>
      <c r="D117" t="s">
        <v>6411</v>
      </c>
      <c r="E117" t="s">
        <v>119</v>
      </c>
      <c r="F117" t="s">
        <v>119</v>
      </c>
      <c r="G117" t="s">
        <v>162</v>
      </c>
      <c r="H117" t="s">
        <v>5707</v>
      </c>
      <c r="I117" t="s">
        <v>6369</v>
      </c>
      <c r="N117" t="s">
        <v>6349</v>
      </c>
      <c r="O117" s="5">
        <f>0</f>
        <v>0</v>
      </c>
    </row>
    <row r="118" spans="1:15" hidden="1" x14ac:dyDescent="0.35">
      <c r="A118" t="s">
        <v>6345</v>
      </c>
      <c r="B118" t="s">
        <v>624</v>
      </c>
      <c r="C118" t="s">
        <v>6367</v>
      </c>
      <c r="D118" t="s">
        <v>6412</v>
      </c>
      <c r="E118" t="s">
        <v>119</v>
      </c>
      <c r="F118" t="s">
        <v>119</v>
      </c>
      <c r="G118" t="s">
        <v>162</v>
      </c>
      <c r="H118" t="s">
        <v>6347</v>
      </c>
      <c r="I118" t="s">
        <v>6370</v>
      </c>
      <c r="N118" t="s">
        <v>6349</v>
      </c>
      <c r="O118" s="5">
        <f>0</f>
        <v>0</v>
      </c>
    </row>
    <row r="119" spans="1:15" hidden="1" x14ac:dyDescent="0.35">
      <c r="A119" t="s">
        <v>6345</v>
      </c>
      <c r="B119" t="s">
        <v>624</v>
      </c>
      <c r="C119" t="s">
        <v>6367</v>
      </c>
      <c r="D119" t="s">
        <v>1519</v>
      </c>
      <c r="E119" t="s">
        <v>119</v>
      </c>
      <c r="F119" t="s">
        <v>119</v>
      </c>
      <c r="G119" t="s">
        <v>162</v>
      </c>
      <c r="H119" t="s">
        <v>5707</v>
      </c>
      <c r="I119" t="s">
        <v>6369</v>
      </c>
      <c r="N119" t="s">
        <v>6349</v>
      </c>
      <c r="O119" s="5">
        <f>0</f>
        <v>0</v>
      </c>
    </row>
    <row r="120" spans="1:15" hidden="1" x14ac:dyDescent="0.35">
      <c r="A120" t="s">
        <v>6345</v>
      </c>
      <c r="B120" t="s">
        <v>624</v>
      </c>
      <c r="C120" t="s">
        <v>6367</v>
      </c>
      <c r="D120" t="s">
        <v>1519</v>
      </c>
      <c r="E120" t="s">
        <v>119</v>
      </c>
      <c r="F120" t="s">
        <v>119</v>
      </c>
      <c r="G120" t="s">
        <v>162</v>
      </c>
      <c r="H120" t="s">
        <v>6347</v>
      </c>
      <c r="I120" t="s">
        <v>6370</v>
      </c>
      <c r="N120" t="s">
        <v>6349</v>
      </c>
      <c r="O120" s="5">
        <f>0</f>
        <v>0</v>
      </c>
    </row>
    <row r="121" spans="1:15" hidden="1" x14ac:dyDescent="0.35">
      <c r="A121" t="s">
        <v>6345</v>
      </c>
      <c r="B121" t="s">
        <v>624</v>
      </c>
      <c r="C121" t="s">
        <v>6367</v>
      </c>
      <c r="D121" t="s">
        <v>6413</v>
      </c>
      <c r="E121" t="s">
        <v>119</v>
      </c>
      <c r="F121" t="s">
        <v>119</v>
      </c>
      <c r="G121" t="s">
        <v>162</v>
      </c>
      <c r="H121" t="s">
        <v>5707</v>
      </c>
      <c r="I121" t="s">
        <v>6369</v>
      </c>
      <c r="N121" t="s">
        <v>6349</v>
      </c>
      <c r="O121" s="5">
        <f>0</f>
        <v>0</v>
      </c>
    </row>
    <row r="122" spans="1:15" x14ac:dyDescent="0.35">
      <c r="A122" t="s">
        <v>6345</v>
      </c>
      <c r="B122" t="s">
        <v>624</v>
      </c>
      <c r="C122" t="s">
        <v>6367</v>
      </c>
      <c r="D122" t="s">
        <v>1544</v>
      </c>
      <c r="E122" t="s">
        <v>119</v>
      </c>
      <c r="F122" t="s">
        <v>119</v>
      </c>
      <c r="G122" t="s">
        <v>165</v>
      </c>
      <c r="H122" t="s">
        <v>5707</v>
      </c>
      <c r="I122" t="s">
        <v>6388</v>
      </c>
      <c r="N122" t="s">
        <v>6349</v>
      </c>
      <c r="O122" s="5">
        <f>0</f>
        <v>0</v>
      </c>
    </row>
    <row r="123" spans="1:15" hidden="1" x14ac:dyDescent="0.35">
      <c r="A123" t="s">
        <v>6345</v>
      </c>
      <c r="B123" t="s">
        <v>624</v>
      </c>
      <c r="C123" t="s">
        <v>6367</v>
      </c>
      <c r="D123" t="s">
        <v>1525</v>
      </c>
      <c r="E123" t="s">
        <v>119</v>
      </c>
      <c r="F123" t="s">
        <v>119</v>
      </c>
      <c r="G123" t="s">
        <v>162</v>
      </c>
      <c r="H123" t="s">
        <v>6347</v>
      </c>
      <c r="I123" t="s">
        <v>6370</v>
      </c>
      <c r="N123" t="s">
        <v>6349</v>
      </c>
      <c r="O123" s="5">
        <f>0</f>
        <v>0</v>
      </c>
    </row>
    <row r="124" spans="1:15" hidden="1" x14ac:dyDescent="0.35">
      <c r="A124" t="s">
        <v>6345</v>
      </c>
      <c r="B124" t="s">
        <v>624</v>
      </c>
      <c r="C124" t="s">
        <v>6367</v>
      </c>
      <c r="D124" t="s">
        <v>6414</v>
      </c>
      <c r="E124" t="s">
        <v>119</v>
      </c>
      <c r="F124" t="s">
        <v>119</v>
      </c>
      <c r="G124" t="s">
        <v>162</v>
      </c>
      <c r="H124" t="s">
        <v>5707</v>
      </c>
      <c r="I124" t="s">
        <v>6369</v>
      </c>
      <c r="N124" t="s">
        <v>6349</v>
      </c>
      <c r="O124" s="5">
        <f>0</f>
        <v>0</v>
      </c>
    </row>
    <row r="125" spans="1:15" hidden="1" x14ac:dyDescent="0.35">
      <c r="A125" t="s">
        <v>6345</v>
      </c>
      <c r="B125" t="s">
        <v>624</v>
      </c>
      <c r="C125" t="s">
        <v>6367</v>
      </c>
      <c r="D125" t="s">
        <v>6414</v>
      </c>
      <c r="E125" t="s">
        <v>119</v>
      </c>
      <c r="F125" t="s">
        <v>119</v>
      </c>
      <c r="G125" t="s">
        <v>162</v>
      </c>
      <c r="H125" t="s">
        <v>6347</v>
      </c>
      <c r="I125" t="s">
        <v>6370</v>
      </c>
      <c r="N125" t="s">
        <v>6349</v>
      </c>
      <c r="O125" s="5">
        <f>0</f>
        <v>0</v>
      </c>
    </row>
    <row r="126" spans="1:15" hidden="1" x14ac:dyDescent="0.35">
      <c r="A126" t="s">
        <v>6345</v>
      </c>
      <c r="B126" t="s">
        <v>624</v>
      </c>
      <c r="C126" t="s">
        <v>6367</v>
      </c>
      <c r="D126" t="s">
        <v>6415</v>
      </c>
      <c r="E126" t="s">
        <v>119</v>
      </c>
      <c r="F126" t="s">
        <v>119</v>
      </c>
      <c r="G126" t="s">
        <v>162</v>
      </c>
      <c r="H126" t="s">
        <v>5707</v>
      </c>
      <c r="I126" t="s">
        <v>6369</v>
      </c>
      <c r="N126" t="s">
        <v>6349</v>
      </c>
      <c r="O126" s="5">
        <f>0</f>
        <v>0</v>
      </c>
    </row>
    <row r="127" spans="1:15" hidden="1" x14ac:dyDescent="0.35">
      <c r="A127" t="s">
        <v>6345</v>
      </c>
      <c r="B127" t="s">
        <v>624</v>
      </c>
      <c r="C127" t="s">
        <v>6367</v>
      </c>
      <c r="D127" t="s">
        <v>1528</v>
      </c>
      <c r="E127" t="s">
        <v>119</v>
      </c>
      <c r="F127" t="s">
        <v>119</v>
      </c>
      <c r="G127" t="s">
        <v>162</v>
      </c>
      <c r="H127" t="s">
        <v>6347</v>
      </c>
      <c r="I127" t="s">
        <v>6370</v>
      </c>
      <c r="N127" t="s">
        <v>6349</v>
      </c>
      <c r="O127" s="5">
        <f>0</f>
        <v>0</v>
      </c>
    </row>
    <row r="128" spans="1:15" hidden="1" x14ac:dyDescent="0.35">
      <c r="A128" t="s">
        <v>6345</v>
      </c>
      <c r="B128" t="s">
        <v>624</v>
      </c>
      <c r="C128" t="s">
        <v>6367</v>
      </c>
      <c r="D128" t="s">
        <v>1529</v>
      </c>
      <c r="E128" t="s">
        <v>119</v>
      </c>
      <c r="F128" t="s">
        <v>119</v>
      </c>
      <c r="G128" t="s">
        <v>162</v>
      </c>
      <c r="H128" t="s">
        <v>6347</v>
      </c>
      <c r="I128" t="s">
        <v>6370</v>
      </c>
      <c r="N128" t="s">
        <v>6349</v>
      </c>
      <c r="O128" s="5">
        <f>0</f>
        <v>0</v>
      </c>
    </row>
    <row r="129" spans="1:15" hidden="1" x14ac:dyDescent="0.35">
      <c r="A129" t="s">
        <v>6345</v>
      </c>
      <c r="B129" t="s">
        <v>624</v>
      </c>
      <c r="C129" t="s">
        <v>6371</v>
      </c>
      <c r="D129" t="s">
        <v>764</v>
      </c>
      <c r="E129" t="s">
        <v>119</v>
      </c>
      <c r="F129" t="s">
        <v>119</v>
      </c>
      <c r="G129" t="s">
        <v>154</v>
      </c>
      <c r="H129" t="s">
        <v>6347</v>
      </c>
      <c r="I129" t="s">
        <v>6416</v>
      </c>
      <c r="N129" t="s">
        <v>6349</v>
      </c>
      <c r="O129" s="5">
        <f>0</f>
        <v>0</v>
      </c>
    </row>
    <row r="130" spans="1:15" hidden="1" x14ac:dyDescent="0.35">
      <c r="A130" t="s">
        <v>6345</v>
      </c>
      <c r="B130" t="s">
        <v>624</v>
      </c>
      <c r="C130" t="s">
        <v>6371</v>
      </c>
      <c r="D130" t="s">
        <v>764</v>
      </c>
      <c r="E130" t="s">
        <v>119</v>
      </c>
      <c r="F130" t="s">
        <v>119</v>
      </c>
      <c r="G130" t="s">
        <v>154</v>
      </c>
      <c r="H130" t="s">
        <v>5707</v>
      </c>
      <c r="I130" t="s">
        <v>6377</v>
      </c>
      <c r="N130" t="s">
        <v>6349</v>
      </c>
      <c r="O130" s="5">
        <f>0</f>
        <v>0</v>
      </c>
    </row>
    <row r="131" spans="1:15" hidden="1" x14ac:dyDescent="0.35">
      <c r="A131" t="s">
        <v>6345</v>
      </c>
      <c r="B131" t="s">
        <v>624</v>
      </c>
      <c r="C131" t="s">
        <v>6371</v>
      </c>
      <c r="D131" t="s">
        <v>764</v>
      </c>
      <c r="E131" t="s">
        <v>119</v>
      </c>
      <c r="F131" t="s">
        <v>119</v>
      </c>
      <c r="G131" t="s">
        <v>154</v>
      </c>
      <c r="H131" t="s">
        <v>5707</v>
      </c>
      <c r="I131" t="s">
        <v>6372</v>
      </c>
      <c r="N131" t="s">
        <v>6349</v>
      </c>
      <c r="O131" s="5">
        <f>0</f>
        <v>0</v>
      </c>
    </row>
    <row r="132" spans="1:15" hidden="1" x14ac:dyDescent="0.35">
      <c r="A132" t="s">
        <v>6345</v>
      </c>
      <c r="B132" t="s">
        <v>624</v>
      </c>
      <c r="C132" t="s">
        <v>6371</v>
      </c>
      <c r="D132" t="s">
        <v>764</v>
      </c>
      <c r="E132" t="s">
        <v>119</v>
      </c>
      <c r="F132" t="s">
        <v>119</v>
      </c>
      <c r="G132" t="s">
        <v>154</v>
      </c>
      <c r="H132" t="s">
        <v>6347</v>
      </c>
      <c r="I132" t="s">
        <v>6417</v>
      </c>
      <c r="N132" t="s">
        <v>6349</v>
      </c>
      <c r="O132" s="5">
        <f>0</f>
        <v>0</v>
      </c>
    </row>
    <row r="133" spans="1:15" hidden="1" x14ac:dyDescent="0.35">
      <c r="A133" t="s">
        <v>6345</v>
      </c>
      <c r="B133" t="s">
        <v>624</v>
      </c>
      <c r="C133" t="s">
        <v>6371</v>
      </c>
      <c r="D133" t="s">
        <v>764</v>
      </c>
      <c r="E133" t="s">
        <v>119</v>
      </c>
      <c r="F133" t="s">
        <v>119</v>
      </c>
      <c r="G133" t="s">
        <v>154</v>
      </c>
      <c r="H133" t="s">
        <v>5707</v>
      </c>
      <c r="I133" t="s">
        <v>6418</v>
      </c>
      <c r="N133" t="s">
        <v>6349</v>
      </c>
      <c r="O133" s="5">
        <f>0</f>
        <v>0</v>
      </c>
    </row>
    <row r="134" spans="1:15" hidden="1" x14ac:dyDescent="0.35">
      <c r="A134" t="s">
        <v>6345</v>
      </c>
      <c r="B134" t="s">
        <v>624</v>
      </c>
      <c r="C134" t="s">
        <v>6371</v>
      </c>
      <c r="D134" t="s">
        <v>764</v>
      </c>
      <c r="E134" t="s">
        <v>119</v>
      </c>
      <c r="F134" t="s">
        <v>119</v>
      </c>
      <c r="G134" t="s">
        <v>162</v>
      </c>
      <c r="H134" t="s">
        <v>6347</v>
      </c>
      <c r="I134" t="s">
        <v>6378</v>
      </c>
      <c r="N134" t="s">
        <v>6349</v>
      </c>
      <c r="O134" s="5">
        <f>0</f>
        <v>0</v>
      </c>
    </row>
    <row r="135" spans="1:15" hidden="1" x14ac:dyDescent="0.35">
      <c r="A135" t="s">
        <v>6345</v>
      </c>
      <c r="B135" t="s">
        <v>624</v>
      </c>
      <c r="C135" t="s">
        <v>6371</v>
      </c>
      <c r="D135" t="s">
        <v>631</v>
      </c>
      <c r="E135" t="s">
        <v>119</v>
      </c>
      <c r="F135" t="s">
        <v>119</v>
      </c>
      <c r="G135" t="s">
        <v>162</v>
      </c>
      <c r="H135" t="s">
        <v>6347</v>
      </c>
      <c r="I135" t="s">
        <v>6419</v>
      </c>
      <c r="N135" t="s">
        <v>6349</v>
      </c>
      <c r="O135" s="5">
        <f>0</f>
        <v>0</v>
      </c>
    </row>
    <row r="136" spans="1:15" hidden="1" x14ac:dyDescent="0.35">
      <c r="A136" t="s">
        <v>6345</v>
      </c>
      <c r="B136" t="s">
        <v>624</v>
      </c>
      <c r="C136" t="s">
        <v>6371</v>
      </c>
      <c r="D136" t="s">
        <v>631</v>
      </c>
      <c r="E136" t="s">
        <v>119</v>
      </c>
      <c r="F136" t="s">
        <v>119</v>
      </c>
      <c r="G136" t="s">
        <v>154</v>
      </c>
      <c r="H136" t="s">
        <v>5707</v>
      </c>
      <c r="I136" t="s">
        <v>6377</v>
      </c>
      <c r="N136" t="s">
        <v>6349</v>
      </c>
      <c r="O136" s="5">
        <f>0</f>
        <v>0</v>
      </c>
    </row>
    <row r="137" spans="1:15" hidden="1" x14ac:dyDescent="0.35">
      <c r="A137" t="s">
        <v>6345</v>
      </c>
      <c r="B137" t="s">
        <v>624</v>
      </c>
      <c r="C137" t="s">
        <v>6371</v>
      </c>
      <c r="D137" t="s">
        <v>631</v>
      </c>
      <c r="E137" t="s">
        <v>119</v>
      </c>
      <c r="F137" t="s">
        <v>119</v>
      </c>
      <c r="G137" t="s">
        <v>161</v>
      </c>
      <c r="H137" t="s">
        <v>6347</v>
      </c>
      <c r="I137" t="s">
        <v>6420</v>
      </c>
      <c r="N137" t="s">
        <v>6349</v>
      </c>
      <c r="O137" s="5">
        <f>0</f>
        <v>0</v>
      </c>
    </row>
    <row r="138" spans="1:15" hidden="1" x14ac:dyDescent="0.35">
      <c r="A138" t="s">
        <v>6345</v>
      </c>
      <c r="B138" t="s">
        <v>624</v>
      </c>
      <c r="C138" t="s">
        <v>6371</v>
      </c>
      <c r="D138" t="s">
        <v>631</v>
      </c>
      <c r="E138" t="s">
        <v>119</v>
      </c>
      <c r="F138" t="s">
        <v>119</v>
      </c>
      <c r="G138" t="s">
        <v>154</v>
      </c>
      <c r="H138" t="s">
        <v>5707</v>
      </c>
      <c r="I138" t="s">
        <v>6372</v>
      </c>
      <c r="N138" t="s">
        <v>6349</v>
      </c>
      <c r="O138" s="5">
        <f>0</f>
        <v>0</v>
      </c>
    </row>
    <row r="139" spans="1:15" hidden="1" x14ac:dyDescent="0.35">
      <c r="A139" t="s">
        <v>6345</v>
      </c>
      <c r="B139" t="s">
        <v>624</v>
      </c>
      <c r="C139" t="s">
        <v>6371</v>
      </c>
      <c r="D139" t="s">
        <v>631</v>
      </c>
      <c r="E139" t="s">
        <v>119</v>
      </c>
      <c r="F139" t="s">
        <v>119</v>
      </c>
      <c r="G139" t="s">
        <v>154</v>
      </c>
      <c r="H139" t="s">
        <v>6347</v>
      </c>
      <c r="I139" t="s">
        <v>6375</v>
      </c>
      <c r="N139" t="s">
        <v>6349</v>
      </c>
      <c r="O139" s="5">
        <f>0</f>
        <v>0</v>
      </c>
    </row>
    <row r="140" spans="1:15" hidden="1" x14ac:dyDescent="0.35">
      <c r="A140" t="s">
        <v>6345</v>
      </c>
      <c r="B140" t="s">
        <v>624</v>
      </c>
      <c r="C140" t="s">
        <v>6371</v>
      </c>
      <c r="D140" t="s">
        <v>631</v>
      </c>
      <c r="E140" t="s">
        <v>119</v>
      </c>
      <c r="F140" t="s">
        <v>119</v>
      </c>
      <c r="G140" t="s">
        <v>162</v>
      </c>
      <c r="H140" t="s">
        <v>5707</v>
      </c>
      <c r="I140" t="s">
        <v>6421</v>
      </c>
      <c r="N140" t="s">
        <v>6349</v>
      </c>
      <c r="O140" s="5">
        <f>0</f>
        <v>0</v>
      </c>
    </row>
    <row r="141" spans="1:15" hidden="1" x14ac:dyDescent="0.35">
      <c r="A141" t="s">
        <v>6345</v>
      </c>
      <c r="B141" t="s">
        <v>624</v>
      </c>
      <c r="C141" t="s">
        <v>6371</v>
      </c>
      <c r="D141" t="s">
        <v>631</v>
      </c>
      <c r="E141" t="s">
        <v>119</v>
      </c>
      <c r="F141" t="s">
        <v>119</v>
      </c>
      <c r="G141" t="s">
        <v>154</v>
      </c>
      <c r="H141" t="s">
        <v>5707</v>
      </c>
      <c r="I141" t="s">
        <v>6379</v>
      </c>
      <c r="N141" t="s">
        <v>6349</v>
      </c>
      <c r="O141" s="5">
        <f>0</f>
        <v>0</v>
      </c>
    </row>
    <row r="142" spans="1:15" hidden="1" x14ac:dyDescent="0.35">
      <c r="A142" t="s">
        <v>6345</v>
      </c>
      <c r="B142" t="s">
        <v>624</v>
      </c>
      <c r="C142" t="s">
        <v>6371</v>
      </c>
      <c r="D142" t="s">
        <v>631</v>
      </c>
      <c r="E142" t="s">
        <v>119</v>
      </c>
      <c r="F142" t="s">
        <v>119</v>
      </c>
      <c r="G142" t="s">
        <v>154</v>
      </c>
      <c r="H142" t="s">
        <v>6347</v>
      </c>
      <c r="I142" t="s">
        <v>6374</v>
      </c>
      <c r="N142" t="s">
        <v>6349</v>
      </c>
      <c r="O142" s="5">
        <f>0</f>
        <v>0</v>
      </c>
    </row>
    <row r="143" spans="1:15" hidden="1" x14ac:dyDescent="0.35">
      <c r="A143" t="s">
        <v>6345</v>
      </c>
      <c r="B143" t="s">
        <v>624</v>
      </c>
      <c r="C143" t="s">
        <v>6371</v>
      </c>
      <c r="D143" t="s">
        <v>631</v>
      </c>
      <c r="E143" t="s">
        <v>119</v>
      </c>
      <c r="F143" t="s">
        <v>119</v>
      </c>
      <c r="G143" t="s">
        <v>162</v>
      </c>
      <c r="H143" t="s">
        <v>6347</v>
      </c>
      <c r="I143" t="s">
        <v>6378</v>
      </c>
      <c r="N143" t="s">
        <v>6349</v>
      </c>
      <c r="O143" s="5">
        <f>0</f>
        <v>0</v>
      </c>
    </row>
    <row r="144" spans="1:15" hidden="1" x14ac:dyDescent="0.35">
      <c r="A144" t="s">
        <v>6345</v>
      </c>
      <c r="B144" t="s">
        <v>624</v>
      </c>
      <c r="C144" t="s">
        <v>6371</v>
      </c>
      <c r="D144" t="s">
        <v>631</v>
      </c>
      <c r="E144" t="s">
        <v>119</v>
      </c>
      <c r="F144" t="s">
        <v>119</v>
      </c>
      <c r="G144" t="s">
        <v>162</v>
      </c>
      <c r="H144" t="s">
        <v>5707</v>
      </c>
      <c r="I144" t="s">
        <v>6422</v>
      </c>
      <c r="N144" t="s">
        <v>6349</v>
      </c>
      <c r="O144" s="5">
        <f>0</f>
        <v>0</v>
      </c>
    </row>
    <row r="145" spans="1:15" hidden="1" x14ac:dyDescent="0.35">
      <c r="A145" t="s">
        <v>6345</v>
      </c>
      <c r="B145" t="s">
        <v>624</v>
      </c>
      <c r="C145" t="s">
        <v>6371</v>
      </c>
      <c r="D145" t="s">
        <v>631</v>
      </c>
      <c r="E145" t="s">
        <v>119</v>
      </c>
      <c r="F145" t="s">
        <v>119</v>
      </c>
      <c r="G145" t="s">
        <v>162</v>
      </c>
      <c r="H145" t="s">
        <v>6347</v>
      </c>
      <c r="I145" t="s">
        <v>6373</v>
      </c>
      <c r="N145" t="s">
        <v>6349</v>
      </c>
      <c r="O145" s="5">
        <f>0</f>
        <v>0</v>
      </c>
    </row>
    <row r="146" spans="1:15" hidden="1" x14ac:dyDescent="0.35">
      <c r="A146" t="s">
        <v>6345</v>
      </c>
      <c r="B146" t="s">
        <v>624</v>
      </c>
      <c r="C146" t="s">
        <v>6371</v>
      </c>
      <c r="D146" t="s">
        <v>636</v>
      </c>
      <c r="E146" t="s">
        <v>119</v>
      </c>
      <c r="F146" t="s">
        <v>119</v>
      </c>
      <c r="G146" t="s">
        <v>162</v>
      </c>
      <c r="H146" t="s">
        <v>5707</v>
      </c>
      <c r="I146" t="s">
        <v>6422</v>
      </c>
      <c r="N146" t="s">
        <v>6349</v>
      </c>
      <c r="O146" s="5">
        <f>0</f>
        <v>0</v>
      </c>
    </row>
    <row r="147" spans="1:15" hidden="1" x14ac:dyDescent="0.35">
      <c r="A147" t="s">
        <v>6345</v>
      </c>
      <c r="B147" t="s">
        <v>624</v>
      </c>
      <c r="C147" t="s">
        <v>6371</v>
      </c>
      <c r="D147" t="s">
        <v>636</v>
      </c>
      <c r="E147" t="s">
        <v>119</v>
      </c>
      <c r="F147" t="s">
        <v>119</v>
      </c>
      <c r="G147" t="s">
        <v>154</v>
      </c>
      <c r="H147" t="s">
        <v>6347</v>
      </c>
      <c r="I147" t="s">
        <v>6375</v>
      </c>
      <c r="N147" t="s">
        <v>6349</v>
      </c>
      <c r="O147" s="5">
        <f>0</f>
        <v>0</v>
      </c>
    </row>
    <row r="148" spans="1:15" hidden="1" x14ac:dyDescent="0.35">
      <c r="A148" t="s">
        <v>6345</v>
      </c>
      <c r="B148" t="s">
        <v>624</v>
      </c>
      <c r="C148" t="s">
        <v>6371</v>
      </c>
      <c r="D148" t="s">
        <v>636</v>
      </c>
      <c r="E148" t="s">
        <v>119</v>
      </c>
      <c r="F148" t="s">
        <v>119</v>
      </c>
      <c r="G148" t="s">
        <v>161</v>
      </c>
      <c r="H148" t="s">
        <v>6347</v>
      </c>
      <c r="I148" t="s">
        <v>6420</v>
      </c>
      <c r="N148" t="s">
        <v>6349</v>
      </c>
      <c r="O148" s="5">
        <f>0</f>
        <v>0</v>
      </c>
    </row>
    <row r="149" spans="1:15" hidden="1" x14ac:dyDescent="0.35">
      <c r="A149" t="s">
        <v>6345</v>
      </c>
      <c r="B149" t="s">
        <v>624</v>
      </c>
      <c r="C149" t="s">
        <v>6371</v>
      </c>
      <c r="D149" t="s">
        <v>636</v>
      </c>
      <c r="E149" t="s">
        <v>119</v>
      </c>
      <c r="F149" t="s">
        <v>119</v>
      </c>
      <c r="G149" t="s">
        <v>154</v>
      </c>
      <c r="H149" t="s">
        <v>5707</v>
      </c>
      <c r="I149" t="s">
        <v>6372</v>
      </c>
      <c r="N149" t="s">
        <v>6349</v>
      </c>
      <c r="O149" s="5">
        <f>0</f>
        <v>0</v>
      </c>
    </row>
    <row r="150" spans="1:15" hidden="1" x14ac:dyDescent="0.35">
      <c r="A150" t="s">
        <v>6345</v>
      </c>
      <c r="B150" t="s">
        <v>624</v>
      </c>
      <c r="C150" t="s">
        <v>6371</v>
      </c>
      <c r="D150" t="s">
        <v>636</v>
      </c>
      <c r="E150" t="s">
        <v>119</v>
      </c>
      <c r="F150" t="s">
        <v>119</v>
      </c>
      <c r="G150" t="s">
        <v>162</v>
      </c>
      <c r="H150" t="s">
        <v>6347</v>
      </c>
      <c r="I150" t="s">
        <v>6373</v>
      </c>
      <c r="N150" t="s">
        <v>6349</v>
      </c>
      <c r="O150" s="5">
        <f>0</f>
        <v>0</v>
      </c>
    </row>
    <row r="151" spans="1:15" hidden="1" x14ac:dyDescent="0.35">
      <c r="A151" t="s">
        <v>6345</v>
      </c>
      <c r="B151" t="s">
        <v>624</v>
      </c>
      <c r="C151" t="s">
        <v>6371</v>
      </c>
      <c r="D151" t="s">
        <v>636</v>
      </c>
      <c r="E151" t="s">
        <v>119</v>
      </c>
      <c r="F151" t="s">
        <v>119</v>
      </c>
      <c r="G151" t="s">
        <v>154</v>
      </c>
      <c r="H151" t="s">
        <v>5707</v>
      </c>
      <c r="I151" t="s">
        <v>6379</v>
      </c>
      <c r="N151" t="s">
        <v>6349</v>
      </c>
      <c r="O151" s="5">
        <f>0</f>
        <v>0</v>
      </c>
    </row>
    <row r="152" spans="1:15" hidden="1" x14ac:dyDescent="0.35">
      <c r="A152" t="s">
        <v>6345</v>
      </c>
      <c r="B152" t="s">
        <v>624</v>
      </c>
      <c r="C152" t="s">
        <v>6371</v>
      </c>
      <c r="D152" t="s">
        <v>636</v>
      </c>
      <c r="E152" t="s">
        <v>119</v>
      </c>
      <c r="F152" t="s">
        <v>119</v>
      </c>
      <c r="G152" t="s">
        <v>162</v>
      </c>
      <c r="H152" t="s">
        <v>6347</v>
      </c>
      <c r="I152" t="s">
        <v>6378</v>
      </c>
      <c r="N152" t="s">
        <v>6349</v>
      </c>
      <c r="O152" s="5">
        <f>0</f>
        <v>0</v>
      </c>
    </row>
    <row r="153" spans="1:15" hidden="1" x14ac:dyDescent="0.35">
      <c r="A153" t="s">
        <v>6345</v>
      </c>
      <c r="B153" t="s">
        <v>624</v>
      </c>
      <c r="C153" t="s">
        <v>6371</v>
      </c>
      <c r="D153" t="s">
        <v>636</v>
      </c>
      <c r="E153" t="s">
        <v>119</v>
      </c>
      <c r="F153" t="s">
        <v>119</v>
      </c>
      <c r="G153" t="s">
        <v>154</v>
      </c>
      <c r="H153" t="s">
        <v>5707</v>
      </c>
      <c r="I153" t="s">
        <v>6377</v>
      </c>
      <c r="N153" t="s">
        <v>6349</v>
      </c>
      <c r="O153" s="5">
        <f>0</f>
        <v>0</v>
      </c>
    </row>
    <row r="154" spans="1:15" hidden="1" x14ac:dyDescent="0.35">
      <c r="A154" t="s">
        <v>6345</v>
      </c>
      <c r="B154" t="s">
        <v>624</v>
      </c>
      <c r="C154" t="s">
        <v>6371</v>
      </c>
      <c r="D154" t="s">
        <v>636</v>
      </c>
      <c r="E154" t="s">
        <v>119</v>
      </c>
      <c r="F154" t="s">
        <v>119</v>
      </c>
      <c r="G154" t="s">
        <v>162</v>
      </c>
      <c r="H154" t="s">
        <v>6347</v>
      </c>
      <c r="I154" t="s">
        <v>6419</v>
      </c>
      <c r="N154" t="s">
        <v>6349</v>
      </c>
      <c r="O154" s="5">
        <f>0</f>
        <v>0</v>
      </c>
    </row>
    <row r="155" spans="1:15" hidden="1" x14ac:dyDescent="0.35">
      <c r="A155" t="s">
        <v>6345</v>
      </c>
      <c r="B155" t="s">
        <v>624</v>
      </c>
      <c r="C155" t="s">
        <v>6371</v>
      </c>
      <c r="D155" t="s">
        <v>636</v>
      </c>
      <c r="E155" t="s">
        <v>119</v>
      </c>
      <c r="F155" t="s">
        <v>119</v>
      </c>
      <c r="G155" t="s">
        <v>154</v>
      </c>
      <c r="H155" t="s">
        <v>6347</v>
      </c>
      <c r="I155" t="s">
        <v>6374</v>
      </c>
      <c r="N155" t="s">
        <v>6349</v>
      </c>
      <c r="O155" s="5">
        <f>0</f>
        <v>0</v>
      </c>
    </row>
    <row r="156" spans="1:15" hidden="1" x14ac:dyDescent="0.35">
      <c r="A156" t="s">
        <v>6345</v>
      </c>
      <c r="B156" t="s">
        <v>624</v>
      </c>
      <c r="C156" t="s">
        <v>6371</v>
      </c>
      <c r="D156" t="s">
        <v>637</v>
      </c>
      <c r="E156" t="s">
        <v>119</v>
      </c>
      <c r="F156" t="s">
        <v>119</v>
      </c>
      <c r="G156" t="s">
        <v>154</v>
      </c>
      <c r="H156" t="s">
        <v>5707</v>
      </c>
      <c r="I156" t="s">
        <v>6379</v>
      </c>
      <c r="N156" t="s">
        <v>6349</v>
      </c>
      <c r="O156" s="5">
        <f>0</f>
        <v>0</v>
      </c>
    </row>
    <row r="157" spans="1:15" hidden="1" x14ac:dyDescent="0.35">
      <c r="A157" t="s">
        <v>6345</v>
      </c>
      <c r="B157" t="s">
        <v>624</v>
      </c>
      <c r="C157" t="s">
        <v>6371</v>
      </c>
      <c r="D157" t="s">
        <v>637</v>
      </c>
      <c r="E157" t="s">
        <v>119</v>
      </c>
      <c r="F157" t="s">
        <v>119</v>
      </c>
      <c r="G157" t="s">
        <v>162</v>
      </c>
      <c r="H157" t="s">
        <v>5707</v>
      </c>
      <c r="I157" t="s">
        <v>6422</v>
      </c>
      <c r="N157" t="s">
        <v>6349</v>
      </c>
      <c r="O157" s="5">
        <f>0</f>
        <v>0</v>
      </c>
    </row>
    <row r="158" spans="1:15" hidden="1" x14ac:dyDescent="0.35">
      <c r="A158" t="s">
        <v>6345</v>
      </c>
      <c r="B158" t="s">
        <v>624</v>
      </c>
      <c r="C158" t="s">
        <v>6371</v>
      </c>
      <c r="D158" t="s">
        <v>637</v>
      </c>
      <c r="E158" t="s">
        <v>119</v>
      </c>
      <c r="F158" t="s">
        <v>119</v>
      </c>
      <c r="G158" t="s">
        <v>162</v>
      </c>
      <c r="H158" t="s">
        <v>6347</v>
      </c>
      <c r="I158" t="s">
        <v>6373</v>
      </c>
      <c r="N158" t="s">
        <v>6349</v>
      </c>
      <c r="O158" s="5">
        <f>0</f>
        <v>0</v>
      </c>
    </row>
    <row r="159" spans="1:15" hidden="1" x14ac:dyDescent="0.35">
      <c r="A159" t="s">
        <v>6345</v>
      </c>
      <c r="B159" t="s">
        <v>624</v>
      </c>
      <c r="C159" t="s">
        <v>6371</v>
      </c>
      <c r="D159" t="s">
        <v>637</v>
      </c>
      <c r="E159" t="s">
        <v>119</v>
      </c>
      <c r="F159" t="s">
        <v>119</v>
      </c>
      <c r="G159" t="s">
        <v>154</v>
      </c>
      <c r="H159" t="s">
        <v>5707</v>
      </c>
      <c r="I159" t="s">
        <v>6372</v>
      </c>
      <c r="N159" t="s">
        <v>6349</v>
      </c>
      <c r="O159" s="5">
        <f>0</f>
        <v>0</v>
      </c>
    </row>
    <row r="160" spans="1:15" hidden="1" x14ac:dyDescent="0.35">
      <c r="A160" t="s">
        <v>6345</v>
      </c>
      <c r="B160" t="s">
        <v>624</v>
      </c>
      <c r="C160" t="s">
        <v>6371</v>
      </c>
      <c r="D160" t="s">
        <v>637</v>
      </c>
      <c r="E160" t="s">
        <v>119</v>
      </c>
      <c r="F160" t="s">
        <v>119</v>
      </c>
      <c r="G160" t="s">
        <v>154</v>
      </c>
      <c r="H160" t="s">
        <v>6347</v>
      </c>
      <c r="I160" t="s">
        <v>6374</v>
      </c>
      <c r="N160" t="s">
        <v>6349</v>
      </c>
      <c r="O160" s="5">
        <f>0</f>
        <v>0</v>
      </c>
    </row>
    <row r="161" spans="1:15" hidden="1" x14ac:dyDescent="0.35">
      <c r="A161" t="s">
        <v>6345</v>
      </c>
      <c r="B161" t="s">
        <v>624</v>
      </c>
      <c r="C161" t="s">
        <v>6371</v>
      </c>
      <c r="D161" t="s">
        <v>637</v>
      </c>
      <c r="E161" t="s">
        <v>119</v>
      </c>
      <c r="F161" t="s">
        <v>119</v>
      </c>
      <c r="G161" t="s">
        <v>162</v>
      </c>
      <c r="H161" t="s">
        <v>6347</v>
      </c>
      <c r="I161" t="s">
        <v>6378</v>
      </c>
      <c r="N161" t="s">
        <v>6349</v>
      </c>
      <c r="O161" s="5">
        <f>0</f>
        <v>0</v>
      </c>
    </row>
    <row r="162" spans="1:15" hidden="1" x14ac:dyDescent="0.35">
      <c r="A162" t="s">
        <v>6345</v>
      </c>
      <c r="B162" t="s">
        <v>624</v>
      </c>
      <c r="C162" t="s">
        <v>6371</v>
      </c>
      <c r="D162" t="s">
        <v>637</v>
      </c>
      <c r="E162" t="s">
        <v>119</v>
      </c>
      <c r="F162" t="s">
        <v>119</v>
      </c>
      <c r="G162" t="s">
        <v>162</v>
      </c>
      <c r="H162" t="s">
        <v>6347</v>
      </c>
      <c r="I162" t="s">
        <v>6419</v>
      </c>
      <c r="N162" t="s">
        <v>6349</v>
      </c>
      <c r="O162" s="5">
        <f>0</f>
        <v>0</v>
      </c>
    </row>
    <row r="163" spans="1:15" hidden="1" x14ac:dyDescent="0.35">
      <c r="A163" t="s">
        <v>6345</v>
      </c>
      <c r="B163" t="s">
        <v>624</v>
      </c>
      <c r="C163" t="s">
        <v>6371</v>
      </c>
      <c r="D163" t="s">
        <v>637</v>
      </c>
      <c r="E163" t="s">
        <v>119</v>
      </c>
      <c r="F163" t="s">
        <v>119</v>
      </c>
      <c r="G163" t="s">
        <v>162</v>
      </c>
      <c r="H163" t="s">
        <v>5707</v>
      </c>
      <c r="I163" t="s">
        <v>6421</v>
      </c>
      <c r="N163" t="s">
        <v>6349</v>
      </c>
      <c r="O163" s="5">
        <f>0</f>
        <v>0</v>
      </c>
    </row>
    <row r="164" spans="1:15" hidden="1" x14ac:dyDescent="0.35">
      <c r="A164" t="s">
        <v>6345</v>
      </c>
      <c r="B164" t="s">
        <v>624</v>
      </c>
      <c r="C164" t="s">
        <v>6371</v>
      </c>
      <c r="D164" t="s">
        <v>637</v>
      </c>
      <c r="E164" t="s">
        <v>119</v>
      </c>
      <c r="F164" t="s">
        <v>119</v>
      </c>
      <c r="G164" t="s">
        <v>154</v>
      </c>
      <c r="H164" t="s">
        <v>6347</v>
      </c>
      <c r="I164" t="s">
        <v>6375</v>
      </c>
      <c r="N164" t="s">
        <v>6349</v>
      </c>
      <c r="O164" s="5">
        <f>0</f>
        <v>0</v>
      </c>
    </row>
    <row r="165" spans="1:15" hidden="1" x14ac:dyDescent="0.35">
      <c r="A165" t="s">
        <v>6345</v>
      </c>
      <c r="B165" t="s">
        <v>624</v>
      </c>
      <c r="C165" t="s">
        <v>6371</v>
      </c>
      <c r="D165" t="s">
        <v>637</v>
      </c>
      <c r="E165" t="s">
        <v>119</v>
      </c>
      <c r="F165" t="s">
        <v>119</v>
      </c>
      <c r="G165" t="s">
        <v>154</v>
      </c>
      <c r="H165" t="s">
        <v>5707</v>
      </c>
      <c r="I165" t="s">
        <v>6377</v>
      </c>
      <c r="N165" t="s">
        <v>6349</v>
      </c>
      <c r="O165" s="5">
        <f>0</f>
        <v>0</v>
      </c>
    </row>
    <row r="166" spans="1:15" hidden="1" x14ac:dyDescent="0.35">
      <c r="A166" t="s">
        <v>6345</v>
      </c>
      <c r="B166" t="s">
        <v>624</v>
      </c>
      <c r="C166" t="s">
        <v>6371</v>
      </c>
      <c r="D166" t="s">
        <v>637</v>
      </c>
      <c r="E166" t="s">
        <v>119</v>
      </c>
      <c r="F166" t="s">
        <v>119</v>
      </c>
      <c r="G166" t="s">
        <v>161</v>
      </c>
      <c r="H166" t="s">
        <v>6347</v>
      </c>
      <c r="I166" t="s">
        <v>6420</v>
      </c>
      <c r="N166" t="s">
        <v>6349</v>
      </c>
      <c r="O166" s="5">
        <f>0</f>
        <v>0</v>
      </c>
    </row>
    <row r="167" spans="1:15" hidden="1" x14ac:dyDescent="0.35">
      <c r="A167" t="s">
        <v>6345</v>
      </c>
      <c r="B167" t="s">
        <v>624</v>
      </c>
      <c r="C167" t="s">
        <v>6371</v>
      </c>
      <c r="D167" t="s">
        <v>640</v>
      </c>
      <c r="E167" t="s">
        <v>119</v>
      </c>
      <c r="F167" t="s">
        <v>119</v>
      </c>
      <c r="G167" t="s">
        <v>162</v>
      </c>
      <c r="H167" t="s">
        <v>6347</v>
      </c>
      <c r="I167" t="s">
        <v>6373</v>
      </c>
      <c r="N167" t="s">
        <v>6349</v>
      </c>
      <c r="O167" s="5">
        <f>0</f>
        <v>0</v>
      </c>
    </row>
    <row r="168" spans="1:15" hidden="1" x14ac:dyDescent="0.35">
      <c r="A168" t="s">
        <v>6345</v>
      </c>
      <c r="B168" t="s">
        <v>624</v>
      </c>
      <c r="C168" t="s">
        <v>6371</v>
      </c>
      <c r="D168" t="s">
        <v>640</v>
      </c>
      <c r="E168" t="s">
        <v>119</v>
      </c>
      <c r="F168" t="s">
        <v>119</v>
      </c>
      <c r="G168" t="s">
        <v>162</v>
      </c>
      <c r="H168" t="s">
        <v>6347</v>
      </c>
      <c r="I168" t="s">
        <v>6419</v>
      </c>
      <c r="N168" t="s">
        <v>6349</v>
      </c>
      <c r="O168" s="5">
        <f>0</f>
        <v>0</v>
      </c>
    </row>
    <row r="169" spans="1:15" hidden="1" x14ac:dyDescent="0.35">
      <c r="A169" t="s">
        <v>6345</v>
      </c>
      <c r="B169" t="s">
        <v>624</v>
      </c>
      <c r="C169" t="s">
        <v>6371</v>
      </c>
      <c r="D169" t="s">
        <v>640</v>
      </c>
      <c r="E169" t="s">
        <v>119</v>
      </c>
      <c r="F169" t="s">
        <v>119</v>
      </c>
      <c r="G169" t="s">
        <v>154</v>
      </c>
      <c r="H169" t="s">
        <v>5707</v>
      </c>
      <c r="I169" t="s">
        <v>6377</v>
      </c>
      <c r="N169" t="s">
        <v>6349</v>
      </c>
      <c r="O169" s="5">
        <f>0</f>
        <v>0</v>
      </c>
    </row>
    <row r="170" spans="1:15" hidden="1" x14ac:dyDescent="0.35">
      <c r="A170" t="s">
        <v>6345</v>
      </c>
      <c r="B170" t="s">
        <v>624</v>
      </c>
      <c r="C170" t="s">
        <v>6371</v>
      </c>
      <c r="D170" t="s">
        <v>640</v>
      </c>
      <c r="E170" t="s">
        <v>119</v>
      </c>
      <c r="F170" t="s">
        <v>119</v>
      </c>
      <c r="G170" t="s">
        <v>154</v>
      </c>
      <c r="H170" t="s">
        <v>6347</v>
      </c>
      <c r="I170" t="s">
        <v>6374</v>
      </c>
      <c r="N170" t="s">
        <v>6349</v>
      </c>
      <c r="O170" s="5">
        <f>0</f>
        <v>0</v>
      </c>
    </row>
    <row r="171" spans="1:15" hidden="1" x14ac:dyDescent="0.35">
      <c r="A171" t="s">
        <v>6345</v>
      </c>
      <c r="B171" t="s">
        <v>624</v>
      </c>
      <c r="C171" t="s">
        <v>6371</v>
      </c>
      <c r="D171" t="s">
        <v>640</v>
      </c>
      <c r="E171" t="s">
        <v>119</v>
      </c>
      <c r="F171" t="s">
        <v>119</v>
      </c>
      <c r="G171" t="s">
        <v>154</v>
      </c>
      <c r="H171" t="s">
        <v>5707</v>
      </c>
      <c r="I171" t="s">
        <v>6372</v>
      </c>
      <c r="N171" t="s">
        <v>6349</v>
      </c>
      <c r="O171" s="5">
        <f>0</f>
        <v>0</v>
      </c>
    </row>
    <row r="172" spans="1:15" hidden="1" x14ac:dyDescent="0.35">
      <c r="A172" t="s">
        <v>6345</v>
      </c>
      <c r="B172" t="s">
        <v>624</v>
      </c>
      <c r="C172" t="s">
        <v>6371</v>
      </c>
      <c r="D172" t="s">
        <v>640</v>
      </c>
      <c r="E172" t="s">
        <v>119</v>
      </c>
      <c r="F172" t="s">
        <v>119</v>
      </c>
      <c r="G172" t="s">
        <v>154</v>
      </c>
      <c r="H172" t="s">
        <v>6347</v>
      </c>
      <c r="I172" t="s">
        <v>6375</v>
      </c>
      <c r="N172" t="s">
        <v>6349</v>
      </c>
      <c r="O172" s="5">
        <f>0</f>
        <v>0</v>
      </c>
    </row>
    <row r="173" spans="1:15" hidden="1" x14ac:dyDescent="0.35">
      <c r="A173" t="s">
        <v>6345</v>
      </c>
      <c r="B173" t="s">
        <v>624</v>
      </c>
      <c r="C173" t="s">
        <v>6371</v>
      </c>
      <c r="D173" t="s">
        <v>640</v>
      </c>
      <c r="E173" t="s">
        <v>119</v>
      </c>
      <c r="F173" t="s">
        <v>119</v>
      </c>
      <c r="G173" t="s">
        <v>154</v>
      </c>
      <c r="H173" t="s">
        <v>5707</v>
      </c>
      <c r="I173" t="s">
        <v>6379</v>
      </c>
      <c r="N173" t="s">
        <v>6349</v>
      </c>
      <c r="O173" s="5">
        <f>0</f>
        <v>0</v>
      </c>
    </row>
    <row r="174" spans="1:15" hidden="1" x14ac:dyDescent="0.35">
      <c r="A174" t="s">
        <v>6345</v>
      </c>
      <c r="B174" t="s">
        <v>624</v>
      </c>
      <c r="C174" t="s">
        <v>6371</v>
      </c>
      <c r="D174" t="s">
        <v>640</v>
      </c>
      <c r="E174" t="s">
        <v>119</v>
      </c>
      <c r="F174" t="s">
        <v>119</v>
      </c>
      <c r="G174" t="s">
        <v>162</v>
      </c>
      <c r="H174" t="s">
        <v>6347</v>
      </c>
      <c r="I174" t="s">
        <v>6378</v>
      </c>
      <c r="N174" t="s">
        <v>6349</v>
      </c>
      <c r="O174" s="5">
        <f>0</f>
        <v>0</v>
      </c>
    </row>
    <row r="175" spans="1:15" hidden="1" x14ac:dyDescent="0.35">
      <c r="A175" t="s">
        <v>6345</v>
      </c>
      <c r="B175" t="s">
        <v>624</v>
      </c>
      <c r="C175" t="s">
        <v>6371</v>
      </c>
      <c r="D175" t="s">
        <v>640</v>
      </c>
      <c r="E175" t="s">
        <v>119</v>
      </c>
      <c r="F175" t="s">
        <v>119</v>
      </c>
      <c r="G175" t="s">
        <v>161</v>
      </c>
      <c r="H175" t="s">
        <v>6347</v>
      </c>
      <c r="I175" t="s">
        <v>6420</v>
      </c>
      <c r="N175" t="s">
        <v>6349</v>
      </c>
      <c r="O175" s="5">
        <f>0</f>
        <v>0</v>
      </c>
    </row>
    <row r="176" spans="1:15" hidden="1" x14ac:dyDescent="0.35">
      <c r="A176" t="s">
        <v>6345</v>
      </c>
      <c r="B176" t="s">
        <v>624</v>
      </c>
      <c r="C176" t="s">
        <v>6371</v>
      </c>
      <c r="D176" t="s">
        <v>640</v>
      </c>
      <c r="E176" t="s">
        <v>119</v>
      </c>
      <c r="F176" t="s">
        <v>119</v>
      </c>
      <c r="G176" t="s">
        <v>162</v>
      </c>
      <c r="H176" t="s">
        <v>5707</v>
      </c>
      <c r="I176" t="s">
        <v>6422</v>
      </c>
      <c r="N176" t="s">
        <v>6349</v>
      </c>
      <c r="O176" s="5">
        <f>0</f>
        <v>0</v>
      </c>
    </row>
    <row r="177" spans="1:15" hidden="1" x14ac:dyDescent="0.35">
      <c r="A177" t="s">
        <v>6345</v>
      </c>
      <c r="B177" t="s">
        <v>624</v>
      </c>
      <c r="C177" t="s">
        <v>6371</v>
      </c>
      <c r="D177" t="s">
        <v>6423</v>
      </c>
      <c r="E177" t="s">
        <v>119</v>
      </c>
      <c r="F177" t="s">
        <v>119</v>
      </c>
      <c r="G177" t="s">
        <v>154</v>
      </c>
      <c r="H177" t="s">
        <v>5707</v>
      </c>
      <c r="I177" t="s">
        <v>6377</v>
      </c>
      <c r="N177" t="s">
        <v>6349</v>
      </c>
      <c r="O177" s="5">
        <f>0</f>
        <v>0</v>
      </c>
    </row>
    <row r="178" spans="1:15" hidden="1" x14ac:dyDescent="0.35">
      <c r="A178" t="s">
        <v>6345</v>
      </c>
      <c r="B178" t="s">
        <v>624</v>
      </c>
      <c r="C178" t="s">
        <v>6371</v>
      </c>
      <c r="D178" t="s">
        <v>6423</v>
      </c>
      <c r="E178" t="s">
        <v>119</v>
      </c>
      <c r="F178" t="s">
        <v>119</v>
      </c>
      <c r="G178" t="s">
        <v>162</v>
      </c>
      <c r="H178" t="s">
        <v>6347</v>
      </c>
      <c r="I178" t="s">
        <v>6378</v>
      </c>
      <c r="N178" t="s">
        <v>6349</v>
      </c>
      <c r="O178" s="5">
        <f>0</f>
        <v>0</v>
      </c>
    </row>
    <row r="179" spans="1:15" hidden="1" x14ac:dyDescent="0.35">
      <c r="A179" t="s">
        <v>6345</v>
      </c>
      <c r="B179" t="s">
        <v>624</v>
      </c>
      <c r="C179" t="s">
        <v>6371</v>
      </c>
      <c r="D179" t="s">
        <v>6423</v>
      </c>
      <c r="E179" t="s">
        <v>119</v>
      </c>
      <c r="F179" t="s">
        <v>119</v>
      </c>
      <c r="G179" t="s">
        <v>154</v>
      </c>
      <c r="H179" t="s">
        <v>6347</v>
      </c>
      <c r="I179" t="s">
        <v>6376</v>
      </c>
      <c r="N179" t="s">
        <v>6349</v>
      </c>
      <c r="O179" s="5">
        <f>0</f>
        <v>0</v>
      </c>
    </row>
    <row r="180" spans="1:15" hidden="1" x14ac:dyDescent="0.35">
      <c r="A180" t="s">
        <v>6345</v>
      </c>
      <c r="B180" t="s">
        <v>624</v>
      </c>
      <c r="C180" t="s">
        <v>6371</v>
      </c>
      <c r="D180" t="s">
        <v>6423</v>
      </c>
      <c r="E180" t="s">
        <v>119</v>
      </c>
      <c r="F180" t="s">
        <v>119</v>
      </c>
      <c r="G180" t="s">
        <v>154</v>
      </c>
      <c r="H180" t="s">
        <v>6347</v>
      </c>
      <c r="I180" t="s">
        <v>6417</v>
      </c>
      <c r="N180" t="s">
        <v>6349</v>
      </c>
      <c r="O180" s="5">
        <f>0</f>
        <v>0</v>
      </c>
    </row>
    <row r="181" spans="1:15" hidden="1" x14ac:dyDescent="0.35">
      <c r="A181" t="s">
        <v>6345</v>
      </c>
      <c r="B181" t="s">
        <v>624</v>
      </c>
      <c r="C181" t="s">
        <v>6371</v>
      </c>
      <c r="D181" t="s">
        <v>6423</v>
      </c>
      <c r="E181" t="s">
        <v>119</v>
      </c>
      <c r="F181" t="s">
        <v>119</v>
      </c>
      <c r="G181" t="s">
        <v>154</v>
      </c>
      <c r="H181" t="s">
        <v>5707</v>
      </c>
      <c r="I181" t="s">
        <v>6372</v>
      </c>
      <c r="N181" t="s">
        <v>6349</v>
      </c>
      <c r="O181" s="5">
        <f>0</f>
        <v>0</v>
      </c>
    </row>
    <row r="182" spans="1:15" hidden="1" x14ac:dyDescent="0.35">
      <c r="A182" t="s">
        <v>6345</v>
      </c>
      <c r="B182" t="s">
        <v>624</v>
      </c>
      <c r="C182" t="s">
        <v>6371</v>
      </c>
      <c r="D182" t="s">
        <v>6423</v>
      </c>
      <c r="E182" t="s">
        <v>119</v>
      </c>
      <c r="F182" t="s">
        <v>119</v>
      </c>
      <c r="G182" t="s">
        <v>154</v>
      </c>
      <c r="H182" t="s">
        <v>5707</v>
      </c>
      <c r="I182" t="s">
        <v>6418</v>
      </c>
      <c r="N182" t="s">
        <v>6349</v>
      </c>
      <c r="O182" s="5">
        <f>0</f>
        <v>0</v>
      </c>
    </row>
    <row r="183" spans="1:15" hidden="1" x14ac:dyDescent="0.35">
      <c r="A183" t="s">
        <v>6345</v>
      </c>
      <c r="B183" t="s">
        <v>624</v>
      </c>
      <c r="C183" t="s">
        <v>6371</v>
      </c>
      <c r="D183" t="s">
        <v>702</v>
      </c>
      <c r="E183" t="s">
        <v>119</v>
      </c>
      <c r="F183" t="s">
        <v>119</v>
      </c>
      <c r="G183" t="s">
        <v>162</v>
      </c>
      <c r="H183" t="s">
        <v>6347</v>
      </c>
      <c r="I183" t="s">
        <v>6373</v>
      </c>
      <c r="N183" t="s">
        <v>6349</v>
      </c>
      <c r="O183" s="5">
        <f>0</f>
        <v>0</v>
      </c>
    </row>
    <row r="184" spans="1:15" hidden="1" x14ac:dyDescent="0.35">
      <c r="A184" t="s">
        <v>6345</v>
      </c>
      <c r="B184" t="s">
        <v>624</v>
      </c>
      <c r="C184" t="s">
        <v>6371</v>
      </c>
      <c r="D184" t="s">
        <v>702</v>
      </c>
      <c r="E184" t="s">
        <v>119</v>
      </c>
      <c r="F184" t="s">
        <v>119</v>
      </c>
      <c r="G184" t="s">
        <v>154</v>
      </c>
      <c r="H184" t="s">
        <v>6347</v>
      </c>
      <c r="I184" t="s">
        <v>6374</v>
      </c>
      <c r="N184" t="s">
        <v>6349</v>
      </c>
      <c r="O184" s="5">
        <f>0</f>
        <v>0</v>
      </c>
    </row>
    <row r="185" spans="1:15" hidden="1" x14ac:dyDescent="0.35">
      <c r="A185" t="s">
        <v>6345</v>
      </c>
      <c r="B185" t="s">
        <v>624</v>
      </c>
      <c r="C185" t="s">
        <v>6371</v>
      </c>
      <c r="D185" t="s">
        <v>702</v>
      </c>
      <c r="E185" t="s">
        <v>119</v>
      </c>
      <c r="F185" t="s">
        <v>119</v>
      </c>
      <c r="G185" t="s">
        <v>161</v>
      </c>
      <c r="H185" t="s">
        <v>6347</v>
      </c>
      <c r="I185" t="s">
        <v>6420</v>
      </c>
      <c r="N185" t="s">
        <v>6349</v>
      </c>
      <c r="O185" s="5">
        <f>0</f>
        <v>0</v>
      </c>
    </row>
    <row r="186" spans="1:15" hidden="1" x14ac:dyDescent="0.35">
      <c r="A186" t="s">
        <v>6345</v>
      </c>
      <c r="B186" t="s">
        <v>624</v>
      </c>
      <c r="C186" t="s">
        <v>6371</v>
      </c>
      <c r="D186" t="s">
        <v>702</v>
      </c>
      <c r="E186" t="s">
        <v>119</v>
      </c>
      <c r="F186" t="s">
        <v>119</v>
      </c>
      <c r="G186" t="s">
        <v>154</v>
      </c>
      <c r="H186" t="s">
        <v>5707</v>
      </c>
      <c r="I186" t="s">
        <v>6377</v>
      </c>
      <c r="N186" t="s">
        <v>6349</v>
      </c>
      <c r="O186" s="5">
        <f>0</f>
        <v>0</v>
      </c>
    </row>
    <row r="187" spans="1:15" hidden="1" x14ac:dyDescent="0.35">
      <c r="A187" t="s">
        <v>6345</v>
      </c>
      <c r="B187" t="s">
        <v>624</v>
      </c>
      <c r="C187" t="s">
        <v>6371</v>
      </c>
      <c r="D187" t="s">
        <v>702</v>
      </c>
      <c r="E187" t="s">
        <v>119</v>
      </c>
      <c r="F187" t="s">
        <v>119</v>
      </c>
      <c r="G187" t="s">
        <v>154</v>
      </c>
      <c r="H187" t="s">
        <v>5707</v>
      </c>
      <c r="I187" t="s">
        <v>6372</v>
      </c>
      <c r="N187" t="s">
        <v>6349</v>
      </c>
      <c r="O187" s="5">
        <f>0</f>
        <v>0</v>
      </c>
    </row>
    <row r="188" spans="1:15" hidden="1" x14ac:dyDescent="0.35">
      <c r="A188" t="s">
        <v>6345</v>
      </c>
      <c r="B188" t="s">
        <v>624</v>
      </c>
      <c r="C188" t="s">
        <v>6371</v>
      </c>
      <c r="D188" t="s">
        <v>702</v>
      </c>
      <c r="E188" t="s">
        <v>119</v>
      </c>
      <c r="F188" t="s">
        <v>119</v>
      </c>
      <c r="G188" t="s">
        <v>162</v>
      </c>
      <c r="H188" t="s">
        <v>6347</v>
      </c>
      <c r="I188" t="s">
        <v>6378</v>
      </c>
      <c r="N188" t="s">
        <v>6349</v>
      </c>
      <c r="O188" s="5">
        <f>0</f>
        <v>0</v>
      </c>
    </row>
    <row r="189" spans="1:15" hidden="1" x14ac:dyDescent="0.35">
      <c r="A189" t="s">
        <v>6345</v>
      </c>
      <c r="B189" t="s">
        <v>624</v>
      </c>
      <c r="C189" t="s">
        <v>6371</v>
      </c>
      <c r="D189" t="s">
        <v>702</v>
      </c>
      <c r="E189" t="s">
        <v>119</v>
      </c>
      <c r="F189" t="s">
        <v>119</v>
      </c>
      <c r="G189" t="s">
        <v>154</v>
      </c>
      <c r="H189" t="s">
        <v>6347</v>
      </c>
      <c r="I189" t="s">
        <v>6376</v>
      </c>
      <c r="N189" t="s">
        <v>6349</v>
      </c>
      <c r="O189" s="5">
        <f>0</f>
        <v>0</v>
      </c>
    </row>
    <row r="190" spans="1:15" hidden="1" x14ac:dyDescent="0.35">
      <c r="A190" t="s">
        <v>6345</v>
      </c>
      <c r="B190" t="s">
        <v>624</v>
      </c>
      <c r="C190" t="s">
        <v>6371</v>
      </c>
      <c r="D190" t="s">
        <v>702</v>
      </c>
      <c r="E190" t="s">
        <v>119</v>
      </c>
      <c r="F190" t="s">
        <v>119</v>
      </c>
      <c r="G190" t="s">
        <v>162</v>
      </c>
      <c r="H190" t="s">
        <v>5707</v>
      </c>
      <c r="I190" t="s">
        <v>6421</v>
      </c>
      <c r="N190" t="s">
        <v>6349</v>
      </c>
      <c r="O190" s="5">
        <f>0</f>
        <v>0</v>
      </c>
    </row>
    <row r="191" spans="1:15" hidden="1" x14ac:dyDescent="0.35">
      <c r="A191" t="s">
        <v>6345</v>
      </c>
      <c r="B191" t="s">
        <v>624</v>
      </c>
      <c r="C191" t="s">
        <v>6371</v>
      </c>
      <c r="D191" t="s">
        <v>702</v>
      </c>
      <c r="E191" t="s">
        <v>119</v>
      </c>
      <c r="F191" t="s">
        <v>119</v>
      </c>
      <c r="G191" t="s">
        <v>154</v>
      </c>
      <c r="H191" t="s">
        <v>6347</v>
      </c>
      <c r="I191" t="s">
        <v>6375</v>
      </c>
      <c r="N191" t="s">
        <v>6349</v>
      </c>
      <c r="O191" s="5">
        <f>0</f>
        <v>0</v>
      </c>
    </row>
    <row r="192" spans="1:15" hidden="1" x14ac:dyDescent="0.35">
      <c r="A192" t="s">
        <v>6345</v>
      </c>
      <c r="B192" t="s">
        <v>624</v>
      </c>
      <c r="C192" t="s">
        <v>6371</v>
      </c>
      <c r="D192" t="s">
        <v>702</v>
      </c>
      <c r="E192" t="s">
        <v>119</v>
      </c>
      <c r="F192" t="s">
        <v>119</v>
      </c>
      <c r="G192" t="s">
        <v>162</v>
      </c>
      <c r="H192" t="s">
        <v>6347</v>
      </c>
      <c r="I192" t="s">
        <v>6424</v>
      </c>
      <c r="N192" t="s">
        <v>6349</v>
      </c>
      <c r="O192" s="5">
        <f>0</f>
        <v>0</v>
      </c>
    </row>
    <row r="193" spans="1:15" hidden="1" x14ac:dyDescent="0.35">
      <c r="A193" t="s">
        <v>6345</v>
      </c>
      <c r="B193" t="s">
        <v>624</v>
      </c>
      <c r="C193" t="s">
        <v>6371</v>
      </c>
      <c r="D193" t="s">
        <v>799</v>
      </c>
      <c r="E193" t="s">
        <v>119</v>
      </c>
      <c r="F193" t="s">
        <v>119</v>
      </c>
      <c r="G193" t="s">
        <v>162</v>
      </c>
      <c r="H193" t="s">
        <v>6347</v>
      </c>
      <c r="I193" t="s">
        <v>6373</v>
      </c>
      <c r="N193" t="s">
        <v>6349</v>
      </c>
      <c r="O193" s="5">
        <f>0</f>
        <v>0</v>
      </c>
    </row>
    <row r="194" spans="1:15" hidden="1" x14ac:dyDescent="0.35">
      <c r="A194" t="s">
        <v>6345</v>
      </c>
      <c r="B194" t="s">
        <v>624</v>
      </c>
      <c r="C194" t="s">
        <v>6371</v>
      </c>
      <c r="D194" t="s">
        <v>799</v>
      </c>
      <c r="E194" t="s">
        <v>119</v>
      </c>
      <c r="F194" t="s">
        <v>119</v>
      </c>
      <c r="G194" t="s">
        <v>162</v>
      </c>
      <c r="H194" t="s">
        <v>6347</v>
      </c>
      <c r="I194" t="s">
        <v>6378</v>
      </c>
      <c r="N194" t="s">
        <v>6349</v>
      </c>
      <c r="O194" s="5">
        <f>0</f>
        <v>0</v>
      </c>
    </row>
    <row r="195" spans="1:15" hidden="1" x14ac:dyDescent="0.35">
      <c r="A195" t="s">
        <v>6345</v>
      </c>
      <c r="B195" t="s">
        <v>624</v>
      </c>
      <c r="C195" t="s">
        <v>6371</v>
      </c>
      <c r="D195" t="s">
        <v>799</v>
      </c>
      <c r="E195" t="s">
        <v>119</v>
      </c>
      <c r="F195" t="s">
        <v>119</v>
      </c>
      <c r="G195" t="s">
        <v>162</v>
      </c>
      <c r="H195" t="s">
        <v>5707</v>
      </c>
      <c r="I195" t="s">
        <v>6421</v>
      </c>
      <c r="N195" t="s">
        <v>6349</v>
      </c>
      <c r="O195" s="5">
        <f>0</f>
        <v>0</v>
      </c>
    </row>
    <row r="196" spans="1:15" hidden="1" x14ac:dyDescent="0.35">
      <c r="A196" t="s">
        <v>6345</v>
      </c>
      <c r="B196" t="s">
        <v>624</v>
      </c>
      <c r="C196" t="s">
        <v>6371</v>
      </c>
      <c r="D196" t="s">
        <v>799</v>
      </c>
      <c r="E196" t="s">
        <v>119</v>
      </c>
      <c r="F196" t="s">
        <v>119</v>
      </c>
      <c r="G196" t="s">
        <v>154</v>
      </c>
      <c r="H196" t="s">
        <v>6347</v>
      </c>
      <c r="I196" t="s">
        <v>6375</v>
      </c>
      <c r="N196" t="s">
        <v>6349</v>
      </c>
      <c r="O196" s="5">
        <f>0</f>
        <v>0</v>
      </c>
    </row>
    <row r="197" spans="1:15" hidden="1" x14ac:dyDescent="0.35">
      <c r="A197" t="s">
        <v>6345</v>
      </c>
      <c r="B197" t="s">
        <v>624</v>
      </c>
      <c r="C197" t="s">
        <v>6371</v>
      </c>
      <c r="D197" t="s">
        <v>799</v>
      </c>
      <c r="E197" t="s">
        <v>119</v>
      </c>
      <c r="F197" t="s">
        <v>119</v>
      </c>
      <c r="G197" t="s">
        <v>154</v>
      </c>
      <c r="H197" t="s">
        <v>6347</v>
      </c>
      <c r="I197" t="s">
        <v>6376</v>
      </c>
      <c r="N197" t="s">
        <v>6349</v>
      </c>
      <c r="O197" s="5">
        <f>0</f>
        <v>0</v>
      </c>
    </row>
    <row r="198" spans="1:15" hidden="1" x14ac:dyDescent="0.35">
      <c r="A198" t="s">
        <v>6345</v>
      </c>
      <c r="B198" t="s">
        <v>624</v>
      </c>
      <c r="C198" t="s">
        <v>6371</v>
      </c>
      <c r="D198" t="s">
        <v>799</v>
      </c>
      <c r="E198" t="s">
        <v>119</v>
      </c>
      <c r="F198" t="s">
        <v>119</v>
      </c>
      <c r="G198" t="s">
        <v>154</v>
      </c>
      <c r="H198" t="s">
        <v>5707</v>
      </c>
      <c r="I198" t="s">
        <v>6372</v>
      </c>
      <c r="N198" t="s">
        <v>6349</v>
      </c>
      <c r="O198" s="5">
        <f>0</f>
        <v>0</v>
      </c>
    </row>
    <row r="199" spans="1:15" hidden="1" x14ac:dyDescent="0.35">
      <c r="A199" t="s">
        <v>6345</v>
      </c>
      <c r="B199" t="s">
        <v>624</v>
      </c>
      <c r="C199" t="s">
        <v>6371</v>
      </c>
      <c r="D199" t="s">
        <v>799</v>
      </c>
      <c r="E199" t="s">
        <v>119</v>
      </c>
      <c r="F199" t="s">
        <v>119</v>
      </c>
      <c r="G199" t="s">
        <v>154</v>
      </c>
      <c r="H199" t="s">
        <v>5707</v>
      </c>
      <c r="I199" t="s">
        <v>6377</v>
      </c>
      <c r="N199" t="s">
        <v>6349</v>
      </c>
      <c r="O199" s="5">
        <f>0</f>
        <v>0</v>
      </c>
    </row>
    <row r="200" spans="1:15" hidden="1" x14ac:dyDescent="0.35">
      <c r="A200" t="s">
        <v>6345</v>
      </c>
      <c r="B200" t="s">
        <v>624</v>
      </c>
      <c r="C200" t="s">
        <v>6371</v>
      </c>
      <c r="D200" t="s">
        <v>799</v>
      </c>
      <c r="E200" t="s">
        <v>119</v>
      </c>
      <c r="F200" t="s">
        <v>119</v>
      </c>
      <c r="G200" t="s">
        <v>161</v>
      </c>
      <c r="H200" t="s">
        <v>6347</v>
      </c>
      <c r="I200" t="s">
        <v>6420</v>
      </c>
      <c r="N200" t="s">
        <v>6349</v>
      </c>
      <c r="O200" s="5">
        <f>0</f>
        <v>0</v>
      </c>
    </row>
    <row r="201" spans="1:15" hidden="1" x14ac:dyDescent="0.35">
      <c r="A201" t="s">
        <v>6345</v>
      </c>
      <c r="B201" t="s">
        <v>624</v>
      </c>
      <c r="C201" t="s">
        <v>6371</v>
      </c>
      <c r="D201" t="s">
        <v>806</v>
      </c>
      <c r="E201" t="s">
        <v>119</v>
      </c>
      <c r="F201" t="s">
        <v>119</v>
      </c>
      <c r="G201" t="s">
        <v>154</v>
      </c>
      <c r="H201" t="s">
        <v>5707</v>
      </c>
      <c r="I201" t="s">
        <v>6377</v>
      </c>
      <c r="N201" t="s">
        <v>6349</v>
      </c>
      <c r="O201" s="5">
        <f>0</f>
        <v>0</v>
      </c>
    </row>
    <row r="202" spans="1:15" hidden="1" x14ac:dyDescent="0.35">
      <c r="A202" t="s">
        <v>6345</v>
      </c>
      <c r="B202" t="s">
        <v>624</v>
      </c>
      <c r="C202" t="s">
        <v>6371</v>
      </c>
      <c r="D202" t="s">
        <v>806</v>
      </c>
      <c r="E202" t="s">
        <v>119</v>
      </c>
      <c r="F202" t="s">
        <v>119</v>
      </c>
      <c r="G202" t="s">
        <v>162</v>
      </c>
      <c r="H202" t="s">
        <v>6347</v>
      </c>
      <c r="I202" t="s">
        <v>6373</v>
      </c>
      <c r="N202" t="s">
        <v>6349</v>
      </c>
      <c r="O202" s="5">
        <f>0</f>
        <v>0</v>
      </c>
    </row>
    <row r="203" spans="1:15" hidden="1" x14ac:dyDescent="0.35">
      <c r="A203" t="s">
        <v>6345</v>
      </c>
      <c r="B203" t="s">
        <v>624</v>
      </c>
      <c r="C203" t="s">
        <v>6371</v>
      </c>
      <c r="D203" t="s">
        <v>806</v>
      </c>
      <c r="E203" t="s">
        <v>119</v>
      </c>
      <c r="F203" t="s">
        <v>119</v>
      </c>
      <c r="G203" t="s">
        <v>154</v>
      </c>
      <c r="H203" t="s">
        <v>6347</v>
      </c>
      <c r="I203" t="s">
        <v>6375</v>
      </c>
      <c r="N203" t="s">
        <v>6349</v>
      </c>
      <c r="O203" s="5">
        <f>0</f>
        <v>0</v>
      </c>
    </row>
    <row r="204" spans="1:15" hidden="1" x14ac:dyDescent="0.35">
      <c r="A204" t="s">
        <v>6345</v>
      </c>
      <c r="B204" t="s">
        <v>624</v>
      </c>
      <c r="C204" t="s">
        <v>6371</v>
      </c>
      <c r="D204" t="s">
        <v>806</v>
      </c>
      <c r="E204" t="s">
        <v>119</v>
      </c>
      <c r="F204" t="s">
        <v>119</v>
      </c>
      <c r="G204" t="s">
        <v>154</v>
      </c>
      <c r="H204" t="s">
        <v>6347</v>
      </c>
      <c r="I204" t="s">
        <v>6374</v>
      </c>
      <c r="N204" t="s">
        <v>6349</v>
      </c>
      <c r="O204" s="5">
        <f>0</f>
        <v>0</v>
      </c>
    </row>
    <row r="205" spans="1:15" hidden="1" x14ac:dyDescent="0.35">
      <c r="A205" t="s">
        <v>6345</v>
      </c>
      <c r="B205" t="s">
        <v>624</v>
      </c>
      <c r="C205" t="s">
        <v>6371</v>
      </c>
      <c r="D205" t="s">
        <v>806</v>
      </c>
      <c r="E205" t="s">
        <v>119</v>
      </c>
      <c r="F205" t="s">
        <v>119</v>
      </c>
      <c r="G205" t="s">
        <v>154</v>
      </c>
      <c r="H205" t="s">
        <v>6347</v>
      </c>
      <c r="I205" t="s">
        <v>6376</v>
      </c>
      <c r="N205" t="s">
        <v>6349</v>
      </c>
      <c r="O205" s="5">
        <f>0</f>
        <v>0</v>
      </c>
    </row>
    <row r="206" spans="1:15" hidden="1" x14ac:dyDescent="0.35">
      <c r="A206" t="s">
        <v>6345</v>
      </c>
      <c r="B206" t="s">
        <v>624</v>
      </c>
      <c r="C206" t="s">
        <v>6371</v>
      </c>
      <c r="D206" t="s">
        <v>806</v>
      </c>
      <c r="E206" t="s">
        <v>119</v>
      </c>
      <c r="F206" t="s">
        <v>119</v>
      </c>
      <c r="G206" t="s">
        <v>162</v>
      </c>
      <c r="H206" t="s">
        <v>6347</v>
      </c>
      <c r="I206" t="s">
        <v>6378</v>
      </c>
      <c r="N206" t="s">
        <v>6349</v>
      </c>
      <c r="O206" s="5">
        <f>0</f>
        <v>0</v>
      </c>
    </row>
    <row r="207" spans="1:15" hidden="1" x14ac:dyDescent="0.35">
      <c r="A207" t="s">
        <v>6345</v>
      </c>
      <c r="B207" t="s">
        <v>624</v>
      </c>
      <c r="C207" t="s">
        <v>6371</v>
      </c>
      <c r="D207" t="s">
        <v>806</v>
      </c>
      <c r="E207" t="s">
        <v>119</v>
      </c>
      <c r="F207" t="s">
        <v>119</v>
      </c>
      <c r="G207" t="s">
        <v>154</v>
      </c>
      <c r="H207" t="s">
        <v>5707</v>
      </c>
      <c r="I207" t="s">
        <v>6379</v>
      </c>
      <c r="N207" t="s">
        <v>6349</v>
      </c>
      <c r="O207" s="5">
        <f>0</f>
        <v>0</v>
      </c>
    </row>
    <row r="208" spans="1:15" hidden="1" x14ac:dyDescent="0.35">
      <c r="A208" t="s">
        <v>6345</v>
      </c>
      <c r="B208" t="s">
        <v>624</v>
      </c>
      <c r="C208" t="s">
        <v>6371</v>
      </c>
      <c r="D208" t="s">
        <v>806</v>
      </c>
      <c r="E208" t="s">
        <v>119</v>
      </c>
      <c r="F208" t="s">
        <v>119</v>
      </c>
      <c r="G208" t="s">
        <v>154</v>
      </c>
      <c r="H208" t="s">
        <v>5707</v>
      </c>
      <c r="I208" t="s">
        <v>6372</v>
      </c>
      <c r="N208" t="s">
        <v>6349</v>
      </c>
      <c r="O208" s="5">
        <f>0</f>
        <v>0</v>
      </c>
    </row>
    <row r="209" spans="1:15" hidden="1" x14ac:dyDescent="0.35">
      <c r="A209" t="s">
        <v>6345</v>
      </c>
      <c r="B209" t="s">
        <v>624</v>
      </c>
      <c r="C209" t="s">
        <v>6371</v>
      </c>
      <c r="D209" t="s">
        <v>812</v>
      </c>
      <c r="E209" t="s">
        <v>119</v>
      </c>
      <c r="F209" t="s">
        <v>119</v>
      </c>
      <c r="G209" t="s">
        <v>162</v>
      </c>
      <c r="H209" t="s">
        <v>6347</v>
      </c>
      <c r="I209" t="s">
        <v>6378</v>
      </c>
      <c r="N209" t="s">
        <v>6349</v>
      </c>
      <c r="O209" s="5">
        <f>0</f>
        <v>0</v>
      </c>
    </row>
    <row r="210" spans="1:15" hidden="1" x14ac:dyDescent="0.35">
      <c r="A210" t="s">
        <v>6345</v>
      </c>
      <c r="B210" t="s">
        <v>624</v>
      </c>
      <c r="C210" t="s">
        <v>6371</v>
      </c>
      <c r="D210" t="s">
        <v>812</v>
      </c>
      <c r="E210" t="s">
        <v>119</v>
      </c>
      <c r="F210" t="s">
        <v>119</v>
      </c>
      <c r="G210" t="s">
        <v>154</v>
      </c>
      <c r="H210" t="s">
        <v>5707</v>
      </c>
      <c r="I210" t="s">
        <v>6425</v>
      </c>
      <c r="N210" t="s">
        <v>6349</v>
      </c>
      <c r="O210" s="5">
        <f>0</f>
        <v>0</v>
      </c>
    </row>
    <row r="211" spans="1:15" hidden="1" x14ac:dyDescent="0.35">
      <c r="A211" t="s">
        <v>6345</v>
      </c>
      <c r="B211" t="s">
        <v>624</v>
      </c>
      <c r="C211" t="s">
        <v>6371</v>
      </c>
      <c r="D211" t="s">
        <v>812</v>
      </c>
      <c r="E211" t="s">
        <v>119</v>
      </c>
      <c r="F211" t="s">
        <v>119</v>
      </c>
      <c r="G211" t="s">
        <v>154</v>
      </c>
      <c r="H211" t="s">
        <v>5707</v>
      </c>
      <c r="I211" t="s">
        <v>6372</v>
      </c>
      <c r="N211" t="s">
        <v>6349</v>
      </c>
      <c r="O211" s="5">
        <f>0</f>
        <v>0</v>
      </c>
    </row>
    <row r="212" spans="1:15" hidden="1" x14ac:dyDescent="0.35">
      <c r="A212" t="s">
        <v>6345</v>
      </c>
      <c r="B212" t="s">
        <v>624</v>
      </c>
      <c r="C212" t="s">
        <v>6371</v>
      </c>
      <c r="D212" t="s">
        <v>812</v>
      </c>
      <c r="E212" t="s">
        <v>119</v>
      </c>
      <c r="F212" t="s">
        <v>119</v>
      </c>
      <c r="G212" t="s">
        <v>154</v>
      </c>
      <c r="H212" t="s">
        <v>5707</v>
      </c>
      <c r="I212" t="s">
        <v>6379</v>
      </c>
      <c r="N212" t="s">
        <v>6349</v>
      </c>
      <c r="O212" s="5">
        <f>0</f>
        <v>0</v>
      </c>
    </row>
    <row r="213" spans="1:15" hidden="1" x14ac:dyDescent="0.35">
      <c r="A213" t="s">
        <v>6345</v>
      </c>
      <c r="B213" t="s">
        <v>624</v>
      </c>
      <c r="C213" t="s">
        <v>6371</v>
      </c>
      <c r="D213" t="s">
        <v>812</v>
      </c>
      <c r="E213" t="s">
        <v>119</v>
      </c>
      <c r="F213" t="s">
        <v>119</v>
      </c>
      <c r="G213" t="s">
        <v>154</v>
      </c>
      <c r="H213" t="s">
        <v>5707</v>
      </c>
      <c r="I213" t="s">
        <v>6377</v>
      </c>
      <c r="N213" t="s">
        <v>6349</v>
      </c>
      <c r="O213" s="5">
        <f>0</f>
        <v>0</v>
      </c>
    </row>
    <row r="214" spans="1:15" hidden="1" x14ac:dyDescent="0.35">
      <c r="A214" t="s">
        <v>6345</v>
      </c>
      <c r="B214" t="s">
        <v>624</v>
      </c>
      <c r="C214" t="s">
        <v>6371</v>
      </c>
      <c r="D214" t="s">
        <v>812</v>
      </c>
      <c r="E214" t="s">
        <v>119</v>
      </c>
      <c r="F214" t="s">
        <v>119</v>
      </c>
      <c r="G214" t="s">
        <v>162</v>
      </c>
      <c r="H214" t="s">
        <v>5707</v>
      </c>
      <c r="I214" t="s">
        <v>6421</v>
      </c>
      <c r="N214" t="s">
        <v>6349</v>
      </c>
      <c r="O214" s="5">
        <f>0</f>
        <v>0</v>
      </c>
    </row>
    <row r="215" spans="1:15" hidden="1" x14ac:dyDescent="0.35">
      <c r="A215" t="s">
        <v>6345</v>
      </c>
      <c r="B215" t="s">
        <v>624</v>
      </c>
      <c r="C215" t="s">
        <v>6371</v>
      </c>
      <c r="D215" t="s">
        <v>812</v>
      </c>
      <c r="E215" t="s">
        <v>119</v>
      </c>
      <c r="F215" t="s">
        <v>119</v>
      </c>
      <c r="G215" t="s">
        <v>154</v>
      </c>
      <c r="H215" t="s">
        <v>6347</v>
      </c>
      <c r="I215" t="s">
        <v>6375</v>
      </c>
      <c r="N215" t="s">
        <v>6349</v>
      </c>
      <c r="O215" s="5">
        <f>0</f>
        <v>0</v>
      </c>
    </row>
    <row r="216" spans="1:15" hidden="1" x14ac:dyDescent="0.35">
      <c r="A216" t="s">
        <v>6345</v>
      </c>
      <c r="B216" t="s">
        <v>624</v>
      </c>
      <c r="C216" t="s">
        <v>6371</v>
      </c>
      <c r="D216" t="s">
        <v>812</v>
      </c>
      <c r="E216" t="s">
        <v>119</v>
      </c>
      <c r="F216" t="s">
        <v>119</v>
      </c>
      <c r="G216" t="s">
        <v>154</v>
      </c>
      <c r="H216" t="s">
        <v>6347</v>
      </c>
      <c r="I216" t="s">
        <v>6376</v>
      </c>
      <c r="N216" t="s">
        <v>6349</v>
      </c>
      <c r="O216" s="5">
        <f>0</f>
        <v>0</v>
      </c>
    </row>
    <row r="217" spans="1:15" hidden="1" x14ac:dyDescent="0.35">
      <c r="A217" t="s">
        <v>6345</v>
      </c>
      <c r="B217" t="s">
        <v>624</v>
      </c>
      <c r="C217" t="s">
        <v>6371</v>
      </c>
      <c r="D217" t="s">
        <v>812</v>
      </c>
      <c r="E217" t="s">
        <v>119</v>
      </c>
      <c r="F217" t="s">
        <v>119</v>
      </c>
      <c r="G217" t="s">
        <v>154</v>
      </c>
      <c r="H217" t="s">
        <v>6347</v>
      </c>
      <c r="I217" t="s">
        <v>6374</v>
      </c>
      <c r="N217" t="s">
        <v>6349</v>
      </c>
      <c r="O217" s="5">
        <f>0</f>
        <v>0</v>
      </c>
    </row>
    <row r="218" spans="1:15" hidden="1" x14ac:dyDescent="0.35">
      <c r="A218" t="s">
        <v>6345</v>
      </c>
      <c r="B218" t="s">
        <v>624</v>
      </c>
      <c r="C218" t="s">
        <v>6371</v>
      </c>
      <c r="D218" t="s">
        <v>821</v>
      </c>
      <c r="E218" t="s">
        <v>119</v>
      </c>
      <c r="F218" t="s">
        <v>119</v>
      </c>
      <c r="G218" t="s">
        <v>162</v>
      </c>
      <c r="H218" t="s">
        <v>6347</v>
      </c>
      <c r="I218" t="s">
        <v>6378</v>
      </c>
      <c r="N218" t="s">
        <v>6349</v>
      </c>
      <c r="O218" s="5">
        <f>0</f>
        <v>0</v>
      </c>
    </row>
    <row r="219" spans="1:15" hidden="1" x14ac:dyDescent="0.35">
      <c r="A219" t="s">
        <v>6345</v>
      </c>
      <c r="B219" t="s">
        <v>624</v>
      </c>
      <c r="C219" t="s">
        <v>6371</v>
      </c>
      <c r="D219" t="s">
        <v>821</v>
      </c>
      <c r="E219" t="s">
        <v>119</v>
      </c>
      <c r="F219" t="s">
        <v>119</v>
      </c>
      <c r="G219" t="s">
        <v>154</v>
      </c>
      <c r="H219" t="s">
        <v>6347</v>
      </c>
      <c r="I219" t="s">
        <v>6376</v>
      </c>
      <c r="N219" t="s">
        <v>6349</v>
      </c>
      <c r="O219" s="5">
        <f>0</f>
        <v>0</v>
      </c>
    </row>
    <row r="220" spans="1:15" hidden="1" x14ac:dyDescent="0.35">
      <c r="A220" t="s">
        <v>6345</v>
      </c>
      <c r="B220" t="s">
        <v>624</v>
      </c>
      <c r="C220" t="s">
        <v>6371</v>
      </c>
      <c r="D220" t="s">
        <v>821</v>
      </c>
      <c r="E220" t="s">
        <v>119</v>
      </c>
      <c r="F220" t="s">
        <v>119</v>
      </c>
      <c r="G220" t="s">
        <v>162</v>
      </c>
      <c r="H220" t="s">
        <v>6347</v>
      </c>
      <c r="I220" t="s">
        <v>6373</v>
      </c>
      <c r="N220" t="s">
        <v>6349</v>
      </c>
      <c r="O220" s="5">
        <f>0</f>
        <v>0</v>
      </c>
    </row>
    <row r="221" spans="1:15" hidden="1" x14ac:dyDescent="0.35">
      <c r="A221" t="s">
        <v>6345</v>
      </c>
      <c r="B221" t="s">
        <v>624</v>
      </c>
      <c r="C221" t="s">
        <v>6371</v>
      </c>
      <c r="D221" t="s">
        <v>821</v>
      </c>
      <c r="E221" t="s">
        <v>119</v>
      </c>
      <c r="F221" t="s">
        <v>119</v>
      </c>
      <c r="G221" t="s">
        <v>154</v>
      </c>
      <c r="H221" t="s">
        <v>6347</v>
      </c>
      <c r="I221" t="s">
        <v>6417</v>
      </c>
      <c r="N221" t="s">
        <v>6349</v>
      </c>
      <c r="O221" s="5">
        <f>0</f>
        <v>0</v>
      </c>
    </row>
    <row r="222" spans="1:15" hidden="1" x14ac:dyDescent="0.35">
      <c r="A222" t="s">
        <v>6345</v>
      </c>
      <c r="B222" t="s">
        <v>624</v>
      </c>
      <c r="C222" t="s">
        <v>6371</v>
      </c>
      <c r="D222" t="s">
        <v>821</v>
      </c>
      <c r="E222" t="s">
        <v>119</v>
      </c>
      <c r="F222" t="s">
        <v>119</v>
      </c>
      <c r="G222" t="s">
        <v>162</v>
      </c>
      <c r="H222" t="s">
        <v>5707</v>
      </c>
      <c r="I222" t="s">
        <v>6421</v>
      </c>
      <c r="N222" t="s">
        <v>6349</v>
      </c>
      <c r="O222" s="5">
        <f>0</f>
        <v>0</v>
      </c>
    </row>
    <row r="223" spans="1:15" hidden="1" x14ac:dyDescent="0.35">
      <c r="A223" t="s">
        <v>6345</v>
      </c>
      <c r="B223" t="s">
        <v>624</v>
      </c>
      <c r="C223" t="s">
        <v>6371</v>
      </c>
      <c r="D223" t="s">
        <v>821</v>
      </c>
      <c r="E223" t="s">
        <v>119</v>
      </c>
      <c r="F223" t="s">
        <v>119</v>
      </c>
      <c r="G223" t="s">
        <v>154</v>
      </c>
      <c r="H223" t="s">
        <v>5707</v>
      </c>
      <c r="I223" t="s">
        <v>6377</v>
      </c>
      <c r="N223" t="s">
        <v>6349</v>
      </c>
      <c r="O223" s="5">
        <f>0</f>
        <v>0</v>
      </c>
    </row>
    <row r="224" spans="1:15" hidden="1" x14ac:dyDescent="0.35">
      <c r="A224" t="s">
        <v>6345</v>
      </c>
      <c r="B224" t="s">
        <v>624</v>
      </c>
      <c r="C224" t="s">
        <v>6371</v>
      </c>
      <c r="D224" t="s">
        <v>821</v>
      </c>
      <c r="E224" t="s">
        <v>119</v>
      </c>
      <c r="F224" t="s">
        <v>119</v>
      </c>
      <c r="G224" t="s">
        <v>161</v>
      </c>
      <c r="H224" t="s">
        <v>6347</v>
      </c>
      <c r="I224" t="s">
        <v>6420</v>
      </c>
      <c r="N224" t="s">
        <v>6349</v>
      </c>
      <c r="O224" s="5">
        <f>0</f>
        <v>0</v>
      </c>
    </row>
    <row r="225" spans="1:15" hidden="1" x14ac:dyDescent="0.35">
      <c r="A225" t="s">
        <v>6345</v>
      </c>
      <c r="B225" t="s">
        <v>624</v>
      </c>
      <c r="C225" t="s">
        <v>6371</v>
      </c>
      <c r="D225" t="s">
        <v>821</v>
      </c>
      <c r="E225" t="s">
        <v>119</v>
      </c>
      <c r="F225" t="s">
        <v>119</v>
      </c>
      <c r="G225" t="s">
        <v>154</v>
      </c>
      <c r="H225" t="s">
        <v>5707</v>
      </c>
      <c r="I225" t="s">
        <v>6372</v>
      </c>
      <c r="N225" t="s">
        <v>6349</v>
      </c>
      <c r="O225" s="5">
        <f>0</f>
        <v>0</v>
      </c>
    </row>
    <row r="226" spans="1:15" hidden="1" x14ac:dyDescent="0.35">
      <c r="A226" t="s">
        <v>6345</v>
      </c>
      <c r="B226" t="s">
        <v>624</v>
      </c>
      <c r="C226" t="s">
        <v>6371</v>
      </c>
      <c r="D226" t="s">
        <v>821</v>
      </c>
      <c r="E226" t="s">
        <v>119</v>
      </c>
      <c r="F226" t="s">
        <v>119</v>
      </c>
      <c r="G226" t="s">
        <v>154</v>
      </c>
      <c r="H226" t="s">
        <v>5707</v>
      </c>
      <c r="I226" t="s">
        <v>6418</v>
      </c>
      <c r="N226" t="s">
        <v>6349</v>
      </c>
      <c r="O226" s="5">
        <f>0</f>
        <v>0</v>
      </c>
    </row>
    <row r="227" spans="1:15" x14ac:dyDescent="0.35">
      <c r="A227" t="s">
        <v>6345</v>
      </c>
      <c r="B227" t="s">
        <v>624</v>
      </c>
      <c r="C227" t="s">
        <v>6371</v>
      </c>
      <c r="D227" t="s">
        <v>831</v>
      </c>
      <c r="E227" t="s">
        <v>119</v>
      </c>
      <c r="F227" t="s">
        <v>119</v>
      </c>
      <c r="G227" t="s">
        <v>165</v>
      </c>
      <c r="H227" t="s">
        <v>6347</v>
      </c>
      <c r="I227" t="s">
        <v>6426</v>
      </c>
      <c r="N227" t="s">
        <v>6349</v>
      </c>
      <c r="O227" s="5">
        <f>2880</f>
        <v>2880</v>
      </c>
    </row>
    <row r="228" spans="1:15" hidden="1" x14ac:dyDescent="0.35">
      <c r="A228" t="s">
        <v>6345</v>
      </c>
      <c r="B228" t="s">
        <v>624</v>
      </c>
      <c r="C228" t="s">
        <v>6371</v>
      </c>
      <c r="D228" t="s">
        <v>831</v>
      </c>
      <c r="E228" t="s">
        <v>119</v>
      </c>
      <c r="F228" t="s">
        <v>119</v>
      </c>
      <c r="G228" t="s">
        <v>154</v>
      </c>
      <c r="H228" t="s">
        <v>6347</v>
      </c>
      <c r="I228" t="s">
        <v>6417</v>
      </c>
      <c r="N228" t="s">
        <v>6349</v>
      </c>
      <c r="O228" s="5">
        <f>0</f>
        <v>0</v>
      </c>
    </row>
    <row r="229" spans="1:15" hidden="1" x14ac:dyDescent="0.35">
      <c r="A229" t="s">
        <v>6345</v>
      </c>
      <c r="B229" t="s">
        <v>624</v>
      </c>
      <c r="C229" t="s">
        <v>6371</v>
      </c>
      <c r="D229" t="s">
        <v>831</v>
      </c>
      <c r="E229" t="s">
        <v>119</v>
      </c>
      <c r="F229" t="s">
        <v>119</v>
      </c>
      <c r="G229" t="s">
        <v>154</v>
      </c>
      <c r="H229" t="s">
        <v>6347</v>
      </c>
      <c r="I229" t="s">
        <v>6376</v>
      </c>
      <c r="N229" t="s">
        <v>6349</v>
      </c>
      <c r="O229" s="5">
        <f>0</f>
        <v>0</v>
      </c>
    </row>
    <row r="230" spans="1:15" hidden="1" x14ac:dyDescent="0.35">
      <c r="A230" t="s">
        <v>6345</v>
      </c>
      <c r="B230" t="s">
        <v>624</v>
      </c>
      <c r="C230" t="s">
        <v>6371</v>
      </c>
      <c r="D230" t="s">
        <v>831</v>
      </c>
      <c r="E230" t="s">
        <v>119</v>
      </c>
      <c r="F230" t="s">
        <v>119</v>
      </c>
      <c r="G230" t="s">
        <v>154</v>
      </c>
      <c r="H230" t="s">
        <v>5707</v>
      </c>
      <c r="I230" t="s">
        <v>6425</v>
      </c>
      <c r="N230" t="s">
        <v>6349</v>
      </c>
      <c r="O230" s="5">
        <f>0</f>
        <v>0</v>
      </c>
    </row>
    <row r="231" spans="1:15" hidden="1" x14ac:dyDescent="0.35">
      <c r="A231" t="s">
        <v>6345</v>
      </c>
      <c r="B231" t="s">
        <v>624</v>
      </c>
      <c r="C231" t="s">
        <v>6371</v>
      </c>
      <c r="D231" t="s">
        <v>831</v>
      </c>
      <c r="E231" t="s">
        <v>119</v>
      </c>
      <c r="F231" t="s">
        <v>119</v>
      </c>
      <c r="G231" t="s">
        <v>154</v>
      </c>
      <c r="H231" t="s">
        <v>5707</v>
      </c>
      <c r="I231" t="s">
        <v>6372</v>
      </c>
      <c r="N231" t="s">
        <v>6349</v>
      </c>
      <c r="O231" s="5">
        <f>0</f>
        <v>0</v>
      </c>
    </row>
    <row r="232" spans="1:15" hidden="1" x14ac:dyDescent="0.35">
      <c r="A232" t="s">
        <v>6345</v>
      </c>
      <c r="B232" t="s">
        <v>624</v>
      </c>
      <c r="C232" t="s">
        <v>6371</v>
      </c>
      <c r="D232" t="s">
        <v>831</v>
      </c>
      <c r="E232" t="s">
        <v>119</v>
      </c>
      <c r="F232" t="s">
        <v>119</v>
      </c>
      <c r="G232" t="s">
        <v>162</v>
      </c>
      <c r="H232" t="s">
        <v>6347</v>
      </c>
      <c r="I232" t="s">
        <v>6378</v>
      </c>
      <c r="N232" t="s">
        <v>6349</v>
      </c>
      <c r="O232" s="5">
        <f>0</f>
        <v>0</v>
      </c>
    </row>
    <row r="233" spans="1:15" hidden="1" x14ac:dyDescent="0.35">
      <c r="A233" t="s">
        <v>6345</v>
      </c>
      <c r="B233" t="s">
        <v>624</v>
      </c>
      <c r="C233" t="s">
        <v>6371</v>
      </c>
      <c r="D233" t="s">
        <v>831</v>
      </c>
      <c r="E233" t="s">
        <v>119</v>
      </c>
      <c r="F233" t="s">
        <v>119</v>
      </c>
      <c r="G233" t="s">
        <v>154</v>
      </c>
      <c r="H233" t="s">
        <v>5707</v>
      </c>
      <c r="I233" t="s">
        <v>6418</v>
      </c>
      <c r="N233" t="s">
        <v>6349</v>
      </c>
      <c r="O233" s="5">
        <f>0</f>
        <v>0</v>
      </c>
    </row>
    <row r="234" spans="1:15" hidden="1" x14ac:dyDescent="0.35">
      <c r="A234" t="s">
        <v>6345</v>
      </c>
      <c r="B234" t="s">
        <v>624</v>
      </c>
      <c r="C234" t="s">
        <v>6371</v>
      </c>
      <c r="D234" t="s">
        <v>831</v>
      </c>
      <c r="E234" t="s">
        <v>119</v>
      </c>
      <c r="F234" t="s">
        <v>119</v>
      </c>
      <c r="G234" t="s">
        <v>154</v>
      </c>
      <c r="H234" t="s">
        <v>5707</v>
      </c>
      <c r="I234" t="s">
        <v>6377</v>
      </c>
      <c r="N234" t="s">
        <v>6349</v>
      </c>
      <c r="O234" s="5">
        <f>0</f>
        <v>0</v>
      </c>
    </row>
    <row r="235" spans="1:15" hidden="1" x14ac:dyDescent="0.35">
      <c r="A235" t="s">
        <v>6345</v>
      </c>
      <c r="B235" t="s">
        <v>624</v>
      </c>
      <c r="C235" t="s">
        <v>6371</v>
      </c>
      <c r="D235" t="s">
        <v>831</v>
      </c>
      <c r="E235" t="s">
        <v>119</v>
      </c>
      <c r="F235" t="s">
        <v>119</v>
      </c>
      <c r="G235" t="s">
        <v>162</v>
      </c>
      <c r="H235" t="s">
        <v>6347</v>
      </c>
      <c r="I235" t="s">
        <v>6373</v>
      </c>
      <c r="N235" t="s">
        <v>6349</v>
      </c>
      <c r="O235" s="5">
        <f>0</f>
        <v>0</v>
      </c>
    </row>
    <row r="236" spans="1:15" hidden="1" x14ac:dyDescent="0.35">
      <c r="A236" t="s">
        <v>6345</v>
      </c>
      <c r="B236" t="s">
        <v>624</v>
      </c>
      <c r="C236" t="s">
        <v>6371</v>
      </c>
      <c r="D236" t="s">
        <v>838</v>
      </c>
      <c r="E236" t="s">
        <v>119</v>
      </c>
      <c r="F236" t="s">
        <v>119</v>
      </c>
      <c r="G236" t="s">
        <v>154</v>
      </c>
      <c r="H236" t="s">
        <v>6347</v>
      </c>
      <c r="I236" t="s">
        <v>6376</v>
      </c>
      <c r="N236" t="s">
        <v>6349</v>
      </c>
      <c r="O236" s="5">
        <f>0</f>
        <v>0</v>
      </c>
    </row>
    <row r="237" spans="1:15" hidden="1" x14ac:dyDescent="0.35">
      <c r="A237" t="s">
        <v>6345</v>
      </c>
      <c r="B237" t="s">
        <v>624</v>
      </c>
      <c r="C237" t="s">
        <v>6371</v>
      </c>
      <c r="D237" t="s">
        <v>838</v>
      </c>
      <c r="E237" t="s">
        <v>119</v>
      </c>
      <c r="F237" t="s">
        <v>119</v>
      </c>
      <c r="G237" t="s">
        <v>154</v>
      </c>
      <c r="H237" t="s">
        <v>5707</v>
      </c>
      <c r="I237" t="s">
        <v>6372</v>
      </c>
      <c r="N237" t="s">
        <v>6349</v>
      </c>
      <c r="O237" s="5">
        <f>0</f>
        <v>0</v>
      </c>
    </row>
    <row r="238" spans="1:15" hidden="1" x14ac:dyDescent="0.35">
      <c r="A238" t="s">
        <v>6345</v>
      </c>
      <c r="B238" t="s">
        <v>624</v>
      </c>
      <c r="C238" t="s">
        <v>6371</v>
      </c>
      <c r="D238" t="s">
        <v>838</v>
      </c>
      <c r="E238" t="s">
        <v>119</v>
      </c>
      <c r="F238" t="s">
        <v>119</v>
      </c>
      <c r="G238" t="s">
        <v>154</v>
      </c>
      <c r="H238" t="s">
        <v>5707</v>
      </c>
      <c r="I238" t="s">
        <v>6418</v>
      </c>
      <c r="N238" t="s">
        <v>6349</v>
      </c>
      <c r="O238" s="5">
        <f>0</f>
        <v>0</v>
      </c>
    </row>
    <row r="239" spans="1:15" hidden="1" x14ac:dyDescent="0.35">
      <c r="A239" t="s">
        <v>6345</v>
      </c>
      <c r="B239" t="s">
        <v>624</v>
      </c>
      <c r="C239" t="s">
        <v>6371</v>
      </c>
      <c r="D239" t="s">
        <v>838</v>
      </c>
      <c r="E239" t="s">
        <v>119</v>
      </c>
      <c r="F239" t="s">
        <v>119</v>
      </c>
      <c r="G239" t="s">
        <v>162</v>
      </c>
      <c r="H239" t="s">
        <v>5707</v>
      </c>
      <c r="I239" t="s">
        <v>6421</v>
      </c>
      <c r="N239" t="s">
        <v>6349</v>
      </c>
      <c r="O239" s="5">
        <f>0</f>
        <v>0</v>
      </c>
    </row>
    <row r="240" spans="1:15" hidden="1" x14ac:dyDescent="0.35">
      <c r="A240" t="s">
        <v>6345</v>
      </c>
      <c r="B240" t="s">
        <v>624</v>
      </c>
      <c r="C240" t="s">
        <v>6371</v>
      </c>
      <c r="D240" t="s">
        <v>838</v>
      </c>
      <c r="E240" t="s">
        <v>119</v>
      </c>
      <c r="F240" t="s">
        <v>119</v>
      </c>
      <c r="G240" t="s">
        <v>154</v>
      </c>
      <c r="H240" t="s">
        <v>6347</v>
      </c>
      <c r="I240" t="s">
        <v>6417</v>
      </c>
      <c r="N240" t="s">
        <v>6349</v>
      </c>
      <c r="O240" s="5">
        <f>0</f>
        <v>0</v>
      </c>
    </row>
    <row r="241" spans="1:15" hidden="1" x14ac:dyDescent="0.35">
      <c r="A241" t="s">
        <v>6345</v>
      </c>
      <c r="B241" t="s">
        <v>624</v>
      </c>
      <c r="C241" t="s">
        <v>6371</v>
      </c>
      <c r="D241" t="s">
        <v>838</v>
      </c>
      <c r="E241" t="s">
        <v>119</v>
      </c>
      <c r="F241" t="s">
        <v>119</v>
      </c>
      <c r="G241" t="s">
        <v>154</v>
      </c>
      <c r="H241" t="s">
        <v>5707</v>
      </c>
      <c r="I241" t="s">
        <v>6377</v>
      </c>
      <c r="N241" t="s">
        <v>6349</v>
      </c>
      <c r="O241" s="5">
        <f>0</f>
        <v>0</v>
      </c>
    </row>
    <row r="242" spans="1:15" x14ac:dyDescent="0.35">
      <c r="A242" t="s">
        <v>6345</v>
      </c>
      <c r="B242" t="s">
        <v>624</v>
      </c>
      <c r="C242" t="s">
        <v>6371</v>
      </c>
      <c r="D242" t="s">
        <v>838</v>
      </c>
      <c r="E242" t="s">
        <v>119</v>
      </c>
      <c r="F242" t="s">
        <v>119</v>
      </c>
      <c r="G242" t="s">
        <v>165</v>
      </c>
      <c r="H242" t="s">
        <v>6347</v>
      </c>
      <c r="I242" t="s">
        <v>6426</v>
      </c>
      <c r="N242" t="s">
        <v>6349</v>
      </c>
      <c r="O242" s="5">
        <f>972</f>
        <v>972</v>
      </c>
    </row>
    <row r="243" spans="1:15" hidden="1" x14ac:dyDescent="0.35">
      <c r="A243" t="s">
        <v>6345</v>
      </c>
      <c r="B243" t="s">
        <v>624</v>
      </c>
      <c r="C243" t="s">
        <v>6371</v>
      </c>
      <c r="D243" t="s">
        <v>712</v>
      </c>
      <c r="E243" t="s">
        <v>119</v>
      </c>
      <c r="F243" t="s">
        <v>119</v>
      </c>
      <c r="G243" t="s">
        <v>154</v>
      </c>
      <c r="H243" t="s">
        <v>6347</v>
      </c>
      <c r="I243" t="s">
        <v>6376</v>
      </c>
      <c r="N243" t="s">
        <v>6349</v>
      </c>
      <c r="O243" s="5">
        <f>0</f>
        <v>0</v>
      </c>
    </row>
    <row r="244" spans="1:15" hidden="1" x14ac:dyDescent="0.35">
      <c r="A244" t="s">
        <v>6345</v>
      </c>
      <c r="B244" t="s">
        <v>624</v>
      </c>
      <c r="C244" t="s">
        <v>6371</v>
      </c>
      <c r="D244" t="s">
        <v>712</v>
      </c>
      <c r="E244" t="s">
        <v>119</v>
      </c>
      <c r="F244" t="s">
        <v>119</v>
      </c>
      <c r="G244" t="s">
        <v>154</v>
      </c>
      <c r="H244" t="s">
        <v>6347</v>
      </c>
      <c r="I244" t="s">
        <v>6375</v>
      </c>
      <c r="N244" t="s">
        <v>6349</v>
      </c>
      <c r="O244" s="5">
        <f>0</f>
        <v>0</v>
      </c>
    </row>
    <row r="245" spans="1:15" hidden="1" x14ac:dyDescent="0.35">
      <c r="A245" t="s">
        <v>6345</v>
      </c>
      <c r="B245" t="s">
        <v>624</v>
      </c>
      <c r="C245" t="s">
        <v>6371</v>
      </c>
      <c r="D245" t="s">
        <v>712</v>
      </c>
      <c r="E245" t="s">
        <v>119</v>
      </c>
      <c r="F245" t="s">
        <v>119</v>
      </c>
      <c r="G245" t="s">
        <v>162</v>
      </c>
      <c r="H245" t="s">
        <v>6347</v>
      </c>
      <c r="I245" t="s">
        <v>6373</v>
      </c>
      <c r="N245" t="s">
        <v>6349</v>
      </c>
      <c r="O245" s="5">
        <f>0</f>
        <v>0</v>
      </c>
    </row>
    <row r="246" spans="1:15" hidden="1" x14ac:dyDescent="0.35">
      <c r="A246" t="s">
        <v>6345</v>
      </c>
      <c r="B246" t="s">
        <v>624</v>
      </c>
      <c r="C246" t="s">
        <v>6371</v>
      </c>
      <c r="D246" t="s">
        <v>712</v>
      </c>
      <c r="E246" t="s">
        <v>119</v>
      </c>
      <c r="F246" t="s">
        <v>119</v>
      </c>
      <c r="G246" t="s">
        <v>162</v>
      </c>
      <c r="H246" t="s">
        <v>6347</v>
      </c>
      <c r="I246" t="s">
        <v>6378</v>
      </c>
      <c r="N246" t="s">
        <v>6349</v>
      </c>
      <c r="O246" s="5">
        <f>0</f>
        <v>0</v>
      </c>
    </row>
    <row r="247" spans="1:15" hidden="1" x14ac:dyDescent="0.35">
      <c r="A247" t="s">
        <v>6345</v>
      </c>
      <c r="B247" t="s">
        <v>624</v>
      </c>
      <c r="C247" t="s">
        <v>6371</v>
      </c>
      <c r="D247" t="s">
        <v>712</v>
      </c>
      <c r="E247" t="s">
        <v>119</v>
      </c>
      <c r="F247" t="s">
        <v>119</v>
      </c>
      <c r="G247" t="s">
        <v>162</v>
      </c>
      <c r="H247" t="s">
        <v>5707</v>
      </c>
      <c r="I247" t="s">
        <v>6421</v>
      </c>
      <c r="N247" t="s">
        <v>6349</v>
      </c>
      <c r="O247" s="5">
        <f>0</f>
        <v>0</v>
      </c>
    </row>
    <row r="248" spans="1:15" hidden="1" x14ac:dyDescent="0.35">
      <c r="A248" t="s">
        <v>6345</v>
      </c>
      <c r="B248" t="s">
        <v>624</v>
      </c>
      <c r="C248" t="s">
        <v>6371</v>
      </c>
      <c r="D248" t="s">
        <v>712</v>
      </c>
      <c r="E248" t="s">
        <v>119</v>
      </c>
      <c r="F248" t="s">
        <v>119</v>
      </c>
      <c r="G248" t="s">
        <v>154</v>
      </c>
      <c r="H248" t="s">
        <v>5707</v>
      </c>
      <c r="I248" t="s">
        <v>6372</v>
      </c>
      <c r="N248" t="s">
        <v>6349</v>
      </c>
      <c r="O248" s="5">
        <f>0</f>
        <v>0</v>
      </c>
    </row>
    <row r="249" spans="1:15" hidden="1" x14ac:dyDescent="0.35">
      <c r="A249" t="s">
        <v>6345</v>
      </c>
      <c r="B249" t="s">
        <v>624</v>
      </c>
      <c r="C249" t="s">
        <v>6371</v>
      </c>
      <c r="D249" t="s">
        <v>712</v>
      </c>
      <c r="E249" t="s">
        <v>119</v>
      </c>
      <c r="F249" t="s">
        <v>119</v>
      </c>
      <c r="G249" t="s">
        <v>161</v>
      </c>
      <c r="H249" t="s">
        <v>6347</v>
      </c>
      <c r="I249" t="s">
        <v>6420</v>
      </c>
      <c r="N249" t="s">
        <v>6349</v>
      </c>
      <c r="O249" s="5">
        <f>0</f>
        <v>0</v>
      </c>
    </row>
    <row r="250" spans="1:15" hidden="1" x14ac:dyDescent="0.35">
      <c r="A250" t="s">
        <v>6345</v>
      </c>
      <c r="B250" t="s">
        <v>624</v>
      </c>
      <c r="C250" t="s">
        <v>6371</v>
      </c>
      <c r="D250" t="s">
        <v>712</v>
      </c>
      <c r="E250" t="s">
        <v>119</v>
      </c>
      <c r="F250" t="s">
        <v>119</v>
      </c>
      <c r="G250" t="s">
        <v>154</v>
      </c>
      <c r="H250" t="s">
        <v>5707</v>
      </c>
      <c r="I250" t="s">
        <v>6427</v>
      </c>
      <c r="N250" t="s">
        <v>6349</v>
      </c>
      <c r="O250" s="5">
        <f>0</f>
        <v>0</v>
      </c>
    </row>
    <row r="251" spans="1:15" hidden="1" x14ac:dyDescent="0.35">
      <c r="A251" t="s">
        <v>6345</v>
      </c>
      <c r="B251" t="s">
        <v>624</v>
      </c>
      <c r="C251" t="s">
        <v>6371</v>
      </c>
      <c r="D251" t="s">
        <v>712</v>
      </c>
      <c r="E251" t="s">
        <v>119</v>
      </c>
      <c r="F251" t="s">
        <v>119</v>
      </c>
      <c r="G251" t="s">
        <v>154</v>
      </c>
      <c r="H251" t="s">
        <v>6347</v>
      </c>
      <c r="I251" t="s">
        <v>6374</v>
      </c>
      <c r="N251" t="s">
        <v>6349</v>
      </c>
      <c r="O251" s="5">
        <f>0</f>
        <v>0</v>
      </c>
    </row>
    <row r="252" spans="1:15" hidden="1" x14ac:dyDescent="0.35">
      <c r="A252" t="s">
        <v>6345</v>
      </c>
      <c r="B252" t="s">
        <v>624</v>
      </c>
      <c r="C252" t="s">
        <v>6371</v>
      </c>
      <c r="D252" t="s">
        <v>712</v>
      </c>
      <c r="E252" t="s">
        <v>119</v>
      </c>
      <c r="F252" t="s">
        <v>119</v>
      </c>
      <c r="G252" t="s">
        <v>154</v>
      </c>
      <c r="H252" t="s">
        <v>5707</v>
      </c>
      <c r="I252" t="s">
        <v>6377</v>
      </c>
      <c r="N252" t="s">
        <v>6349</v>
      </c>
      <c r="O252" s="5">
        <f>0</f>
        <v>0</v>
      </c>
    </row>
    <row r="253" spans="1:15" hidden="1" x14ac:dyDescent="0.35">
      <c r="A253" t="s">
        <v>6345</v>
      </c>
      <c r="B253" t="s">
        <v>624</v>
      </c>
      <c r="C253" t="s">
        <v>6371</v>
      </c>
      <c r="D253" t="s">
        <v>844</v>
      </c>
      <c r="E253" t="s">
        <v>119</v>
      </c>
      <c r="F253" t="s">
        <v>119</v>
      </c>
      <c r="G253" t="s">
        <v>162</v>
      </c>
      <c r="H253" t="s">
        <v>5707</v>
      </c>
      <c r="I253" t="s">
        <v>6421</v>
      </c>
      <c r="N253" t="s">
        <v>6349</v>
      </c>
      <c r="O253" s="5">
        <f>0</f>
        <v>0</v>
      </c>
    </row>
    <row r="254" spans="1:15" hidden="1" x14ac:dyDescent="0.35">
      <c r="A254" t="s">
        <v>6345</v>
      </c>
      <c r="B254" t="s">
        <v>624</v>
      </c>
      <c r="C254" t="s">
        <v>6371</v>
      </c>
      <c r="D254" t="s">
        <v>844</v>
      </c>
      <c r="E254" t="s">
        <v>119</v>
      </c>
      <c r="F254" t="s">
        <v>119</v>
      </c>
      <c r="G254" t="s">
        <v>154</v>
      </c>
      <c r="H254" t="s">
        <v>6347</v>
      </c>
      <c r="I254" t="s">
        <v>6417</v>
      </c>
      <c r="N254" t="s">
        <v>6349</v>
      </c>
      <c r="O254" s="5">
        <f>0</f>
        <v>0</v>
      </c>
    </row>
    <row r="255" spans="1:15" hidden="1" x14ac:dyDescent="0.35">
      <c r="A255" t="s">
        <v>6345</v>
      </c>
      <c r="B255" t="s">
        <v>624</v>
      </c>
      <c r="C255" t="s">
        <v>6371</v>
      </c>
      <c r="D255" t="s">
        <v>844</v>
      </c>
      <c r="E255" t="s">
        <v>119</v>
      </c>
      <c r="F255" t="s">
        <v>119</v>
      </c>
      <c r="G255" t="s">
        <v>154</v>
      </c>
      <c r="H255" t="s">
        <v>5707</v>
      </c>
      <c r="I255" t="s">
        <v>6372</v>
      </c>
      <c r="N255" t="s">
        <v>6349</v>
      </c>
      <c r="O255" s="5">
        <f>0</f>
        <v>0</v>
      </c>
    </row>
    <row r="256" spans="1:15" hidden="1" x14ac:dyDescent="0.35">
      <c r="A256" t="s">
        <v>6345</v>
      </c>
      <c r="B256" t="s">
        <v>624</v>
      </c>
      <c r="C256" t="s">
        <v>6371</v>
      </c>
      <c r="D256" t="s">
        <v>844</v>
      </c>
      <c r="E256" t="s">
        <v>119</v>
      </c>
      <c r="F256" t="s">
        <v>119</v>
      </c>
      <c r="G256" t="s">
        <v>154</v>
      </c>
      <c r="H256" t="s">
        <v>6347</v>
      </c>
      <c r="I256" t="s">
        <v>6376</v>
      </c>
      <c r="N256" t="s">
        <v>6349</v>
      </c>
      <c r="O256" s="5">
        <f>0</f>
        <v>0</v>
      </c>
    </row>
    <row r="257" spans="1:15" hidden="1" x14ac:dyDescent="0.35">
      <c r="A257" t="s">
        <v>6345</v>
      </c>
      <c r="B257" t="s">
        <v>624</v>
      </c>
      <c r="C257" t="s">
        <v>6371</v>
      </c>
      <c r="D257" t="s">
        <v>844</v>
      </c>
      <c r="E257" t="s">
        <v>119</v>
      </c>
      <c r="F257" t="s">
        <v>119</v>
      </c>
      <c r="G257" t="s">
        <v>154</v>
      </c>
      <c r="H257" t="s">
        <v>5707</v>
      </c>
      <c r="I257" t="s">
        <v>6377</v>
      </c>
      <c r="N257" t="s">
        <v>6349</v>
      </c>
      <c r="O257" s="5">
        <f>0</f>
        <v>0</v>
      </c>
    </row>
    <row r="258" spans="1:15" hidden="1" x14ac:dyDescent="0.35">
      <c r="A258" t="s">
        <v>6345</v>
      </c>
      <c r="B258" t="s">
        <v>624</v>
      </c>
      <c r="C258" t="s">
        <v>6371</v>
      </c>
      <c r="D258" t="s">
        <v>844</v>
      </c>
      <c r="E258" t="s">
        <v>119</v>
      </c>
      <c r="F258" t="s">
        <v>119</v>
      </c>
      <c r="G258" t="s">
        <v>154</v>
      </c>
      <c r="H258" t="s">
        <v>5707</v>
      </c>
      <c r="I258" t="s">
        <v>6418</v>
      </c>
      <c r="N258" t="s">
        <v>6349</v>
      </c>
      <c r="O258" s="5">
        <f>0</f>
        <v>0</v>
      </c>
    </row>
    <row r="259" spans="1:15" hidden="1" x14ac:dyDescent="0.35">
      <c r="A259" t="s">
        <v>6345</v>
      </c>
      <c r="B259" t="s">
        <v>624</v>
      </c>
      <c r="C259" t="s">
        <v>6371</v>
      </c>
      <c r="D259" t="s">
        <v>854</v>
      </c>
      <c r="E259" t="s">
        <v>119</v>
      </c>
      <c r="F259" t="s">
        <v>119</v>
      </c>
      <c r="G259" t="s">
        <v>154</v>
      </c>
      <c r="H259" t="s">
        <v>5707</v>
      </c>
      <c r="I259" t="s">
        <v>6372</v>
      </c>
      <c r="N259" t="s">
        <v>6349</v>
      </c>
      <c r="O259" s="5">
        <f>0</f>
        <v>0</v>
      </c>
    </row>
    <row r="260" spans="1:15" hidden="1" x14ac:dyDescent="0.35">
      <c r="A260" t="s">
        <v>6345</v>
      </c>
      <c r="B260" t="s">
        <v>624</v>
      </c>
      <c r="C260" t="s">
        <v>6371</v>
      </c>
      <c r="D260" t="s">
        <v>854</v>
      </c>
      <c r="E260" t="s">
        <v>119</v>
      </c>
      <c r="F260" t="s">
        <v>119</v>
      </c>
      <c r="G260" t="s">
        <v>162</v>
      </c>
      <c r="H260" t="s">
        <v>6347</v>
      </c>
      <c r="I260" t="s">
        <v>6373</v>
      </c>
      <c r="N260" t="s">
        <v>6349</v>
      </c>
      <c r="O260" s="5">
        <f>0</f>
        <v>0</v>
      </c>
    </row>
    <row r="261" spans="1:15" hidden="1" x14ac:dyDescent="0.35">
      <c r="A261" t="s">
        <v>6345</v>
      </c>
      <c r="B261" t="s">
        <v>624</v>
      </c>
      <c r="C261" t="s">
        <v>6371</v>
      </c>
      <c r="D261" t="s">
        <v>854</v>
      </c>
      <c r="E261" t="s">
        <v>119</v>
      </c>
      <c r="F261" t="s">
        <v>119</v>
      </c>
      <c r="G261" t="s">
        <v>154</v>
      </c>
      <c r="H261" t="s">
        <v>6347</v>
      </c>
      <c r="I261" t="s">
        <v>6376</v>
      </c>
      <c r="N261" t="s">
        <v>6349</v>
      </c>
      <c r="O261" s="5">
        <f>0</f>
        <v>0</v>
      </c>
    </row>
    <row r="262" spans="1:15" hidden="1" x14ac:dyDescent="0.35">
      <c r="A262" t="s">
        <v>6345</v>
      </c>
      <c r="B262" t="s">
        <v>624</v>
      </c>
      <c r="C262" t="s">
        <v>6371</v>
      </c>
      <c r="D262" t="s">
        <v>854</v>
      </c>
      <c r="E262" t="s">
        <v>119</v>
      </c>
      <c r="F262" t="s">
        <v>119</v>
      </c>
      <c r="G262" t="s">
        <v>162</v>
      </c>
      <c r="H262" t="s">
        <v>6347</v>
      </c>
      <c r="I262" t="s">
        <v>6378</v>
      </c>
      <c r="N262" t="s">
        <v>6349</v>
      </c>
      <c r="O262" s="5">
        <f>0</f>
        <v>0</v>
      </c>
    </row>
    <row r="263" spans="1:15" hidden="1" x14ac:dyDescent="0.35">
      <c r="A263" t="s">
        <v>6345</v>
      </c>
      <c r="B263" t="s">
        <v>624</v>
      </c>
      <c r="C263" t="s">
        <v>6371</v>
      </c>
      <c r="D263" t="s">
        <v>854</v>
      </c>
      <c r="E263" t="s">
        <v>119</v>
      </c>
      <c r="F263" t="s">
        <v>119</v>
      </c>
      <c r="G263" t="s">
        <v>154</v>
      </c>
      <c r="H263" t="s">
        <v>5707</v>
      </c>
      <c r="I263" t="s">
        <v>6418</v>
      </c>
      <c r="N263" t="s">
        <v>6349</v>
      </c>
      <c r="O263" s="5">
        <f>0</f>
        <v>0</v>
      </c>
    </row>
    <row r="264" spans="1:15" hidden="1" x14ac:dyDescent="0.35">
      <c r="A264" t="s">
        <v>6345</v>
      </c>
      <c r="B264" t="s">
        <v>624</v>
      </c>
      <c r="C264" t="s">
        <v>6371</v>
      </c>
      <c r="D264" t="s">
        <v>854</v>
      </c>
      <c r="E264" t="s">
        <v>119</v>
      </c>
      <c r="F264" t="s">
        <v>119</v>
      </c>
      <c r="G264" t="s">
        <v>162</v>
      </c>
      <c r="H264" t="s">
        <v>5707</v>
      </c>
      <c r="I264" t="s">
        <v>6421</v>
      </c>
      <c r="N264" t="s">
        <v>6349</v>
      </c>
      <c r="O264" s="5">
        <f>0</f>
        <v>0</v>
      </c>
    </row>
    <row r="265" spans="1:15" hidden="1" x14ac:dyDescent="0.35">
      <c r="A265" t="s">
        <v>6345</v>
      </c>
      <c r="B265" t="s">
        <v>624</v>
      </c>
      <c r="C265" t="s">
        <v>6371</v>
      </c>
      <c r="D265" t="s">
        <v>854</v>
      </c>
      <c r="E265" t="s">
        <v>119</v>
      </c>
      <c r="F265" t="s">
        <v>119</v>
      </c>
      <c r="G265" t="s">
        <v>154</v>
      </c>
      <c r="H265" t="s">
        <v>6347</v>
      </c>
      <c r="I265" t="s">
        <v>6417</v>
      </c>
      <c r="N265" t="s">
        <v>6349</v>
      </c>
      <c r="O265" s="5">
        <f>0</f>
        <v>0</v>
      </c>
    </row>
    <row r="266" spans="1:15" hidden="1" x14ac:dyDescent="0.35">
      <c r="A266" t="s">
        <v>6345</v>
      </c>
      <c r="B266" t="s">
        <v>624</v>
      </c>
      <c r="C266" t="s">
        <v>6371</v>
      </c>
      <c r="D266" t="s">
        <v>854</v>
      </c>
      <c r="E266" t="s">
        <v>119</v>
      </c>
      <c r="F266" t="s">
        <v>119</v>
      </c>
      <c r="G266" t="s">
        <v>154</v>
      </c>
      <c r="H266" t="s">
        <v>5707</v>
      </c>
      <c r="I266" t="s">
        <v>6377</v>
      </c>
      <c r="N266" t="s">
        <v>6349</v>
      </c>
      <c r="O266" s="5">
        <f>0</f>
        <v>0</v>
      </c>
    </row>
    <row r="267" spans="1:15" hidden="1" x14ac:dyDescent="0.35">
      <c r="A267" t="s">
        <v>6345</v>
      </c>
      <c r="B267" t="s">
        <v>624</v>
      </c>
      <c r="C267" t="s">
        <v>6371</v>
      </c>
      <c r="D267" t="s">
        <v>854</v>
      </c>
      <c r="E267" t="s">
        <v>119</v>
      </c>
      <c r="F267" t="s">
        <v>119</v>
      </c>
      <c r="G267" t="s">
        <v>161</v>
      </c>
      <c r="H267" t="s">
        <v>6347</v>
      </c>
      <c r="I267" t="s">
        <v>6420</v>
      </c>
      <c r="N267" t="s">
        <v>6349</v>
      </c>
      <c r="O267" s="5">
        <f>0</f>
        <v>0</v>
      </c>
    </row>
    <row r="268" spans="1:15" hidden="1" x14ac:dyDescent="0.35">
      <c r="A268" t="s">
        <v>6345</v>
      </c>
      <c r="B268" t="s">
        <v>624</v>
      </c>
      <c r="C268" t="s">
        <v>6371</v>
      </c>
      <c r="D268" t="s">
        <v>862</v>
      </c>
      <c r="E268" t="s">
        <v>119</v>
      </c>
      <c r="F268" t="s">
        <v>119</v>
      </c>
      <c r="G268" t="s">
        <v>154</v>
      </c>
      <c r="H268" t="s">
        <v>6347</v>
      </c>
      <c r="I268" t="s">
        <v>6375</v>
      </c>
      <c r="N268" t="s">
        <v>6349</v>
      </c>
      <c r="O268" s="5">
        <f>0</f>
        <v>0</v>
      </c>
    </row>
    <row r="269" spans="1:15" hidden="1" x14ac:dyDescent="0.35">
      <c r="A269" t="s">
        <v>6345</v>
      </c>
      <c r="B269" t="s">
        <v>624</v>
      </c>
      <c r="C269" t="s">
        <v>6371</v>
      </c>
      <c r="D269" t="s">
        <v>862</v>
      </c>
      <c r="E269" t="s">
        <v>119</v>
      </c>
      <c r="F269" t="s">
        <v>119</v>
      </c>
      <c r="G269" t="s">
        <v>154</v>
      </c>
      <c r="H269" t="s">
        <v>6347</v>
      </c>
      <c r="I269" t="s">
        <v>6376</v>
      </c>
      <c r="N269" t="s">
        <v>6349</v>
      </c>
      <c r="O269" s="5">
        <f>0</f>
        <v>0</v>
      </c>
    </row>
    <row r="270" spans="1:15" hidden="1" x14ac:dyDescent="0.35">
      <c r="A270" t="s">
        <v>6345</v>
      </c>
      <c r="B270" t="s">
        <v>624</v>
      </c>
      <c r="C270" t="s">
        <v>6371</v>
      </c>
      <c r="D270" t="s">
        <v>862</v>
      </c>
      <c r="E270" t="s">
        <v>119</v>
      </c>
      <c r="F270" t="s">
        <v>119</v>
      </c>
      <c r="G270" t="s">
        <v>162</v>
      </c>
      <c r="H270" t="s">
        <v>5707</v>
      </c>
      <c r="I270" t="s">
        <v>6421</v>
      </c>
      <c r="N270" t="s">
        <v>6349</v>
      </c>
      <c r="O270" s="5">
        <f>0</f>
        <v>0</v>
      </c>
    </row>
    <row r="271" spans="1:15" hidden="1" x14ac:dyDescent="0.35">
      <c r="A271" t="s">
        <v>6345</v>
      </c>
      <c r="B271" t="s">
        <v>624</v>
      </c>
      <c r="C271" t="s">
        <v>6371</v>
      </c>
      <c r="D271" t="s">
        <v>862</v>
      </c>
      <c r="E271" t="s">
        <v>119</v>
      </c>
      <c r="F271" t="s">
        <v>119</v>
      </c>
      <c r="G271" t="s">
        <v>154</v>
      </c>
      <c r="H271" t="s">
        <v>5707</v>
      </c>
      <c r="I271" t="s">
        <v>6379</v>
      </c>
      <c r="N271" t="s">
        <v>6349</v>
      </c>
      <c r="O271" s="5">
        <f>0</f>
        <v>0</v>
      </c>
    </row>
    <row r="272" spans="1:15" hidden="1" x14ac:dyDescent="0.35">
      <c r="A272" t="s">
        <v>6345</v>
      </c>
      <c r="B272" t="s">
        <v>624</v>
      </c>
      <c r="C272" t="s">
        <v>6371</v>
      </c>
      <c r="D272" t="s">
        <v>862</v>
      </c>
      <c r="E272" t="s">
        <v>119</v>
      </c>
      <c r="F272" t="s">
        <v>119</v>
      </c>
      <c r="G272" t="s">
        <v>154</v>
      </c>
      <c r="H272" t="s">
        <v>6347</v>
      </c>
      <c r="I272" t="s">
        <v>6374</v>
      </c>
      <c r="N272" t="s">
        <v>6349</v>
      </c>
      <c r="O272" s="5">
        <f>0</f>
        <v>0</v>
      </c>
    </row>
    <row r="273" spans="1:15" hidden="1" x14ac:dyDescent="0.35">
      <c r="A273" t="s">
        <v>6345</v>
      </c>
      <c r="B273" t="s">
        <v>624</v>
      </c>
      <c r="C273" t="s">
        <v>6371</v>
      </c>
      <c r="D273" t="s">
        <v>862</v>
      </c>
      <c r="E273" t="s">
        <v>119</v>
      </c>
      <c r="F273" t="s">
        <v>119</v>
      </c>
      <c r="G273" t="s">
        <v>154</v>
      </c>
      <c r="H273" t="s">
        <v>5707</v>
      </c>
      <c r="I273" t="s">
        <v>6377</v>
      </c>
      <c r="N273" t="s">
        <v>6349</v>
      </c>
      <c r="O273" s="5">
        <f>0</f>
        <v>0</v>
      </c>
    </row>
    <row r="274" spans="1:15" hidden="1" x14ac:dyDescent="0.35">
      <c r="A274" t="s">
        <v>6345</v>
      </c>
      <c r="B274" t="s">
        <v>624</v>
      </c>
      <c r="C274" t="s">
        <v>6371</v>
      </c>
      <c r="D274" t="s">
        <v>862</v>
      </c>
      <c r="E274" t="s">
        <v>119</v>
      </c>
      <c r="F274" t="s">
        <v>119</v>
      </c>
      <c r="G274" t="s">
        <v>154</v>
      </c>
      <c r="H274" t="s">
        <v>5707</v>
      </c>
      <c r="I274" t="s">
        <v>6372</v>
      </c>
      <c r="N274" t="s">
        <v>6349</v>
      </c>
      <c r="O274" s="5">
        <f>0</f>
        <v>0</v>
      </c>
    </row>
    <row r="275" spans="1:15" hidden="1" x14ac:dyDescent="0.35">
      <c r="A275" t="s">
        <v>6345</v>
      </c>
      <c r="B275" t="s">
        <v>624</v>
      </c>
      <c r="C275" t="s">
        <v>6371</v>
      </c>
      <c r="D275" t="s">
        <v>862</v>
      </c>
      <c r="E275" t="s">
        <v>119</v>
      </c>
      <c r="F275" t="s">
        <v>119</v>
      </c>
      <c r="G275" t="s">
        <v>162</v>
      </c>
      <c r="H275" t="s">
        <v>6347</v>
      </c>
      <c r="I275" t="s">
        <v>6373</v>
      </c>
      <c r="N275" t="s">
        <v>6349</v>
      </c>
      <c r="O275" s="5">
        <f>0</f>
        <v>0</v>
      </c>
    </row>
    <row r="276" spans="1:15" hidden="1" x14ac:dyDescent="0.35">
      <c r="A276" t="s">
        <v>6345</v>
      </c>
      <c r="B276" t="s">
        <v>624</v>
      </c>
      <c r="C276" t="s">
        <v>6371</v>
      </c>
      <c r="D276" t="s">
        <v>862</v>
      </c>
      <c r="E276" t="s">
        <v>119</v>
      </c>
      <c r="F276" t="s">
        <v>119</v>
      </c>
      <c r="G276" t="s">
        <v>161</v>
      </c>
      <c r="H276" t="s">
        <v>6347</v>
      </c>
      <c r="I276" t="s">
        <v>6420</v>
      </c>
      <c r="N276" t="s">
        <v>6349</v>
      </c>
      <c r="O276" s="5">
        <f>0</f>
        <v>0</v>
      </c>
    </row>
    <row r="277" spans="1:15" hidden="1" x14ac:dyDescent="0.35">
      <c r="A277" t="s">
        <v>6345</v>
      </c>
      <c r="B277" t="s">
        <v>624</v>
      </c>
      <c r="C277" t="s">
        <v>6371</v>
      </c>
      <c r="D277" t="s">
        <v>862</v>
      </c>
      <c r="E277" t="s">
        <v>119</v>
      </c>
      <c r="F277" t="s">
        <v>119</v>
      </c>
      <c r="G277" t="s">
        <v>162</v>
      </c>
      <c r="H277" t="s">
        <v>6347</v>
      </c>
      <c r="I277" t="s">
        <v>6378</v>
      </c>
      <c r="N277" t="s">
        <v>6349</v>
      </c>
      <c r="O277" s="5">
        <f>0</f>
        <v>0</v>
      </c>
    </row>
    <row r="278" spans="1:15" hidden="1" x14ac:dyDescent="0.35">
      <c r="A278" t="s">
        <v>6345</v>
      </c>
      <c r="B278" t="s">
        <v>624</v>
      </c>
      <c r="C278" t="s">
        <v>6371</v>
      </c>
      <c r="D278" t="s">
        <v>869</v>
      </c>
      <c r="E278" t="s">
        <v>119</v>
      </c>
      <c r="F278" t="s">
        <v>119</v>
      </c>
      <c r="G278" t="s">
        <v>161</v>
      </c>
      <c r="H278" t="s">
        <v>6347</v>
      </c>
      <c r="I278" t="s">
        <v>6420</v>
      </c>
      <c r="N278" t="s">
        <v>6349</v>
      </c>
      <c r="O278" s="5">
        <f>0</f>
        <v>0</v>
      </c>
    </row>
    <row r="279" spans="1:15" hidden="1" x14ac:dyDescent="0.35">
      <c r="A279" t="s">
        <v>6345</v>
      </c>
      <c r="B279" t="s">
        <v>624</v>
      </c>
      <c r="C279" t="s">
        <v>6371</v>
      </c>
      <c r="D279" t="s">
        <v>869</v>
      </c>
      <c r="E279" t="s">
        <v>119</v>
      </c>
      <c r="F279" t="s">
        <v>119</v>
      </c>
      <c r="G279" t="s">
        <v>162</v>
      </c>
      <c r="H279" t="s">
        <v>6347</v>
      </c>
      <c r="I279" t="s">
        <v>6373</v>
      </c>
      <c r="N279" t="s">
        <v>6349</v>
      </c>
      <c r="O279" s="5">
        <f>0</f>
        <v>0</v>
      </c>
    </row>
    <row r="280" spans="1:15" hidden="1" x14ac:dyDescent="0.35">
      <c r="A280" t="s">
        <v>6345</v>
      </c>
      <c r="B280" t="s">
        <v>624</v>
      </c>
      <c r="C280" t="s">
        <v>6371</v>
      </c>
      <c r="D280" t="s">
        <v>869</v>
      </c>
      <c r="E280" t="s">
        <v>119</v>
      </c>
      <c r="F280" t="s">
        <v>119</v>
      </c>
      <c r="G280" t="s">
        <v>154</v>
      </c>
      <c r="H280" t="s">
        <v>6347</v>
      </c>
      <c r="I280" t="s">
        <v>6374</v>
      </c>
      <c r="N280" t="s">
        <v>6349</v>
      </c>
      <c r="O280" s="5">
        <f>0</f>
        <v>0</v>
      </c>
    </row>
    <row r="281" spans="1:15" hidden="1" x14ac:dyDescent="0.35">
      <c r="A281" t="s">
        <v>6345</v>
      </c>
      <c r="B281" t="s">
        <v>624</v>
      </c>
      <c r="C281" t="s">
        <v>6371</v>
      </c>
      <c r="D281" t="s">
        <v>869</v>
      </c>
      <c r="E281" t="s">
        <v>119</v>
      </c>
      <c r="F281" t="s">
        <v>119</v>
      </c>
      <c r="G281" t="s">
        <v>162</v>
      </c>
      <c r="H281" t="s">
        <v>6347</v>
      </c>
      <c r="I281" t="s">
        <v>6378</v>
      </c>
      <c r="N281" t="s">
        <v>6349</v>
      </c>
      <c r="O281" s="5">
        <f>0</f>
        <v>0</v>
      </c>
    </row>
    <row r="282" spans="1:15" hidden="1" x14ac:dyDescent="0.35">
      <c r="A282" t="s">
        <v>6345</v>
      </c>
      <c r="B282" t="s">
        <v>624</v>
      </c>
      <c r="C282" t="s">
        <v>6371</v>
      </c>
      <c r="D282" t="s">
        <v>869</v>
      </c>
      <c r="E282" t="s">
        <v>119</v>
      </c>
      <c r="F282" t="s">
        <v>119</v>
      </c>
      <c r="G282" t="s">
        <v>154</v>
      </c>
      <c r="H282" t="s">
        <v>5707</v>
      </c>
      <c r="I282" t="s">
        <v>6379</v>
      </c>
      <c r="N282" t="s">
        <v>6349</v>
      </c>
      <c r="O282" s="5">
        <f>0</f>
        <v>0</v>
      </c>
    </row>
    <row r="283" spans="1:15" hidden="1" x14ac:dyDescent="0.35">
      <c r="A283" t="s">
        <v>6345</v>
      </c>
      <c r="B283" t="s">
        <v>624</v>
      </c>
      <c r="C283" t="s">
        <v>6371</v>
      </c>
      <c r="D283" t="s">
        <v>869</v>
      </c>
      <c r="E283" t="s">
        <v>119</v>
      </c>
      <c r="F283" t="s">
        <v>119</v>
      </c>
      <c r="G283" t="s">
        <v>162</v>
      </c>
      <c r="H283" t="s">
        <v>5707</v>
      </c>
      <c r="I283" t="s">
        <v>6421</v>
      </c>
      <c r="N283" t="s">
        <v>6349</v>
      </c>
      <c r="O283" s="5">
        <f>0</f>
        <v>0</v>
      </c>
    </row>
    <row r="284" spans="1:15" hidden="1" x14ac:dyDescent="0.35">
      <c r="A284" t="s">
        <v>6345</v>
      </c>
      <c r="B284" t="s">
        <v>624</v>
      </c>
      <c r="C284" t="s">
        <v>6371</v>
      </c>
      <c r="D284" t="s">
        <v>869</v>
      </c>
      <c r="E284" t="s">
        <v>119</v>
      </c>
      <c r="F284" t="s">
        <v>119</v>
      </c>
      <c r="G284" t="s">
        <v>154</v>
      </c>
      <c r="H284" t="s">
        <v>6347</v>
      </c>
      <c r="I284" t="s">
        <v>6376</v>
      </c>
      <c r="N284" t="s">
        <v>6349</v>
      </c>
      <c r="O284" s="5">
        <f>0</f>
        <v>0</v>
      </c>
    </row>
    <row r="285" spans="1:15" hidden="1" x14ac:dyDescent="0.35">
      <c r="A285" t="s">
        <v>6345</v>
      </c>
      <c r="B285" t="s">
        <v>624</v>
      </c>
      <c r="C285" t="s">
        <v>6371</v>
      </c>
      <c r="D285" t="s">
        <v>869</v>
      </c>
      <c r="E285" t="s">
        <v>119</v>
      </c>
      <c r="F285" t="s">
        <v>119</v>
      </c>
      <c r="G285" t="s">
        <v>154</v>
      </c>
      <c r="H285" t="s">
        <v>6347</v>
      </c>
      <c r="I285" t="s">
        <v>6375</v>
      </c>
      <c r="N285" t="s">
        <v>6349</v>
      </c>
      <c r="O285" s="5">
        <f>0</f>
        <v>0</v>
      </c>
    </row>
    <row r="286" spans="1:15" hidden="1" x14ac:dyDescent="0.35">
      <c r="A286" t="s">
        <v>6345</v>
      </c>
      <c r="B286" t="s">
        <v>624</v>
      </c>
      <c r="C286" t="s">
        <v>6371</v>
      </c>
      <c r="D286" t="s">
        <v>869</v>
      </c>
      <c r="E286" t="s">
        <v>119</v>
      </c>
      <c r="F286" t="s">
        <v>119</v>
      </c>
      <c r="G286" t="s">
        <v>154</v>
      </c>
      <c r="H286" t="s">
        <v>5707</v>
      </c>
      <c r="I286" t="s">
        <v>6377</v>
      </c>
      <c r="N286" t="s">
        <v>6349</v>
      </c>
      <c r="O286" s="5">
        <f>0</f>
        <v>0</v>
      </c>
    </row>
    <row r="287" spans="1:15" hidden="1" x14ac:dyDescent="0.35">
      <c r="A287" t="s">
        <v>6345</v>
      </c>
      <c r="B287" t="s">
        <v>624</v>
      </c>
      <c r="C287" t="s">
        <v>6371</v>
      </c>
      <c r="D287" t="s">
        <v>869</v>
      </c>
      <c r="E287" t="s">
        <v>119</v>
      </c>
      <c r="F287" t="s">
        <v>119</v>
      </c>
      <c r="G287" t="s">
        <v>154</v>
      </c>
      <c r="H287" t="s">
        <v>5707</v>
      </c>
      <c r="I287" t="s">
        <v>6372</v>
      </c>
      <c r="N287" t="s">
        <v>6349</v>
      </c>
      <c r="O287" s="5">
        <f>0</f>
        <v>0</v>
      </c>
    </row>
    <row r="288" spans="1:15" hidden="1" x14ac:dyDescent="0.35">
      <c r="A288" t="s">
        <v>6345</v>
      </c>
      <c r="B288" t="s">
        <v>624</v>
      </c>
      <c r="C288" t="s">
        <v>6371</v>
      </c>
      <c r="D288" t="s">
        <v>681</v>
      </c>
      <c r="E288" t="s">
        <v>119</v>
      </c>
      <c r="F288" t="s">
        <v>119</v>
      </c>
      <c r="G288" t="s">
        <v>154</v>
      </c>
      <c r="H288" t="s">
        <v>6347</v>
      </c>
      <c r="I288" t="s">
        <v>6375</v>
      </c>
      <c r="N288" t="s">
        <v>6349</v>
      </c>
      <c r="O288" s="5">
        <f>0</f>
        <v>0</v>
      </c>
    </row>
    <row r="289" spans="1:15" hidden="1" x14ac:dyDescent="0.35">
      <c r="A289" t="s">
        <v>6345</v>
      </c>
      <c r="B289" t="s">
        <v>624</v>
      </c>
      <c r="C289" t="s">
        <v>6371</v>
      </c>
      <c r="D289" t="s">
        <v>681</v>
      </c>
      <c r="E289" t="s">
        <v>119</v>
      </c>
      <c r="F289" t="s">
        <v>119</v>
      </c>
      <c r="G289" t="s">
        <v>154</v>
      </c>
      <c r="H289" t="s">
        <v>6347</v>
      </c>
      <c r="I289" t="s">
        <v>6376</v>
      </c>
      <c r="N289" t="s">
        <v>6349</v>
      </c>
      <c r="O289" s="5">
        <f>0</f>
        <v>0</v>
      </c>
    </row>
    <row r="290" spans="1:15" hidden="1" x14ac:dyDescent="0.35">
      <c r="A290" t="s">
        <v>6345</v>
      </c>
      <c r="B290" t="s">
        <v>624</v>
      </c>
      <c r="C290" t="s">
        <v>6371</v>
      </c>
      <c r="D290" t="s">
        <v>681</v>
      </c>
      <c r="E290" t="s">
        <v>119</v>
      </c>
      <c r="F290" t="s">
        <v>119</v>
      </c>
      <c r="G290" t="s">
        <v>162</v>
      </c>
      <c r="H290" t="s">
        <v>6347</v>
      </c>
      <c r="I290" t="s">
        <v>6373</v>
      </c>
      <c r="N290" t="s">
        <v>6349</v>
      </c>
      <c r="O290" s="5">
        <f>0</f>
        <v>0</v>
      </c>
    </row>
    <row r="291" spans="1:15" hidden="1" x14ac:dyDescent="0.35">
      <c r="A291" t="s">
        <v>6345</v>
      </c>
      <c r="B291" t="s">
        <v>624</v>
      </c>
      <c r="C291" t="s">
        <v>6371</v>
      </c>
      <c r="D291" t="s">
        <v>681</v>
      </c>
      <c r="E291" t="s">
        <v>119</v>
      </c>
      <c r="F291" t="s">
        <v>119</v>
      </c>
      <c r="G291" t="s">
        <v>162</v>
      </c>
      <c r="H291" t="s">
        <v>5707</v>
      </c>
      <c r="I291" t="s">
        <v>6421</v>
      </c>
      <c r="N291" t="s">
        <v>6349</v>
      </c>
      <c r="O291" s="5">
        <f>0</f>
        <v>0</v>
      </c>
    </row>
    <row r="292" spans="1:15" hidden="1" x14ac:dyDescent="0.35">
      <c r="A292" t="s">
        <v>6345</v>
      </c>
      <c r="B292" t="s">
        <v>624</v>
      </c>
      <c r="C292" t="s">
        <v>6371</v>
      </c>
      <c r="D292" t="s">
        <v>681</v>
      </c>
      <c r="E292" t="s">
        <v>119</v>
      </c>
      <c r="F292" t="s">
        <v>119</v>
      </c>
      <c r="G292" t="s">
        <v>154</v>
      </c>
      <c r="H292" t="s">
        <v>5707</v>
      </c>
      <c r="I292" t="s">
        <v>6372</v>
      </c>
      <c r="N292" t="s">
        <v>6349</v>
      </c>
      <c r="O292" s="5">
        <f>0</f>
        <v>0</v>
      </c>
    </row>
    <row r="293" spans="1:15" hidden="1" x14ac:dyDescent="0.35">
      <c r="A293" t="s">
        <v>6345</v>
      </c>
      <c r="B293" t="s">
        <v>624</v>
      </c>
      <c r="C293" t="s">
        <v>6371</v>
      </c>
      <c r="D293" t="s">
        <v>681</v>
      </c>
      <c r="E293" t="s">
        <v>119</v>
      </c>
      <c r="F293" t="s">
        <v>119</v>
      </c>
      <c r="G293" t="s">
        <v>154</v>
      </c>
      <c r="H293" t="s">
        <v>5707</v>
      </c>
      <c r="I293" t="s">
        <v>6377</v>
      </c>
      <c r="N293" t="s">
        <v>6349</v>
      </c>
      <c r="O293" s="5">
        <f>0</f>
        <v>0</v>
      </c>
    </row>
    <row r="294" spans="1:15" hidden="1" x14ac:dyDescent="0.35">
      <c r="A294" t="s">
        <v>6345</v>
      </c>
      <c r="B294" t="s">
        <v>624</v>
      </c>
      <c r="C294" t="s">
        <v>6371</v>
      </c>
      <c r="D294" t="s">
        <v>681</v>
      </c>
      <c r="E294" t="s">
        <v>119</v>
      </c>
      <c r="F294" t="s">
        <v>119</v>
      </c>
      <c r="G294" t="s">
        <v>162</v>
      </c>
      <c r="H294" t="s">
        <v>6347</v>
      </c>
      <c r="I294" t="s">
        <v>6378</v>
      </c>
      <c r="N294" t="s">
        <v>6349</v>
      </c>
      <c r="O294" s="5">
        <f>0</f>
        <v>0</v>
      </c>
    </row>
    <row r="295" spans="1:15" hidden="1" x14ac:dyDescent="0.35">
      <c r="A295" t="s">
        <v>6345</v>
      </c>
      <c r="B295" t="s">
        <v>624</v>
      </c>
      <c r="C295" t="s">
        <v>6371</v>
      </c>
      <c r="D295" t="s">
        <v>681</v>
      </c>
      <c r="E295" t="s">
        <v>119</v>
      </c>
      <c r="F295" t="s">
        <v>119</v>
      </c>
      <c r="G295" t="s">
        <v>154</v>
      </c>
      <c r="H295" t="s">
        <v>6347</v>
      </c>
      <c r="I295" t="s">
        <v>6374</v>
      </c>
      <c r="N295" t="s">
        <v>6349</v>
      </c>
      <c r="O295" s="5">
        <f>0</f>
        <v>0</v>
      </c>
    </row>
    <row r="296" spans="1:15" hidden="1" x14ac:dyDescent="0.35">
      <c r="A296" t="s">
        <v>6345</v>
      </c>
      <c r="B296" t="s">
        <v>624</v>
      </c>
      <c r="C296" t="s">
        <v>6371</v>
      </c>
      <c r="D296" t="s">
        <v>681</v>
      </c>
      <c r="E296" t="s">
        <v>119</v>
      </c>
      <c r="F296" t="s">
        <v>119</v>
      </c>
      <c r="G296" t="s">
        <v>154</v>
      </c>
      <c r="H296" t="s">
        <v>5707</v>
      </c>
      <c r="I296" t="s">
        <v>6379</v>
      </c>
      <c r="N296" t="s">
        <v>6349</v>
      </c>
      <c r="O296" s="5">
        <f>0</f>
        <v>0</v>
      </c>
    </row>
    <row r="297" spans="1:15" hidden="1" x14ac:dyDescent="0.35">
      <c r="A297" t="s">
        <v>6345</v>
      </c>
      <c r="B297" t="s">
        <v>624</v>
      </c>
      <c r="C297" t="s">
        <v>6371</v>
      </c>
      <c r="D297" t="s">
        <v>875</v>
      </c>
      <c r="E297" t="s">
        <v>119</v>
      </c>
      <c r="F297" t="s">
        <v>119</v>
      </c>
      <c r="G297" t="s">
        <v>162</v>
      </c>
      <c r="H297" t="s">
        <v>5707</v>
      </c>
      <c r="I297" t="s">
        <v>6421</v>
      </c>
      <c r="N297" t="s">
        <v>6349</v>
      </c>
      <c r="O297" s="5">
        <f>0</f>
        <v>0</v>
      </c>
    </row>
    <row r="298" spans="1:15" hidden="1" x14ac:dyDescent="0.35">
      <c r="A298" t="s">
        <v>6345</v>
      </c>
      <c r="B298" t="s">
        <v>624</v>
      </c>
      <c r="C298" t="s">
        <v>6371</v>
      </c>
      <c r="D298" t="s">
        <v>875</v>
      </c>
      <c r="E298" t="s">
        <v>119</v>
      </c>
      <c r="F298" t="s">
        <v>119</v>
      </c>
      <c r="G298" t="s">
        <v>162</v>
      </c>
      <c r="H298" t="s">
        <v>6347</v>
      </c>
      <c r="I298" t="s">
        <v>6373</v>
      </c>
      <c r="N298" t="s">
        <v>6349</v>
      </c>
      <c r="O298" s="5">
        <f>0</f>
        <v>0</v>
      </c>
    </row>
    <row r="299" spans="1:15" hidden="1" x14ac:dyDescent="0.35">
      <c r="A299" t="s">
        <v>6345</v>
      </c>
      <c r="B299" t="s">
        <v>624</v>
      </c>
      <c r="C299" t="s">
        <v>6371</v>
      </c>
      <c r="D299" t="s">
        <v>875</v>
      </c>
      <c r="E299" t="s">
        <v>119</v>
      </c>
      <c r="F299" t="s">
        <v>119</v>
      </c>
      <c r="G299" t="s">
        <v>154</v>
      </c>
      <c r="H299" t="s">
        <v>5707</v>
      </c>
      <c r="I299" t="s">
        <v>6372</v>
      </c>
      <c r="N299" t="s">
        <v>6349</v>
      </c>
      <c r="O299" s="5">
        <f>0</f>
        <v>0</v>
      </c>
    </row>
    <row r="300" spans="1:15" hidden="1" x14ac:dyDescent="0.35">
      <c r="A300" t="s">
        <v>6345</v>
      </c>
      <c r="B300" t="s">
        <v>624</v>
      </c>
      <c r="C300" t="s">
        <v>6371</v>
      </c>
      <c r="D300" t="s">
        <v>875</v>
      </c>
      <c r="E300" t="s">
        <v>119</v>
      </c>
      <c r="F300" t="s">
        <v>119</v>
      </c>
      <c r="G300" t="s">
        <v>162</v>
      </c>
      <c r="H300" t="s">
        <v>6347</v>
      </c>
      <c r="I300" t="s">
        <v>6378</v>
      </c>
      <c r="N300" t="s">
        <v>6349</v>
      </c>
      <c r="O300" s="5">
        <f>0</f>
        <v>0</v>
      </c>
    </row>
    <row r="301" spans="1:15" hidden="1" x14ac:dyDescent="0.35">
      <c r="A301" t="s">
        <v>6345</v>
      </c>
      <c r="B301" t="s">
        <v>624</v>
      </c>
      <c r="C301" t="s">
        <v>6371</v>
      </c>
      <c r="D301" t="s">
        <v>875</v>
      </c>
      <c r="E301" t="s">
        <v>119</v>
      </c>
      <c r="F301" t="s">
        <v>119</v>
      </c>
      <c r="G301" t="s">
        <v>154</v>
      </c>
      <c r="H301" t="s">
        <v>6347</v>
      </c>
      <c r="I301" t="s">
        <v>6376</v>
      </c>
      <c r="N301" t="s">
        <v>6349</v>
      </c>
      <c r="O301" s="5">
        <f>0</f>
        <v>0</v>
      </c>
    </row>
    <row r="302" spans="1:15" hidden="1" x14ac:dyDescent="0.35">
      <c r="A302" t="s">
        <v>6345</v>
      </c>
      <c r="B302" t="s">
        <v>624</v>
      </c>
      <c r="C302" t="s">
        <v>6371</v>
      </c>
      <c r="D302" t="s">
        <v>875</v>
      </c>
      <c r="E302" t="s">
        <v>119</v>
      </c>
      <c r="F302" t="s">
        <v>119</v>
      </c>
      <c r="G302" t="s">
        <v>154</v>
      </c>
      <c r="H302" t="s">
        <v>6347</v>
      </c>
      <c r="I302" t="s">
        <v>6374</v>
      </c>
      <c r="N302" t="s">
        <v>6349</v>
      </c>
      <c r="O302" s="5">
        <f>0</f>
        <v>0</v>
      </c>
    </row>
    <row r="303" spans="1:15" hidden="1" x14ac:dyDescent="0.35">
      <c r="A303" t="s">
        <v>6345</v>
      </c>
      <c r="B303" t="s">
        <v>624</v>
      </c>
      <c r="C303" t="s">
        <v>6371</v>
      </c>
      <c r="D303" t="s">
        <v>875</v>
      </c>
      <c r="E303" t="s">
        <v>119</v>
      </c>
      <c r="F303" t="s">
        <v>119</v>
      </c>
      <c r="G303" t="s">
        <v>154</v>
      </c>
      <c r="H303" t="s">
        <v>5707</v>
      </c>
      <c r="I303" t="s">
        <v>6377</v>
      </c>
      <c r="N303" t="s">
        <v>6349</v>
      </c>
      <c r="O303" s="5">
        <f>0</f>
        <v>0</v>
      </c>
    </row>
    <row r="304" spans="1:15" hidden="1" x14ac:dyDescent="0.35">
      <c r="A304" t="s">
        <v>6345</v>
      </c>
      <c r="B304" t="s">
        <v>624</v>
      </c>
      <c r="C304" t="s">
        <v>6371</v>
      </c>
      <c r="D304" t="s">
        <v>875</v>
      </c>
      <c r="E304" t="s">
        <v>119</v>
      </c>
      <c r="F304" t="s">
        <v>119</v>
      </c>
      <c r="G304" t="s">
        <v>161</v>
      </c>
      <c r="H304" t="s">
        <v>6347</v>
      </c>
      <c r="I304" t="s">
        <v>6420</v>
      </c>
      <c r="N304" t="s">
        <v>6349</v>
      </c>
      <c r="O304" s="5">
        <f>0</f>
        <v>0</v>
      </c>
    </row>
    <row r="305" spans="1:15" hidden="1" x14ac:dyDescent="0.35">
      <c r="A305" t="s">
        <v>6345</v>
      </c>
      <c r="B305" t="s">
        <v>624</v>
      </c>
      <c r="C305" t="s">
        <v>6371</v>
      </c>
      <c r="D305" t="s">
        <v>875</v>
      </c>
      <c r="E305" t="s">
        <v>119</v>
      </c>
      <c r="F305" t="s">
        <v>119</v>
      </c>
      <c r="G305" t="s">
        <v>154</v>
      </c>
      <c r="H305" t="s">
        <v>6347</v>
      </c>
      <c r="I305" t="s">
        <v>6375</v>
      </c>
      <c r="N305" t="s">
        <v>6349</v>
      </c>
      <c r="O305" s="5">
        <f>0</f>
        <v>0</v>
      </c>
    </row>
    <row r="306" spans="1:15" hidden="1" x14ac:dyDescent="0.35">
      <c r="A306" t="s">
        <v>6345</v>
      </c>
      <c r="B306" t="s">
        <v>624</v>
      </c>
      <c r="C306" t="s">
        <v>6371</v>
      </c>
      <c r="D306" t="s">
        <v>881</v>
      </c>
      <c r="E306" t="s">
        <v>119</v>
      </c>
      <c r="F306" t="s">
        <v>119</v>
      </c>
      <c r="G306" t="s">
        <v>154</v>
      </c>
      <c r="H306" t="s">
        <v>5707</v>
      </c>
      <c r="I306" t="s">
        <v>6377</v>
      </c>
      <c r="N306" t="s">
        <v>6349</v>
      </c>
      <c r="O306" s="5">
        <f>0</f>
        <v>0</v>
      </c>
    </row>
    <row r="307" spans="1:15" hidden="1" x14ac:dyDescent="0.35">
      <c r="A307" t="s">
        <v>6345</v>
      </c>
      <c r="B307" t="s">
        <v>624</v>
      </c>
      <c r="C307" t="s">
        <v>6371</v>
      </c>
      <c r="D307" t="s">
        <v>881</v>
      </c>
      <c r="E307" t="s">
        <v>119</v>
      </c>
      <c r="F307" t="s">
        <v>119</v>
      </c>
      <c r="G307" t="s">
        <v>154</v>
      </c>
      <c r="H307" t="s">
        <v>6347</v>
      </c>
      <c r="I307" t="s">
        <v>6375</v>
      </c>
      <c r="N307" t="s">
        <v>6349</v>
      </c>
      <c r="O307" s="5">
        <f>0</f>
        <v>0</v>
      </c>
    </row>
    <row r="308" spans="1:15" hidden="1" x14ac:dyDescent="0.35">
      <c r="A308" t="s">
        <v>6345</v>
      </c>
      <c r="B308" t="s">
        <v>624</v>
      </c>
      <c r="C308" t="s">
        <v>6371</v>
      </c>
      <c r="D308" t="s">
        <v>881</v>
      </c>
      <c r="E308" t="s">
        <v>119</v>
      </c>
      <c r="F308" t="s">
        <v>119</v>
      </c>
      <c r="G308" t="s">
        <v>162</v>
      </c>
      <c r="H308" t="s">
        <v>6347</v>
      </c>
      <c r="I308" t="s">
        <v>6373</v>
      </c>
      <c r="N308" t="s">
        <v>6349</v>
      </c>
      <c r="O308" s="5">
        <f>0</f>
        <v>0</v>
      </c>
    </row>
    <row r="309" spans="1:15" hidden="1" x14ac:dyDescent="0.35">
      <c r="A309" t="s">
        <v>6345</v>
      </c>
      <c r="B309" t="s">
        <v>624</v>
      </c>
      <c r="C309" t="s">
        <v>6371</v>
      </c>
      <c r="D309" t="s">
        <v>881</v>
      </c>
      <c r="E309" t="s">
        <v>119</v>
      </c>
      <c r="F309" t="s">
        <v>119</v>
      </c>
      <c r="G309" t="s">
        <v>154</v>
      </c>
      <c r="H309" t="s">
        <v>6347</v>
      </c>
      <c r="I309" t="s">
        <v>6376</v>
      </c>
      <c r="N309" t="s">
        <v>6349</v>
      </c>
      <c r="O309" s="5">
        <f>0</f>
        <v>0</v>
      </c>
    </row>
    <row r="310" spans="1:15" hidden="1" x14ac:dyDescent="0.35">
      <c r="A310" t="s">
        <v>6345</v>
      </c>
      <c r="B310" t="s">
        <v>624</v>
      </c>
      <c r="C310" t="s">
        <v>6371</v>
      </c>
      <c r="D310" t="s">
        <v>881</v>
      </c>
      <c r="E310" t="s">
        <v>119</v>
      </c>
      <c r="F310" t="s">
        <v>119</v>
      </c>
      <c r="G310" t="s">
        <v>162</v>
      </c>
      <c r="H310" t="s">
        <v>6347</v>
      </c>
      <c r="I310" t="s">
        <v>6378</v>
      </c>
      <c r="N310" t="s">
        <v>6349</v>
      </c>
      <c r="O310" s="5">
        <f>0</f>
        <v>0</v>
      </c>
    </row>
    <row r="311" spans="1:15" hidden="1" x14ac:dyDescent="0.35">
      <c r="A311" t="s">
        <v>6345</v>
      </c>
      <c r="B311" t="s">
        <v>624</v>
      </c>
      <c r="C311" t="s">
        <v>6371</v>
      </c>
      <c r="D311" t="s">
        <v>881</v>
      </c>
      <c r="E311" t="s">
        <v>119</v>
      </c>
      <c r="F311" t="s">
        <v>119</v>
      </c>
      <c r="G311" t="s">
        <v>162</v>
      </c>
      <c r="H311" t="s">
        <v>5707</v>
      </c>
      <c r="I311" t="s">
        <v>6421</v>
      </c>
      <c r="N311" t="s">
        <v>6349</v>
      </c>
      <c r="O311" s="5">
        <f>0</f>
        <v>0</v>
      </c>
    </row>
    <row r="312" spans="1:15" hidden="1" x14ac:dyDescent="0.35">
      <c r="A312" t="s">
        <v>6345</v>
      </c>
      <c r="B312" t="s">
        <v>624</v>
      </c>
      <c r="C312" t="s">
        <v>6371</v>
      </c>
      <c r="D312" t="s">
        <v>881</v>
      </c>
      <c r="E312" t="s">
        <v>119</v>
      </c>
      <c r="F312" t="s">
        <v>119</v>
      </c>
      <c r="G312" t="s">
        <v>154</v>
      </c>
      <c r="H312" t="s">
        <v>5707</v>
      </c>
      <c r="I312" t="s">
        <v>6372</v>
      </c>
      <c r="N312" t="s">
        <v>6349</v>
      </c>
      <c r="O312" s="5">
        <f>0</f>
        <v>0</v>
      </c>
    </row>
    <row r="313" spans="1:15" hidden="1" x14ac:dyDescent="0.35">
      <c r="A313" t="s">
        <v>6345</v>
      </c>
      <c r="B313" t="s">
        <v>624</v>
      </c>
      <c r="C313" t="s">
        <v>6371</v>
      </c>
      <c r="D313" t="s">
        <v>881</v>
      </c>
      <c r="E313" t="s">
        <v>119</v>
      </c>
      <c r="F313" t="s">
        <v>119</v>
      </c>
      <c r="G313" t="s">
        <v>154</v>
      </c>
      <c r="H313" t="s">
        <v>6347</v>
      </c>
      <c r="I313" t="s">
        <v>6374</v>
      </c>
      <c r="N313" t="s">
        <v>6349</v>
      </c>
      <c r="O313" s="5">
        <f>0</f>
        <v>0</v>
      </c>
    </row>
    <row r="314" spans="1:15" hidden="1" x14ac:dyDescent="0.35">
      <c r="A314" t="s">
        <v>6345</v>
      </c>
      <c r="B314" t="s">
        <v>624</v>
      </c>
      <c r="C314" t="s">
        <v>6371</v>
      </c>
      <c r="D314" t="s">
        <v>881</v>
      </c>
      <c r="E314" t="s">
        <v>119</v>
      </c>
      <c r="F314" t="s">
        <v>119</v>
      </c>
      <c r="G314" t="s">
        <v>154</v>
      </c>
      <c r="H314" t="s">
        <v>5707</v>
      </c>
      <c r="I314" t="s">
        <v>6379</v>
      </c>
      <c r="N314" t="s">
        <v>6349</v>
      </c>
      <c r="O314" s="5">
        <f>0</f>
        <v>0</v>
      </c>
    </row>
    <row r="315" spans="1:15" hidden="1" x14ac:dyDescent="0.35">
      <c r="A315" t="s">
        <v>6345</v>
      </c>
      <c r="B315" t="s">
        <v>624</v>
      </c>
      <c r="C315" t="s">
        <v>6371</v>
      </c>
      <c r="D315" t="s">
        <v>723</v>
      </c>
      <c r="E315" t="s">
        <v>119</v>
      </c>
      <c r="F315" t="s">
        <v>119</v>
      </c>
      <c r="G315" t="s">
        <v>154</v>
      </c>
      <c r="H315" t="s">
        <v>6347</v>
      </c>
      <c r="I315" t="s">
        <v>6374</v>
      </c>
      <c r="N315" t="s">
        <v>6349</v>
      </c>
      <c r="O315" s="5">
        <f>0</f>
        <v>0</v>
      </c>
    </row>
    <row r="316" spans="1:15" hidden="1" x14ac:dyDescent="0.35">
      <c r="A316" t="s">
        <v>6345</v>
      </c>
      <c r="B316" t="s">
        <v>624</v>
      </c>
      <c r="C316" t="s">
        <v>6371</v>
      </c>
      <c r="D316" t="s">
        <v>723</v>
      </c>
      <c r="E316" t="s">
        <v>119</v>
      </c>
      <c r="F316" t="s">
        <v>119</v>
      </c>
      <c r="G316" t="s">
        <v>154</v>
      </c>
      <c r="H316" t="s">
        <v>5707</v>
      </c>
      <c r="I316" t="s">
        <v>6377</v>
      </c>
      <c r="N316" t="s">
        <v>6349</v>
      </c>
      <c r="O316" s="5">
        <f>0</f>
        <v>0</v>
      </c>
    </row>
    <row r="317" spans="1:15" hidden="1" x14ac:dyDescent="0.35">
      <c r="A317" t="s">
        <v>6345</v>
      </c>
      <c r="B317" t="s">
        <v>624</v>
      </c>
      <c r="C317" t="s">
        <v>6371</v>
      </c>
      <c r="D317" t="s">
        <v>723</v>
      </c>
      <c r="E317" t="s">
        <v>119</v>
      </c>
      <c r="F317" t="s">
        <v>119</v>
      </c>
      <c r="G317" t="s">
        <v>154</v>
      </c>
      <c r="H317" t="s">
        <v>5707</v>
      </c>
      <c r="I317" t="s">
        <v>6379</v>
      </c>
      <c r="N317" t="s">
        <v>6349</v>
      </c>
      <c r="O317" s="5">
        <f>0</f>
        <v>0</v>
      </c>
    </row>
    <row r="318" spans="1:15" hidden="1" x14ac:dyDescent="0.35">
      <c r="A318" t="s">
        <v>6345</v>
      </c>
      <c r="B318" t="s">
        <v>624</v>
      </c>
      <c r="C318" t="s">
        <v>6371</v>
      </c>
      <c r="D318" t="s">
        <v>723</v>
      </c>
      <c r="E318" t="s">
        <v>119</v>
      </c>
      <c r="F318" t="s">
        <v>119</v>
      </c>
      <c r="G318" t="s">
        <v>154</v>
      </c>
      <c r="H318" t="s">
        <v>5707</v>
      </c>
      <c r="I318" t="s">
        <v>6372</v>
      </c>
      <c r="N318" t="s">
        <v>6349</v>
      </c>
      <c r="O318" s="5">
        <f>0</f>
        <v>0</v>
      </c>
    </row>
    <row r="319" spans="1:15" hidden="1" x14ac:dyDescent="0.35">
      <c r="A319" t="s">
        <v>6345</v>
      </c>
      <c r="B319" t="s">
        <v>624</v>
      </c>
      <c r="C319" t="s">
        <v>6371</v>
      </c>
      <c r="D319" t="s">
        <v>723</v>
      </c>
      <c r="E319" t="s">
        <v>119</v>
      </c>
      <c r="F319" t="s">
        <v>119</v>
      </c>
      <c r="G319" t="s">
        <v>154</v>
      </c>
      <c r="H319" t="s">
        <v>6347</v>
      </c>
      <c r="I319" t="s">
        <v>6375</v>
      </c>
      <c r="N319" t="s">
        <v>6349</v>
      </c>
      <c r="O319" s="5">
        <f>0</f>
        <v>0</v>
      </c>
    </row>
    <row r="320" spans="1:15" hidden="1" x14ac:dyDescent="0.35">
      <c r="A320" t="s">
        <v>6345</v>
      </c>
      <c r="B320" t="s">
        <v>624</v>
      </c>
      <c r="C320" t="s">
        <v>6371</v>
      </c>
      <c r="D320" t="s">
        <v>723</v>
      </c>
      <c r="E320" t="s">
        <v>119</v>
      </c>
      <c r="F320" t="s">
        <v>119</v>
      </c>
      <c r="G320" t="s">
        <v>162</v>
      </c>
      <c r="H320" t="s">
        <v>5707</v>
      </c>
      <c r="I320" t="s">
        <v>6421</v>
      </c>
      <c r="N320" t="s">
        <v>6349</v>
      </c>
      <c r="O320" s="5">
        <f>0</f>
        <v>0</v>
      </c>
    </row>
    <row r="321" spans="1:15" hidden="1" x14ac:dyDescent="0.35">
      <c r="A321" t="s">
        <v>6345</v>
      </c>
      <c r="B321" t="s">
        <v>624</v>
      </c>
      <c r="C321" t="s">
        <v>6371</v>
      </c>
      <c r="D321" t="s">
        <v>723</v>
      </c>
      <c r="E321" t="s">
        <v>119</v>
      </c>
      <c r="F321" t="s">
        <v>119</v>
      </c>
      <c r="G321" t="s">
        <v>154</v>
      </c>
      <c r="H321" t="s">
        <v>6347</v>
      </c>
      <c r="I321" t="s">
        <v>6376</v>
      </c>
      <c r="N321" t="s">
        <v>6349</v>
      </c>
      <c r="O321" s="5">
        <f>0</f>
        <v>0</v>
      </c>
    </row>
    <row r="322" spans="1:15" hidden="1" x14ac:dyDescent="0.35">
      <c r="A322" t="s">
        <v>6345</v>
      </c>
      <c r="B322" t="s">
        <v>624</v>
      </c>
      <c r="C322" t="s">
        <v>6371</v>
      </c>
      <c r="D322" t="s">
        <v>889</v>
      </c>
      <c r="E322" t="s">
        <v>119</v>
      </c>
      <c r="F322" t="s">
        <v>119</v>
      </c>
      <c r="G322" t="s">
        <v>154</v>
      </c>
      <c r="H322" t="s">
        <v>6347</v>
      </c>
      <c r="I322" t="s">
        <v>6374</v>
      </c>
      <c r="N322" t="s">
        <v>6349</v>
      </c>
      <c r="O322" s="5">
        <f>0</f>
        <v>0</v>
      </c>
    </row>
    <row r="323" spans="1:15" hidden="1" x14ac:dyDescent="0.35">
      <c r="A323" t="s">
        <v>6345</v>
      </c>
      <c r="B323" t="s">
        <v>624</v>
      </c>
      <c r="C323" t="s">
        <v>6371</v>
      </c>
      <c r="D323" t="s">
        <v>889</v>
      </c>
      <c r="E323" t="s">
        <v>119</v>
      </c>
      <c r="F323" t="s">
        <v>119</v>
      </c>
      <c r="G323" t="s">
        <v>154</v>
      </c>
      <c r="H323" t="s">
        <v>5707</v>
      </c>
      <c r="I323" t="s">
        <v>6425</v>
      </c>
      <c r="N323" t="s">
        <v>6349</v>
      </c>
      <c r="O323" s="5">
        <f>0</f>
        <v>0</v>
      </c>
    </row>
    <row r="324" spans="1:15" hidden="1" x14ac:dyDescent="0.35">
      <c r="A324" t="s">
        <v>6345</v>
      </c>
      <c r="B324" t="s">
        <v>624</v>
      </c>
      <c r="C324" t="s">
        <v>6371</v>
      </c>
      <c r="D324" t="s">
        <v>889</v>
      </c>
      <c r="E324" t="s">
        <v>119</v>
      </c>
      <c r="F324" t="s">
        <v>119</v>
      </c>
      <c r="G324" t="s">
        <v>154</v>
      </c>
      <c r="H324" t="s">
        <v>5707</v>
      </c>
      <c r="I324" t="s">
        <v>6377</v>
      </c>
      <c r="N324" t="s">
        <v>6349</v>
      </c>
      <c r="O324" s="5">
        <f>0</f>
        <v>0</v>
      </c>
    </row>
    <row r="325" spans="1:15" hidden="1" x14ac:dyDescent="0.35">
      <c r="A325" t="s">
        <v>6345</v>
      </c>
      <c r="B325" t="s">
        <v>624</v>
      </c>
      <c r="C325" t="s">
        <v>6371</v>
      </c>
      <c r="D325" t="s">
        <v>889</v>
      </c>
      <c r="E325" t="s">
        <v>119</v>
      </c>
      <c r="F325" t="s">
        <v>119</v>
      </c>
      <c r="G325" t="s">
        <v>154</v>
      </c>
      <c r="H325" t="s">
        <v>5707</v>
      </c>
      <c r="I325" t="s">
        <v>6379</v>
      </c>
      <c r="N325" t="s">
        <v>6349</v>
      </c>
      <c r="O325" s="5">
        <f>0</f>
        <v>0</v>
      </c>
    </row>
    <row r="326" spans="1:15" hidden="1" x14ac:dyDescent="0.35">
      <c r="A326" t="s">
        <v>6345</v>
      </c>
      <c r="B326" t="s">
        <v>624</v>
      </c>
      <c r="C326" t="s">
        <v>6371</v>
      </c>
      <c r="D326" t="s">
        <v>889</v>
      </c>
      <c r="E326" t="s">
        <v>119</v>
      </c>
      <c r="F326" t="s">
        <v>119</v>
      </c>
      <c r="G326" t="s">
        <v>154</v>
      </c>
      <c r="H326" t="s">
        <v>6347</v>
      </c>
      <c r="I326" t="s">
        <v>6375</v>
      </c>
      <c r="N326" t="s">
        <v>6349</v>
      </c>
      <c r="O326" s="5">
        <f>0</f>
        <v>0</v>
      </c>
    </row>
    <row r="327" spans="1:15" hidden="1" x14ac:dyDescent="0.35">
      <c r="A327" t="s">
        <v>6345</v>
      </c>
      <c r="B327" t="s">
        <v>624</v>
      </c>
      <c r="C327" t="s">
        <v>6371</v>
      </c>
      <c r="D327" t="s">
        <v>889</v>
      </c>
      <c r="E327" t="s">
        <v>119</v>
      </c>
      <c r="F327" t="s">
        <v>119</v>
      </c>
      <c r="G327" t="s">
        <v>154</v>
      </c>
      <c r="H327" t="s">
        <v>6347</v>
      </c>
      <c r="I327" t="s">
        <v>6376</v>
      </c>
      <c r="N327" t="s">
        <v>6349</v>
      </c>
      <c r="O327" s="5">
        <f>0</f>
        <v>0</v>
      </c>
    </row>
    <row r="328" spans="1:15" hidden="1" x14ac:dyDescent="0.35">
      <c r="A328" t="s">
        <v>6345</v>
      </c>
      <c r="B328" t="s">
        <v>624</v>
      </c>
      <c r="C328" t="s">
        <v>6371</v>
      </c>
      <c r="D328" t="s">
        <v>889</v>
      </c>
      <c r="E328" t="s">
        <v>119</v>
      </c>
      <c r="F328" t="s">
        <v>119</v>
      </c>
      <c r="G328" t="s">
        <v>154</v>
      </c>
      <c r="H328" t="s">
        <v>5707</v>
      </c>
      <c r="I328" t="s">
        <v>6372</v>
      </c>
      <c r="N328" t="s">
        <v>6349</v>
      </c>
      <c r="O328" s="5">
        <f>0</f>
        <v>0</v>
      </c>
    </row>
    <row r="329" spans="1:15" x14ac:dyDescent="0.35">
      <c r="A329" t="s">
        <v>6345</v>
      </c>
      <c r="B329" t="s">
        <v>624</v>
      </c>
      <c r="C329" t="s">
        <v>6371</v>
      </c>
      <c r="D329" t="s">
        <v>889</v>
      </c>
      <c r="E329" t="s">
        <v>119</v>
      </c>
      <c r="F329" t="s">
        <v>119</v>
      </c>
      <c r="G329" t="s">
        <v>165</v>
      </c>
      <c r="H329" t="s">
        <v>6347</v>
      </c>
      <c r="I329" t="s">
        <v>6426</v>
      </c>
      <c r="N329" t="s">
        <v>6349</v>
      </c>
      <c r="O329" s="5">
        <f>4872</f>
        <v>4872</v>
      </c>
    </row>
    <row r="330" spans="1:15" hidden="1" x14ac:dyDescent="0.35">
      <c r="A330" t="s">
        <v>6345</v>
      </c>
      <c r="B330" t="s">
        <v>624</v>
      </c>
      <c r="C330" t="s">
        <v>6371</v>
      </c>
      <c r="D330" t="s">
        <v>894</v>
      </c>
      <c r="E330" t="s">
        <v>119</v>
      </c>
      <c r="F330" t="s">
        <v>119</v>
      </c>
      <c r="G330" t="s">
        <v>162</v>
      </c>
      <c r="H330" t="s">
        <v>5707</v>
      </c>
      <c r="I330" t="s">
        <v>6428</v>
      </c>
      <c r="N330" t="s">
        <v>6349</v>
      </c>
      <c r="O330" s="5">
        <f>0</f>
        <v>0</v>
      </c>
    </row>
    <row r="331" spans="1:15" hidden="1" x14ac:dyDescent="0.35">
      <c r="A331" t="s">
        <v>6345</v>
      </c>
      <c r="B331" t="s">
        <v>624</v>
      </c>
      <c r="C331" t="s">
        <v>6371</v>
      </c>
      <c r="D331" t="s">
        <v>894</v>
      </c>
      <c r="E331" t="s">
        <v>119</v>
      </c>
      <c r="F331" t="s">
        <v>119</v>
      </c>
      <c r="G331" t="s">
        <v>154</v>
      </c>
      <c r="H331" t="s">
        <v>5707</v>
      </c>
      <c r="I331" t="s">
        <v>6379</v>
      </c>
      <c r="N331" t="s">
        <v>6349</v>
      </c>
      <c r="O331" s="5">
        <f>0</f>
        <v>0</v>
      </c>
    </row>
    <row r="332" spans="1:15" hidden="1" x14ac:dyDescent="0.35">
      <c r="A332" t="s">
        <v>6345</v>
      </c>
      <c r="B332" t="s">
        <v>624</v>
      </c>
      <c r="C332" t="s">
        <v>6371</v>
      </c>
      <c r="D332" t="s">
        <v>894</v>
      </c>
      <c r="E332" t="s">
        <v>119</v>
      </c>
      <c r="F332" t="s">
        <v>119</v>
      </c>
      <c r="G332" t="s">
        <v>162</v>
      </c>
      <c r="H332" t="s">
        <v>5707</v>
      </c>
      <c r="I332" t="s">
        <v>6421</v>
      </c>
      <c r="N332" t="s">
        <v>6349</v>
      </c>
      <c r="O332" s="5">
        <f>0</f>
        <v>0</v>
      </c>
    </row>
    <row r="333" spans="1:15" hidden="1" x14ac:dyDescent="0.35">
      <c r="A333" t="s">
        <v>6345</v>
      </c>
      <c r="B333" t="s">
        <v>624</v>
      </c>
      <c r="C333" t="s">
        <v>6371</v>
      </c>
      <c r="D333" t="s">
        <v>894</v>
      </c>
      <c r="E333" t="s">
        <v>119</v>
      </c>
      <c r="F333" t="s">
        <v>119</v>
      </c>
      <c r="G333" t="s">
        <v>154</v>
      </c>
      <c r="H333" t="s">
        <v>6347</v>
      </c>
      <c r="I333" t="s">
        <v>6375</v>
      </c>
      <c r="N333" t="s">
        <v>6349</v>
      </c>
      <c r="O333" s="5">
        <f>0</f>
        <v>0</v>
      </c>
    </row>
    <row r="334" spans="1:15" hidden="1" x14ac:dyDescent="0.35">
      <c r="A334" t="s">
        <v>6345</v>
      </c>
      <c r="B334" t="s">
        <v>624</v>
      </c>
      <c r="C334" t="s">
        <v>6371</v>
      </c>
      <c r="D334" t="s">
        <v>894</v>
      </c>
      <c r="E334" t="s">
        <v>119</v>
      </c>
      <c r="F334" t="s">
        <v>119</v>
      </c>
      <c r="G334" t="s">
        <v>154</v>
      </c>
      <c r="H334" t="s">
        <v>6347</v>
      </c>
      <c r="I334" t="s">
        <v>6374</v>
      </c>
      <c r="N334" t="s">
        <v>6349</v>
      </c>
      <c r="O334" s="5">
        <f>0</f>
        <v>0</v>
      </c>
    </row>
    <row r="335" spans="1:15" hidden="1" x14ac:dyDescent="0.35">
      <c r="A335" t="s">
        <v>6345</v>
      </c>
      <c r="B335" t="s">
        <v>624</v>
      </c>
      <c r="C335" t="s">
        <v>6371</v>
      </c>
      <c r="D335" t="s">
        <v>894</v>
      </c>
      <c r="E335" t="s">
        <v>119</v>
      </c>
      <c r="F335" t="s">
        <v>119</v>
      </c>
      <c r="G335" t="s">
        <v>154</v>
      </c>
      <c r="H335" t="s">
        <v>5707</v>
      </c>
      <c r="I335" t="s">
        <v>6372</v>
      </c>
      <c r="N335" t="s">
        <v>6349</v>
      </c>
      <c r="O335" s="5">
        <f>0</f>
        <v>0</v>
      </c>
    </row>
    <row r="336" spans="1:15" hidden="1" x14ac:dyDescent="0.35">
      <c r="A336" t="s">
        <v>6345</v>
      </c>
      <c r="B336" t="s">
        <v>624</v>
      </c>
      <c r="C336" t="s">
        <v>6371</v>
      </c>
      <c r="D336" t="s">
        <v>894</v>
      </c>
      <c r="E336" t="s">
        <v>119</v>
      </c>
      <c r="F336" t="s">
        <v>119</v>
      </c>
      <c r="G336" t="s">
        <v>154</v>
      </c>
      <c r="H336" t="s">
        <v>6347</v>
      </c>
      <c r="I336" t="s">
        <v>6376</v>
      </c>
      <c r="N336" t="s">
        <v>6349</v>
      </c>
      <c r="O336" s="5">
        <f>0</f>
        <v>0</v>
      </c>
    </row>
    <row r="337" spans="1:15" hidden="1" x14ac:dyDescent="0.35">
      <c r="A337" t="s">
        <v>6345</v>
      </c>
      <c r="B337" t="s">
        <v>624</v>
      </c>
      <c r="C337" t="s">
        <v>6371</v>
      </c>
      <c r="D337" t="s">
        <v>894</v>
      </c>
      <c r="E337" t="s">
        <v>119</v>
      </c>
      <c r="F337" t="s">
        <v>119</v>
      </c>
      <c r="G337" t="s">
        <v>154</v>
      </c>
      <c r="H337" t="s">
        <v>5707</v>
      </c>
      <c r="I337" t="s">
        <v>6377</v>
      </c>
      <c r="N337" t="s">
        <v>6349</v>
      </c>
      <c r="O337" s="5">
        <f>0</f>
        <v>0</v>
      </c>
    </row>
    <row r="338" spans="1:15" hidden="1" x14ac:dyDescent="0.35">
      <c r="A338" t="s">
        <v>6345</v>
      </c>
      <c r="B338" t="s">
        <v>624</v>
      </c>
      <c r="C338" t="s">
        <v>6371</v>
      </c>
      <c r="D338" t="s">
        <v>901</v>
      </c>
      <c r="E338" t="s">
        <v>119</v>
      </c>
      <c r="F338" t="s">
        <v>119</v>
      </c>
      <c r="G338" t="s">
        <v>154</v>
      </c>
      <c r="H338" t="s">
        <v>5707</v>
      </c>
      <c r="I338" t="s">
        <v>6425</v>
      </c>
      <c r="N338" t="s">
        <v>6349</v>
      </c>
      <c r="O338" s="5">
        <f>0</f>
        <v>0</v>
      </c>
    </row>
    <row r="339" spans="1:15" hidden="1" x14ac:dyDescent="0.35">
      <c r="A339" t="s">
        <v>6345</v>
      </c>
      <c r="B339" t="s">
        <v>624</v>
      </c>
      <c r="C339" t="s">
        <v>6371</v>
      </c>
      <c r="D339" t="s">
        <v>901</v>
      </c>
      <c r="E339" t="s">
        <v>119</v>
      </c>
      <c r="F339" t="s">
        <v>119</v>
      </c>
      <c r="G339" t="s">
        <v>154</v>
      </c>
      <c r="H339" t="s">
        <v>5707</v>
      </c>
      <c r="I339" t="s">
        <v>6377</v>
      </c>
      <c r="N339" t="s">
        <v>6349</v>
      </c>
      <c r="O339" s="5">
        <f>0</f>
        <v>0</v>
      </c>
    </row>
    <row r="340" spans="1:15" hidden="1" x14ac:dyDescent="0.35">
      <c r="A340" t="s">
        <v>6345</v>
      </c>
      <c r="B340" t="s">
        <v>624</v>
      </c>
      <c r="C340" t="s">
        <v>6371</v>
      </c>
      <c r="D340" t="s">
        <v>901</v>
      </c>
      <c r="E340" t="s">
        <v>119</v>
      </c>
      <c r="F340" t="s">
        <v>119</v>
      </c>
      <c r="G340" t="s">
        <v>162</v>
      </c>
      <c r="H340" t="s">
        <v>6347</v>
      </c>
      <c r="I340" t="s">
        <v>6373</v>
      </c>
      <c r="N340" t="s">
        <v>6349</v>
      </c>
      <c r="O340" s="5">
        <f>0</f>
        <v>0</v>
      </c>
    </row>
    <row r="341" spans="1:15" hidden="1" x14ac:dyDescent="0.35">
      <c r="A341" t="s">
        <v>6345</v>
      </c>
      <c r="B341" t="s">
        <v>624</v>
      </c>
      <c r="C341" t="s">
        <v>6371</v>
      </c>
      <c r="D341" t="s">
        <v>901</v>
      </c>
      <c r="E341" t="s">
        <v>119</v>
      </c>
      <c r="F341" t="s">
        <v>119</v>
      </c>
      <c r="G341" t="s">
        <v>154</v>
      </c>
      <c r="H341" t="s">
        <v>6347</v>
      </c>
      <c r="I341" t="s">
        <v>6375</v>
      </c>
      <c r="N341" t="s">
        <v>6349</v>
      </c>
      <c r="O341" s="5">
        <f>0</f>
        <v>0</v>
      </c>
    </row>
    <row r="342" spans="1:15" hidden="1" x14ac:dyDescent="0.35">
      <c r="A342" t="s">
        <v>6345</v>
      </c>
      <c r="B342" t="s">
        <v>624</v>
      </c>
      <c r="C342" t="s">
        <v>6371</v>
      </c>
      <c r="D342" t="s">
        <v>901</v>
      </c>
      <c r="E342" t="s">
        <v>119</v>
      </c>
      <c r="F342" t="s">
        <v>119</v>
      </c>
      <c r="G342" t="s">
        <v>161</v>
      </c>
      <c r="H342" t="s">
        <v>6347</v>
      </c>
      <c r="I342" t="s">
        <v>6420</v>
      </c>
      <c r="N342" t="s">
        <v>6349</v>
      </c>
      <c r="O342" s="5">
        <f>0</f>
        <v>0</v>
      </c>
    </row>
    <row r="343" spans="1:15" hidden="1" x14ac:dyDescent="0.35">
      <c r="A343" t="s">
        <v>6345</v>
      </c>
      <c r="B343" t="s">
        <v>624</v>
      </c>
      <c r="C343" t="s">
        <v>6371</v>
      </c>
      <c r="D343" t="s">
        <v>901</v>
      </c>
      <c r="E343" t="s">
        <v>119</v>
      </c>
      <c r="F343" t="s">
        <v>119</v>
      </c>
      <c r="G343" t="s">
        <v>154</v>
      </c>
      <c r="H343" t="s">
        <v>6347</v>
      </c>
      <c r="I343" t="s">
        <v>6374</v>
      </c>
      <c r="N343" t="s">
        <v>6349</v>
      </c>
      <c r="O343" s="5">
        <f>0</f>
        <v>0</v>
      </c>
    </row>
    <row r="344" spans="1:15" hidden="1" x14ac:dyDescent="0.35">
      <c r="A344" t="s">
        <v>6345</v>
      </c>
      <c r="B344" t="s">
        <v>624</v>
      </c>
      <c r="C344" t="s">
        <v>6371</v>
      </c>
      <c r="D344" t="s">
        <v>901</v>
      </c>
      <c r="E344" t="s">
        <v>119</v>
      </c>
      <c r="F344" t="s">
        <v>119</v>
      </c>
      <c r="G344" t="s">
        <v>162</v>
      </c>
      <c r="H344" t="s">
        <v>6347</v>
      </c>
      <c r="I344" t="s">
        <v>6378</v>
      </c>
      <c r="N344" t="s">
        <v>6349</v>
      </c>
      <c r="O344" s="5">
        <f>0</f>
        <v>0</v>
      </c>
    </row>
    <row r="345" spans="1:15" hidden="1" x14ac:dyDescent="0.35">
      <c r="A345" t="s">
        <v>6345</v>
      </c>
      <c r="B345" t="s">
        <v>624</v>
      </c>
      <c r="C345" t="s">
        <v>6371</v>
      </c>
      <c r="D345" t="s">
        <v>901</v>
      </c>
      <c r="E345" t="s">
        <v>119</v>
      </c>
      <c r="F345" t="s">
        <v>119</v>
      </c>
      <c r="G345" t="s">
        <v>154</v>
      </c>
      <c r="H345" t="s">
        <v>6347</v>
      </c>
      <c r="I345" t="s">
        <v>6376</v>
      </c>
      <c r="N345" t="s">
        <v>6349</v>
      </c>
      <c r="O345" s="5">
        <f>0</f>
        <v>0</v>
      </c>
    </row>
    <row r="346" spans="1:15" hidden="1" x14ac:dyDescent="0.35">
      <c r="A346" t="s">
        <v>6345</v>
      </c>
      <c r="B346" t="s">
        <v>624</v>
      </c>
      <c r="C346" t="s">
        <v>6371</v>
      </c>
      <c r="D346" t="s">
        <v>901</v>
      </c>
      <c r="E346" t="s">
        <v>119</v>
      </c>
      <c r="F346" t="s">
        <v>119</v>
      </c>
      <c r="G346" t="s">
        <v>162</v>
      </c>
      <c r="H346" t="s">
        <v>5707</v>
      </c>
      <c r="I346" t="s">
        <v>6421</v>
      </c>
      <c r="N346" t="s">
        <v>6349</v>
      </c>
      <c r="O346" s="5">
        <f>0</f>
        <v>0</v>
      </c>
    </row>
    <row r="347" spans="1:15" hidden="1" x14ac:dyDescent="0.35">
      <c r="A347" t="s">
        <v>6345</v>
      </c>
      <c r="B347" t="s">
        <v>624</v>
      </c>
      <c r="C347" t="s">
        <v>6371</v>
      </c>
      <c r="D347" t="s">
        <v>907</v>
      </c>
      <c r="E347" t="s">
        <v>119</v>
      </c>
      <c r="F347" t="s">
        <v>119</v>
      </c>
      <c r="G347" t="s">
        <v>154</v>
      </c>
      <c r="H347" t="s">
        <v>5707</v>
      </c>
      <c r="I347" t="s">
        <v>6372</v>
      </c>
      <c r="N347" t="s">
        <v>6349</v>
      </c>
      <c r="O347" s="5">
        <f>0</f>
        <v>0</v>
      </c>
    </row>
    <row r="348" spans="1:15" hidden="1" x14ac:dyDescent="0.35">
      <c r="A348" t="s">
        <v>6345</v>
      </c>
      <c r="B348" t="s">
        <v>624</v>
      </c>
      <c r="C348" t="s">
        <v>6371</v>
      </c>
      <c r="D348" t="s">
        <v>907</v>
      </c>
      <c r="E348" t="s">
        <v>119</v>
      </c>
      <c r="F348" t="s">
        <v>119</v>
      </c>
      <c r="G348" t="s">
        <v>154</v>
      </c>
      <c r="H348" t="s">
        <v>5707</v>
      </c>
      <c r="I348" t="s">
        <v>6377</v>
      </c>
      <c r="N348" t="s">
        <v>6349</v>
      </c>
      <c r="O348" s="5">
        <f>0</f>
        <v>0</v>
      </c>
    </row>
    <row r="349" spans="1:15" hidden="1" x14ac:dyDescent="0.35">
      <c r="A349" t="s">
        <v>6345</v>
      </c>
      <c r="B349" t="s">
        <v>624</v>
      </c>
      <c r="C349" t="s">
        <v>6371</v>
      </c>
      <c r="D349" t="s">
        <v>907</v>
      </c>
      <c r="E349" t="s">
        <v>119</v>
      </c>
      <c r="F349" t="s">
        <v>119</v>
      </c>
      <c r="G349" t="s">
        <v>154</v>
      </c>
      <c r="H349" t="s">
        <v>6347</v>
      </c>
      <c r="I349" t="s">
        <v>6375</v>
      </c>
      <c r="N349" t="s">
        <v>6349</v>
      </c>
      <c r="O349" s="5">
        <f>0</f>
        <v>0</v>
      </c>
    </row>
    <row r="350" spans="1:15" hidden="1" x14ac:dyDescent="0.35">
      <c r="A350" t="s">
        <v>6345</v>
      </c>
      <c r="B350" t="s">
        <v>624</v>
      </c>
      <c r="C350" t="s">
        <v>6371</v>
      </c>
      <c r="D350" t="s">
        <v>907</v>
      </c>
      <c r="E350" t="s">
        <v>119</v>
      </c>
      <c r="F350" t="s">
        <v>119</v>
      </c>
      <c r="G350" t="s">
        <v>162</v>
      </c>
      <c r="H350" t="s">
        <v>6347</v>
      </c>
      <c r="I350" t="s">
        <v>6373</v>
      </c>
      <c r="N350" t="s">
        <v>6349</v>
      </c>
      <c r="O350" s="5">
        <f>0</f>
        <v>0</v>
      </c>
    </row>
    <row r="351" spans="1:15" hidden="1" x14ac:dyDescent="0.35">
      <c r="A351" t="s">
        <v>6345</v>
      </c>
      <c r="B351" t="s">
        <v>624</v>
      </c>
      <c r="C351" t="s">
        <v>6371</v>
      </c>
      <c r="D351" t="s">
        <v>907</v>
      </c>
      <c r="E351" t="s">
        <v>119</v>
      </c>
      <c r="F351" t="s">
        <v>119</v>
      </c>
      <c r="G351" t="s">
        <v>154</v>
      </c>
      <c r="H351" t="s">
        <v>6347</v>
      </c>
      <c r="I351" t="s">
        <v>6376</v>
      </c>
      <c r="N351" t="s">
        <v>6349</v>
      </c>
      <c r="O351" s="5">
        <f>0</f>
        <v>0</v>
      </c>
    </row>
    <row r="352" spans="1:15" hidden="1" x14ac:dyDescent="0.35">
      <c r="A352" t="s">
        <v>6345</v>
      </c>
      <c r="B352" t="s">
        <v>624</v>
      </c>
      <c r="C352" t="s">
        <v>6371</v>
      </c>
      <c r="D352" t="s">
        <v>907</v>
      </c>
      <c r="E352" t="s">
        <v>119</v>
      </c>
      <c r="F352" t="s">
        <v>119</v>
      </c>
      <c r="G352" t="s">
        <v>162</v>
      </c>
      <c r="H352" t="s">
        <v>6347</v>
      </c>
      <c r="I352" t="s">
        <v>6378</v>
      </c>
      <c r="N352" t="s">
        <v>6349</v>
      </c>
      <c r="O352" s="5">
        <f>0</f>
        <v>0</v>
      </c>
    </row>
    <row r="353" spans="1:15" hidden="1" x14ac:dyDescent="0.35">
      <c r="A353" t="s">
        <v>6345</v>
      </c>
      <c r="B353" t="s">
        <v>624</v>
      </c>
      <c r="C353" t="s">
        <v>6371</v>
      </c>
      <c r="D353" t="s">
        <v>907</v>
      </c>
      <c r="E353" t="s">
        <v>119</v>
      </c>
      <c r="F353" t="s">
        <v>119</v>
      </c>
      <c r="G353" t="s">
        <v>154</v>
      </c>
      <c r="H353" t="s">
        <v>5707</v>
      </c>
      <c r="I353" t="s">
        <v>6379</v>
      </c>
      <c r="N353" t="s">
        <v>6349</v>
      </c>
      <c r="O353" s="5">
        <f>0</f>
        <v>0</v>
      </c>
    </row>
    <row r="354" spans="1:15" hidden="1" x14ac:dyDescent="0.35">
      <c r="A354" t="s">
        <v>6345</v>
      </c>
      <c r="B354" t="s">
        <v>624</v>
      </c>
      <c r="C354" t="s">
        <v>6371</v>
      </c>
      <c r="D354" t="s">
        <v>907</v>
      </c>
      <c r="E354" t="s">
        <v>119</v>
      </c>
      <c r="F354" t="s">
        <v>119</v>
      </c>
      <c r="G354" t="s">
        <v>154</v>
      </c>
      <c r="H354" t="s">
        <v>6347</v>
      </c>
      <c r="I354" t="s">
        <v>6374</v>
      </c>
      <c r="N354" t="s">
        <v>6349</v>
      </c>
      <c r="O354" s="5">
        <f>0</f>
        <v>0</v>
      </c>
    </row>
    <row r="355" spans="1:15" hidden="1" x14ac:dyDescent="0.35">
      <c r="A355" t="s">
        <v>6345</v>
      </c>
      <c r="B355" t="s">
        <v>624</v>
      </c>
      <c r="C355" t="s">
        <v>6371</v>
      </c>
      <c r="D355" t="s">
        <v>907</v>
      </c>
      <c r="E355" t="s">
        <v>119</v>
      </c>
      <c r="F355" t="s">
        <v>119</v>
      </c>
      <c r="G355" t="s">
        <v>162</v>
      </c>
      <c r="H355" t="s">
        <v>5707</v>
      </c>
      <c r="I355" t="s">
        <v>6421</v>
      </c>
      <c r="N355" t="s">
        <v>6349</v>
      </c>
      <c r="O355" s="5">
        <f>0</f>
        <v>0</v>
      </c>
    </row>
    <row r="356" spans="1:15" hidden="1" x14ac:dyDescent="0.35">
      <c r="A356" t="s">
        <v>6345</v>
      </c>
      <c r="B356" t="s">
        <v>624</v>
      </c>
      <c r="C356" t="s">
        <v>6371</v>
      </c>
      <c r="D356" t="s">
        <v>913</v>
      </c>
      <c r="E356" t="s">
        <v>119</v>
      </c>
      <c r="F356" t="s">
        <v>119</v>
      </c>
      <c r="G356" t="s">
        <v>154</v>
      </c>
      <c r="H356" t="s">
        <v>6347</v>
      </c>
      <c r="I356" t="s">
        <v>6374</v>
      </c>
      <c r="N356" t="s">
        <v>6349</v>
      </c>
      <c r="O356" s="5">
        <f>0</f>
        <v>0</v>
      </c>
    </row>
    <row r="357" spans="1:15" hidden="1" x14ac:dyDescent="0.35">
      <c r="A357" t="s">
        <v>6345</v>
      </c>
      <c r="B357" t="s">
        <v>624</v>
      </c>
      <c r="C357" t="s">
        <v>6371</v>
      </c>
      <c r="D357" t="s">
        <v>913</v>
      </c>
      <c r="E357" t="s">
        <v>119</v>
      </c>
      <c r="F357" t="s">
        <v>119</v>
      </c>
      <c r="G357" t="s">
        <v>154</v>
      </c>
      <c r="H357" t="s">
        <v>6347</v>
      </c>
      <c r="I357" t="s">
        <v>6376</v>
      </c>
      <c r="N357" t="s">
        <v>6349</v>
      </c>
      <c r="O357" s="5">
        <f>0</f>
        <v>0</v>
      </c>
    </row>
    <row r="358" spans="1:15" hidden="1" x14ac:dyDescent="0.35">
      <c r="A358" t="s">
        <v>6345</v>
      </c>
      <c r="B358" t="s">
        <v>624</v>
      </c>
      <c r="C358" t="s">
        <v>6371</v>
      </c>
      <c r="D358" t="s">
        <v>913</v>
      </c>
      <c r="E358" t="s">
        <v>119</v>
      </c>
      <c r="F358" t="s">
        <v>119</v>
      </c>
      <c r="G358" t="s">
        <v>154</v>
      </c>
      <c r="H358" t="s">
        <v>5707</v>
      </c>
      <c r="I358" t="s">
        <v>6379</v>
      </c>
      <c r="N358" t="s">
        <v>6349</v>
      </c>
      <c r="O358" s="5">
        <f>0</f>
        <v>0</v>
      </c>
    </row>
    <row r="359" spans="1:15" hidden="1" x14ac:dyDescent="0.35">
      <c r="A359" t="s">
        <v>6345</v>
      </c>
      <c r="B359" t="s">
        <v>624</v>
      </c>
      <c r="C359" t="s">
        <v>6371</v>
      </c>
      <c r="D359" t="s">
        <v>913</v>
      </c>
      <c r="E359" t="s">
        <v>119</v>
      </c>
      <c r="F359" t="s">
        <v>119</v>
      </c>
      <c r="G359" t="s">
        <v>161</v>
      </c>
      <c r="H359" t="s">
        <v>6347</v>
      </c>
      <c r="I359" t="s">
        <v>6420</v>
      </c>
      <c r="N359" t="s">
        <v>6349</v>
      </c>
      <c r="O359" s="5">
        <f>0</f>
        <v>0</v>
      </c>
    </row>
    <row r="360" spans="1:15" hidden="1" x14ac:dyDescent="0.35">
      <c r="A360" t="s">
        <v>6345</v>
      </c>
      <c r="B360" t="s">
        <v>624</v>
      </c>
      <c r="C360" t="s">
        <v>6371</v>
      </c>
      <c r="D360" t="s">
        <v>913</v>
      </c>
      <c r="E360" t="s">
        <v>119</v>
      </c>
      <c r="F360" t="s">
        <v>119</v>
      </c>
      <c r="G360" t="s">
        <v>162</v>
      </c>
      <c r="H360" t="s">
        <v>6347</v>
      </c>
      <c r="I360" t="s">
        <v>6373</v>
      </c>
      <c r="N360" t="s">
        <v>6349</v>
      </c>
      <c r="O360" s="5">
        <f>0</f>
        <v>0</v>
      </c>
    </row>
    <row r="361" spans="1:15" hidden="1" x14ac:dyDescent="0.35">
      <c r="A361" t="s">
        <v>6345</v>
      </c>
      <c r="B361" t="s">
        <v>624</v>
      </c>
      <c r="C361" t="s">
        <v>6371</v>
      </c>
      <c r="D361" t="s">
        <v>913</v>
      </c>
      <c r="E361" t="s">
        <v>119</v>
      </c>
      <c r="F361" t="s">
        <v>119</v>
      </c>
      <c r="G361" t="s">
        <v>154</v>
      </c>
      <c r="H361" t="s">
        <v>5707</v>
      </c>
      <c r="I361" t="s">
        <v>6377</v>
      </c>
      <c r="N361" t="s">
        <v>6349</v>
      </c>
      <c r="O361" s="5">
        <f>0</f>
        <v>0</v>
      </c>
    </row>
    <row r="362" spans="1:15" hidden="1" x14ac:dyDescent="0.35">
      <c r="A362" t="s">
        <v>6345</v>
      </c>
      <c r="B362" t="s">
        <v>624</v>
      </c>
      <c r="C362" t="s">
        <v>6371</v>
      </c>
      <c r="D362" t="s">
        <v>913</v>
      </c>
      <c r="E362" t="s">
        <v>119</v>
      </c>
      <c r="F362" t="s">
        <v>119</v>
      </c>
      <c r="G362" t="s">
        <v>154</v>
      </c>
      <c r="H362" t="s">
        <v>5707</v>
      </c>
      <c r="I362" t="s">
        <v>6372</v>
      </c>
      <c r="N362" t="s">
        <v>6349</v>
      </c>
      <c r="O362" s="5">
        <f>0</f>
        <v>0</v>
      </c>
    </row>
    <row r="363" spans="1:15" hidden="1" x14ac:dyDescent="0.35">
      <c r="A363" t="s">
        <v>6345</v>
      </c>
      <c r="B363" t="s">
        <v>624</v>
      </c>
      <c r="C363" t="s">
        <v>6371</v>
      </c>
      <c r="D363" t="s">
        <v>913</v>
      </c>
      <c r="E363" t="s">
        <v>119</v>
      </c>
      <c r="F363" t="s">
        <v>119</v>
      </c>
      <c r="G363" t="s">
        <v>162</v>
      </c>
      <c r="H363" t="s">
        <v>6347</v>
      </c>
      <c r="I363" t="s">
        <v>6378</v>
      </c>
      <c r="N363" t="s">
        <v>6349</v>
      </c>
      <c r="O363" s="5">
        <f>0</f>
        <v>0</v>
      </c>
    </row>
    <row r="364" spans="1:15" hidden="1" x14ac:dyDescent="0.35">
      <c r="A364" t="s">
        <v>6345</v>
      </c>
      <c r="B364" t="s">
        <v>624</v>
      </c>
      <c r="C364" t="s">
        <v>6371</v>
      </c>
      <c r="D364" t="s">
        <v>913</v>
      </c>
      <c r="E364" t="s">
        <v>119</v>
      </c>
      <c r="F364" t="s">
        <v>119</v>
      </c>
      <c r="G364" t="s">
        <v>154</v>
      </c>
      <c r="H364" t="s">
        <v>6347</v>
      </c>
      <c r="I364" t="s">
        <v>6375</v>
      </c>
      <c r="N364" t="s">
        <v>6349</v>
      </c>
      <c r="O364" s="5">
        <f>0</f>
        <v>0</v>
      </c>
    </row>
    <row r="365" spans="1:15" hidden="1" x14ac:dyDescent="0.35">
      <c r="A365" t="s">
        <v>6345</v>
      </c>
      <c r="B365" t="s">
        <v>624</v>
      </c>
      <c r="C365" t="s">
        <v>6371</v>
      </c>
      <c r="D365" t="s">
        <v>913</v>
      </c>
      <c r="E365" t="s">
        <v>119</v>
      </c>
      <c r="F365" t="s">
        <v>119</v>
      </c>
      <c r="G365" t="s">
        <v>162</v>
      </c>
      <c r="H365" t="s">
        <v>5707</v>
      </c>
      <c r="I365" t="s">
        <v>6421</v>
      </c>
      <c r="N365" t="s">
        <v>6349</v>
      </c>
      <c r="O365" s="5">
        <f>0</f>
        <v>0</v>
      </c>
    </row>
    <row r="366" spans="1:15" hidden="1" x14ac:dyDescent="0.35">
      <c r="A366" t="s">
        <v>6345</v>
      </c>
      <c r="B366" t="s">
        <v>624</v>
      </c>
      <c r="C366" t="s">
        <v>6371</v>
      </c>
      <c r="D366" t="s">
        <v>920</v>
      </c>
      <c r="E366" t="s">
        <v>119</v>
      </c>
      <c r="F366" t="s">
        <v>119</v>
      </c>
      <c r="G366" t="s">
        <v>162</v>
      </c>
      <c r="H366" t="s">
        <v>6347</v>
      </c>
      <c r="I366" t="s">
        <v>6378</v>
      </c>
      <c r="N366" t="s">
        <v>6349</v>
      </c>
      <c r="O366" s="5">
        <f>0</f>
        <v>0</v>
      </c>
    </row>
    <row r="367" spans="1:15" hidden="1" x14ac:dyDescent="0.35">
      <c r="A367" t="s">
        <v>6345</v>
      </c>
      <c r="B367" t="s">
        <v>624</v>
      </c>
      <c r="C367" t="s">
        <v>6371</v>
      </c>
      <c r="D367" t="s">
        <v>920</v>
      </c>
      <c r="E367" t="s">
        <v>119</v>
      </c>
      <c r="F367" t="s">
        <v>119</v>
      </c>
      <c r="G367" t="s">
        <v>154</v>
      </c>
      <c r="H367" t="s">
        <v>6347</v>
      </c>
      <c r="I367" t="s">
        <v>6417</v>
      </c>
      <c r="N367" t="s">
        <v>6349</v>
      </c>
      <c r="O367" s="5">
        <f>0</f>
        <v>0</v>
      </c>
    </row>
    <row r="368" spans="1:15" hidden="1" x14ac:dyDescent="0.35">
      <c r="A368" t="s">
        <v>6345</v>
      </c>
      <c r="B368" t="s">
        <v>624</v>
      </c>
      <c r="C368" t="s">
        <v>6371</v>
      </c>
      <c r="D368" t="s">
        <v>920</v>
      </c>
      <c r="E368" t="s">
        <v>119</v>
      </c>
      <c r="F368" t="s">
        <v>119</v>
      </c>
      <c r="G368" t="s">
        <v>154</v>
      </c>
      <c r="H368" t="s">
        <v>5707</v>
      </c>
      <c r="I368" t="s">
        <v>6377</v>
      </c>
      <c r="N368" t="s">
        <v>6349</v>
      </c>
      <c r="O368" s="5">
        <f>0</f>
        <v>0</v>
      </c>
    </row>
    <row r="369" spans="1:15" hidden="1" x14ac:dyDescent="0.35">
      <c r="A369" t="s">
        <v>6345</v>
      </c>
      <c r="B369" t="s">
        <v>624</v>
      </c>
      <c r="C369" t="s">
        <v>6371</v>
      </c>
      <c r="D369" t="s">
        <v>920</v>
      </c>
      <c r="E369" t="s">
        <v>119</v>
      </c>
      <c r="F369" t="s">
        <v>119</v>
      </c>
      <c r="G369" t="s">
        <v>154</v>
      </c>
      <c r="H369" t="s">
        <v>5707</v>
      </c>
      <c r="I369" t="s">
        <v>6418</v>
      </c>
      <c r="N369" t="s">
        <v>6349</v>
      </c>
      <c r="O369" s="5">
        <f>0</f>
        <v>0</v>
      </c>
    </row>
    <row r="370" spans="1:15" hidden="1" x14ac:dyDescent="0.35">
      <c r="A370" t="s">
        <v>6345</v>
      </c>
      <c r="B370" t="s">
        <v>624</v>
      </c>
      <c r="C370" t="s">
        <v>6371</v>
      </c>
      <c r="D370" t="s">
        <v>920</v>
      </c>
      <c r="E370" t="s">
        <v>119</v>
      </c>
      <c r="F370" t="s">
        <v>119</v>
      </c>
      <c r="G370" t="s">
        <v>154</v>
      </c>
      <c r="H370" t="s">
        <v>6347</v>
      </c>
      <c r="I370" t="s">
        <v>6376</v>
      </c>
      <c r="N370" t="s">
        <v>6349</v>
      </c>
      <c r="O370" s="5">
        <f>0</f>
        <v>0</v>
      </c>
    </row>
    <row r="371" spans="1:15" hidden="1" x14ac:dyDescent="0.35">
      <c r="A371" t="s">
        <v>6345</v>
      </c>
      <c r="B371" t="s">
        <v>624</v>
      </c>
      <c r="C371" t="s">
        <v>6371</v>
      </c>
      <c r="D371" t="s">
        <v>1544</v>
      </c>
      <c r="E371" t="s">
        <v>119</v>
      </c>
      <c r="F371" t="s">
        <v>119</v>
      </c>
      <c r="G371" t="s">
        <v>154</v>
      </c>
      <c r="H371" t="s">
        <v>6347</v>
      </c>
      <c r="I371" t="s">
        <v>6417</v>
      </c>
      <c r="N371" t="s">
        <v>6349</v>
      </c>
      <c r="O371" s="5">
        <f>0</f>
        <v>0</v>
      </c>
    </row>
    <row r="372" spans="1:15" hidden="1" x14ac:dyDescent="0.35">
      <c r="A372" t="s">
        <v>6345</v>
      </c>
      <c r="B372" t="s">
        <v>624</v>
      </c>
      <c r="C372" t="s">
        <v>6371</v>
      </c>
      <c r="D372" t="s">
        <v>929</v>
      </c>
      <c r="E372" t="s">
        <v>119</v>
      </c>
      <c r="F372" t="s">
        <v>119</v>
      </c>
      <c r="G372" t="s">
        <v>154</v>
      </c>
      <c r="H372" t="s">
        <v>5707</v>
      </c>
      <c r="I372" t="s">
        <v>6379</v>
      </c>
      <c r="N372" t="s">
        <v>6349</v>
      </c>
      <c r="O372" s="5">
        <f>0</f>
        <v>0</v>
      </c>
    </row>
    <row r="373" spans="1:15" hidden="1" x14ac:dyDescent="0.35">
      <c r="A373" t="s">
        <v>6345</v>
      </c>
      <c r="B373" t="s">
        <v>624</v>
      </c>
      <c r="C373" t="s">
        <v>6371</v>
      </c>
      <c r="D373" t="s">
        <v>929</v>
      </c>
      <c r="E373" t="s">
        <v>119</v>
      </c>
      <c r="F373" t="s">
        <v>119</v>
      </c>
      <c r="G373" t="s">
        <v>154</v>
      </c>
      <c r="H373" t="s">
        <v>5707</v>
      </c>
      <c r="I373" t="s">
        <v>6372</v>
      </c>
      <c r="N373" t="s">
        <v>6349</v>
      </c>
      <c r="O373" s="5">
        <f>0</f>
        <v>0</v>
      </c>
    </row>
    <row r="374" spans="1:15" hidden="1" x14ac:dyDescent="0.35">
      <c r="A374" t="s">
        <v>6345</v>
      </c>
      <c r="B374" t="s">
        <v>624</v>
      </c>
      <c r="C374" t="s">
        <v>6371</v>
      </c>
      <c r="D374" t="s">
        <v>929</v>
      </c>
      <c r="E374" t="s">
        <v>119</v>
      </c>
      <c r="F374" t="s">
        <v>119</v>
      </c>
      <c r="G374" t="s">
        <v>154</v>
      </c>
      <c r="H374" t="s">
        <v>6347</v>
      </c>
      <c r="I374" t="s">
        <v>6376</v>
      </c>
      <c r="N374" t="s">
        <v>6349</v>
      </c>
      <c r="O374" s="5">
        <f>0</f>
        <v>0</v>
      </c>
    </row>
    <row r="375" spans="1:15" hidden="1" x14ac:dyDescent="0.35">
      <c r="A375" t="s">
        <v>6345</v>
      </c>
      <c r="B375" t="s">
        <v>624</v>
      </c>
      <c r="C375" t="s">
        <v>6371</v>
      </c>
      <c r="D375" t="s">
        <v>929</v>
      </c>
      <c r="E375" t="s">
        <v>119</v>
      </c>
      <c r="F375" t="s">
        <v>119</v>
      </c>
      <c r="G375" t="s">
        <v>162</v>
      </c>
      <c r="H375" t="s">
        <v>5707</v>
      </c>
      <c r="I375" t="s">
        <v>6421</v>
      </c>
      <c r="N375" t="s">
        <v>6349</v>
      </c>
      <c r="O375" s="5">
        <f>0</f>
        <v>0</v>
      </c>
    </row>
    <row r="376" spans="1:15" hidden="1" x14ac:dyDescent="0.35">
      <c r="A376" t="s">
        <v>6345</v>
      </c>
      <c r="B376" t="s">
        <v>624</v>
      </c>
      <c r="C376" t="s">
        <v>6371</v>
      </c>
      <c r="D376" t="s">
        <v>929</v>
      </c>
      <c r="E376" t="s">
        <v>119</v>
      </c>
      <c r="F376" t="s">
        <v>119</v>
      </c>
      <c r="G376" t="s">
        <v>162</v>
      </c>
      <c r="H376" t="s">
        <v>6347</v>
      </c>
      <c r="I376" t="s">
        <v>6373</v>
      </c>
      <c r="N376" t="s">
        <v>6349</v>
      </c>
      <c r="O376" s="5">
        <f>0</f>
        <v>0</v>
      </c>
    </row>
    <row r="377" spans="1:15" hidden="1" x14ac:dyDescent="0.35">
      <c r="A377" t="s">
        <v>6345</v>
      </c>
      <c r="B377" t="s">
        <v>624</v>
      </c>
      <c r="C377" t="s">
        <v>6371</v>
      </c>
      <c r="D377" t="s">
        <v>929</v>
      </c>
      <c r="E377" t="s">
        <v>119</v>
      </c>
      <c r="F377" t="s">
        <v>119</v>
      </c>
      <c r="G377" t="s">
        <v>154</v>
      </c>
      <c r="H377" t="s">
        <v>6347</v>
      </c>
      <c r="I377" t="s">
        <v>6375</v>
      </c>
      <c r="N377" t="s">
        <v>6349</v>
      </c>
      <c r="O377" s="5">
        <f>0</f>
        <v>0</v>
      </c>
    </row>
    <row r="378" spans="1:15" hidden="1" x14ac:dyDescent="0.35">
      <c r="A378" t="s">
        <v>6345</v>
      </c>
      <c r="B378" t="s">
        <v>624</v>
      </c>
      <c r="C378" t="s">
        <v>6371</v>
      </c>
      <c r="D378" t="s">
        <v>929</v>
      </c>
      <c r="E378" t="s">
        <v>119</v>
      </c>
      <c r="F378" t="s">
        <v>119</v>
      </c>
      <c r="G378" t="s">
        <v>161</v>
      </c>
      <c r="H378" t="s">
        <v>6347</v>
      </c>
      <c r="I378" t="s">
        <v>6420</v>
      </c>
      <c r="N378" t="s">
        <v>6349</v>
      </c>
      <c r="O378" s="5">
        <f>0</f>
        <v>0</v>
      </c>
    </row>
    <row r="379" spans="1:15" hidden="1" x14ac:dyDescent="0.35">
      <c r="A379" t="s">
        <v>6345</v>
      </c>
      <c r="B379" t="s">
        <v>624</v>
      </c>
      <c r="C379" t="s">
        <v>6371</v>
      </c>
      <c r="D379" t="s">
        <v>929</v>
      </c>
      <c r="E379" t="s">
        <v>119</v>
      </c>
      <c r="F379" t="s">
        <v>119</v>
      </c>
      <c r="G379" t="s">
        <v>154</v>
      </c>
      <c r="H379" t="s">
        <v>6347</v>
      </c>
      <c r="I379" t="s">
        <v>6374</v>
      </c>
      <c r="N379" t="s">
        <v>6349</v>
      </c>
      <c r="O379" s="5">
        <f>0</f>
        <v>0</v>
      </c>
    </row>
    <row r="380" spans="1:15" hidden="1" x14ac:dyDescent="0.35">
      <c r="A380" t="s">
        <v>6345</v>
      </c>
      <c r="B380" t="s">
        <v>624</v>
      </c>
      <c r="C380" t="s">
        <v>6371</v>
      </c>
      <c r="D380" t="s">
        <v>929</v>
      </c>
      <c r="E380" t="s">
        <v>119</v>
      </c>
      <c r="F380" t="s">
        <v>119</v>
      </c>
      <c r="G380" t="s">
        <v>162</v>
      </c>
      <c r="H380" t="s">
        <v>6347</v>
      </c>
      <c r="I380" t="s">
        <v>6378</v>
      </c>
      <c r="N380" t="s">
        <v>6349</v>
      </c>
      <c r="O380" s="5">
        <f>0</f>
        <v>0</v>
      </c>
    </row>
    <row r="381" spans="1:15" hidden="1" x14ac:dyDescent="0.35">
      <c r="A381" t="s">
        <v>6345</v>
      </c>
      <c r="B381" t="s">
        <v>624</v>
      </c>
      <c r="C381" t="s">
        <v>6371</v>
      </c>
      <c r="D381" t="s">
        <v>929</v>
      </c>
      <c r="E381" t="s">
        <v>119</v>
      </c>
      <c r="F381" t="s">
        <v>119</v>
      </c>
      <c r="G381" t="s">
        <v>154</v>
      </c>
      <c r="H381" t="s">
        <v>5707</v>
      </c>
      <c r="I381" t="s">
        <v>6377</v>
      </c>
      <c r="N381" t="s">
        <v>6349</v>
      </c>
      <c r="O381" s="5">
        <f>0</f>
        <v>0</v>
      </c>
    </row>
    <row r="382" spans="1:15" hidden="1" x14ac:dyDescent="0.35">
      <c r="A382" t="s">
        <v>6345</v>
      </c>
      <c r="B382" t="s">
        <v>624</v>
      </c>
      <c r="C382" t="s">
        <v>6371</v>
      </c>
      <c r="D382" t="s">
        <v>936</v>
      </c>
      <c r="E382" t="s">
        <v>119</v>
      </c>
      <c r="F382" t="s">
        <v>119</v>
      </c>
      <c r="G382" t="s">
        <v>154</v>
      </c>
      <c r="H382" t="s">
        <v>6347</v>
      </c>
      <c r="I382" t="s">
        <v>6376</v>
      </c>
      <c r="N382" t="s">
        <v>6349</v>
      </c>
      <c r="O382" s="5">
        <f>0</f>
        <v>0</v>
      </c>
    </row>
    <row r="383" spans="1:15" hidden="1" x14ac:dyDescent="0.35">
      <c r="A383" t="s">
        <v>6345</v>
      </c>
      <c r="B383" t="s">
        <v>624</v>
      </c>
      <c r="C383" t="s">
        <v>6371</v>
      </c>
      <c r="D383" t="s">
        <v>936</v>
      </c>
      <c r="E383" t="s">
        <v>119</v>
      </c>
      <c r="F383" t="s">
        <v>119</v>
      </c>
      <c r="G383" t="s">
        <v>154</v>
      </c>
      <c r="H383" t="s">
        <v>5707</v>
      </c>
      <c r="I383" t="s">
        <v>6379</v>
      </c>
      <c r="N383" t="s">
        <v>6349</v>
      </c>
      <c r="O383" s="5">
        <f>0</f>
        <v>0</v>
      </c>
    </row>
    <row r="384" spans="1:15" hidden="1" x14ac:dyDescent="0.35">
      <c r="A384" t="s">
        <v>6345</v>
      </c>
      <c r="B384" t="s">
        <v>624</v>
      </c>
      <c r="C384" t="s">
        <v>6371</v>
      </c>
      <c r="D384" t="s">
        <v>936</v>
      </c>
      <c r="E384" t="s">
        <v>119</v>
      </c>
      <c r="F384" t="s">
        <v>119</v>
      </c>
      <c r="G384" t="s">
        <v>154</v>
      </c>
      <c r="H384" t="s">
        <v>5707</v>
      </c>
      <c r="I384" t="s">
        <v>6377</v>
      </c>
      <c r="N384" t="s">
        <v>6349</v>
      </c>
      <c r="O384" s="5">
        <f>0</f>
        <v>0</v>
      </c>
    </row>
    <row r="385" spans="1:15" hidden="1" x14ac:dyDescent="0.35">
      <c r="A385" t="s">
        <v>6345</v>
      </c>
      <c r="B385" t="s">
        <v>624</v>
      </c>
      <c r="C385" t="s">
        <v>6371</v>
      </c>
      <c r="D385" t="s">
        <v>936</v>
      </c>
      <c r="E385" t="s">
        <v>119</v>
      </c>
      <c r="F385" t="s">
        <v>119</v>
      </c>
      <c r="G385" t="s">
        <v>154</v>
      </c>
      <c r="H385" t="s">
        <v>6347</v>
      </c>
      <c r="I385" t="s">
        <v>6375</v>
      </c>
      <c r="N385" t="s">
        <v>6349</v>
      </c>
      <c r="O385" s="5">
        <f>0</f>
        <v>0</v>
      </c>
    </row>
    <row r="386" spans="1:15" hidden="1" x14ac:dyDescent="0.35">
      <c r="A386" t="s">
        <v>6345</v>
      </c>
      <c r="B386" t="s">
        <v>624</v>
      </c>
      <c r="C386" t="s">
        <v>6371</v>
      </c>
      <c r="D386" t="s">
        <v>936</v>
      </c>
      <c r="E386" t="s">
        <v>119</v>
      </c>
      <c r="F386" t="s">
        <v>119</v>
      </c>
      <c r="G386" t="s">
        <v>154</v>
      </c>
      <c r="H386" t="s">
        <v>6347</v>
      </c>
      <c r="I386" t="s">
        <v>6374</v>
      </c>
      <c r="N386" t="s">
        <v>6349</v>
      </c>
      <c r="O386" s="5">
        <f>0</f>
        <v>0</v>
      </c>
    </row>
    <row r="387" spans="1:15" hidden="1" x14ac:dyDescent="0.35">
      <c r="A387" t="s">
        <v>6345</v>
      </c>
      <c r="B387" t="s">
        <v>624</v>
      </c>
      <c r="C387" t="s">
        <v>6371</v>
      </c>
      <c r="D387" t="s">
        <v>936</v>
      </c>
      <c r="E387" t="s">
        <v>119</v>
      </c>
      <c r="F387" t="s">
        <v>119</v>
      </c>
      <c r="G387" t="s">
        <v>162</v>
      </c>
      <c r="H387" t="s">
        <v>5707</v>
      </c>
      <c r="I387" t="s">
        <v>6421</v>
      </c>
      <c r="N387" t="s">
        <v>6349</v>
      </c>
      <c r="O387" s="5">
        <f>0</f>
        <v>0</v>
      </c>
    </row>
    <row r="388" spans="1:15" hidden="1" x14ac:dyDescent="0.35">
      <c r="A388" t="s">
        <v>6345</v>
      </c>
      <c r="B388" t="s">
        <v>624</v>
      </c>
      <c r="C388" t="s">
        <v>6371</v>
      </c>
      <c r="D388" t="s">
        <v>936</v>
      </c>
      <c r="E388" t="s">
        <v>119</v>
      </c>
      <c r="F388" t="s">
        <v>119</v>
      </c>
      <c r="G388" t="s">
        <v>154</v>
      </c>
      <c r="H388" t="s">
        <v>6347</v>
      </c>
      <c r="I388" t="s">
        <v>6429</v>
      </c>
      <c r="N388" t="s">
        <v>6349</v>
      </c>
      <c r="O388" s="5">
        <f>0</f>
        <v>0</v>
      </c>
    </row>
    <row r="389" spans="1:15" hidden="1" x14ac:dyDescent="0.35">
      <c r="A389" t="s">
        <v>6345</v>
      </c>
      <c r="B389" t="s">
        <v>624</v>
      </c>
      <c r="C389" t="s">
        <v>6371</v>
      </c>
      <c r="D389" t="s">
        <v>936</v>
      </c>
      <c r="E389" t="s">
        <v>119</v>
      </c>
      <c r="F389" t="s">
        <v>119</v>
      </c>
      <c r="G389" t="s">
        <v>154</v>
      </c>
      <c r="H389" t="s">
        <v>5707</v>
      </c>
      <c r="I389" t="s">
        <v>6372</v>
      </c>
      <c r="N389" t="s">
        <v>6349</v>
      </c>
      <c r="O389" s="5">
        <f>0</f>
        <v>0</v>
      </c>
    </row>
    <row r="390" spans="1:15" hidden="1" x14ac:dyDescent="0.35">
      <c r="A390" t="s">
        <v>6345</v>
      </c>
      <c r="B390" t="s">
        <v>624</v>
      </c>
      <c r="C390" t="s">
        <v>6371</v>
      </c>
      <c r="D390" t="s">
        <v>936</v>
      </c>
      <c r="E390" t="s">
        <v>6430</v>
      </c>
      <c r="F390" s="11" t="s">
        <v>6431</v>
      </c>
      <c r="G390" t="s">
        <v>154</v>
      </c>
      <c r="H390" t="s">
        <v>5707</v>
      </c>
      <c r="I390" t="s">
        <v>6432</v>
      </c>
      <c r="N390" t="s">
        <v>6349</v>
      </c>
      <c r="O390" s="5">
        <f>0</f>
        <v>0</v>
      </c>
    </row>
    <row r="391" spans="1:15" hidden="1" x14ac:dyDescent="0.35">
      <c r="A391" t="s">
        <v>6345</v>
      </c>
      <c r="B391" t="s">
        <v>624</v>
      </c>
      <c r="C391" t="s">
        <v>6371</v>
      </c>
      <c r="D391" t="s">
        <v>936</v>
      </c>
      <c r="E391" t="s">
        <v>6430</v>
      </c>
      <c r="F391" s="11" t="s">
        <v>6431</v>
      </c>
      <c r="G391" t="s">
        <v>154</v>
      </c>
      <c r="H391" t="s">
        <v>6347</v>
      </c>
      <c r="I391" t="s">
        <v>6433</v>
      </c>
      <c r="N391" t="s">
        <v>6349</v>
      </c>
      <c r="O391" s="5">
        <f>0</f>
        <v>0</v>
      </c>
    </row>
    <row r="392" spans="1:15" hidden="1" x14ac:dyDescent="0.35">
      <c r="A392" t="s">
        <v>6345</v>
      </c>
      <c r="B392" t="s">
        <v>624</v>
      </c>
      <c r="C392" t="s">
        <v>6371</v>
      </c>
      <c r="D392" t="s">
        <v>936</v>
      </c>
      <c r="E392" t="s">
        <v>6430</v>
      </c>
      <c r="F392" s="11" t="s">
        <v>6431</v>
      </c>
      <c r="G392" t="s">
        <v>154</v>
      </c>
      <c r="H392" t="s">
        <v>6347</v>
      </c>
      <c r="I392" t="s">
        <v>6434</v>
      </c>
      <c r="N392" t="s">
        <v>6349</v>
      </c>
      <c r="O392" s="5">
        <f>0</f>
        <v>0</v>
      </c>
    </row>
    <row r="393" spans="1:15" hidden="1" x14ac:dyDescent="0.35">
      <c r="A393" t="s">
        <v>6345</v>
      </c>
      <c r="B393" t="s">
        <v>624</v>
      </c>
      <c r="C393" t="s">
        <v>6371</v>
      </c>
      <c r="D393" t="s">
        <v>936</v>
      </c>
      <c r="E393" t="s">
        <v>6430</v>
      </c>
      <c r="F393" s="11" t="s">
        <v>6431</v>
      </c>
      <c r="G393" t="s">
        <v>154</v>
      </c>
      <c r="H393" t="s">
        <v>6347</v>
      </c>
      <c r="I393" t="s">
        <v>6435</v>
      </c>
      <c r="N393" t="s">
        <v>6349</v>
      </c>
      <c r="O393" s="5">
        <f>0</f>
        <v>0</v>
      </c>
    </row>
    <row r="394" spans="1:15" hidden="1" x14ac:dyDescent="0.35">
      <c r="A394" t="s">
        <v>6345</v>
      </c>
      <c r="B394" t="s">
        <v>624</v>
      </c>
      <c r="C394" t="s">
        <v>6371</v>
      </c>
      <c r="D394" t="s">
        <v>936</v>
      </c>
      <c r="E394" t="s">
        <v>6430</v>
      </c>
      <c r="F394" s="11" t="s">
        <v>6431</v>
      </c>
      <c r="G394" t="s">
        <v>154</v>
      </c>
      <c r="H394" t="s">
        <v>6347</v>
      </c>
      <c r="I394" t="s">
        <v>6436</v>
      </c>
      <c r="N394" t="s">
        <v>6349</v>
      </c>
      <c r="O394" s="5">
        <f>0</f>
        <v>0</v>
      </c>
    </row>
    <row r="395" spans="1:15" hidden="1" x14ac:dyDescent="0.35">
      <c r="A395" t="s">
        <v>6345</v>
      </c>
      <c r="B395" t="s">
        <v>624</v>
      </c>
      <c r="C395" t="s">
        <v>6371</v>
      </c>
      <c r="D395" t="s">
        <v>936</v>
      </c>
      <c r="E395" t="s">
        <v>6430</v>
      </c>
      <c r="F395" s="11" t="s">
        <v>6431</v>
      </c>
      <c r="G395" t="s">
        <v>154</v>
      </c>
      <c r="H395" t="s">
        <v>6347</v>
      </c>
      <c r="I395" t="s">
        <v>6437</v>
      </c>
      <c r="N395" t="s">
        <v>6349</v>
      </c>
      <c r="O395" s="5">
        <f>0</f>
        <v>0</v>
      </c>
    </row>
    <row r="396" spans="1:15" hidden="1" x14ac:dyDescent="0.35">
      <c r="A396" t="s">
        <v>6345</v>
      </c>
      <c r="B396" t="s">
        <v>624</v>
      </c>
      <c r="C396" t="s">
        <v>6371</v>
      </c>
      <c r="D396" t="s">
        <v>936</v>
      </c>
      <c r="E396" t="s">
        <v>6430</v>
      </c>
      <c r="F396" s="11" t="s">
        <v>6431</v>
      </c>
      <c r="G396" t="s">
        <v>154</v>
      </c>
      <c r="H396" t="s">
        <v>6347</v>
      </c>
      <c r="I396" t="s">
        <v>6438</v>
      </c>
      <c r="N396" t="s">
        <v>6349</v>
      </c>
      <c r="O396" s="5">
        <f>0</f>
        <v>0</v>
      </c>
    </row>
    <row r="397" spans="1:15" hidden="1" x14ac:dyDescent="0.35">
      <c r="A397" t="s">
        <v>6345</v>
      </c>
      <c r="B397" t="s">
        <v>624</v>
      </c>
      <c r="C397" t="s">
        <v>6371</v>
      </c>
      <c r="D397" t="s">
        <v>936</v>
      </c>
      <c r="E397" t="s">
        <v>6430</v>
      </c>
      <c r="F397" s="11" t="s">
        <v>6439</v>
      </c>
      <c r="G397" t="s">
        <v>154</v>
      </c>
      <c r="H397" t="s">
        <v>5707</v>
      </c>
      <c r="I397" t="s">
        <v>6440</v>
      </c>
      <c r="N397" t="s">
        <v>6349</v>
      </c>
      <c r="O397" s="5">
        <f>0</f>
        <v>0</v>
      </c>
    </row>
    <row r="398" spans="1:15" hidden="1" x14ac:dyDescent="0.35">
      <c r="A398" t="s">
        <v>6345</v>
      </c>
      <c r="B398" t="s">
        <v>624</v>
      </c>
      <c r="C398" t="s">
        <v>6371</v>
      </c>
      <c r="D398" t="s">
        <v>936</v>
      </c>
      <c r="E398" t="s">
        <v>6430</v>
      </c>
      <c r="F398" s="11" t="s">
        <v>6439</v>
      </c>
      <c r="G398" t="s">
        <v>154</v>
      </c>
      <c r="H398" t="s">
        <v>5707</v>
      </c>
      <c r="I398" t="s">
        <v>6441</v>
      </c>
      <c r="N398" t="s">
        <v>6349</v>
      </c>
      <c r="O398" s="5">
        <f>0</f>
        <v>0</v>
      </c>
    </row>
    <row r="399" spans="1:15" hidden="1" x14ac:dyDescent="0.35">
      <c r="A399" t="s">
        <v>6345</v>
      </c>
      <c r="B399" t="s">
        <v>624</v>
      </c>
      <c r="C399" t="s">
        <v>6371</v>
      </c>
      <c r="D399" t="s">
        <v>944</v>
      </c>
      <c r="E399" t="s">
        <v>119</v>
      </c>
      <c r="F399" t="s">
        <v>119</v>
      </c>
      <c r="G399" t="s">
        <v>154</v>
      </c>
      <c r="H399" t="s">
        <v>5707</v>
      </c>
      <c r="I399" t="s">
        <v>6425</v>
      </c>
      <c r="N399" t="s">
        <v>6349</v>
      </c>
      <c r="O399" s="5">
        <f>0</f>
        <v>0</v>
      </c>
    </row>
    <row r="400" spans="1:15" hidden="1" x14ac:dyDescent="0.35">
      <c r="A400" t="s">
        <v>6345</v>
      </c>
      <c r="B400" t="s">
        <v>624</v>
      </c>
      <c r="C400" t="s">
        <v>6371</v>
      </c>
      <c r="D400" t="s">
        <v>944</v>
      </c>
      <c r="E400" t="s">
        <v>119</v>
      </c>
      <c r="F400" t="s">
        <v>119</v>
      </c>
      <c r="G400" t="s">
        <v>162</v>
      </c>
      <c r="H400" t="s">
        <v>6347</v>
      </c>
      <c r="I400" t="s">
        <v>6373</v>
      </c>
      <c r="N400" t="s">
        <v>6349</v>
      </c>
      <c r="O400" s="5">
        <f>0</f>
        <v>0</v>
      </c>
    </row>
    <row r="401" spans="1:15" hidden="1" x14ac:dyDescent="0.35">
      <c r="A401" t="s">
        <v>6345</v>
      </c>
      <c r="B401" t="s">
        <v>624</v>
      </c>
      <c r="C401" t="s">
        <v>6371</v>
      </c>
      <c r="D401" t="s">
        <v>944</v>
      </c>
      <c r="E401" t="s">
        <v>119</v>
      </c>
      <c r="F401" t="s">
        <v>119</v>
      </c>
      <c r="G401" t="s">
        <v>162</v>
      </c>
      <c r="H401" t="s">
        <v>5707</v>
      </c>
      <c r="I401" t="s">
        <v>6421</v>
      </c>
      <c r="N401" t="s">
        <v>6349</v>
      </c>
      <c r="O401" s="5">
        <f>0</f>
        <v>0</v>
      </c>
    </row>
    <row r="402" spans="1:15" hidden="1" x14ac:dyDescent="0.35">
      <c r="A402" t="s">
        <v>6345</v>
      </c>
      <c r="B402" t="s">
        <v>624</v>
      </c>
      <c r="C402" t="s">
        <v>6371</v>
      </c>
      <c r="D402" t="s">
        <v>944</v>
      </c>
      <c r="E402" t="s">
        <v>119</v>
      </c>
      <c r="F402" t="s">
        <v>119</v>
      </c>
      <c r="G402" t="s">
        <v>154</v>
      </c>
      <c r="H402" t="s">
        <v>6347</v>
      </c>
      <c r="I402" t="s">
        <v>6417</v>
      </c>
      <c r="N402" t="s">
        <v>6349</v>
      </c>
      <c r="O402" s="5">
        <f>0</f>
        <v>0</v>
      </c>
    </row>
    <row r="403" spans="1:15" hidden="1" x14ac:dyDescent="0.35">
      <c r="A403" t="s">
        <v>6345</v>
      </c>
      <c r="B403" t="s">
        <v>624</v>
      </c>
      <c r="C403" t="s">
        <v>6371</v>
      </c>
      <c r="D403" t="s">
        <v>944</v>
      </c>
      <c r="E403" t="s">
        <v>119</v>
      </c>
      <c r="F403" t="s">
        <v>119</v>
      </c>
      <c r="G403" t="s">
        <v>162</v>
      </c>
      <c r="H403" t="s">
        <v>6347</v>
      </c>
      <c r="I403" t="s">
        <v>6378</v>
      </c>
      <c r="N403" t="s">
        <v>6349</v>
      </c>
      <c r="O403" s="5">
        <f>0</f>
        <v>0</v>
      </c>
    </row>
    <row r="404" spans="1:15" hidden="1" x14ac:dyDescent="0.35">
      <c r="A404" t="s">
        <v>6345</v>
      </c>
      <c r="B404" t="s">
        <v>624</v>
      </c>
      <c r="C404" t="s">
        <v>6371</v>
      </c>
      <c r="D404" t="s">
        <v>944</v>
      </c>
      <c r="E404" t="s">
        <v>119</v>
      </c>
      <c r="F404" t="s">
        <v>119</v>
      </c>
      <c r="G404" t="s">
        <v>154</v>
      </c>
      <c r="H404" t="s">
        <v>5707</v>
      </c>
      <c r="I404" t="s">
        <v>6372</v>
      </c>
      <c r="N404" t="s">
        <v>6349</v>
      </c>
      <c r="O404" s="5">
        <f>0</f>
        <v>0</v>
      </c>
    </row>
    <row r="405" spans="1:15" hidden="1" x14ac:dyDescent="0.35">
      <c r="A405" t="s">
        <v>6345</v>
      </c>
      <c r="B405" t="s">
        <v>624</v>
      </c>
      <c r="C405" t="s">
        <v>6371</v>
      </c>
      <c r="D405" t="s">
        <v>944</v>
      </c>
      <c r="E405" t="s">
        <v>119</v>
      </c>
      <c r="F405" t="s">
        <v>119</v>
      </c>
      <c r="G405" t="s">
        <v>154</v>
      </c>
      <c r="H405" t="s">
        <v>5707</v>
      </c>
      <c r="I405" t="s">
        <v>6418</v>
      </c>
      <c r="N405" t="s">
        <v>6349</v>
      </c>
      <c r="O405" s="5">
        <f>0</f>
        <v>0</v>
      </c>
    </row>
    <row r="406" spans="1:15" hidden="1" x14ac:dyDescent="0.35">
      <c r="A406" t="s">
        <v>6345</v>
      </c>
      <c r="B406" t="s">
        <v>624</v>
      </c>
      <c r="C406" t="s">
        <v>6371</v>
      </c>
      <c r="D406" t="s">
        <v>944</v>
      </c>
      <c r="E406" t="s">
        <v>119</v>
      </c>
      <c r="F406" t="s">
        <v>119</v>
      </c>
      <c r="G406" t="s">
        <v>154</v>
      </c>
      <c r="H406" t="s">
        <v>5707</v>
      </c>
      <c r="I406" t="s">
        <v>6377</v>
      </c>
      <c r="N406" t="s">
        <v>6349</v>
      </c>
      <c r="O406" s="5">
        <f>0</f>
        <v>0</v>
      </c>
    </row>
    <row r="407" spans="1:15" hidden="1" x14ac:dyDescent="0.35">
      <c r="A407" t="s">
        <v>6345</v>
      </c>
      <c r="B407" t="s">
        <v>624</v>
      </c>
      <c r="C407" t="s">
        <v>6442</v>
      </c>
      <c r="D407" t="s">
        <v>6443</v>
      </c>
      <c r="E407" t="s">
        <v>119</v>
      </c>
      <c r="F407" t="s">
        <v>119</v>
      </c>
      <c r="G407" t="s">
        <v>159</v>
      </c>
      <c r="H407" t="s">
        <v>6347</v>
      </c>
      <c r="I407" t="s">
        <v>6444</v>
      </c>
      <c r="N407" t="s">
        <v>6349</v>
      </c>
      <c r="O407" s="5">
        <f>0</f>
        <v>0</v>
      </c>
    </row>
    <row r="408" spans="1:15" hidden="1" x14ac:dyDescent="0.35">
      <c r="A408" t="s">
        <v>6345</v>
      </c>
      <c r="B408" t="s">
        <v>624</v>
      </c>
      <c r="C408" t="s">
        <v>6442</v>
      </c>
      <c r="D408" t="s">
        <v>6443</v>
      </c>
      <c r="E408" t="s">
        <v>119</v>
      </c>
      <c r="F408" t="s">
        <v>119</v>
      </c>
      <c r="G408" t="s">
        <v>159</v>
      </c>
      <c r="H408" t="s">
        <v>5707</v>
      </c>
      <c r="I408" t="s">
        <v>6445</v>
      </c>
      <c r="N408" t="s">
        <v>6349</v>
      </c>
      <c r="O408" s="5">
        <f>0</f>
        <v>0</v>
      </c>
    </row>
    <row r="409" spans="1:15" hidden="1" x14ac:dyDescent="0.35">
      <c r="A409" t="s">
        <v>6345</v>
      </c>
      <c r="B409" t="s">
        <v>624</v>
      </c>
      <c r="C409" t="s">
        <v>6442</v>
      </c>
      <c r="D409" t="s">
        <v>6446</v>
      </c>
      <c r="E409" t="s">
        <v>119</v>
      </c>
      <c r="F409" t="s">
        <v>119</v>
      </c>
      <c r="G409" t="s">
        <v>159</v>
      </c>
      <c r="H409" t="s">
        <v>6347</v>
      </c>
      <c r="I409" t="s">
        <v>6444</v>
      </c>
      <c r="N409" t="s">
        <v>6349</v>
      </c>
      <c r="O409" s="5">
        <f>0</f>
        <v>0</v>
      </c>
    </row>
    <row r="410" spans="1:15" hidden="1" x14ac:dyDescent="0.35">
      <c r="A410" t="s">
        <v>6345</v>
      </c>
      <c r="B410" t="s">
        <v>624</v>
      </c>
      <c r="C410" t="s">
        <v>6442</v>
      </c>
      <c r="D410" t="s">
        <v>6446</v>
      </c>
      <c r="E410" t="s">
        <v>119</v>
      </c>
      <c r="F410" t="s">
        <v>119</v>
      </c>
      <c r="G410" t="s">
        <v>159</v>
      </c>
      <c r="H410" t="s">
        <v>5707</v>
      </c>
      <c r="I410" t="s">
        <v>6445</v>
      </c>
      <c r="N410" t="s">
        <v>6349</v>
      </c>
      <c r="O410" s="5">
        <f>0</f>
        <v>0</v>
      </c>
    </row>
    <row r="411" spans="1:15" hidden="1" x14ac:dyDescent="0.35">
      <c r="A411" t="s">
        <v>6345</v>
      </c>
      <c r="B411" t="s">
        <v>624</v>
      </c>
      <c r="C411" t="s">
        <v>6442</v>
      </c>
      <c r="D411" t="s">
        <v>6447</v>
      </c>
      <c r="E411" t="s">
        <v>119</v>
      </c>
      <c r="F411" t="s">
        <v>119</v>
      </c>
      <c r="G411" t="s">
        <v>159</v>
      </c>
      <c r="H411" t="s">
        <v>6347</v>
      </c>
      <c r="I411" t="s">
        <v>6444</v>
      </c>
      <c r="N411" t="s">
        <v>6349</v>
      </c>
      <c r="O411" s="5">
        <f>0</f>
        <v>0</v>
      </c>
    </row>
    <row r="412" spans="1:15" hidden="1" x14ac:dyDescent="0.35">
      <c r="A412" t="s">
        <v>6345</v>
      </c>
      <c r="B412" t="s">
        <v>624</v>
      </c>
      <c r="C412" t="s">
        <v>6442</v>
      </c>
      <c r="D412" t="s">
        <v>6447</v>
      </c>
      <c r="E412" t="s">
        <v>119</v>
      </c>
      <c r="F412" t="s">
        <v>119</v>
      </c>
      <c r="G412" t="s">
        <v>159</v>
      </c>
      <c r="H412" t="s">
        <v>5707</v>
      </c>
      <c r="I412" t="s">
        <v>6445</v>
      </c>
      <c r="N412" t="s">
        <v>6349</v>
      </c>
      <c r="O412" s="5">
        <f>0</f>
        <v>0</v>
      </c>
    </row>
    <row r="413" spans="1:15" hidden="1" x14ac:dyDescent="0.35">
      <c r="A413" t="s">
        <v>6345</v>
      </c>
      <c r="B413" t="s">
        <v>624</v>
      </c>
      <c r="C413" t="s">
        <v>6442</v>
      </c>
      <c r="D413" t="s">
        <v>6448</v>
      </c>
      <c r="E413" t="s">
        <v>119</v>
      </c>
      <c r="F413" t="s">
        <v>119</v>
      </c>
      <c r="G413" t="s">
        <v>159</v>
      </c>
      <c r="H413" t="s">
        <v>5707</v>
      </c>
      <c r="I413" t="s">
        <v>6445</v>
      </c>
      <c r="N413" t="s">
        <v>6349</v>
      </c>
      <c r="O413" s="5">
        <f>0</f>
        <v>0</v>
      </c>
    </row>
    <row r="414" spans="1:15" hidden="1" x14ac:dyDescent="0.35">
      <c r="A414" t="s">
        <v>6345</v>
      </c>
      <c r="B414" t="s">
        <v>624</v>
      </c>
      <c r="C414" t="s">
        <v>6442</v>
      </c>
      <c r="D414" t="s">
        <v>6448</v>
      </c>
      <c r="E414" t="s">
        <v>119</v>
      </c>
      <c r="F414" t="s">
        <v>119</v>
      </c>
      <c r="G414" t="s">
        <v>159</v>
      </c>
      <c r="H414" t="s">
        <v>6347</v>
      </c>
      <c r="I414" t="s">
        <v>6444</v>
      </c>
      <c r="N414" t="s">
        <v>6349</v>
      </c>
      <c r="O414" s="5">
        <f>0</f>
        <v>0</v>
      </c>
    </row>
    <row r="415" spans="1:15" hidden="1" x14ac:dyDescent="0.35">
      <c r="A415" t="s">
        <v>6345</v>
      </c>
      <c r="B415" t="s">
        <v>624</v>
      </c>
      <c r="C415" t="s">
        <v>6442</v>
      </c>
      <c r="D415" t="s">
        <v>6449</v>
      </c>
      <c r="E415" t="s">
        <v>119</v>
      </c>
      <c r="F415" t="s">
        <v>119</v>
      </c>
      <c r="G415" t="s">
        <v>159</v>
      </c>
      <c r="H415" t="s">
        <v>5707</v>
      </c>
      <c r="I415" t="s">
        <v>6445</v>
      </c>
      <c r="N415" t="s">
        <v>6349</v>
      </c>
      <c r="O415" s="5">
        <f>0</f>
        <v>0</v>
      </c>
    </row>
    <row r="416" spans="1:15" hidden="1" x14ac:dyDescent="0.35">
      <c r="A416" t="s">
        <v>6345</v>
      </c>
      <c r="B416" t="s">
        <v>624</v>
      </c>
      <c r="C416" t="s">
        <v>6442</v>
      </c>
      <c r="D416" t="s">
        <v>6449</v>
      </c>
      <c r="E416" t="s">
        <v>119</v>
      </c>
      <c r="F416" t="s">
        <v>119</v>
      </c>
      <c r="G416" t="s">
        <v>159</v>
      </c>
      <c r="H416" t="s">
        <v>6347</v>
      </c>
      <c r="I416" t="s">
        <v>6444</v>
      </c>
      <c r="N416" t="s">
        <v>6349</v>
      </c>
      <c r="O416" s="5">
        <f>0</f>
        <v>0</v>
      </c>
    </row>
    <row r="417" spans="1:15" hidden="1" x14ac:dyDescent="0.35">
      <c r="A417" t="s">
        <v>6345</v>
      </c>
      <c r="B417" t="s">
        <v>624</v>
      </c>
      <c r="C417" t="s">
        <v>6442</v>
      </c>
      <c r="D417" t="s">
        <v>6450</v>
      </c>
      <c r="E417" t="s">
        <v>119</v>
      </c>
      <c r="F417" t="s">
        <v>119</v>
      </c>
      <c r="G417" t="s">
        <v>159</v>
      </c>
      <c r="H417" t="s">
        <v>6347</v>
      </c>
      <c r="I417" t="s">
        <v>6444</v>
      </c>
      <c r="N417" t="s">
        <v>6349</v>
      </c>
      <c r="O417" s="5">
        <f>0</f>
        <v>0</v>
      </c>
    </row>
    <row r="418" spans="1:15" hidden="1" x14ac:dyDescent="0.35">
      <c r="A418" t="s">
        <v>6345</v>
      </c>
      <c r="B418" t="s">
        <v>624</v>
      </c>
      <c r="C418" t="s">
        <v>6442</v>
      </c>
      <c r="D418" t="s">
        <v>6450</v>
      </c>
      <c r="E418" t="s">
        <v>119</v>
      </c>
      <c r="F418" t="s">
        <v>119</v>
      </c>
      <c r="G418" t="s">
        <v>159</v>
      </c>
      <c r="H418" t="s">
        <v>5707</v>
      </c>
      <c r="I418" t="s">
        <v>6445</v>
      </c>
      <c r="N418" t="s">
        <v>6349</v>
      </c>
      <c r="O418" s="5">
        <f>0</f>
        <v>0</v>
      </c>
    </row>
    <row r="419" spans="1:15" hidden="1" x14ac:dyDescent="0.35">
      <c r="A419" t="s">
        <v>6345</v>
      </c>
      <c r="B419" t="s">
        <v>624</v>
      </c>
      <c r="C419" t="s">
        <v>6442</v>
      </c>
      <c r="D419" t="s">
        <v>6451</v>
      </c>
      <c r="E419" t="s">
        <v>119</v>
      </c>
      <c r="F419" t="s">
        <v>119</v>
      </c>
      <c r="G419" t="s">
        <v>159</v>
      </c>
      <c r="H419" t="s">
        <v>6347</v>
      </c>
      <c r="I419" t="s">
        <v>6444</v>
      </c>
      <c r="N419" t="s">
        <v>6349</v>
      </c>
      <c r="O419" s="5">
        <f>0</f>
        <v>0</v>
      </c>
    </row>
    <row r="420" spans="1:15" hidden="1" x14ac:dyDescent="0.35">
      <c r="A420" t="s">
        <v>6345</v>
      </c>
      <c r="B420" t="s">
        <v>624</v>
      </c>
      <c r="C420" t="s">
        <v>6442</v>
      </c>
      <c r="D420" t="s">
        <v>6451</v>
      </c>
      <c r="E420" t="s">
        <v>119</v>
      </c>
      <c r="F420" t="s">
        <v>119</v>
      </c>
      <c r="G420" t="s">
        <v>159</v>
      </c>
      <c r="H420" t="s">
        <v>5707</v>
      </c>
      <c r="I420" t="s">
        <v>6445</v>
      </c>
      <c r="N420" t="s">
        <v>6349</v>
      </c>
      <c r="O420" s="5">
        <f>0</f>
        <v>0</v>
      </c>
    </row>
    <row r="421" spans="1:15" hidden="1" x14ac:dyDescent="0.35">
      <c r="A421" t="s">
        <v>6345</v>
      </c>
      <c r="B421" t="s">
        <v>624</v>
      </c>
      <c r="C421" t="s">
        <v>6442</v>
      </c>
      <c r="D421" t="s">
        <v>2885</v>
      </c>
      <c r="E421" t="s">
        <v>119</v>
      </c>
      <c r="F421" t="s">
        <v>119</v>
      </c>
      <c r="G421" t="s">
        <v>159</v>
      </c>
      <c r="H421" t="s">
        <v>5707</v>
      </c>
      <c r="I421" t="s">
        <v>6445</v>
      </c>
      <c r="N421" t="s">
        <v>6349</v>
      </c>
      <c r="O421" s="5">
        <f>0</f>
        <v>0</v>
      </c>
    </row>
    <row r="422" spans="1:15" hidden="1" x14ac:dyDescent="0.35">
      <c r="A422" t="s">
        <v>6345</v>
      </c>
      <c r="B422" t="s">
        <v>624</v>
      </c>
      <c r="C422" t="s">
        <v>6442</v>
      </c>
      <c r="D422" t="s">
        <v>2885</v>
      </c>
      <c r="E422" t="s">
        <v>119</v>
      </c>
      <c r="F422" t="s">
        <v>119</v>
      </c>
      <c r="G422" t="s">
        <v>162</v>
      </c>
      <c r="H422" t="s">
        <v>5707</v>
      </c>
      <c r="I422" t="s">
        <v>6452</v>
      </c>
      <c r="N422" t="s">
        <v>6349</v>
      </c>
      <c r="O422" s="5">
        <f>0</f>
        <v>0</v>
      </c>
    </row>
    <row r="423" spans="1:15" hidden="1" x14ac:dyDescent="0.35">
      <c r="A423" t="s">
        <v>6345</v>
      </c>
      <c r="B423" t="s">
        <v>624</v>
      </c>
      <c r="C423" t="s">
        <v>6442</v>
      </c>
      <c r="D423" t="s">
        <v>2885</v>
      </c>
      <c r="E423" t="s">
        <v>119</v>
      </c>
      <c r="F423" t="s">
        <v>119</v>
      </c>
      <c r="G423" t="s">
        <v>162</v>
      </c>
      <c r="H423" t="s">
        <v>6347</v>
      </c>
      <c r="I423" t="s">
        <v>6453</v>
      </c>
      <c r="N423" t="s">
        <v>6349</v>
      </c>
      <c r="O423" s="5">
        <f>0</f>
        <v>0</v>
      </c>
    </row>
    <row r="424" spans="1:15" hidden="1" x14ac:dyDescent="0.35">
      <c r="A424" t="s">
        <v>6345</v>
      </c>
      <c r="B424" t="s">
        <v>624</v>
      </c>
      <c r="C424" t="s">
        <v>6442</v>
      </c>
      <c r="D424" t="s">
        <v>2885</v>
      </c>
      <c r="E424" t="s">
        <v>119</v>
      </c>
      <c r="F424" t="s">
        <v>119</v>
      </c>
      <c r="G424" t="s">
        <v>154</v>
      </c>
      <c r="H424" t="s">
        <v>5707</v>
      </c>
      <c r="I424" t="s">
        <v>6454</v>
      </c>
      <c r="N424" t="s">
        <v>6349</v>
      </c>
      <c r="O424" s="5">
        <f>0</f>
        <v>0</v>
      </c>
    </row>
    <row r="425" spans="1:15" hidden="1" x14ac:dyDescent="0.35">
      <c r="A425" t="s">
        <v>6345</v>
      </c>
      <c r="B425" t="s">
        <v>624</v>
      </c>
      <c r="C425" t="s">
        <v>6442</v>
      </c>
      <c r="D425" t="s">
        <v>2885</v>
      </c>
      <c r="E425" t="s">
        <v>119</v>
      </c>
      <c r="F425" t="s">
        <v>119</v>
      </c>
      <c r="G425" t="s">
        <v>162</v>
      </c>
      <c r="H425" t="s">
        <v>6347</v>
      </c>
      <c r="I425" t="s">
        <v>6455</v>
      </c>
      <c r="N425" t="s">
        <v>6349</v>
      </c>
      <c r="O425" s="5">
        <f>0</f>
        <v>0</v>
      </c>
    </row>
    <row r="426" spans="1:15" hidden="1" x14ac:dyDescent="0.35">
      <c r="A426" t="s">
        <v>6345</v>
      </c>
      <c r="B426" t="s">
        <v>624</v>
      </c>
      <c r="C426" t="s">
        <v>6442</v>
      </c>
      <c r="D426" t="s">
        <v>2885</v>
      </c>
      <c r="E426" t="s">
        <v>119</v>
      </c>
      <c r="F426" t="s">
        <v>119</v>
      </c>
      <c r="G426" t="s">
        <v>159</v>
      </c>
      <c r="H426" t="s">
        <v>6347</v>
      </c>
      <c r="I426" t="s">
        <v>6444</v>
      </c>
      <c r="N426" t="s">
        <v>6349</v>
      </c>
      <c r="O426" s="5">
        <f>0</f>
        <v>0</v>
      </c>
    </row>
    <row r="427" spans="1:15" hidden="1" x14ac:dyDescent="0.35">
      <c r="A427" t="s">
        <v>6345</v>
      </c>
      <c r="B427" t="s">
        <v>624</v>
      </c>
      <c r="C427" t="s">
        <v>6456</v>
      </c>
      <c r="D427" t="s">
        <v>5397</v>
      </c>
      <c r="E427" t="s">
        <v>119</v>
      </c>
      <c r="F427" t="s">
        <v>119</v>
      </c>
      <c r="G427" t="s">
        <v>154</v>
      </c>
      <c r="H427" t="s">
        <v>5707</v>
      </c>
      <c r="I427" t="s">
        <v>6310</v>
      </c>
      <c r="N427" t="s">
        <v>6349</v>
      </c>
      <c r="O427" s="5">
        <f>0</f>
        <v>0</v>
      </c>
    </row>
    <row r="428" spans="1:15" hidden="1" x14ac:dyDescent="0.35">
      <c r="A428" t="s">
        <v>6345</v>
      </c>
      <c r="B428" t="s">
        <v>624</v>
      </c>
      <c r="C428" t="s">
        <v>6456</v>
      </c>
      <c r="D428" t="s">
        <v>5397</v>
      </c>
      <c r="E428" t="s">
        <v>119</v>
      </c>
      <c r="F428" t="s">
        <v>119</v>
      </c>
      <c r="G428" t="s">
        <v>154</v>
      </c>
      <c r="H428" t="s">
        <v>5707</v>
      </c>
      <c r="I428" t="s">
        <v>6457</v>
      </c>
      <c r="N428" t="s">
        <v>6349</v>
      </c>
      <c r="O428" s="5">
        <f>0</f>
        <v>0</v>
      </c>
    </row>
    <row r="429" spans="1:15" hidden="1" x14ac:dyDescent="0.35">
      <c r="A429" t="s">
        <v>6345</v>
      </c>
      <c r="B429" t="s">
        <v>624</v>
      </c>
      <c r="C429" t="s">
        <v>6456</v>
      </c>
      <c r="D429" t="s">
        <v>5397</v>
      </c>
      <c r="E429" t="s">
        <v>119</v>
      </c>
      <c r="F429" t="s">
        <v>119</v>
      </c>
      <c r="G429" t="s">
        <v>154</v>
      </c>
      <c r="H429" t="s">
        <v>5707</v>
      </c>
      <c r="I429" t="s">
        <v>6458</v>
      </c>
      <c r="N429" t="s">
        <v>6349</v>
      </c>
      <c r="O429" s="5">
        <f>0</f>
        <v>0</v>
      </c>
    </row>
    <row r="430" spans="1:15" hidden="1" x14ac:dyDescent="0.35">
      <c r="A430" t="s">
        <v>6345</v>
      </c>
      <c r="B430" t="s">
        <v>624</v>
      </c>
      <c r="C430" t="s">
        <v>6456</v>
      </c>
      <c r="D430" t="s">
        <v>5397</v>
      </c>
      <c r="E430" t="s">
        <v>119</v>
      </c>
      <c r="F430" t="s">
        <v>119</v>
      </c>
      <c r="G430" t="s">
        <v>162</v>
      </c>
      <c r="H430" t="s">
        <v>6347</v>
      </c>
      <c r="I430" t="s">
        <v>6459</v>
      </c>
      <c r="N430" t="s">
        <v>6349</v>
      </c>
      <c r="O430" s="5">
        <f>0</f>
        <v>0</v>
      </c>
    </row>
    <row r="431" spans="1:15" hidden="1" x14ac:dyDescent="0.35">
      <c r="A431" t="s">
        <v>6345</v>
      </c>
      <c r="B431" t="s">
        <v>624</v>
      </c>
      <c r="C431" t="s">
        <v>6460</v>
      </c>
      <c r="D431" t="s">
        <v>4012</v>
      </c>
      <c r="E431" t="s">
        <v>119</v>
      </c>
      <c r="F431" t="s">
        <v>119</v>
      </c>
      <c r="G431" t="s">
        <v>159</v>
      </c>
      <c r="H431" t="s">
        <v>6347</v>
      </c>
      <c r="I431" t="s">
        <v>6461</v>
      </c>
      <c r="N431" t="s">
        <v>6349</v>
      </c>
      <c r="O431" s="5">
        <f>0</f>
        <v>0</v>
      </c>
    </row>
    <row r="432" spans="1:15" hidden="1" x14ac:dyDescent="0.35">
      <c r="A432" t="s">
        <v>6345</v>
      </c>
      <c r="B432" t="s">
        <v>624</v>
      </c>
      <c r="C432" t="s">
        <v>6460</v>
      </c>
      <c r="D432" t="s">
        <v>4023</v>
      </c>
      <c r="E432" t="s">
        <v>119</v>
      </c>
      <c r="F432" t="s">
        <v>119</v>
      </c>
      <c r="G432" t="s">
        <v>159</v>
      </c>
      <c r="H432" t="s">
        <v>6347</v>
      </c>
      <c r="I432" t="s">
        <v>6461</v>
      </c>
      <c r="N432" t="s">
        <v>6349</v>
      </c>
      <c r="O432" s="5">
        <f>0</f>
        <v>0</v>
      </c>
    </row>
    <row r="433" spans="1:15" hidden="1" x14ac:dyDescent="0.35">
      <c r="A433" t="s">
        <v>6345</v>
      </c>
      <c r="B433" t="s">
        <v>624</v>
      </c>
      <c r="C433" t="s">
        <v>6380</v>
      </c>
      <c r="D433" t="s">
        <v>6462</v>
      </c>
      <c r="E433" t="s">
        <v>119</v>
      </c>
      <c r="F433" t="s">
        <v>119</v>
      </c>
      <c r="G433" t="s">
        <v>161</v>
      </c>
      <c r="H433" t="s">
        <v>6347</v>
      </c>
      <c r="I433" t="s">
        <v>6382</v>
      </c>
      <c r="N433" t="s">
        <v>6349</v>
      </c>
      <c r="O433" s="5">
        <f>0</f>
        <v>0</v>
      </c>
    </row>
    <row r="434" spans="1:15" hidden="1" x14ac:dyDescent="0.35">
      <c r="A434" t="s">
        <v>6345</v>
      </c>
      <c r="B434" t="s">
        <v>624</v>
      </c>
      <c r="C434" t="s">
        <v>6380</v>
      </c>
      <c r="D434" t="s">
        <v>6463</v>
      </c>
      <c r="E434" t="s">
        <v>119</v>
      </c>
      <c r="F434" t="s">
        <v>119</v>
      </c>
      <c r="G434" t="s">
        <v>161</v>
      </c>
      <c r="H434" t="s">
        <v>6347</v>
      </c>
      <c r="I434" t="s">
        <v>6382</v>
      </c>
      <c r="N434" t="s">
        <v>6349</v>
      </c>
      <c r="O434" s="5">
        <f>0</f>
        <v>0</v>
      </c>
    </row>
    <row r="435" spans="1:15" hidden="1" x14ac:dyDescent="0.35">
      <c r="A435" t="s">
        <v>6345</v>
      </c>
      <c r="B435" t="s">
        <v>624</v>
      </c>
      <c r="C435" t="s">
        <v>6464</v>
      </c>
      <c r="D435" t="s">
        <v>6465</v>
      </c>
      <c r="E435" t="s">
        <v>119</v>
      </c>
      <c r="F435" t="s">
        <v>119</v>
      </c>
      <c r="G435" t="s">
        <v>161</v>
      </c>
      <c r="H435" t="s">
        <v>6347</v>
      </c>
      <c r="I435" t="s">
        <v>6466</v>
      </c>
      <c r="N435" t="s">
        <v>6349</v>
      </c>
      <c r="O435" s="5">
        <f>0</f>
        <v>0</v>
      </c>
    </row>
    <row r="436" spans="1:15" hidden="1" x14ac:dyDescent="0.35">
      <c r="A436" t="s">
        <v>6345</v>
      </c>
      <c r="B436" t="s">
        <v>624</v>
      </c>
      <c r="C436" t="s">
        <v>6383</v>
      </c>
      <c r="D436" t="s">
        <v>6467</v>
      </c>
      <c r="E436" t="s">
        <v>119</v>
      </c>
      <c r="F436" t="s">
        <v>119</v>
      </c>
      <c r="G436" t="s">
        <v>161</v>
      </c>
      <c r="H436" t="s">
        <v>5707</v>
      </c>
      <c r="I436" t="s">
        <v>6384</v>
      </c>
      <c r="N436" t="s">
        <v>6349</v>
      </c>
      <c r="O436" s="5">
        <f>0</f>
        <v>0</v>
      </c>
    </row>
    <row r="437" spans="1:15" hidden="1" x14ac:dyDescent="0.35">
      <c r="A437" t="s">
        <v>6345</v>
      </c>
      <c r="B437" t="s">
        <v>624</v>
      </c>
      <c r="C437" t="s">
        <v>6383</v>
      </c>
      <c r="D437" t="s">
        <v>6468</v>
      </c>
      <c r="E437" t="s">
        <v>119</v>
      </c>
      <c r="F437" t="s">
        <v>119</v>
      </c>
      <c r="G437" t="s">
        <v>161</v>
      </c>
      <c r="H437" t="s">
        <v>5707</v>
      </c>
      <c r="I437" t="s">
        <v>6384</v>
      </c>
      <c r="N437" t="s">
        <v>6349</v>
      </c>
      <c r="O437" s="5">
        <f>0</f>
        <v>0</v>
      </c>
    </row>
    <row r="438" spans="1:15" hidden="1" x14ac:dyDescent="0.35">
      <c r="A438" t="s">
        <v>6345</v>
      </c>
      <c r="B438" t="s">
        <v>624</v>
      </c>
      <c r="C438" t="s">
        <v>6383</v>
      </c>
      <c r="D438" t="s">
        <v>786</v>
      </c>
      <c r="E438" t="s">
        <v>119</v>
      </c>
      <c r="F438" t="s">
        <v>119</v>
      </c>
      <c r="G438" t="s">
        <v>161</v>
      </c>
      <c r="H438" t="s">
        <v>5707</v>
      </c>
      <c r="I438" t="s">
        <v>6384</v>
      </c>
      <c r="N438" t="s">
        <v>6349</v>
      </c>
      <c r="O438" s="5">
        <f>0</f>
        <v>0</v>
      </c>
    </row>
    <row r="439" spans="1:15" hidden="1" x14ac:dyDescent="0.35">
      <c r="A439" t="s">
        <v>6345</v>
      </c>
      <c r="B439" t="s">
        <v>624</v>
      </c>
      <c r="C439" t="s">
        <v>6383</v>
      </c>
      <c r="D439" t="s">
        <v>791</v>
      </c>
      <c r="E439" t="s">
        <v>119</v>
      </c>
      <c r="F439" t="s">
        <v>119</v>
      </c>
      <c r="G439" t="s">
        <v>161</v>
      </c>
      <c r="H439" t="s">
        <v>5707</v>
      </c>
      <c r="I439" t="s">
        <v>6384</v>
      </c>
      <c r="N439" t="s">
        <v>6349</v>
      </c>
      <c r="O439" s="5">
        <f>0</f>
        <v>0</v>
      </c>
    </row>
    <row r="440" spans="1:15" hidden="1" x14ac:dyDescent="0.35">
      <c r="A440" t="s">
        <v>6345</v>
      </c>
      <c r="B440" t="s">
        <v>624</v>
      </c>
      <c r="C440" t="s">
        <v>6383</v>
      </c>
      <c r="D440" t="s">
        <v>794</v>
      </c>
      <c r="E440" t="s">
        <v>119</v>
      </c>
      <c r="F440" t="s">
        <v>119</v>
      </c>
      <c r="G440" t="s">
        <v>161</v>
      </c>
      <c r="H440" t="s">
        <v>5707</v>
      </c>
      <c r="I440" t="s">
        <v>6384</v>
      </c>
      <c r="N440" t="s">
        <v>6349</v>
      </c>
      <c r="O440" s="5">
        <f>0</f>
        <v>0</v>
      </c>
    </row>
    <row r="441" spans="1:15" hidden="1" x14ac:dyDescent="0.35">
      <c r="A441" t="s">
        <v>6345</v>
      </c>
      <c r="B441" t="s">
        <v>624</v>
      </c>
      <c r="C441" t="s">
        <v>6383</v>
      </c>
      <c r="D441" t="s">
        <v>797</v>
      </c>
      <c r="E441" t="s">
        <v>119</v>
      </c>
      <c r="F441" t="s">
        <v>119</v>
      </c>
      <c r="G441" t="s">
        <v>161</v>
      </c>
      <c r="H441" t="s">
        <v>5707</v>
      </c>
      <c r="I441" t="s">
        <v>6384</v>
      </c>
      <c r="N441" t="s">
        <v>6349</v>
      </c>
      <c r="O441" s="5">
        <f>0</f>
        <v>0</v>
      </c>
    </row>
    <row r="442" spans="1:15" hidden="1" x14ac:dyDescent="0.35">
      <c r="A442" t="s">
        <v>6345</v>
      </c>
      <c r="B442" t="s">
        <v>624</v>
      </c>
      <c r="C442" t="s">
        <v>6383</v>
      </c>
      <c r="D442" t="s">
        <v>886</v>
      </c>
      <c r="E442" t="s">
        <v>119</v>
      </c>
      <c r="F442" t="s">
        <v>119</v>
      </c>
      <c r="G442" t="s">
        <v>161</v>
      </c>
      <c r="H442" t="s">
        <v>5707</v>
      </c>
      <c r="I442" t="s">
        <v>6384</v>
      </c>
      <c r="N442" t="s">
        <v>6349</v>
      </c>
      <c r="O442" s="5">
        <f>0</f>
        <v>0</v>
      </c>
    </row>
    <row r="443" spans="1:15" hidden="1" x14ac:dyDescent="0.35">
      <c r="A443" t="s">
        <v>6345</v>
      </c>
      <c r="B443" t="s">
        <v>624</v>
      </c>
      <c r="C443" t="s">
        <v>6383</v>
      </c>
      <c r="D443" t="s">
        <v>898</v>
      </c>
      <c r="E443" t="s">
        <v>119</v>
      </c>
      <c r="F443" t="s">
        <v>119</v>
      </c>
      <c r="G443" t="s">
        <v>161</v>
      </c>
      <c r="H443" t="s">
        <v>5707</v>
      </c>
      <c r="I443" t="s">
        <v>6384</v>
      </c>
      <c r="N443" t="s">
        <v>6349</v>
      </c>
      <c r="O443" s="5">
        <f>0</f>
        <v>0</v>
      </c>
    </row>
    <row r="444" spans="1:15" hidden="1" x14ac:dyDescent="0.35">
      <c r="A444" t="s">
        <v>6345</v>
      </c>
      <c r="B444" t="s">
        <v>624</v>
      </c>
      <c r="C444" t="s">
        <v>6383</v>
      </c>
      <c r="D444" t="s">
        <v>6469</v>
      </c>
      <c r="E444" t="s">
        <v>119</v>
      </c>
      <c r="F444" t="s">
        <v>119</v>
      </c>
      <c r="G444" t="s">
        <v>161</v>
      </c>
      <c r="H444" t="s">
        <v>5707</v>
      </c>
      <c r="I444" t="s">
        <v>6384</v>
      </c>
      <c r="N444" t="s">
        <v>6349</v>
      </c>
      <c r="O444" s="5">
        <f>0</f>
        <v>0</v>
      </c>
    </row>
    <row r="445" spans="1:15" hidden="1" x14ac:dyDescent="0.35">
      <c r="A445" t="s">
        <v>6345</v>
      </c>
      <c r="B445" t="s">
        <v>624</v>
      </c>
      <c r="C445" t="s">
        <v>6383</v>
      </c>
      <c r="D445" t="s">
        <v>802</v>
      </c>
      <c r="E445" t="s">
        <v>119</v>
      </c>
      <c r="F445" t="s">
        <v>119</v>
      </c>
      <c r="G445" t="s">
        <v>161</v>
      </c>
      <c r="H445" t="s">
        <v>5707</v>
      </c>
      <c r="I445" t="s">
        <v>6384</v>
      </c>
      <c r="N445" t="s">
        <v>6349</v>
      </c>
      <c r="O445" s="5">
        <f>0</f>
        <v>0</v>
      </c>
    </row>
    <row r="446" spans="1:15" hidden="1" x14ac:dyDescent="0.35">
      <c r="A446" t="s">
        <v>6345</v>
      </c>
      <c r="B446" t="s">
        <v>624</v>
      </c>
      <c r="C446" t="s">
        <v>6383</v>
      </c>
      <c r="D446" t="s">
        <v>708</v>
      </c>
      <c r="E446" t="s">
        <v>119</v>
      </c>
      <c r="F446" t="s">
        <v>119</v>
      </c>
      <c r="G446" t="s">
        <v>161</v>
      </c>
      <c r="H446" t="s">
        <v>5707</v>
      </c>
      <c r="I446" t="s">
        <v>6384</v>
      </c>
      <c r="N446" t="s">
        <v>6349</v>
      </c>
      <c r="O446" s="5">
        <f>0</f>
        <v>0</v>
      </c>
    </row>
    <row r="447" spans="1:15" hidden="1" x14ac:dyDescent="0.35">
      <c r="A447" t="s">
        <v>6345</v>
      </c>
      <c r="B447" t="s">
        <v>624</v>
      </c>
      <c r="C447" t="s">
        <v>6383</v>
      </c>
      <c r="D447" t="s">
        <v>809</v>
      </c>
      <c r="E447" t="s">
        <v>119</v>
      </c>
      <c r="F447" t="s">
        <v>119</v>
      </c>
      <c r="G447" t="s">
        <v>161</v>
      </c>
      <c r="H447" t="s">
        <v>5707</v>
      </c>
      <c r="I447" t="s">
        <v>6384</v>
      </c>
      <c r="N447" t="s">
        <v>6349</v>
      </c>
      <c r="O447" s="5">
        <f>0</f>
        <v>0</v>
      </c>
    </row>
    <row r="448" spans="1:15" hidden="1" x14ac:dyDescent="0.35">
      <c r="A448" t="s">
        <v>6345</v>
      </c>
      <c r="B448" t="s">
        <v>624</v>
      </c>
      <c r="C448" t="s">
        <v>6383</v>
      </c>
      <c r="D448" t="s">
        <v>827</v>
      </c>
      <c r="E448" t="s">
        <v>119</v>
      </c>
      <c r="F448" t="s">
        <v>119</v>
      </c>
      <c r="G448" t="s">
        <v>161</v>
      </c>
      <c r="H448" t="s">
        <v>5707</v>
      </c>
      <c r="I448" t="s">
        <v>6384</v>
      </c>
      <c r="N448" t="s">
        <v>6349</v>
      </c>
      <c r="O448" s="5">
        <f>0</f>
        <v>0</v>
      </c>
    </row>
    <row r="449" spans="1:15" hidden="1" x14ac:dyDescent="0.35">
      <c r="A449" t="s">
        <v>6345</v>
      </c>
      <c r="B449" t="s">
        <v>624</v>
      </c>
      <c r="C449" t="s">
        <v>6383</v>
      </c>
      <c r="D449" t="s">
        <v>835</v>
      </c>
      <c r="E449" t="s">
        <v>119</v>
      </c>
      <c r="F449" t="s">
        <v>119</v>
      </c>
      <c r="G449" t="s">
        <v>161</v>
      </c>
      <c r="H449" t="s">
        <v>5707</v>
      </c>
      <c r="I449" t="s">
        <v>6384</v>
      </c>
      <c r="N449" t="s">
        <v>6349</v>
      </c>
      <c r="O449" s="5">
        <f>0</f>
        <v>0</v>
      </c>
    </row>
    <row r="450" spans="1:15" hidden="1" x14ac:dyDescent="0.35">
      <c r="A450" t="s">
        <v>6345</v>
      </c>
      <c r="B450" t="s">
        <v>624</v>
      </c>
      <c r="C450" t="s">
        <v>6383</v>
      </c>
      <c r="D450" t="s">
        <v>841</v>
      </c>
      <c r="E450" t="s">
        <v>119</v>
      </c>
      <c r="F450" t="s">
        <v>119</v>
      </c>
      <c r="G450" t="s">
        <v>161</v>
      </c>
      <c r="H450" t="s">
        <v>5707</v>
      </c>
      <c r="I450" t="s">
        <v>6384</v>
      </c>
      <c r="N450" t="s">
        <v>6349</v>
      </c>
      <c r="O450" s="5">
        <f>0</f>
        <v>0</v>
      </c>
    </row>
    <row r="451" spans="1:15" hidden="1" x14ac:dyDescent="0.35">
      <c r="A451" t="s">
        <v>6345</v>
      </c>
      <c r="B451" t="s">
        <v>624</v>
      </c>
      <c r="C451" t="s">
        <v>6383</v>
      </c>
      <c r="D451" t="s">
        <v>717</v>
      </c>
      <c r="E451" t="s">
        <v>119</v>
      </c>
      <c r="F451" t="s">
        <v>119</v>
      </c>
      <c r="G451" t="s">
        <v>161</v>
      </c>
      <c r="H451" t="s">
        <v>5707</v>
      </c>
      <c r="I451" t="s">
        <v>6384</v>
      </c>
      <c r="N451" t="s">
        <v>6349</v>
      </c>
      <c r="O451" s="5">
        <f>0</f>
        <v>0</v>
      </c>
    </row>
    <row r="452" spans="1:15" hidden="1" x14ac:dyDescent="0.35">
      <c r="A452" t="s">
        <v>6345</v>
      </c>
      <c r="B452" t="s">
        <v>624</v>
      </c>
      <c r="C452" t="s">
        <v>6383</v>
      </c>
      <c r="D452" t="s">
        <v>858</v>
      </c>
      <c r="E452" t="s">
        <v>119</v>
      </c>
      <c r="F452" t="s">
        <v>119</v>
      </c>
      <c r="G452" t="s">
        <v>161</v>
      </c>
      <c r="H452" t="s">
        <v>5707</v>
      </c>
      <c r="I452" t="s">
        <v>6384</v>
      </c>
      <c r="N452" t="s">
        <v>6349</v>
      </c>
      <c r="O452" s="5">
        <f>0</f>
        <v>0</v>
      </c>
    </row>
    <row r="453" spans="1:15" hidden="1" x14ac:dyDescent="0.35">
      <c r="A453" t="s">
        <v>6345</v>
      </c>
      <c r="B453" t="s">
        <v>624</v>
      </c>
      <c r="C453" t="s">
        <v>6383</v>
      </c>
      <c r="D453" t="s">
        <v>865</v>
      </c>
      <c r="E453" t="s">
        <v>119</v>
      </c>
      <c r="F453" t="s">
        <v>119</v>
      </c>
      <c r="G453" t="s">
        <v>161</v>
      </c>
      <c r="H453" t="s">
        <v>5707</v>
      </c>
      <c r="I453" t="s">
        <v>6384</v>
      </c>
      <c r="N453" t="s">
        <v>6349</v>
      </c>
      <c r="O453" s="5">
        <f>0</f>
        <v>0</v>
      </c>
    </row>
    <row r="454" spans="1:15" hidden="1" x14ac:dyDescent="0.35">
      <c r="A454" t="s">
        <v>6345</v>
      </c>
      <c r="B454" t="s">
        <v>624</v>
      </c>
      <c r="C454" t="s">
        <v>6383</v>
      </c>
      <c r="D454" t="s">
        <v>871</v>
      </c>
      <c r="E454" t="s">
        <v>119</v>
      </c>
      <c r="F454" t="s">
        <v>119</v>
      </c>
      <c r="G454" t="s">
        <v>161</v>
      </c>
      <c r="H454" t="s">
        <v>5707</v>
      </c>
      <c r="I454" t="s">
        <v>6384</v>
      </c>
      <c r="N454" t="s">
        <v>6349</v>
      </c>
      <c r="O454" s="5">
        <f>0</f>
        <v>0</v>
      </c>
    </row>
    <row r="455" spans="1:15" hidden="1" x14ac:dyDescent="0.35">
      <c r="A455" t="s">
        <v>6345</v>
      </c>
      <c r="B455" t="s">
        <v>624</v>
      </c>
      <c r="C455" t="s">
        <v>6383</v>
      </c>
      <c r="D455" t="s">
        <v>697</v>
      </c>
      <c r="E455" t="s">
        <v>119</v>
      </c>
      <c r="F455" t="s">
        <v>119</v>
      </c>
      <c r="G455" t="s">
        <v>161</v>
      </c>
      <c r="H455" t="s">
        <v>5707</v>
      </c>
      <c r="I455" t="s">
        <v>6384</v>
      </c>
      <c r="N455" t="s">
        <v>6349</v>
      </c>
      <c r="O455" s="5">
        <f>0</f>
        <v>0</v>
      </c>
    </row>
    <row r="456" spans="1:15" hidden="1" x14ac:dyDescent="0.35">
      <c r="A456" t="s">
        <v>6345</v>
      </c>
      <c r="B456" t="s">
        <v>624</v>
      </c>
      <c r="C456" t="s">
        <v>6383</v>
      </c>
      <c r="D456" t="s">
        <v>878</v>
      </c>
      <c r="E456" t="s">
        <v>119</v>
      </c>
      <c r="F456" t="s">
        <v>119</v>
      </c>
      <c r="G456" t="s">
        <v>161</v>
      </c>
      <c r="H456" t="s">
        <v>5707</v>
      </c>
      <c r="I456" t="s">
        <v>6384</v>
      </c>
      <c r="N456" t="s">
        <v>6349</v>
      </c>
      <c r="O456" s="5">
        <f>0</f>
        <v>0</v>
      </c>
    </row>
    <row r="457" spans="1:15" hidden="1" x14ac:dyDescent="0.35">
      <c r="A457" t="s">
        <v>6345</v>
      </c>
      <c r="B457" t="s">
        <v>624</v>
      </c>
      <c r="C457" t="s">
        <v>6383</v>
      </c>
      <c r="D457" t="s">
        <v>728</v>
      </c>
      <c r="E457" t="s">
        <v>119</v>
      </c>
      <c r="F457" t="s">
        <v>119</v>
      </c>
      <c r="G457" t="s">
        <v>161</v>
      </c>
      <c r="H457" t="s">
        <v>5707</v>
      </c>
      <c r="I457" t="s">
        <v>6384</v>
      </c>
      <c r="N457" t="s">
        <v>6349</v>
      </c>
      <c r="O457" s="5">
        <f>0</f>
        <v>0</v>
      </c>
    </row>
    <row r="458" spans="1:15" hidden="1" x14ac:dyDescent="0.35">
      <c r="A458" t="s">
        <v>6345</v>
      </c>
      <c r="B458" t="s">
        <v>624</v>
      </c>
      <c r="C458" t="s">
        <v>6383</v>
      </c>
      <c r="D458" t="s">
        <v>891</v>
      </c>
      <c r="E458" t="s">
        <v>119</v>
      </c>
      <c r="F458" t="s">
        <v>119</v>
      </c>
      <c r="G458" t="s">
        <v>161</v>
      </c>
      <c r="H458" t="s">
        <v>5707</v>
      </c>
      <c r="I458" t="s">
        <v>6384</v>
      </c>
      <c r="N458" t="s">
        <v>6349</v>
      </c>
      <c r="O458" s="5">
        <f>0</f>
        <v>0</v>
      </c>
    </row>
    <row r="459" spans="1:15" hidden="1" x14ac:dyDescent="0.35">
      <c r="A459" t="s">
        <v>6345</v>
      </c>
      <c r="B459" t="s">
        <v>624</v>
      </c>
      <c r="C459" t="s">
        <v>6383</v>
      </c>
      <c r="D459" t="s">
        <v>916</v>
      </c>
      <c r="E459" t="s">
        <v>119</v>
      </c>
      <c r="F459" t="s">
        <v>119</v>
      </c>
      <c r="G459" t="s">
        <v>161</v>
      </c>
      <c r="H459" t="s">
        <v>5707</v>
      </c>
      <c r="I459" t="s">
        <v>6384</v>
      </c>
      <c r="N459" t="s">
        <v>6349</v>
      </c>
      <c r="O459" s="5">
        <f>0</f>
        <v>0</v>
      </c>
    </row>
    <row r="460" spans="1:15" hidden="1" x14ac:dyDescent="0.35">
      <c r="A460" t="s">
        <v>6345</v>
      </c>
      <c r="B460" t="s">
        <v>624</v>
      </c>
      <c r="C460" t="s">
        <v>6383</v>
      </c>
      <c r="D460" t="s">
        <v>4167</v>
      </c>
      <c r="E460" t="s">
        <v>119</v>
      </c>
      <c r="F460" t="s">
        <v>119</v>
      </c>
      <c r="G460" t="s">
        <v>161</v>
      </c>
      <c r="H460" t="s">
        <v>5707</v>
      </c>
      <c r="I460" t="s">
        <v>6384</v>
      </c>
      <c r="N460" t="s">
        <v>6349</v>
      </c>
      <c r="O460" s="5">
        <f>0</f>
        <v>0</v>
      </c>
    </row>
    <row r="461" spans="1:15" hidden="1" x14ac:dyDescent="0.35">
      <c r="A461" t="s">
        <v>6345</v>
      </c>
      <c r="B461" t="s">
        <v>624</v>
      </c>
      <c r="C461" t="s">
        <v>6383</v>
      </c>
      <c r="D461" t="s">
        <v>925</v>
      </c>
      <c r="E461" t="s">
        <v>119</v>
      </c>
      <c r="F461" t="s">
        <v>119</v>
      </c>
      <c r="G461" t="s">
        <v>161</v>
      </c>
      <c r="H461" t="s">
        <v>5707</v>
      </c>
      <c r="I461" t="s">
        <v>6384</v>
      </c>
      <c r="N461" t="s">
        <v>6349</v>
      </c>
      <c r="O461" s="5">
        <f>0</f>
        <v>0</v>
      </c>
    </row>
    <row r="462" spans="1:15" hidden="1" x14ac:dyDescent="0.35">
      <c r="A462" t="s">
        <v>6345</v>
      </c>
      <c r="B462" t="s">
        <v>624</v>
      </c>
      <c r="C462" t="s">
        <v>6383</v>
      </c>
      <c r="D462" t="s">
        <v>933</v>
      </c>
      <c r="E462" t="s">
        <v>119</v>
      </c>
      <c r="F462" t="s">
        <v>119</v>
      </c>
      <c r="G462" t="s">
        <v>161</v>
      </c>
      <c r="H462" t="s">
        <v>5707</v>
      </c>
      <c r="I462" t="s">
        <v>6384</v>
      </c>
      <c r="N462" t="s">
        <v>6349</v>
      </c>
      <c r="O462" s="5">
        <f>0</f>
        <v>0</v>
      </c>
    </row>
    <row r="463" spans="1:15" hidden="1" x14ac:dyDescent="0.35">
      <c r="A463" t="s">
        <v>6345</v>
      </c>
      <c r="B463" t="s">
        <v>624</v>
      </c>
      <c r="C463" t="s">
        <v>6383</v>
      </c>
      <c r="D463" t="s">
        <v>940</v>
      </c>
      <c r="E463" t="s">
        <v>119</v>
      </c>
      <c r="F463" t="s">
        <v>119</v>
      </c>
      <c r="G463" t="s">
        <v>161</v>
      </c>
      <c r="H463" t="s">
        <v>5707</v>
      </c>
      <c r="I463" t="s">
        <v>6384</v>
      </c>
      <c r="N463" t="s">
        <v>6349</v>
      </c>
      <c r="O463" s="5">
        <f>0</f>
        <v>0</v>
      </c>
    </row>
    <row r="464" spans="1:15" hidden="1" x14ac:dyDescent="0.35">
      <c r="A464" t="s">
        <v>6345</v>
      </c>
      <c r="B464" t="s">
        <v>624</v>
      </c>
      <c r="C464" t="s">
        <v>6470</v>
      </c>
      <c r="D464" t="s">
        <v>6471</v>
      </c>
      <c r="E464" t="s">
        <v>119</v>
      </c>
      <c r="F464" t="s">
        <v>119</v>
      </c>
      <c r="G464" t="s">
        <v>162</v>
      </c>
      <c r="H464" t="s">
        <v>5707</v>
      </c>
      <c r="I464" t="s">
        <v>6472</v>
      </c>
      <c r="N464" t="s">
        <v>6349</v>
      </c>
      <c r="O464" s="5">
        <f>0</f>
        <v>0</v>
      </c>
    </row>
    <row r="465" spans="1:16" hidden="1" x14ac:dyDescent="0.35">
      <c r="A465" t="s">
        <v>6345</v>
      </c>
      <c r="B465" t="s">
        <v>624</v>
      </c>
      <c r="C465" t="s">
        <v>6473</v>
      </c>
      <c r="D465" t="s">
        <v>5339</v>
      </c>
      <c r="E465" t="s">
        <v>119</v>
      </c>
      <c r="F465" t="s">
        <v>119</v>
      </c>
      <c r="G465" t="s">
        <v>162</v>
      </c>
      <c r="H465" t="s">
        <v>5707</v>
      </c>
      <c r="I465" t="s">
        <v>6474</v>
      </c>
      <c r="N465" t="s">
        <v>6349</v>
      </c>
      <c r="O465" s="5">
        <f>0</f>
        <v>0</v>
      </c>
    </row>
    <row r="466" spans="1:16" hidden="1" x14ac:dyDescent="0.35">
      <c r="A466" t="s">
        <v>6345</v>
      </c>
      <c r="B466" t="s">
        <v>624</v>
      </c>
      <c r="C466" t="s">
        <v>6473</v>
      </c>
      <c r="D466" t="s">
        <v>5339</v>
      </c>
      <c r="E466" t="s">
        <v>119</v>
      </c>
      <c r="F466" t="s">
        <v>119</v>
      </c>
      <c r="G466" t="s">
        <v>154</v>
      </c>
      <c r="H466" t="s">
        <v>5707</v>
      </c>
      <c r="I466" t="s">
        <v>6306</v>
      </c>
      <c r="N466" t="s">
        <v>6349</v>
      </c>
      <c r="O466" s="5">
        <f>0</f>
        <v>0</v>
      </c>
    </row>
    <row r="467" spans="1:16" hidden="1" x14ac:dyDescent="0.35">
      <c r="A467" t="s">
        <v>6345</v>
      </c>
      <c r="B467" t="s">
        <v>624</v>
      </c>
      <c r="C467" t="s">
        <v>6473</v>
      </c>
      <c r="D467" t="s">
        <v>5339</v>
      </c>
      <c r="E467" t="s">
        <v>119</v>
      </c>
      <c r="F467" t="s">
        <v>119</v>
      </c>
      <c r="G467" t="s">
        <v>162</v>
      </c>
      <c r="H467" t="s">
        <v>5707</v>
      </c>
      <c r="I467" t="s">
        <v>6475</v>
      </c>
      <c r="N467" t="s">
        <v>6349</v>
      </c>
      <c r="O467" s="5">
        <f>0</f>
        <v>0</v>
      </c>
    </row>
    <row r="468" spans="1:16" hidden="1" x14ac:dyDescent="0.35">
      <c r="A468" t="s">
        <v>6345</v>
      </c>
      <c r="B468" t="s">
        <v>624</v>
      </c>
      <c r="C468" t="s">
        <v>6473</v>
      </c>
      <c r="D468" t="s">
        <v>5339</v>
      </c>
      <c r="E468" t="s">
        <v>119</v>
      </c>
      <c r="F468" t="s">
        <v>119</v>
      </c>
      <c r="G468" t="s">
        <v>162</v>
      </c>
      <c r="H468" t="s">
        <v>6347</v>
      </c>
      <c r="I468" t="s">
        <v>6476</v>
      </c>
      <c r="N468" t="s">
        <v>6349</v>
      </c>
      <c r="O468" s="5">
        <f>0</f>
        <v>0</v>
      </c>
    </row>
    <row r="469" spans="1:16" hidden="1" x14ac:dyDescent="0.35">
      <c r="A469" t="s">
        <v>6345</v>
      </c>
      <c r="B469" t="s">
        <v>624</v>
      </c>
      <c r="C469" t="s">
        <v>6473</v>
      </c>
      <c r="D469" t="s">
        <v>5339</v>
      </c>
      <c r="E469" t="s">
        <v>119</v>
      </c>
      <c r="F469" t="s">
        <v>119</v>
      </c>
      <c r="G469" t="s">
        <v>162</v>
      </c>
      <c r="H469" t="s">
        <v>5707</v>
      </c>
      <c r="I469" t="s">
        <v>6477</v>
      </c>
      <c r="N469" t="s">
        <v>6349</v>
      </c>
      <c r="O469" s="5">
        <f>0</f>
        <v>0</v>
      </c>
    </row>
    <row r="470" spans="1:16" hidden="1" x14ac:dyDescent="0.35">
      <c r="A470" t="s">
        <v>6345</v>
      </c>
      <c r="B470" t="s">
        <v>624</v>
      </c>
      <c r="C470" t="s">
        <v>6365</v>
      </c>
      <c r="D470" t="s">
        <v>693</v>
      </c>
      <c r="E470" t="s">
        <v>119</v>
      </c>
      <c r="F470" t="s">
        <v>119</v>
      </c>
      <c r="G470" t="s">
        <v>162</v>
      </c>
      <c r="H470" t="s">
        <v>5707</v>
      </c>
      <c r="I470" t="s">
        <v>6366</v>
      </c>
      <c r="N470" t="s">
        <v>6349</v>
      </c>
      <c r="O470" s="5">
        <f>0</f>
        <v>0</v>
      </c>
      <c r="P470" t="s">
        <v>22</v>
      </c>
    </row>
    <row r="471" spans="1:16" hidden="1" x14ac:dyDescent="0.35">
      <c r="A471" t="s">
        <v>6345</v>
      </c>
      <c r="B471" t="s">
        <v>624</v>
      </c>
      <c r="C471" t="s">
        <v>6365</v>
      </c>
      <c r="D471" t="s">
        <v>693</v>
      </c>
      <c r="E471" t="s">
        <v>6478</v>
      </c>
      <c r="F471" t="s">
        <v>119</v>
      </c>
      <c r="G471" t="s">
        <v>154</v>
      </c>
      <c r="H471" t="s">
        <v>5707</v>
      </c>
      <c r="I471" t="s">
        <v>6479</v>
      </c>
      <c r="N471" t="s">
        <v>6349</v>
      </c>
      <c r="O471" s="5">
        <f>0</f>
        <v>0</v>
      </c>
    </row>
    <row r="472" spans="1:16" hidden="1" x14ac:dyDescent="0.35">
      <c r="A472" t="s">
        <v>6345</v>
      </c>
      <c r="B472" t="s">
        <v>624</v>
      </c>
      <c r="C472" t="s">
        <v>6365</v>
      </c>
      <c r="D472" t="s">
        <v>693</v>
      </c>
      <c r="E472" t="s">
        <v>119</v>
      </c>
      <c r="F472" t="s">
        <v>119</v>
      </c>
      <c r="G472" t="s">
        <v>161</v>
      </c>
      <c r="H472" t="s">
        <v>5707</v>
      </c>
      <c r="I472" t="s">
        <v>6480</v>
      </c>
      <c r="N472" t="s">
        <v>6349</v>
      </c>
      <c r="O472" s="5">
        <f>0</f>
        <v>0</v>
      </c>
    </row>
    <row r="473" spans="1:16" hidden="1" x14ac:dyDescent="0.35">
      <c r="A473" t="s">
        <v>6345</v>
      </c>
      <c r="B473" t="s">
        <v>624</v>
      </c>
      <c r="C473" t="s">
        <v>6481</v>
      </c>
      <c r="D473" t="s">
        <v>3226</v>
      </c>
      <c r="E473" t="s">
        <v>119</v>
      </c>
      <c r="F473" t="s">
        <v>119</v>
      </c>
      <c r="G473" t="s">
        <v>161</v>
      </c>
      <c r="H473" t="s">
        <v>5707</v>
      </c>
      <c r="I473" t="s">
        <v>6482</v>
      </c>
      <c r="N473" t="s">
        <v>6349</v>
      </c>
      <c r="O473" s="5">
        <f>0</f>
        <v>0</v>
      </c>
    </row>
    <row r="474" spans="1:16" hidden="1" x14ac:dyDescent="0.35">
      <c r="A474" t="s">
        <v>6345</v>
      </c>
      <c r="B474" t="s">
        <v>624</v>
      </c>
      <c r="C474" t="s">
        <v>6481</v>
      </c>
      <c r="D474" t="s">
        <v>3226</v>
      </c>
      <c r="E474" t="s">
        <v>119</v>
      </c>
      <c r="F474" t="s">
        <v>119</v>
      </c>
      <c r="G474" t="s">
        <v>162</v>
      </c>
      <c r="H474" t="s">
        <v>6347</v>
      </c>
      <c r="I474" t="s">
        <v>6483</v>
      </c>
      <c r="N474" t="s">
        <v>6349</v>
      </c>
      <c r="O474" s="5">
        <f>0</f>
        <v>0</v>
      </c>
    </row>
    <row r="475" spans="1:16" hidden="1" x14ac:dyDescent="0.35">
      <c r="A475" t="s">
        <v>6345</v>
      </c>
      <c r="B475" t="s">
        <v>624</v>
      </c>
      <c r="C475" t="s">
        <v>6481</v>
      </c>
      <c r="D475" t="s">
        <v>3226</v>
      </c>
      <c r="E475" t="s">
        <v>119</v>
      </c>
      <c r="F475" t="s">
        <v>119</v>
      </c>
      <c r="G475" t="s">
        <v>162</v>
      </c>
      <c r="H475" t="s">
        <v>5707</v>
      </c>
      <c r="I475" t="s">
        <v>6484</v>
      </c>
      <c r="N475" t="s">
        <v>6349</v>
      </c>
      <c r="O475" s="5">
        <f>0</f>
        <v>0</v>
      </c>
    </row>
    <row r="476" spans="1:16" hidden="1" x14ac:dyDescent="0.35">
      <c r="A476" t="s">
        <v>6345</v>
      </c>
      <c r="B476" t="s">
        <v>624</v>
      </c>
      <c r="C476" t="s">
        <v>6485</v>
      </c>
      <c r="D476" t="s">
        <v>5535</v>
      </c>
      <c r="E476" t="s">
        <v>119</v>
      </c>
      <c r="F476" t="s">
        <v>119</v>
      </c>
      <c r="G476" t="s">
        <v>162</v>
      </c>
      <c r="H476" t="s">
        <v>6347</v>
      </c>
      <c r="I476" t="s">
        <v>6486</v>
      </c>
      <c r="N476" t="s">
        <v>6349</v>
      </c>
      <c r="O476" s="5">
        <f>0</f>
        <v>0</v>
      </c>
    </row>
    <row r="477" spans="1:16" hidden="1" x14ac:dyDescent="0.35">
      <c r="A477" t="s">
        <v>6345</v>
      </c>
      <c r="B477" t="s">
        <v>624</v>
      </c>
      <c r="C477" t="s">
        <v>6485</v>
      </c>
      <c r="D477" t="s">
        <v>5535</v>
      </c>
      <c r="E477" t="s">
        <v>119</v>
      </c>
      <c r="F477" t="s">
        <v>119</v>
      </c>
      <c r="G477" t="s">
        <v>154</v>
      </c>
      <c r="H477" t="s">
        <v>5707</v>
      </c>
      <c r="I477" t="s">
        <v>6487</v>
      </c>
      <c r="N477" t="s">
        <v>6349</v>
      </c>
      <c r="O477" s="5">
        <f>0</f>
        <v>0</v>
      </c>
    </row>
    <row r="478" spans="1:16" hidden="1" x14ac:dyDescent="0.35">
      <c r="A478" t="s">
        <v>6345</v>
      </c>
      <c r="B478" t="s">
        <v>624</v>
      </c>
      <c r="C478" t="s">
        <v>6485</v>
      </c>
      <c r="D478" t="s">
        <v>5535</v>
      </c>
      <c r="E478" t="s">
        <v>119</v>
      </c>
      <c r="F478" t="s">
        <v>119</v>
      </c>
      <c r="G478" t="s">
        <v>154</v>
      </c>
      <c r="H478" t="s">
        <v>5707</v>
      </c>
      <c r="I478" t="s">
        <v>6488</v>
      </c>
      <c r="N478" t="s">
        <v>6349</v>
      </c>
      <c r="O478" s="5">
        <f>0</f>
        <v>0</v>
      </c>
    </row>
    <row r="479" spans="1:16" hidden="1" x14ac:dyDescent="0.35">
      <c r="A479" t="s">
        <v>6345</v>
      </c>
      <c r="B479" t="s">
        <v>624</v>
      </c>
      <c r="C479" t="s">
        <v>6485</v>
      </c>
      <c r="D479" t="s">
        <v>5535</v>
      </c>
      <c r="E479" t="s">
        <v>119</v>
      </c>
      <c r="F479" t="s">
        <v>119</v>
      </c>
      <c r="G479" t="s">
        <v>162</v>
      </c>
      <c r="H479" t="s">
        <v>6347</v>
      </c>
      <c r="I479" t="s">
        <v>6489</v>
      </c>
      <c r="N479" t="s">
        <v>6349</v>
      </c>
      <c r="O479" s="5">
        <f>0</f>
        <v>0</v>
      </c>
    </row>
    <row r="480" spans="1:16" hidden="1" x14ac:dyDescent="0.35">
      <c r="A480" t="s">
        <v>6345</v>
      </c>
      <c r="B480" t="s">
        <v>624</v>
      </c>
      <c r="C480" t="s">
        <v>6485</v>
      </c>
      <c r="D480" t="s">
        <v>5535</v>
      </c>
      <c r="E480" t="s">
        <v>119</v>
      </c>
      <c r="F480" t="s">
        <v>119</v>
      </c>
      <c r="G480" t="s">
        <v>162</v>
      </c>
      <c r="H480" t="s">
        <v>5707</v>
      </c>
      <c r="I480" t="s">
        <v>6490</v>
      </c>
      <c r="N480" t="s">
        <v>6349</v>
      </c>
      <c r="O480" s="5">
        <f>0</f>
        <v>0</v>
      </c>
    </row>
    <row r="481" spans="1:15" hidden="1" x14ac:dyDescent="0.35">
      <c r="A481" t="s">
        <v>6345</v>
      </c>
      <c r="B481" t="s">
        <v>624</v>
      </c>
      <c r="C481" t="s">
        <v>6485</v>
      </c>
      <c r="D481" t="s">
        <v>5543</v>
      </c>
      <c r="E481" t="s">
        <v>119</v>
      </c>
      <c r="F481" t="s">
        <v>119</v>
      </c>
      <c r="G481" t="s">
        <v>154</v>
      </c>
      <c r="H481" t="s">
        <v>5707</v>
      </c>
      <c r="I481" t="s">
        <v>6487</v>
      </c>
      <c r="N481" t="s">
        <v>6349</v>
      </c>
      <c r="O481" s="5">
        <f>0</f>
        <v>0</v>
      </c>
    </row>
    <row r="482" spans="1:15" hidden="1" x14ac:dyDescent="0.35">
      <c r="A482" t="s">
        <v>6345</v>
      </c>
      <c r="B482" t="s">
        <v>624</v>
      </c>
      <c r="C482" t="s">
        <v>6485</v>
      </c>
      <c r="D482" t="s">
        <v>5543</v>
      </c>
      <c r="E482" t="s">
        <v>119</v>
      </c>
      <c r="F482" t="s">
        <v>119</v>
      </c>
      <c r="G482" t="s">
        <v>162</v>
      </c>
      <c r="H482" t="s">
        <v>6347</v>
      </c>
      <c r="I482" t="s">
        <v>6486</v>
      </c>
      <c r="N482" t="s">
        <v>6349</v>
      </c>
      <c r="O482" s="5">
        <f>0</f>
        <v>0</v>
      </c>
    </row>
    <row r="483" spans="1:15" hidden="1" x14ac:dyDescent="0.35">
      <c r="A483" t="s">
        <v>6345</v>
      </c>
      <c r="B483" t="s">
        <v>624</v>
      </c>
      <c r="C483" t="s">
        <v>6485</v>
      </c>
      <c r="D483" t="s">
        <v>5543</v>
      </c>
      <c r="E483" t="s">
        <v>119</v>
      </c>
      <c r="F483" t="s">
        <v>119</v>
      </c>
      <c r="G483" t="s">
        <v>154</v>
      </c>
      <c r="H483" t="s">
        <v>5707</v>
      </c>
      <c r="I483" t="s">
        <v>6491</v>
      </c>
      <c r="N483" t="s">
        <v>6349</v>
      </c>
      <c r="O483" s="5">
        <f>0</f>
        <v>0</v>
      </c>
    </row>
    <row r="484" spans="1:15" hidden="1" x14ac:dyDescent="0.35">
      <c r="A484" t="s">
        <v>6345</v>
      </c>
      <c r="B484" t="s">
        <v>624</v>
      </c>
      <c r="C484" t="s">
        <v>6485</v>
      </c>
      <c r="D484" t="s">
        <v>5543</v>
      </c>
      <c r="E484" t="s">
        <v>119</v>
      </c>
      <c r="F484" t="s">
        <v>119</v>
      </c>
      <c r="G484" t="s">
        <v>154</v>
      </c>
      <c r="H484" t="s">
        <v>5707</v>
      </c>
      <c r="I484" t="s">
        <v>6488</v>
      </c>
      <c r="N484" t="s">
        <v>6349</v>
      </c>
      <c r="O484" s="5">
        <f>0</f>
        <v>0</v>
      </c>
    </row>
    <row r="485" spans="1:15" hidden="1" x14ac:dyDescent="0.35">
      <c r="A485" t="s">
        <v>6345</v>
      </c>
      <c r="B485" t="s">
        <v>624</v>
      </c>
      <c r="C485" t="s">
        <v>6485</v>
      </c>
      <c r="D485" t="s">
        <v>5547</v>
      </c>
      <c r="E485" t="s">
        <v>119</v>
      </c>
      <c r="F485" t="s">
        <v>119</v>
      </c>
      <c r="G485" t="s">
        <v>162</v>
      </c>
      <c r="H485" t="s">
        <v>5707</v>
      </c>
      <c r="I485" t="s">
        <v>6490</v>
      </c>
      <c r="N485" t="s">
        <v>6349</v>
      </c>
      <c r="O485" s="5">
        <f>0</f>
        <v>0</v>
      </c>
    </row>
    <row r="486" spans="1:15" hidden="1" x14ac:dyDescent="0.35">
      <c r="A486" t="s">
        <v>6345</v>
      </c>
      <c r="B486" t="s">
        <v>624</v>
      </c>
      <c r="C486" t="s">
        <v>6485</v>
      </c>
      <c r="D486" t="s">
        <v>5547</v>
      </c>
      <c r="E486" t="s">
        <v>119</v>
      </c>
      <c r="F486" t="s">
        <v>119</v>
      </c>
      <c r="G486" t="s">
        <v>162</v>
      </c>
      <c r="H486" t="s">
        <v>6347</v>
      </c>
      <c r="I486" t="s">
        <v>6489</v>
      </c>
      <c r="N486" t="s">
        <v>6349</v>
      </c>
      <c r="O486" s="5">
        <f>0</f>
        <v>0</v>
      </c>
    </row>
    <row r="487" spans="1:15" hidden="1" x14ac:dyDescent="0.35">
      <c r="A487" t="s">
        <v>6345</v>
      </c>
      <c r="B487" t="s">
        <v>624</v>
      </c>
      <c r="C487" t="s">
        <v>6485</v>
      </c>
      <c r="D487" t="s">
        <v>5547</v>
      </c>
      <c r="E487" t="s">
        <v>119</v>
      </c>
      <c r="F487" t="s">
        <v>119</v>
      </c>
      <c r="G487" t="s">
        <v>154</v>
      </c>
      <c r="H487" t="s">
        <v>5707</v>
      </c>
      <c r="I487" t="s">
        <v>6487</v>
      </c>
      <c r="N487" t="s">
        <v>6349</v>
      </c>
      <c r="O487" s="5">
        <f>0</f>
        <v>0</v>
      </c>
    </row>
    <row r="488" spans="1:15" hidden="1" x14ac:dyDescent="0.35">
      <c r="A488" t="s">
        <v>6345</v>
      </c>
      <c r="B488" t="s">
        <v>624</v>
      </c>
      <c r="C488" t="s">
        <v>6485</v>
      </c>
      <c r="D488" t="s">
        <v>5549</v>
      </c>
      <c r="E488" t="s">
        <v>119</v>
      </c>
      <c r="F488" t="s">
        <v>119</v>
      </c>
      <c r="G488" t="s">
        <v>162</v>
      </c>
      <c r="H488" t="s">
        <v>6347</v>
      </c>
      <c r="I488" t="s">
        <v>6489</v>
      </c>
      <c r="N488" t="s">
        <v>6349</v>
      </c>
      <c r="O488" s="5">
        <f>0</f>
        <v>0</v>
      </c>
    </row>
    <row r="489" spans="1:15" hidden="1" x14ac:dyDescent="0.35">
      <c r="A489" t="s">
        <v>6345</v>
      </c>
      <c r="B489" t="s">
        <v>624</v>
      </c>
      <c r="C489" t="s">
        <v>6485</v>
      </c>
      <c r="D489" t="s">
        <v>5177</v>
      </c>
      <c r="E489" t="s">
        <v>119</v>
      </c>
      <c r="F489" t="s">
        <v>119</v>
      </c>
      <c r="G489" t="s">
        <v>162</v>
      </c>
      <c r="H489" t="s">
        <v>6347</v>
      </c>
      <c r="I489" t="s">
        <v>6489</v>
      </c>
      <c r="N489" t="s">
        <v>6349</v>
      </c>
      <c r="O489" s="5">
        <f>0</f>
        <v>0</v>
      </c>
    </row>
    <row r="490" spans="1:15" hidden="1" x14ac:dyDescent="0.35">
      <c r="A490" t="s">
        <v>6345</v>
      </c>
      <c r="B490" t="s">
        <v>624</v>
      </c>
      <c r="C490" t="s">
        <v>6357</v>
      </c>
      <c r="D490" t="s">
        <v>5694</v>
      </c>
      <c r="E490" t="s">
        <v>119</v>
      </c>
      <c r="F490" t="s">
        <v>119</v>
      </c>
      <c r="G490" t="s">
        <v>162</v>
      </c>
      <c r="H490" t="s">
        <v>6347</v>
      </c>
      <c r="I490" t="s">
        <v>6359</v>
      </c>
      <c r="N490" t="s">
        <v>6349</v>
      </c>
      <c r="O490" s="5">
        <f>0</f>
        <v>0</v>
      </c>
    </row>
    <row r="491" spans="1:15" hidden="1" x14ac:dyDescent="0.35">
      <c r="A491" t="s">
        <v>6345</v>
      </c>
      <c r="B491" t="s">
        <v>624</v>
      </c>
      <c r="C491" t="s">
        <v>6357</v>
      </c>
      <c r="D491" t="s">
        <v>5694</v>
      </c>
      <c r="E491" t="s">
        <v>6360</v>
      </c>
      <c r="F491" t="s">
        <v>119</v>
      </c>
      <c r="G491" t="s">
        <v>162</v>
      </c>
      <c r="H491" t="s">
        <v>6347</v>
      </c>
      <c r="I491" t="s">
        <v>6361</v>
      </c>
      <c r="N491" t="s">
        <v>6349</v>
      </c>
      <c r="O491" s="5">
        <f>0</f>
        <v>0</v>
      </c>
    </row>
    <row r="492" spans="1:15" hidden="1" x14ac:dyDescent="0.35">
      <c r="A492" t="s">
        <v>6345</v>
      </c>
      <c r="B492" t="s">
        <v>624</v>
      </c>
      <c r="C492" t="s">
        <v>6357</v>
      </c>
      <c r="D492" t="s">
        <v>5694</v>
      </c>
      <c r="E492" t="s">
        <v>6360</v>
      </c>
      <c r="F492" t="s">
        <v>119</v>
      </c>
      <c r="G492" t="s">
        <v>162</v>
      </c>
      <c r="H492" t="s">
        <v>6347</v>
      </c>
      <c r="I492" t="s">
        <v>6362</v>
      </c>
      <c r="N492" t="s">
        <v>6349</v>
      </c>
      <c r="O492" s="5">
        <f>0</f>
        <v>0</v>
      </c>
    </row>
    <row r="493" spans="1:15" hidden="1" x14ac:dyDescent="0.35">
      <c r="A493" t="s">
        <v>6345</v>
      </c>
      <c r="B493" t="s">
        <v>624</v>
      </c>
      <c r="C493" t="s">
        <v>6363</v>
      </c>
      <c r="D493" t="s">
        <v>5826</v>
      </c>
      <c r="E493" t="s">
        <v>119</v>
      </c>
      <c r="F493" t="s">
        <v>119</v>
      </c>
      <c r="G493" t="s">
        <v>154</v>
      </c>
      <c r="H493" t="s">
        <v>6347</v>
      </c>
      <c r="I493" t="s">
        <v>6492</v>
      </c>
      <c r="N493" t="s">
        <v>6349</v>
      </c>
      <c r="O493" s="5">
        <f>0</f>
        <v>0</v>
      </c>
    </row>
    <row r="494" spans="1:15" hidden="1" x14ac:dyDescent="0.35">
      <c r="A494" t="s">
        <v>6345</v>
      </c>
      <c r="B494" t="s">
        <v>732</v>
      </c>
      <c r="C494" t="s">
        <v>6367</v>
      </c>
      <c r="D494" t="s">
        <v>6493</v>
      </c>
      <c r="E494" t="s">
        <v>119</v>
      </c>
      <c r="F494" t="s">
        <v>119</v>
      </c>
      <c r="G494" t="s">
        <v>162</v>
      </c>
      <c r="H494" t="s">
        <v>6347</v>
      </c>
      <c r="I494" t="s">
        <v>6370</v>
      </c>
      <c r="N494" t="s">
        <v>6349</v>
      </c>
      <c r="O494" s="5">
        <f>0</f>
        <v>0</v>
      </c>
    </row>
    <row r="495" spans="1:15" hidden="1" x14ac:dyDescent="0.35">
      <c r="A495" t="s">
        <v>6345</v>
      </c>
      <c r="B495" t="s">
        <v>732</v>
      </c>
      <c r="C495" t="s">
        <v>6371</v>
      </c>
      <c r="D495" t="s">
        <v>733</v>
      </c>
      <c r="E495" t="s">
        <v>119</v>
      </c>
      <c r="F495" t="s">
        <v>119</v>
      </c>
      <c r="G495" t="s">
        <v>154</v>
      </c>
      <c r="H495" t="s">
        <v>5707</v>
      </c>
      <c r="I495" t="s">
        <v>6377</v>
      </c>
      <c r="N495" t="s">
        <v>6349</v>
      </c>
      <c r="O495" s="5">
        <f>0</f>
        <v>0</v>
      </c>
    </row>
    <row r="496" spans="1:15" hidden="1" x14ac:dyDescent="0.35">
      <c r="A496" t="s">
        <v>6345</v>
      </c>
      <c r="B496" t="s">
        <v>732</v>
      </c>
      <c r="C496" t="s">
        <v>6371</v>
      </c>
      <c r="D496" t="s">
        <v>733</v>
      </c>
      <c r="E496" t="s">
        <v>119</v>
      </c>
      <c r="F496" t="s">
        <v>119</v>
      </c>
      <c r="G496" t="s">
        <v>161</v>
      </c>
      <c r="H496" t="s">
        <v>6347</v>
      </c>
      <c r="I496" t="s">
        <v>6420</v>
      </c>
      <c r="N496" t="s">
        <v>6349</v>
      </c>
      <c r="O496" s="5">
        <f>0</f>
        <v>0</v>
      </c>
    </row>
    <row r="497" spans="1:16" hidden="1" x14ac:dyDescent="0.35">
      <c r="A497" t="s">
        <v>6345</v>
      </c>
      <c r="B497" t="s">
        <v>732</v>
      </c>
      <c r="C497" t="s">
        <v>6371</v>
      </c>
      <c r="D497" t="s">
        <v>733</v>
      </c>
      <c r="E497" t="s">
        <v>119</v>
      </c>
      <c r="F497" t="s">
        <v>119</v>
      </c>
      <c r="G497" t="s">
        <v>162</v>
      </c>
      <c r="H497" t="s">
        <v>5707</v>
      </c>
      <c r="I497" t="s">
        <v>6421</v>
      </c>
      <c r="N497" t="s">
        <v>6349</v>
      </c>
      <c r="O497" s="5">
        <f>0</f>
        <v>0</v>
      </c>
    </row>
    <row r="498" spans="1:16" hidden="1" x14ac:dyDescent="0.35">
      <c r="A498" t="s">
        <v>6345</v>
      </c>
      <c r="B498" t="s">
        <v>732</v>
      </c>
      <c r="C498" t="s">
        <v>6371</v>
      </c>
      <c r="D498" t="s">
        <v>733</v>
      </c>
      <c r="E498" t="s">
        <v>119</v>
      </c>
      <c r="F498" t="s">
        <v>119</v>
      </c>
      <c r="G498" t="s">
        <v>162</v>
      </c>
      <c r="H498" t="s">
        <v>6347</v>
      </c>
      <c r="I498" t="s">
        <v>6378</v>
      </c>
      <c r="N498" t="s">
        <v>6349</v>
      </c>
      <c r="O498" s="5">
        <f>0</f>
        <v>0</v>
      </c>
    </row>
    <row r="499" spans="1:16" hidden="1" x14ac:dyDescent="0.35">
      <c r="A499" t="s">
        <v>6345</v>
      </c>
      <c r="B499" t="s">
        <v>732</v>
      </c>
      <c r="C499" t="s">
        <v>6371</v>
      </c>
      <c r="D499" t="s">
        <v>733</v>
      </c>
      <c r="E499" t="s">
        <v>119</v>
      </c>
      <c r="F499" t="s">
        <v>119</v>
      </c>
      <c r="G499" t="s">
        <v>162</v>
      </c>
      <c r="H499" t="s">
        <v>5707</v>
      </c>
      <c r="I499" t="s">
        <v>6494</v>
      </c>
      <c r="N499" t="s">
        <v>6349</v>
      </c>
      <c r="O499" s="5">
        <f>0</f>
        <v>0</v>
      </c>
    </row>
    <row r="500" spans="1:16" hidden="1" x14ac:dyDescent="0.35">
      <c r="A500" t="s">
        <v>6345</v>
      </c>
      <c r="B500" t="s">
        <v>732</v>
      </c>
      <c r="C500" t="s">
        <v>6371</v>
      </c>
      <c r="D500" t="s">
        <v>733</v>
      </c>
      <c r="E500" t="s">
        <v>119</v>
      </c>
      <c r="F500" t="s">
        <v>119</v>
      </c>
      <c r="G500" t="s">
        <v>154</v>
      </c>
      <c r="H500" t="s">
        <v>6347</v>
      </c>
      <c r="I500" t="s">
        <v>6417</v>
      </c>
      <c r="N500" t="s">
        <v>6349</v>
      </c>
      <c r="O500" s="5">
        <f>0</f>
        <v>0</v>
      </c>
    </row>
    <row r="501" spans="1:16" hidden="1" x14ac:dyDescent="0.35">
      <c r="A501" t="s">
        <v>6345</v>
      </c>
      <c r="B501" t="s">
        <v>732</v>
      </c>
      <c r="C501" t="s">
        <v>6371</v>
      </c>
      <c r="D501" t="s">
        <v>733</v>
      </c>
      <c r="E501" t="s">
        <v>119</v>
      </c>
      <c r="F501" t="s">
        <v>119</v>
      </c>
      <c r="G501" t="s">
        <v>154</v>
      </c>
      <c r="H501" t="s">
        <v>5707</v>
      </c>
      <c r="I501" t="s">
        <v>6372</v>
      </c>
      <c r="N501" t="s">
        <v>6349</v>
      </c>
      <c r="O501" s="5">
        <f>0</f>
        <v>0</v>
      </c>
    </row>
    <row r="502" spans="1:16" hidden="1" x14ac:dyDescent="0.35">
      <c r="A502" t="s">
        <v>6345</v>
      </c>
      <c r="B502" t="s">
        <v>732</v>
      </c>
      <c r="C502" t="s">
        <v>6371</v>
      </c>
      <c r="D502" t="s">
        <v>733</v>
      </c>
      <c r="E502" t="s">
        <v>119</v>
      </c>
      <c r="F502" t="s">
        <v>119</v>
      </c>
      <c r="G502" t="s">
        <v>162</v>
      </c>
      <c r="H502" t="s">
        <v>6347</v>
      </c>
      <c r="I502" t="s">
        <v>6373</v>
      </c>
      <c r="N502" t="s">
        <v>6349</v>
      </c>
      <c r="O502" s="5">
        <f>0</f>
        <v>0</v>
      </c>
    </row>
    <row r="503" spans="1:16" hidden="1" x14ac:dyDescent="0.35">
      <c r="A503" t="s">
        <v>6345</v>
      </c>
      <c r="B503" t="s">
        <v>732</v>
      </c>
      <c r="C503" t="s">
        <v>6383</v>
      </c>
      <c r="D503" t="s">
        <v>741</v>
      </c>
      <c r="E503" t="s">
        <v>119</v>
      </c>
      <c r="F503" t="s">
        <v>119</v>
      </c>
      <c r="G503" t="s">
        <v>161</v>
      </c>
      <c r="H503" t="s">
        <v>5707</v>
      </c>
      <c r="I503" t="s">
        <v>6384</v>
      </c>
      <c r="N503" t="s">
        <v>6349</v>
      </c>
      <c r="O503" s="5">
        <f>0</f>
        <v>0</v>
      </c>
    </row>
    <row r="504" spans="1:16" hidden="1" x14ac:dyDescent="0.35">
      <c r="A504" t="s">
        <v>6345</v>
      </c>
      <c r="B504" t="s">
        <v>3088</v>
      </c>
      <c r="C504" t="s">
        <v>6485</v>
      </c>
      <c r="D504" t="s">
        <v>5555</v>
      </c>
      <c r="E504" t="s">
        <v>119</v>
      </c>
      <c r="F504" t="s">
        <v>119</v>
      </c>
      <c r="G504" t="s">
        <v>154</v>
      </c>
      <c r="H504" t="s">
        <v>5707</v>
      </c>
      <c r="I504" t="s">
        <v>6487</v>
      </c>
      <c r="N504" t="s">
        <v>6349</v>
      </c>
      <c r="O504" s="5">
        <f>0</f>
        <v>0</v>
      </c>
    </row>
    <row r="505" spans="1:16" hidden="1" x14ac:dyDescent="0.35">
      <c r="A505" t="s">
        <v>6345</v>
      </c>
      <c r="B505" t="s">
        <v>3088</v>
      </c>
      <c r="C505" t="s">
        <v>6485</v>
      </c>
      <c r="D505" t="s">
        <v>5555</v>
      </c>
      <c r="E505" t="s">
        <v>119</v>
      </c>
      <c r="F505" t="s">
        <v>119</v>
      </c>
      <c r="G505" t="s">
        <v>154</v>
      </c>
      <c r="H505" t="s">
        <v>5707</v>
      </c>
      <c r="I505" t="s">
        <v>6491</v>
      </c>
      <c r="N505" t="s">
        <v>6349</v>
      </c>
      <c r="O505" s="5">
        <f>0</f>
        <v>0</v>
      </c>
    </row>
    <row r="506" spans="1:16" hidden="1" x14ac:dyDescent="0.35">
      <c r="A506" t="s">
        <v>6345</v>
      </c>
      <c r="B506" t="s">
        <v>3088</v>
      </c>
      <c r="C506" t="s">
        <v>6485</v>
      </c>
      <c r="D506" t="s">
        <v>5555</v>
      </c>
      <c r="E506" t="s">
        <v>119</v>
      </c>
      <c r="F506" t="s">
        <v>119</v>
      </c>
      <c r="G506" t="s">
        <v>162</v>
      </c>
      <c r="H506" t="s">
        <v>5707</v>
      </c>
      <c r="I506" t="s">
        <v>6490</v>
      </c>
      <c r="N506" t="s">
        <v>6349</v>
      </c>
      <c r="O506" s="5">
        <f>0</f>
        <v>0</v>
      </c>
    </row>
    <row r="507" spans="1:16" hidden="1" x14ac:dyDescent="0.35">
      <c r="A507" t="s">
        <v>6345</v>
      </c>
      <c r="B507" t="s">
        <v>3088</v>
      </c>
      <c r="C507" t="s">
        <v>6485</v>
      </c>
      <c r="D507" t="s">
        <v>5555</v>
      </c>
      <c r="E507" t="s">
        <v>119</v>
      </c>
      <c r="F507" t="s">
        <v>119</v>
      </c>
      <c r="G507" t="s">
        <v>162</v>
      </c>
      <c r="H507" t="s">
        <v>6347</v>
      </c>
      <c r="I507" t="s">
        <v>6486</v>
      </c>
      <c r="N507" t="s">
        <v>6349</v>
      </c>
      <c r="O507" s="5">
        <f>0</f>
        <v>0</v>
      </c>
    </row>
    <row r="508" spans="1:16" x14ac:dyDescent="0.35">
      <c r="A508" t="s">
        <v>6495</v>
      </c>
      <c r="C508" t="s">
        <v>6346</v>
      </c>
      <c r="D508" t="s">
        <v>6495</v>
      </c>
      <c r="E508" t="s">
        <v>119</v>
      </c>
      <c r="F508" t="s">
        <v>119</v>
      </c>
      <c r="G508" t="s">
        <v>165</v>
      </c>
      <c r="H508" t="s">
        <v>6347</v>
      </c>
      <c r="I508" t="s">
        <v>6496</v>
      </c>
      <c r="J508" t="s">
        <v>6497</v>
      </c>
      <c r="K508" t="s">
        <v>446</v>
      </c>
      <c r="L508">
        <v>30</v>
      </c>
      <c r="M508">
        <v>12</v>
      </c>
      <c r="N508" t="s">
        <v>6349</v>
      </c>
      <c r="O508" s="5">
        <f>253</f>
        <v>253</v>
      </c>
      <c r="P508" t="s">
        <v>6287</v>
      </c>
    </row>
    <row r="509" spans="1:16" x14ac:dyDescent="0.35">
      <c r="A509" t="s">
        <v>6495</v>
      </c>
      <c r="C509" t="s">
        <v>6346</v>
      </c>
      <c r="D509" t="s">
        <v>6495</v>
      </c>
      <c r="E509" t="s">
        <v>119</v>
      </c>
      <c r="F509" t="s">
        <v>119</v>
      </c>
      <c r="G509" t="s">
        <v>165</v>
      </c>
      <c r="H509" t="s">
        <v>6347</v>
      </c>
      <c r="I509" t="s">
        <v>6348</v>
      </c>
      <c r="J509" t="s">
        <v>1380</v>
      </c>
      <c r="K509" t="s">
        <v>446</v>
      </c>
      <c r="L509">
        <v>30</v>
      </c>
      <c r="M509">
        <v>3</v>
      </c>
      <c r="N509" t="s">
        <v>6349</v>
      </c>
      <c r="O509" s="5">
        <f>1789</f>
        <v>1789</v>
      </c>
      <c r="P509" t="s">
        <v>22</v>
      </c>
    </row>
    <row r="510" spans="1:16" x14ac:dyDescent="0.35">
      <c r="A510" t="s">
        <v>6495</v>
      </c>
      <c r="C510" t="s">
        <v>6346</v>
      </c>
      <c r="D510" t="s">
        <v>6495</v>
      </c>
      <c r="E510" t="s">
        <v>119</v>
      </c>
      <c r="F510" t="s">
        <v>119</v>
      </c>
      <c r="G510" t="s">
        <v>165</v>
      </c>
      <c r="H510" t="s">
        <v>6347</v>
      </c>
      <c r="I510" t="s">
        <v>6348</v>
      </c>
      <c r="J510" t="s">
        <v>448</v>
      </c>
      <c r="K510" t="s">
        <v>452</v>
      </c>
      <c r="L510">
        <v>60</v>
      </c>
      <c r="M510">
        <v>7</v>
      </c>
      <c r="N510" t="s">
        <v>6349</v>
      </c>
      <c r="O510" s="5">
        <f>1330</f>
        <v>1330</v>
      </c>
      <c r="P510" t="s">
        <v>22</v>
      </c>
    </row>
    <row r="511" spans="1:16" x14ac:dyDescent="0.35">
      <c r="A511" t="s">
        <v>6495</v>
      </c>
      <c r="C511" t="s">
        <v>6346</v>
      </c>
      <c r="D511" t="s">
        <v>6495</v>
      </c>
      <c r="E511" t="s">
        <v>119</v>
      </c>
      <c r="F511" t="s">
        <v>119</v>
      </c>
      <c r="G511" t="s">
        <v>165</v>
      </c>
      <c r="H511" t="s">
        <v>6347</v>
      </c>
      <c r="I511" t="s">
        <v>6348</v>
      </c>
      <c r="J511" t="s">
        <v>448</v>
      </c>
      <c r="K511" t="s">
        <v>452</v>
      </c>
      <c r="L511">
        <v>7</v>
      </c>
      <c r="M511">
        <v>7</v>
      </c>
      <c r="N511" t="s">
        <v>6349</v>
      </c>
      <c r="O511" s="5">
        <f>3629</f>
        <v>3629</v>
      </c>
      <c r="P511" t="s">
        <v>22</v>
      </c>
    </row>
    <row r="512" spans="1:16" x14ac:dyDescent="0.35">
      <c r="A512" t="s">
        <v>6495</v>
      </c>
      <c r="C512" t="s">
        <v>6346</v>
      </c>
      <c r="D512" t="s">
        <v>6495</v>
      </c>
      <c r="E512" t="s">
        <v>119</v>
      </c>
      <c r="F512" t="s">
        <v>119</v>
      </c>
      <c r="G512" t="s">
        <v>165</v>
      </c>
      <c r="H512" t="s">
        <v>6347</v>
      </c>
      <c r="I512" t="s">
        <v>6496</v>
      </c>
      <c r="J512" t="s">
        <v>6497</v>
      </c>
      <c r="K512" t="s">
        <v>452</v>
      </c>
      <c r="L512">
        <v>30</v>
      </c>
      <c r="M512">
        <v>12</v>
      </c>
      <c r="N512" t="s">
        <v>6349</v>
      </c>
      <c r="O512" s="5">
        <f>168</f>
        <v>168</v>
      </c>
      <c r="P512" t="s">
        <v>6287</v>
      </c>
    </row>
    <row r="513" spans="1:16" x14ac:dyDescent="0.35">
      <c r="A513" t="s">
        <v>6495</v>
      </c>
      <c r="C513" t="s">
        <v>6346</v>
      </c>
      <c r="D513" t="s">
        <v>6495</v>
      </c>
      <c r="E513" t="s">
        <v>119</v>
      </c>
      <c r="F513" t="s">
        <v>119</v>
      </c>
      <c r="G513" t="s">
        <v>165</v>
      </c>
      <c r="H513" t="s">
        <v>6347</v>
      </c>
      <c r="I513" t="s">
        <v>6348</v>
      </c>
      <c r="J513" t="s">
        <v>481</v>
      </c>
      <c r="K513" t="s">
        <v>446</v>
      </c>
      <c r="L513">
        <v>30</v>
      </c>
      <c r="M513">
        <v>2</v>
      </c>
      <c r="N513" t="s">
        <v>6349</v>
      </c>
      <c r="O513" s="5">
        <f>293</f>
        <v>293</v>
      </c>
      <c r="P513" t="s">
        <v>22</v>
      </c>
    </row>
    <row r="514" spans="1:16" x14ac:dyDescent="0.35">
      <c r="A514" t="s">
        <v>6495</v>
      </c>
      <c r="C514" t="s">
        <v>6346</v>
      </c>
      <c r="D514" t="s">
        <v>6495</v>
      </c>
      <c r="E514" t="s">
        <v>119</v>
      </c>
      <c r="F514" t="s">
        <v>119</v>
      </c>
      <c r="G514" t="s">
        <v>165</v>
      </c>
      <c r="H514" t="s">
        <v>6347</v>
      </c>
      <c r="I514" t="s">
        <v>6496</v>
      </c>
      <c r="J514" t="s">
        <v>6497</v>
      </c>
      <c r="K514" t="s">
        <v>452</v>
      </c>
      <c r="L514">
        <v>60</v>
      </c>
      <c r="M514">
        <v>12</v>
      </c>
      <c r="N514" t="s">
        <v>6349</v>
      </c>
      <c r="O514" s="5">
        <f>168</f>
        <v>168</v>
      </c>
      <c r="P514" t="s">
        <v>6287</v>
      </c>
    </row>
    <row r="515" spans="1:16" x14ac:dyDescent="0.35">
      <c r="A515" t="s">
        <v>6495</v>
      </c>
      <c r="C515" t="s">
        <v>6346</v>
      </c>
      <c r="D515" t="s">
        <v>6495</v>
      </c>
      <c r="E515" t="s">
        <v>119</v>
      </c>
      <c r="F515" t="s">
        <v>119</v>
      </c>
      <c r="G515" t="s">
        <v>165</v>
      </c>
      <c r="H515" t="s">
        <v>6347</v>
      </c>
      <c r="I515" t="s">
        <v>6351</v>
      </c>
      <c r="J515" t="s">
        <v>6355</v>
      </c>
      <c r="K515" t="s">
        <v>452</v>
      </c>
      <c r="L515">
        <v>30</v>
      </c>
      <c r="N515" t="s">
        <v>6349</v>
      </c>
      <c r="O515" s="5">
        <f>147</f>
        <v>147</v>
      </c>
    </row>
    <row r="516" spans="1:16" x14ac:dyDescent="0.35">
      <c r="A516" t="s">
        <v>6495</v>
      </c>
      <c r="C516" t="s">
        <v>6346</v>
      </c>
      <c r="D516" t="s">
        <v>6495</v>
      </c>
      <c r="E516" t="s">
        <v>119</v>
      </c>
      <c r="F516" t="s">
        <v>119</v>
      </c>
      <c r="G516" t="s">
        <v>165</v>
      </c>
      <c r="H516" t="s">
        <v>6347</v>
      </c>
      <c r="I516" t="s">
        <v>6496</v>
      </c>
      <c r="J516" t="s">
        <v>6497</v>
      </c>
      <c r="K516" t="s">
        <v>446</v>
      </c>
      <c r="L516">
        <v>7</v>
      </c>
      <c r="M516">
        <v>12</v>
      </c>
      <c r="N516" t="s">
        <v>6349</v>
      </c>
      <c r="O516" s="5">
        <f>253</f>
        <v>253</v>
      </c>
      <c r="P516" t="s">
        <v>6287</v>
      </c>
    </row>
    <row r="517" spans="1:16" x14ac:dyDescent="0.35">
      <c r="A517" t="s">
        <v>6495</v>
      </c>
      <c r="C517" t="s">
        <v>6346</v>
      </c>
      <c r="D517" t="s">
        <v>6495</v>
      </c>
      <c r="E517" t="s">
        <v>119</v>
      </c>
      <c r="F517" t="s">
        <v>119</v>
      </c>
      <c r="G517" t="s">
        <v>165</v>
      </c>
      <c r="H517" t="s">
        <v>6347</v>
      </c>
      <c r="I517" t="s">
        <v>6348</v>
      </c>
      <c r="J517" t="s">
        <v>1380</v>
      </c>
      <c r="K517" t="s">
        <v>446</v>
      </c>
      <c r="L517">
        <v>60</v>
      </c>
      <c r="M517">
        <v>3</v>
      </c>
      <c r="N517" t="s">
        <v>6349</v>
      </c>
      <c r="O517" s="5">
        <f>1319</f>
        <v>1319</v>
      </c>
      <c r="P517" t="s">
        <v>22</v>
      </c>
    </row>
    <row r="518" spans="1:16" x14ac:dyDescent="0.35">
      <c r="A518" t="s">
        <v>6495</v>
      </c>
      <c r="C518" t="s">
        <v>6346</v>
      </c>
      <c r="D518" t="s">
        <v>6495</v>
      </c>
      <c r="E518" t="s">
        <v>119</v>
      </c>
      <c r="F518" t="s">
        <v>119</v>
      </c>
      <c r="G518" t="s">
        <v>165</v>
      </c>
      <c r="H518" t="s">
        <v>6347</v>
      </c>
      <c r="I518" t="s">
        <v>6496</v>
      </c>
      <c r="J518" t="s">
        <v>6497</v>
      </c>
      <c r="K518" t="s">
        <v>452</v>
      </c>
      <c r="L518">
        <v>7</v>
      </c>
      <c r="M518">
        <v>12</v>
      </c>
      <c r="N518" t="s">
        <v>6349</v>
      </c>
      <c r="O518" s="5">
        <f>168</f>
        <v>168</v>
      </c>
      <c r="P518" t="s">
        <v>6287</v>
      </c>
    </row>
    <row r="519" spans="1:16" x14ac:dyDescent="0.35">
      <c r="A519" t="s">
        <v>6495</v>
      </c>
      <c r="C519" t="s">
        <v>6346</v>
      </c>
      <c r="D519" t="s">
        <v>6495</v>
      </c>
      <c r="E519" t="s">
        <v>119</v>
      </c>
      <c r="F519" t="s">
        <v>119</v>
      </c>
      <c r="G519" t="s">
        <v>165</v>
      </c>
      <c r="H519" t="s">
        <v>6347</v>
      </c>
      <c r="I519" t="s">
        <v>6348</v>
      </c>
      <c r="J519" t="s">
        <v>448</v>
      </c>
      <c r="K519" t="s">
        <v>446</v>
      </c>
      <c r="L519">
        <v>7</v>
      </c>
      <c r="M519">
        <v>7</v>
      </c>
      <c r="N519" t="s">
        <v>6349</v>
      </c>
      <c r="O519" s="5">
        <f>4554</f>
        <v>4554</v>
      </c>
      <c r="P519" t="s">
        <v>22</v>
      </c>
    </row>
    <row r="520" spans="1:16" x14ac:dyDescent="0.35">
      <c r="A520" t="s">
        <v>6495</v>
      </c>
      <c r="C520" t="s">
        <v>6346</v>
      </c>
      <c r="D520" t="s">
        <v>6495</v>
      </c>
      <c r="E520" t="s">
        <v>119</v>
      </c>
      <c r="F520" t="s">
        <v>119</v>
      </c>
      <c r="G520" t="s">
        <v>165</v>
      </c>
      <c r="H520" t="s">
        <v>6347</v>
      </c>
      <c r="I520" t="s">
        <v>6348</v>
      </c>
      <c r="J520" t="s">
        <v>448</v>
      </c>
      <c r="K520" t="s">
        <v>452</v>
      </c>
      <c r="L520">
        <v>30</v>
      </c>
      <c r="M520">
        <v>7</v>
      </c>
      <c r="N520" t="s">
        <v>6349</v>
      </c>
      <c r="O520" s="5">
        <f>1047</f>
        <v>1047</v>
      </c>
      <c r="P520" t="s">
        <v>22</v>
      </c>
    </row>
    <row r="521" spans="1:16" x14ac:dyDescent="0.35">
      <c r="A521" t="s">
        <v>6495</v>
      </c>
      <c r="C521" t="s">
        <v>6346</v>
      </c>
      <c r="D521" t="s">
        <v>6495</v>
      </c>
      <c r="E521" t="s">
        <v>119</v>
      </c>
      <c r="F521" t="s">
        <v>119</v>
      </c>
      <c r="G521" t="s">
        <v>165</v>
      </c>
      <c r="H521" t="s">
        <v>6347</v>
      </c>
      <c r="I521" t="s">
        <v>6348</v>
      </c>
      <c r="J521" t="s">
        <v>448</v>
      </c>
      <c r="K521" t="s">
        <v>446</v>
      </c>
      <c r="L521">
        <v>30</v>
      </c>
      <c r="M521">
        <v>7</v>
      </c>
      <c r="N521" t="s">
        <v>6349</v>
      </c>
      <c r="O521" s="5">
        <f>3151</f>
        <v>3151</v>
      </c>
      <c r="P521" t="s">
        <v>22</v>
      </c>
    </row>
    <row r="522" spans="1:16" x14ac:dyDescent="0.35">
      <c r="A522" t="s">
        <v>6495</v>
      </c>
      <c r="C522" t="s">
        <v>6346</v>
      </c>
      <c r="D522" t="s">
        <v>6495</v>
      </c>
      <c r="E522" t="s">
        <v>119</v>
      </c>
      <c r="F522" t="s">
        <v>119</v>
      </c>
      <c r="G522" t="s">
        <v>165</v>
      </c>
      <c r="H522" t="s">
        <v>6347</v>
      </c>
      <c r="I522" t="s">
        <v>6351</v>
      </c>
      <c r="J522" t="s">
        <v>6352</v>
      </c>
      <c r="K522" t="s">
        <v>452</v>
      </c>
      <c r="L522">
        <v>30</v>
      </c>
      <c r="N522" t="s">
        <v>6349</v>
      </c>
      <c r="O522" s="5">
        <f>5219</f>
        <v>5219</v>
      </c>
    </row>
    <row r="523" spans="1:16" x14ac:dyDescent="0.35">
      <c r="A523" t="s">
        <v>6495</v>
      </c>
      <c r="C523" t="s">
        <v>6346</v>
      </c>
      <c r="D523" t="s">
        <v>6495</v>
      </c>
      <c r="E523" t="s">
        <v>119</v>
      </c>
      <c r="F523" t="s">
        <v>119</v>
      </c>
      <c r="G523" t="s">
        <v>165</v>
      </c>
      <c r="H523" t="s">
        <v>6347</v>
      </c>
      <c r="I523" t="s">
        <v>6351</v>
      </c>
      <c r="J523" t="s">
        <v>6352</v>
      </c>
      <c r="K523" t="s">
        <v>446</v>
      </c>
      <c r="L523">
        <v>30</v>
      </c>
      <c r="N523" t="s">
        <v>6349</v>
      </c>
      <c r="O523" s="5">
        <f>3465</f>
        <v>3465</v>
      </c>
    </row>
    <row r="524" spans="1:16" x14ac:dyDescent="0.35">
      <c r="A524" t="s">
        <v>6495</v>
      </c>
      <c r="C524" t="s">
        <v>6346</v>
      </c>
      <c r="D524" t="s">
        <v>6495</v>
      </c>
      <c r="E524" t="s">
        <v>119</v>
      </c>
      <c r="F524" t="s">
        <v>119</v>
      </c>
      <c r="G524" t="s">
        <v>165</v>
      </c>
      <c r="H524" t="s">
        <v>6347</v>
      </c>
      <c r="I524" t="s">
        <v>6496</v>
      </c>
      <c r="J524" t="s">
        <v>6497</v>
      </c>
      <c r="K524" t="s">
        <v>446</v>
      </c>
      <c r="L524">
        <v>60</v>
      </c>
      <c r="M524">
        <v>12</v>
      </c>
      <c r="N524" t="s">
        <v>6349</v>
      </c>
      <c r="O524" s="5">
        <f>253</f>
        <v>253</v>
      </c>
      <c r="P524" t="s">
        <v>6287</v>
      </c>
    </row>
    <row r="525" spans="1:16" x14ac:dyDescent="0.35">
      <c r="A525" t="s">
        <v>6495</v>
      </c>
      <c r="C525" t="s">
        <v>6346</v>
      </c>
      <c r="D525" t="s">
        <v>6495</v>
      </c>
      <c r="E525" t="s">
        <v>119</v>
      </c>
      <c r="F525" t="s">
        <v>119</v>
      </c>
      <c r="G525" t="s">
        <v>165</v>
      </c>
      <c r="H525" t="s">
        <v>6347</v>
      </c>
      <c r="I525" t="s">
        <v>6348</v>
      </c>
      <c r="J525" t="s">
        <v>481</v>
      </c>
      <c r="K525" t="s">
        <v>446</v>
      </c>
      <c r="L525">
        <v>60</v>
      </c>
      <c r="M525">
        <v>2</v>
      </c>
      <c r="N525" t="s">
        <v>6349</v>
      </c>
      <c r="O525" s="5">
        <f>201</f>
        <v>201</v>
      </c>
      <c r="P525" t="s">
        <v>22</v>
      </c>
    </row>
    <row r="526" spans="1:16" x14ac:dyDescent="0.35">
      <c r="A526" t="s">
        <v>6495</v>
      </c>
      <c r="C526" t="s">
        <v>6346</v>
      </c>
      <c r="D526" t="s">
        <v>6495</v>
      </c>
      <c r="E526" t="s">
        <v>119</v>
      </c>
      <c r="F526" t="s">
        <v>119</v>
      </c>
      <c r="G526" t="s">
        <v>165</v>
      </c>
      <c r="H526" t="s">
        <v>6347</v>
      </c>
      <c r="I526" t="s">
        <v>6348</v>
      </c>
      <c r="J526" t="s">
        <v>448</v>
      </c>
      <c r="K526" t="s">
        <v>446</v>
      </c>
      <c r="L526">
        <v>60</v>
      </c>
      <c r="M526">
        <v>7</v>
      </c>
      <c r="N526" t="s">
        <v>6349</v>
      </c>
      <c r="O526" s="5">
        <f>3633</f>
        <v>3633</v>
      </c>
      <c r="P526" t="s">
        <v>22</v>
      </c>
    </row>
    <row r="527" spans="1:16" x14ac:dyDescent="0.35">
      <c r="A527" t="s">
        <v>6495</v>
      </c>
      <c r="B527" t="s">
        <v>1368</v>
      </c>
      <c r="C527" t="s">
        <v>6367</v>
      </c>
      <c r="D527" t="s">
        <v>1584</v>
      </c>
      <c r="E527" t="s">
        <v>119</v>
      </c>
      <c r="F527" t="s">
        <v>119</v>
      </c>
      <c r="G527" t="s">
        <v>165</v>
      </c>
      <c r="H527" t="s">
        <v>5707</v>
      </c>
      <c r="I527" t="s">
        <v>6388</v>
      </c>
      <c r="N527" t="s">
        <v>6349</v>
      </c>
      <c r="O527" s="5">
        <f>0</f>
        <v>0</v>
      </c>
    </row>
    <row r="528" spans="1:16" x14ac:dyDescent="0.35">
      <c r="A528" t="s">
        <v>6495</v>
      </c>
      <c r="B528" t="s">
        <v>1368</v>
      </c>
      <c r="C528" t="s">
        <v>6367</v>
      </c>
      <c r="D528" t="s">
        <v>1586</v>
      </c>
      <c r="E528" t="s">
        <v>119</v>
      </c>
      <c r="F528" t="s">
        <v>119</v>
      </c>
      <c r="G528" t="s">
        <v>165</v>
      </c>
      <c r="H528" t="s">
        <v>5707</v>
      </c>
      <c r="I528" t="s">
        <v>6388</v>
      </c>
      <c r="N528" t="s">
        <v>6349</v>
      </c>
      <c r="O528" s="5">
        <f>0</f>
        <v>0</v>
      </c>
    </row>
    <row r="529" spans="1:15" x14ac:dyDescent="0.35">
      <c r="A529" t="s">
        <v>6495</v>
      </c>
      <c r="B529" t="s">
        <v>1368</v>
      </c>
      <c r="C529" t="s">
        <v>6367</v>
      </c>
      <c r="D529" t="s">
        <v>1587</v>
      </c>
      <c r="E529" t="s">
        <v>119</v>
      </c>
      <c r="F529" t="s">
        <v>119</v>
      </c>
      <c r="G529" t="s">
        <v>165</v>
      </c>
      <c r="H529" t="s">
        <v>5707</v>
      </c>
      <c r="I529" t="s">
        <v>6388</v>
      </c>
      <c r="N529" t="s">
        <v>6349</v>
      </c>
      <c r="O529" s="5">
        <f>0</f>
        <v>0</v>
      </c>
    </row>
    <row r="530" spans="1:15" x14ac:dyDescent="0.35">
      <c r="A530" t="s">
        <v>6495</v>
      </c>
      <c r="B530" t="s">
        <v>1368</v>
      </c>
      <c r="C530" t="s">
        <v>6367</v>
      </c>
      <c r="D530" t="s">
        <v>1589</v>
      </c>
      <c r="E530" t="s">
        <v>119</v>
      </c>
      <c r="F530" t="s">
        <v>119</v>
      </c>
      <c r="G530" t="s">
        <v>165</v>
      </c>
      <c r="H530" t="s">
        <v>5707</v>
      </c>
      <c r="I530" t="s">
        <v>6388</v>
      </c>
      <c r="N530" t="s">
        <v>6349</v>
      </c>
      <c r="O530" s="5">
        <f>0</f>
        <v>0</v>
      </c>
    </row>
    <row r="531" spans="1:15" x14ac:dyDescent="0.35">
      <c r="A531" t="s">
        <v>6495</v>
      </c>
      <c r="B531" t="s">
        <v>1368</v>
      </c>
      <c r="C531" t="s">
        <v>6367</v>
      </c>
      <c r="D531" t="s">
        <v>1591</v>
      </c>
      <c r="E531" t="s">
        <v>119</v>
      </c>
      <c r="F531" t="s">
        <v>119</v>
      </c>
      <c r="G531" t="s">
        <v>165</v>
      </c>
      <c r="H531" t="s">
        <v>5707</v>
      </c>
      <c r="I531" t="s">
        <v>6388</v>
      </c>
      <c r="N531" t="s">
        <v>6349</v>
      </c>
      <c r="O531" s="5">
        <f>0</f>
        <v>0</v>
      </c>
    </row>
    <row r="532" spans="1:15" x14ac:dyDescent="0.35">
      <c r="A532" t="s">
        <v>6495</v>
      </c>
      <c r="B532" t="s">
        <v>1368</v>
      </c>
      <c r="C532" t="s">
        <v>6367</v>
      </c>
      <c r="D532" t="s">
        <v>1592</v>
      </c>
      <c r="E532" t="s">
        <v>119</v>
      </c>
      <c r="F532" t="s">
        <v>119</v>
      </c>
      <c r="G532" t="s">
        <v>165</v>
      </c>
      <c r="H532" t="s">
        <v>5707</v>
      </c>
      <c r="I532" t="s">
        <v>6388</v>
      </c>
      <c r="N532" t="s">
        <v>6349</v>
      </c>
      <c r="O532" s="5">
        <f>0</f>
        <v>0</v>
      </c>
    </row>
    <row r="533" spans="1:15" x14ac:dyDescent="0.35">
      <c r="A533" t="s">
        <v>6495</v>
      </c>
      <c r="B533" t="s">
        <v>1368</v>
      </c>
      <c r="C533" t="s">
        <v>6367</v>
      </c>
      <c r="D533" t="s">
        <v>1594</v>
      </c>
      <c r="E533" t="s">
        <v>119</v>
      </c>
      <c r="F533" t="s">
        <v>119</v>
      </c>
      <c r="G533" t="s">
        <v>165</v>
      </c>
      <c r="H533" t="s">
        <v>5707</v>
      </c>
      <c r="I533" t="s">
        <v>6388</v>
      </c>
      <c r="N533" t="s">
        <v>6349</v>
      </c>
      <c r="O533" s="5">
        <f>0</f>
        <v>0</v>
      </c>
    </row>
    <row r="534" spans="1:15" x14ac:dyDescent="0.35">
      <c r="A534" t="s">
        <v>6495</v>
      </c>
      <c r="B534" t="s">
        <v>1368</v>
      </c>
      <c r="C534" t="s">
        <v>6367</v>
      </c>
      <c r="D534" t="s">
        <v>1595</v>
      </c>
      <c r="E534" t="s">
        <v>119</v>
      </c>
      <c r="F534" t="s">
        <v>119</v>
      </c>
      <c r="G534" t="s">
        <v>165</v>
      </c>
      <c r="H534" t="s">
        <v>5707</v>
      </c>
      <c r="I534" t="s">
        <v>6388</v>
      </c>
      <c r="N534" t="s">
        <v>6349</v>
      </c>
      <c r="O534" s="5">
        <f>0</f>
        <v>0</v>
      </c>
    </row>
    <row r="535" spans="1:15" x14ac:dyDescent="0.35">
      <c r="A535" t="s">
        <v>6495</v>
      </c>
      <c r="B535" t="s">
        <v>1368</v>
      </c>
      <c r="C535" t="s">
        <v>6367</v>
      </c>
      <c r="D535" t="s">
        <v>1596</v>
      </c>
      <c r="E535" t="s">
        <v>119</v>
      </c>
      <c r="F535" t="s">
        <v>119</v>
      </c>
      <c r="G535" t="s">
        <v>165</v>
      </c>
      <c r="H535" t="s">
        <v>5707</v>
      </c>
      <c r="I535" t="s">
        <v>6388</v>
      </c>
      <c r="N535" t="s">
        <v>6349</v>
      </c>
      <c r="O535" s="5">
        <f>0</f>
        <v>0</v>
      </c>
    </row>
    <row r="536" spans="1:15" x14ac:dyDescent="0.35">
      <c r="A536" t="s">
        <v>6495</v>
      </c>
      <c r="B536" t="s">
        <v>1368</v>
      </c>
      <c r="C536" t="s">
        <v>6367</v>
      </c>
      <c r="D536" t="s">
        <v>1598</v>
      </c>
      <c r="E536" t="s">
        <v>119</v>
      </c>
      <c r="F536" t="s">
        <v>119</v>
      </c>
      <c r="G536" t="s">
        <v>165</v>
      </c>
      <c r="H536" t="s">
        <v>5707</v>
      </c>
      <c r="I536" t="s">
        <v>6388</v>
      </c>
      <c r="N536" t="s">
        <v>6349</v>
      </c>
      <c r="O536" s="5">
        <f>0</f>
        <v>0</v>
      </c>
    </row>
    <row r="537" spans="1:15" x14ac:dyDescent="0.35">
      <c r="A537" t="s">
        <v>6495</v>
      </c>
      <c r="B537" t="s">
        <v>1368</v>
      </c>
      <c r="C537" t="s">
        <v>6367</v>
      </c>
      <c r="D537" t="s">
        <v>1599</v>
      </c>
      <c r="E537" t="s">
        <v>119</v>
      </c>
      <c r="F537" t="s">
        <v>119</v>
      </c>
      <c r="G537" t="s">
        <v>165</v>
      </c>
      <c r="H537" t="s">
        <v>5707</v>
      </c>
      <c r="I537" t="s">
        <v>6388</v>
      </c>
      <c r="N537" t="s">
        <v>6349</v>
      </c>
      <c r="O537" s="5">
        <f>0</f>
        <v>0</v>
      </c>
    </row>
    <row r="538" spans="1:15" x14ac:dyDescent="0.35">
      <c r="A538" t="s">
        <v>6495</v>
      </c>
      <c r="B538" t="s">
        <v>1368</v>
      </c>
      <c r="C538" t="s">
        <v>6367</v>
      </c>
      <c r="D538" t="s">
        <v>1600</v>
      </c>
      <c r="E538" t="s">
        <v>119</v>
      </c>
      <c r="F538" t="s">
        <v>119</v>
      </c>
      <c r="G538" t="s">
        <v>165</v>
      </c>
      <c r="H538" t="s">
        <v>5707</v>
      </c>
      <c r="I538" t="s">
        <v>6388</v>
      </c>
      <c r="N538" t="s">
        <v>6349</v>
      </c>
      <c r="O538" s="5">
        <f>0</f>
        <v>0</v>
      </c>
    </row>
    <row r="539" spans="1:15" x14ac:dyDescent="0.35">
      <c r="A539" t="s">
        <v>6495</v>
      </c>
      <c r="B539" t="s">
        <v>1368</v>
      </c>
      <c r="C539" t="s">
        <v>6367</v>
      </c>
      <c r="D539" t="s">
        <v>1602</v>
      </c>
      <c r="E539" t="s">
        <v>119</v>
      </c>
      <c r="F539" t="s">
        <v>119</v>
      </c>
      <c r="G539" t="s">
        <v>165</v>
      </c>
      <c r="H539" t="s">
        <v>5707</v>
      </c>
      <c r="I539" t="s">
        <v>6388</v>
      </c>
      <c r="N539" t="s">
        <v>6349</v>
      </c>
      <c r="O539" s="5">
        <f>0</f>
        <v>0</v>
      </c>
    </row>
    <row r="540" spans="1:15" x14ac:dyDescent="0.35">
      <c r="A540" t="s">
        <v>6495</v>
      </c>
      <c r="B540" t="s">
        <v>1368</v>
      </c>
      <c r="C540" t="s">
        <v>6367</v>
      </c>
      <c r="D540" t="s">
        <v>1604</v>
      </c>
      <c r="E540" t="s">
        <v>119</v>
      </c>
      <c r="F540" t="s">
        <v>119</v>
      </c>
      <c r="G540" t="s">
        <v>165</v>
      </c>
      <c r="H540" t="s">
        <v>5707</v>
      </c>
      <c r="I540" t="s">
        <v>6388</v>
      </c>
      <c r="N540" t="s">
        <v>6349</v>
      </c>
      <c r="O540" s="5">
        <f>0</f>
        <v>0</v>
      </c>
    </row>
    <row r="541" spans="1:15" x14ac:dyDescent="0.35">
      <c r="A541" t="s">
        <v>6495</v>
      </c>
      <c r="B541" t="s">
        <v>1368</v>
      </c>
      <c r="C541" t="s">
        <v>6367</v>
      </c>
      <c r="D541" t="s">
        <v>1605</v>
      </c>
      <c r="E541" t="s">
        <v>119</v>
      </c>
      <c r="F541" t="s">
        <v>119</v>
      </c>
      <c r="G541" t="s">
        <v>165</v>
      </c>
      <c r="H541" t="s">
        <v>5707</v>
      </c>
      <c r="I541" t="s">
        <v>6388</v>
      </c>
      <c r="N541" t="s">
        <v>6349</v>
      </c>
      <c r="O541" s="5">
        <f>0</f>
        <v>0</v>
      </c>
    </row>
    <row r="542" spans="1:15" x14ac:dyDescent="0.35">
      <c r="A542" t="s">
        <v>6495</v>
      </c>
      <c r="B542" t="s">
        <v>1368</v>
      </c>
      <c r="C542" t="s">
        <v>6367</v>
      </c>
      <c r="D542" t="s">
        <v>1607</v>
      </c>
      <c r="E542" t="s">
        <v>119</v>
      </c>
      <c r="F542" t="s">
        <v>119</v>
      </c>
      <c r="G542" t="s">
        <v>165</v>
      </c>
      <c r="H542" t="s">
        <v>5707</v>
      </c>
      <c r="I542" t="s">
        <v>6388</v>
      </c>
      <c r="N542" t="s">
        <v>6349</v>
      </c>
      <c r="O542" s="5">
        <f>0</f>
        <v>0</v>
      </c>
    </row>
    <row r="543" spans="1:15" x14ac:dyDescent="0.35">
      <c r="A543" t="s">
        <v>6495</v>
      </c>
      <c r="B543" t="s">
        <v>1368</v>
      </c>
      <c r="C543" t="s">
        <v>6367</v>
      </c>
      <c r="D543" t="s">
        <v>1608</v>
      </c>
      <c r="E543" t="s">
        <v>119</v>
      </c>
      <c r="F543" t="s">
        <v>119</v>
      </c>
      <c r="G543" t="s">
        <v>165</v>
      </c>
      <c r="H543" t="s">
        <v>5707</v>
      </c>
      <c r="I543" t="s">
        <v>6388</v>
      </c>
      <c r="N543" t="s">
        <v>6349</v>
      </c>
      <c r="O543" s="5">
        <f>0</f>
        <v>0</v>
      </c>
    </row>
    <row r="544" spans="1:15" x14ac:dyDescent="0.35">
      <c r="A544" t="s">
        <v>6495</v>
      </c>
      <c r="B544" t="s">
        <v>1368</v>
      </c>
      <c r="C544" t="s">
        <v>6367</v>
      </c>
      <c r="D544" t="s">
        <v>1609</v>
      </c>
      <c r="E544" t="s">
        <v>119</v>
      </c>
      <c r="F544" t="s">
        <v>119</v>
      </c>
      <c r="G544" t="s">
        <v>165</v>
      </c>
      <c r="H544" t="s">
        <v>5707</v>
      </c>
      <c r="I544" t="s">
        <v>6388</v>
      </c>
      <c r="N544" t="s">
        <v>6349</v>
      </c>
      <c r="O544" s="5">
        <f>0</f>
        <v>0</v>
      </c>
    </row>
    <row r="545" spans="1:15" x14ac:dyDescent="0.35">
      <c r="A545" t="s">
        <v>6495</v>
      </c>
      <c r="B545" t="s">
        <v>1368</v>
      </c>
      <c r="C545" t="s">
        <v>6367</v>
      </c>
      <c r="D545" t="s">
        <v>1610</v>
      </c>
      <c r="E545" t="s">
        <v>119</v>
      </c>
      <c r="F545" t="s">
        <v>119</v>
      </c>
      <c r="G545" t="s">
        <v>165</v>
      </c>
      <c r="H545" t="s">
        <v>5707</v>
      </c>
      <c r="I545" t="s">
        <v>6388</v>
      </c>
      <c r="N545" t="s">
        <v>6349</v>
      </c>
      <c r="O545" s="5">
        <f>0</f>
        <v>0</v>
      </c>
    </row>
    <row r="546" spans="1:15" x14ac:dyDescent="0.35">
      <c r="A546" t="s">
        <v>6495</v>
      </c>
      <c r="B546" t="s">
        <v>1368</v>
      </c>
      <c r="C546" t="s">
        <v>6367</v>
      </c>
      <c r="D546" t="s">
        <v>1611</v>
      </c>
      <c r="E546" t="s">
        <v>119</v>
      </c>
      <c r="F546" t="s">
        <v>119</v>
      </c>
      <c r="G546" t="s">
        <v>165</v>
      </c>
      <c r="H546" t="s">
        <v>5707</v>
      </c>
      <c r="I546" t="s">
        <v>6388</v>
      </c>
      <c r="N546" t="s">
        <v>6349</v>
      </c>
      <c r="O546" s="5">
        <f>0</f>
        <v>0</v>
      </c>
    </row>
    <row r="547" spans="1:15" x14ac:dyDescent="0.35">
      <c r="A547" t="s">
        <v>6495</v>
      </c>
      <c r="B547" t="s">
        <v>1368</v>
      </c>
      <c r="C547" t="s">
        <v>6367</v>
      </c>
      <c r="D547" t="s">
        <v>1612</v>
      </c>
      <c r="E547" t="s">
        <v>119</v>
      </c>
      <c r="F547" t="s">
        <v>119</v>
      </c>
      <c r="G547" t="s">
        <v>165</v>
      </c>
      <c r="H547" t="s">
        <v>5707</v>
      </c>
      <c r="I547" t="s">
        <v>6388</v>
      </c>
      <c r="N547" t="s">
        <v>6349</v>
      </c>
      <c r="O547" s="5">
        <f>0</f>
        <v>0</v>
      </c>
    </row>
    <row r="548" spans="1:15" x14ac:dyDescent="0.35">
      <c r="A548" t="s">
        <v>6495</v>
      </c>
      <c r="B548" t="s">
        <v>1368</v>
      </c>
      <c r="C548" t="s">
        <v>6367</v>
      </c>
      <c r="D548" t="s">
        <v>1613</v>
      </c>
      <c r="E548" t="s">
        <v>119</v>
      </c>
      <c r="F548" t="s">
        <v>119</v>
      </c>
      <c r="G548" t="s">
        <v>165</v>
      </c>
      <c r="H548" t="s">
        <v>5707</v>
      </c>
      <c r="I548" t="s">
        <v>6388</v>
      </c>
      <c r="N548" t="s">
        <v>6349</v>
      </c>
      <c r="O548" s="5">
        <f>0</f>
        <v>0</v>
      </c>
    </row>
    <row r="549" spans="1:15" x14ac:dyDescent="0.35">
      <c r="A549" t="s">
        <v>6495</v>
      </c>
      <c r="B549" t="s">
        <v>1368</v>
      </c>
      <c r="C549" t="s">
        <v>6367</v>
      </c>
      <c r="D549" t="s">
        <v>1614</v>
      </c>
      <c r="E549" t="s">
        <v>119</v>
      </c>
      <c r="F549" t="s">
        <v>119</v>
      </c>
      <c r="G549" t="s">
        <v>165</v>
      </c>
      <c r="H549" t="s">
        <v>5707</v>
      </c>
      <c r="I549" t="s">
        <v>6388</v>
      </c>
      <c r="N549" t="s">
        <v>6349</v>
      </c>
      <c r="O549" s="5">
        <f>0</f>
        <v>0</v>
      </c>
    </row>
    <row r="550" spans="1:15" x14ac:dyDescent="0.35">
      <c r="A550" t="s">
        <v>6495</v>
      </c>
      <c r="B550" t="s">
        <v>1368</v>
      </c>
      <c r="C550" t="s">
        <v>6367</v>
      </c>
      <c r="D550" t="s">
        <v>1615</v>
      </c>
      <c r="E550" t="s">
        <v>119</v>
      </c>
      <c r="F550" t="s">
        <v>119</v>
      </c>
      <c r="G550" t="s">
        <v>165</v>
      </c>
      <c r="H550" t="s">
        <v>5707</v>
      </c>
      <c r="I550" t="s">
        <v>6388</v>
      </c>
      <c r="N550" t="s">
        <v>6349</v>
      </c>
      <c r="O550" s="5">
        <f>0</f>
        <v>0</v>
      </c>
    </row>
    <row r="551" spans="1:15" x14ac:dyDescent="0.35">
      <c r="A551" t="s">
        <v>6495</v>
      </c>
      <c r="B551" t="s">
        <v>1368</v>
      </c>
      <c r="C551" t="s">
        <v>6367</v>
      </c>
      <c r="D551" t="s">
        <v>1617</v>
      </c>
      <c r="E551" t="s">
        <v>119</v>
      </c>
      <c r="F551" t="s">
        <v>119</v>
      </c>
      <c r="G551" t="s">
        <v>165</v>
      </c>
      <c r="H551" t="s">
        <v>5707</v>
      </c>
      <c r="I551" t="s">
        <v>6388</v>
      </c>
      <c r="N551" t="s">
        <v>6349</v>
      </c>
      <c r="O551" s="5">
        <f>0</f>
        <v>0</v>
      </c>
    </row>
    <row r="552" spans="1:15" x14ac:dyDescent="0.35">
      <c r="A552" t="s">
        <v>6495</v>
      </c>
      <c r="B552" t="s">
        <v>1368</v>
      </c>
      <c r="C552" t="s">
        <v>6367</v>
      </c>
      <c r="D552" t="s">
        <v>1619</v>
      </c>
      <c r="E552" t="s">
        <v>119</v>
      </c>
      <c r="F552" t="s">
        <v>119</v>
      </c>
      <c r="G552" t="s">
        <v>165</v>
      </c>
      <c r="H552" t="s">
        <v>5707</v>
      </c>
      <c r="I552" t="s">
        <v>6388</v>
      </c>
      <c r="N552" t="s">
        <v>6349</v>
      </c>
      <c r="O552" s="5">
        <f>0</f>
        <v>0</v>
      </c>
    </row>
    <row r="553" spans="1:15" x14ac:dyDescent="0.35">
      <c r="A553" t="s">
        <v>6495</v>
      </c>
      <c r="B553" t="s">
        <v>1368</v>
      </c>
      <c r="C553" t="s">
        <v>6367</v>
      </c>
      <c r="D553" t="s">
        <v>1620</v>
      </c>
      <c r="E553" t="s">
        <v>119</v>
      </c>
      <c r="F553" t="s">
        <v>119</v>
      </c>
      <c r="G553" t="s">
        <v>165</v>
      </c>
      <c r="H553" t="s">
        <v>5707</v>
      </c>
      <c r="I553" t="s">
        <v>6388</v>
      </c>
      <c r="N553" t="s">
        <v>6349</v>
      </c>
      <c r="O553" s="5">
        <f>0</f>
        <v>0</v>
      </c>
    </row>
    <row r="554" spans="1:15" x14ac:dyDescent="0.35">
      <c r="A554" t="s">
        <v>6495</v>
      </c>
      <c r="B554" t="s">
        <v>1368</v>
      </c>
      <c r="C554" t="s">
        <v>6367</v>
      </c>
      <c r="D554" t="s">
        <v>1621</v>
      </c>
      <c r="E554" t="s">
        <v>119</v>
      </c>
      <c r="F554" t="s">
        <v>119</v>
      </c>
      <c r="G554" t="s">
        <v>165</v>
      </c>
      <c r="H554" t="s">
        <v>5707</v>
      </c>
      <c r="I554" t="s">
        <v>6388</v>
      </c>
      <c r="N554" t="s">
        <v>6349</v>
      </c>
      <c r="O554" s="5">
        <f>0</f>
        <v>0</v>
      </c>
    </row>
    <row r="555" spans="1:15" x14ac:dyDescent="0.35">
      <c r="A555" t="s">
        <v>6495</v>
      </c>
      <c r="B555" t="s">
        <v>1368</v>
      </c>
      <c r="C555" t="s">
        <v>6367</v>
      </c>
      <c r="D555" t="s">
        <v>1622</v>
      </c>
      <c r="E555" t="s">
        <v>119</v>
      </c>
      <c r="F555" t="s">
        <v>119</v>
      </c>
      <c r="G555" t="s">
        <v>165</v>
      </c>
      <c r="H555" t="s">
        <v>5707</v>
      </c>
      <c r="I555" t="s">
        <v>6388</v>
      </c>
      <c r="N555" t="s">
        <v>6349</v>
      </c>
      <c r="O555" s="5">
        <f>0</f>
        <v>0</v>
      </c>
    </row>
    <row r="556" spans="1:15" x14ac:dyDescent="0.35">
      <c r="A556" t="s">
        <v>6495</v>
      </c>
      <c r="B556" t="s">
        <v>1368</v>
      </c>
      <c r="C556" t="s">
        <v>6367</v>
      </c>
      <c r="D556" t="s">
        <v>1624</v>
      </c>
      <c r="E556" t="s">
        <v>119</v>
      </c>
      <c r="F556" t="s">
        <v>119</v>
      </c>
      <c r="G556" t="s">
        <v>165</v>
      </c>
      <c r="H556" t="s">
        <v>5707</v>
      </c>
      <c r="I556" t="s">
        <v>6388</v>
      </c>
      <c r="N556" t="s">
        <v>6349</v>
      </c>
      <c r="O556" s="5">
        <f>0</f>
        <v>0</v>
      </c>
    </row>
    <row r="557" spans="1:15" x14ac:dyDescent="0.35">
      <c r="A557" t="s">
        <v>6495</v>
      </c>
      <c r="B557" t="s">
        <v>1368</v>
      </c>
      <c r="C557" t="s">
        <v>6367</v>
      </c>
      <c r="D557" t="s">
        <v>1625</v>
      </c>
      <c r="E557" t="s">
        <v>119</v>
      </c>
      <c r="F557" t="s">
        <v>119</v>
      </c>
      <c r="G557" t="s">
        <v>165</v>
      </c>
      <c r="H557" t="s">
        <v>5707</v>
      </c>
      <c r="I557" t="s">
        <v>6388</v>
      </c>
      <c r="N557" t="s">
        <v>6349</v>
      </c>
      <c r="O557" s="5">
        <f>0</f>
        <v>0</v>
      </c>
    </row>
    <row r="558" spans="1:15" x14ac:dyDescent="0.35">
      <c r="A558" t="s">
        <v>6495</v>
      </c>
      <c r="B558" t="s">
        <v>1368</v>
      </c>
      <c r="C558" t="s">
        <v>6367</v>
      </c>
      <c r="D558" t="s">
        <v>1626</v>
      </c>
      <c r="E558" t="s">
        <v>119</v>
      </c>
      <c r="F558" t="s">
        <v>119</v>
      </c>
      <c r="G558" t="s">
        <v>165</v>
      </c>
      <c r="H558" t="s">
        <v>5707</v>
      </c>
      <c r="I558" t="s">
        <v>6388</v>
      </c>
      <c r="N558" t="s">
        <v>6349</v>
      </c>
      <c r="O558" s="5">
        <f>0</f>
        <v>0</v>
      </c>
    </row>
    <row r="559" spans="1:15" x14ac:dyDescent="0.35">
      <c r="A559" t="s">
        <v>6495</v>
      </c>
      <c r="B559" t="s">
        <v>1368</v>
      </c>
      <c r="C559" t="s">
        <v>6367</v>
      </c>
      <c r="D559" t="s">
        <v>1627</v>
      </c>
      <c r="E559" t="s">
        <v>119</v>
      </c>
      <c r="F559" t="s">
        <v>119</v>
      </c>
      <c r="G559" t="s">
        <v>165</v>
      </c>
      <c r="H559" t="s">
        <v>5707</v>
      </c>
      <c r="I559" t="s">
        <v>6388</v>
      </c>
      <c r="N559" t="s">
        <v>6349</v>
      </c>
      <c r="O559" s="5">
        <f>0</f>
        <v>0</v>
      </c>
    </row>
    <row r="560" spans="1:15" x14ac:dyDescent="0.35">
      <c r="A560" t="s">
        <v>6495</v>
      </c>
      <c r="B560" t="s">
        <v>1368</v>
      </c>
      <c r="C560" t="s">
        <v>6367</v>
      </c>
      <c r="D560" t="s">
        <v>1629</v>
      </c>
      <c r="E560" t="s">
        <v>119</v>
      </c>
      <c r="F560" t="s">
        <v>119</v>
      </c>
      <c r="G560" t="s">
        <v>165</v>
      </c>
      <c r="H560" t="s">
        <v>5707</v>
      </c>
      <c r="I560" t="s">
        <v>6388</v>
      </c>
      <c r="N560" t="s">
        <v>6349</v>
      </c>
      <c r="O560" s="5">
        <f>0</f>
        <v>0</v>
      </c>
    </row>
    <row r="561" spans="1:15" x14ac:dyDescent="0.35">
      <c r="A561" t="s">
        <v>6495</v>
      </c>
      <c r="B561" t="s">
        <v>1368</v>
      </c>
      <c r="C561" t="s">
        <v>6367</v>
      </c>
      <c r="D561" t="s">
        <v>1630</v>
      </c>
      <c r="E561" t="s">
        <v>119</v>
      </c>
      <c r="F561" t="s">
        <v>119</v>
      </c>
      <c r="G561" t="s">
        <v>165</v>
      </c>
      <c r="H561" t="s">
        <v>5707</v>
      </c>
      <c r="I561" t="s">
        <v>6388</v>
      </c>
      <c r="N561" t="s">
        <v>6349</v>
      </c>
      <c r="O561" s="5">
        <f>0</f>
        <v>0</v>
      </c>
    </row>
    <row r="562" spans="1:15" x14ac:dyDescent="0.35">
      <c r="A562" t="s">
        <v>6495</v>
      </c>
      <c r="B562" t="s">
        <v>1368</v>
      </c>
      <c r="C562" t="s">
        <v>6367</v>
      </c>
      <c r="D562" t="s">
        <v>1631</v>
      </c>
      <c r="E562" t="s">
        <v>119</v>
      </c>
      <c r="F562" t="s">
        <v>119</v>
      </c>
      <c r="G562" t="s">
        <v>165</v>
      </c>
      <c r="H562" t="s">
        <v>5707</v>
      </c>
      <c r="I562" t="s">
        <v>6388</v>
      </c>
      <c r="N562" t="s">
        <v>6349</v>
      </c>
      <c r="O562" s="5">
        <f>0</f>
        <v>0</v>
      </c>
    </row>
    <row r="563" spans="1:15" x14ac:dyDescent="0.35">
      <c r="A563" t="s">
        <v>6495</v>
      </c>
      <c r="B563" t="s">
        <v>1368</v>
      </c>
      <c r="C563" t="s">
        <v>6367</v>
      </c>
      <c r="D563" t="s">
        <v>1633</v>
      </c>
      <c r="E563" t="s">
        <v>119</v>
      </c>
      <c r="F563" t="s">
        <v>119</v>
      </c>
      <c r="G563" t="s">
        <v>165</v>
      </c>
      <c r="H563" t="s">
        <v>5707</v>
      </c>
      <c r="I563" t="s">
        <v>6388</v>
      </c>
      <c r="N563" t="s">
        <v>6349</v>
      </c>
      <c r="O563" s="5">
        <f>0</f>
        <v>0</v>
      </c>
    </row>
    <row r="564" spans="1:15" x14ac:dyDescent="0.35">
      <c r="A564" t="s">
        <v>6495</v>
      </c>
      <c r="B564" t="s">
        <v>1368</v>
      </c>
      <c r="C564" t="s">
        <v>6367</v>
      </c>
      <c r="D564" t="s">
        <v>1634</v>
      </c>
      <c r="E564" t="s">
        <v>119</v>
      </c>
      <c r="F564" t="s">
        <v>119</v>
      </c>
      <c r="G564" t="s">
        <v>165</v>
      </c>
      <c r="H564" t="s">
        <v>5707</v>
      </c>
      <c r="I564" t="s">
        <v>6388</v>
      </c>
      <c r="N564" t="s">
        <v>6349</v>
      </c>
      <c r="O564" s="5">
        <f>0</f>
        <v>0</v>
      </c>
    </row>
    <row r="565" spans="1:15" hidden="1" x14ac:dyDescent="0.35">
      <c r="A565" t="s">
        <v>6495</v>
      </c>
      <c r="B565" t="s">
        <v>1368</v>
      </c>
      <c r="C565" t="s">
        <v>6498</v>
      </c>
      <c r="D565" t="s">
        <v>1369</v>
      </c>
      <c r="E565" t="s">
        <v>119</v>
      </c>
      <c r="F565" t="s">
        <v>119</v>
      </c>
      <c r="G565" t="s">
        <v>162</v>
      </c>
      <c r="H565" t="s">
        <v>6347</v>
      </c>
      <c r="I565" t="s">
        <v>6499</v>
      </c>
      <c r="N565" t="s">
        <v>6349</v>
      </c>
      <c r="O565" s="5">
        <f>0</f>
        <v>0</v>
      </c>
    </row>
    <row r="566" spans="1:15" hidden="1" x14ac:dyDescent="0.35">
      <c r="A566" t="s">
        <v>6495</v>
      </c>
      <c r="B566" t="s">
        <v>1368</v>
      </c>
      <c r="C566" t="s">
        <v>6498</v>
      </c>
      <c r="D566" t="s">
        <v>1369</v>
      </c>
      <c r="E566" t="s">
        <v>119</v>
      </c>
      <c r="F566" t="s">
        <v>119</v>
      </c>
      <c r="G566" t="s">
        <v>162</v>
      </c>
      <c r="H566" t="s">
        <v>5707</v>
      </c>
      <c r="I566" t="s">
        <v>6500</v>
      </c>
      <c r="N566" t="s">
        <v>6349</v>
      </c>
      <c r="O566" s="5">
        <f>0</f>
        <v>0</v>
      </c>
    </row>
    <row r="567" spans="1:15" hidden="1" x14ac:dyDescent="0.35">
      <c r="A567" t="s">
        <v>6495</v>
      </c>
      <c r="B567" t="s">
        <v>1368</v>
      </c>
      <c r="C567" t="s">
        <v>6498</v>
      </c>
      <c r="D567" t="s">
        <v>1376</v>
      </c>
      <c r="E567" t="s">
        <v>119</v>
      </c>
      <c r="F567" t="s">
        <v>119</v>
      </c>
      <c r="G567" t="s">
        <v>162</v>
      </c>
      <c r="H567" t="s">
        <v>5707</v>
      </c>
      <c r="I567" t="s">
        <v>6500</v>
      </c>
      <c r="N567" t="s">
        <v>6349</v>
      </c>
      <c r="O567" s="5">
        <f>0</f>
        <v>0</v>
      </c>
    </row>
    <row r="568" spans="1:15" hidden="1" x14ac:dyDescent="0.35">
      <c r="A568" t="s">
        <v>6495</v>
      </c>
      <c r="B568" t="s">
        <v>1368</v>
      </c>
      <c r="C568" t="s">
        <v>6498</v>
      </c>
      <c r="D568" t="s">
        <v>1376</v>
      </c>
      <c r="E568" t="s">
        <v>119</v>
      </c>
      <c r="F568" t="s">
        <v>119</v>
      </c>
      <c r="G568" t="s">
        <v>162</v>
      </c>
      <c r="H568" t="s">
        <v>6347</v>
      </c>
      <c r="I568" t="s">
        <v>6499</v>
      </c>
      <c r="N568" t="s">
        <v>6349</v>
      </c>
      <c r="O568" s="5">
        <f>0</f>
        <v>0</v>
      </c>
    </row>
    <row r="569" spans="1:15" hidden="1" x14ac:dyDescent="0.35">
      <c r="A569" t="s">
        <v>6495</v>
      </c>
      <c r="B569" t="s">
        <v>1368</v>
      </c>
      <c r="C569" t="s">
        <v>6498</v>
      </c>
      <c r="D569" t="s">
        <v>1379</v>
      </c>
      <c r="E569" t="s">
        <v>119</v>
      </c>
      <c r="F569" t="s">
        <v>119</v>
      </c>
      <c r="G569" t="s">
        <v>162</v>
      </c>
      <c r="H569" t="s">
        <v>6347</v>
      </c>
      <c r="I569" t="s">
        <v>6499</v>
      </c>
      <c r="N569" t="s">
        <v>6349</v>
      </c>
      <c r="O569" s="5">
        <f>0</f>
        <v>0</v>
      </c>
    </row>
    <row r="570" spans="1:15" hidden="1" x14ac:dyDescent="0.35">
      <c r="A570" t="s">
        <v>6495</v>
      </c>
      <c r="B570" t="s">
        <v>1368</v>
      </c>
      <c r="C570" t="s">
        <v>6498</v>
      </c>
      <c r="D570" t="s">
        <v>1379</v>
      </c>
      <c r="E570" t="s">
        <v>119</v>
      </c>
      <c r="F570" t="s">
        <v>119</v>
      </c>
      <c r="G570" t="s">
        <v>162</v>
      </c>
      <c r="H570" t="s">
        <v>5707</v>
      </c>
      <c r="I570" t="s">
        <v>6500</v>
      </c>
      <c r="N570" t="s">
        <v>6349</v>
      </c>
      <c r="O570" s="5">
        <f>0</f>
        <v>0</v>
      </c>
    </row>
    <row r="571" spans="1:15" hidden="1" x14ac:dyDescent="0.35">
      <c r="A571" t="s">
        <v>6495</v>
      </c>
      <c r="B571" t="s">
        <v>1368</v>
      </c>
      <c r="C571" t="s">
        <v>6501</v>
      </c>
      <c r="D571" t="s">
        <v>3494</v>
      </c>
      <c r="E571" t="s">
        <v>119</v>
      </c>
      <c r="F571" t="s">
        <v>119</v>
      </c>
      <c r="G571" t="s">
        <v>162</v>
      </c>
      <c r="H571" t="s">
        <v>6347</v>
      </c>
      <c r="I571" t="s">
        <v>6502</v>
      </c>
      <c r="N571" t="s">
        <v>6349</v>
      </c>
      <c r="O571" s="5">
        <f>0</f>
        <v>0</v>
      </c>
    </row>
    <row r="572" spans="1:15" hidden="1" x14ac:dyDescent="0.35">
      <c r="A572" t="s">
        <v>6495</v>
      </c>
      <c r="B572" t="s">
        <v>1368</v>
      </c>
      <c r="C572" t="s">
        <v>6501</v>
      </c>
      <c r="D572" t="s">
        <v>3489</v>
      </c>
      <c r="E572" t="s">
        <v>119</v>
      </c>
      <c r="F572" t="s">
        <v>119</v>
      </c>
      <c r="G572" t="s">
        <v>162</v>
      </c>
      <c r="H572" t="s">
        <v>6347</v>
      </c>
      <c r="I572" t="s">
        <v>6502</v>
      </c>
      <c r="N572" t="s">
        <v>6349</v>
      </c>
      <c r="O572" s="5">
        <f>0</f>
        <v>0</v>
      </c>
    </row>
    <row r="573" spans="1:15" hidden="1" x14ac:dyDescent="0.35">
      <c r="A573" t="s">
        <v>6495</v>
      </c>
      <c r="B573" t="s">
        <v>1382</v>
      </c>
      <c r="C573" t="s">
        <v>6498</v>
      </c>
      <c r="D573" t="s">
        <v>1384</v>
      </c>
      <c r="E573" t="s">
        <v>119</v>
      </c>
      <c r="F573" t="s">
        <v>119</v>
      </c>
      <c r="G573" t="s">
        <v>162</v>
      </c>
      <c r="H573" t="s">
        <v>5707</v>
      </c>
      <c r="I573" t="s">
        <v>6500</v>
      </c>
      <c r="N573" t="s">
        <v>6349</v>
      </c>
      <c r="O573" s="5">
        <f>0</f>
        <v>0</v>
      </c>
    </row>
    <row r="574" spans="1:15" hidden="1" x14ac:dyDescent="0.35">
      <c r="A574" t="s">
        <v>6495</v>
      </c>
      <c r="B574" t="s">
        <v>1382</v>
      </c>
      <c r="C574" t="s">
        <v>6498</v>
      </c>
      <c r="D574" t="s">
        <v>1384</v>
      </c>
      <c r="E574" t="s">
        <v>119</v>
      </c>
      <c r="F574" t="s">
        <v>119</v>
      </c>
      <c r="G574" t="s">
        <v>162</v>
      </c>
      <c r="H574" t="s">
        <v>6347</v>
      </c>
      <c r="I574" t="s">
        <v>6499</v>
      </c>
      <c r="N574" t="s">
        <v>6349</v>
      </c>
      <c r="O574" s="5">
        <f>0</f>
        <v>0</v>
      </c>
    </row>
    <row r="575" spans="1:15" hidden="1" x14ac:dyDescent="0.35">
      <c r="A575" t="s">
        <v>6495</v>
      </c>
      <c r="B575" t="s">
        <v>1382</v>
      </c>
      <c r="C575" t="s">
        <v>6501</v>
      </c>
      <c r="D575" t="s">
        <v>3494</v>
      </c>
      <c r="E575" t="s">
        <v>119</v>
      </c>
      <c r="F575" t="s">
        <v>119</v>
      </c>
      <c r="G575" t="s">
        <v>162</v>
      </c>
      <c r="H575" t="s">
        <v>6347</v>
      </c>
      <c r="I575" t="s">
        <v>6502</v>
      </c>
      <c r="N575" t="s">
        <v>6349</v>
      </c>
      <c r="O575" s="5">
        <f>0</f>
        <v>0</v>
      </c>
    </row>
    <row r="576" spans="1:15" hidden="1" x14ac:dyDescent="0.35">
      <c r="A576" t="s">
        <v>6495</v>
      </c>
      <c r="B576" t="s">
        <v>1382</v>
      </c>
      <c r="C576" t="s">
        <v>6485</v>
      </c>
      <c r="D576" t="s">
        <v>5557</v>
      </c>
      <c r="E576" t="s">
        <v>119</v>
      </c>
      <c r="F576" t="s">
        <v>119</v>
      </c>
      <c r="G576" t="s">
        <v>162</v>
      </c>
      <c r="H576" t="s">
        <v>6347</v>
      </c>
      <c r="I576" t="s">
        <v>6489</v>
      </c>
      <c r="N576" t="s">
        <v>6349</v>
      </c>
      <c r="O576" s="5">
        <f>0</f>
        <v>0</v>
      </c>
    </row>
    <row r="577" spans="1:15" x14ac:dyDescent="0.35">
      <c r="A577" t="s">
        <v>6495</v>
      </c>
      <c r="B577" t="s">
        <v>1389</v>
      </c>
      <c r="C577" t="s">
        <v>6367</v>
      </c>
      <c r="D577" t="s">
        <v>1548</v>
      </c>
      <c r="E577" t="s">
        <v>119</v>
      </c>
      <c r="F577" t="s">
        <v>119</v>
      </c>
      <c r="G577" t="s">
        <v>165</v>
      </c>
      <c r="H577" t="s">
        <v>5707</v>
      </c>
      <c r="I577" t="s">
        <v>6388</v>
      </c>
      <c r="N577" t="s">
        <v>6349</v>
      </c>
      <c r="O577" s="5">
        <f>0</f>
        <v>0</v>
      </c>
    </row>
    <row r="578" spans="1:15" x14ac:dyDescent="0.35">
      <c r="A578" t="s">
        <v>6495</v>
      </c>
      <c r="B578" t="s">
        <v>1389</v>
      </c>
      <c r="C578" t="s">
        <v>6367</v>
      </c>
      <c r="D578" t="s">
        <v>1550</v>
      </c>
      <c r="E578" t="s">
        <v>119</v>
      </c>
      <c r="F578" t="s">
        <v>119</v>
      </c>
      <c r="G578" t="s">
        <v>165</v>
      </c>
      <c r="H578" t="s">
        <v>5707</v>
      </c>
      <c r="I578" t="s">
        <v>6388</v>
      </c>
      <c r="N578" t="s">
        <v>6349</v>
      </c>
      <c r="O578" s="5">
        <f>0</f>
        <v>0</v>
      </c>
    </row>
    <row r="579" spans="1:15" x14ac:dyDescent="0.35">
      <c r="A579" t="s">
        <v>6495</v>
      </c>
      <c r="B579" t="s">
        <v>1389</v>
      </c>
      <c r="C579" t="s">
        <v>6367</v>
      </c>
      <c r="D579" t="s">
        <v>1551</v>
      </c>
      <c r="E579" t="s">
        <v>119</v>
      </c>
      <c r="F579" t="s">
        <v>119</v>
      </c>
      <c r="G579" t="s">
        <v>165</v>
      </c>
      <c r="H579" t="s">
        <v>5707</v>
      </c>
      <c r="I579" t="s">
        <v>6388</v>
      </c>
      <c r="N579" t="s">
        <v>6349</v>
      </c>
      <c r="O579" s="5">
        <f>0</f>
        <v>0</v>
      </c>
    </row>
    <row r="580" spans="1:15" x14ac:dyDescent="0.35">
      <c r="A580" t="s">
        <v>6495</v>
      </c>
      <c r="B580" t="s">
        <v>1389</v>
      </c>
      <c r="C580" t="s">
        <v>6367</v>
      </c>
      <c r="D580" t="s">
        <v>1552</v>
      </c>
      <c r="E580" t="s">
        <v>119</v>
      </c>
      <c r="F580" t="s">
        <v>119</v>
      </c>
      <c r="G580" t="s">
        <v>165</v>
      </c>
      <c r="H580" t="s">
        <v>5707</v>
      </c>
      <c r="I580" t="s">
        <v>6388</v>
      </c>
      <c r="N580" t="s">
        <v>6349</v>
      </c>
      <c r="O580" s="5">
        <f>0</f>
        <v>0</v>
      </c>
    </row>
    <row r="581" spans="1:15" x14ac:dyDescent="0.35">
      <c r="A581" t="s">
        <v>6495</v>
      </c>
      <c r="B581" t="s">
        <v>1389</v>
      </c>
      <c r="C581" t="s">
        <v>6367</v>
      </c>
      <c r="D581" t="s">
        <v>1553</v>
      </c>
      <c r="E581" t="s">
        <v>119</v>
      </c>
      <c r="F581" t="s">
        <v>119</v>
      </c>
      <c r="G581" t="s">
        <v>165</v>
      </c>
      <c r="H581" t="s">
        <v>5707</v>
      </c>
      <c r="I581" t="s">
        <v>6388</v>
      </c>
      <c r="N581" t="s">
        <v>6349</v>
      </c>
      <c r="O581" s="5">
        <f>0</f>
        <v>0</v>
      </c>
    </row>
    <row r="582" spans="1:15" x14ac:dyDescent="0.35">
      <c r="A582" t="s">
        <v>6495</v>
      </c>
      <c r="B582" t="s">
        <v>1389</v>
      </c>
      <c r="C582" t="s">
        <v>6367</v>
      </c>
      <c r="D582" t="s">
        <v>1554</v>
      </c>
      <c r="E582" t="s">
        <v>119</v>
      </c>
      <c r="F582" t="s">
        <v>119</v>
      </c>
      <c r="G582" t="s">
        <v>165</v>
      </c>
      <c r="H582" t="s">
        <v>5707</v>
      </c>
      <c r="I582" t="s">
        <v>6388</v>
      </c>
      <c r="N582" t="s">
        <v>6349</v>
      </c>
      <c r="O582" s="5">
        <f>0</f>
        <v>0</v>
      </c>
    </row>
    <row r="583" spans="1:15" x14ac:dyDescent="0.35">
      <c r="A583" t="s">
        <v>6495</v>
      </c>
      <c r="B583" t="s">
        <v>1389</v>
      </c>
      <c r="C583" t="s">
        <v>6367</v>
      </c>
      <c r="D583" t="s">
        <v>1555</v>
      </c>
      <c r="E583" t="s">
        <v>119</v>
      </c>
      <c r="F583" t="s">
        <v>119</v>
      </c>
      <c r="G583" t="s">
        <v>165</v>
      </c>
      <c r="H583" t="s">
        <v>5707</v>
      </c>
      <c r="I583" t="s">
        <v>6388</v>
      </c>
      <c r="N583" t="s">
        <v>6349</v>
      </c>
      <c r="O583" s="5">
        <f>0</f>
        <v>0</v>
      </c>
    </row>
    <row r="584" spans="1:15" x14ac:dyDescent="0.35">
      <c r="A584" t="s">
        <v>6495</v>
      </c>
      <c r="B584" t="s">
        <v>1389</v>
      </c>
      <c r="C584" t="s">
        <v>6367</v>
      </c>
      <c r="D584" t="s">
        <v>1556</v>
      </c>
      <c r="E584" t="s">
        <v>119</v>
      </c>
      <c r="F584" t="s">
        <v>119</v>
      </c>
      <c r="G584" t="s">
        <v>165</v>
      </c>
      <c r="H584" t="s">
        <v>5707</v>
      </c>
      <c r="I584" t="s">
        <v>6388</v>
      </c>
      <c r="N584" t="s">
        <v>6349</v>
      </c>
      <c r="O584" s="5">
        <f>0</f>
        <v>0</v>
      </c>
    </row>
    <row r="585" spans="1:15" x14ac:dyDescent="0.35">
      <c r="A585" t="s">
        <v>6495</v>
      </c>
      <c r="B585" t="s">
        <v>1389</v>
      </c>
      <c r="C585" t="s">
        <v>6367</v>
      </c>
      <c r="D585" t="s">
        <v>1557</v>
      </c>
      <c r="E585" t="s">
        <v>119</v>
      </c>
      <c r="F585" t="s">
        <v>119</v>
      </c>
      <c r="G585" t="s">
        <v>165</v>
      </c>
      <c r="H585" t="s">
        <v>5707</v>
      </c>
      <c r="I585" t="s">
        <v>6388</v>
      </c>
      <c r="N585" t="s">
        <v>6349</v>
      </c>
      <c r="O585" s="5">
        <f>0</f>
        <v>0</v>
      </c>
    </row>
    <row r="586" spans="1:15" x14ac:dyDescent="0.35">
      <c r="A586" t="s">
        <v>6495</v>
      </c>
      <c r="B586" t="s">
        <v>1389</v>
      </c>
      <c r="C586" t="s">
        <v>6367</v>
      </c>
      <c r="D586" t="s">
        <v>1558</v>
      </c>
      <c r="E586" t="s">
        <v>119</v>
      </c>
      <c r="F586" t="s">
        <v>119</v>
      </c>
      <c r="G586" t="s">
        <v>165</v>
      </c>
      <c r="H586" t="s">
        <v>5707</v>
      </c>
      <c r="I586" t="s">
        <v>6388</v>
      </c>
      <c r="N586" t="s">
        <v>6349</v>
      </c>
      <c r="O586" s="5">
        <f>0</f>
        <v>0</v>
      </c>
    </row>
    <row r="587" spans="1:15" x14ac:dyDescent="0.35">
      <c r="A587" t="s">
        <v>6495</v>
      </c>
      <c r="B587" t="s">
        <v>1389</v>
      </c>
      <c r="C587" t="s">
        <v>6367</v>
      </c>
      <c r="D587" t="s">
        <v>1559</v>
      </c>
      <c r="E587" t="s">
        <v>119</v>
      </c>
      <c r="F587" t="s">
        <v>119</v>
      </c>
      <c r="G587" t="s">
        <v>165</v>
      </c>
      <c r="H587" t="s">
        <v>5707</v>
      </c>
      <c r="I587" t="s">
        <v>6388</v>
      </c>
      <c r="N587" t="s">
        <v>6349</v>
      </c>
      <c r="O587" s="5">
        <f>0</f>
        <v>0</v>
      </c>
    </row>
    <row r="588" spans="1:15" x14ac:dyDescent="0.35">
      <c r="A588" t="s">
        <v>6495</v>
      </c>
      <c r="B588" t="s">
        <v>1389</v>
      </c>
      <c r="C588" t="s">
        <v>6367</v>
      </c>
      <c r="D588" t="s">
        <v>1560</v>
      </c>
      <c r="E588" t="s">
        <v>119</v>
      </c>
      <c r="F588" t="s">
        <v>119</v>
      </c>
      <c r="G588" t="s">
        <v>165</v>
      </c>
      <c r="H588" t="s">
        <v>5707</v>
      </c>
      <c r="I588" t="s">
        <v>6388</v>
      </c>
      <c r="N588" t="s">
        <v>6349</v>
      </c>
      <c r="O588" s="5">
        <f>0</f>
        <v>0</v>
      </c>
    </row>
    <row r="589" spans="1:15" x14ac:dyDescent="0.35">
      <c r="A589" t="s">
        <v>6495</v>
      </c>
      <c r="B589" t="s">
        <v>1389</v>
      </c>
      <c r="C589" t="s">
        <v>6367</v>
      </c>
      <c r="D589" t="s">
        <v>1561</v>
      </c>
      <c r="E589" t="s">
        <v>119</v>
      </c>
      <c r="F589" t="s">
        <v>119</v>
      </c>
      <c r="G589" t="s">
        <v>165</v>
      </c>
      <c r="H589" t="s">
        <v>5707</v>
      </c>
      <c r="I589" t="s">
        <v>6388</v>
      </c>
      <c r="N589" t="s">
        <v>6349</v>
      </c>
      <c r="O589" s="5">
        <f>0</f>
        <v>0</v>
      </c>
    </row>
    <row r="590" spans="1:15" x14ac:dyDescent="0.35">
      <c r="A590" t="s">
        <v>6495</v>
      </c>
      <c r="B590" t="s">
        <v>1389</v>
      </c>
      <c r="C590" t="s">
        <v>6367</v>
      </c>
      <c r="D590" t="s">
        <v>1562</v>
      </c>
      <c r="E590" t="s">
        <v>119</v>
      </c>
      <c r="F590" t="s">
        <v>119</v>
      </c>
      <c r="G590" t="s">
        <v>165</v>
      </c>
      <c r="H590" t="s">
        <v>5707</v>
      </c>
      <c r="I590" t="s">
        <v>6388</v>
      </c>
      <c r="N590" t="s">
        <v>6349</v>
      </c>
      <c r="O590" s="5">
        <f>0</f>
        <v>0</v>
      </c>
    </row>
    <row r="591" spans="1:15" x14ac:dyDescent="0.35">
      <c r="A591" t="s">
        <v>6495</v>
      </c>
      <c r="B591" t="s">
        <v>1389</v>
      </c>
      <c r="C591" t="s">
        <v>6367</v>
      </c>
      <c r="D591" t="s">
        <v>1564</v>
      </c>
      <c r="E591" t="s">
        <v>119</v>
      </c>
      <c r="F591" t="s">
        <v>119</v>
      </c>
      <c r="G591" t="s">
        <v>165</v>
      </c>
      <c r="H591" t="s">
        <v>5707</v>
      </c>
      <c r="I591" t="s">
        <v>6388</v>
      </c>
      <c r="N591" t="s">
        <v>6349</v>
      </c>
      <c r="O591" s="5">
        <f>0</f>
        <v>0</v>
      </c>
    </row>
    <row r="592" spans="1:15" x14ac:dyDescent="0.35">
      <c r="A592" t="s">
        <v>6495</v>
      </c>
      <c r="B592" t="s">
        <v>1389</v>
      </c>
      <c r="C592" t="s">
        <v>6367</v>
      </c>
      <c r="D592" t="s">
        <v>1565</v>
      </c>
      <c r="E592" t="s">
        <v>119</v>
      </c>
      <c r="F592" t="s">
        <v>119</v>
      </c>
      <c r="G592" t="s">
        <v>165</v>
      </c>
      <c r="H592" t="s">
        <v>5707</v>
      </c>
      <c r="I592" t="s">
        <v>6388</v>
      </c>
      <c r="N592" t="s">
        <v>6349</v>
      </c>
      <c r="O592" s="5">
        <f>0</f>
        <v>0</v>
      </c>
    </row>
    <row r="593" spans="1:15" x14ac:dyDescent="0.35">
      <c r="A593" t="s">
        <v>6495</v>
      </c>
      <c r="B593" t="s">
        <v>1389</v>
      </c>
      <c r="C593" t="s">
        <v>6367</v>
      </c>
      <c r="D593" t="s">
        <v>1566</v>
      </c>
      <c r="E593" t="s">
        <v>119</v>
      </c>
      <c r="F593" t="s">
        <v>119</v>
      </c>
      <c r="G593" t="s">
        <v>165</v>
      </c>
      <c r="H593" t="s">
        <v>5707</v>
      </c>
      <c r="I593" t="s">
        <v>6388</v>
      </c>
      <c r="N593" t="s">
        <v>6349</v>
      </c>
      <c r="O593" s="5">
        <f>0</f>
        <v>0</v>
      </c>
    </row>
    <row r="594" spans="1:15" x14ac:dyDescent="0.35">
      <c r="A594" t="s">
        <v>6495</v>
      </c>
      <c r="B594" t="s">
        <v>1389</v>
      </c>
      <c r="C594" t="s">
        <v>6367</v>
      </c>
      <c r="D594" t="s">
        <v>1567</v>
      </c>
      <c r="E594" t="s">
        <v>119</v>
      </c>
      <c r="F594" t="s">
        <v>119</v>
      </c>
      <c r="G594" t="s">
        <v>165</v>
      </c>
      <c r="H594" t="s">
        <v>5707</v>
      </c>
      <c r="I594" t="s">
        <v>6388</v>
      </c>
      <c r="N594" t="s">
        <v>6349</v>
      </c>
      <c r="O594" s="5">
        <f>0</f>
        <v>0</v>
      </c>
    </row>
    <row r="595" spans="1:15" x14ac:dyDescent="0.35">
      <c r="A595" t="s">
        <v>6495</v>
      </c>
      <c r="B595" t="s">
        <v>1389</v>
      </c>
      <c r="C595" t="s">
        <v>6367</v>
      </c>
      <c r="D595" t="s">
        <v>1568</v>
      </c>
      <c r="E595" t="s">
        <v>119</v>
      </c>
      <c r="F595" t="s">
        <v>119</v>
      </c>
      <c r="G595" t="s">
        <v>165</v>
      </c>
      <c r="H595" t="s">
        <v>5707</v>
      </c>
      <c r="I595" t="s">
        <v>6388</v>
      </c>
      <c r="N595" t="s">
        <v>6349</v>
      </c>
      <c r="O595" s="5">
        <f>0</f>
        <v>0</v>
      </c>
    </row>
    <row r="596" spans="1:15" x14ac:dyDescent="0.35">
      <c r="A596" t="s">
        <v>6495</v>
      </c>
      <c r="B596" t="s">
        <v>1389</v>
      </c>
      <c r="C596" t="s">
        <v>6367</v>
      </c>
      <c r="D596" t="s">
        <v>1569</v>
      </c>
      <c r="E596" t="s">
        <v>119</v>
      </c>
      <c r="F596" t="s">
        <v>119</v>
      </c>
      <c r="G596" t="s">
        <v>165</v>
      </c>
      <c r="H596" t="s">
        <v>5707</v>
      </c>
      <c r="I596" t="s">
        <v>6388</v>
      </c>
      <c r="N596" t="s">
        <v>6349</v>
      </c>
      <c r="O596" s="5">
        <f>0</f>
        <v>0</v>
      </c>
    </row>
    <row r="597" spans="1:15" x14ac:dyDescent="0.35">
      <c r="A597" t="s">
        <v>6495</v>
      </c>
      <c r="B597" t="s">
        <v>1389</v>
      </c>
      <c r="C597" t="s">
        <v>6367</v>
      </c>
      <c r="D597" t="s">
        <v>1570</v>
      </c>
      <c r="E597" t="s">
        <v>119</v>
      </c>
      <c r="F597" t="s">
        <v>119</v>
      </c>
      <c r="G597" t="s">
        <v>165</v>
      </c>
      <c r="H597" t="s">
        <v>5707</v>
      </c>
      <c r="I597" t="s">
        <v>6388</v>
      </c>
      <c r="N597" t="s">
        <v>6349</v>
      </c>
      <c r="O597" s="5">
        <f>0</f>
        <v>0</v>
      </c>
    </row>
    <row r="598" spans="1:15" x14ac:dyDescent="0.35">
      <c r="A598" t="s">
        <v>6495</v>
      </c>
      <c r="B598" t="s">
        <v>1389</v>
      </c>
      <c r="C598" t="s">
        <v>6367</v>
      </c>
      <c r="D598" t="s">
        <v>1571</v>
      </c>
      <c r="E598" t="s">
        <v>119</v>
      </c>
      <c r="F598" t="s">
        <v>119</v>
      </c>
      <c r="G598" t="s">
        <v>165</v>
      </c>
      <c r="H598" t="s">
        <v>5707</v>
      </c>
      <c r="I598" t="s">
        <v>6388</v>
      </c>
      <c r="N598" t="s">
        <v>6349</v>
      </c>
      <c r="O598" s="5">
        <f>0</f>
        <v>0</v>
      </c>
    </row>
    <row r="599" spans="1:15" x14ac:dyDescent="0.35">
      <c r="A599" t="s">
        <v>6495</v>
      </c>
      <c r="B599" t="s">
        <v>1389</v>
      </c>
      <c r="C599" t="s">
        <v>6367</v>
      </c>
      <c r="D599" t="s">
        <v>1572</v>
      </c>
      <c r="E599" t="s">
        <v>119</v>
      </c>
      <c r="F599" t="s">
        <v>119</v>
      </c>
      <c r="G599" t="s">
        <v>165</v>
      </c>
      <c r="H599" t="s">
        <v>5707</v>
      </c>
      <c r="I599" t="s">
        <v>6388</v>
      </c>
      <c r="N599" t="s">
        <v>6349</v>
      </c>
      <c r="O599" s="5">
        <f>0</f>
        <v>0</v>
      </c>
    </row>
    <row r="600" spans="1:15" x14ac:dyDescent="0.35">
      <c r="A600" t="s">
        <v>6495</v>
      </c>
      <c r="B600" t="s">
        <v>1389</v>
      </c>
      <c r="C600" t="s">
        <v>6367</v>
      </c>
      <c r="D600" t="s">
        <v>1573</v>
      </c>
      <c r="E600" t="s">
        <v>119</v>
      </c>
      <c r="F600" t="s">
        <v>119</v>
      </c>
      <c r="G600" t="s">
        <v>165</v>
      </c>
      <c r="H600" t="s">
        <v>5707</v>
      </c>
      <c r="I600" t="s">
        <v>6388</v>
      </c>
      <c r="N600" t="s">
        <v>6349</v>
      </c>
      <c r="O600" s="5">
        <f>0</f>
        <v>0</v>
      </c>
    </row>
    <row r="601" spans="1:15" x14ac:dyDescent="0.35">
      <c r="A601" t="s">
        <v>6495</v>
      </c>
      <c r="B601" t="s">
        <v>1389</v>
      </c>
      <c r="C601" t="s">
        <v>6367</v>
      </c>
      <c r="D601" t="s">
        <v>1574</v>
      </c>
      <c r="E601" t="s">
        <v>119</v>
      </c>
      <c r="F601" t="s">
        <v>119</v>
      </c>
      <c r="G601" t="s">
        <v>165</v>
      </c>
      <c r="H601" t="s">
        <v>5707</v>
      </c>
      <c r="I601" t="s">
        <v>6388</v>
      </c>
      <c r="N601" t="s">
        <v>6349</v>
      </c>
      <c r="O601" s="5">
        <f>0</f>
        <v>0</v>
      </c>
    </row>
    <row r="602" spans="1:15" x14ac:dyDescent="0.35">
      <c r="A602" t="s">
        <v>6495</v>
      </c>
      <c r="B602" t="s">
        <v>1389</v>
      </c>
      <c r="C602" t="s">
        <v>6367</v>
      </c>
      <c r="D602" t="s">
        <v>1575</v>
      </c>
      <c r="E602" t="s">
        <v>119</v>
      </c>
      <c r="F602" t="s">
        <v>119</v>
      </c>
      <c r="G602" t="s">
        <v>165</v>
      </c>
      <c r="H602" t="s">
        <v>5707</v>
      </c>
      <c r="I602" t="s">
        <v>6388</v>
      </c>
      <c r="N602" t="s">
        <v>6349</v>
      </c>
      <c r="O602" s="5">
        <f>0</f>
        <v>0</v>
      </c>
    </row>
    <row r="603" spans="1:15" x14ac:dyDescent="0.35">
      <c r="A603" t="s">
        <v>6495</v>
      </c>
      <c r="B603" t="s">
        <v>1389</v>
      </c>
      <c r="C603" t="s">
        <v>6367</v>
      </c>
      <c r="D603" t="s">
        <v>1576</v>
      </c>
      <c r="E603" t="s">
        <v>119</v>
      </c>
      <c r="F603" t="s">
        <v>119</v>
      </c>
      <c r="G603" t="s">
        <v>165</v>
      </c>
      <c r="H603" t="s">
        <v>5707</v>
      </c>
      <c r="I603" t="s">
        <v>6388</v>
      </c>
      <c r="N603" t="s">
        <v>6349</v>
      </c>
      <c r="O603" s="5">
        <f>0</f>
        <v>0</v>
      </c>
    </row>
    <row r="604" spans="1:15" hidden="1" x14ac:dyDescent="0.35">
      <c r="A604" t="s">
        <v>6495</v>
      </c>
      <c r="B604" t="s">
        <v>1389</v>
      </c>
      <c r="C604" t="s">
        <v>6498</v>
      </c>
      <c r="D604" t="s">
        <v>1391</v>
      </c>
      <c r="E604" t="s">
        <v>119</v>
      </c>
      <c r="F604" t="s">
        <v>119</v>
      </c>
      <c r="G604" t="s">
        <v>162</v>
      </c>
      <c r="H604" t="s">
        <v>5707</v>
      </c>
      <c r="I604" t="s">
        <v>6500</v>
      </c>
      <c r="N604" t="s">
        <v>6349</v>
      </c>
      <c r="O604" s="5">
        <f>0</f>
        <v>0</v>
      </c>
    </row>
    <row r="605" spans="1:15" hidden="1" x14ac:dyDescent="0.35">
      <c r="A605" t="s">
        <v>6495</v>
      </c>
      <c r="B605" t="s">
        <v>1389</v>
      </c>
      <c r="C605" t="s">
        <v>6498</v>
      </c>
      <c r="D605" t="s">
        <v>1391</v>
      </c>
      <c r="E605" t="s">
        <v>119</v>
      </c>
      <c r="F605" t="s">
        <v>119</v>
      </c>
      <c r="G605" t="s">
        <v>162</v>
      </c>
      <c r="H605" t="s">
        <v>6347</v>
      </c>
      <c r="I605" t="s">
        <v>6499</v>
      </c>
      <c r="N605" t="s">
        <v>6349</v>
      </c>
      <c r="O605" s="5">
        <f>0</f>
        <v>0</v>
      </c>
    </row>
    <row r="606" spans="1:15" hidden="1" x14ac:dyDescent="0.35">
      <c r="A606" t="s">
        <v>6495</v>
      </c>
      <c r="B606" t="s">
        <v>1389</v>
      </c>
      <c r="C606" t="s">
        <v>6501</v>
      </c>
      <c r="D606" t="s">
        <v>3494</v>
      </c>
      <c r="E606" t="s">
        <v>119</v>
      </c>
      <c r="F606" t="s">
        <v>119</v>
      </c>
      <c r="G606" t="s">
        <v>162</v>
      </c>
      <c r="H606" t="s">
        <v>6347</v>
      </c>
      <c r="I606" t="s">
        <v>6502</v>
      </c>
      <c r="N606" t="s">
        <v>6349</v>
      </c>
      <c r="O606" s="5">
        <f>0</f>
        <v>0</v>
      </c>
    </row>
    <row r="607" spans="1:15" hidden="1" x14ac:dyDescent="0.35">
      <c r="A607" t="s">
        <v>6495</v>
      </c>
      <c r="B607" t="s">
        <v>1389</v>
      </c>
      <c r="C607" t="s">
        <v>6501</v>
      </c>
      <c r="D607" t="s">
        <v>3489</v>
      </c>
      <c r="E607" t="s">
        <v>119</v>
      </c>
      <c r="F607" t="s">
        <v>119</v>
      </c>
      <c r="G607" t="s">
        <v>162</v>
      </c>
      <c r="H607" t="s">
        <v>6347</v>
      </c>
      <c r="I607" t="s">
        <v>6502</v>
      </c>
      <c r="N607" t="s">
        <v>6349</v>
      </c>
      <c r="O607" s="5">
        <f>0</f>
        <v>0</v>
      </c>
    </row>
    <row r="608" spans="1:15" hidden="1" x14ac:dyDescent="0.35">
      <c r="A608" t="s">
        <v>6495</v>
      </c>
      <c r="B608" t="s">
        <v>69</v>
      </c>
      <c r="C608" t="s">
        <v>6503</v>
      </c>
      <c r="D608" t="s">
        <v>2815</v>
      </c>
      <c r="E608" t="s">
        <v>119</v>
      </c>
      <c r="F608" t="s">
        <v>119</v>
      </c>
      <c r="G608" t="s">
        <v>162</v>
      </c>
      <c r="H608" t="s">
        <v>6347</v>
      </c>
      <c r="I608" t="s">
        <v>6504</v>
      </c>
      <c r="N608" t="s">
        <v>6349</v>
      </c>
      <c r="O608" s="5">
        <f>0</f>
        <v>0</v>
      </c>
    </row>
    <row r="609" spans="1:15" hidden="1" x14ac:dyDescent="0.35">
      <c r="A609" t="s">
        <v>6495</v>
      </c>
      <c r="B609" t="s">
        <v>69</v>
      </c>
      <c r="C609" t="s">
        <v>6503</v>
      </c>
      <c r="D609" t="s">
        <v>2815</v>
      </c>
      <c r="E609" t="s">
        <v>119</v>
      </c>
      <c r="F609" t="s">
        <v>119</v>
      </c>
      <c r="G609" t="s">
        <v>162</v>
      </c>
      <c r="H609" t="s">
        <v>6347</v>
      </c>
      <c r="I609" t="s">
        <v>6505</v>
      </c>
      <c r="N609" t="s">
        <v>6349</v>
      </c>
      <c r="O609" s="5">
        <f>0</f>
        <v>0</v>
      </c>
    </row>
    <row r="610" spans="1:15" hidden="1" x14ac:dyDescent="0.35">
      <c r="A610" t="s">
        <v>6495</v>
      </c>
      <c r="B610" t="s">
        <v>69</v>
      </c>
      <c r="C610" t="s">
        <v>6506</v>
      </c>
      <c r="D610" t="s">
        <v>1383</v>
      </c>
      <c r="E610" t="s">
        <v>119</v>
      </c>
      <c r="F610" t="s">
        <v>119</v>
      </c>
      <c r="G610" t="s">
        <v>161</v>
      </c>
      <c r="H610" t="s">
        <v>5707</v>
      </c>
      <c r="I610" t="s">
        <v>6507</v>
      </c>
      <c r="N610" t="s">
        <v>6349</v>
      </c>
      <c r="O610" s="5">
        <f>0</f>
        <v>0</v>
      </c>
    </row>
    <row r="611" spans="1:15" hidden="1" x14ac:dyDescent="0.35">
      <c r="A611" t="s">
        <v>6495</v>
      </c>
      <c r="B611" t="s">
        <v>69</v>
      </c>
      <c r="C611" t="s">
        <v>6506</v>
      </c>
      <c r="D611" t="s">
        <v>1383</v>
      </c>
      <c r="E611" t="s">
        <v>119</v>
      </c>
      <c r="F611" t="s">
        <v>119</v>
      </c>
      <c r="G611" t="s">
        <v>162</v>
      </c>
      <c r="H611" t="s">
        <v>6347</v>
      </c>
      <c r="I611" t="s">
        <v>6508</v>
      </c>
      <c r="N611" t="s">
        <v>6349</v>
      </c>
      <c r="O611" s="5">
        <f>0</f>
        <v>0</v>
      </c>
    </row>
    <row r="612" spans="1:15" hidden="1" x14ac:dyDescent="0.35">
      <c r="A612" t="s">
        <v>6495</v>
      </c>
      <c r="B612" t="s">
        <v>69</v>
      </c>
      <c r="C612" t="s">
        <v>6506</v>
      </c>
      <c r="D612" t="s">
        <v>1383</v>
      </c>
      <c r="E612" t="s">
        <v>119</v>
      </c>
      <c r="F612" t="s">
        <v>119</v>
      </c>
      <c r="G612" t="s">
        <v>161</v>
      </c>
      <c r="H612" t="s">
        <v>5707</v>
      </c>
      <c r="I612" t="s">
        <v>6509</v>
      </c>
      <c r="N612" t="s">
        <v>6349</v>
      </c>
      <c r="O612" s="5">
        <f>0</f>
        <v>0</v>
      </c>
    </row>
    <row r="613" spans="1:15" hidden="1" x14ac:dyDescent="0.35">
      <c r="A613" t="s">
        <v>6495</v>
      </c>
      <c r="B613" t="s">
        <v>69</v>
      </c>
      <c r="C613" t="s">
        <v>6506</v>
      </c>
      <c r="D613" t="s">
        <v>1383</v>
      </c>
      <c r="E613" t="s">
        <v>119</v>
      </c>
      <c r="F613" t="s">
        <v>119</v>
      </c>
      <c r="G613" t="s">
        <v>159</v>
      </c>
      <c r="H613" t="s">
        <v>5707</v>
      </c>
      <c r="I613" t="s">
        <v>6510</v>
      </c>
      <c r="N613" t="s">
        <v>6349</v>
      </c>
      <c r="O613" s="5">
        <f>0</f>
        <v>0</v>
      </c>
    </row>
    <row r="614" spans="1:15" hidden="1" x14ac:dyDescent="0.35">
      <c r="A614" t="s">
        <v>6495</v>
      </c>
      <c r="B614" t="s">
        <v>69</v>
      </c>
      <c r="C614" t="s">
        <v>6506</v>
      </c>
      <c r="D614" t="s">
        <v>1383</v>
      </c>
      <c r="E614" t="s">
        <v>119</v>
      </c>
      <c r="F614" t="s">
        <v>119</v>
      </c>
      <c r="G614" t="s">
        <v>159</v>
      </c>
      <c r="H614" t="s">
        <v>5707</v>
      </c>
      <c r="I614" t="s">
        <v>6511</v>
      </c>
      <c r="N614" t="s">
        <v>6349</v>
      </c>
      <c r="O614" s="5">
        <f>0</f>
        <v>0</v>
      </c>
    </row>
    <row r="615" spans="1:15" hidden="1" x14ac:dyDescent="0.35">
      <c r="A615" t="s">
        <v>6495</v>
      </c>
      <c r="B615" t="s">
        <v>69</v>
      </c>
      <c r="C615" t="s">
        <v>6506</v>
      </c>
      <c r="D615" t="s">
        <v>1383</v>
      </c>
      <c r="E615" t="s">
        <v>119</v>
      </c>
      <c r="F615" t="s">
        <v>119</v>
      </c>
      <c r="G615" t="s">
        <v>162</v>
      </c>
      <c r="H615" t="s">
        <v>6347</v>
      </c>
      <c r="I615" t="s">
        <v>6512</v>
      </c>
      <c r="N615" t="s">
        <v>6349</v>
      </c>
      <c r="O615" s="5">
        <f>0</f>
        <v>0</v>
      </c>
    </row>
    <row r="616" spans="1:15" hidden="1" x14ac:dyDescent="0.35">
      <c r="A616" t="s">
        <v>6495</v>
      </c>
      <c r="B616" t="s">
        <v>69</v>
      </c>
      <c r="C616" t="s">
        <v>6506</v>
      </c>
      <c r="D616" t="s">
        <v>1383</v>
      </c>
      <c r="E616" t="s">
        <v>119</v>
      </c>
      <c r="F616" t="s">
        <v>119</v>
      </c>
      <c r="G616" t="s">
        <v>162</v>
      </c>
      <c r="H616" t="s">
        <v>6347</v>
      </c>
      <c r="I616" t="s">
        <v>6513</v>
      </c>
      <c r="N616" t="s">
        <v>6349</v>
      </c>
      <c r="O616" s="5">
        <f>0</f>
        <v>0</v>
      </c>
    </row>
    <row r="617" spans="1:15" x14ac:dyDescent="0.35">
      <c r="A617" t="s">
        <v>6495</v>
      </c>
      <c r="B617" t="s">
        <v>69</v>
      </c>
      <c r="C617" t="s">
        <v>6506</v>
      </c>
      <c r="D617" t="s">
        <v>1383</v>
      </c>
      <c r="E617" t="s">
        <v>119</v>
      </c>
      <c r="F617" t="s">
        <v>119</v>
      </c>
      <c r="G617" t="s">
        <v>165</v>
      </c>
      <c r="H617" t="s">
        <v>5707</v>
      </c>
      <c r="I617" t="s">
        <v>6514</v>
      </c>
      <c r="N617" t="s">
        <v>6349</v>
      </c>
      <c r="O617" s="5">
        <f>0</f>
        <v>0</v>
      </c>
    </row>
    <row r="618" spans="1:15" hidden="1" x14ac:dyDescent="0.35">
      <c r="A618" t="s">
        <v>6495</v>
      </c>
      <c r="B618" t="s">
        <v>69</v>
      </c>
      <c r="C618" t="s">
        <v>6442</v>
      </c>
      <c r="D618" t="s">
        <v>2891</v>
      </c>
      <c r="E618" t="s">
        <v>119</v>
      </c>
      <c r="F618" t="s">
        <v>119</v>
      </c>
      <c r="G618" t="s">
        <v>162</v>
      </c>
      <c r="H618" t="s">
        <v>5707</v>
      </c>
      <c r="I618" t="s">
        <v>6452</v>
      </c>
      <c r="N618" t="s">
        <v>6349</v>
      </c>
      <c r="O618" s="5">
        <f>0</f>
        <v>0</v>
      </c>
    </row>
    <row r="619" spans="1:15" hidden="1" x14ac:dyDescent="0.35">
      <c r="A619" t="s">
        <v>6495</v>
      </c>
      <c r="B619" t="s">
        <v>69</v>
      </c>
      <c r="C619" t="s">
        <v>6442</v>
      </c>
      <c r="D619" t="s">
        <v>2891</v>
      </c>
      <c r="E619" t="s">
        <v>119</v>
      </c>
      <c r="F619" t="s">
        <v>119</v>
      </c>
      <c r="G619" t="s">
        <v>162</v>
      </c>
      <c r="H619" t="s">
        <v>6347</v>
      </c>
      <c r="I619" t="s">
        <v>6455</v>
      </c>
      <c r="N619" t="s">
        <v>6349</v>
      </c>
      <c r="O619" s="5">
        <f>0</f>
        <v>0</v>
      </c>
    </row>
    <row r="620" spans="1:15" hidden="1" x14ac:dyDescent="0.35">
      <c r="A620" t="s">
        <v>6495</v>
      </c>
      <c r="B620" t="s">
        <v>69</v>
      </c>
      <c r="C620" t="s">
        <v>6442</v>
      </c>
      <c r="D620" t="s">
        <v>2891</v>
      </c>
      <c r="E620" t="s">
        <v>119</v>
      </c>
      <c r="F620" t="s">
        <v>119</v>
      </c>
      <c r="G620" t="s">
        <v>162</v>
      </c>
      <c r="H620" t="s">
        <v>6347</v>
      </c>
      <c r="I620" t="s">
        <v>6453</v>
      </c>
      <c r="N620" t="s">
        <v>6349</v>
      </c>
      <c r="O620" s="5">
        <f>0</f>
        <v>0</v>
      </c>
    </row>
    <row r="621" spans="1:15" hidden="1" x14ac:dyDescent="0.35">
      <c r="A621" t="s">
        <v>6495</v>
      </c>
      <c r="B621" t="s">
        <v>69</v>
      </c>
      <c r="C621" t="s">
        <v>6515</v>
      </c>
      <c r="D621" t="s">
        <v>2852</v>
      </c>
      <c r="E621" t="s">
        <v>119</v>
      </c>
      <c r="F621" t="s">
        <v>119</v>
      </c>
      <c r="G621" t="s">
        <v>162</v>
      </c>
      <c r="H621" t="s">
        <v>6347</v>
      </c>
      <c r="I621" t="s">
        <v>6516</v>
      </c>
      <c r="N621" t="s">
        <v>6349</v>
      </c>
      <c r="O621" s="5">
        <f>0</f>
        <v>0</v>
      </c>
    </row>
    <row r="622" spans="1:15" hidden="1" x14ac:dyDescent="0.35">
      <c r="A622" t="s">
        <v>6495</v>
      </c>
      <c r="B622" t="s">
        <v>69</v>
      </c>
      <c r="C622" t="s">
        <v>6517</v>
      </c>
      <c r="D622" t="s">
        <v>70</v>
      </c>
      <c r="E622" t="s">
        <v>119</v>
      </c>
      <c r="F622" t="s">
        <v>119</v>
      </c>
      <c r="G622" t="s">
        <v>162</v>
      </c>
      <c r="H622" t="s">
        <v>6347</v>
      </c>
      <c r="I622" t="s">
        <v>6518</v>
      </c>
      <c r="N622" t="s">
        <v>6349</v>
      </c>
      <c r="O622" s="5">
        <f>0</f>
        <v>0</v>
      </c>
    </row>
    <row r="623" spans="1:15" hidden="1" x14ac:dyDescent="0.35">
      <c r="A623" t="s">
        <v>6495</v>
      </c>
      <c r="B623" t="s">
        <v>69</v>
      </c>
      <c r="C623" t="s">
        <v>6485</v>
      </c>
      <c r="D623" t="s">
        <v>5559</v>
      </c>
      <c r="E623" t="s">
        <v>119</v>
      </c>
      <c r="F623" t="s">
        <v>119</v>
      </c>
      <c r="G623" t="s">
        <v>162</v>
      </c>
      <c r="H623" t="s">
        <v>6347</v>
      </c>
      <c r="I623" t="s">
        <v>6489</v>
      </c>
      <c r="N623" t="s">
        <v>6349</v>
      </c>
      <c r="O623" s="5">
        <f>0</f>
        <v>0</v>
      </c>
    </row>
    <row r="624" spans="1:15" hidden="1" x14ac:dyDescent="0.35">
      <c r="A624" t="s">
        <v>6495</v>
      </c>
      <c r="B624" t="s">
        <v>951</v>
      </c>
      <c r="C624" t="s">
        <v>6367</v>
      </c>
      <c r="D624" t="s">
        <v>1577</v>
      </c>
      <c r="E624" t="s">
        <v>119</v>
      </c>
      <c r="F624" t="s">
        <v>119</v>
      </c>
      <c r="G624" t="s">
        <v>162</v>
      </c>
      <c r="H624" t="s">
        <v>5707</v>
      </c>
      <c r="I624" t="s">
        <v>6369</v>
      </c>
      <c r="N624" t="s">
        <v>6349</v>
      </c>
      <c r="O624" s="5">
        <f>0</f>
        <v>0</v>
      </c>
    </row>
    <row r="625" spans="1:15" hidden="1" x14ac:dyDescent="0.35">
      <c r="A625" t="s">
        <v>6495</v>
      </c>
      <c r="B625" t="s">
        <v>951</v>
      </c>
      <c r="C625" t="s">
        <v>6367</v>
      </c>
      <c r="D625" t="s">
        <v>1577</v>
      </c>
      <c r="E625" t="s">
        <v>119</v>
      </c>
      <c r="F625" t="s">
        <v>119</v>
      </c>
      <c r="G625" t="s">
        <v>162</v>
      </c>
      <c r="H625" t="s">
        <v>6347</v>
      </c>
      <c r="I625" t="s">
        <v>6370</v>
      </c>
      <c r="N625" t="s">
        <v>6349</v>
      </c>
      <c r="O625" s="5">
        <f>0</f>
        <v>0</v>
      </c>
    </row>
    <row r="626" spans="1:15" x14ac:dyDescent="0.35">
      <c r="A626" t="s">
        <v>6495</v>
      </c>
      <c r="B626" t="s">
        <v>951</v>
      </c>
      <c r="C626" t="s">
        <v>6367</v>
      </c>
      <c r="D626" t="s">
        <v>6519</v>
      </c>
      <c r="E626" t="s">
        <v>119</v>
      </c>
      <c r="F626" t="s">
        <v>119</v>
      </c>
      <c r="G626" t="s">
        <v>165</v>
      </c>
      <c r="H626" t="s">
        <v>5707</v>
      </c>
      <c r="I626" t="s">
        <v>6388</v>
      </c>
      <c r="N626" t="s">
        <v>6349</v>
      </c>
      <c r="O626" s="5">
        <f>0</f>
        <v>0</v>
      </c>
    </row>
    <row r="627" spans="1:15" hidden="1" x14ac:dyDescent="0.35">
      <c r="A627" t="s">
        <v>6495</v>
      </c>
      <c r="B627" t="s">
        <v>951</v>
      </c>
      <c r="C627" t="s">
        <v>6367</v>
      </c>
      <c r="D627" t="s">
        <v>1578</v>
      </c>
      <c r="E627" t="s">
        <v>119</v>
      </c>
      <c r="F627" t="s">
        <v>119</v>
      </c>
      <c r="G627" t="s">
        <v>162</v>
      </c>
      <c r="H627" t="s">
        <v>6347</v>
      </c>
      <c r="I627" t="s">
        <v>6370</v>
      </c>
      <c r="N627" t="s">
        <v>6349</v>
      </c>
      <c r="O627" s="5">
        <f>0</f>
        <v>0</v>
      </c>
    </row>
    <row r="628" spans="1:15" hidden="1" x14ac:dyDescent="0.35">
      <c r="A628" t="s">
        <v>6495</v>
      </c>
      <c r="B628" t="s">
        <v>951</v>
      </c>
      <c r="C628" t="s">
        <v>6367</v>
      </c>
      <c r="D628" t="s">
        <v>1637</v>
      </c>
      <c r="E628" t="s">
        <v>119</v>
      </c>
      <c r="F628" t="s">
        <v>119</v>
      </c>
      <c r="G628" t="s">
        <v>162</v>
      </c>
      <c r="H628" t="s">
        <v>6347</v>
      </c>
      <c r="I628" t="s">
        <v>6370</v>
      </c>
      <c r="N628" t="s">
        <v>6349</v>
      </c>
      <c r="O628" s="5">
        <f>0</f>
        <v>0</v>
      </c>
    </row>
    <row r="629" spans="1:15" x14ac:dyDescent="0.35">
      <c r="A629" t="s">
        <v>6495</v>
      </c>
      <c r="B629" t="s">
        <v>951</v>
      </c>
      <c r="C629" t="s">
        <v>6367</v>
      </c>
      <c r="D629" t="s">
        <v>1579</v>
      </c>
      <c r="E629" t="s">
        <v>119</v>
      </c>
      <c r="F629" t="s">
        <v>119</v>
      </c>
      <c r="G629" t="s">
        <v>165</v>
      </c>
      <c r="H629" t="s">
        <v>5707</v>
      </c>
      <c r="I629" t="s">
        <v>6388</v>
      </c>
      <c r="N629" t="s">
        <v>6349</v>
      </c>
      <c r="O629" s="5">
        <f>0</f>
        <v>0</v>
      </c>
    </row>
    <row r="630" spans="1:15" hidden="1" x14ac:dyDescent="0.35">
      <c r="A630" t="s">
        <v>6495</v>
      </c>
      <c r="B630" t="s">
        <v>951</v>
      </c>
      <c r="C630" t="s">
        <v>6371</v>
      </c>
      <c r="D630" t="s">
        <v>952</v>
      </c>
      <c r="E630" t="s">
        <v>119</v>
      </c>
      <c r="F630" t="s">
        <v>119</v>
      </c>
      <c r="G630" t="s">
        <v>162</v>
      </c>
      <c r="H630" t="s">
        <v>6347</v>
      </c>
      <c r="I630" t="s">
        <v>6378</v>
      </c>
      <c r="N630" t="s">
        <v>6349</v>
      </c>
      <c r="O630" s="5">
        <f>0</f>
        <v>0</v>
      </c>
    </row>
    <row r="631" spans="1:15" hidden="1" x14ac:dyDescent="0.35">
      <c r="A631" t="s">
        <v>6495</v>
      </c>
      <c r="B631" t="s">
        <v>951</v>
      </c>
      <c r="C631" t="s">
        <v>6371</v>
      </c>
      <c r="D631" t="s">
        <v>952</v>
      </c>
      <c r="E631" t="s">
        <v>119</v>
      </c>
      <c r="F631" t="s">
        <v>119</v>
      </c>
      <c r="G631" t="s">
        <v>162</v>
      </c>
      <c r="H631" t="s">
        <v>6347</v>
      </c>
      <c r="I631" t="s">
        <v>6373</v>
      </c>
      <c r="N631" t="s">
        <v>6349</v>
      </c>
      <c r="O631" s="5">
        <f>0</f>
        <v>0</v>
      </c>
    </row>
    <row r="632" spans="1:15" hidden="1" x14ac:dyDescent="0.35">
      <c r="A632" t="s">
        <v>6495</v>
      </c>
      <c r="B632" t="s">
        <v>951</v>
      </c>
      <c r="C632" t="s">
        <v>6371</v>
      </c>
      <c r="D632" t="s">
        <v>960</v>
      </c>
      <c r="E632" t="s">
        <v>119</v>
      </c>
      <c r="F632" t="s">
        <v>119</v>
      </c>
      <c r="G632" t="s">
        <v>162</v>
      </c>
      <c r="H632" t="s">
        <v>5707</v>
      </c>
      <c r="I632" t="s">
        <v>6421</v>
      </c>
      <c r="N632" t="s">
        <v>6349</v>
      </c>
      <c r="O632" s="5">
        <f>0</f>
        <v>0</v>
      </c>
    </row>
    <row r="633" spans="1:15" hidden="1" x14ac:dyDescent="0.35">
      <c r="A633" t="s">
        <v>6495</v>
      </c>
      <c r="B633" t="s">
        <v>951</v>
      </c>
      <c r="C633" t="s">
        <v>6371</v>
      </c>
      <c r="D633" t="s">
        <v>960</v>
      </c>
      <c r="E633" t="s">
        <v>119</v>
      </c>
      <c r="F633" t="s">
        <v>119</v>
      </c>
      <c r="G633" t="s">
        <v>162</v>
      </c>
      <c r="H633" t="s">
        <v>6347</v>
      </c>
      <c r="I633" t="s">
        <v>6378</v>
      </c>
      <c r="N633" t="s">
        <v>6349</v>
      </c>
      <c r="O633" s="5">
        <f>0</f>
        <v>0</v>
      </c>
    </row>
    <row r="634" spans="1:15" hidden="1" x14ac:dyDescent="0.35">
      <c r="A634" t="s">
        <v>6495</v>
      </c>
      <c r="B634" t="s">
        <v>951</v>
      </c>
      <c r="C634" t="s">
        <v>6371</v>
      </c>
      <c r="D634" t="s">
        <v>960</v>
      </c>
      <c r="E634" t="s">
        <v>119</v>
      </c>
      <c r="F634" t="s">
        <v>119</v>
      </c>
      <c r="G634" t="s">
        <v>162</v>
      </c>
      <c r="H634" t="s">
        <v>6347</v>
      </c>
      <c r="I634" t="s">
        <v>6373</v>
      </c>
      <c r="N634" t="s">
        <v>6349</v>
      </c>
      <c r="O634" s="5">
        <f>0</f>
        <v>0</v>
      </c>
    </row>
    <row r="635" spans="1:15" hidden="1" x14ac:dyDescent="0.35">
      <c r="A635" t="s">
        <v>6495</v>
      </c>
      <c r="B635" t="s">
        <v>951</v>
      </c>
      <c r="C635" t="s">
        <v>6506</v>
      </c>
      <c r="D635" t="s">
        <v>195</v>
      </c>
      <c r="E635" t="s">
        <v>119</v>
      </c>
      <c r="F635" t="s">
        <v>119</v>
      </c>
      <c r="G635" t="s">
        <v>161</v>
      </c>
      <c r="H635" t="s">
        <v>5707</v>
      </c>
      <c r="I635" t="s">
        <v>6509</v>
      </c>
      <c r="N635" t="s">
        <v>6349</v>
      </c>
      <c r="O635" s="5">
        <f>0</f>
        <v>0</v>
      </c>
    </row>
    <row r="636" spans="1:15" hidden="1" x14ac:dyDescent="0.35">
      <c r="A636" t="s">
        <v>6495</v>
      </c>
      <c r="B636" t="s">
        <v>951</v>
      </c>
      <c r="C636" t="s">
        <v>6506</v>
      </c>
      <c r="D636" t="s">
        <v>195</v>
      </c>
      <c r="E636" t="s">
        <v>119</v>
      </c>
      <c r="F636" t="s">
        <v>119</v>
      </c>
      <c r="G636" t="s">
        <v>161</v>
      </c>
      <c r="H636" t="s">
        <v>5707</v>
      </c>
      <c r="I636" t="s">
        <v>6507</v>
      </c>
      <c r="N636" t="s">
        <v>6349</v>
      </c>
      <c r="O636" s="5">
        <f>0</f>
        <v>0</v>
      </c>
    </row>
    <row r="637" spans="1:15" hidden="1" x14ac:dyDescent="0.35">
      <c r="A637" t="s">
        <v>6495</v>
      </c>
      <c r="B637" t="s">
        <v>951</v>
      </c>
      <c r="C637" t="s">
        <v>6506</v>
      </c>
      <c r="D637" t="s">
        <v>195</v>
      </c>
      <c r="E637" t="s">
        <v>119</v>
      </c>
      <c r="F637" t="s">
        <v>119</v>
      </c>
      <c r="G637" t="s">
        <v>159</v>
      </c>
      <c r="H637" t="s">
        <v>5707</v>
      </c>
      <c r="I637" t="s">
        <v>6511</v>
      </c>
      <c r="N637" t="s">
        <v>6349</v>
      </c>
      <c r="O637" s="5">
        <f>0</f>
        <v>0</v>
      </c>
    </row>
    <row r="638" spans="1:15" x14ac:dyDescent="0.35">
      <c r="A638" t="s">
        <v>6495</v>
      </c>
      <c r="B638" t="s">
        <v>951</v>
      </c>
      <c r="C638" t="s">
        <v>6506</v>
      </c>
      <c r="D638" t="s">
        <v>195</v>
      </c>
      <c r="E638" t="s">
        <v>119</v>
      </c>
      <c r="F638" t="s">
        <v>119</v>
      </c>
      <c r="G638" t="s">
        <v>165</v>
      </c>
      <c r="H638" t="s">
        <v>5707</v>
      </c>
      <c r="I638" t="s">
        <v>6520</v>
      </c>
      <c r="N638" t="s">
        <v>6349</v>
      </c>
      <c r="O638" s="5">
        <f>0</f>
        <v>0</v>
      </c>
    </row>
    <row r="639" spans="1:15" hidden="1" x14ac:dyDescent="0.35">
      <c r="A639" t="s">
        <v>6495</v>
      </c>
      <c r="B639" t="s">
        <v>951</v>
      </c>
      <c r="C639" t="s">
        <v>6506</v>
      </c>
      <c r="D639" t="s">
        <v>195</v>
      </c>
      <c r="E639" t="s">
        <v>119</v>
      </c>
      <c r="F639" t="s">
        <v>119</v>
      </c>
      <c r="G639" t="s">
        <v>162</v>
      </c>
      <c r="H639" t="s">
        <v>5707</v>
      </c>
      <c r="I639" t="s">
        <v>6521</v>
      </c>
      <c r="N639" t="s">
        <v>6349</v>
      </c>
      <c r="O639" s="5">
        <f>0</f>
        <v>0</v>
      </c>
    </row>
    <row r="640" spans="1:15" hidden="1" x14ac:dyDescent="0.35">
      <c r="A640" t="s">
        <v>6495</v>
      </c>
      <c r="B640" t="s">
        <v>951</v>
      </c>
      <c r="C640" t="s">
        <v>6506</v>
      </c>
      <c r="D640" t="s">
        <v>195</v>
      </c>
      <c r="E640" t="s">
        <v>119</v>
      </c>
      <c r="F640" t="s">
        <v>119</v>
      </c>
      <c r="G640" t="s">
        <v>162</v>
      </c>
      <c r="H640" t="s">
        <v>6347</v>
      </c>
      <c r="I640" t="s">
        <v>6512</v>
      </c>
      <c r="N640" t="s">
        <v>6349</v>
      </c>
      <c r="O640" s="5">
        <f>0</f>
        <v>0</v>
      </c>
    </row>
    <row r="641" spans="1:15" hidden="1" x14ac:dyDescent="0.35">
      <c r="A641" t="s">
        <v>6495</v>
      </c>
      <c r="B641" t="s">
        <v>951</v>
      </c>
      <c r="C641" t="s">
        <v>6506</v>
      </c>
      <c r="D641" t="s">
        <v>195</v>
      </c>
      <c r="E641" t="s">
        <v>119</v>
      </c>
      <c r="F641" t="s">
        <v>119</v>
      </c>
      <c r="G641" t="s">
        <v>162</v>
      </c>
      <c r="H641" t="s">
        <v>5707</v>
      </c>
      <c r="I641" t="s">
        <v>6522</v>
      </c>
      <c r="N641" t="s">
        <v>6349</v>
      </c>
      <c r="O641" s="5">
        <f>0</f>
        <v>0</v>
      </c>
    </row>
    <row r="642" spans="1:15" hidden="1" x14ac:dyDescent="0.35">
      <c r="A642" t="s">
        <v>6495</v>
      </c>
      <c r="B642" t="s">
        <v>951</v>
      </c>
      <c r="C642" t="s">
        <v>6506</v>
      </c>
      <c r="D642" t="s">
        <v>1390</v>
      </c>
      <c r="E642" t="s">
        <v>119</v>
      </c>
      <c r="F642" t="s">
        <v>119</v>
      </c>
      <c r="G642" t="s">
        <v>162</v>
      </c>
      <c r="H642" t="s">
        <v>5707</v>
      </c>
      <c r="I642" t="s">
        <v>6522</v>
      </c>
      <c r="N642" t="s">
        <v>6349</v>
      </c>
      <c r="O642" s="5">
        <f>0</f>
        <v>0</v>
      </c>
    </row>
    <row r="643" spans="1:15" hidden="1" x14ac:dyDescent="0.35">
      <c r="A643" t="s">
        <v>6495</v>
      </c>
      <c r="B643" t="s">
        <v>951</v>
      </c>
      <c r="C643" t="s">
        <v>6506</v>
      </c>
      <c r="D643" t="s">
        <v>1390</v>
      </c>
      <c r="E643" t="s">
        <v>119</v>
      </c>
      <c r="F643" t="s">
        <v>119</v>
      </c>
      <c r="G643" t="s">
        <v>162</v>
      </c>
      <c r="H643" t="s">
        <v>6347</v>
      </c>
      <c r="I643" t="s">
        <v>6512</v>
      </c>
      <c r="N643" t="s">
        <v>6349</v>
      </c>
      <c r="O643" s="5">
        <f>0</f>
        <v>0</v>
      </c>
    </row>
    <row r="644" spans="1:15" hidden="1" x14ac:dyDescent="0.35">
      <c r="A644" t="s">
        <v>6495</v>
      </c>
      <c r="B644" t="s">
        <v>951</v>
      </c>
      <c r="C644" t="s">
        <v>6506</v>
      </c>
      <c r="D644" t="s">
        <v>1390</v>
      </c>
      <c r="E644" t="s">
        <v>119</v>
      </c>
      <c r="F644" t="s">
        <v>119</v>
      </c>
      <c r="G644" t="s">
        <v>159</v>
      </c>
      <c r="H644" t="s">
        <v>5707</v>
      </c>
      <c r="I644" t="s">
        <v>6511</v>
      </c>
      <c r="N644" t="s">
        <v>6349</v>
      </c>
      <c r="O644" s="5">
        <f>0</f>
        <v>0</v>
      </c>
    </row>
    <row r="645" spans="1:15" hidden="1" x14ac:dyDescent="0.35">
      <c r="A645" t="s">
        <v>6495</v>
      </c>
      <c r="B645" t="s">
        <v>951</v>
      </c>
      <c r="C645" t="s">
        <v>6506</v>
      </c>
      <c r="D645" t="s">
        <v>1390</v>
      </c>
      <c r="E645" t="s">
        <v>119</v>
      </c>
      <c r="F645" t="s">
        <v>119</v>
      </c>
      <c r="G645" t="s">
        <v>159</v>
      </c>
      <c r="H645" t="s">
        <v>5707</v>
      </c>
      <c r="I645" t="s">
        <v>6510</v>
      </c>
      <c r="N645" t="s">
        <v>6349</v>
      </c>
      <c r="O645" s="5">
        <f>0</f>
        <v>0</v>
      </c>
    </row>
    <row r="646" spans="1:15" hidden="1" x14ac:dyDescent="0.35">
      <c r="A646" t="s">
        <v>6495</v>
      </c>
      <c r="B646" t="s">
        <v>951</v>
      </c>
      <c r="C646" t="s">
        <v>6506</v>
      </c>
      <c r="D646" t="s">
        <v>1390</v>
      </c>
      <c r="E646" t="s">
        <v>119</v>
      </c>
      <c r="F646" t="s">
        <v>119</v>
      </c>
      <c r="G646" t="s">
        <v>161</v>
      </c>
      <c r="H646" t="s">
        <v>5707</v>
      </c>
      <c r="I646" t="s">
        <v>6509</v>
      </c>
      <c r="N646" t="s">
        <v>6349</v>
      </c>
      <c r="O646" s="5">
        <f>0</f>
        <v>0</v>
      </c>
    </row>
    <row r="647" spans="1:15" hidden="1" x14ac:dyDescent="0.35">
      <c r="A647" t="s">
        <v>6495</v>
      </c>
      <c r="B647" t="s">
        <v>951</v>
      </c>
      <c r="C647" t="s">
        <v>6506</v>
      </c>
      <c r="D647" t="s">
        <v>1390</v>
      </c>
      <c r="E647" t="s">
        <v>119</v>
      </c>
      <c r="F647" t="s">
        <v>119</v>
      </c>
      <c r="G647" t="s">
        <v>162</v>
      </c>
      <c r="H647" t="s">
        <v>6347</v>
      </c>
      <c r="I647" t="s">
        <v>6523</v>
      </c>
      <c r="N647" t="s">
        <v>6349</v>
      </c>
      <c r="O647" s="5">
        <f>0</f>
        <v>0</v>
      </c>
    </row>
    <row r="648" spans="1:15" hidden="1" x14ac:dyDescent="0.35">
      <c r="A648" t="s">
        <v>6495</v>
      </c>
      <c r="B648" t="s">
        <v>951</v>
      </c>
      <c r="C648" t="s">
        <v>6383</v>
      </c>
      <c r="D648" t="s">
        <v>4218</v>
      </c>
      <c r="E648" t="s">
        <v>119</v>
      </c>
      <c r="F648" t="s">
        <v>119</v>
      </c>
      <c r="G648" t="s">
        <v>161</v>
      </c>
      <c r="H648" t="s">
        <v>5707</v>
      </c>
      <c r="I648" t="s">
        <v>6384</v>
      </c>
      <c r="N648" t="s">
        <v>6349</v>
      </c>
      <c r="O648" s="5">
        <f>0</f>
        <v>0</v>
      </c>
    </row>
    <row r="649" spans="1:15" hidden="1" x14ac:dyDescent="0.35">
      <c r="A649" t="s">
        <v>6495</v>
      </c>
      <c r="B649" t="s">
        <v>5112</v>
      </c>
      <c r="C649" t="s">
        <v>6456</v>
      </c>
      <c r="D649" t="s">
        <v>6524</v>
      </c>
      <c r="E649" t="s">
        <v>119</v>
      </c>
      <c r="F649" t="s">
        <v>119</v>
      </c>
      <c r="G649" t="s">
        <v>162</v>
      </c>
      <c r="H649" t="s">
        <v>6347</v>
      </c>
      <c r="I649" t="s">
        <v>6459</v>
      </c>
      <c r="N649" t="s">
        <v>6349</v>
      </c>
      <c r="O649" s="5">
        <f>0</f>
        <v>0</v>
      </c>
    </row>
    <row r="650" spans="1:15" hidden="1" x14ac:dyDescent="0.35">
      <c r="A650" t="s">
        <v>6495</v>
      </c>
      <c r="B650" t="s">
        <v>966</v>
      </c>
      <c r="C650" t="s">
        <v>6367</v>
      </c>
      <c r="D650" t="s">
        <v>1638</v>
      </c>
      <c r="E650" t="s">
        <v>119</v>
      </c>
      <c r="F650" t="s">
        <v>119</v>
      </c>
      <c r="G650" t="s">
        <v>162</v>
      </c>
      <c r="H650" t="s">
        <v>5707</v>
      </c>
      <c r="I650" t="s">
        <v>6369</v>
      </c>
      <c r="N650" t="s">
        <v>6349</v>
      </c>
      <c r="O650" s="5">
        <f>0</f>
        <v>0</v>
      </c>
    </row>
    <row r="651" spans="1:15" hidden="1" x14ac:dyDescent="0.35">
      <c r="A651" t="s">
        <v>6495</v>
      </c>
      <c r="B651" t="s">
        <v>966</v>
      </c>
      <c r="C651" t="s">
        <v>6367</v>
      </c>
      <c r="D651" t="s">
        <v>1638</v>
      </c>
      <c r="E651" t="s">
        <v>119</v>
      </c>
      <c r="F651" t="s">
        <v>119</v>
      </c>
      <c r="G651" t="s">
        <v>162</v>
      </c>
      <c r="H651" t="s">
        <v>6347</v>
      </c>
      <c r="I651" t="s">
        <v>6370</v>
      </c>
      <c r="N651" t="s">
        <v>6349</v>
      </c>
      <c r="O651" s="5">
        <f>0</f>
        <v>0</v>
      </c>
    </row>
    <row r="652" spans="1:15" hidden="1" x14ac:dyDescent="0.35">
      <c r="A652" t="s">
        <v>6495</v>
      </c>
      <c r="B652" t="s">
        <v>966</v>
      </c>
      <c r="C652" t="s">
        <v>6367</v>
      </c>
      <c r="D652" t="s">
        <v>1640</v>
      </c>
      <c r="E652" t="s">
        <v>119</v>
      </c>
      <c r="F652" t="s">
        <v>119</v>
      </c>
      <c r="G652" t="s">
        <v>162</v>
      </c>
      <c r="H652" t="s">
        <v>6347</v>
      </c>
      <c r="I652" t="s">
        <v>6370</v>
      </c>
      <c r="N652" t="s">
        <v>6349</v>
      </c>
      <c r="O652" s="5">
        <f>0</f>
        <v>0</v>
      </c>
    </row>
    <row r="653" spans="1:15" hidden="1" x14ac:dyDescent="0.35">
      <c r="A653" t="s">
        <v>6495</v>
      </c>
      <c r="B653" t="s">
        <v>966</v>
      </c>
      <c r="C653" t="s">
        <v>6367</v>
      </c>
      <c r="D653" t="s">
        <v>1582</v>
      </c>
      <c r="E653" t="s">
        <v>119</v>
      </c>
      <c r="F653" t="s">
        <v>119</v>
      </c>
      <c r="G653" t="s">
        <v>162</v>
      </c>
      <c r="H653" t="s">
        <v>6347</v>
      </c>
      <c r="I653" t="s">
        <v>6370</v>
      </c>
      <c r="N653" t="s">
        <v>6349</v>
      </c>
      <c r="O653" s="5">
        <f>0</f>
        <v>0</v>
      </c>
    </row>
    <row r="654" spans="1:15" hidden="1" x14ac:dyDescent="0.35">
      <c r="A654" t="s">
        <v>6495</v>
      </c>
      <c r="B654" t="s">
        <v>966</v>
      </c>
      <c r="C654" t="s">
        <v>6371</v>
      </c>
      <c r="D654" t="s">
        <v>967</v>
      </c>
      <c r="E654" t="s">
        <v>119</v>
      </c>
      <c r="F654" t="s">
        <v>119</v>
      </c>
      <c r="G654" t="s">
        <v>162</v>
      </c>
      <c r="H654" t="s">
        <v>6347</v>
      </c>
      <c r="I654" t="s">
        <v>6378</v>
      </c>
      <c r="N654" t="s">
        <v>6349</v>
      </c>
      <c r="O654" s="5">
        <f>0</f>
        <v>0</v>
      </c>
    </row>
    <row r="655" spans="1:15" hidden="1" x14ac:dyDescent="0.35">
      <c r="A655" t="s">
        <v>6495</v>
      </c>
      <c r="B655" t="s">
        <v>966</v>
      </c>
      <c r="C655" t="s">
        <v>6371</v>
      </c>
      <c r="D655" t="s">
        <v>967</v>
      </c>
      <c r="E655" t="s">
        <v>119</v>
      </c>
      <c r="F655" t="s">
        <v>119</v>
      </c>
      <c r="G655" t="s">
        <v>162</v>
      </c>
      <c r="H655" t="s">
        <v>5707</v>
      </c>
      <c r="I655" t="s">
        <v>6421</v>
      </c>
      <c r="N655" t="s">
        <v>6349</v>
      </c>
      <c r="O655" s="5">
        <f>0</f>
        <v>0</v>
      </c>
    </row>
    <row r="656" spans="1:15" hidden="1" x14ac:dyDescent="0.35">
      <c r="A656" t="s">
        <v>6495</v>
      </c>
      <c r="B656" t="s">
        <v>966</v>
      </c>
      <c r="C656" t="s">
        <v>6371</v>
      </c>
      <c r="D656" t="s">
        <v>974</v>
      </c>
      <c r="E656" t="s">
        <v>119</v>
      </c>
      <c r="F656" t="s">
        <v>119</v>
      </c>
      <c r="G656" t="s">
        <v>162</v>
      </c>
      <c r="H656" t="s">
        <v>6347</v>
      </c>
      <c r="I656" t="s">
        <v>6378</v>
      </c>
      <c r="N656" t="s">
        <v>6349</v>
      </c>
      <c r="O656" s="5">
        <f>0</f>
        <v>0</v>
      </c>
    </row>
    <row r="657" spans="1:15" hidden="1" x14ac:dyDescent="0.35">
      <c r="A657" t="s">
        <v>6495</v>
      </c>
      <c r="B657" t="s">
        <v>966</v>
      </c>
      <c r="C657" t="s">
        <v>6371</v>
      </c>
      <c r="D657" t="s">
        <v>974</v>
      </c>
      <c r="E657" t="s">
        <v>119</v>
      </c>
      <c r="F657" t="s">
        <v>119</v>
      </c>
      <c r="G657" t="s">
        <v>161</v>
      </c>
      <c r="H657" t="s">
        <v>6347</v>
      </c>
      <c r="I657" t="s">
        <v>6420</v>
      </c>
      <c r="N657" t="s">
        <v>6349</v>
      </c>
      <c r="O657" s="5">
        <f>0</f>
        <v>0</v>
      </c>
    </row>
    <row r="658" spans="1:15" hidden="1" x14ac:dyDescent="0.35">
      <c r="A658" t="s">
        <v>6495</v>
      </c>
      <c r="B658" t="s">
        <v>966</v>
      </c>
      <c r="C658" t="s">
        <v>6371</v>
      </c>
      <c r="D658" t="s">
        <v>974</v>
      </c>
      <c r="E658" t="s">
        <v>119</v>
      </c>
      <c r="F658" t="s">
        <v>119</v>
      </c>
      <c r="G658" t="s">
        <v>162</v>
      </c>
      <c r="H658" t="s">
        <v>5707</v>
      </c>
      <c r="I658" t="s">
        <v>6421</v>
      </c>
      <c r="N658" t="s">
        <v>6349</v>
      </c>
      <c r="O658" s="5">
        <f>0</f>
        <v>0</v>
      </c>
    </row>
    <row r="659" spans="1:15" hidden="1" x14ac:dyDescent="0.35">
      <c r="A659" t="s">
        <v>6495</v>
      </c>
      <c r="B659" t="s">
        <v>76</v>
      </c>
      <c r="C659" t="s">
        <v>6525</v>
      </c>
      <c r="D659" t="s">
        <v>3037</v>
      </c>
      <c r="E659" t="s">
        <v>119</v>
      </c>
      <c r="F659" t="s">
        <v>119</v>
      </c>
      <c r="G659" t="s">
        <v>162</v>
      </c>
      <c r="H659" t="s">
        <v>6347</v>
      </c>
      <c r="I659" t="s">
        <v>6526</v>
      </c>
      <c r="N659" t="s">
        <v>6349</v>
      </c>
      <c r="O659" s="5">
        <f>0</f>
        <v>0</v>
      </c>
    </row>
    <row r="660" spans="1:15" hidden="1" x14ac:dyDescent="0.35">
      <c r="A660" t="s">
        <v>6495</v>
      </c>
      <c r="B660" t="s">
        <v>76</v>
      </c>
      <c r="C660" t="s">
        <v>6503</v>
      </c>
      <c r="D660" t="s">
        <v>2818</v>
      </c>
      <c r="E660" t="s">
        <v>119</v>
      </c>
      <c r="F660" t="s">
        <v>119</v>
      </c>
      <c r="G660" t="s">
        <v>162</v>
      </c>
      <c r="H660" t="s">
        <v>6347</v>
      </c>
      <c r="I660" t="s">
        <v>6505</v>
      </c>
      <c r="N660" t="s">
        <v>6349</v>
      </c>
      <c r="O660" s="5">
        <f>0</f>
        <v>0</v>
      </c>
    </row>
    <row r="661" spans="1:15" hidden="1" x14ac:dyDescent="0.35">
      <c r="A661" t="s">
        <v>6495</v>
      </c>
      <c r="B661" t="s">
        <v>76</v>
      </c>
      <c r="C661" t="s">
        <v>6517</v>
      </c>
      <c r="D661" t="s">
        <v>77</v>
      </c>
      <c r="E661" t="s">
        <v>119</v>
      </c>
      <c r="F661" t="s">
        <v>119</v>
      </c>
      <c r="G661" t="s">
        <v>162</v>
      </c>
      <c r="H661" t="s">
        <v>6347</v>
      </c>
      <c r="I661" t="s">
        <v>6518</v>
      </c>
      <c r="N661" t="s">
        <v>6349</v>
      </c>
      <c r="O661" s="5">
        <f>0</f>
        <v>0</v>
      </c>
    </row>
    <row r="662" spans="1:15" hidden="1" x14ac:dyDescent="0.35">
      <c r="A662" t="s">
        <v>6495</v>
      </c>
      <c r="B662" t="s">
        <v>76</v>
      </c>
      <c r="C662" t="s">
        <v>6527</v>
      </c>
      <c r="D662" t="s">
        <v>6528</v>
      </c>
      <c r="E662" t="s">
        <v>119</v>
      </c>
      <c r="F662" t="s">
        <v>119</v>
      </c>
      <c r="G662" t="s">
        <v>162</v>
      </c>
      <c r="H662" t="s">
        <v>5707</v>
      </c>
      <c r="I662" t="s">
        <v>6529</v>
      </c>
      <c r="N662" t="s">
        <v>6349</v>
      </c>
      <c r="O662" s="5">
        <f>0</f>
        <v>0</v>
      </c>
    </row>
    <row r="663" spans="1:15" hidden="1" x14ac:dyDescent="0.35">
      <c r="A663" t="s">
        <v>6495</v>
      </c>
      <c r="B663" t="s">
        <v>76</v>
      </c>
      <c r="C663" t="s">
        <v>6485</v>
      </c>
      <c r="D663" t="s">
        <v>5561</v>
      </c>
      <c r="E663" t="s">
        <v>119</v>
      </c>
      <c r="F663" t="s">
        <v>119</v>
      </c>
      <c r="G663" t="s">
        <v>162</v>
      </c>
      <c r="H663" t="s">
        <v>6347</v>
      </c>
      <c r="I663" t="s">
        <v>6489</v>
      </c>
      <c r="N663" t="s">
        <v>6349</v>
      </c>
      <c r="O663" s="5">
        <f>0</f>
        <v>0</v>
      </c>
    </row>
    <row r="664" spans="1:15" hidden="1" x14ac:dyDescent="0.35">
      <c r="A664" t="s">
        <v>6495</v>
      </c>
      <c r="B664" t="s">
        <v>76</v>
      </c>
      <c r="C664" t="s">
        <v>6485</v>
      </c>
      <c r="D664" t="s">
        <v>5561</v>
      </c>
      <c r="E664" t="s">
        <v>119</v>
      </c>
      <c r="F664" t="s">
        <v>119</v>
      </c>
      <c r="G664" t="s">
        <v>162</v>
      </c>
      <c r="H664" t="s">
        <v>5707</v>
      </c>
      <c r="I664" t="s">
        <v>6490</v>
      </c>
      <c r="N664" t="s">
        <v>6349</v>
      </c>
      <c r="O664" s="5">
        <f>0</f>
        <v>0</v>
      </c>
    </row>
    <row r="665" spans="1:15" hidden="1" x14ac:dyDescent="0.35">
      <c r="A665" t="s">
        <v>6495</v>
      </c>
      <c r="B665" t="s">
        <v>76</v>
      </c>
      <c r="C665" t="s">
        <v>6485</v>
      </c>
      <c r="D665" t="s">
        <v>5563</v>
      </c>
      <c r="E665" t="s">
        <v>119</v>
      </c>
      <c r="F665" t="s">
        <v>119</v>
      </c>
      <c r="G665" t="s">
        <v>162</v>
      </c>
      <c r="H665" t="s">
        <v>5707</v>
      </c>
      <c r="I665" t="s">
        <v>6490</v>
      </c>
      <c r="N665" t="s">
        <v>6349</v>
      </c>
      <c r="O665" s="5">
        <f>0</f>
        <v>0</v>
      </c>
    </row>
    <row r="666" spans="1:15" hidden="1" x14ac:dyDescent="0.35">
      <c r="A666" t="s">
        <v>6495</v>
      </c>
      <c r="B666" t="s">
        <v>76</v>
      </c>
      <c r="C666" t="s">
        <v>6485</v>
      </c>
      <c r="D666" t="s">
        <v>5563</v>
      </c>
      <c r="E666" t="s">
        <v>119</v>
      </c>
      <c r="F666" t="s">
        <v>119</v>
      </c>
      <c r="G666" t="s">
        <v>162</v>
      </c>
      <c r="H666" t="s">
        <v>6347</v>
      </c>
      <c r="I666" t="s">
        <v>6489</v>
      </c>
      <c r="N666" t="s">
        <v>6349</v>
      </c>
      <c r="O666" s="5">
        <f>0</f>
        <v>0</v>
      </c>
    </row>
    <row r="667" spans="1:15" hidden="1" x14ac:dyDescent="0.35">
      <c r="A667" t="s">
        <v>6495</v>
      </c>
      <c r="B667" t="s">
        <v>76</v>
      </c>
      <c r="C667" t="s">
        <v>6485</v>
      </c>
      <c r="D667" t="s">
        <v>5565</v>
      </c>
      <c r="E667" t="s">
        <v>119</v>
      </c>
      <c r="F667" t="s">
        <v>119</v>
      </c>
      <c r="G667" t="s">
        <v>162</v>
      </c>
      <c r="H667" t="s">
        <v>5707</v>
      </c>
      <c r="I667" t="s">
        <v>6490</v>
      </c>
      <c r="N667" t="s">
        <v>6349</v>
      </c>
      <c r="O667" s="5">
        <f>0</f>
        <v>0</v>
      </c>
    </row>
    <row r="668" spans="1:15" hidden="1" x14ac:dyDescent="0.35">
      <c r="A668" t="s">
        <v>6495</v>
      </c>
      <c r="B668" t="s">
        <v>76</v>
      </c>
      <c r="C668" t="s">
        <v>6485</v>
      </c>
      <c r="D668" t="s">
        <v>5565</v>
      </c>
      <c r="E668" t="s">
        <v>119</v>
      </c>
      <c r="F668" t="s">
        <v>119</v>
      </c>
      <c r="G668" t="s">
        <v>162</v>
      </c>
      <c r="H668" t="s">
        <v>6347</v>
      </c>
      <c r="I668" t="s">
        <v>6489</v>
      </c>
      <c r="N668" t="s">
        <v>6349</v>
      </c>
      <c r="O668" s="5">
        <f>0</f>
        <v>0</v>
      </c>
    </row>
    <row r="669" spans="1:15" hidden="1" x14ac:dyDescent="0.35">
      <c r="A669" t="s">
        <v>6495</v>
      </c>
      <c r="B669" t="s">
        <v>76</v>
      </c>
      <c r="C669" t="s">
        <v>6485</v>
      </c>
      <c r="D669" t="s">
        <v>5567</v>
      </c>
      <c r="E669" t="s">
        <v>119</v>
      </c>
      <c r="F669" t="s">
        <v>119</v>
      </c>
      <c r="G669" t="s">
        <v>162</v>
      </c>
      <c r="H669" t="s">
        <v>6347</v>
      </c>
      <c r="I669" t="s">
        <v>6489</v>
      </c>
      <c r="N669" t="s">
        <v>6349</v>
      </c>
      <c r="O669" s="5">
        <f>0</f>
        <v>0</v>
      </c>
    </row>
    <row r="670" spans="1:15" hidden="1" x14ac:dyDescent="0.35">
      <c r="A670" t="s">
        <v>6495</v>
      </c>
      <c r="B670" t="s">
        <v>76</v>
      </c>
      <c r="C670" t="s">
        <v>6485</v>
      </c>
      <c r="D670" t="s">
        <v>5569</v>
      </c>
      <c r="E670" t="s">
        <v>119</v>
      </c>
      <c r="F670" t="s">
        <v>119</v>
      </c>
      <c r="G670" t="s">
        <v>162</v>
      </c>
      <c r="H670" t="s">
        <v>6347</v>
      </c>
      <c r="I670" t="s">
        <v>6489</v>
      </c>
      <c r="N670" t="s">
        <v>6349</v>
      </c>
      <c r="O670" s="5">
        <f>0</f>
        <v>0</v>
      </c>
    </row>
    <row r="671" spans="1:15" hidden="1" x14ac:dyDescent="0.35">
      <c r="A671" t="s">
        <v>6495</v>
      </c>
      <c r="B671" t="s">
        <v>76</v>
      </c>
      <c r="C671" t="s">
        <v>6485</v>
      </c>
      <c r="D671" t="s">
        <v>5571</v>
      </c>
      <c r="E671" t="s">
        <v>119</v>
      </c>
      <c r="F671" t="s">
        <v>119</v>
      </c>
      <c r="G671" t="s">
        <v>162</v>
      </c>
      <c r="H671" t="s">
        <v>6347</v>
      </c>
      <c r="I671" t="s">
        <v>6489</v>
      </c>
      <c r="N671" t="s">
        <v>6349</v>
      </c>
      <c r="O671" s="5">
        <f>0</f>
        <v>0</v>
      </c>
    </row>
    <row r="672" spans="1:15" hidden="1" x14ac:dyDescent="0.35">
      <c r="A672" t="s">
        <v>6495</v>
      </c>
      <c r="B672" t="s">
        <v>76</v>
      </c>
      <c r="C672" t="s">
        <v>6357</v>
      </c>
      <c r="D672" t="s">
        <v>6530</v>
      </c>
      <c r="E672" t="s">
        <v>119</v>
      </c>
      <c r="F672" t="s">
        <v>119</v>
      </c>
      <c r="G672" t="s">
        <v>162</v>
      </c>
      <c r="H672" t="s">
        <v>6347</v>
      </c>
      <c r="I672" t="s">
        <v>6359</v>
      </c>
      <c r="N672" t="s">
        <v>6349</v>
      </c>
      <c r="O672" s="5">
        <f>0</f>
        <v>0</v>
      </c>
    </row>
    <row r="673" spans="1:16" hidden="1" x14ac:dyDescent="0.35">
      <c r="A673" t="s">
        <v>6495</v>
      </c>
      <c r="B673" t="s">
        <v>76</v>
      </c>
      <c r="C673" t="s">
        <v>6357</v>
      </c>
      <c r="D673" t="s">
        <v>6530</v>
      </c>
      <c r="E673" t="s">
        <v>6360</v>
      </c>
      <c r="F673" t="s">
        <v>119</v>
      </c>
      <c r="G673" t="s">
        <v>162</v>
      </c>
      <c r="H673" t="s">
        <v>6347</v>
      </c>
      <c r="I673" t="s">
        <v>6361</v>
      </c>
      <c r="N673" t="s">
        <v>6349</v>
      </c>
      <c r="O673" s="5">
        <f>0</f>
        <v>0</v>
      </c>
    </row>
    <row r="674" spans="1:16" hidden="1" x14ac:dyDescent="0.35">
      <c r="A674" t="s">
        <v>6495</v>
      </c>
      <c r="B674" t="s">
        <v>76</v>
      </c>
      <c r="C674" t="s">
        <v>6357</v>
      </c>
      <c r="D674" t="s">
        <v>6530</v>
      </c>
      <c r="E674" t="s">
        <v>6360</v>
      </c>
      <c r="F674" t="s">
        <v>119</v>
      </c>
      <c r="G674" t="s">
        <v>162</v>
      </c>
      <c r="H674" t="s">
        <v>6347</v>
      </c>
      <c r="I674" t="s">
        <v>6362</v>
      </c>
      <c r="N674" t="s">
        <v>6349</v>
      </c>
      <c r="O674" s="5">
        <f>0</f>
        <v>0</v>
      </c>
    </row>
    <row r="675" spans="1:16" hidden="1" x14ac:dyDescent="0.35">
      <c r="A675" t="s">
        <v>6495</v>
      </c>
      <c r="B675" t="s">
        <v>76</v>
      </c>
      <c r="C675" t="s">
        <v>6357</v>
      </c>
      <c r="D675" t="s">
        <v>6531</v>
      </c>
      <c r="E675" t="s">
        <v>6360</v>
      </c>
      <c r="F675" t="s">
        <v>119</v>
      </c>
      <c r="G675" t="s">
        <v>162</v>
      </c>
      <c r="H675" t="s">
        <v>6347</v>
      </c>
      <c r="I675" t="s">
        <v>6361</v>
      </c>
      <c r="N675" t="s">
        <v>6349</v>
      </c>
      <c r="O675" s="5">
        <f>0</f>
        <v>0</v>
      </c>
    </row>
    <row r="676" spans="1:16" hidden="1" x14ac:dyDescent="0.35">
      <c r="A676" t="s">
        <v>6495</v>
      </c>
      <c r="B676" t="s">
        <v>76</v>
      </c>
      <c r="C676" t="s">
        <v>6357</v>
      </c>
      <c r="D676" t="s">
        <v>6531</v>
      </c>
      <c r="E676" t="s">
        <v>6360</v>
      </c>
      <c r="F676" t="s">
        <v>119</v>
      </c>
      <c r="G676" t="s">
        <v>162</v>
      </c>
      <c r="H676" t="s">
        <v>6347</v>
      </c>
      <c r="I676" t="s">
        <v>6362</v>
      </c>
      <c r="N676" t="s">
        <v>6349</v>
      </c>
      <c r="O676" s="5">
        <f>0</f>
        <v>0</v>
      </c>
    </row>
    <row r="677" spans="1:16" hidden="1" x14ac:dyDescent="0.35">
      <c r="A677" t="s">
        <v>6495</v>
      </c>
      <c r="B677" t="s">
        <v>76</v>
      </c>
      <c r="C677" t="s">
        <v>6357</v>
      </c>
      <c r="D677" t="s">
        <v>6531</v>
      </c>
      <c r="E677" t="s">
        <v>119</v>
      </c>
      <c r="F677" t="s">
        <v>119</v>
      </c>
      <c r="G677" t="s">
        <v>162</v>
      </c>
      <c r="H677" t="s">
        <v>6347</v>
      </c>
      <c r="I677" t="s">
        <v>6359</v>
      </c>
      <c r="N677" t="s">
        <v>6349</v>
      </c>
      <c r="O677" s="5">
        <f>0</f>
        <v>0</v>
      </c>
    </row>
    <row r="678" spans="1:16" hidden="1" x14ac:dyDescent="0.35">
      <c r="A678" t="s">
        <v>6495</v>
      </c>
      <c r="B678" t="s">
        <v>76</v>
      </c>
      <c r="C678" t="s">
        <v>6357</v>
      </c>
      <c r="D678" t="s">
        <v>6532</v>
      </c>
      <c r="E678" t="s">
        <v>6360</v>
      </c>
      <c r="F678" t="s">
        <v>119</v>
      </c>
      <c r="G678" t="s">
        <v>162</v>
      </c>
      <c r="H678" t="s">
        <v>6347</v>
      </c>
      <c r="I678" t="s">
        <v>6362</v>
      </c>
      <c r="N678" t="s">
        <v>6349</v>
      </c>
      <c r="O678" s="5">
        <f>0</f>
        <v>0</v>
      </c>
    </row>
    <row r="679" spans="1:16" hidden="1" x14ac:dyDescent="0.35">
      <c r="A679" t="s">
        <v>6495</v>
      </c>
      <c r="B679" t="s">
        <v>76</v>
      </c>
      <c r="C679" t="s">
        <v>6357</v>
      </c>
      <c r="D679" t="s">
        <v>6532</v>
      </c>
      <c r="E679" t="s">
        <v>119</v>
      </c>
      <c r="F679" t="s">
        <v>119</v>
      </c>
      <c r="G679" t="s">
        <v>162</v>
      </c>
      <c r="H679" t="s">
        <v>6347</v>
      </c>
      <c r="I679" t="s">
        <v>6359</v>
      </c>
      <c r="N679" t="s">
        <v>6349</v>
      </c>
      <c r="O679" s="5">
        <f>0</f>
        <v>0</v>
      </c>
    </row>
    <row r="680" spans="1:16" hidden="1" x14ac:dyDescent="0.35">
      <c r="A680" t="s">
        <v>6495</v>
      </c>
      <c r="B680" t="s">
        <v>76</v>
      </c>
      <c r="C680" t="s">
        <v>6357</v>
      </c>
      <c r="D680" t="s">
        <v>6532</v>
      </c>
      <c r="E680" t="s">
        <v>6360</v>
      </c>
      <c r="F680" t="s">
        <v>119</v>
      </c>
      <c r="G680" t="s">
        <v>162</v>
      </c>
      <c r="H680" t="s">
        <v>6347</v>
      </c>
      <c r="I680" t="s">
        <v>6361</v>
      </c>
      <c r="N680" t="s">
        <v>6349</v>
      </c>
      <c r="O680" s="5">
        <f>0</f>
        <v>0</v>
      </c>
    </row>
    <row r="681" spans="1:16" hidden="1" x14ac:dyDescent="0.35">
      <c r="A681" t="s">
        <v>6495</v>
      </c>
      <c r="B681" t="s">
        <v>76</v>
      </c>
      <c r="C681" t="s">
        <v>6363</v>
      </c>
      <c r="D681" t="s">
        <v>5831</v>
      </c>
      <c r="E681" t="s">
        <v>119</v>
      </c>
      <c r="F681" t="s">
        <v>119</v>
      </c>
      <c r="G681" t="s">
        <v>162</v>
      </c>
      <c r="H681" t="s">
        <v>6347</v>
      </c>
      <c r="I681" t="s">
        <v>6533</v>
      </c>
      <c r="N681" t="s">
        <v>6349</v>
      </c>
      <c r="O681" s="5">
        <f>0</f>
        <v>0</v>
      </c>
    </row>
    <row r="682" spans="1:16" hidden="1" x14ac:dyDescent="0.35">
      <c r="A682" t="s">
        <v>6495</v>
      </c>
      <c r="B682" t="s">
        <v>76</v>
      </c>
      <c r="C682" t="s">
        <v>6363</v>
      </c>
      <c r="D682" t="s">
        <v>5837</v>
      </c>
      <c r="E682" t="s">
        <v>119</v>
      </c>
      <c r="F682" t="s">
        <v>119</v>
      </c>
      <c r="G682" t="s">
        <v>162</v>
      </c>
      <c r="H682" t="s">
        <v>6347</v>
      </c>
      <c r="I682" t="s">
        <v>6533</v>
      </c>
      <c r="N682" t="s">
        <v>6349</v>
      </c>
      <c r="O682" s="5">
        <f>0</f>
        <v>0</v>
      </c>
    </row>
    <row r="683" spans="1:16" hidden="1" x14ac:dyDescent="0.35">
      <c r="A683" t="s">
        <v>6495</v>
      </c>
      <c r="B683" t="s">
        <v>76</v>
      </c>
      <c r="C683" t="s">
        <v>6363</v>
      </c>
      <c r="D683" t="s">
        <v>5841</v>
      </c>
      <c r="E683" t="s">
        <v>119</v>
      </c>
      <c r="F683" t="s">
        <v>119</v>
      </c>
      <c r="G683" t="s">
        <v>162</v>
      </c>
      <c r="H683" t="s">
        <v>6347</v>
      </c>
      <c r="I683" t="s">
        <v>6533</v>
      </c>
      <c r="N683" t="s">
        <v>6349</v>
      </c>
      <c r="O683" s="5">
        <f>0</f>
        <v>0</v>
      </c>
    </row>
    <row r="684" spans="1:16" hidden="1" x14ac:dyDescent="0.35">
      <c r="A684" t="s">
        <v>6495</v>
      </c>
      <c r="B684" t="s">
        <v>76</v>
      </c>
      <c r="C684" t="s">
        <v>6363</v>
      </c>
      <c r="D684" t="s">
        <v>5848</v>
      </c>
      <c r="E684" t="s">
        <v>119</v>
      </c>
      <c r="F684" t="s">
        <v>119</v>
      </c>
      <c r="G684" t="s">
        <v>162</v>
      </c>
      <c r="H684" t="s">
        <v>5707</v>
      </c>
      <c r="I684" t="s">
        <v>6534</v>
      </c>
      <c r="N684" t="s">
        <v>6349</v>
      </c>
      <c r="O684" s="5">
        <f>0</f>
        <v>0</v>
      </c>
    </row>
    <row r="685" spans="1:16" hidden="1" x14ac:dyDescent="0.35">
      <c r="A685" t="s">
        <v>6535</v>
      </c>
      <c r="C685" t="s">
        <v>6346</v>
      </c>
      <c r="D685" t="s">
        <v>6535</v>
      </c>
      <c r="E685" t="s">
        <v>119</v>
      </c>
      <c r="F685" t="s">
        <v>119</v>
      </c>
      <c r="G685" t="s">
        <v>154</v>
      </c>
      <c r="H685" t="s">
        <v>6347</v>
      </c>
      <c r="I685" t="s">
        <v>6350</v>
      </c>
      <c r="N685" t="s">
        <v>6349</v>
      </c>
      <c r="O685" s="5">
        <f>0</f>
        <v>0</v>
      </c>
    </row>
    <row r="686" spans="1:16" x14ac:dyDescent="0.35">
      <c r="A686" t="s">
        <v>6535</v>
      </c>
      <c r="C686" t="s">
        <v>6346</v>
      </c>
      <c r="D686" t="s">
        <v>6535</v>
      </c>
      <c r="E686" t="s">
        <v>119</v>
      </c>
      <c r="F686" t="s">
        <v>119</v>
      </c>
      <c r="G686" t="s">
        <v>165</v>
      </c>
      <c r="H686" t="s">
        <v>6347</v>
      </c>
      <c r="I686" t="s">
        <v>6348</v>
      </c>
      <c r="J686" t="s">
        <v>1392</v>
      </c>
      <c r="K686" t="s">
        <v>446</v>
      </c>
      <c r="L686">
        <v>60</v>
      </c>
      <c r="M686">
        <v>3</v>
      </c>
      <c r="N686" t="s">
        <v>6349</v>
      </c>
      <c r="O686" s="5">
        <f>9026</f>
        <v>9026</v>
      </c>
      <c r="P686" t="s">
        <v>22</v>
      </c>
    </row>
    <row r="687" spans="1:16" x14ac:dyDescent="0.35">
      <c r="A687" t="s">
        <v>6535</v>
      </c>
      <c r="C687" t="s">
        <v>6346</v>
      </c>
      <c r="D687" t="s">
        <v>6535</v>
      </c>
      <c r="E687" t="s">
        <v>119</v>
      </c>
      <c r="F687" t="s">
        <v>119</v>
      </c>
      <c r="G687" t="s">
        <v>165</v>
      </c>
      <c r="H687" t="s">
        <v>6347</v>
      </c>
      <c r="I687" t="s">
        <v>6351</v>
      </c>
      <c r="J687" t="s">
        <v>6352</v>
      </c>
      <c r="K687" t="s">
        <v>446</v>
      </c>
      <c r="L687">
        <v>30</v>
      </c>
      <c r="N687" t="s">
        <v>6349</v>
      </c>
      <c r="O687" s="5">
        <f>28256</f>
        <v>28256</v>
      </c>
    </row>
    <row r="688" spans="1:16" x14ac:dyDescent="0.35">
      <c r="A688" t="s">
        <v>6535</v>
      </c>
      <c r="C688" t="s">
        <v>6346</v>
      </c>
      <c r="D688" t="s">
        <v>6535</v>
      </c>
      <c r="E688" t="s">
        <v>119</v>
      </c>
      <c r="F688" t="s">
        <v>119</v>
      </c>
      <c r="G688" t="s">
        <v>165</v>
      </c>
      <c r="H688" t="s">
        <v>6347</v>
      </c>
      <c r="I688" t="s">
        <v>6496</v>
      </c>
      <c r="J688" t="s">
        <v>6497</v>
      </c>
      <c r="K688" t="s">
        <v>446</v>
      </c>
      <c r="L688">
        <v>30</v>
      </c>
      <c r="M688">
        <v>54</v>
      </c>
      <c r="N688" t="s">
        <v>6349</v>
      </c>
      <c r="O688" s="5">
        <f>1140</f>
        <v>1140</v>
      </c>
      <c r="P688" t="s">
        <v>6287</v>
      </c>
    </row>
    <row r="689" spans="1:16" x14ac:dyDescent="0.35">
      <c r="A689" t="s">
        <v>6535</v>
      </c>
      <c r="C689" t="s">
        <v>6346</v>
      </c>
      <c r="D689" t="s">
        <v>6535</v>
      </c>
      <c r="E689" t="s">
        <v>119</v>
      </c>
      <c r="F689" t="s">
        <v>119</v>
      </c>
      <c r="G689" t="s">
        <v>165</v>
      </c>
      <c r="H689" t="s">
        <v>6347</v>
      </c>
      <c r="I689" t="s">
        <v>6536</v>
      </c>
      <c r="J689" t="s">
        <v>6537</v>
      </c>
      <c r="K689" t="s">
        <v>446</v>
      </c>
      <c r="L689">
        <v>30</v>
      </c>
      <c r="M689">
        <v>2</v>
      </c>
      <c r="N689" t="s">
        <v>6349</v>
      </c>
      <c r="O689" s="5">
        <f>530</f>
        <v>530</v>
      </c>
      <c r="P689" t="s">
        <v>22</v>
      </c>
    </row>
    <row r="690" spans="1:16" x14ac:dyDescent="0.35">
      <c r="A690" t="s">
        <v>6535</v>
      </c>
      <c r="C690" t="s">
        <v>6346</v>
      </c>
      <c r="D690" t="s">
        <v>6535</v>
      </c>
      <c r="E690" t="s">
        <v>119</v>
      </c>
      <c r="F690" t="s">
        <v>119</v>
      </c>
      <c r="G690" t="s">
        <v>165</v>
      </c>
      <c r="H690" t="s">
        <v>6347</v>
      </c>
      <c r="I690" t="s">
        <v>6348</v>
      </c>
      <c r="J690" t="s">
        <v>495</v>
      </c>
      <c r="K690" t="s">
        <v>446</v>
      </c>
      <c r="L690">
        <v>60</v>
      </c>
      <c r="M690">
        <v>6</v>
      </c>
      <c r="N690" t="s">
        <v>6349</v>
      </c>
      <c r="O690" s="5">
        <f>20557</f>
        <v>20557</v>
      </c>
      <c r="P690" t="s">
        <v>22</v>
      </c>
    </row>
    <row r="691" spans="1:16" x14ac:dyDescent="0.35">
      <c r="A691" t="s">
        <v>6535</v>
      </c>
      <c r="C691" t="s">
        <v>6346</v>
      </c>
      <c r="D691" t="s">
        <v>6535</v>
      </c>
      <c r="E691" t="s">
        <v>119</v>
      </c>
      <c r="F691" t="s">
        <v>119</v>
      </c>
      <c r="G691" t="s">
        <v>165</v>
      </c>
      <c r="H691" t="s">
        <v>6347</v>
      </c>
      <c r="I691" t="s">
        <v>6348</v>
      </c>
      <c r="J691" t="s">
        <v>495</v>
      </c>
      <c r="K691" t="s">
        <v>452</v>
      </c>
      <c r="L691">
        <v>60</v>
      </c>
      <c r="M691">
        <v>1</v>
      </c>
      <c r="N691" t="s">
        <v>6349</v>
      </c>
      <c r="O691" s="5">
        <f>1072</f>
        <v>1072</v>
      </c>
      <c r="P691" t="s">
        <v>22</v>
      </c>
    </row>
    <row r="692" spans="1:16" x14ac:dyDescent="0.35">
      <c r="A692" t="s">
        <v>6535</v>
      </c>
      <c r="C692" t="s">
        <v>6346</v>
      </c>
      <c r="D692" t="s">
        <v>6535</v>
      </c>
      <c r="E692" t="s">
        <v>119</v>
      </c>
      <c r="F692" t="s">
        <v>119</v>
      </c>
      <c r="G692" t="s">
        <v>165</v>
      </c>
      <c r="H692" t="s">
        <v>6347</v>
      </c>
      <c r="I692" t="s">
        <v>6536</v>
      </c>
      <c r="J692" t="s">
        <v>6537</v>
      </c>
      <c r="K692" t="s">
        <v>446</v>
      </c>
      <c r="L692">
        <v>7</v>
      </c>
      <c r="M692">
        <v>2</v>
      </c>
      <c r="N692" t="s">
        <v>6349</v>
      </c>
      <c r="O692" s="5">
        <f>890</f>
        <v>890</v>
      </c>
      <c r="P692" t="s">
        <v>22</v>
      </c>
    </row>
    <row r="693" spans="1:16" hidden="1" x14ac:dyDescent="0.35">
      <c r="A693" t="s">
        <v>6535</v>
      </c>
      <c r="C693" t="s">
        <v>6346</v>
      </c>
      <c r="D693" t="s">
        <v>6535</v>
      </c>
      <c r="E693" t="s">
        <v>119</v>
      </c>
      <c r="F693" t="s">
        <v>119</v>
      </c>
      <c r="G693" t="s">
        <v>154</v>
      </c>
      <c r="H693" t="s">
        <v>6347</v>
      </c>
      <c r="I693" t="s">
        <v>6354</v>
      </c>
      <c r="N693" t="s">
        <v>6349</v>
      </c>
      <c r="O693" s="5">
        <f>0</f>
        <v>0</v>
      </c>
    </row>
    <row r="694" spans="1:16" x14ac:dyDescent="0.35">
      <c r="A694" t="s">
        <v>6535</v>
      </c>
      <c r="C694" t="s">
        <v>6346</v>
      </c>
      <c r="D694" t="s">
        <v>6535</v>
      </c>
      <c r="E694" t="s">
        <v>119</v>
      </c>
      <c r="F694" t="s">
        <v>119</v>
      </c>
      <c r="G694" t="s">
        <v>165</v>
      </c>
      <c r="H694" t="s">
        <v>6347</v>
      </c>
      <c r="I694" t="s">
        <v>6536</v>
      </c>
      <c r="J694" t="s">
        <v>6537</v>
      </c>
      <c r="K694" t="s">
        <v>446</v>
      </c>
      <c r="L694">
        <v>60</v>
      </c>
      <c r="M694">
        <v>2</v>
      </c>
      <c r="N694" t="s">
        <v>6349</v>
      </c>
      <c r="O694" s="5">
        <f>715</f>
        <v>715</v>
      </c>
      <c r="P694" t="s">
        <v>22</v>
      </c>
    </row>
    <row r="695" spans="1:16" x14ac:dyDescent="0.35">
      <c r="A695" t="s">
        <v>6535</v>
      </c>
      <c r="C695" t="s">
        <v>6346</v>
      </c>
      <c r="D695" t="s">
        <v>6535</v>
      </c>
      <c r="E695" t="s">
        <v>119</v>
      </c>
      <c r="F695" t="s">
        <v>119</v>
      </c>
      <c r="G695" t="s">
        <v>165</v>
      </c>
      <c r="H695" t="s">
        <v>6347</v>
      </c>
      <c r="I695" t="s">
        <v>6348</v>
      </c>
      <c r="J695" t="s">
        <v>495</v>
      </c>
      <c r="K695" t="s">
        <v>452</v>
      </c>
      <c r="L695">
        <v>7</v>
      </c>
      <c r="M695">
        <v>1</v>
      </c>
      <c r="N695" t="s">
        <v>6349</v>
      </c>
      <c r="O695" s="5">
        <f>1649</f>
        <v>1649</v>
      </c>
      <c r="P695" t="s">
        <v>22</v>
      </c>
    </row>
    <row r="696" spans="1:16" x14ac:dyDescent="0.35">
      <c r="A696" t="s">
        <v>6535</v>
      </c>
      <c r="C696" t="s">
        <v>6346</v>
      </c>
      <c r="D696" t="s">
        <v>6535</v>
      </c>
      <c r="E696" t="s">
        <v>119</v>
      </c>
      <c r="F696" t="s">
        <v>119</v>
      </c>
      <c r="G696" t="s">
        <v>165</v>
      </c>
      <c r="H696" t="s">
        <v>6347</v>
      </c>
      <c r="I696" t="s">
        <v>6348</v>
      </c>
      <c r="J696" t="s">
        <v>495</v>
      </c>
      <c r="K696" t="s">
        <v>452</v>
      </c>
      <c r="L696">
        <v>30</v>
      </c>
      <c r="M696">
        <v>1</v>
      </c>
      <c r="N696" t="s">
        <v>6349</v>
      </c>
      <c r="O696" s="5">
        <f>2019</f>
        <v>2019</v>
      </c>
      <c r="P696" t="s">
        <v>22</v>
      </c>
    </row>
    <row r="697" spans="1:16" x14ac:dyDescent="0.35">
      <c r="A697" t="s">
        <v>6535</v>
      </c>
      <c r="C697" t="s">
        <v>6346</v>
      </c>
      <c r="D697" t="s">
        <v>6535</v>
      </c>
      <c r="E697" t="s">
        <v>119</v>
      </c>
      <c r="F697" t="s">
        <v>119</v>
      </c>
      <c r="G697" t="s">
        <v>165</v>
      </c>
      <c r="H697" t="s">
        <v>6347</v>
      </c>
      <c r="I697" t="s">
        <v>6496</v>
      </c>
      <c r="J697" t="s">
        <v>6497</v>
      </c>
      <c r="K697" t="s">
        <v>452</v>
      </c>
      <c r="L697">
        <v>60</v>
      </c>
      <c r="M697">
        <v>54</v>
      </c>
      <c r="N697" t="s">
        <v>6349</v>
      </c>
      <c r="O697" s="5">
        <f>760</f>
        <v>760</v>
      </c>
      <c r="P697" t="s">
        <v>6287</v>
      </c>
    </row>
    <row r="698" spans="1:16" hidden="1" x14ac:dyDescent="0.35">
      <c r="A698" t="s">
        <v>6535</v>
      </c>
      <c r="C698" t="s">
        <v>6346</v>
      </c>
      <c r="D698" t="s">
        <v>6535</v>
      </c>
      <c r="E698" t="s">
        <v>119</v>
      </c>
      <c r="F698" t="s">
        <v>119</v>
      </c>
      <c r="G698" t="s">
        <v>154</v>
      </c>
      <c r="H698" t="s">
        <v>6347</v>
      </c>
      <c r="I698" t="s">
        <v>6353</v>
      </c>
      <c r="N698" t="s">
        <v>6349</v>
      </c>
      <c r="O698" s="5">
        <f>0</f>
        <v>0</v>
      </c>
    </row>
    <row r="699" spans="1:16" x14ac:dyDescent="0.35">
      <c r="A699" t="s">
        <v>6535</v>
      </c>
      <c r="C699" t="s">
        <v>6346</v>
      </c>
      <c r="D699" t="s">
        <v>6535</v>
      </c>
      <c r="E699" t="s">
        <v>119</v>
      </c>
      <c r="F699" t="s">
        <v>119</v>
      </c>
      <c r="G699" t="s">
        <v>165</v>
      </c>
      <c r="H699" t="s">
        <v>6347</v>
      </c>
      <c r="I699" t="s">
        <v>6536</v>
      </c>
      <c r="J699" t="s">
        <v>6537</v>
      </c>
      <c r="K699" t="s">
        <v>452</v>
      </c>
      <c r="L699">
        <v>7</v>
      </c>
      <c r="M699">
        <v>2</v>
      </c>
      <c r="N699" t="s">
        <v>6349</v>
      </c>
      <c r="O699" s="5">
        <f>590</f>
        <v>590</v>
      </c>
      <c r="P699" t="s">
        <v>22</v>
      </c>
    </row>
    <row r="700" spans="1:16" x14ac:dyDescent="0.35">
      <c r="A700" t="s">
        <v>6535</v>
      </c>
      <c r="C700" t="s">
        <v>6346</v>
      </c>
      <c r="D700" t="s">
        <v>6535</v>
      </c>
      <c r="E700" t="s">
        <v>119</v>
      </c>
      <c r="F700" t="s">
        <v>119</v>
      </c>
      <c r="G700" t="s">
        <v>165</v>
      </c>
      <c r="H700" t="s">
        <v>6347</v>
      </c>
      <c r="I700" t="s">
        <v>6496</v>
      </c>
      <c r="J700" t="s">
        <v>6497</v>
      </c>
      <c r="K700" t="s">
        <v>452</v>
      </c>
      <c r="L700">
        <v>30</v>
      </c>
      <c r="M700">
        <v>54</v>
      </c>
      <c r="N700" t="s">
        <v>6349</v>
      </c>
      <c r="O700" s="5">
        <f>760</f>
        <v>760</v>
      </c>
      <c r="P700" t="s">
        <v>6287</v>
      </c>
    </row>
    <row r="701" spans="1:16" x14ac:dyDescent="0.35">
      <c r="A701" t="s">
        <v>6535</v>
      </c>
      <c r="C701" t="s">
        <v>6346</v>
      </c>
      <c r="D701" t="s">
        <v>6535</v>
      </c>
      <c r="E701" t="s">
        <v>119</v>
      </c>
      <c r="F701" t="s">
        <v>119</v>
      </c>
      <c r="G701" t="s">
        <v>165</v>
      </c>
      <c r="H701" t="s">
        <v>6347</v>
      </c>
      <c r="I701" t="s">
        <v>6536</v>
      </c>
      <c r="J701" t="s">
        <v>6538</v>
      </c>
      <c r="K701" t="s">
        <v>452</v>
      </c>
      <c r="L701">
        <v>7</v>
      </c>
      <c r="M701">
        <v>4</v>
      </c>
      <c r="N701" t="s">
        <v>6349</v>
      </c>
      <c r="O701" s="5">
        <f>618</f>
        <v>618</v>
      </c>
      <c r="P701" t="s">
        <v>22</v>
      </c>
    </row>
    <row r="702" spans="1:16" hidden="1" x14ac:dyDescent="0.35">
      <c r="A702" t="s">
        <v>6535</v>
      </c>
      <c r="C702" t="s">
        <v>6346</v>
      </c>
      <c r="D702" t="s">
        <v>6535</v>
      </c>
      <c r="E702" t="s">
        <v>119</v>
      </c>
      <c r="F702" t="s">
        <v>119</v>
      </c>
      <c r="G702" t="s">
        <v>154</v>
      </c>
      <c r="H702" t="s">
        <v>6347</v>
      </c>
      <c r="I702" t="s">
        <v>6539</v>
      </c>
      <c r="N702" t="s">
        <v>6349</v>
      </c>
      <c r="O702" s="5">
        <f>0</f>
        <v>0</v>
      </c>
    </row>
    <row r="703" spans="1:16" x14ac:dyDescent="0.35">
      <c r="A703" t="s">
        <v>6535</v>
      </c>
      <c r="C703" t="s">
        <v>6346</v>
      </c>
      <c r="D703" t="s">
        <v>6535</v>
      </c>
      <c r="E703" t="s">
        <v>119</v>
      </c>
      <c r="F703" t="s">
        <v>119</v>
      </c>
      <c r="G703" t="s">
        <v>165</v>
      </c>
      <c r="H703" t="s">
        <v>6347</v>
      </c>
      <c r="I703" t="s">
        <v>6348</v>
      </c>
      <c r="J703" t="s">
        <v>495</v>
      </c>
      <c r="K703" t="s">
        <v>446</v>
      </c>
      <c r="L703">
        <v>30</v>
      </c>
      <c r="M703">
        <v>6</v>
      </c>
      <c r="N703" t="s">
        <v>6349</v>
      </c>
      <c r="O703" s="5">
        <f>26520</f>
        <v>26520</v>
      </c>
      <c r="P703" t="s">
        <v>22</v>
      </c>
    </row>
    <row r="704" spans="1:16" x14ac:dyDescent="0.35">
      <c r="A704" t="s">
        <v>6535</v>
      </c>
      <c r="C704" t="s">
        <v>6346</v>
      </c>
      <c r="D704" t="s">
        <v>6535</v>
      </c>
      <c r="E704" t="s">
        <v>119</v>
      </c>
      <c r="F704" t="s">
        <v>119</v>
      </c>
      <c r="G704" t="s">
        <v>165</v>
      </c>
      <c r="H704" t="s">
        <v>6347</v>
      </c>
      <c r="I704" t="s">
        <v>6496</v>
      </c>
      <c r="J704" t="s">
        <v>6497</v>
      </c>
      <c r="K704" t="s">
        <v>446</v>
      </c>
      <c r="L704">
        <v>7</v>
      </c>
      <c r="M704">
        <v>54</v>
      </c>
      <c r="N704" t="s">
        <v>6349</v>
      </c>
      <c r="O704" s="5">
        <f>1140</f>
        <v>1140</v>
      </c>
      <c r="P704" t="s">
        <v>6287</v>
      </c>
    </row>
    <row r="705" spans="1:16" x14ac:dyDescent="0.35">
      <c r="A705" t="s">
        <v>6535</v>
      </c>
      <c r="C705" t="s">
        <v>6346</v>
      </c>
      <c r="D705" t="s">
        <v>6535</v>
      </c>
      <c r="E705" t="s">
        <v>119</v>
      </c>
      <c r="F705" t="s">
        <v>119</v>
      </c>
      <c r="G705" t="s">
        <v>165</v>
      </c>
      <c r="H705" t="s">
        <v>6347</v>
      </c>
      <c r="I705" t="s">
        <v>6536</v>
      </c>
      <c r="J705" t="s">
        <v>6537</v>
      </c>
      <c r="K705" t="s">
        <v>452</v>
      </c>
      <c r="L705">
        <v>30</v>
      </c>
      <c r="M705">
        <v>2</v>
      </c>
      <c r="N705" t="s">
        <v>6349</v>
      </c>
      <c r="O705" s="5">
        <f>231</f>
        <v>231</v>
      </c>
      <c r="P705" t="s">
        <v>22</v>
      </c>
    </row>
    <row r="706" spans="1:16" x14ac:dyDescent="0.35">
      <c r="A706" t="s">
        <v>6535</v>
      </c>
      <c r="C706" t="s">
        <v>6346</v>
      </c>
      <c r="D706" t="s">
        <v>6535</v>
      </c>
      <c r="E706" t="s">
        <v>119</v>
      </c>
      <c r="F706" t="s">
        <v>119</v>
      </c>
      <c r="G706" t="s">
        <v>165</v>
      </c>
      <c r="H706" t="s">
        <v>6347</v>
      </c>
      <c r="I706" t="s">
        <v>6348</v>
      </c>
      <c r="J706" t="s">
        <v>495</v>
      </c>
      <c r="K706" t="s">
        <v>446</v>
      </c>
      <c r="L706">
        <v>7</v>
      </c>
      <c r="M706">
        <v>8</v>
      </c>
      <c r="N706" t="s">
        <v>6349</v>
      </c>
      <c r="O706" s="5">
        <f>29450</f>
        <v>29450</v>
      </c>
      <c r="P706" t="s">
        <v>22</v>
      </c>
    </row>
    <row r="707" spans="1:16" hidden="1" x14ac:dyDescent="0.35">
      <c r="A707" t="s">
        <v>6535</v>
      </c>
      <c r="C707" t="s">
        <v>6346</v>
      </c>
      <c r="D707" t="s">
        <v>6535</v>
      </c>
      <c r="E707" t="s">
        <v>119</v>
      </c>
      <c r="F707" t="s">
        <v>119</v>
      </c>
      <c r="G707" t="s">
        <v>154</v>
      </c>
      <c r="H707" t="s">
        <v>6347</v>
      </c>
      <c r="I707" t="s">
        <v>6540</v>
      </c>
      <c r="N707" t="s">
        <v>6349</v>
      </c>
      <c r="O707" s="5">
        <f>0</f>
        <v>0</v>
      </c>
    </row>
    <row r="708" spans="1:16" hidden="1" x14ac:dyDescent="0.35">
      <c r="A708" t="s">
        <v>6535</v>
      </c>
      <c r="C708" t="s">
        <v>6346</v>
      </c>
      <c r="D708" t="s">
        <v>6535</v>
      </c>
      <c r="E708" t="s">
        <v>119</v>
      </c>
      <c r="F708" t="s">
        <v>119</v>
      </c>
      <c r="G708" t="s">
        <v>154</v>
      </c>
      <c r="H708" t="s">
        <v>6347</v>
      </c>
      <c r="I708" t="s">
        <v>6541</v>
      </c>
      <c r="N708" t="s">
        <v>6349</v>
      </c>
      <c r="O708" s="5">
        <f>0</f>
        <v>0</v>
      </c>
    </row>
    <row r="709" spans="1:16" x14ac:dyDescent="0.35">
      <c r="A709" t="s">
        <v>6535</v>
      </c>
      <c r="C709" t="s">
        <v>6346</v>
      </c>
      <c r="D709" t="s">
        <v>6535</v>
      </c>
      <c r="E709" t="s">
        <v>119</v>
      </c>
      <c r="F709" t="s">
        <v>119</v>
      </c>
      <c r="G709" t="s">
        <v>165</v>
      </c>
      <c r="H709" t="s">
        <v>6347</v>
      </c>
      <c r="I709" t="s">
        <v>6348</v>
      </c>
      <c r="J709" t="s">
        <v>1392</v>
      </c>
      <c r="K709" t="s">
        <v>446</v>
      </c>
      <c r="L709">
        <v>7</v>
      </c>
      <c r="M709">
        <v>3</v>
      </c>
      <c r="N709" t="s">
        <v>6349</v>
      </c>
      <c r="O709" s="5">
        <f>7582</f>
        <v>7582</v>
      </c>
      <c r="P709" t="s">
        <v>22</v>
      </c>
    </row>
    <row r="710" spans="1:16" hidden="1" x14ac:dyDescent="0.35">
      <c r="A710" t="s">
        <v>6535</v>
      </c>
      <c r="C710" t="s">
        <v>6346</v>
      </c>
      <c r="D710" t="s">
        <v>6535</v>
      </c>
      <c r="E710" t="s">
        <v>119</v>
      </c>
      <c r="F710" t="s">
        <v>119</v>
      </c>
      <c r="G710" t="s">
        <v>154</v>
      </c>
      <c r="H710" t="s">
        <v>6347</v>
      </c>
      <c r="I710" t="s">
        <v>6542</v>
      </c>
      <c r="N710" t="s">
        <v>6349</v>
      </c>
      <c r="O710" s="5">
        <f>0</f>
        <v>0</v>
      </c>
    </row>
    <row r="711" spans="1:16" hidden="1" x14ac:dyDescent="0.35">
      <c r="A711" t="s">
        <v>6535</v>
      </c>
      <c r="C711" t="s">
        <v>6346</v>
      </c>
      <c r="D711" t="s">
        <v>6535</v>
      </c>
      <c r="E711" t="s">
        <v>119</v>
      </c>
      <c r="F711" t="s">
        <v>119</v>
      </c>
      <c r="G711" t="s">
        <v>154</v>
      </c>
      <c r="H711" t="s">
        <v>6347</v>
      </c>
      <c r="I711" t="s">
        <v>6543</v>
      </c>
      <c r="N711" t="s">
        <v>6349</v>
      </c>
      <c r="O711" s="5">
        <f>0</f>
        <v>0</v>
      </c>
    </row>
    <row r="712" spans="1:16" hidden="1" x14ac:dyDescent="0.35">
      <c r="A712" t="s">
        <v>6535</v>
      </c>
      <c r="C712" t="s">
        <v>6346</v>
      </c>
      <c r="D712" t="s">
        <v>6535</v>
      </c>
      <c r="E712" t="s">
        <v>119</v>
      </c>
      <c r="F712" t="s">
        <v>119</v>
      </c>
      <c r="G712" t="s">
        <v>154</v>
      </c>
      <c r="H712" t="s">
        <v>6347</v>
      </c>
      <c r="I712" t="s">
        <v>6544</v>
      </c>
      <c r="N712" t="s">
        <v>6349</v>
      </c>
      <c r="O712" s="5">
        <f>0</f>
        <v>0</v>
      </c>
    </row>
    <row r="713" spans="1:16" x14ac:dyDescent="0.35">
      <c r="A713" t="s">
        <v>6535</v>
      </c>
      <c r="C713" t="s">
        <v>6346</v>
      </c>
      <c r="D713" t="s">
        <v>6535</v>
      </c>
      <c r="E713" t="s">
        <v>119</v>
      </c>
      <c r="F713" t="s">
        <v>119</v>
      </c>
      <c r="G713" t="s">
        <v>165</v>
      </c>
      <c r="H713" t="s">
        <v>6347</v>
      </c>
      <c r="I713" t="s">
        <v>6536</v>
      </c>
      <c r="J713" t="s">
        <v>6537</v>
      </c>
      <c r="K713" t="s">
        <v>452</v>
      </c>
      <c r="L713">
        <v>60</v>
      </c>
      <c r="M713">
        <v>2</v>
      </c>
      <c r="N713" t="s">
        <v>6349</v>
      </c>
      <c r="O713" s="5">
        <f>416</f>
        <v>416</v>
      </c>
      <c r="P713" t="s">
        <v>22</v>
      </c>
    </row>
    <row r="714" spans="1:16" x14ac:dyDescent="0.35">
      <c r="A714" t="s">
        <v>6535</v>
      </c>
      <c r="C714" t="s">
        <v>6346</v>
      </c>
      <c r="D714" t="s">
        <v>6535</v>
      </c>
      <c r="E714" t="s">
        <v>119</v>
      </c>
      <c r="F714" t="s">
        <v>119</v>
      </c>
      <c r="G714" t="s">
        <v>165</v>
      </c>
      <c r="H714" t="s">
        <v>6347</v>
      </c>
      <c r="I714" t="s">
        <v>6496</v>
      </c>
      <c r="J714" t="s">
        <v>6497</v>
      </c>
      <c r="K714" t="s">
        <v>446</v>
      </c>
      <c r="L714">
        <v>60</v>
      </c>
      <c r="M714">
        <v>54</v>
      </c>
      <c r="N714" t="s">
        <v>6349</v>
      </c>
      <c r="O714" s="5">
        <f>1140</f>
        <v>1140</v>
      </c>
      <c r="P714" t="s">
        <v>6287</v>
      </c>
    </row>
    <row r="715" spans="1:16" x14ac:dyDescent="0.35">
      <c r="A715" t="s">
        <v>6535</v>
      </c>
      <c r="C715" t="s">
        <v>6346</v>
      </c>
      <c r="D715" t="s">
        <v>6535</v>
      </c>
      <c r="E715" t="s">
        <v>119</v>
      </c>
      <c r="F715" t="s">
        <v>119</v>
      </c>
      <c r="G715" t="s">
        <v>165</v>
      </c>
      <c r="H715" t="s">
        <v>6347</v>
      </c>
      <c r="I715" t="s">
        <v>6348</v>
      </c>
      <c r="J715" t="s">
        <v>1392</v>
      </c>
      <c r="K715" t="s">
        <v>446</v>
      </c>
      <c r="L715">
        <v>30</v>
      </c>
      <c r="M715">
        <v>3</v>
      </c>
      <c r="N715" t="s">
        <v>6349</v>
      </c>
      <c r="O715" s="5">
        <f>6697</f>
        <v>6697</v>
      </c>
      <c r="P715" t="s">
        <v>22</v>
      </c>
    </row>
    <row r="716" spans="1:16" x14ac:dyDescent="0.35">
      <c r="A716" t="s">
        <v>6535</v>
      </c>
      <c r="C716" t="s">
        <v>6346</v>
      </c>
      <c r="D716" t="s">
        <v>6535</v>
      </c>
      <c r="E716" t="s">
        <v>119</v>
      </c>
      <c r="F716" t="s">
        <v>119</v>
      </c>
      <c r="G716" t="s">
        <v>165</v>
      </c>
      <c r="H716" t="s">
        <v>6347</v>
      </c>
      <c r="I716" t="s">
        <v>6496</v>
      </c>
      <c r="J716" t="s">
        <v>6497</v>
      </c>
      <c r="K716" t="s">
        <v>452</v>
      </c>
      <c r="L716">
        <v>7</v>
      </c>
      <c r="M716">
        <v>54</v>
      </c>
      <c r="N716" t="s">
        <v>6349</v>
      </c>
      <c r="O716" s="5">
        <f>760</f>
        <v>760</v>
      </c>
      <c r="P716" t="s">
        <v>6287</v>
      </c>
    </row>
    <row r="717" spans="1:16" hidden="1" x14ac:dyDescent="0.35">
      <c r="A717" t="s">
        <v>6535</v>
      </c>
      <c r="C717" t="s">
        <v>6346</v>
      </c>
      <c r="D717" t="s">
        <v>6535</v>
      </c>
      <c r="E717" t="s">
        <v>119</v>
      </c>
      <c r="F717" t="s">
        <v>119</v>
      </c>
      <c r="G717" t="s">
        <v>154</v>
      </c>
      <c r="H717" t="s">
        <v>6347</v>
      </c>
      <c r="I717" t="s">
        <v>6545</v>
      </c>
      <c r="N717" t="s">
        <v>6349</v>
      </c>
      <c r="O717" s="5">
        <f>0</f>
        <v>0</v>
      </c>
    </row>
    <row r="718" spans="1:16" hidden="1" x14ac:dyDescent="0.35">
      <c r="A718" t="s">
        <v>6535</v>
      </c>
      <c r="C718" t="s">
        <v>6346</v>
      </c>
      <c r="D718" t="s">
        <v>6535</v>
      </c>
      <c r="E718" t="s">
        <v>119</v>
      </c>
      <c r="F718" t="s">
        <v>119</v>
      </c>
      <c r="G718" t="s">
        <v>154</v>
      </c>
      <c r="H718" t="s">
        <v>6347</v>
      </c>
      <c r="I718" t="s">
        <v>6302</v>
      </c>
      <c r="N718" t="s">
        <v>6349</v>
      </c>
      <c r="O718" s="5">
        <f>0</f>
        <v>0</v>
      </c>
    </row>
    <row r="719" spans="1:16" hidden="1" x14ac:dyDescent="0.35">
      <c r="A719" t="s">
        <v>6535</v>
      </c>
      <c r="B719" t="s">
        <v>5854</v>
      </c>
      <c r="C719" t="s">
        <v>6363</v>
      </c>
      <c r="D719" t="s">
        <v>5855</v>
      </c>
      <c r="E719" t="s">
        <v>119</v>
      </c>
      <c r="F719" t="s">
        <v>119</v>
      </c>
      <c r="G719" t="s">
        <v>154</v>
      </c>
      <c r="H719" t="s">
        <v>5707</v>
      </c>
      <c r="I719" t="s">
        <v>6546</v>
      </c>
      <c r="N719" t="s">
        <v>6349</v>
      </c>
      <c r="O719" s="5">
        <f>0</f>
        <v>0</v>
      </c>
    </row>
    <row r="720" spans="1:16" hidden="1" x14ac:dyDescent="0.35">
      <c r="A720" t="s">
        <v>6535</v>
      </c>
      <c r="B720" t="s">
        <v>5854</v>
      </c>
      <c r="C720" t="s">
        <v>6363</v>
      </c>
      <c r="D720" t="s">
        <v>5855</v>
      </c>
      <c r="E720" t="s">
        <v>119</v>
      </c>
      <c r="F720" t="s">
        <v>119</v>
      </c>
      <c r="G720" t="s">
        <v>162</v>
      </c>
      <c r="H720" t="s">
        <v>6347</v>
      </c>
      <c r="I720" t="s">
        <v>6533</v>
      </c>
      <c r="N720" t="s">
        <v>6349</v>
      </c>
      <c r="O720" s="5">
        <f>0</f>
        <v>0</v>
      </c>
    </row>
    <row r="721" spans="1:15" hidden="1" x14ac:dyDescent="0.35">
      <c r="A721" t="s">
        <v>6535</v>
      </c>
      <c r="B721" t="s">
        <v>5854</v>
      </c>
      <c r="C721" t="s">
        <v>6363</v>
      </c>
      <c r="D721" t="s">
        <v>5855</v>
      </c>
      <c r="E721" t="s">
        <v>119</v>
      </c>
      <c r="F721" t="s">
        <v>119</v>
      </c>
      <c r="G721" t="s">
        <v>154</v>
      </c>
      <c r="H721" t="s">
        <v>6347</v>
      </c>
      <c r="I721" t="s">
        <v>6547</v>
      </c>
      <c r="N721" t="s">
        <v>6349</v>
      </c>
      <c r="O721" s="5">
        <f>0</f>
        <v>0</v>
      </c>
    </row>
    <row r="722" spans="1:15" hidden="1" x14ac:dyDescent="0.35">
      <c r="A722" t="s">
        <v>6535</v>
      </c>
      <c r="B722" t="s">
        <v>3250</v>
      </c>
      <c r="C722" t="s">
        <v>6481</v>
      </c>
      <c r="D722" t="s">
        <v>3255</v>
      </c>
      <c r="E722" t="s">
        <v>119</v>
      </c>
      <c r="F722" t="s">
        <v>119</v>
      </c>
      <c r="G722" t="s">
        <v>161</v>
      </c>
      <c r="H722" t="s">
        <v>5707</v>
      </c>
      <c r="I722" t="s">
        <v>6482</v>
      </c>
      <c r="N722" t="s">
        <v>6349</v>
      </c>
      <c r="O722" s="5">
        <f>0</f>
        <v>0</v>
      </c>
    </row>
    <row r="723" spans="1:15" hidden="1" x14ac:dyDescent="0.35">
      <c r="A723" t="s">
        <v>6535</v>
      </c>
      <c r="B723" t="s">
        <v>3250</v>
      </c>
      <c r="C723" t="s">
        <v>6481</v>
      </c>
      <c r="D723" t="s">
        <v>3255</v>
      </c>
      <c r="E723" t="s">
        <v>119</v>
      </c>
      <c r="F723" t="s">
        <v>119</v>
      </c>
      <c r="G723" t="s">
        <v>162</v>
      </c>
      <c r="H723" t="s">
        <v>5707</v>
      </c>
      <c r="I723" t="s">
        <v>6484</v>
      </c>
      <c r="N723" t="s">
        <v>6349</v>
      </c>
      <c r="O723" s="5">
        <f>0</f>
        <v>0</v>
      </c>
    </row>
    <row r="724" spans="1:15" hidden="1" x14ac:dyDescent="0.35">
      <c r="A724" t="s">
        <v>6535</v>
      </c>
      <c r="B724" t="s">
        <v>3250</v>
      </c>
      <c r="C724" t="s">
        <v>6481</v>
      </c>
      <c r="D724" t="s">
        <v>3255</v>
      </c>
      <c r="E724" t="s">
        <v>119</v>
      </c>
      <c r="F724" t="s">
        <v>119</v>
      </c>
      <c r="G724" t="s">
        <v>162</v>
      </c>
      <c r="H724" t="s">
        <v>6347</v>
      </c>
      <c r="I724" t="s">
        <v>6483</v>
      </c>
      <c r="N724" t="s">
        <v>6349</v>
      </c>
      <c r="O724" s="5">
        <f>0</f>
        <v>0</v>
      </c>
    </row>
    <row r="725" spans="1:15" hidden="1" x14ac:dyDescent="0.35">
      <c r="A725" t="s">
        <v>6535</v>
      </c>
      <c r="B725" t="s">
        <v>24</v>
      </c>
      <c r="C725" t="s">
        <v>6485</v>
      </c>
      <c r="D725" t="s">
        <v>25</v>
      </c>
      <c r="E725" t="s">
        <v>119</v>
      </c>
      <c r="F725" t="s">
        <v>119</v>
      </c>
      <c r="G725" t="s">
        <v>162</v>
      </c>
      <c r="H725" t="s">
        <v>6347</v>
      </c>
      <c r="I725" t="s">
        <v>6489</v>
      </c>
      <c r="N725" t="s">
        <v>6349</v>
      </c>
      <c r="O725" s="5">
        <f>0</f>
        <v>0</v>
      </c>
    </row>
    <row r="726" spans="1:15" hidden="1" x14ac:dyDescent="0.35">
      <c r="A726" t="s">
        <v>6535</v>
      </c>
      <c r="B726" t="s">
        <v>24</v>
      </c>
      <c r="C726" t="s">
        <v>6485</v>
      </c>
      <c r="D726" t="s">
        <v>25</v>
      </c>
      <c r="E726" t="s">
        <v>119</v>
      </c>
      <c r="F726" t="s">
        <v>119</v>
      </c>
      <c r="G726" t="s">
        <v>154</v>
      </c>
      <c r="H726" t="s">
        <v>5707</v>
      </c>
      <c r="I726" t="s">
        <v>6548</v>
      </c>
      <c r="N726" t="s">
        <v>6349</v>
      </c>
      <c r="O726" s="5">
        <f>0</f>
        <v>0</v>
      </c>
    </row>
    <row r="727" spans="1:15" hidden="1" x14ac:dyDescent="0.35">
      <c r="A727" t="s">
        <v>6535</v>
      </c>
      <c r="B727" t="s">
        <v>24</v>
      </c>
      <c r="C727" t="s">
        <v>6485</v>
      </c>
      <c r="D727" t="s">
        <v>25</v>
      </c>
      <c r="E727" t="s">
        <v>119</v>
      </c>
      <c r="F727" t="s">
        <v>119</v>
      </c>
      <c r="G727" t="s">
        <v>154</v>
      </c>
      <c r="H727" t="s">
        <v>5707</v>
      </c>
      <c r="I727" t="s">
        <v>6487</v>
      </c>
      <c r="N727" t="s">
        <v>6349</v>
      </c>
      <c r="O727" s="5">
        <f>0</f>
        <v>0</v>
      </c>
    </row>
    <row r="728" spans="1:15" hidden="1" x14ac:dyDescent="0.35">
      <c r="A728" t="s">
        <v>6535</v>
      </c>
      <c r="B728" t="s">
        <v>24</v>
      </c>
      <c r="C728" t="s">
        <v>6485</v>
      </c>
      <c r="D728" t="s">
        <v>25</v>
      </c>
      <c r="E728" t="s">
        <v>119</v>
      </c>
      <c r="F728" t="s">
        <v>119</v>
      </c>
      <c r="G728" t="s">
        <v>154</v>
      </c>
      <c r="H728" t="s">
        <v>5707</v>
      </c>
      <c r="I728" t="s">
        <v>6491</v>
      </c>
      <c r="N728" t="s">
        <v>6349</v>
      </c>
      <c r="O728" s="5">
        <f>0</f>
        <v>0</v>
      </c>
    </row>
    <row r="729" spans="1:15" hidden="1" x14ac:dyDescent="0.35">
      <c r="A729" t="s">
        <v>6535</v>
      </c>
      <c r="B729" t="s">
        <v>1397</v>
      </c>
      <c r="C729" t="s">
        <v>6498</v>
      </c>
      <c r="D729" t="s">
        <v>1399</v>
      </c>
      <c r="E729" t="s">
        <v>6549</v>
      </c>
      <c r="F729" t="s">
        <v>119</v>
      </c>
      <c r="G729" t="s">
        <v>154</v>
      </c>
      <c r="H729" t="s">
        <v>5707</v>
      </c>
      <c r="I729" t="s">
        <v>6372</v>
      </c>
      <c r="N729" t="s">
        <v>6349</v>
      </c>
      <c r="O729" s="5">
        <f>0</f>
        <v>0</v>
      </c>
    </row>
    <row r="730" spans="1:15" hidden="1" x14ac:dyDescent="0.35">
      <c r="A730" t="s">
        <v>6535</v>
      </c>
      <c r="B730" t="s">
        <v>1397</v>
      </c>
      <c r="C730" t="s">
        <v>6498</v>
      </c>
      <c r="D730" t="s">
        <v>1399</v>
      </c>
      <c r="E730" t="s">
        <v>119</v>
      </c>
      <c r="F730" t="s">
        <v>119</v>
      </c>
      <c r="G730" t="s">
        <v>162</v>
      </c>
      <c r="H730" t="s">
        <v>6347</v>
      </c>
      <c r="I730" t="s">
        <v>6550</v>
      </c>
      <c r="N730" t="s">
        <v>6349</v>
      </c>
      <c r="O730" s="5">
        <f>0</f>
        <v>0</v>
      </c>
    </row>
    <row r="731" spans="1:15" hidden="1" x14ac:dyDescent="0.35">
      <c r="A731" t="s">
        <v>6535</v>
      </c>
      <c r="B731" t="s">
        <v>1397</v>
      </c>
      <c r="C731" t="s">
        <v>6498</v>
      </c>
      <c r="D731" t="s">
        <v>1399</v>
      </c>
      <c r="E731" t="s">
        <v>119</v>
      </c>
      <c r="F731" t="s">
        <v>119</v>
      </c>
      <c r="G731" t="s">
        <v>162</v>
      </c>
      <c r="H731" t="s">
        <v>5707</v>
      </c>
      <c r="I731" t="s">
        <v>6500</v>
      </c>
      <c r="N731" t="s">
        <v>6349</v>
      </c>
      <c r="O731" s="5">
        <f>0</f>
        <v>0</v>
      </c>
    </row>
    <row r="732" spans="1:15" hidden="1" x14ac:dyDescent="0.35">
      <c r="A732" t="s">
        <v>6535</v>
      </c>
      <c r="B732" t="s">
        <v>1397</v>
      </c>
      <c r="C732" t="s">
        <v>6498</v>
      </c>
      <c r="D732" t="s">
        <v>1399</v>
      </c>
      <c r="E732" t="s">
        <v>119</v>
      </c>
      <c r="F732" t="s">
        <v>119</v>
      </c>
      <c r="G732" t="s">
        <v>162</v>
      </c>
      <c r="H732" t="s">
        <v>6347</v>
      </c>
      <c r="I732" t="s">
        <v>6499</v>
      </c>
      <c r="N732" t="s">
        <v>6349</v>
      </c>
      <c r="O732" s="5">
        <f>0</f>
        <v>0</v>
      </c>
    </row>
    <row r="733" spans="1:15" hidden="1" x14ac:dyDescent="0.35">
      <c r="A733" t="s">
        <v>6535</v>
      </c>
      <c r="B733" t="s">
        <v>1397</v>
      </c>
      <c r="C733" t="s">
        <v>6501</v>
      </c>
      <c r="D733" t="s">
        <v>3489</v>
      </c>
      <c r="E733" t="s">
        <v>119</v>
      </c>
      <c r="F733" t="s">
        <v>119</v>
      </c>
      <c r="G733" t="s">
        <v>162</v>
      </c>
      <c r="H733" t="s">
        <v>6347</v>
      </c>
      <c r="I733" t="s">
        <v>6502</v>
      </c>
      <c r="N733" t="s">
        <v>6349</v>
      </c>
      <c r="O733" s="5">
        <f>0</f>
        <v>0</v>
      </c>
    </row>
    <row r="734" spans="1:15" hidden="1" x14ac:dyDescent="0.35">
      <c r="A734" t="s">
        <v>6535</v>
      </c>
      <c r="B734" t="s">
        <v>1397</v>
      </c>
      <c r="C734" t="s">
        <v>6485</v>
      </c>
      <c r="D734" t="s">
        <v>5574</v>
      </c>
      <c r="E734" t="s">
        <v>119</v>
      </c>
      <c r="F734" t="s">
        <v>119</v>
      </c>
      <c r="G734" t="s">
        <v>162</v>
      </c>
      <c r="H734" t="s">
        <v>6347</v>
      </c>
      <c r="I734" t="s">
        <v>6489</v>
      </c>
      <c r="N734" t="s">
        <v>6349</v>
      </c>
      <c r="O734" s="5">
        <f>0</f>
        <v>0</v>
      </c>
    </row>
    <row r="735" spans="1:15" hidden="1" x14ac:dyDescent="0.35">
      <c r="A735" t="s">
        <v>6535</v>
      </c>
      <c r="B735" t="s">
        <v>1397</v>
      </c>
      <c r="C735" t="s">
        <v>6485</v>
      </c>
      <c r="D735" t="s">
        <v>5574</v>
      </c>
      <c r="E735" t="s">
        <v>119</v>
      </c>
      <c r="F735" t="s">
        <v>119</v>
      </c>
      <c r="G735" t="s">
        <v>154</v>
      </c>
      <c r="H735" t="s">
        <v>5707</v>
      </c>
      <c r="I735" t="s">
        <v>6548</v>
      </c>
      <c r="N735" t="s">
        <v>6349</v>
      </c>
      <c r="O735" s="5">
        <f>0</f>
        <v>0</v>
      </c>
    </row>
    <row r="736" spans="1:15" hidden="1" x14ac:dyDescent="0.35">
      <c r="A736" t="s">
        <v>6535</v>
      </c>
      <c r="B736" t="s">
        <v>1397</v>
      </c>
      <c r="C736" t="s">
        <v>6485</v>
      </c>
      <c r="D736" t="s">
        <v>5574</v>
      </c>
      <c r="E736" t="s">
        <v>119</v>
      </c>
      <c r="F736" t="s">
        <v>119</v>
      </c>
      <c r="G736" t="s">
        <v>154</v>
      </c>
      <c r="H736" t="s">
        <v>5707</v>
      </c>
      <c r="I736" t="s">
        <v>6487</v>
      </c>
      <c r="N736" t="s">
        <v>6349</v>
      </c>
      <c r="O736" s="5">
        <f>0</f>
        <v>0</v>
      </c>
    </row>
    <row r="737" spans="1:15" x14ac:dyDescent="0.35">
      <c r="A737" t="s">
        <v>6535</v>
      </c>
      <c r="B737" t="s">
        <v>1404</v>
      </c>
      <c r="C737" t="s">
        <v>6367</v>
      </c>
      <c r="D737" t="s">
        <v>1672</v>
      </c>
      <c r="E737" t="s">
        <v>119</v>
      </c>
      <c r="F737" t="s">
        <v>119</v>
      </c>
      <c r="G737" t="s">
        <v>165</v>
      </c>
      <c r="H737" t="s">
        <v>5707</v>
      </c>
      <c r="I737" t="s">
        <v>6388</v>
      </c>
      <c r="N737" t="s">
        <v>6349</v>
      </c>
      <c r="O737" s="5">
        <f>0</f>
        <v>0</v>
      </c>
    </row>
    <row r="738" spans="1:15" x14ac:dyDescent="0.35">
      <c r="A738" t="s">
        <v>6535</v>
      </c>
      <c r="B738" t="s">
        <v>1404</v>
      </c>
      <c r="C738" t="s">
        <v>6367</v>
      </c>
      <c r="D738" t="s">
        <v>1674</v>
      </c>
      <c r="E738" t="s">
        <v>119</v>
      </c>
      <c r="F738" t="s">
        <v>119</v>
      </c>
      <c r="G738" t="s">
        <v>165</v>
      </c>
      <c r="H738" t="s">
        <v>5707</v>
      </c>
      <c r="I738" t="s">
        <v>6388</v>
      </c>
      <c r="N738" t="s">
        <v>6349</v>
      </c>
      <c r="O738" s="5">
        <f>0</f>
        <v>0</v>
      </c>
    </row>
    <row r="739" spans="1:15" x14ac:dyDescent="0.35">
      <c r="A739" t="s">
        <v>6535</v>
      </c>
      <c r="B739" t="s">
        <v>1404</v>
      </c>
      <c r="C739" t="s">
        <v>6367</v>
      </c>
      <c r="D739" t="s">
        <v>6551</v>
      </c>
      <c r="E739" t="s">
        <v>119</v>
      </c>
      <c r="F739" t="s">
        <v>119</v>
      </c>
      <c r="G739" t="s">
        <v>165</v>
      </c>
      <c r="H739" t="s">
        <v>5707</v>
      </c>
      <c r="I739" t="s">
        <v>6388</v>
      </c>
      <c r="N739" t="s">
        <v>6349</v>
      </c>
      <c r="O739" s="5">
        <f>0</f>
        <v>0</v>
      </c>
    </row>
    <row r="740" spans="1:15" x14ac:dyDescent="0.35">
      <c r="A740" t="s">
        <v>6535</v>
      </c>
      <c r="B740" t="s">
        <v>1404</v>
      </c>
      <c r="C740" t="s">
        <v>6367</v>
      </c>
      <c r="D740" t="s">
        <v>1675</v>
      </c>
      <c r="E740" t="s">
        <v>119</v>
      </c>
      <c r="F740" t="s">
        <v>119</v>
      </c>
      <c r="G740" t="s">
        <v>165</v>
      </c>
      <c r="H740" t="s">
        <v>5707</v>
      </c>
      <c r="I740" t="s">
        <v>6388</v>
      </c>
      <c r="N740" t="s">
        <v>6349</v>
      </c>
      <c r="O740" s="5">
        <f>0</f>
        <v>0</v>
      </c>
    </row>
    <row r="741" spans="1:15" x14ac:dyDescent="0.35">
      <c r="A741" t="s">
        <v>6535</v>
      </c>
      <c r="B741" t="s">
        <v>1404</v>
      </c>
      <c r="C741" t="s">
        <v>6367</v>
      </c>
      <c r="D741" t="s">
        <v>6552</v>
      </c>
      <c r="E741" t="s">
        <v>119</v>
      </c>
      <c r="F741" t="s">
        <v>119</v>
      </c>
      <c r="G741" t="s">
        <v>165</v>
      </c>
      <c r="H741" t="s">
        <v>5707</v>
      </c>
      <c r="I741" t="s">
        <v>6388</v>
      </c>
      <c r="N741" t="s">
        <v>6349</v>
      </c>
      <c r="O741" s="5">
        <f>0</f>
        <v>0</v>
      </c>
    </row>
    <row r="742" spans="1:15" x14ac:dyDescent="0.35">
      <c r="A742" t="s">
        <v>6535</v>
      </c>
      <c r="B742" t="s">
        <v>1404</v>
      </c>
      <c r="C742" t="s">
        <v>6367</v>
      </c>
      <c r="D742" t="s">
        <v>1677</v>
      </c>
      <c r="E742" t="s">
        <v>119</v>
      </c>
      <c r="F742" t="s">
        <v>119</v>
      </c>
      <c r="G742" t="s">
        <v>165</v>
      </c>
      <c r="H742" t="s">
        <v>5707</v>
      </c>
      <c r="I742" t="s">
        <v>6388</v>
      </c>
      <c r="N742" t="s">
        <v>6349</v>
      </c>
      <c r="O742" s="5">
        <f>0</f>
        <v>0</v>
      </c>
    </row>
    <row r="743" spans="1:15" x14ac:dyDescent="0.35">
      <c r="A743" t="s">
        <v>6535</v>
      </c>
      <c r="B743" t="s">
        <v>1404</v>
      </c>
      <c r="C743" t="s">
        <v>6367</v>
      </c>
      <c r="D743" t="s">
        <v>1678</v>
      </c>
      <c r="E743" t="s">
        <v>119</v>
      </c>
      <c r="F743" t="s">
        <v>119</v>
      </c>
      <c r="G743" t="s">
        <v>165</v>
      </c>
      <c r="H743" t="s">
        <v>5707</v>
      </c>
      <c r="I743" t="s">
        <v>6388</v>
      </c>
      <c r="N743" t="s">
        <v>6349</v>
      </c>
      <c r="O743" s="5">
        <f>0</f>
        <v>0</v>
      </c>
    </row>
    <row r="744" spans="1:15" x14ac:dyDescent="0.35">
      <c r="A744" t="s">
        <v>6535</v>
      </c>
      <c r="B744" t="s">
        <v>1404</v>
      </c>
      <c r="C744" t="s">
        <v>6367</v>
      </c>
      <c r="D744" t="s">
        <v>6553</v>
      </c>
      <c r="E744" t="s">
        <v>119</v>
      </c>
      <c r="F744" t="s">
        <v>119</v>
      </c>
      <c r="G744" t="s">
        <v>165</v>
      </c>
      <c r="H744" t="s">
        <v>5707</v>
      </c>
      <c r="I744" t="s">
        <v>6388</v>
      </c>
      <c r="N744" t="s">
        <v>6349</v>
      </c>
      <c r="O744" s="5">
        <f>0</f>
        <v>0</v>
      </c>
    </row>
    <row r="745" spans="1:15" x14ac:dyDescent="0.35">
      <c r="A745" t="s">
        <v>6535</v>
      </c>
      <c r="B745" t="s">
        <v>1404</v>
      </c>
      <c r="C745" t="s">
        <v>6367</v>
      </c>
      <c r="D745" t="s">
        <v>1680</v>
      </c>
      <c r="E745" t="s">
        <v>119</v>
      </c>
      <c r="F745" t="s">
        <v>119</v>
      </c>
      <c r="G745" t="s">
        <v>165</v>
      </c>
      <c r="H745" t="s">
        <v>5707</v>
      </c>
      <c r="I745" t="s">
        <v>6388</v>
      </c>
      <c r="N745" t="s">
        <v>6349</v>
      </c>
      <c r="O745" s="5">
        <f>0</f>
        <v>0</v>
      </c>
    </row>
    <row r="746" spans="1:15" x14ac:dyDescent="0.35">
      <c r="A746" t="s">
        <v>6535</v>
      </c>
      <c r="B746" t="s">
        <v>1404</v>
      </c>
      <c r="C746" t="s">
        <v>6367</v>
      </c>
      <c r="D746" t="s">
        <v>6554</v>
      </c>
      <c r="E746" t="s">
        <v>119</v>
      </c>
      <c r="F746" t="s">
        <v>119</v>
      </c>
      <c r="G746" t="s">
        <v>165</v>
      </c>
      <c r="H746" t="s">
        <v>5707</v>
      </c>
      <c r="I746" t="s">
        <v>6388</v>
      </c>
      <c r="N746" t="s">
        <v>6349</v>
      </c>
      <c r="O746" s="5">
        <f>0</f>
        <v>0</v>
      </c>
    </row>
    <row r="747" spans="1:15" x14ac:dyDescent="0.35">
      <c r="A747" t="s">
        <v>6535</v>
      </c>
      <c r="B747" t="s">
        <v>1404</v>
      </c>
      <c r="C747" t="s">
        <v>6367</v>
      </c>
      <c r="D747" t="s">
        <v>1681</v>
      </c>
      <c r="E747" t="s">
        <v>119</v>
      </c>
      <c r="F747" t="s">
        <v>119</v>
      </c>
      <c r="G747" t="s">
        <v>165</v>
      </c>
      <c r="H747" t="s">
        <v>5707</v>
      </c>
      <c r="I747" t="s">
        <v>6388</v>
      </c>
      <c r="N747" t="s">
        <v>6349</v>
      </c>
      <c r="O747" s="5">
        <f>0</f>
        <v>0</v>
      </c>
    </row>
    <row r="748" spans="1:15" x14ac:dyDescent="0.35">
      <c r="A748" t="s">
        <v>6535</v>
      </c>
      <c r="B748" t="s">
        <v>1404</v>
      </c>
      <c r="C748" t="s">
        <v>6367</v>
      </c>
      <c r="D748" t="s">
        <v>6555</v>
      </c>
      <c r="E748" t="s">
        <v>119</v>
      </c>
      <c r="F748" t="s">
        <v>119</v>
      </c>
      <c r="G748" t="s">
        <v>165</v>
      </c>
      <c r="H748" t="s">
        <v>5707</v>
      </c>
      <c r="I748" t="s">
        <v>6388</v>
      </c>
      <c r="N748" t="s">
        <v>6349</v>
      </c>
      <c r="O748" s="5">
        <f>0</f>
        <v>0</v>
      </c>
    </row>
    <row r="749" spans="1:15" x14ac:dyDescent="0.35">
      <c r="A749" t="s">
        <v>6535</v>
      </c>
      <c r="B749" t="s">
        <v>1404</v>
      </c>
      <c r="C749" t="s">
        <v>6367</v>
      </c>
      <c r="D749" t="s">
        <v>1683</v>
      </c>
      <c r="E749" t="s">
        <v>119</v>
      </c>
      <c r="F749" t="s">
        <v>119</v>
      </c>
      <c r="G749" t="s">
        <v>165</v>
      </c>
      <c r="H749" t="s">
        <v>5707</v>
      </c>
      <c r="I749" t="s">
        <v>6388</v>
      </c>
      <c r="N749" t="s">
        <v>6349</v>
      </c>
      <c r="O749" s="5">
        <f>0</f>
        <v>0</v>
      </c>
    </row>
    <row r="750" spans="1:15" x14ac:dyDescent="0.35">
      <c r="A750" t="s">
        <v>6535</v>
      </c>
      <c r="B750" t="s">
        <v>1404</v>
      </c>
      <c r="C750" t="s">
        <v>6367</v>
      </c>
      <c r="D750" t="s">
        <v>6556</v>
      </c>
      <c r="E750" t="s">
        <v>119</v>
      </c>
      <c r="F750" t="s">
        <v>119</v>
      </c>
      <c r="G750" t="s">
        <v>165</v>
      </c>
      <c r="H750" t="s">
        <v>5707</v>
      </c>
      <c r="I750" t="s">
        <v>6388</v>
      </c>
      <c r="N750" t="s">
        <v>6349</v>
      </c>
      <c r="O750" s="5">
        <f>0</f>
        <v>0</v>
      </c>
    </row>
    <row r="751" spans="1:15" x14ac:dyDescent="0.35">
      <c r="A751" t="s">
        <v>6535</v>
      </c>
      <c r="B751" t="s">
        <v>1404</v>
      </c>
      <c r="C751" t="s">
        <v>6367</v>
      </c>
      <c r="D751" t="s">
        <v>1684</v>
      </c>
      <c r="E751" t="s">
        <v>119</v>
      </c>
      <c r="F751" t="s">
        <v>119</v>
      </c>
      <c r="G751" t="s">
        <v>165</v>
      </c>
      <c r="H751" t="s">
        <v>5707</v>
      </c>
      <c r="I751" t="s">
        <v>6388</v>
      </c>
      <c r="N751" t="s">
        <v>6349</v>
      </c>
      <c r="O751" s="5">
        <f>0</f>
        <v>0</v>
      </c>
    </row>
    <row r="752" spans="1:15" x14ac:dyDescent="0.35">
      <c r="A752" t="s">
        <v>6535</v>
      </c>
      <c r="B752" t="s">
        <v>1404</v>
      </c>
      <c r="C752" t="s">
        <v>6367</v>
      </c>
      <c r="D752" t="s">
        <v>1685</v>
      </c>
      <c r="E752" t="s">
        <v>119</v>
      </c>
      <c r="F752" t="s">
        <v>119</v>
      </c>
      <c r="G752" t="s">
        <v>165</v>
      </c>
      <c r="H752" t="s">
        <v>5707</v>
      </c>
      <c r="I752" t="s">
        <v>6388</v>
      </c>
      <c r="N752" t="s">
        <v>6349</v>
      </c>
      <c r="O752" s="5">
        <f>0</f>
        <v>0</v>
      </c>
    </row>
    <row r="753" spans="1:15" x14ac:dyDescent="0.35">
      <c r="A753" t="s">
        <v>6535</v>
      </c>
      <c r="B753" t="s">
        <v>1404</v>
      </c>
      <c r="C753" t="s">
        <v>6367</v>
      </c>
      <c r="D753" t="s">
        <v>6557</v>
      </c>
      <c r="E753" t="s">
        <v>119</v>
      </c>
      <c r="F753" t="s">
        <v>119</v>
      </c>
      <c r="G753" t="s">
        <v>165</v>
      </c>
      <c r="H753" t="s">
        <v>5707</v>
      </c>
      <c r="I753" t="s">
        <v>6388</v>
      </c>
      <c r="N753" t="s">
        <v>6349</v>
      </c>
      <c r="O753" s="5">
        <f>0</f>
        <v>0</v>
      </c>
    </row>
    <row r="754" spans="1:15" x14ac:dyDescent="0.35">
      <c r="A754" t="s">
        <v>6535</v>
      </c>
      <c r="B754" t="s">
        <v>1404</v>
      </c>
      <c r="C754" t="s">
        <v>6367</v>
      </c>
      <c r="D754" t="s">
        <v>6558</v>
      </c>
      <c r="E754" t="s">
        <v>119</v>
      </c>
      <c r="F754" t="s">
        <v>119</v>
      </c>
      <c r="G754" t="s">
        <v>165</v>
      </c>
      <c r="H754" t="s">
        <v>5707</v>
      </c>
      <c r="I754" t="s">
        <v>6388</v>
      </c>
      <c r="N754" t="s">
        <v>6349</v>
      </c>
      <c r="O754" s="5">
        <f>0</f>
        <v>0</v>
      </c>
    </row>
    <row r="755" spans="1:15" x14ac:dyDescent="0.35">
      <c r="A755" t="s">
        <v>6535</v>
      </c>
      <c r="B755" t="s">
        <v>1404</v>
      </c>
      <c r="C755" t="s">
        <v>6367</v>
      </c>
      <c r="D755" t="s">
        <v>6559</v>
      </c>
      <c r="E755" t="s">
        <v>119</v>
      </c>
      <c r="F755" t="s">
        <v>119</v>
      </c>
      <c r="G755" t="s">
        <v>165</v>
      </c>
      <c r="H755" t="s">
        <v>5707</v>
      </c>
      <c r="I755" t="s">
        <v>6388</v>
      </c>
      <c r="N755" t="s">
        <v>6349</v>
      </c>
      <c r="O755" s="5">
        <f>0</f>
        <v>0</v>
      </c>
    </row>
    <row r="756" spans="1:15" x14ac:dyDescent="0.35">
      <c r="A756" t="s">
        <v>6535</v>
      </c>
      <c r="B756" t="s">
        <v>1404</v>
      </c>
      <c r="C756" t="s">
        <v>6367</v>
      </c>
      <c r="D756" t="s">
        <v>6560</v>
      </c>
      <c r="E756" t="s">
        <v>119</v>
      </c>
      <c r="F756" t="s">
        <v>119</v>
      </c>
      <c r="G756" t="s">
        <v>165</v>
      </c>
      <c r="H756" t="s">
        <v>5707</v>
      </c>
      <c r="I756" t="s">
        <v>6388</v>
      </c>
      <c r="N756" t="s">
        <v>6349</v>
      </c>
      <c r="O756" s="5">
        <f>0</f>
        <v>0</v>
      </c>
    </row>
    <row r="757" spans="1:15" x14ac:dyDescent="0.35">
      <c r="A757" t="s">
        <v>6535</v>
      </c>
      <c r="B757" t="s">
        <v>1404</v>
      </c>
      <c r="C757" t="s">
        <v>6367</v>
      </c>
      <c r="D757" t="s">
        <v>1686</v>
      </c>
      <c r="E757" t="s">
        <v>119</v>
      </c>
      <c r="F757" t="s">
        <v>119</v>
      </c>
      <c r="G757" t="s">
        <v>165</v>
      </c>
      <c r="H757" t="s">
        <v>5707</v>
      </c>
      <c r="I757" t="s">
        <v>6388</v>
      </c>
      <c r="N757" t="s">
        <v>6349</v>
      </c>
      <c r="O757" s="5">
        <f>0</f>
        <v>0</v>
      </c>
    </row>
    <row r="758" spans="1:15" x14ac:dyDescent="0.35">
      <c r="A758" t="s">
        <v>6535</v>
      </c>
      <c r="B758" t="s">
        <v>1404</v>
      </c>
      <c r="C758" t="s">
        <v>6367</v>
      </c>
      <c r="D758" t="s">
        <v>1688</v>
      </c>
      <c r="E758" t="s">
        <v>119</v>
      </c>
      <c r="F758" t="s">
        <v>119</v>
      </c>
      <c r="G758" t="s">
        <v>165</v>
      </c>
      <c r="H758" t="s">
        <v>5707</v>
      </c>
      <c r="I758" t="s">
        <v>6388</v>
      </c>
      <c r="N758" t="s">
        <v>6349</v>
      </c>
      <c r="O758" s="5">
        <f>0</f>
        <v>0</v>
      </c>
    </row>
    <row r="759" spans="1:15" x14ac:dyDescent="0.35">
      <c r="A759" t="s">
        <v>6535</v>
      </c>
      <c r="B759" t="s">
        <v>1404</v>
      </c>
      <c r="C759" t="s">
        <v>6367</v>
      </c>
      <c r="D759" t="s">
        <v>6561</v>
      </c>
      <c r="E759" t="s">
        <v>119</v>
      </c>
      <c r="F759" t="s">
        <v>119</v>
      </c>
      <c r="G759" t="s">
        <v>165</v>
      </c>
      <c r="H759" t="s">
        <v>5707</v>
      </c>
      <c r="I759" t="s">
        <v>6388</v>
      </c>
      <c r="N759" t="s">
        <v>6349</v>
      </c>
      <c r="O759" s="5">
        <f>0</f>
        <v>0</v>
      </c>
    </row>
    <row r="760" spans="1:15" x14ac:dyDescent="0.35">
      <c r="A760" t="s">
        <v>6535</v>
      </c>
      <c r="B760" t="s">
        <v>1404</v>
      </c>
      <c r="C760" t="s">
        <v>6367</v>
      </c>
      <c r="D760" t="s">
        <v>1689</v>
      </c>
      <c r="E760" t="s">
        <v>119</v>
      </c>
      <c r="F760" t="s">
        <v>119</v>
      </c>
      <c r="G760" t="s">
        <v>165</v>
      </c>
      <c r="H760" t="s">
        <v>5707</v>
      </c>
      <c r="I760" t="s">
        <v>6388</v>
      </c>
      <c r="N760" t="s">
        <v>6349</v>
      </c>
      <c r="O760" s="5">
        <f>0</f>
        <v>0</v>
      </c>
    </row>
    <row r="761" spans="1:15" x14ac:dyDescent="0.35">
      <c r="A761" t="s">
        <v>6535</v>
      </c>
      <c r="B761" t="s">
        <v>1404</v>
      </c>
      <c r="C761" t="s">
        <v>6367</v>
      </c>
      <c r="D761" t="s">
        <v>1690</v>
      </c>
      <c r="E761" t="s">
        <v>119</v>
      </c>
      <c r="F761" t="s">
        <v>119</v>
      </c>
      <c r="G761" t="s">
        <v>165</v>
      </c>
      <c r="H761" t="s">
        <v>5707</v>
      </c>
      <c r="I761" t="s">
        <v>6388</v>
      </c>
      <c r="N761" t="s">
        <v>6349</v>
      </c>
      <c r="O761" s="5">
        <f>0</f>
        <v>0</v>
      </c>
    </row>
    <row r="762" spans="1:15" x14ac:dyDescent="0.35">
      <c r="A762" t="s">
        <v>6535</v>
      </c>
      <c r="B762" t="s">
        <v>1404</v>
      </c>
      <c r="C762" t="s">
        <v>6367</v>
      </c>
      <c r="D762" t="s">
        <v>1691</v>
      </c>
      <c r="E762" t="s">
        <v>119</v>
      </c>
      <c r="F762" t="s">
        <v>119</v>
      </c>
      <c r="G762" t="s">
        <v>165</v>
      </c>
      <c r="H762" t="s">
        <v>5707</v>
      </c>
      <c r="I762" t="s">
        <v>6388</v>
      </c>
      <c r="N762" t="s">
        <v>6349</v>
      </c>
      <c r="O762" s="5">
        <f>0</f>
        <v>0</v>
      </c>
    </row>
    <row r="763" spans="1:15" x14ac:dyDescent="0.35">
      <c r="A763" t="s">
        <v>6535</v>
      </c>
      <c r="B763" t="s">
        <v>1404</v>
      </c>
      <c r="C763" t="s">
        <v>6367</v>
      </c>
      <c r="D763" t="s">
        <v>1692</v>
      </c>
      <c r="E763" t="s">
        <v>119</v>
      </c>
      <c r="F763" t="s">
        <v>119</v>
      </c>
      <c r="G763" t="s">
        <v>165</v>
      </c>
      <c r="H763" t="s">
        <v>5707</v>
      </c>
      <c r="I763" t="s">
        <v>6388</v>
      </c>
      <c r="N763" t="s">
        <v>6349</v>
      </c>
      <c r="O763" s="5">
        <f>0</f>
        <v>0</v>
      </c>
    </row>
    <row r="764" spans="1:15" x14ac:dyDescent="0.35">
      <c r="A764" t="s">
        <v>6535</v>
      </c>
      <c r="B764" t="s">
        <v>1404</v>
      </c>
      <c r="C764" t="s">
        <v>6367</v>
      </c>
      <c r="D764" t="s">
        <v>1693</v>
      </c>
      <c r="E764" t="s">
        <v>119</v>
      </c>
      <c r="F764" t="s">
        <v>119</v>
      </c>
      <c r="G764" t="s">
        <v>165</v>
      </c>
      <c r="H764" t="s">
        <v>5707</v>
      </c>
      <c r="I764" t="s">
        <v>6388</v>
      </c>
      <c r="N764" t="s">
        <v>6349</v>
      </c>
      <c r="O764" s="5">
        <f>0</f>
        <v>0</v>
      </c>
    </row>
    <row r="765" spans="1:15" x14ac:dyDescent="0.35">
      <c r="A765" t="s">
        <v>6535</v>
      </c>
      <c r="B765" t="s">
        <v>1404</v>
      </c>
      <c r="C765" t="s">
        <v>6367</v>
      </c>
      <c r="D765" t="s">
        <v>1694</v>
      </c>
      <c r="E765" t="s">
        <v>119</v>
      </c>
      <c r="F765" t="s">
        <v>119</v>
      </c>
      <c r="G765" t="s">
        <v>165</v>
      </c>
      <c r="H765" t="s">
        <v>5707</v>
      </c>
      <c r="I765" t="s">
        <v>6388</v>
      </c>
      <c r="N765" t="s">
        <v>6349</v>
      </c>
      <c r="O765" s="5">
        <f>0</f>
        <v>0</v>
      </c>
    </row>
    <row r="766" spans="1:15" x14ac:dyDescent="0.35">
      <c r="A766" t="s">
        <v>6535</v>
      </c>
      <c r="B766" t="s">
        <v>1404</v>
      </c>
      <c r="C766" t="s">
        <v>6367</v>
      </c>
      <c r="D766" t="s">
        <v>6562</v>
      </c>
      <c r="E766" t="s">
        <v>119</v>
      </c>
      <c r="F766" t="s">
        <v>119</v>
      </c>
      <c r="G766" t="s">
        <v>165</v>
      </c>
      <c r="H766" t="s">
        <v>5707</v>
      </c>
      <c r="I766" t="s">
        <v>6388</v>
      </c>
      <c r="N766" t="s">
        <v>6349</v>
      </c>
      <c r="O766" s="5">
        <f>0</f>
        <v>0</v>
      </c>
    </row>
    <row r="767" spans="1:15" x14ac:dyDescent="0.35">
      <c r="A767" t="s">
        <v>6535</v>
      </c>
      <c r="B767" t="s">
        <v>1404</v>
      </c>
      <c r="C767" t="s">
        <v>6367</v>
      </c>
      <c r="D767" t="s">
        <v>1695</v>
      </c>
      <c r="E767" t="s">
        <v>119</v>
      </c>
      <c r="F767" t="s">
        <v>119</v>
      </c>
      <c r="G767" t="s">
        <v>165</v>
      </c>
      <c r="H767" t="s">
        <v>5707</v>
      </c>
      <c r="I767" t="s">
        <v>6388</v>
      </c>
      <c r="N767" t="s">
        <v>6349</v>
      </c>
      <c r="O767" s="5">
        <f>0</f>
        <v>0</v>
      </c>
    </row>
    <row r="768" spans="1:15" x14ac:dyDescent="0.35">
      <c r="A768" t="s">
        <v>6535</v>
      </c>
      <c r="B768" t="s">
        <v>1404</v>
      </c>
      <c r="C768" t="s">
        <v>6367</v>
      </c>
      <c r="D768" t="s">
        <v>6563</v>
      </c>
      <c r="E768" t="s">
        <v>119</v>
      </c>
      <c r="F768" t="s">
        <v>119</v>
      </c>
      <c r="G768" t="s">
        <v>165</v>
      </c>
      <c r="H768" t="s">
        <v>5707</v>
      </c>
      <c r="I768" t="s">
        <v>6388</v>
      </c>
      <c r="N768" t="s">
        <v>6349</v>
      </c>
      <c r="O768" s="5">
        <f>0</f>
        <v>0</v>
      </c>
    </row>
    <row r="769" spans="1:15" x14ac:dyDescent="0.35">
      <c r="A769" t="s">
        <v>6535</v>
      </c>
      <c r="B769" t="s">
        <v>1404</v>
      </c>
      <c r="C769" t="s">
        <v>6367</v>
      </c>
      <c r="D769" t="s">
        <v>1696</v>
      </c>
      <c r="E769" t="s">
        <v>119</v>
      </c>
      <c r="F769" t="s">
        <v>119</v>
      </c>
      <c r="G769" t="s">
        <v>165</v>
      </c>
      <c r="H769" t="s">
        <v>5707</v>
      </c>
      <c r="I769" t="s">
        <v>6388</v>
      </c>
      <c r="N769" t="s">
        <v>6349</v>
      </c>
      <c r="O769" s="5">
        <f>0</f>
        <v>0</v>
      </c>
    </row>
    <row r="770" spans="1:15" x14ac:dyDescent="0.35">
      <c r="A770" t="s">
        <v>6535</v>
      </c>
      <c r="B770" t="s">
        <v>1404</v>
      </c>
      <c r="C770" t="s">
        <v>6367</v>
      </c>
      <c r="D770" t="s">
        <v>6564</v>
      </c>
      <c r="E770" t="s">
        <v>119</v>
      </c>
      <c r="F770" t="s">
        <v>119</v>
      </c>
      <c r="G770" t="s">
        <v>165</v>
      </c>
      <c r="H770" t="s">
        <v>5707</v>
      </c>
      <c r="I770" t="s">
        <v>6388</v>
      </c>
      <c r="N770" t="s">
        <v>6349</v>
      </c>
      <c r="O770" s="5">
        <f>0</f>
        <v>0</v>
      </c>
    </row>
    <row r="771" spans="1:15" x14ac:dyDescent="0.35">
      <c r="A771" t="s">
        <v>6535</v>
      </c>
      <c r="B771" t="s">
        <v>1404</v>
      </c>
      <c r="C771" t="s">
        <v>6367</v>
      </c>
      <c r="D771" t="s">
        <v>1697</v>
      </c>
      <c r="E771" t="s">
        <v>119</v>
      </c>
      <c r="F771" t="s">
        <v>119</v>
      </c>
      <c r="G771" t="s">
        <v>165</v>
      </c>
      <c r="H771" t="s">
        <v>5707</v>
      </c>
      <c r="I771" t="s">
        <v>6388</v>
      </c>
      <c r="N771" t="s">
        <v>6349</v>
      </c>
      <c r="O771" s="5">
        <f>0</f>
        <v>0</v>
      </c>
    </row>
    <row r="772" spans="1:15" x14ac:dyDescent="0.35">
      <c r="A772" t="s">
        <v>6535</v>
      </c>
      <c r="B772" t="s">
        <v>1404</v>
      </c>
      <c r="C772" t="s">
        <v>6367</v>
      </c>
      <c r="D772" t="s">
        <v>1698</v>
      </c>
      <c r="E772" t="s">
        <v>119</v>
      </c>
      <c r="F772" t="s">
        <v>119</v>
      </c>
      <c r="G772" t="s">
        <v>165</v>
      </c>
      <c r="H772" t="s">
        <v>5707</v>
      </c>
      <c r="I772" t="s">
        <v>6388</v>
      </c>
      <c r="N772" t="s">
        <v>6349</v>
      </c>
      <c r="O772" s="5">
        <f>0</f>
        <v>0</v>
      </c>
    </row>
    <row r="773" spans="1:15" x14ac:dyDescent="0.35">
      <c r="A773" t="s">
        <v>6535</v>
      </c>
      <c r="B773" t="s">
        <v>1404</v>
      </c>
      <c r="C773" t="s">
        <v>6367</v>
      </c>
      <c r="D773" t="s">
        <v>6565</v>
      </c>
      <c r="E773" t="s">
        <v>119</v>
      </c>
      <c r="F773" t="s">
        <v>119</v>
      </c>
      <c r="G773" t="s">
        <v>165</v>
      </c>
      <c r="H773" t="s">
        <v>5707</v>
      </c>
      <c r="I773" t="s">
        <v>6388</v>
      </c>
      <c r="N773" t="s">
        <v>6349</v>
      </c>
      <c r="O773" s="5">
        <f>0</f>
        <v>0</v>
      </c>
    </row>
    <row r="774" spans="1:15" x14ac:dyDescent="0.35">
      <c r="A774" t="s">
        <v>6535</v>
      </c>
      <c r="B774" t="s">
        <v>1404</v>
      </c>
      <c r="C774" t="s">
        <v>6367</v>
      </c>
      <c r="D774" t="s">
        <v>6566</v>
      </c>
      <c r="E774" t="s">
        <v>119</v>
      </c>
      <c r="F774" t="s">
        <v>119</v>
      </c>
      <c r="G774" t="s">
        <v>165</v>
      </c>
      <c r="H774" t="s">
        <v>5707</v>
      </c>
      <c r="I774" t="s">
        <v>6388</v>
      </c>
      <c r="N774" t="s">
        <v>6349</v>
      </c>
      <c r="O774" s="5">
        <f>0</f>
        <v>0</v>
      </c>
    </row>
    <row r="775" spans="1:15" x14ac:dyDescent="0.35">
      <c r="A775" t="s">
        <v>6535</v>
      </c>
      <c r="B775" t="s">
        <v>1404</v>
      </c>
      <c r="C775" t="s">
        <v>6367</v>
      </c>
      <c r="D775" t="s">
        <v>1699</v>
      </c>
      <c r="E775" t="s">
        <v>119</v>
      </c>
      <c r="F775" t="s">
        <v>119</v>
      </c>
      <c r="G775" t="s">
        <v>165</v>
      </c>
      <c r="H775" t="s">
        <v>5707</v>
      </c>
      <c r="I775" t="s">
        <v>6388</v>
      </c>
      <c r="N775" t="s">
        <v>6349</v>
      </c>
      <c r="O775" s="5">
        <f>0</f>
        <v>0</v>
      </c>
    </row>
    <row r="776" spans="1:15" x14ac:dyDescent="0.35">
      <c r="A776" t="s">
        <v>6535</v>
      </c>
      <c r="B776" t="s">
        <v>1404</v>
      </c>
      <c r="C776" t="s">
        <v>6367</v>
      </c>
      <c r="D776" t="s">
        <v>6567</v>
      </c>
      <c r="E776" t="s">
        <v>119</v>
      </c>
      <c r="F776" t="s">
        <v>119</v>
      </c>
      <c r="G776" t="s">
        <v>165</v>
      </c>
      <c r="H776" t="s">
        <v>5707</v>
      </c>
      <c r="I776" t="s">
        <v>6388</v>
      </c>
      <c r="N776" t="s">
        <v>6349</v>
      </c>
      <c r="O776" s="5">
        <f>0</f>
        <v>0</v>
      </c>
    </row>
    <row r="777" spans="1:15" x14ac:dyDescent="0.35">
      <c r="A777" t="s">
        <v>6535</v>
      </c>
      <c r="B777" t="s">
        <v>1404</v>
      </c>
      <c r="C777" t="s">
        <v>6367</v>
      </c>
      <c r="D777" t="s">
        <v>1700</v>
      </c>
      <c r="E777" t="s">
        <v>119</v>
      </c>
      <c r="F777" t="s">
        <v>119</v>
      </c>
      <c r="G777" t="s">
        <v>165</v>
      </c>
      <c r="H777" t="s">
        <v>5707</v>
      </c>
      <c r="I777" t="s">
        <v>6388</v>
      </c>
      <c r="N777" t="s">
        <v>6349</v>
      </c>
      <c r="O777" s="5">
        <f>0</f>
        <v>0</v>
      </c>
    </row>
    <row r="778" spans="1:15" x14ac:dyDescent="0.35">
      <c r="A778" t="s">
        <v>6535</v>
      </c>
      <c r="B778" t="s">
        <v>1404</v>
      </c>
      <c r="C778" t="s">
        <v>6367</v>
      </c>
      <c r="D778" t="s">
        <v>6568</v>
      </c>
      <c r="E778" t="s">
        <v>119</v>
      </c>
      <c r="F778" t="s">
        <v>119</v>
      </c>
      <c r="G778" t="s">
        <v>165</v>
      </c>
      <c r="H778" t="s">
        <v>5707</v>
      </c>
      <c r="I778" t="s">
        <v>6388</v>
      </c>
      <c r="N778" t="s">
        <v>6349</v>
      </c>
      <c r="O778" s="5">
        <f>0</f>
        <v>0</v>
      </c>
    </row>
    <row r="779" spans="1:15" x14ac:dyDescent="0.35">
      <c r="A779" t="s">
        <v>6535</v>
      </c>
      <c r="B779" t="s">
        <v>1404</v>
      </c>
      <c r="C779" t="s">
        <v>6367</v>
      </c>
      <c r="D779" t="s">
        <v>1702</v>
      </c>
      <c r="E779" t="s">
        <v>119</v>
      </c>
      <c r="F779" t="s">
        <v>119</v>
      </c>
      <c r="G779" t="s">
        <v>165</v>
      </c>
      <c r="H779" t="s">
        <v>5707</v>
      </c>
      <c r="I779" t="s">
        <v>6388</v>
      </c>
      <c r="N779" t="s">
        <v>6349</v>
      </c>
      <c r="O779" s="5">
        <f>0</f>
        <v>0</v>
      </c>
    </row>
    <row r="780" spans="1:15" x14ac:dyDescent="0.35">
      <c r="A780" t="s">
        <v>6535</v>
      </c>
      <c r="B780" t="s">
        <v>1404</v>
      </c>
      <c r="C780" t="s">
        <v>6367</v>
      </c>
      <c r="D780" t="s">
        <v>1703</v>
      </c>
      <c r="E780" t="s">
        <v>119</v>
      </c>
      <c r="F780" t="s">
        <v>119</v>
      </c>
      <c r="G780" t="s">
        <v>165</v>
      </c>
      <c r="H780" t="s">
        <v>5707</v>
      </c>
      <c r="I780" t="s">
        <v>6388</v>
      </c>
      <c r="N780" t="s">
        <v>6349</v>
      </c>
      <c r="O780" s="5">
        <f>0</f>
        <v>0</v>
      </c>
    </row>
    <row r="781" spans="1:15" x14ac:dyDescent="0.35">
      <c r="A781" t="s">
        <v>6535</v>
      </c>
      <c r="B781" t="s">
        <v>1404</v>
      </c>
      <c r="C781" t="s">
        <v>6367</v>
      </c>
      <c r="D781" t="s">
        <v>6569</v>
      </c>
      <c r="E781" t="s">
        <v>119</v>
      </c>
      <c r="F781" t="s">
        <v>119</v>
      </c>
      <c r="G781" t="s">
        <v>165</v>
      </c>
      <c r="H781" t="s">
        <v>5707</v>
      </c>
      <c r="I781" t="s">
        <v>6388</v>
      </c>
      <c r="N781" t="s">
        <v>6349</v>
      </c>
      <c r="O781" s="5">
        <f>0</f>
        <v>0</v>
      </c>
    </row>
    <row r="782" spans="1:15" x14ac:dyDescent="0.35">
      <c r="A782" t="s">
        <v>6535</v>
      </c>
      <c r="B782" t="s">
        <v>1404</v>
      </c>
      <c r="C782" t="s">
        <v>6367</v>
      </c>
      <c r="D782" t="s">
        <v>6570</v>
      </c>
      <c r="E782" t="s">
        <v>119</v>
      </c>
      <c r="F782" t="s">
        <v>119</v>
      </c>
      <c r="G782" t="s">
        <v>165</v>
      </c>
      <c r="H782" t="s">
        <v>5707</v>
      </c>
      <c r="I782" t="s">
        <v>6388</v>
      </c>
      <c r="N782" t="s">
        <v>6349</v>
      </c>
      <c r="O782" s="5">
        <f>0</f>
        <v>0</v>
      </c>
    </row>
    <row r="783" spans="1:15" x14ac:dyDescent="0.35">
      <c r="A783" t="s">
        <v>6535</v>
      </c>
      <c r="B783" t="s">
        <v>1404</v>
      </c>
      <c r="C783" t="s">
        <v>6367</v>
      </c>
      <c r="D783" t="s">
        <v>1704</v>
      </c>
      <c r="E783" t="s">
        <v>119</v>
      </c>
      <c r="F783" t="s">
        <v>119</v>
      </c>
      <c r="G783" t="s">
        <v>165</v>
      </c>
      <c r="H783" t="s">
        <v>5707</v>
      </c>
      <c r="I783" t="s">
        <v>6388</v>
      </c>
      <c r="N783" t="s">
        <v>6349</v>
      </c>
      <c r="O783" s="5">
        <f>0</f>
        <v>0</v>
      </c>
    </row>
    <row r="784" spans="1:15" x14ac:dyDescent="0.35">
      <c r="A784" t="s">
        <v>6535</v>
      </c>
      <c r="B784" t="s">
        <v>1404</v>
      </c>
      <c r="C784" t="s">
        <v>6367</v>
      </c>
      <c r="D784" t="s">
        <v>1705</v>
      </c>
      <c r="E784" t="s">
        <v>119</v>
      </c>
      <c r="F784" t="s">
        <v>119</v>
      </c>
      <c r="G784" t="s">
        <v>165</v>
      </c>
      <c r="H784" t="s">
        <v>5707</v>
      </c>
      <c r="I784" t="s">
        <v>6388</v>
      </c>
      <c r="N784" t="s">
        <v>6349</v>
      </c>
      <c r="O784" s="5">
        <f>0</f>
        <v>0</v>
      </c>
    </row>
    <row r="785" spans="1:15" x14ac:dyDescent="0.35">
      <c r="A785" t="s">
        <v>6535</v>
      </c>
      <c r="B785" t="s">
        <v>1404</v>
      </c>
      <c r="C785" t="s">
        <v>6367</v>
      </c>
      <c r="D785" t="s">
        <v>1706</v>
      </c>
      <c r="E785" t="s">
        <v>119</v>
      </c>
      <c r="F785" t="s">
        <v>119</v>
      </c>
      <c r="G785" t="s">
        <v>165</v>
      </c>
      <c r="H785" t="s">
        <v>5707</v>
      </c>
      <c r="I785" t="s">
        <v>6388</v>
      </c>
      <c r="N785" t="s">
        <v>6349</v>
      </c>
      <c r="O785" s="5">
        <f>0</f>
        <v>0</v>
      </c>
    </row>
    <row r="786" spans="1:15" x14ac:dyDescent="0.35">
      <c r="A786" t="s">
        <v>6535</v>
      </c>
      <c r="B786" t="s">
        <v>1404</v>
      </c>
      <c r="C786" t="s">
        <v>6367</v>
      </c>
      <c r="D786" t="s">
        <v>1707</v>
      </c>
      <c r="E786" t="s">
        <v>119</v>
      </c>
      <c r="F786" t="s">
        <v>119</v>
      </c>
      <c r="G786" t="s">
        <v>165</v>
      </c>
      <c r="H786" t="s">
        <v>5707</v>
      </c>
      <c r="I786" t="s">
        <v>6388</v>
      </c>
      <c r="N786" t="s">
        <v>6349</v>
      </c>
      <c r="O786" s="5">
        <f>0</f>
        <v>0</v>
      </c>
    </row>
    <row r="787" spans="1:15" x14ac:dyDescent="0.35">
      <c r="A787" t="s">
        <v>6535</v>
      </c>
      <c r="B787" t="s">
        <v>1404</v>
      </c>
      <c r="C787" t="s">
        <v>6367</v>
      </c>
      <c r="D787" t="s">
        <v>6571</v>
      </c>
      <c r="E787" t="s">
        <v>119</v>
      </c>
      <c r="F787" t="s">
        <v>119</v>
      </c>
      <c r="G787" t="s">
        <v>165</v>
      </c>
      <c r="H787" t="s">
        <v>5707</v>
      </c>
      <c r="I787" t="s">
        <v>6388</v>
      </c>
      <c r="N787" t="s">
        <v>6349</v>
      </c>
      <c r="O787" s="5">
        <f>0</f>
        <v>0</v>
      </c>
    </row>
    <row r="788" spans="1:15" x14ac:dyDescent="0.35">
      <c r="A788" t="s">
        <v>6535</v>
      </c>
      <c r="B788" t="s">
        <v>1404</v>
      </c>
      <c r="C788" t="s">
        <v>6367</v>
      </c>
      <c r="D788" t="s">
        <v>6572</v>
      </c>
      <c r="E788" t="s">
        <v>119</v>
      </c>
      <c r="F788" t="s">
        <v>119</v>
      </c>
      <c r="G788" t="s">
        <v>165</v>
      </c>
      <c r="H788" t="s">
        <v>5707</v>
      </c>
      <c r="I788" t="s">
        <v>6388</v>
      </c>
      <c r="N788" t="s">
        <v>6349</v>
      </c>
      <c r="O788" s="5">
        <f>0</f>
        <v>0</v>
      </c>
    </row>
    <row r="789" spans="1:15" x14ac:dyDescent="0.35">
      <c r="A789" t="s">
        <v>6535</v>
      </c>
      <c r="B789" t="s">
        <v>1404</v>
      </c>
      <c r="C789" t="s">
        <v>6367</v>
      </c>
      <c r="D789" t="s">
        <v>6573</v>
      </c>
      <c r="E789" t="s">
        <v>119</v>
      </c>
      <c r="F789" t="s">
        <v>119</v>
      </c>
      <c r="G789" t="s">
        <v>165</v>
      </c>
      <c r="H789" t="s">
        <v>5707</v>
      </c>
      <c r="I789" t="s">
        <v>6388</v>
      </c>
      <c r="N789" t="s">
        <v>6349</v>
      </c>
      <c r="O789" s="5">
        <f>0</f>
        <v>0</v>
      </c>
    </row>
    <row r="790" spans="1:15" x14ac:dyDescent="0.35">
      <c r="A790" t="s">
        <v>6535</v>
      </c>
      <c r="B790" t="s">
        <v>1404</v>
      </c>
      <c r="C790" t="s">
        <v>6367</v>
      </c>
      <c r="D790" t="s">
        <v>1708</v>
      </c>
      <c r="E790" t="s">
        <v>119</v>
      </c>
      <c r="F790" t="s">
        <v>119</v>
      </c>
      <c r="G790" t="s">
        <v>165</v>
      </c>
      <c r="H790" t="s">
        <v>5707</v>
      </c>
      <c r="I790" t="s">
        <v>6388</v>
      </c>
      <c r="N790" t="s">
        <v>6349</v>
      </c>
      <c r="O790" s="5">
        <f>0</f>
        <v>0</v>
      </c>
    </row>
    <row r="791" spans="1:15" x14ac:dyDescent="0.35">
      <c r="A791" t="s">
        <v>6535</v>
      </c>
      <c r="B791" t="s">
        <v>1404</v>
      </c>
      <c r="C791" t="s">
        <v>6367</v>
      </c>
      <c r="D791" t="s">
        <v>6574</v>
      </c>
      <c r="E791" t="s">
        <v>119</v>
      </c>
      <c r="F791" t="s">
        <v>119</v>
      </c>
      <c r="G791" t="s">
        <v>165</v>
      </c>
      <c r="H791" t="s">
        <v>5707</v>
      </c>
      <c r="I791" t="s">
        <v>6388</v>
      </c>
      <c r="N791" t="s">
        <v>6349</v>
      </c>
      <c r="O791" s="5">
        <f>0</f>
        <v>0</v>
      </c>
    </row>
    <row r="792" spans="1:15" x14ac:dyDescent="0.35">
      <c r="A792" t="s">
        <v>6535</v>
      </c>
      <c r="B792" t="s">
        <v>1404</v>
      </c>
      <c r="C792" t="s">
        <v>6367</v>
      </c>
      <c r="D792" t="s">
        <v>6575</v>
      </c>
      <c r="E792" t="s">
        <v>119</v>
      </c>
      <c r="F792" t="s">
        <v>119</v>
      </c>
      <c r="G792" t="s">
        <v>165</v>
      </c>
      <c r="H792" t="s">
        <v>5707</v>
      </c>
      <c r="I792" t="s">
        <v>6388</v>
      </c>
      <c r="N792" t="s">
        <v>6349</v>
      </c>
      <c r="O792" s="5">
        <f>0</f>
        <v>0</v>
      </c>
    </row>
    <row r="793" spans="1:15" x14ac:dyDescent="0.35">
      <c r="A793" t="s">
        <v>6535</v>
      </c>
      <c r="B793" t="s">
        <v>1404</v>
      </c>
      <c r="C793" t="s">
        <v>6367</v>
      </c>
      <c r="D793" t="s">
        <v>6576</v>
      </c>
      <c r="E793" t="s">
        <v>119</v>
      </c>
      <c r="F793" t="s">
        <v>119</v>
      </c>
      <c r="G793" t="s">
        <v>165</v>
      </c>
      <c r="H793" t="s">
        <v>5707</v>
      </c>
      <c r="I793" t="s">
        <v>6388</v>
      </c>
      <c r="N793" t="s">
        <v>6349</v>
      </c>
      <c r="O793" s="5">
        <f>0</f>
        <v>0</v>
      </c>
    </row>
    <row r="794" spans="1:15" x14ac:dyDescent="0.35">
      <c r="A794" t="s">
        <v>6535</v>
      </c>
      <c r="B794" t="s">
        <v>1404</v>
      </c>
      <c r="C794" t="s">
        <v>6367</v>
      </c>
      <c r="D794" t="s">
        <v>1709</v>
      </c>
      <c r="E794" t="s">
        <v>119</v>
      </c>
      <c r="F794" t="s">
        <v>119</v>
      </c>
      <c r="G794" t="s">
        <v>165</v>
      </c>
      <c r="H794" t="s">
        <v>5707</v>
      </c>
      <c r="I794" t="s">
        <v>6388</v>
      </c>
      <c r="N794" t="s">
        <v>6349</v>
      </c>
      <c r="O794" s="5">
        <f>0</f>
        <v>0</v>
      </c>
    </row>
    <row r="795" spans="1:15" x14ac:dyDescent="0.35">
      <c r="A795" t="s">
        <v>6535</v>
      </c>
      <c r="B795" t="s">
        <v>1404</v>
      </c>
      <c r="C795" t="s">
        <v>6367</v>
      </c>
      <c r="D795" t="s">
        <v>1710</v>
      </c>
      <c r="E795" t="s">
        <v>119</v>
      </c>
      <c r="F795" t="s">
        <v>119</v>
      </c>
      <c r="G795" t="s">
        <v>165</v>
      </c>
      <c r="H795" t="s">
        <v>5707</v>
      </c>
      <c r="I795" t="s">
        <v>6388</v>
      </c>
      <c r="N795" t="s">
        <v>6349</v>
      </c>
      <c r="O795" s="5">
        <f>0</f>
        <v>0</v>
      </c>
    </row>
    <row r="796" spans="1:15" x14ac:dyDescent="0.35">
      <c r="A796" t="s">
        <v>6535</v>
      </c>
      <c r="B796" t="s">
        <v>1404</v>
      </c>
      <c r="C796" t="s">
        <v>6367</v>
      </c>
      <c r="D796" t="s">
        <v>1711</v>
      </c>
      <c r="E796" t="s">
        <v>119</v>
      </c>
      <c r="F796" t="s">
        <v>119</v>
      </c>
      <c r="G796" t="s">
        <v>165</v>
      </c>
      <c r="H796" t="s">
        <v>5707</v>
      </c>
      <c r="I796" t="s">
        <v>6388</v>
      </c>
      <c r="N796" t="s">
        <v>6349</v>
      </c>
      <c r="O796" s="5">
        <f>0</f>
        <v>0</v>
      </c>
    </row>
    <row r="797" spans="1:15" x14ac:dyDescent="0.35">
      <c r="A797" t="s">
        <v>6535</v>
      </c>
      <c r="B797" t="s">
        <v>1404</v>
      </c>
      <c r="C797" t="s">
        <v>6367</v>
      </c>
      <c r="D797" t="s">
        <v>1712</v>
      </c>
      <c r="E797" t="s">
        <v>119</v>
      </c>
      <c r="F797" t="s">
        <v>119</v>
      </c>
      <c r="G797" t="s">
        <v>165</v>
      </c>
      <c r="H797" t="s">
        <v>5707</v>
      </c>
      <c r="I797" t="s">
        <v>6388</v>
      </c>
      <c r="N797" t="s">
        <v>6349</v>
      </c>
      <c r="O797" s="5">
        <f>0</f>
        <v>0</v>
      </c>
    </row>
    <row r="798" spans="1:15" x14ac:dyDescent="0.35">
      <c r="A798" t="s">
        <v>6535</v>
      </c>
      <c r="B798" t="s">
        <v>1404</v>
      </c>
      <c r="C798" t="s">
        <v>6367</v>
      </c>
      <c r="D798" t="s">
        <v>6577</v>
      </c>
      <c r="E798" t="s">
        <v>119</v>
      </c>
      <c r="F798" t="s">
        <v>119</v>
      </c>
      <c r="G798" t="s">
        <v>165</v>
      </c>
      <c r="H798" t="s">
        <v>5707</v>
      </c>
      <c r="I798" t="s">
        <v>6388</v>
      </c>
      <c r="N798" t="s">
        <v>6349</v>
      </c>
      <c r="O798" s="5">
        <f>0</f>
        <v>0</v>
      </c>
    </row>
    <row r="799" spans="1:15" x14ac:dyDescent="0.35">
      <c r="A799" t="s">
        <v>6535</v>
      </c>
      <c r="B799" t="s">
        <v>1404</v>
      </c>
      <c r="C799" t="s">
        <v>6367</v>
      </c>
      <c r="D799" t="s">
        <v>6578</v>
      </c>
      <c r="E799" t="s">
        <v>119</v>
      </c>
      <c r="F799" t="s">
        <v>119</v>
      </c>
      <c r="G799" t="s">
        <v>165</v>
      </c>
      <c r="H799" t="s">
        <v>5707</v>
      </c>
      <c r="I799" t="s">
        <v>6388</v>
      </c>
      <c r="N799" t="s">
        <v>6349</v>
      </c>
      <c r="O799" s="5">
        <f>0</f>
        <v>0</v>
      </c>
    </row>
    <row r="800" spans="1:15" x14ac:dyDescent="0.35">
      <c r="A800" t="s">
        <v>6535</v>
      </c>
      <c r="B800" t="s">
        <v>1404</v>
      </c>
      <c r="C800" t="s">
        <v>6367</v>
      </c>
      <c r="D800" t="s">
        <v>6579</v>
      </c>
      <c r="E800" t="s">
        <v>119</v>
      </c>
      <c r="F800" t="s">
        <v>119</v>
      </c>
      <c r="G800" t="s">
        <v>165</v>
      </c>
      <c r="H800" t="s">
        <v>5707</v>
      </c>
      <c r="I800" t="s">
        <v>6388</v>
      </c>
      <c r="N800" t="s">
        <v>6349</v>
      </c>
      <c r="O800" s="5">
        <f>0</f>
        <v>0</v>
      </c>
    </row>
    <row r="801" spans="1:15" x14ac:dyDescent="0.35">
      <c r="A801" t="s">
        <v>6535</v>
      </c>
      <c r="B801" t="s">
        <v>1404</v>
      </c>
      <c r="C801" t="s">
        <v>6367</v>
      </c>
      <c r="D801" t="s">
        <v>6580</v>
      </c>
      <c r="E801" t="s">
        <v>119</v>
      </c>
      <c r="F801" t="s">
        <v>119</v>
      </c>
      <c r="G801" t="s">
        <v>165</v>
      </c>
      <c r="H801" t="s">
        <v>5707</v>
      </c>
      <c r="I801" t="s">
        <v>6388</v>
      </c>
      <c r="N801" t="s">
        <v>6349</v>
      </c>
      <c r="O801" s="5">
        <f>0</f>
        <v>0</v>
      </c>
    </row>
    <row r="802" spans="1:15" x14ac:dyDescent="0.35">
      <c r="A802" t="s">
        <v>6535</v>
      </c>
      <c r="B802" t="s">
        <v>1404</v>
      </c>
      <c r="C802" t="s">
        <v>6367</v>
      </c>
      <c r="D802" t="s">
        <v>1715</v>
      </c>
      <c r="E802" t="s">
        <v>119</v>
      </c>
      <c r="F802" t="s">
        <v>119</v>
      </c>
      <c r="G802" t="s">
        <v>165</v>
      </c>
      <c r="H802" t="s">
        <v>5707</v>
      </c>
      <c r="I802" t="s">
        <v>6388</v>
      </c>
      <c r="N802" t="s">
        <v>6349</v>
      </c>
      <c r="O802" s="5">
        <f>0</f>
        <v>0</v>
      </c>
    </row>
    <row r="803" spans="1:15" x14ac:dyDescent="0.35">
      <c r="A803" t="s">
        <v>6535</v>
      </c>
      <c r="B803" t="s">
        <v>1404</v>
      </c>
      <c r="C803" t="s">
        <v>6367</v>
      </c>
      <c r="D803" t="s">
        <v>1716</v>
      </c>
      <c r="E803" t="s">
        <v>119</v>
      </c>
      <c r="F803" t="s">
        <v>119</v>
      </c>
      <c r="G803" t="s">
        <v>165</v>
      </c>
      <c r="H803" t="s">
        <v>5707</v>
      </c>
      <c r="I803" t="s">
        <v>6388</v>
      </c>
      <c r="N803" t="s">
        <v>6349</v>
      </c>
      <c r="O803" s="5">
        <f>0</f>
        <v>0</v>
      </c>
    </row>
    <row r="804" spans="1:15" x14ac:dyDescent="0.35">
      <c r="A804" t="s">
        <v>6535</v>
      </c>
      <c r="B804" t="s">
        <v>1404</v>
      </c>
      <c r="C804" t="s">
        <v>6367</v>
      </c>
      <c r="D804" t="s">
        <v>6581</v>
      </c>
      <c r="E804" t="s">
        <v>119</v>
      </c>
      <c r="F804" t="s">
        <v>119</v>
      </c>
      <c r="G804" t="s">
        <v>165</v>
      </c>
      <c r="H804" t="s">
        <v>5707</v>
      </c>
      <c r="I804" t="s">
        <v>6388</v>
      </c>
      <c r="N804" t="s">
        <v>6349</v>
      </c>
      <c r="O804" s="5">
        <f>0</f>
        <v>0</v>
      </c>
    </row>
    <row r="805" spans="1:15" x14ac:dyDescent="0.35">
      <c r="A805" t="s">
        <v>6535</v>
      </c>
      <c r="B805" t="s">
        <v>1404</v>
      </c>
      <c r="C805" t="s">
        <v>6367</v>
      </c>
      <c r="D805" t="s">
        <v>1717</v>
      </c>
      <c r="E805" t="s">
        <v>119</v>
      </c>
      <c r="F805" t="s">
        <v>119</v>
      </c>
      <c r="G805" t="s">
        <v>165</v>
      </c>
      <c r="H805" t="s">
        <v>5707</v>
      </c>
      <c r="I805" t="s">
        <v>6388</v>
      </c>
      <c r="N805" t="s">
        <v>6349</v>
      </c>
      <c r="O805" s="5">
        <f>0</f>
        <v>0</v>
      </c>
    </row>
    <row r="806" spans="1:15" x14ac:dyDescent="0.35">
      <c r="A806" t="s">
        <v>6535</v>
      </c>
      <c r="B806" t="s">
        <v>1404</v>
      </c>
      <c r="C806" t="s">
        <v>6367</v>
      </c>
      <c r="D806" t="s">
        <v>1720</v>
      </c>
      <c r="E806" t="s">
        <v>119</v>
      </c>
      <c r="F806" t="s">
        <v>119</v>
      </c>
      <c r="G806" t="s">
        <v>165</v>
      </c>
      <c r="H806" t="s">
        <v>5707</v>
      </c>
      <c r="I806" t="s">
        <v>6388</v>
      </c>
      <c r="N806" t="s">
        <v>6349</v>
      </c>
      <c r="O806" s="5">
        <f>0</f>
        <v>0</v>
      </c>
    </row>
    <row r="807" spans="1:15" x14ac:dyDescent="0.35">
      <c r="A807" t="s">
        <v>6535</v>
      </c>
      <c r="B807" t="s">
        <v>1404</v>
      </c>
      <c r="C807" t="s">
        <v>6367</v>
      </c>
      <c r="D807" t="s">
        <v>1721</v>
      </c>
      <c r="E807" t="s">
        <v>119</v>
      </c>
      <c r="F807" t="s">
        <v>119</v>
      </c>
      <c r="G807" t="s">
        <v>165</v>
      </c>
      <c r="H807" t="s">
        <v>5707</v>
      </c>
      <c r="I807" t="s">
        <v>6388</v>
      </c>
      <c r="N807" t="s">
        <v>6349</v>
      </c>
      <c r="O807" s="5">
        <f>0</f>
        <v>0</v>
      </c>
    </row>
    <row r="808" spans="1:15" x14ac:dyDescent="0.35">
      <c r="A808" t="s">
        <v>6535</v>
      </c>
      <c r="B808" t="s">
        <v>1404</v>
      </c>
      <c r="C808" t="s">
        <v>6367</v>
      </c>
      <c r="D808" t="s">
        <v>1722</v>
      </c>
      <c r="E808" t="s">
        <v>119</v>
      </c>
      <c r="F808" t="s">
        <v>119</v>
      </c>
      <c r="G808" t="s">
        <v>165</v>
      </c>
      <c r="H808" t="s">
        <v>5707</v>
      </c>
      <c r="I808" t="s">
        <v>6388</v>
      </c>
      <c r="N808" t="s">
        <v>6349</v>
      </c>
      <c r="O808" s="5">
        <f>0</f>
        <v>0</v>
      </c>
    </row>
    <row r="809" spans="1:15" x14ac:dyDescent="0.35">
      <c r="A809" t="s">
        <v>6535</v>
      </c>
      <c r="B809" t="s">
        <v>1404</v>
      </c>
      <c r="C809" t="s">
        <v>6367</v>
      </c>
      <c r="D809" t="s">
        <v>1723</v>
      </c>
      <c r="E809" t="s">
        <v>119</v>
      </c>
      <c r="F809" t="s">
        <v>119</v>
      </c>
      <c r="G809" t="s">
        <v>165</v>
      </c>
      <c r="H809" t="s">
        <v>5707</v>
      </c>
      <c r="I809" t="s">
        <v>6388</v>
      </c>
      <c r="N809" t="s">
        <v>6349</v>
      </c>
      <c r="O809" s="5">
        <f>0</f>
        <v>0</v>
      </c>
    </row>
    <row r="810" spans="1:15" x14ac:dyDescent="0.35">
      <c r="A810" t="s">
        <v>6535</v>
      </c>
      <c r="B810" t="s">
        <v>1404</v>
      </c>
      <c r="C810" t="s">
        <v>6367</v>
      </c>
      <c r="D810" t="s">
        <v>1724</v>
      </c>
      <c r="E810" t="s">
        <v>119</v>
      </c>
      <c r="F810" t="s">
        <v>119</v>
      </c>
      <c r="G810" t="s">
        <v>165</v>
      </c>
      <c r="H810" t="s">
        <v>5707</v>
      </c>
      <c r="I810" t="s">
        <v>6388</v>
      </c>
      <c r="N810" t="s">
        <v>6349</v>
      </c>
      <c r="O810" s="5">
        <f>0</f>
        <v>0</v>
      </c>
    </row>
    <row r="811" spans="1:15" x14ac:dyDescent="0.35">
      <c r="A811" t="s">
        <v>6535</v>
      </c>
      <c r="B811" t="s">
        <v>1404</v>
      </c>
      <c r="C811" t="s">
        <v>6367</v>
      </c>
      <c r="D811" t="s">
        <v>1725</v>
      </c>
      <c r="E811" t="s">
        <v>119</v>
      </c>
      <c r="F811" t="s">
        <v>119</v>
      </c>
      <c r="G811" t="s">
        <v>165</v>
      </c>
      <c r="H811" t="s">
        <v>5707</v>
      </c>
      <c r="I811" t="s">
        <v>6388</v>
      </c>
      <c r="N811" t="s">
        <v>6349</v>
      </c>
      <c r="O811" s="5">
        <f>0</f>
        <v>0</v>
      </c>
    </row>
    <row r="812" spans="1:15" x14ac:dyDescent="0.35">
      <c r="A812" t="s">
        <v>6535</v>
      </c>
      <c r="B812" t="s">
        <v>1404</v>
      </c>
      <c r="C812" t="s">
        <v>6367</v>
      </c>
      <c r="D812" t="s">
        <v>6582</v>
      </c>
      <c r="E812" t="s">
        <v>119</v>
      </c>
      <c r="F812" t="s">
        <v>119</v>
      </c>
      <c r="G812" t="s">
        <v>165</v>
      </c>
      <c r="H812" t="s">
        <v>5707</v>
      </c>
      <c r="I812" t="s">
        <v>6388</v>
      </c>
      <c r="N812" t="s">
        <v>6349</v>
      </c>
      <c r="O812" s="5">
        <f>0</f>
        <v>0</v>
      </c>
    </row>
    <row r="813" spans="1:15" x14ac:dyDescent="0.35">
      <c r="A813" t="s">
        <v>6535</v>
      </c>
      <c r="B813" t="s">
        <v>1404</v>
      </c>
      <c r="C813" t="s">
        <v>6367</v>
      </c>
      <c r="D813" t="s">
        <v>6583</v>
      </c>
      <c r="E813" t="s">
        <v>119</v>
      </c>
      <c r="F813" t="s">
        <v>119</v>
      </c>
      <c r="G813" t="s">
        <v>165</v>
      </c>
      <c r="H813" t="s">
        <v>5707</v>
      </c>
      <c r="I813" t="s">
        <v>6388</v>
      </c>
      <c r="N813" t="s">
        <v>6349</v>
      </c>
      <c r="O813" s="5">
        <f>0</f>
        <v>0</v>
      </c>
    </row>
    <row r="814" spans="1:15" x14ac:dyDescent="0.35">
      <c r="A814" t="s">
        <v>6535</v>
      </c>
      <c r="B814" t="s">
        <v>1404</v>
      </c>
      <c r="C814" t="s">
        <v>6367</v>
      </c>
      <c r="D814" t="s">
        <v>6584</v>
      </c>
      <c r="E814" t="s">
        <v>119</v>
      </c>
      <c r="F814" t="s">
        <v>119</v>
      </c>
      <c r="G814" t="s">
        <v>165</v>
      </c>
      <c r="H814" t="s">
        <v>5707</v>
      </c>
      <c r="I814" t="s">
        <v>6388</v>
      </c>
      <c r="N814" t="s">
        <v>6349</v>
      </c>
      <c r="O814" s="5">
        <f>0</f>
        <v>0</v>
      </c>
    </row>
    <row r="815" spans="1:15" x14ac:dyDescent="0.35">
      <c r="A815" t="s">
        <v>6535</v>
      </c>
      <c r="B815" t="s">
        <v>1404</v>
      </c>
      <c r="C815" t="s">
        <v>6367</v>
      </c>
      <c r="D815" t="s">
        <v>6585</v>
      </c>
      <c r="E815" t="s">
        <v>119</v>
      </c>
      <c r="F815" t="s">
        <v>119</v>
      </c>
      <c r="G815" t="s">
        <v>165</v>
      </c>
      <c r="H815" t="s">
        <v>5707</v>
      </c>
      <c r="I815" t="s">
        <v>6388</v>
      </c>
      <c r="N815" t="s">
        <v>6349</v>
      </c>
      <c r="O815" s="5">
        <f>0</f>
        <v>0</v>
      </c>
    </row>
    <row r="816" spans="1:15" x14ac:dyDescent="0.35">
      <c r="A816" t="s">
        <v>6535</v>
      </c>
      <c r="B816" t="s">
        <v>1404</v>
      </c>
      <c r="C816" t="s">
        <v>6367</v>
      </c>
      <c r="D816" t="s">
        <v>6586</v>
      </c>
      <c r="E816" t="s">
        <v>119</v>
      </c>
      <c r="F816" t="s">
        <v>119</v>
      </c>
      <c r="G816" t="s">
        <v>165</v>
      </c>
      <c r="H816" t="s">
        <v>5707</v>
      </c>
      <c r="I816" t="s">
        <v>6388</v>
      </c>
      <c r="N816" t="s">
        <v>6349</v>
      </c>
      <c r="O816" s="5">
        <f>0</f>
        <v>0</v>
      </c>
    </row>
    <row r="817" spans="1:15" x14ac:dyDescent="0.35">
      <c r="A817" t="s">
        <v>6535</v>
      </c>
      <c r="B817" t="s">
        <v>1404</v>
      </c>
      <c r="C817" t="s">
        <v>6367</v>
      </c>
      <c r="D817" t="s">
        <v>6587</v>
      </c>
      <c r="E817" t="s">
        <v>119</v>
      </c>
      <c r="F817" t="s">
        <v>119</v>
      </c>
      <c r="G817" t="s">
        <v>165</v>
      </c>
      <c r="H817" t="s">
        <v>5707</v>
      </c>
      <c r="I817" t="s">
        <v>6388</v>
      </c>
      <c r="N817" t="s">
        <v>6349</v>
      </c>
      <c r="O817" s="5">
        <f>0</f>
        <v>0</v>
      </c>
    </row>
    <row r="818" spans="1:15" x14ac:dyDescent="0.35">
      <c r="A818" t="s">
        <v>6535</v>
      </c>
      <c r="B818" t="s">
        <v>1404</v>
      </c>
      <c r="C818" t="s">
        <v>6367</v>
      </c>
      <c r="D818" t="s">
        <v>6588</v>
      </c>
      <c r="E818" t="s">
        <v>119</v>
      </c>
      <c r="F818" t="s">
        <v>119</v>
      </c>
      <c r="G818" t="s">
        <v>165</v>
      </c>
      <c r="H818" t="s">
        <v>5707</v>
      </c>
      <c r="I818" t="s">
        <v>6388</v>
      </c>
      <c r="N818" t="s">
        <v>6349</v>
      </c>
      <c r="O818" s="5">
        <f>0</f>
        <v>0</v>
      </c>
    </row>
    <row r="819" spans="1:15" x14ac:dyDescent="0.35">
      <c r="A819" t="s">
        <v>6535</v>
      </c>
      <c r="B819" t="s">
        <v>1404</v>
      </c>
      <c r="C819" t="s">
        <v>6367</v>
      </c>
      <c r="D819" t="s">
        <v>6589</v>
      </c>
      <c r="E819" t="s">
        <v>119</v>
      </c>
      <c r="F819" t="s">
        <v>119</v>
      </c>
      <c r="G819" t="s">
        <v>165</v>
      </c>
      <c r="H819" t="s">
        <v>5707</v>
      </c>
      <c r="I819" t="s">
        <v>6388</v>
      </c>
      <c r="N819" t="s">
        <v>6349</v>
      </c>
      <c r="O819" s="5">
        <f>0</f>
        <v>0</v>
      </c>
    </row>
    <row r="820" spans="1:15" x14ac:dyDescent="0.35">
      <c r="A820" t="s">
        <v>6535</v>
      </c>
      <c r="B820" t="s">
        <v>1404</v>
      </c>
      <c r="C820" t="s">
        <v>6367</v>
      </c>
      <c r="D820" t="s">
        <v>1726</v>
      </c>
      <c r="E820" t="s">
        <v>119</v>
      </c>
      <c r="F820" t="s">
        <v>119</v>
      </c>
      <c r="G820" t="s">
        <v>165</v>
      </c>
      <c r="H820" t="s">
        <v>5707</v>
      </c>
      <c r="I820" t="s">
        <v>6388</v>
      </c>
      <c r="N820" t="s">
        <v>6349</v>
      </c>
      <c r="O820" s="5">
        <f>0</f>
        <v>0</v>
      </c>
    </row>
    <row r="821" spans="1:15" x14ac:dyDescent="0.35">
      <c r="A821" t="s">
        <v>6535</v>
      </c>
      <c r="B821" t="s">
        <v>1404</v>
      </c>
      <c r="C821" t="s">
        <v>6367</v>
      </c>
      <c r="D821" t="s">
        <v>1727</v>
      </c>
      <c r="E821" t="s">
        <v>119</v>
      </c>
      <c r="F821" t="s">
        <v>119</v>
      </c>
      <c r="G821" t="s">
        <v>165</v>
      </c>
      <c r="H821" t="s">
        <v>5707</v>
      </c>
      <c r="I821" t="s">
        <v>6388</v>
      </c>
      <c r="N821" t="s">
        <v>6349</v>
      </c>
      <c r="O821" s="5">
        <f>0</f>
        <v>0</v>
      </c>
    </row>
    <row r="822" spans="1:15" x14ac:dyDescent="0.35">
      <c r="A822" t="s">
        <v>6535</v>
      </c>
      <c r="B822" t="s">
        <v>1404</v>
      </c>
      <c r="C822" t="s">
        <v>6367</v>
      </c>
      <c r="D822" t="s">
        <v>6590</v>
      </c>
      <c r="E822" t="s">
        <v>119</v>
      </c>
      <c r="F822" t="s">
        <v>119</v>
      </c>
      <c r="G822" t="s">
        <v>165</v>
      </c>
      <c r="H822" t="s">
        <v>5707</v>
      </c>
      <c r="I822" t="s">
        <v>6388</v>
      </c>
      <c r="N822" t="s">
        <v>6349</v>
      </c>
      <c r="O822" s="5">
        <f>0</f>
        <v>0</v>
      </c>
    </row>
    <row r="823" spans="1:15" x14ac:dyDescent="0.35">
      <c r="A823" t="s">
        <v>6535</v>
      </c>
      <c r="B823" t="s">
        <v>1404</v>
      </c>
      <c r="C823" t="s">
        <v>6367</v>
      </c>
      <c r="D823" t="s">
        <v>1728</v>
      </c>
      <c r="E823" t="s">
        <v>119</v>
      </c>
      <c r="F823" t="s">
        <v>119</v>
      </c>
      <c r="G823" t="s">
        <v>165</v>
      </c>
      <c r="H823" t="s">
        <v>5707</v>
      </c>
      <c r="I823" t="s">
        <v>6388</v>
      </c>
      <c r="N823" t="s">
        <v>6349</v>
      </c>
      <c r="O823" s="5">
        <f>0</f>
        <v>0</v>
      </c>
    </row>
    <row r="824" spans="1:15" x14ac:dyDescent="0.35">
      <c r="A824" t="s">
        <v>6535</v>
      </c>
      <c r="B824" t="s">
        <v>1404</v>
      </c>
      <c r="C824" t="s">
        <v>6367</v>
      </c>
      <c r="D824" t="s">
        <v>6591</v>
      </c>
      <c r="E824" t="s">
        <v>119</v>
      </c>
      <c r="F824" t="s">
        <v>119</v>
      </c>
      <c r="G824" t="s">
        <v>165</v>
      </c>
      <c r="H824" t="s">
        <v>5707</v>
      </c>
      <c r="I824" t="s">
        <v>6388</v>
      </c>
      <c r="N824" t="s">
        <v>6349</v>
      </c>
      <c r="O824" s="5">
        <f>0</f>
        <v>0</v>
      </c>
    </row>
    <row r="825" spans="1:15" x14ac:dyDescent="0.35">
      <c r="A825" t="s">
        <v>6535</v>
      </c>
      <c r="B825" t="s">
        <v>1404</v>
      </c>
      <c r="C825" t="s">
        <v>6367</v>
      </c>
      <c r="D825" t="s">
        <v>6592</v>
      </c>
      <c r="E825" t="s">
        <v>119</v>
      </c>
      <c r="F825" t="s">
        <v>119</v>
      </c>
      <c r="G825" t="s">
        <v>165</v>
      </c>
      <c r="H825" t="s">
        <v>5707</v>
      </c>
      <c r="I825" t="s">
        <v>6388</v>
      </c>
      <c r="N825" t="s">
        <v>6349</v>
      </c>
      <c r="O825" s="5">
        <f>0</f>
        <v>0</v>
      </c>
    </row>
    <row r="826" spans="1:15" x14ac:dyDescent="0.35">
      <c r="A826" t="s">
        <v>6535</v>
      </c>
      <c r="B826" t="s">
        <v>1404</v>
      </c>
      <c r="C826" t="s">
        <v>6367</v>
      </c>
      <c r="D826" t="s">
        <v>1729</v>
      </c>
      <c r="E826" t="s">
        <v>119</v>
      </c>
      <c r="F826" t="s">
        <v>119</v>
      </c>
      <c r="G826" t="s">
        <v>165</v>
      </c>
      <c r="H826" t="s">
        <v>5707</v>
      </c>
      <c r="I826" t="s">
        <v>6388</v>
      </c>
      <c r="N826" t="s">
        <v>6349</v>
      </c>
      <c r="O826" s="5">
        <f>0</f>
        <v>0</v>
      </c>
    </row>
    <row r="827" spans="1:15" x14ac:dyDescent="0.35">
      <c r="A827" t="s">
        <v>6535</v>
      </c>
      <c r="B827" t="s">
        <v>1404</v>
      </c>
      <c r="C827" t="s">
        <v>6367</v>
      </c>
      <c r="D827" t="s">
        <v>6593</v>
      </c>
      <c r="E827" t="s">
        <v>119</v>
      </c>
      <c r="F827" t="s">
        <v>119</v>
      </c>
      <c r="G827" t="s">
        <v>165</v>
      </c>
      <c r="H827" t="s">
        <v>5707</v>
      </c>
      <c r="I827" t="s">
        <v>6388</v>
      </c>
      <c r="N827" t="s">
        <v>6349</v>
      </c>
      <c r="O827" s="5">
        <f>0</f>
        <v>0</v>
      </c>
    </row>
    <row r="828" spans="1:15" x14ac:dyDescent="0.35">
      <c r="A828" t="s">
        <v>6535</v>
      </c>
      <c r="B828" t="s">
        <v>1404</v>
      </c>
      <c r="C828" t="s">
        <v>6367</v>
      </c>
      <c r="D828" t="s">
        <v>6594</v>
      </c>
      <c r="E828" t="s">
        <v>119</v>
      </c>
      <c r="F828" t="s">
        <v>119</v>
      </c>
      <c r="G828" t="s">
        <v>165</v>
      </c>
      <c r="H828" t="s">
        <v>5707</v>
      </c>
      <c r="I828" t="s">
        <v>6388</v>
      </c>
      <c r="N828" t="s">
        <v>6349</v>
      </c>
      <c r="O828" s="5">
        <f>0</f>
        <v>0</v>
      </c>
    </row>
    <row r="829" spans="1:15" x14ac:dyDescent="0.35">
      <c r="A829" t="s">
        <v>6535</v>
      </c>
      <c r="B829" t="s">
        <v>1404</v>
      </c>
      <c r="C829" t="s">
        <v>6367</v>
      </c>
      <c r="D829" t="s">
        <v>1730</v>
      </c>
      <c r="E829" t="s">
        <v>119</v>
      </c>
      <c r="F829" t="s">
        <v>119</v>
      </c>
      <c r="G829" t="s">
        <v>165</v>
      </c>
      <c r="H829" t="s">
        <v>5707</v>
      </c>
      <c r="I829" t="s">
        <v>6388</v>
      </c>
      <c r="N829" t="s">
        <v>6349</v>
      </c>
      <c r="O829" s="5">
        <f>0</f>
        <v>0</v>
      </c>
    </row>
    <row r="830" spans="1:15" x14ac:dyDescent="0.35">
      <c r="A830" t="s">
        <v>6535</v>
      </c>
      <c r="B830" t="s">
        <v>1404</v>
      </c>
      <c r="C830" t="s">
        <v>6367</v>
      </c>
      <c r="D830" t="s">
        <v>1731</v>
      </c>
      <c r="E830" t="s">
        <v>119</v>
      </c>
      <c r="F830" t="s">
        <v>119</v>
      </c>
      <c r="G830" t="s">
        <v>165</v>
      </c>
      <c r="H830" t="s">
        <v>5707</v>
      </c>
      <c r="I830" t="s">
        <v>6388</v>
      </c>
      <c r="N830" t="s">
        <v>6349</v>
      </c>
      <c r="O830" s="5">
        <f>0</f>
        <v>0</v>
      </c>
    </row>
    <row r="831" spans="1:15" x14ac:dyDescent="0.35">
      <c r="A831" t="s">
        <v>6535</v>
      </c>
      <c r="B831" t="s">
        <v>1404</v>
      </c>
      <c r="C831" t="s">
        <v>6367</v>
      </c>
      <c r="D831" t="s">
        <v>6595</v>
      </c>
      <c r="E831" t="s">
        <v>119</v>
      </c>
      <c r="F831" t="s">
        <v>119</v>
      </c>
      <c r="G831" t="s">
        <v>165</v>
      </c>
      <c r="H831" t="s">
        <v>5707</v>
      </c>
      <c r="I831" t="s">
        <v>6388</v>
      </c>
      <c r="N831" t="s">
        <v>6349</v>
      </c>
      <c r="O831" s="5">
        <f>0</f>
        <v>0</v>
      </c>
    </row>
    <row r="832" spans="1:15" x14ac:dyDescent="0.35">
      <c r="A832" t="s">
        <v>6535</v>
      </c>
      <c r="B832" t="s">
        <v>1404</v>
      </c>
      <c r="C832" t="s">
        <v>6367</v>
      </c>
      <c r="D832" t="s">
        <v>1732</v>
      </c>
      <c r="E832" t="s">
        <v>119</v>
      </c>
      <c r="F832" t="s">
        <v>119</v>
      </c>
      <c r="G832" t="s">
        <v>165</v>
      </c>
      <c r="H832" t="s">
        <v>5707</v>
      </c>
      <c r="I832" t="s">
        <v>6388</v>
      </c>
      <c r="N832" t="s">
        <v>6349</v>
      </c>
      <c r="O832" s="5">
        <f>0</f>
        <v>0</v>
      </c>
    </row>
    <row r="833" spans="1:15" x14ac:dyDescent="0.35">
      <c r="A833" t="s">
        <v>6535</v>
      </c>
      <c r="B833" t="s">
        <v>1404</v>
      </c>
      <c r="C833" t="s">
        <v>6367</v>
      </c>
      <c r="D833" t="s">
        <v>1733</v>
      </c>
      <c r="E833" t="s">
        <v>119</v>
      </c>
      <c r="F833" t="s">
        <v>119</v>
      </c>
      <c r="G833" t="s">
        <v>165</v>
      </c>
      <c r="H833" t="s">
        <v>5707</v>
      </c>
      <c r="I833" t="s">
        <v>6388</v>
      </c>
      <c r="N833" t="s">
        <v>6349</v>
      </c>
      <c r="O833" s="5">
        <f>0</f>
        <v>0</v>
      </c>
    </row>
    <row r="834" spans="1:15" x14ac:dyDescent="0.35">
      <c r="A834" t="s">
        <v>6535</v>
      </c>
      <c r="B834" t="s">
        <v>1404</v>
      </c>
      <c r="C834" t="s">
        <v>6367</v>
      </c>
      <c r="D834" t="s">
        <v>1734</v>
      </c>
      <c r="E834" t="s">
        <v>119</v>
      </c>
      <c r="F834" t="s">
        <v>119</v>
      </c>
      <c r="G834" t="s">
        <v>165</v>
      </c>
      <c r="H834" t="s">
        <v>5707</v>
      </c>
      <c r="I834" t="s">
        <v>6388</v>
      </c>
      <c r="N834" t="s">
        <v>6349</v>
      </c>
      <c r="O834" s="5">
        <f>0</f>
        <v>0</v>
      </c>
    </row>
    <row r="835" spans="1:15" x14ac:dyDescent="0.35">
      <c r="A835" t="s">
        <v>6535</v>
      </c>
      <c r="B835" t="s">
        <v>1404</v>
      </c>
      <c r="C835" t="s">
        <v>6367</v>
      </c>
      <c r="D835" t="s">
        <v>1735</v>
      </c>
      <c r="E835" t="s">
        <v>119</v>
      </c>
      <c r="F835" t="s">
        <v>119</v>
      </c>
      <c r="G835" t="s">
        <v>165</v>
      </c>
      <c r="H835" t="s">
        <v>5707</v>
      </c>
      <c r="I835" t="s">
        <v>6388</v>
      </c>
      <c r="N835" t="s">
        <v>6349</v>
      </c>
      <c r="O835" s="5">
        <f>0</f>
        <v>0</v>
      </c>
    </row>
    <row r="836" spans="1:15" x14ac:dyDescent="0.35">
      <c r="A836" t="s">
        <v>6535</v>
      </c>
      <c r="B836" t="s">
        <v>1404</v>
      </c>
      <c r="C836" t="s">
        <v>6367</v>
      </c>
      <c r="D836" t="s">
        <v>6596</v>
      </c>
      <c r="E836" t="s">
        <v>119</v>
      </c>
      <c r="F836" t="s">
        <v>119</v>
      </c>
      <c r="G836" t="s">
        <v>165</v>
      </c>
      <c r="H836" t="s">
        <v>5707</v>
      </c>
      <c r="I836" t="s">
        <v>6388</v>
      </c>
      <c r="N836" t="s">
        <v>6349</v>
      </c>
      <c r="O836" s="5">
        <f>0</f>
        <v>0</v>
      </c>
    </row>
    <row r="837" spans="1:15" x14ac:dyDescent="0.35">
      <c r="A837" t="s">
        <v>6535</v>
      </c>
      <c r="B837" t="s">
        <v>1404</v>
      </c>
      <c r="C837" t="s">
        <v>6367</v>
      </c>
      <c r="D837" t="s">
        <v>6597</v>
      </c>
      <c r="E837" t="s">
        <v>119</v>
      </c>
      <c r="F837" t="s">
        <v>119</v>
      </c>
      <c r="G837" t="s">
        <v>165</v>
      </c>
      <c r="H837" t="s">
        <v>5707</v>
      </c>
      <c r="I837" t="s">
        <v>6388</v>
      </c>
      <c r="N837" t="s">
        <v>6349</v>
      </c>
      <c r="O837" s="5">
        <f>0</f>
        <v>0</v>
      </c>
    </row>
    <row r="838" spans="1:15" x14ac:dyDescent="0.35">
      <c r="A838" t="s">
        <v>6535</v>
      </c>
      <c r="B838" t="s">
        <v>1404</v>
      </c>
      <c r="C838" t="s">
        <v>6367</v>
      </c>
      <c r="D838" t="s">
        <v>6598</v>
      </c>
      <c r="E838" t="s">
        <v>119</v>
      </c>
      <c r="F838" t="s">
        <v>119</v>
      </c>
      <c r="G838" t="s">
        <v>165</v>
      </c>
      <c r="H838" t="s">
        <v>5707</v>
      </c>
      <c r="I838" t="s">
        <v>6388</v>
      </c>
      <c r="N838" t="s">
        <v>6349</v>
      </c>
      <c r="O838" s="5">
        <f>0</f>
        <v>0</v>
      </c>
    </row>
    <row r="839" spans="1:15" x14ac:dyDescent="0.35">
      <c r="A839" t="s">
        <v>6535</v>
      </c>
      <c r="B839" t="s">
        <v>1404</v>
      </c>
      <c r="C839" t="s">
        <v>6367</v>
      </c>
      <c r="D839" t="s">
        <v>6599</v>
      </c>
      <c r="E839" t="s">
        <v>119</v>
      </c>
      <c r="F839" t="s">
        <v>119</v>
      </c>
      <c r="G839" t="s">
        <v>165</v>
      </c>
      <c r="H839" t="s">
        <v>5707</v>
      </c>
      <c r="I839" t="s">
        <v>6388</v>
      </c>
      <c r="N839" t="s">
        <v>6349</v>
      </c>
      <c r="O839" s="5">
        <f>0</f>
        <v>0</v>
      </c>
    </row>
    <row r="840" spans="1:15" x14ac:dyDescent="0.35">
      <c r="A840" t="s">
        <v>6535</v>
      </c>
      <c r="B840" t="s">
        <v>1404</v>
      </c>
      <c r="C840" t="s">
        <v>6367</v>
      </c>
      <c r="D840" t="s">
        <v>1736</v>
      </c>
      <c r="E840" t="s">
        <v>119</v>
      </c>
      <c r="F840" t="s">
        <v>119</v>
      </c>
      <c r="G840" t="s">
        <v>165</v>
      </c>
      <c r="H840" t="s">
        <v>5707</v>
      </c>
      <c r="I840" t="s">
        <v>6388</v>
      </c>
      <c r="N840" t="s">
        <v>6349</v>
      </c>
      <c r="O840" s="5">
        <f>0</f>
        <v>0</v>
      </c>
    </row>
    <row r="841" spans="1:15" x14ac:dyDescent="0.35">
      <c r="A841" t="s">
        <v>6535</v>
      </c>
      <c r="B841" t="s">
        <v>1404</v>
      </c>
      <c r="C841" t="s">
        <v>6367</v>
      </c>
      <c r="D841" t="s">
        <v>1737</v>
      </c>
      <c r="E841" t="s">
        <v>119</v>
      </c>
      <c r="F841" t="s">
        <v>119</v>
      </c>
      <c r="G841" t="s">
        <v>165</v>
      </c>
      <c r="H841" t="s">
        <v>5707</v>
      </c>
      <c r="I841" t="s">
        <v>6388</v>
      </c>
      <c r="N841" t="s">
        <v>6349</v>
      </c>
      <c r="O841" s="5">
        <f>0</f>
        <v>0</v>
      </c>
    </row>
    <row r="842" spans="1:15" x14ac:dyDescent="0.35">
      <c r="A842" t="s">
        <v>6535</v>
      </c>
      <c r="B842" t="s">
        <v>1404</v>
      </c>
      <c r="C842" t="s">
        <v>6367</v>
      </c>
      <c r="D842" t="s">
        <v>1738</v>
      </c>
      <c r="E842" t="s">
        <v>119</v>
      </c>
      <c r="F842" t="s">
        <v>119</v>
      </c>
      <c r="G842" t="s">
        <v>165</v>
      </c>
      <c r="H842" t="s">
        <v>5707</v>
      </c>
      <c r="I842" t="s">
        <v>6388</v>
      </c>
      <c r="N842" t="s">
        <v>6349</v>
      </c>
      <c r="O842" s="5">
        <f>0</f>
        <v>0</v>
      </c>
    </row>
    <row r="843" spans="1:15" x14ac:dyDescent="0.35">
      <c r="A843" t="s">
        <v>6535</v>
      </c>
      <c r="B843" t="s">
        <v>1404</v>
      </c>
      <c r="C843" t="s">
        <v>6367</v>
      </c>
      <c r="D843" t="s">
        <v>6600</v>
      </c>
      <c r="E843" t="s">
        <v>119</v>
      </c>
      <c r="F843" t="s">
        <v>119</v>
      </c>
      <c r="G843" t="s">
        <v>165</v>
      </c>
      <c r="H843" t="s">
        <v>5707</v>
      </c>
      <c r="I843" t="s">
        <v>6388</v>
      </c>
      <c r="N843" t="s">
        <v>6349</v>
      </c>
      <c r="O843" s="5">
        <f>0</f>
        <v>0</v>
      </c>
    </row>
    <row r="844" spans="1:15" x14ac:dyDescent="0.35">
      <c r="A844" t="s">
        <v>6535</v>
      </c>
      <c r="B844" t="s">
        <v>1404</v>
      </c>
      <c r="C844" t="s">
        <v>6367</v>
      </c>
      <c r="D844" t="s">
        <v>6601</v>
      </c>
      <c r="E844" t="s">
        <v>119</v>
      </c>
      <c r="F844" t="s">
        <v>119</v>
      </c>
      <c r="G844" t="s">
        <v>165</v>
      </c>
      <c r="H844" t="s">
        <v>5707</v>
      </c>
      <c r="I844" t="s">
        <v>6388</v>
      </c>
      <c r="N844" t="s">
        <v>6349</v>
      </c>
      <c r="O844" s="5">
        <f>0</f>
        <v>0</v>
      </c>
    </row>
    <row r="845" spans="1:15" x14ac:dyDescent="0.35">
      <c r="A845" t="s">
        <v>6535</v>
      </c>
      <c r="B845" t="s">
        <v>1404</v>
      </c>
      <c r="C845" t="s">
        <v>6367</v>
      </c>
      <c r="D845" t="s">
        <v>1739</v>
      </c>
      <c r="E845" t="s">
        <v>119</v>
      </c>
      <c r="F845" t="s">
        <v>119</v>
      </c>
      <c r="G845" t="s">
        <v>165</v>
      </c>
      <c r="H845" t="s">
        <v>5707</v>
      </c>
      <c r="I845" t="s">
        <v>6388</v>
      </c>
      <c r="N845" t="s">
        <v>6349</v>
      </c>
      <c r="O845" s="5">
        <f>0</f>
        <v>0</v>
      </c>
    </row>
    <row r="846" spans="1:15" x14ac:dyDescent="0.35">
      <c r="A846" t="s">
        <v>6535</v>
      </c>
      <c r="B846" t="s">
        <v>1404</v>
      </c>
      <c r="C846" t="s">
        <v>6367</v>
      </c>
      <c r="D846" t="s">
        <v>6602</v>
      </c>
      <c r="E846" t="s">
        <v>119</v>
      </c>
      <c r="F846" t="s">
        <v>119</v>
      </c>
      <c r="G846" t="s">
        <v>165</v>
      </c>
      <c r="H846" t="s">
        <v>5707</v>
      </c>
      <c r="I846" t="s">
        <v>6388</v>
      </c>
      <c r="N846" t="s">
        <v>6349</v>
      </c>
      <c r="O846" s="5">
        <f>0</f>
        <v>0</v>
      </c>
    </row>
    <row r="847" spans="1:15" x14ac:dyDescent="0.35">
      <c r="A847" t="s">
        <v>6535</v>
      </c>
      <c r="B847" t="s">
        <v>1404</v>
      </c>
      <c r="C847" t="s">
        <v>6367</v>
      </c>
      <c r="D847" t="s">
        <v>1741</v>
      </c>
      <c r="E847" t="s">
        <v>119</v>
      </c>
      <c r="F847" t="s">
        <v>119</v>
      </c>
      <c r="G847" t="s">
        <v>165</v>
      </c>
      <c r="H847" t="s">
        <v>5707</v>
      </c>
      <c r="I847" t="s">
        <v>6388</v>
      </c>
      <c r="N847" t="s">
        <v>6349</v>
      </c>
      <c r="O847" s="5">
        <f>0</f>
        <v>0</v>
      </c>
    </row>
    <row r="848" spans="1:15" x14ac:dyDescent="0.35">
      <c r="A848" t="s">
        <v>6535</v>
      </c>
      <c r="B848" t="s">
        <v>1404</v>
      </c>
      <c r="C848" t="s">
        <v>6367</v>
      </c>
      <c r="D848" t="s">
        <v>1742</v>
      </c>
      <c r="E848" t="s">
        <v>119</v>
      </c>
      <c r="F848" t="s">
        <v>119</v>
      </c>
      <c r="G848" t="s">
        <v>165</v>
      </c>
      <c r="H848" t="s">
        <v>5707</v>
      </c>
      <c r="I848" t="s">
        <v>6388</v>
      </c>
      <c r="N848" t="s">
        <v>6349</v>
      </c>
      <c r="O848" s="5">
        <f>0</f>
        <v>0</v>
      </c>
    </row>
    <row r="849" spans="1:15" x14ac:dyDescent="0.35">
      <c r="A849" t="s">
        <v>6535</v>
      </c>
      <c r="B849" t="s">
        <v>1404</v>
      </c>
      <c r="C849" t="s">
        <v>6367</v>
      </c>
      <c r="D849" t="s">
        <v>6603</v>
      </c>
      <c r="E849" t="s">
        <v>119</v>
      </c>
      <c r="F849" t="s">
        <v>119</v>
      </c>
      <c r="G849" t="s">
        <v>165</v>
      </c>
      <c r="H849" t="s">
        <v>5707</v>
      </c>
      <c r="I849" t="s">
        <v>6388</v>
      </c>
      <c r="N849" t="s">
        <v>6349</v>
      </c>
      <c r="O849" s="5">
        <f>0</f>
        <v>0</v>
      </c>
    </row>
    <row r="850" spans="1:15" x14ac:dyDescent="0.35">
      <c r="A850" t="s">
        <v>6535</v>
      </c>
      <c r="B850" t="s">
        <v>1404</v>
      </c>
      <c r="C850" t="s">
        <v>6367</v>
      </c>
      <c r="D850" t="s">
        <v>6604</v>
      </c>
      <c r="E850" t="s">
        <v>119</v>
      </c>
      <c r="F850" t="s">
        <v>119</v>
      </c>
      <c r="G850" t="s">
        <v>165</v>
      </c>
      <c r="H850" t="s">
        <v>5707</v>
      </c>
      <c r="I850" t="s">
        <v>6388</v>
      </c>
      <c r="N850" t="s">
        <v>6349</v>
      </c>
      <c r="O850" s="5">
        <f>0</f>
        <v>0</v>
      </c>
    </row>
    <row r="851" spans="1:15" x14ac:dyDescent="0.35">
      <c r="A851" t="s">
        <v>6535</v>
      </c>
      <c r="B851" t="s">
        <v>1404</v>
      </c>
      <c r="C851" t="s">
        <v>6367</v>
      </c>
      <c r="D851" t="s">
        <v>6605</v>
      </c>
      <c r="E851" t="s">
        <v>119</v>
      </c>
      <c r="F851" t="s">
        <v>119</v>
      </c>
      <c r="G851" t="s">
        <v>165</v>
      </c>
      <c r="H851" t="s">
        <v>5707</v>
      </c>
      <c r="I851" t="s">
        <v>6388</v>
      </c>
      <c r="N851" t="s">
        <v>6349</v>
      </c>
      <c r="O851" s="5">
        <f>0</f>
        <v>0</v>
      </c>
    </row>
    <row r="852" spans="1:15" x14ac:dyDescent="0.35">
      <c r="A852" t="s">
        <v>6535</v>
      </c>
      <c r="B852" t="s">
        <v>1404</v>
      </c>
      <c r="C852" t="s">
        <v>6367</v>
      </c>
      <c r="D852" t="s">
        <v>6606</v>
      </c>
      <c r="E852" t="s">
        <v>119</v>
      </c>
      <c r="F852" t="s">
        <v>119</v>
      </c>
      <c r="G852" t="s">
        <v>165</v>
      </c>
      <c r="H852" t="s">
        <v>5707</v>
      </c>
      <c r="I852" t="s">
        <v>6388</v>
      </c>
      <c r="N852" t="s">
        <v>6349</v>
      </c>
      <c r="O852" s="5">
        <f>0</f>
        <v>0</v>
      </c>
    </row>
    <row r="853" spans="1:15" x14ac:dyDescent="0.35">
      <c r="A853" t="s">
        <v>6535</v>
      </c>
      <c r="B853" t="s">
        <v>1404</v>
      </c>
      <c r="C853" t="s">
        <v>6367</v>
      </c>
      <c r="D853" t="s">
        <v>6607</v>
      </c>
      <c r="E853" t="s">
        <v>119</v>
      </c>
      <c r="F853" t="s">
        <v>119</v>
      </c>
      <c r="G853" t="s">
        <v>165</v>
      </c>
      <c r="H853" t="s">
        <v>5707</v>
      </c>
      <c r="I853" t="s">
        <v>6388</v>
      </c>
      <c r="N853" t="s">
        <v>6349</v>
      </c>
      <c r="O853" s="5">
        <f>0</f>
        <v>0</v>
      </c>
    </row>
    <row r="854" spans="1:15" x14ac:dyDescent="0.35">
      <c r="A854" t="s">
        <v>6535</v>
      </c>
      <c r="B854" t="s">
        <v>1404</v>
      </c>
      <c r="C854" t="s">
        <v>6367</v>
      </c>
      <c r="D854" t="s">
        <v>1743</v>
      </c>
      <c r="E854" t="s">
        <v>119</v>
      </c>
      <c r="F854" t="s">
        <v>119</v>
      </c>
      <c r="G854" t="s">
        <v>165</v>
      </c>
      <c r="H854" t="s">
        <v>5707</v>
      </c>
      <c r="I854" t="s">
        <v>6388</v>
      </c>
      <c r="N854" t="s">
        <v>6349</v>
      </c>
      <c r="O854" s="5">
        <f>0</f>
        <v>0</v>
      </c>
    </row>
    <row r="855" spans="1:15" x14ac:dyDescent="0.35">
      <c r="A855" t="s">
        <v>6535</v>
      </c>
      <c r="B855" t="s">
        <v>1404</v>
      </c>
      <c r="C855" t="s">
        <v>6367</v>
      </c>
      <c r="D855" t="s">
        <v>6608</v>
      </c>
      <c r="E855" t="s">
        <v>119</v>
      </c>
      <c r="F855" t="s">
        <v>119</v>
      </c>
      <c r="G855" t="s">
        <v>165</v>
      </c>
      <c r="H855" t="s">
        <v>5707</v>
      </c>
      <c r="I855" t="s">
        <v>6388</v>
      </c>
      <c r="N855" t="s">
        <v>6349</v>
      </c>
      <c r="O855" s="5">
        <f>0</f>
        <v>0</v>
      </c>
    </row>
    <row r="856" spans="1:15" x14ac:dyDescent="0.35">
      <c r="A856" t="s">
        <v>6535</v>
      </c>
      <c r="B856" t="s">
        <v>1404</v>
      </c>
      <c r="C856" t="s">
        <v>6367</v>
      </c>
      <c r="D856" t="s">
        <v>1744</v>
      </c>
      <c r="E856" t="s">
        <v>119</v>
      </c>
      <c r="F856" t="s">
        <v>119</v>
      </c>
      <c r="G856" t="s">
        <v>165</v>
      </c>
      <c r="H856" t="s">
        <v>5707</v>
      </c>
      <c r="I856" t="s">
        <v>6388</v>
      </c>
      <c r="N856" t="s">
        <v>6349</v>
      </c>
      <c r="O856" s="5">
        <f>0</f>
        <v>0</v>
      </c>
    </row>
    <row r="857" spans="1:15" x14ac:dyDescent="0.35">
      <c r="A857" t="s">
        <v>6535</v>
      </c>
      <c r="B857" t="s">
        <v>1404</v>
      </c>
      <c r="C857" t="s">
        <v>6367</v>
      </c>
      <c r="D857" t="s">
        <v>6609</v>
      </c>
      <c r="E857" t="s">
        <v>119</v>
      </c>
      <c r="F857" t="s">
        <v>119</v>
      </c>
      <c r="G857" t="s">
        <v>165</v>
      </c>
      <c r="H857" t="s">
        <v>5707</v>
      </c>
      <c r="I857" t="s">
        <v>6388</v>
      </c>
      <c r="N857" t="s">
        <v>6349</v>
      </c>
      <c r="O857" s="5">
        <f>0</f>
        <v>0</v>
      </c>
    </row>
    <row r="858" spans="1:15" x14ac:dyDescent="0.35">
      <c r="A858" t="s">
        <v>6535</v>
      </c>
      <c r="B858" t="s">
        <v>1404</v>
      </c>
      <c r="C858" t="s">
        <v>6367</v>
      </c>
      <c r="D858" t="s">
        <v>6610</v>
      </c>
      <c r="E858" t="s">
        <v>119</v>
      </c>
      <c r="F858" t="s">
        <v>119</v>
      </c>
      <c r="G858" t="s">
        <v>165</v>
      </c>
      <c r="H858" t="s">
        <v>5707</v>
      </c>
      <c r="I858" t="s">
        <v>6388</v>
      </c>
      <c r="N858" t="s">
        <v>6349</v>
      </c>
      <c r="O858" s="5">
        <f>0</f>
        <v>0</v>
      </c>
    </row>
    <row r="859" spans="1:15" x14ac:dyDescent="0.35">
      <c r="A859" t="s">
        <v>6535</v>
      </c>
      <c r="B859" t="s">
        <v>1404</v>
      </c>
      <c r="C859" t="s">
        <v>6367</v>
      </c>
      <c r="D859" t="s">
        <v>1745</v>
      </c>
      <c r="E859" t="s">
        <v>119</v>
      </c>
      <c r="F859" t="s">
        <v>119</v>
      </c>
      <c r="G859" t="s">
        <v>165</v>
      </c>
      <c r="H859" t="s">
        <v>5707</v>
      </c>
      <c r="I859" t="s">
        <v>6388</v>
      </c>
      <c r="N859" t="s">
        <v>6349</v>
      </c>
      <c r="O859" s="5">
        <f>0</f>
        <v>0</v>
      </c>
    </row>
    <row r="860" spans="1:15" x14ac:dyDescent="0.35">
      <c r="A860" t="s">
        <v>6535</v>
      </c>
      <c r="B860" t="s">
        <v>1404</v>
      </c>
      <c r="C860" t="s">
        <v>6367</v>
      </c>
      <c r="D860" t="s">
        <v>6611</v>
      </c>
      <c r="E860" t="s">
        <v>119</v>
      </c>
      <c r="F860" t="s">
        <v>119</v>
      </c>
      <c r="G860" t="s">
        <v>165</v>
      </c>
      <c r="H860" t="s">
        <v>5707</v>
      </c>
      <c r="I860" t="s">
        <v>6388</v>
      </c>
      <c r="N860" t="s">
        <v>6349</v>
      </c>
      <c r="O860" s="5">
        <f>0</f>
        <v>0</v>
      </c>
    </row>
    <row r="861" spans="1:15" x14ac:dyDescent="0.35">
      <c r="A861" t="s">
        <v>6535</v>
      </c>
      <c r="B861" t="s">
        <v>1404</v>
      </c>
      <c r="C861" t="s">
        <v>6367</v>
      </c>
      <c r="D861" t="s">
        <v>1746</v>
      </c>
      <c r="E861" t="s">
        <v>119</v>
      </c>
      <c r="F861" t="s">
        <v>119</v>
      </c>
      <c r="G861" t="s">
        <v>165</v>
      </c>
      <c r="H861" t="s">
        <v>5707</v>
      </c>
      <c r="I861" t="s">
        <v>6388</v>
      </c>
      <c r="N861" t="s">
        <v>6349</v>
      </c>
      <c r="O861" s="5">
        <f>0</f>
        <v>0</v>
      </c>
    </row>
    <row r="862" spans="1:15" x14ac:dyDescent="0.35">
      <c r="A862" t="s">
        <v>6535</v>
      </c>
      <c r="B862" t="s">
        <v>1404</v>
      </c>
      <c r="C862" t="s">
        <v>6367</v>
      </c>
      <c r="D862" t="s">
        <v>1747</v>
      </c>
      <c r="E862" t="s">
        <v>119</v>
      </c>
      <c r="F862" t="s">
        <v>119</v>
      </c>
      <c r="G862" t="s">
        <v>165</v>
      </c>
      <c r="H862" t="s">
        <v>5707</v>
      </c>
      <c r="I862" t="s">
        <v>6388</v>
      </c>
      <c r="N862" t="s">
        <v>6349</v>
      </c>
      <c r="O862" s="5">
        <f>0</f>
        <v>0</v>
      </c>
    </row>
    <row r="863" spans="1:15" x14ac:dyDescent="0.35">
      <c r="A863" t="s">
        <v>6535</v>
      </c>
      <c r="B863" t="s">
        <v>1404</v>
      </c>
      <c r="C863" t="s">
        <v>6367</v>
      </c>
      <c r="D863" t="s">
        <v>1748</v>
      </c>
      <c r="E863" t="s">
        <v>119</v>
      </c>
      <c r="F863" t="s">
        <v>119</v>
      </c>
      <c r="G863" t="s">
        <v>165</v>
      </c>
      <c r="H863" t="s">
        <v>5707</v>
      </c>
      <c r="I863" t="s">
        <v>6388</v>
      </c>
      <c r="N863" t="s">
        <v>6349</v>
      </c>
      <c r="O863" s="5">
        <f>0</f>
        <v>0</v>
      </c>
    </row>
    <row r="864" spans="1:15" x14ac:dyDescent="0.35">
      <c r="A864" t="s">
        <v>6535</v>
      </c>
      <c r="B864" t="s">
        <v>1404</v>
      </c>
      <c r="C864" t="s">
        <v>6367</v>
      </c>
      <c r="D864" t="s">
        <v>1749</v>
      </c>
      <c r="E864" t="s">
        <v>119</v>
      </c>
      <c r="F864" t="s">
        <v>119</v>
      </c>
      <c r="G864" t="s">
        <v>165</v>
      </c>
      <c r="H864" t="s">
        <v>5707</v>
      </c>
      <c r="I864" t="s">
        <v>6388</v>
      </c>
      <c r="N864" t="s">
        <v>6349</v>
      </c>
      <c r="O864" s="5">
        <f>0</f>
        <v>0</v>
      </c>
    </row>
    <row r="865" spans="1:15" x14ac:dyDescent="0.35">
      <c r="A865" t="s">
        <v>6535</v>
      </c>
      <c r="B865" t="s">
        <v>1404</v>
      </c>
      <c r="C865" t="s">
        <v>6367</v>
      </c>
      <c r="D865" t="s">
        <v>6612</v>
      </c>
      <c r="E865" t="s">
        <v>119</v>
      </c>
      <c r="F865" t="s">
        <v>119</v>
      </c>
      <c r="G865" t="s">
        <v>165</v>
      </c>
      <c r="H865" t="s">
        <v>5707</v>
      </c>
      <c r="I865" t="s">
        <v>6388</v>
      </c>
      <c r="N865" t="s">
        <v>6349</v>
      </c>
      <c r="O865" s="5">
        <f>0</f>
        <v>0</v>
      </c>
    </row>
    <row r="866" spans="1:15" x14ac:dyDescent="0.35">
      <c r="A866" t="s">
        <v>6535</v>
      </c>
      <c r="B866" t="s">
        <v>1404</v>
      </c>
      <c r="C866" t="s">
        <v>6367</v>
      </c>
      <c r="D866" t="s">
        <v>6613</v>
      </c>
      <c r="E866" t="s">
        <v>119</v>
      </c>
      <c r="F866" t="s">
        <v>119</v>
      </c>
      <c r="G866" t="s">
        <v>165</v>
      </c>
      <c r="H866" t="s">
        <v>5707</v>
      </c>
      <c r="I866" t="s">
        <v>6388</v>
      </c>
      <c r="N866" t="s">
        <v>6349</v>
      </c>
      <c r="O866" s="5">
        <f>0</f>
        <v>0</v>
      </c>
    </row>
    <row r="867" spans="1:15" x14ac:dyDescent="0.35">
      <c r="A867" t="s">
        <v>6535</v>
      </c>
      <c r="B867" t="s">
        <v>1404</v>
      </c>
      <c r="C867" t="s">
        <v>6367</v>
      </c>
      <c r="D867" t="s">
        <v>6614</v>
      </c>
      <c r="E867" t="s">
        <v>119</v>
      </c>
      <c r="F867" t="s">
        <v>119</v>
      </c>
      <c r="G867" t="s">
        <v>165</v>
      </c>
      <c r="H867" t="s">
        <v>5707</v>
      </c>
      <c r="I867" t="s">
        <v>6388</v>
      </c>
      <c r="N867" t="s">
        <v>6349</v>
      </c>
      <c r="O867" s="5">
        <f>0</f>
        <v>0</v>
      </c>
    </row>
    <row r="868" spans="1:15" x14ac:dyDescent="0.35">
      <c r="A868" t="s">
        <v>6535</v>
      </c>
      <c r="B868" t="s">
        <v>1404</v>
      </c>
      <c r="C868" t="s">
        <v>6367</v>
      </c>
      <c r="D868" t="s">
        <v>1750</v>
      </c>
      <c r="E868" t="s">
        <v>119</v>
      </c>
      <c r="F868" t="s">
        <v>119</v>
      </c>
      <c r="G868" t="s">
        <v>165</v>
      </c>
      <c r="H868" t="s">
        <v>5707</v>
      </c>
      <c r="I868" t="s">
        <v>6388</v>
      </c>
      <c r="N868" t="s">
        <v>6349</v>
      </c>
      <c r="O868" s="5">
        <f>0</f>
        <v>0</v>
      </c>
    </row>
    <row r="869" spans="1:15" x14ac:dyDescent="0.35">
      <c r="A869" t="s">
        <v>6535</v>
      </c>
      <c r="B869" t="s">
        <v>1404</v>
      </c>
      <c r="C869" t="s">
        <v>6367</v>
      </c>
      <c r="D869" t="s">
        <v>6615</v>
      </c>
      <c r="E869" t="s">
        <v>119</v>
      </c>
      <c r="F869" t="s">
        <v>119</v>
      </c>
      <c r="G869" t="s">
        <v>165</v>
      </c>
      <c r="H869" t="s">
        <v>5707</v>
      </c>
      <c r="I869" t="s">
        <v>6388</v>
      </c>
      <c r="N869" t="s">
        <v>6349</v>
      </c>
      <c r="O869" s="5">
        <f>0</f>
        <v>0</v>
      </c>
    </row>
    <row r="870" spans="1:15" x14ac:dyDescent="0.35">
      <c r="A870" t="s">
        <v>6535</v>
      </c>
      <c r="B870" t="s">
        <v>1404</v>
      </c>
      <c r="C870" t="s">
        <v>6367</v>
      </c>
      <c r="D870" t="s">
        <v>1751</v>
      </c>
      <c r="E870" t="s">
        <v>119</v>
      </c>
      <c r="F870" t="s">
        <v>119</v>
      </c>
      <c r="G870" t="s">
        <v>165</v>
      </c>
      <c r="H870" t="s">
        <v>5707</v>
      </c>
      <c r="I870" t="s">
        <v>6388</v>
      </c>
      <c r="N870" t="s">
        <v>6349</v>
      </c>
      <c r="O870" s="5">
        <f>0</f>
        <v>0</v>
      </c>
    </row>
    <row r="871" spans="1:15" x14ac:dyDescent="0.35">
      <c r="A871" t="s">
        <v>6535</v>
      </c>
      <c r="B871" t="s">
        <v>1404</v>
      </c>
      <c r="C871" t="s">
        <v>6367</v>
      </c>
      <c r="D871" t="s">
        <v>1752</v>
      </c>
      <c r="E871" t="s">
        <v>119</v>
      </c>
      <c r="F871" t="s">
        <v>119</v>
      </c>
      <c r="G871" t="s">
        <v>165</v>
      </c>
      <c r="H871" t="s">
        <v>5707</v>
      </c>
      <c r="I871" t="s">
        <v>6388</v>
      </c>
      <c r="N871" t="s">
        <v>6349</v>
      </c>
      <c r="O871" s="5">
        <f>0</f>
        <v>0</v>
      </c>
    </row>
    <row r="872" spans="1:15" x14ac:dyDescent="0.35">
      <c r="A872" t="s">
        <v>6535</v>
      </c>
      <c r="B872" t="s">
        <v>1404</v>
      </c>
      <c r="C872" t="s">
        <v>6367</v>
      </c>
      <c r="D872" t="s">
        <v>6616</v>
      </c>
      <c r="E872" t="s">
        <v>119</v>
      </c>
      <c r="F872" t="s">
        <v>119</v>
      </c>
      <c r="G872" t="s">
        <v>165</v>
      </c>
      <c r="H872" t="s">
        <v>5707</v>
      </c>
      <c r="I872" t="s">
        <v>6388</v>
      </c>
      <c r="N872" t="s">
        <v>6349</v>
      </c>
      <c r="O872" s="5">
        <f>0</f>
        <v>0</v>
      </c>
    </row>
    <row r="873" spans="1:15" x14ac:dyDescent="0.35">
      <c r="A873" t="s">
        <v>6535</v>
      </c>
      <c r="B873" t="s">
        <v>1404</v>
      </c>
      <c r="C873" t="s">
        <v>6367</v>
      </c>
      <c r="D873" t="s">
        <v>1754</v>
      </c>
      <c r="E873" t="s">
        <v>119</v>
      </c>
      <c r="F873" t="s">
        <v>119</v>
      </c>
      <c r="G873" t="s">
        <v>165</v>
      </c>
      <c r="H873" t="s">
        <v>5707</v>
      </c>
      <c r="I873" t="s">
        <v>6388</v>
      </c>
      <c r="N873" t="s">
        <v>6349</v>
      </c>
      <c r="O873" s="5">
        <f>0</f>
        <v>0</v>
      </c>
    </row>
    <row r="874" spans="1:15" x14ac:dyDescent="0.35">
      <c r="A874" t="s">
        <v>6535</v>
      </c>
      <c r="B874" t="s">
        <v>1404</v>
      </c>
      <c r="C874" t="s">
        <v>6367</v>
      </c>
      <c r="D874" t="s">
        <v>1755</v>
      </c>
      <c r="E874" t="s">
        <v>119</v>
      </c>
      <c r="F874" t="s">
        <v>119</v>
      </c>
      <c r="G874" t="s">
        <v>165</v>
      </c>
      <c r="H874" t="s">
        <v>5707</v>
      </c>
      <c r="I874" t="s">
        <v>6388</v>
      </c>
      <c r="N874" t="s">
        <v>6349</v>
      </c>
      <c r="O874" s="5">
        <f>0</f>
        <v>0</v>
      </c>
    </row>
    <row r="875" spans="1:15" x14ac:dyDescent="0.35">
      <c r="A875" t="s">
        <v>6535</v>
      </c>
      <c r="B875" t="s">
        <v>1404</v>
      </c>
      <c r="C875" t="s">
        <v>6367</v>
      </c>
      <c r="D875" t="s">
        <v>1756</v>
      </c>
      <c r="E875" t="s">
        <v>119</v>
      </c>
      <c r="F875" t="s">
        <v>119</v>
      </c>
      <c r="G875" t="s">
        <v>165</v>
      </c>
      <c r="H875" t="s">
        <v>5707</v>
      </c>
      <c r="I875" t="s">
        <v>6388</v>
      </c>
      <c r="N875" t="s">
        <v>6349</v>
      </c>
      <c r="O875" s="5">
        <f>0</f>
        <v>0</v>
      </c>
    </row>
    <row r="876" spans="1:15" x14ac:dyDescent="0.35">
      <c r="A876" t="s">
        <v>6535</v>
      </c>
      <c r="B876" t="s">
        <v>1404</v>
      </c>
      <c r="C876" t="s">
        <v>6367</v>
      </c>
      <c r="D876" t="s">
        <v>1757</v>
      </c>
      <c r="E876" t="s">
        <v>119</v>
      </c>
      <c r="F876" t="s">
        <v>119</v>
      </c>
      <c r="G876" t="s">
        <v>165</v>
      </c>
      <c r="H876" t="s">
        <v>5707</v>
      </c>
      <c r="I876" t="s">
        <v>6388</v>
      </c>
      <c r="N876" t="s">
        <v>6349</v>
      </c>
      <c r="O876" s="5">
        <f>0</f>
        <v>0</v>
      </c>
    </row>
    <row r="877" spans="1:15" x14ac:dyDescent="0.35">
      <c r="A877" t="s">
        <v>6535</v>
      </c>
      <c r="B877" t="s">
        <v>1404</v>
      </c>
      <c r="C877" t="s">
        <v>6367</v>
      </c>
      <c r="D877" t="s">
        <v>1758</v>
      </c>
      <c r="E877" t="s">
        <v>119</v>
      </c>
      <c r="F877" t="s">
        <v>119</v>
      </c>
      <c r="G877" t="s">
        <v>165</v>
      </c>
      <c r="H877" t="s">
        <v>5707</v>
      </c>
      <c r="I877" t="s">
        <v>6388</v>
      </c>
      <c r="N877" t="s">
        <v>6349</v>
      </c>
      <c r="O877" s="5">
        <f>0</f>
        <v>0</v>
      </c>
    </row>
    <row r="878" spans="1:15" x14ac:dyDescent="0.35">
      <c r="A878" t="s">
        <v>6535</v>
      </c>
      <c r="B878" t="s">
        <v>1404</v>
      </c>
      <c r="C878" t="s">
        <v>6367</v>
      </c>
      <c r="D878" t="s">
        <v>6617</v>
      </c>
      <c r="E878" t="s">
        <v>119</v>
      </c>
      <c r="F878" t="s">
        <v>119</v>
      </c>
      <c r="G878" t="s">
        <v>165</v>
      </c>
      <c r="H878" t="s">
        <v>5707</v>
      </c>
      <c r="I878" t="s">
        <v>6388</v>
      </c>
      <c r="N878" t="s">
        <v>6349</v>
      </c>
      <c r="O878" s="5">
        <f>0</f>
        <v>0</v>
      </c>
    </row>
    <row r="879" spans="1:15" x14ac:dyDescent="0.35">
      <c r="A879" t="s">
        <v>6535</v>
      </c>
      <c r="B879" t="s">
        <v>1404</v>
      </c>
      <c r="C879" t="s">
        <v>6367</v>
      </c>
      <c r="D879" t="s">
        <v>1759</v>
      </c>
      <c r="E879" t="s">
        <v>119</v>
      </c>
      <c r="F879" t="s">
        <v>119</v>
      </c>
      <c r="G879" t="s">
        <v>165</v>
      </c>
      <c r="H879" t="s">
        <v>5707</v>
      </c>
      <c r="I879" t="s">
        <v>6388</v>
      </c>
      <c r="N879" t="s">
        <v>6349</v>
      </c>
      <c r="O879" s="5">
        <f>0</f>
        <v>0</v>
      </c>
    </row>
    <row r="880" spans="1:15" x14ac:dyDescent="0.35">
      <c r="A880" t="s">
        <v>6535</v>
      </c>
      <c r="B880" t="s">
        <v>1404</v>
      </c>
      <c r="C880" t="s">
        <v>6367</v>
      </c>
      <c r="D880" t="s">
        <v>6618</v>
      </c>
      <c r="E880" t="s">
        <v>119</v>
      </c>
      <c r="F880" t="s">
        <v>119</v>
      </c>
      <c r="G880" t="s">
        <v>165</v>
      </c>
      <c r="H880" t="s">
        <v>5707</v>
      </c>
      <c r="I880" t="s">
        <v>6388</v>
      </c>
      <c r="N880" t="s">
        <v>6349</v>
      </c>
      <c r="O880" s="5">
        <f>0</f>
        <v>0</v>
      </c>
    </row>
    <row r="881" spans="1:15" x14ac:dyDescent="0.35">
      <c r="A881" t="s">
        <v>6535</v>
      </c>
      <c r="B881" t="s">
        <v>1404</v>
      </c>
      <c r="C881" t="s">
        <v>6367</v>
      </c>
      <c r="D881" t="s">
        <v>1760</v>
      </c>
      <c r="E881" t="s">
        <v>119</v>
      </c>
      <c r="F881" t="s">
        <v>119</v>
      </c>
      <c r="G881" t="s">
        <v>165</v>
      </c>
      <c r="H881" t="s">
        <v>5707</v>
      </c>
      <c r="I881" t="s">
        <v>6388</v>
      </c>
      <c r="N881" t="s">
        <v>6349</v>
      </c>
      <c r="O881" s="5">
        <f>0</f>
        <v>0</v>
      </c>
    </row>
    <row r="882" spans="1:15" x14ac:dyDescent="0.35">
      <c r="A882" t="s">
        <v>6535</v>
      </c>
      <c r="B882" t="s">
        <v>1404</v>
      </c>
      <c r="C882" t="s">
        <v>6367</v>
      </c>
      <c r="D882" t="s">
        <v>1761</v>
      </c>
      <c r="E882" t="s">
        <v>119</v>
      </c>
      <c r="F882" t="s">
        <v>119</v>
      </c>
      <c r="G882" t="s">
        <v>165</v>
      </c>
      <c r="H882" t="s">
        <v>5707</v>
      </c>
      <c r="I882" t="s">
        <v>6388</v>
      </c>
      <c r="N882" t="s">
        <v>6349</v>
      </c>
      <c r="O882" s="5">
        <f>0</f>
        <v>0</v>
      </c>
    </row>
    <row r="883" spans="1:15" x14ac:dyDescent="0.35">
      <c r="A883" t="s">
        <v>6535</v>
      </c>
      <c r="B883" t="s">
        <v>1404</v>
      </c>
      <c r="C883" t="s">
        <v>6367</v>
      </c>
      <c r="D883" t="s">
        <v>1762</v>
      </c>
      <c r="E883" t="s">
        <v>119</v>
      </c>
      <c r="F883" t="s">
        <v>119</v>
      </c>
      <c r="G883" t="s">
        <v>165</v>
      </c>
      <c r="H883" t="s">
        <v>5707</v>
      </c>
      <c r="I883" t="s">
        <v>6388</v>
      </c>
      <c r="N883" t="s">
        <v>6349</v>
      </c>
      <c r="O883" s="5">
        <f>0</f>
        <v>0</v>
      </c>
    </row>
    <row r="884" spans="1:15" x14ac:dyDescent="0.35">
      <c r="A884" t="s">
        <v>6535</v>
      </c>
      <c r="B884" t="s">
        <v>1404</v>
      </c>
      <c r="C884" t="s">
        <v>6367</v>
      </c>
      <c r="D884" t="s">
        <v>6619</v>
      </c>
      <c r="E884" t="s">
        <v>119</v>
      </c>
      <c r="F884" t="s">
        <v>119</v>
      </c>
      <c r="G884" t="s">
        <v>165</v>
      </c>
      <c r="H884" t="s">
        <v>5707</v>
      </c>
      <c r="I884" t="s">
        <v>6388</v>
      </c>
      <c r="N884" t="s">
        <v>6349</v>
      </c>
      <c r="O884" s="5">
        <f>0</f>
        <v>0</v>
      </c>
    </row>
    <row r="885" spans="1:15" x14ac:dyDescent="0.35">
      <c r="A885" t="s">
        <v>6535</v>
      </c>
      <c r="B885" t="s">
        <v>1404</v>
      </c>
      <c r="C885" t="s">
        <v>6367</v>
      </c>
      <c r="D885" t="s">
        <v>1763</v>
      </c>
      <c r="E885" t="s">
        <v>119</v>
      </c>
      <c r="F885" t="s">
        <v>119</v>
      </c>
      <c r="G885" t="s">
        <v>165</v>
      </c>
      <c r="H885" t="s">
        <v>5707</v>
      </c>
      <c r="I885" t="s">
        <v>6388</v>
      </c>
      <c r="N885" t="s">
        <v>6349</v>
      </c>
      <c r="O885" s="5">
        <f>0</f>
        <v>0</v>
      </c>
    </row>
    <row r="886" spans="1:15" x14ac:dyDescent="0.35">
      <c r="A886" t="s">
        <v>6535</v>
      </c>
      <c r="B886" t="s">
        <v>1404</v>
      </c>
      <c r="C886" t="s">
        <v>6367</v>
      </c>
      <c r="D886" t="s">
        <v>6620</v>
      </c>
      <c r="E886" t="s">
        <v>119</v>
      </c>
      <c r="F886" t="s">
        <v>119</v>
      </c>
      <c r="G886" t="s">
        <v>165</v>
      </c>
      <c r="H886" t="s">
        <v>5707</v>
      </c>
      <c r="I886" t="s">
        <v>6388</v>
      </c>
      <c r="N886" t="s">
        <v>6349</v>
      </c>
      <c r="O886" s="5">
        <f>0</f>
        <v>0</v>
      </c>
    </row>
    <row r="887" spans="1:15" x14ac:dyDescent="0.35">
      <c r="A887" t="s">
        <v>6535</v>
      </c>
      <c r="B887" t="s">
        <v>1404</v>
      </c>
      <c r="C887" t="s">
        <v>6367</v>
      </c>
      <c r="D887" t="s">
        <v>6621</v>
      </c>
      <c r="E887" t="s">
        <v>119</v>
      </c>
      <c r="F887" t="s">
        <v>119</v>
      </c>
      <c r="G887" t="s">
        <v>165</v>
      </c>
      <c r="H887" t="s">
        <v>5707</v>
      </c>
      <c r="I887" t="s">
        <v>6388</v>
      </c>
      <c r="N887" t="s">
        <v>6349</v>
      </c>
      <c r="O887" s="5">
        <f>0</f>
        <v>0</v>
      </c>
    </row>
    <row r="888" spans="1:15" x14ac:dyDescent="0.35">
      <c r="A888" t="s">
        <v>6535</v>
      </c>
      <c r="B888" t="s">
        <v>1404</v>
      </c>
      <c r="C888" t="s">
        <v>6367</v>
      </c>
      <c r="D888" t="s">
        <v>1764</v>
      </c>
      <c r="E888" t="s">
        <v>119</v>
      </c>
      <c r="F888" t="s">
        <v>119</v>
      </c>
      <c r="G888" t="s">
        <v>165</v>
      </c>
      <c r="H888" t="s">
        <v>5707</v>
      </c>
      <c r="I888" t="s">
        <v>6388</v>
      </c>
      <c r="N888" t="s">
        <v>6349</v>
      </c>
      <c r="O888" s="5">
        <f>0</f>
        <v>0</v>
      </c>
    </row>
    <row r="889" spans="1:15" x14ac:dyDescent="0.35">
      <c r="A889" t="s">
        <v>6535</v>
      </c>
      <c r="B889" t="s">
        <v>1404</v>
      </c>
      <c r="C889" t="s">
        <v>6367</v>
      </c>
      <c r="D889" t="s">
        <v>6622</v>
      </c>
      <c r="E889" t="s">
        <v>119</v>
      </c>
      <c r="F889" t="s">
        <v>119</v>
      </c>
      <c r="G889" t="s">
        <v>165</v>
      </c>
      <c r="H889" t="s">
        <v>5707</v>
      </c>
      <c r="I889" t="s">
        <v>6388</v>
      </c>
      <c r="N889" t="s">
        <v>6349</v>
      </c>
      <c r="O889" s="5">
        <f>0</f>
        <v>0</v>
      </c>
    </row>
    <row r="890" spans="1:15" x14ac:dyDescent="0.35">
      <c r="A890" t="s">
        <v>6535</v>
      </c>
      <c r="B890" t="s">
        <v>1404</v>
      </c>
      <c r="C890" t="s">
        <v>6367</v>
      </c>
      <c r="D890" t="s">
        <v>1765</v>
      </c>
      <c r="E890" t="s">
        <v>119</v>
      </c>
      <c r="F890" t="s">
        <v>119</v>
      </c>
      <c r="G890" t="s">
        <v>165</v>
      </c>
      <c r="H890" t="s">
        <v>5707</v>
      </c>
      <c r="I890" t="s">
        <v>6388</v>
      </c>
      <c r="N890" t="s">
        <v>6349</v>
      </c>
      <c r="O890" s="5">
        <f>0</f>
        <v>0</v>
      </c>
    </row>
    <row r="891" spans="1:15" x14ac:dyDescent="0.35">
      <c r="A891" t="s">
        <v>6535</v>
      </c>
      <c r="B891" t="s">
        <v>1404</v>
      </c>
      <c r="C891" t="s">
        <v>6367</v>
      </c>
      <c r="D891" t="s">
        <v>6623</v>
      </c>
      <c r="E891" t="s">
        <v>119</v>
      </c>
      <c r="F891" t="s">
        <v>119</v>
      </c>
      <c r="G891" t="s">
        <v>165</v>
      </c>
      <c r="H891" t="s">
        <v>5707</v>
      </c>
      <c r="I891" t="s">
        <v>6388</v>
      </c>
      <c r="N891" t="s">
        <v>6349</v>
      </c>
      <c r="O891" s="5">
        <f>0</f>
        <v>0</v>
      </c>
    </row>
    <row r="892" spans="1:15" x14ac:dyDescent="0.35">
      <c r="A892" t="s">
        <v>6535</v>
      </c>
      <c r="B892" t="s">
        <v>1404</v>
      </c>
      <c r="C892" t="s">
        <v>6367</v>
      </c>
      <c r="D892" t="s">
        <v>1766</v>
      </c>
      <c r="E892" t="s">
        <v>119</v>
      </c>
      <c r="F892" t="s">
        <v>119</v>
      </c>
      <c r="G892" t="s">
        <v>165</v>
      </c>
      <c r="H892" t="s">
        <v>5707</v>
      </c>
      <c r="I892" t="s">
        <v>6388</v>
      </c>
      <c r="N892" t="s">
        <v>6349</v>
      </c>
      <c r="O892" s="5">
        <f>0</f>
        <v>0</v>
      </c>
    </row>
    <row r="893" spans="1:15" x14ac:dyDescent="0.35">
      <c r="A893" t="s">
        <v>6535</v>
      </c>
      <c r="B893" t="s">
        <v>1404</v>
      </c>
      <c r="C893" t="s">
        <v>6367</v>
      </c>
      <c r="D893" t="s">
        <v>6624</v>
      </c>
      <c r="E893" t="s">
        <v>119</v>
      </c>
      <c r="F893" t="s">
        <v>119</v>
      </c>
      <c r="G893" t="s">
        <v>165</v>
      </c>
      <c r="H893" t="s">
        <v>5707</v>
      </c>
      <c r="I893" t="s">
        <v>6388</v>
      </c>
      <c r="N893" t="s">
        <v>6349</v>
      </c>
      <c r="O893" s="5">
        <f>0</f>
        <v>0</v>
      </c>
    </row>
    <row r="894" spans="1:15" x14ac:dyDescent="0.35">
      <c r="A894" t="s">
        <v>6535</v>
      </c>
      <c r="B894" t="s">
        <v>1404</v>
      </c>
      <c r="C894" t="s">
        <v>6367</v>
      </c>
      <c r="D894" t="s">
        <v>1767</v>
      </c>
      <c r="E894" t="s">
        <v>119</v>
      </c>
      <c r="F894" t="s">
        <v>119</v>
      </c>
      <c r="G894" t="s">
        <v>165</v>
      </c>
      <c r="H894" t="s">
        <v>5707</v>
      </c>
      <c r="I894" t="s">
        <v>6388</v>
      </c>
      <c r="N894" t="s">
        <v>6349</v>
      </c>
      <c r="O894" s="5">
        <f>0</f>
        <v>0</v>
      </c>
    </row>
    <row r="895" spans="1:15" x14ac:dyDescent="0.35">
      <c r="A895" t="s">
        <v>6535</v>
      </c>
      <c r="B895" t="s">
        <v>1404</v>
      </c>
      <c r="C895" t="s">
        <v>6367</v>
      </c>
      <c r="D895" t="s">
        <v>1768</v>
      </c>
      <c r="E895" t="s">
        <v>119</v>
      </c>
      <c r="F895" t="s">
        <v>119</v>
      </c>
      <c r="G895" t="s">
        <v>165</v>
      </c>
      <c r="H895" t="s">
        <v>5707</v>
      </c>
      <c r="I895" t="s">
        <v>6388</v>
      </c>
      <c r="N895" t="s">
        <v>6349</v>
      </c>
      <c r="O895" s="5">
        <f>0</f>
        <v>0</v>
      </c>
    </row>
    <row r="896" spans="1:15" x14ac:dyDescent="0.35">
      <c r="A896" t="s">
        <v>6535</v>
      </c>
      <c r="B896" t="s">
        <v>1404</v>
      </c>
      <c r="C896" t="s">
        <v>6367</v>
      </c>
      <c r="D896" t="s">
        <v>6625</v>
      </c>
      <c r="E896" t="s">
        <v>119</v>
      </c>
      <c r="F896" t="s">
        <v>119</v>
      </c>
      <c r="G896" t="s">
        <v>165</v>
      </c>
      <c r="H896" t="s">
        <v>5707</v>
      </c>
      <c r="I896" t="s">
        <v>6388</v>
      </c>
      <c r="N896" t="s">
        <v>6349</v>
      </c>
      <c r="O896" s="5">
        <f>0</f>
        <v>0</v>
      </c>
    </row>
    <row r="897" spans="1:15" x14ac:dyDescent="0.35">
      <c r="A897" t="s">
        <v>6535</v>
      </c>
      <c r="B897" t="s">
        <v>1404</v>
      </c>
      <c r="C897" t="s">
        <v>6367</v>
      </c>
      <c r="D897" t="s">
        <v>1769</v>
      </c>
      <c r="E897" t="s">
        <v>119</v>
      </c>
      <c r="F897" t="s">
        <v>119</v>
      </c>
      <c r="G897" t="s">
        <v>165</v>
      </c>
      <c r="H897" t="s">
        <v>5707</v>
      </c>
      <c r="I897" t="s">
        <v>6388</v>
      </c>
      <c r="N897" t="s">
        <v>6349</v>
      </c>
      <c r="O897" s="5">
        <f>0</f>
        <v>0</v>
      </c>
    </row>
    <row r="898" spans="1:15" x14ac:dyDescent="0.35">
      <c r="A898" t="s">
        <v>6535</v>
      </c>
      <c r="B898" t="s">
        <v>1404</v>
      </c>
      <c r="C898" t="s">
        <v>6367</v>
      </c>
      <c r="D898" t="s">
        <v>6626</v>
      </c>
      <c r="E898" t="s">
        <v>119</v>
      </c>
      <c r="F898" t="s">
        <v>119</v>
      </c>
      <c r="G898" t="s">
        <v>165</v>
      </c>
      <c r="H898" t="s">
        <v>5707</v>
      </c>
      <c r="I898" t="s">
        <v>6388</v>
      </c>
      <c r="N898" t="s">
        <v>6349</v>
      </c>
      <c r="O898" s="5">
        <f>0</f>
        <v>0</v>
      </c>
    </row>
    <row r="899" spans="1:15" x14ac:dyDescent="0.35">
      <c r="A899" t="s">
        <v>6535</v>
      </c>
      <c r="B899" t="s">
        <v>1404</v>
      </c>
      <c r="C899" t="s">
        <v>6367</v>
      </c>
      <c r="D899" t="s">
        <v>6627</v>
      </c>
      <c r="E899" t="s">
        <v>119</v>
      </c>
      <c r="F899" t="s">
        <v>119</v>
      </c>
      <c r="G899" t="s">
        <v>165</v>
      </c>
      <c r="H899" t="s">
        <v>5707</v>
      </c>
      <c r="I899" t="s">
        <v>6388</v>
      </c>
      <c r="N899" t="s">
        <v>6349</v>
      </c>
      <c r="O899" s="5">
        <f>0</f>
        <v>0</v>
      </c>
    </row>
    <row r="900" spans="1:15" x14ac:dyDescent="0.35">
      <c r="A900" t="s">
        <v>6535</v>
      </c>
      <c r="B900" t="s">
        <v>1404</v>
      </c>
      <c r="C900" t="s">
        <v>6367</v>
      </c>
      <c r="D900" t="s">
        <v>6628</v>
      </c>
      <c r="E900" t="s">
        <v>119</v>
      </c>
      <c r="F900" t="s">
        <v>119</v>
      </c>
      <c r="G900" t="s">
        <v>165</v>
      </c>
      <c r="H900" t="s">
        <v>5707</v>
      </c>
      <c r="I900" t="s">
        <v>6388</v>
      </c>
      <c r="N900" t="s">
        <v>6349</v>
      </c>
      <c r="O900" s="5">
        <f>0</f>
        <v>0</v>
      </c>
    </row>
    <row r="901" spans="1:15" x14ac:dyDescent="0.35">
      <c r="A901" t="s">
        <v>6535</v>
      </c>
      <c r="B901" t="s">
        <v>1404</v>
      </c>
      <c r="C901" t="s">
        <v>6367</v>
      </c>
      <c r="D901" t="s">
        <v>1770</v>
      </c>
      <c r="E901" t="s">
        <v>119</v>
      </c>
      <c r="F901" t="s">
        <v>119</v>
      </c>
      <c r="G901" t="s">
        <v>165</v>
      </c>
      <c r="H901" t="s">
        <v>5707</v>
      </c>
      <c r="I901" t="s">
        <v>6388</v>
      </c>
      <c r="N901" t="s">
        <v>6349</v>
      </c>
      <c r="O901" s="5">
        <f>0</f>
        <v>0</v>
      </c>
    </row>
    <row r="902" spans="1:15" x14ac:dyDescent="0.35">
      <c r="A902" t="s">
        <v>6535</v>
      </c>
      <c r="B902" t="s">
        <v>1404</v>
      </c>
      <c r="C902" t="s">
        <v>6367</v>
      </c>
      <c r="D902" t="s">
        <v>1771</v>
      </c>
      <c r="E902" t="s">
        <v>119</v>
      </c>
      <c r="F902" t="s">
        <v>119</v>
      </c>
      <c r="G902" t="s">
        <v>165</v>
      </c>
      <c r="H902" t="s">
        <v>5707</v>
      </c>
      <c r="I902" t="s">
        <v>6388</v>
      </c>
      <c r="N902" t="s">
        <v>6349</v>
      </c>
      <c r="O902" s="5">
        <f>0</f>
        <v>0</v>
      </c>
    </row>
    <row r="903" spans="1:15" x14ac:dyDescent="0.35">
      <c r="A903" t="s">
        <v>6535</v>
      </c>
      <c r="B903" t="s">
        <v>1404</v>
      </c>
      <c r="C903" t="s">
        <v>6367</v>
      </c>
      <c r="D903" t="s">
        <v>1772</v>
      </c>
      <c r="E903" t="s">
        <v>119</v>
      </c>
      <c r="F903" t="s">
        <v>119</v>
      </c>
      <c r="G903" t="s">
        <v>165</v>
      </c>
      <c r="H903" t="s">
        <v>5707</v>
      </c>
      <c r="I903" t="s">
        <v>6388</v>
      </c>
      <c r="N903" t="s">
        <v>6349</v>
      </c>
      <c r="O903" s="5">
        <f>0</f>
        <v>0</v>
      </c>
    </row>
    <row r="904" spans="1:15" x14ac:dyDescent="0.35">
      <c r="A904" t="s">
        <v>6535</v>
      </c>
      <c r="B904" t="s">
        <v>1404</v>
      </c>
      <c r="C904" t="s">
        <v>6367</v>
      </c>
      <c r="D904" t="s">
        <v>6629</v>
      </c>
      <c r="E904" t="s">
        <v>119</v>
      </c>
      <c r="F904" t="s">
        <v>119</v>
      </c>
      <c r="G904" t="s">
        <v>165</v>
      </c>
      <c r="H904" t="s">
        <v>5707</v>
      </c>
      <c r="I904" t="s">
        <v>6388</v>
      </c>
      <c r="N904" t="s">
        <v>6349</v>
      </c>
      <c r="O904" s="5">
        <f>0</f>
        <v>0</v>
      </c>
    </row>
    <row r="905" spans="1:15" x14ac:dyDescent="0.35">
      <c r="A905" t="s">
        <v>6535</v>
      </c>
      <c r="B905" t="s">
        <v>1404</v>
      </c>
      <c r="C905" t="s">
        <v>6367</v>
      </c>
      <c r="D905" t="s">
        <v>6630</v>
      </c>
      <c r="E905" t="s">
        <v>119</v>
      </c>
      <c r="F905" t="s">
        <v>119</v>
      </c>
      <c r="G905" t="s">
        <v>165</v>
      </c>
      <c r="H905" t="s">
        <v>5707</v>
      </c>
      <c r="I905" t="s">
        <v>6388</v>
      </c>
      <c r="N905" t="s">
        <v>6349</v>
      </c>
      <c r="O905" s="5">
        <f>0</f>
        <v>0</v>
      </c>
    </row>
    <row r="906" spans="1:15" hidden="1" x14ac:dyDescent="0.35">
      <c r="A906" t="s">
        <v>6535</v>
      </c>
      <c r="B906" t="s">
        <v>1404</v>
      </c>
      <c r="C906" t="s">
        <v>6498</v>
      </c>
      <c r="D906" t="s">
        <v>6631</v>
      </c>
      <c r="E906" t="s">
        <v>119</v>
      </c>
      <c r="F906" t="s">
        <v>119</v>
      </c>
      <c r="G906" t="s">
        <v>162</v>
      </c>
      <c r="H906" t="s">
        <v>5707</v>
      </c>
      <c r="I906" t="s">
        <v>6500</v>
      </c>
      <c r="N906" t="s">
        <v>6349</v>
      </c>
      <c r="O906" s="5">
        <f>0</f>
        <v>0</v>
      </c>
    </row>
    <row r="907" spans="1:15" hidden="1" x14ac:dyDescent="0.35">
      <c r="A907" t="s">
        <v>6535</v>
      </c>
      <c r="B907" t="s">
        <v>1404</v>
      </c>
      <c r="C907" t="s">
        <v>6498</v>
      </c>
      <c r="D907" t="s">
        <v>1405</v>
      </c>
      <c r="E907" t="s">
        <v>119</v>
      </c>
      <c r="F907" t="s">
        <v>119</v>
      </c>
      <c r="G907" t="s">
        <v>162</v>
      </c>
      <c r="H907" t="s">
        <v>5707</v>
      </c>
      <c r="I907" t="s">
        <v>6500</v>
      </c>
      <c r="N907" t="s">
        <v>6349</v>
      </c>
      <c r="O907" s="5">
        <f>0</f>
        <v>0</v>
      </c>
    </row>
    <row r="908" spans="1:15" hidden="1" x14ac:dyDescent="0.35">
      <c r="A908" t="s">
        <v>6535</v>
      </c>
      <c r="B908" t="s">
        <v>1404</v>
      </c>
      <c r="C908" t="s">
        <v>6498</v>
      </c>
      <c r="D908" t="s">
        <v>1405</v>
      </c>
      <c r="E908" t="s">
        <v>119</v>
      </c>
      <c r="F908" t="s">
        <v>119</v>
      </c>
      <c r="G908" t="s">
        <v>162</v>
      </c>
      <c r="H908" t="s">
        <v>6347</v>
      </c>
      <c r="I908" t="s">
        <v>6499</v>
      </c>
      <c r="N908" t="s">
        <v>6349</v>
      </c>
      <c r="O908" s="5">
        <f>0</f>
        <v>0</v>
      </c>
    </row>
    <row r="909" spans="1:15" hidden="1" x14ac:dyDescent="0.35">
      <c r="A909" t="s">
        <v>6535</v>
      </c>
      <c r="B909" t="s">
        <v>1404</v>
      </c>
      <c r="C909" t="s">
        <v>6498</v>
      </c>
      <c r="D909" t="s">
        <v>1405</v>
      </c>
      <c r="E909" t="s">
        <v>6549</v>
      </c>
      <c r="F909" t="s">
        <v>119</v>
      </c>
      <c r="G909" t="s">
        <v>154</v>
      </c>
      <c r="H909" t="s">
        <v>5707</v>
      </c>
      <c r="I909" t="s">
        <v>6372</v>
      </c>
      <c r="N909" t="s">
        <v>6349</v>
      </c>
      <c r="O909" s="5">
        <f>0</f>
        <v>0</v>
      </c>
    </row>
    <row r="910" spans="1:15" hidden="1" x14ac:dyDescent="0.35">
      <c r="A910" t="s">
        <v>6535</v>
      </c>
      <c r="B910" t="s">
        <v>1404</v>
      </c>
      <c r="C910" t="s">
        <v>6498</v>
      </c>
      <c r="D910" t="s">
        <v>6632</v>
      </c>
      <c r="E910" t="s">
        <v>119</v>
      </c>
      <c r="F910" t="s">
        <v>119</v>
      </c>
      <c r="G910" t="s">
        <v>162</v>
      </c>
      <c r="H910" t="s">
        <v>5707</v>
      </c>
      <c r="I910" t="s">
        <v>6500</v>
      </c>
      <c r="N910" t="s">
        <v>6349</v>
      </c>
      <c r="O910" s="5">
        <f>0</f>
        <v>0</v>
      </c>
    </row>
    <row r="911" spans="1:15" hidden="1" x14ac:dyDescent="0.35">
      <c r="A911" t="s">
        <v>6535</v>
      </c>
      <c r="B911" t="s">
        <v>1404</v>
      </c>
      <c r="C911" t="s">
        <v>6498</v>
      </c>
      <c r="D911" t="s">
        <v>6633</v>
      </c>
      <c r="E911" t="s">
        <v>119</v>
      </c>
      <c r="F911" t="s">
        <v>119</v>
      </c>
      <c r="G911" t="s">
        <v>162</v>
      </c>
      <c r="H911" t="s">
        <v>5707</v>
      </c>
      <c r="I911" t="s">
        <v>6500</v>
      </c>
      <c r="N911" t="s">
        <v>6349</v>
      </c>
      <c r="O911" s="5">
        <f>0</f>
        <v>0</v>
      </c>
    </row>
    <row r="912" spans="1:15" hidden="1" x14ac:dyDescent="0.35">
      <c r="A912" t="s">
        <v>6535</v>
      </c>
      <c r="B912" t="s">
        <v>1404</v>
      </c>
      <c r="C912" t="s">
        <v>6501</v>
      </c>
      <c r="D912" t="s">
        <v>3494</v>
      </c>
      <c r="E912" t="s">
        <v>119</v>
      </c>
      <c r="F912" t="s">
        <v>119</v>
      </c>
      <c r="G912" t="s">
        <v>162</v>
      </c>
      <c r="H912" t="s">
        <v>6347</v>
      </c>
      <c r="I912" t="s">
        <v>6502</v>
      </c>
      <c r="N912" t="s">
        <v>6349</v>
      </c>
      <c r="O912" s="5">
        <f>0</f>
        <v>0</v>
      </c>
    </row>
    <row r="913" spans="1:15" hidden="1" x14ac:dyDescent="0.35">
      <c r="A913" t="s">
        <v>6535</v>
      </c>
      <c r="B913" t="s">
        <v>1404</v>
      </c>
      <c r="C913" t="s">
        <v>6501</v>
      </c>
      <c r="D913" t="s">
        <v>3489</v>
      </c>
      <c r="E913" t="s">
        <v>119</v>
      </c>
      <c r="F913" t="s">
        <v>119</v>
      </c>
      <c r="G913" t="s">
        <v>162</v>
      </c>
      <c r="H913" t="s">
        <v>6347</v>
      </c>
      <c r="I913" t="s">
        <v>6502</v>
      </c>
      <c r="N913" t="s">
        <v>6349</v>
      </c>
      <c r="O913" s="5">
        <f>0</f>
        <v>0</v>
      </c>
    </row>
    <row r="914" spans="1:15" x14ac:dyDescent="0.35">
      <c r="A914" t="s">
        <v>6535</v>
      </c>
      <c r="B914" t="s">
        <v>1410</v>
      </c>
      <c r="C914" t="s">
        <v>6367</v>
      </c>
      <c r="D914" t="s">
        <v>1773</v>
      </c>
      <c r="E914" t="s">
        <v>119</v>
      </c>
      <c r="F914" t="s">
        <v>119</v>
      </c>
      <c r="G914" t="s">
        <v>165</v>
      </c>
      <c r="H914" t="s">
        <v>5707</v>
      </c>
      <c r="I914" t="s">
        <v>6388</v>
      </c>
      <c r="N914" t="s">
        <v>6349</v>
      </c>
      <c r="O914" s="5">
        <f>0</f>
        <v>0</v>
      </c>
    </row>
    <row r="915" spans="1:15" x14ac:dyDescent="0.35">
      <c r="A915" t="s">
        <v>6535</v>
      </c>
      <c r="B915" t="s">
        <v>1410</v>
      </c>
      <c r="C915" t="s">
        <v>6367</v>
      </c>
      <c r="D915" t="s">
        <v>1776</v>
      </c>
      <c r="E915" t="s">
        <v>119</v>
      </c>
      <c r="F915" t="s">
        <v>119</v>
      </c>
      <c r="G915" t="s">
        <v>165</v>
      </c>
      <c r="H915" t="s">
        <v>5707</v>
      </c>
      <c r="I915" t="s">
        <v>6388</v>
      </c>
      <c r="N915" t="s">
        <v>6349</v>
      </c>
      <c r="O915" s="5">
        <f>0</f>
        <v>0</v>
      </c>
    </row>
    <row r="916" spans="1:15" x14ac:dyDescent="0.35">
      <c r="A916" t="s">
        <v>6535</v>
      </c>
      <c r="B916" t="s">
        <v>1410</v>
      </c>
      <c r="C916" t="s">
        <v>6367</v>
      </c>
      <c r="D916" t="s">
        <v>1777</v>
      </c>
      <c r="E916" t="s">
        <v>119</v>
      </c>
      <c r="F916" t="s">
        <v>119</v>
      </c>
      <c r="G916" t="s">
        <v>165</v>
      </c>
      <c r="H916" t="s">
        <v>5707</v>
      </c>
      <c r="I916" t="s">
        <v>6388</v>
      </c>
      <c r="N916" t="s">
        <v>6349</v>
      </c>
      <c r="O916" s="5">
        <f>0</f>
        <v>0</v>
      </c>
    </row>
    <row r="917" spans="1:15" x14ac:dyDescent="0.35">
      <c r="A917" t="s">
        <v>6535</v>
      </c>
      <c r="B917" t="s">
        <v>1410</v>
      </c>
      <c r="C917" t="s">
        <v>6367</v>
      </c>
      <c r="D917" t="s">
        <v>1778</v>
      </c>
      <c r="E917" t="s">
        <v>119</v>
      </c>
      <c r="F917" t="s">
        <v>119</v>
      </c>
      <c r="G917" t="s">
        <v>165</v>
      </c>
      <c r="H917" t="s">
        <v>5707</v>
      </c>
      <c r="I917" t="s">
        <v>6388</v>
      </c>
      <c r="N917" t="s">
        <v>6349</v>
      </c>
      <c r="O917" s="5">
        <f>0</f>
        <v>0</v>
      </c>
    </row>
    <row r="918" spans="1:15" x14ac:dyDescent="0.35">
      <c r="A918" t="s">
        <v>6535</v>
      </c>
      <c r="B918" t="s">
        <v>1410</v>
      </c>
      <c r="C918" t="s">
        <v>6367</v>
      </c>
      <c r="D918" t="s">
        <v>1779</v>
      </c>
      <c r="E918" t="s">
        <v>119</v>
      </c>
      <c r="F918" t="s">
        <v>119</v>
      </c>
      <c r="G918" t="s">
        <v>165</v>
      </c>
      <c r="H918" t="s">
        <v>5707</v>
      </c>
      <c r="I918" t="s">
        <v>6388</v>
      </c>
      <c r="N918" t="s">
        <v>6349</v>
      </c>
      <c r="O918" s="5">
        <f>0</f>
        <v>0</v>
      </c>
    </row>
    <row r="919" spans="1:15" x14ac:dyDescent="0.35">
      <c r="A919" t="s">
        <v>6535</v>
      </c>
      <c r="B919" t="s">
        <v>1410</v>
      </c>
      <c r="C919" t="s">
        <v>6367</v>
      </c>
      <c r="D919" t="s">
        <v>1780</v>
      </c>
      <c r="E919" t="s">
        <v>119</v>
      </c>
      <c r="F919" t="s">
        <v>119</v>
      </c>
      <c r="G919" t="s">
        <v>165</v>
      </c>
      <c r="H919" t="s">
        <v>5707</v>
      </c>
      <c r="I919" t="s">
        <v>6388</v>
      </c>
      <c r="N919" t="s">
        <v>6349</v>
      </c>
      <c r="O919" s="5">
        <f>0</f>
        <v>0</v>
      </c>
    </row>
    <row r="920" spans="1:15" x14ac:dyDescent="0.35">
      <c r="A920" t="s">
        <v>6535</v>
      </c>
      <c r="B920" t="s">
        <v>1410</v>
      </c>
      <c r="C920" t="s">
        <v>6367</v>
      </c>
      <c r="D920" t="s">
        <v>1782</v>
      </c>
      <c r="E920" t="s">
        <v>119</v>
      </c>
      <c r="F920" t="s">
        <v>119</v>
      </c>
      <c r="G920" t="s">
        <v>165</v>
      </c>
      <c r="H920" t="s">
        <v>5707</v>
      </c>
      <c r="I920" t="s">
        <v>6388</v>
      </c>
      <c r="N920" t="s">
        <v>6349</v>
      </c>
      <c r="O920" s="5">
        <f>0</f>
        <v>0</v>
      </c>
    </row>
    <row r="921" spans="1:15" x14ac:dyDescent="0.35">
      <c r="A921" t="s">
        <v>6535</v>
      </c>
      <c r="B921" t="s">
        <v>1410</v>
      </c>
      <c r="C921" t="s">
        <v>6367</v>
      </c>
      <c r="D921" t="s">
        <v>1783</v>
      </c>
      <c r="E921" t="s">
        <v>119</v>
      </c>
      <c r="F921" t="s">
        <v>119</v>
      </c>
      <c r="G921" t="s">
        <v>165</v>
      </c>
      <c r="H921" t="s">
        <v>5707</v>
      </c>
      <c r="I921" t="s">
        <v>6388</v>
      </c>
      <c r="N921" t="s">
        <v>6349</v>
      </c>
      <c r="O921" s="5">
        <f>0</f>
        <v>0</v>
      </c>
    </row>
    <row r="922" spans="1:15" x14ac:dyDescent="0.35">
      <c r="A922" t="s">
        <v>6535</v>
      </c>
      <c r="B922" t="s">
        <v>1410</v>
      </c>
      <c r="C922" t="s">
        <v>6367</v>
      </c>
      <c r="D922" t="s">
        <v>1784</v>
      </c>
      <c r="E922" t="s">
        <v>119</v>
      </c>
      <c r="F922" t="s">
        <v>119</v>
      </c>
      <c r="G922" t="s">
        <v>165</v>
      </c>
      <c r="H922" t="s">
        <v>5707</v>
      </c>
      <c r="I922" t="s">
        <v>6388</v>
      </c>
      <c r="N922" t="s">
        <v>6349</v>
      </c>
      <c r="O922" s="5">
        <f>0</f>
        <v>0</v>
      </c>
    </row>
    <row r="923" spans="1:15" x14ac:dyDescent="0.35">
      <c r="A923" t="s">
        <v>6535</v>
      </c>
      <c r="B923" t="s">
        <v>1410</v>
      </c>
      <c r="C923" t="s">
        <v>6367</v>
      </c>
      <c r="D923" t="s">
        <v>1785</v>
      </c>
      <c r="E923" t="s">
        <v>119</v>
      </c>
      <c r="F923" t="s">
        <v>119</v>
      </c>
      <c r="G923" t="s">
        <v>165</v>
      </c>
      <c r="H923" t="s">
        <v>5707</v>
      </c>
      <c r="I923" t="s">
        <v>6388</v>
      </c>
      <c r="N923" t="s">
        <v>6349</v>
      </c>
      <c r="O923" s="5">
        <f>0</f>
        <v>0</v>
      </c>
    </row>
    <row r="924" spans="1:15" x14ac:dyDescent="0.35">
      <c r="A924" t="s">
        <v>6535</v>
      </c>
      <c r="B924" t="s">
        <v>1410</v>
      </c>
      <c r="C924" t="s">
        <v>6367</v>
      </c>
      <c r="D924" t="s">
        <v>1786</v>
      </c>
      <c r="E924" t="s">
        <v>119</v>
      </c>
      <c r="F924" t="s">
        <v>119</v>
      </c>
      <c r="G924" t="s">
        <v>165</v>
      </c>
      <c r="H924" t="s">
        <v>5707</v>
      </c>
      <c r="I924" t="s">
        <v>6388</v>
      </c>
      <c r="N924" t="s">
        <v>6349</v>
      </c>
      <c r="O924" s="5">
        <f>0</f>
        <v>0</v>
      </c>
    </row>
    <row r="925" spans="1:15" x14ac:dyDescent="0.35">
      <c r="A925" t="s">
        <v>6535</v>
      </c>
      <c r="B925" t="s">
        <v>1410</v>
      </c>
      <c r="C925" t="s">
        <v>6367</v>
      </c>
      <c r="D925" t="s">
        <v>1787</v>
      </c>
      <c r="E925" t="s">
        <v>119</v>
      </c>
      <c r="F925" t="s">
        <v>119</v>
      </c>
      <c r="G925" t="s">
        <v>165</v>
      </c>
      <c r="H925" t="s">
        <v>5707</v>
      </c>
      <c r="I925" t="s">
        <v>6388</v>
      </c>
      <c r="N925" t="s">
        <v>6349</v>
      </c>
      <c r="O925" s="5">
        <f>0</f>
        <v>0</v>
      </c>
    </row>
    <row r="926" spans="1:15" x14ac:dyDescent="0.35">
      <c r="A926" t="s">
        <v>6535</v>
      </c>
      <c r="B926" t="s">
        <v>1410</v>
      </c>
      <c r="C926" t="s">
        <v>6367</v>
      </c>
      <c r="D926" t="s">
        <v>1788</v>
      </c>
      <c r="E926" t="s">
        <v>119</v>
      </c>
      <c r="F926" t="s">
        <v>119</v>
      </c>
      <c r="G926" t="s">
        <v>165</v>
      </c>
      <c r="H926" t="s">
        <v>5707</v>
      </c>
      <c r="I926" t="s">
        <v>6388</v>
      </c>
      <c r="N926" t="s">
        <v>6349</v>
      </c>
      <c r="O926" s="5">
        <f>0</f>
        <v>0</v>
      </c>
    </row>
    <row r="927" spans="1:15" x14ac:dyDescent="0.35">
      <c r="A927" t="s">
        <v>6535</v>
      </c>
      <c r="B927" t="s">
        <v>1410</v>
      </c>
      <c r="C927" t="s">
        <v>6367</v>
      </c>
      <c r="D927" t="s">
        <v>1789</v>
      </c>
      <c r="E927" t="s">
        <v>119</v>
      </c>
      <c r="F927" t="s">
        <v>119</v>
      </c>
      <c r="G927" t="s">
        <v>165</v>
      </c>
      <c r="H927" t="s">
        <v>5707</v>
      </c>
      <c r="I927" t="s">
        <v>6388</v>
      </c>
      <c r="N927" t="s">
        <v>6349</v>
      </c>
      <c r="O927" s="5">
        <f>0</f>
        <v>0</v>
      </c>
    </row>
    <row r="928" spans="1:15" x14ac:dyDescent="0.35">
      <c r="A928" t="s">
        <v>6535</v>
      </c>
      <c r="B928" t="s">
        <v>1410</v>
      </c>
      <c r="C928" t="s">
        <v>6367</v>
      </c>
      <c r="D928" t="s">
        <v>1790</v>
      </c>
      <c r="E928" t="s">
        <v>119</v>
      </c>
      <c r="F928" t="s">
        <v>119</v>
      </c>
      <c r="G928" t="s">
        <v>165</v>
      </c>
      <c r="H928" t="s">
        <v>5707</v>
      </c>
      <c r="I928" t="s">
        <v>6388</v>
      </c>
      <c r="N928" t="s">
        <v>6349</v>
      </c>
      <c r="O928" s="5">
        <f>0</f>
        <v>0</v>
      </c>
    </row>
    <row r="929" spans="1:15" x14ac:dyDescent="0.35">
      <c r="A929" t="s">
        <v>6535</v>
      </c>
      <c r="B929" t="s">
        <v>1410</v>
      </c>
      <c r="C929" t="s">
        <v>6367</v>
      </c>
      <c r="D929" t="s">
        <v>1791</v>
      </c>
      <c r="E929" t="s">
        <v>119</v>
      </c>
      <c r="F929" t="s">
        <v>119</v>
      </c>
      <c r="G929" t="s">
        <v>165</v>
      </c>
      <c r="H929" t="s">
        <v>5707</v>
      </c>
      <c r="I929" t="s">
        <v>6388</v>
      </c>
      <c r="N929" t="s">
        <v>6349</v>
      </c>
      <c r="O929" s="5">
        <f>0</f>
        <v>0</v>
      </c>
    </row>
    <row r="930" spans="1:15" x14ac:dyDescent="0.35">
      <c r="A930" t="s">
        <v>6535</v>
      </c>
      <c r="B930" t="s">
        <v>1410</v>
      </c>
      <c r="C930" t="s">
        <v>6367</v>
      </c>
      <c r="D930" t="s">
        <v>1792</v>
      </c>
      <c r="E930" t="s">
        <v>119</v>
      </c>
      <c r="F930" t="s">
        <v>119</v>
      </c>
      <c r="G930" t="s">
        <v>165</v>
      </c>
      <c r="H930" t="s">
        <v>5707</v>
      </c>
      <c r="I930" t="s">
        <v>6388</v>
      </c>
      <c r="N930" t="s">
        <v>6349</v>
      </c>
      <c r="O930" s="5">
        <f>0</f>
        <v>0</v>
      </c>
    </row>
    <row r="931" spans="1:15" x14ac:dyDescent="0.35">
      <c r="A931" t="s">
        <v>6535</v>
      </c>
      <c r="B931" t="s">
        <v>1410</v>
      </c>
      <c r="C931" t="s">
        <v>6367</v>
      </c>
      <c r="D931" t="s">
        <v>1793</v>
      </c>
      <c r="E931" t="s">
        <v>119</v>
      </c>
      <c r="F931" t="s">
        <v>119</v>
      </c>
      <c r="G931" t="s">
        <v>165</v>
      </c>
      <c r="H931" t="s">
        <v>5707</v>
      </c>
      <c r="I931" t="s">
        <v>6388</v>
      </c>
      <c r="N931" t="s">
        <v>6349</v>
      </c>
      <c r="O931" s="5">
        <f>0</f>
        <v>0</v>
      </c>
    </row>
    <row r="932" spans="1:15" x14ac:dyDescent="0.35">
      <c r="A932" t="s">
        <v>6535</v>
      </c>
      <c r="B932" t="s">
        <v>1410</v>
      </c>
      <c r="C932" t="s">
        <v>6367</v>
      </c>
      <c r="D932" t="s">
        <v>1794</v>
      </c>
      <c r="E932" t="s">
        <v>119</v>
      </c>
      <c r="F932" t="s">
        <v>119</v>
      </c>
      <c r="G932" t="s">
        <v>165</v>
      </c>
      <c r="H932" t="s">
        <v>5707</v>
      </c>
      <c r="I932" t="s">
        <v>6388</v>
      </c>
      <c r="N932" t="s">
        <v>6349</v>
      </c>
      <c r="O932" s="5">
        <f>0</f>
        <v>0</v>
      </c>
    </row>
    <row r="933" spans="1:15" x14ac:dyDescent="0.35">
      <c r="A933" t="s">
        <v>6535</v>
      </c>
      <c r="B933" t="s">
        <v>1410</v>
      </c>
      <c r="C933" t="s">
        <v>6367</v>
      </c>
      <c r="D933" t="s">
        <v>1795</v>
      </c>
      <c r="E933" t="s">
        <v>119</v>
      </c>
      <c r="F933" t="s">
        <v>119</v>
      </c>
      <c r="G933" t="s">
        <v>165</v>
      </c>
      <c r="H933" t="s">
        <v>5707</v>
      </c>
      <c r="I933" t="s">
        <v>6388</v>
      </c>
      <c r="N933" t="s">
        <v>6349</v>
      </c>
      <c r="O933" s="5">
        <f>0</f>
        <v>0</v>
      </c>
    </row>
    <row r="934" spans="1:15" x14ac:dyDescent="0.35">
      <c r="A934" t="s">
        <v>6535</v>
      </c>
      <c r="B934" t="s">
        <v>1410</v>
      </c>
      <c r="C934" t="s">
        <v>6367</v>
      </c>
      <c r="D934" t="s">
        <v>1796</v>
      </c>
      <c r="E934" t="s">
        <v>119</v>
      </c>
      <c r="F934" t="s">
        <v>119</v>
      </c>
      <c r="G934" t="s">
        <v>165</v>
      </c>
      <c r="H934" t="s">
        <v>5707</v>
      </c>
      <c r="I934" t="s">
        <v>6388</v>
      </c>
      <c r="N934" t="s">
        <v>6349</v>
      </c>
      <c r="O934" s="5">
        <f>0</f>
        <v>0</v>
      </c>
    </row>
    <row r="935" spans="1:15" x14ac:dyDescent="0.35">
      <c r="A935" t="s">
        <v>6535</v>
      </c>
      <c r="B935" t="s">
        <v>1410</v>
      </c>
      <c r="C935" t="s">
        <v>6367</v>
      </c>
      <c r="D935" t="s">
        <v>1797</v>
      </c>
      <c r="E935" t="s">
        <v>119</v>
      </c>
      <c r="F935" t="s">
        <v>119</v>
      </c>
      <c r="G935" t="s">
        <v>165</v>
      </c>
      <c r="H935" t="s">
        <v>5707</v>
      </c>
      <c r="I935" t="s">
        <v>6388</v>
      </c>
      <c r="N935" t="s">
        <v>6349</v>
      </c>
      <c r="O935" s="5">
        <f>0</f>
        <v>0</v>
      </c>
    </row>
    <row r="936" spans="1:15" x14ac:dyDescent="0.35">
      <c r="A936" t="s">
        <v>6535</v>
      </c>
      <c r="B936" t="s">
        <v>1410</v>
      </c>
      <c r="C936" t="s">
        <v>6367</v>
      </c>
      <c r="D936" t="s">
        <v>1798</v>
      </c>
      <c r="E936" t="s">
        <v>119</v>
      </c>
      <c r="F936" t="s">
        <v>119</v>
      </c>
      <c r="G936" t="s">
        <v>165</v>
      </c>
      <c r="H936" t="s">
        <v>5707</v>
      </c>
      <c r="I936" t="s">
        <v>6388</v>
      </c>
      <c r="N936" t="s">
        <v>6349</v>
      </c>
      <c r="O936" s="5">
        <f>0</f>
        <v>0</v>
      </c>
    </row>
    <row r="937" spans="1:15" x14ac:dyDescent="0.35">
      <c r="A937" t="s">
        <v>6535</v>
      </c>
      <c r="B937" t="s">
        <v>1410</v>
      </c>
      <c r="C937" t="s">
        <v>6367</v>
      </c>
      <c r="D937" t="s">
        <v>1799</v>
      </c>
      <c r="E937" t="s">
        <v>119</v>
      </c>
      <c r="F937" t="s">
        <v>119</v>
      </c>
      <c r="G937" t="s">
        <v>165</v>
      </c>
      <c r="H937" t="s">
        <v>5707</v>
      </c>
      <c r="I937" t="s">
        <v>6388</v>
      </c>
      <c r="N937" t="s">
        <v>6349</v>
      </c>
      <c r="O937" s="5">
        <f>0</f>
        <v>0</v>
      </c>
    </row>
    <row r="938" spans="1:15" x14ac:dyDescent="0.35">
      <c r="A938" t="s">
        <v>6535</v>
      </c>
      <c r="B938" t="s">
        <v>1410</v>
      </c>
      <c r="C938" t="s">
        <v>6367</v>
      </c>
      <c r="D938" t="s">
        <v>1800</v>
      </c>
      <c r="E938" t="s">
        <v>119</v>
      </c>
      <c r="F938" t="s">
        <v>119</v>
      </c>
      <c r="G938" t="s">
        <v>165</v>
      </c>
      <c r="H938" t="s">
        <v>5707</v>
      </c>
      <c r="I938" t="s">
        <v>6388</v>
      </c>
      <c r="N938" t="s">
        <v>6349</v>
      </c>
      <c r="O938" s="5">
        <f>0</f>
        <v>0</v>
      </c>
    </row>
    <row r="939" spans="1:15" x14ac:dyDescent="0.35">
      <c r="A939" t="s">
        <v>6535</v>
      </c>
      <c r="B939" t="s">
        <v>1410</v>
      </c>
      <c r="C939" t="s">
        <v>6367</v>
      </c>
      <c r="D939" t="s">
        <v>1801</v>
      </c>
      <c r="E939" t="s">
        <v>119</v>
      </c>
      <c r="F939" t="s">
        <v>119</v>
      </c>
      <c r="G939" t="s">
        <v>165</v>
      </c>
      <c r="H939" t="s">
        <v>5707</v>
      </c>
      <c r="I939" t="s">
        <v>6388</v>
      </c>
      <c r="N939" t="s">
        <v>6349</v>
      </c>
      <c r="O939" s="5">
        <f>0</f>
        <v>0</v>
      </c>
    </row>
    <row r="940" spans="1:15" x14ac:dyDescent="0.35">
      <c r="A940" t="s">
        <v>6535</v>
      </c>
      <c r="B940" t="s">
        <v>1410</v>
      </c>
      <c r="C940" t="s">
        <v>6367</v>
      </c>
      <c r="D940" t="s">
        <v>1802</v>
      </c>
      <c r="E940" t="s">
        <v>119</v>
      </c>
      <c r="F940" t="s">
        <v>119</v>
      </c>
      <c r="G940" t="s">
        <v>165</v>
      </c>
      <c r="H940" t="s">
        <v>5707</v>
      </c>
      <c r="I940" t="s">
        <v>6388</v>
      </c>
      <c r="N940" t="s">
        <v>6349</v>
      </c>
      <c r="O940" s="5">
        <f>0</f>
        <v>0</v>
      </c>
    </row>
    <row r="941" spans="1:15" x14ac:dyDescent="0.35">
      <c r="A941" t="s">
        <v>6535</v>
      </c>
      <c r="B941" t="s">
        <v>1410</v>
      </c>
      <c r="C941" t="s">
        <v>6367</v>
      </c>
      <c r="D941" t="s">
        <v>1803</v>
      </c>
      <c r="E941" t="s">
        <v>119</v>
      </c>
      <c r="F941" t="s">
        <v>119</v>
      </c>
      <c r="G941" t="s">
        <v>165</v>
      </c>
      <c r="H941" t="s">
        <v>5707</v>
      </c>
      <c r="I941" t="s">
        <v>6388</v>
      </c>
      <c r="N941" t="s">
        <v>6349</v>
      </c>
      <c r="O941" s="5">
        <f>0</f>
        <v>0</v>
      </c>
    </row>
    <row r="942" spans="1:15" x14ac:dyDescent="0.35">
      <c r="A942" t="s">
        <v>6535</v>
      </c>
      <c r="B942" t="s">
        <v>1410</v>
      </c>
      <c r="C942" t="s">
        <v>6367</v>
      </c>
      <c r="D942" t="s">
        <v>1804</v>
      </c>
      <c r="E942" t="s">
        <v>119</v>
      </c>
      <c r="F942" t="s">
        <v>119</v>
      </c>
      <c r="G942" t="s">
        <v>165</v>
      </c>
      <c r="H942" t="s">
        <v>5707</v>
      </c>
      <c r="I942" t="s">
        <v>6388</v>
      </c>
      <c r="N942" t="s">
        <v>6349</v>
      </c>
      <c r="O942" s="5">
        <f>0</f>
        <v>0</v>
      </c>
    </row>
    <row r="943" spans="1:15" x14ac:dyDescent="0.35">
      <c r="A943" t="s">
        <v>6535</v>
      </c>
      <c r="B943" t="s">
        <v>1410</v>
      </c>
      <c r="C943" t="s">
        <v>6367</v>
      </c>
      <c r="D943" t="s">
        <v>1806</v>
      </c>
      <c r="E943" t="s">
        <v>119</v>
      </c>
      <c r="F943" t="s">
        <v>119</v>
      </c>
      <c r="G943" t="s">
        <v>165</v>
      </c>
      <c r="H943" t="s">
        <v>5707</v>
      </c>
      <c r="I943" t="s">
        <v>6388</v>
      </c>
      <c r="N943" t="s">
        <v>6349</v>
      </c>
      <c r="O943" s="5">
        <f>0</f>
        <v>0</v>
      </c>
    </row>
    <row r="944" spans="1:15" x14ac:dyDescent="0.35">
      <c r="A944" t="s">
        <v>6535</v>
      </c>
      <c r="B944" t="s">
        <v>1410</v>
      </c>
      <c r="C944" t="s">
        <v>6367</v>
      </c>
      <c r="D944" t="s">
        <v>1807</v>
      </c>
      <c r="E944" t="s">
        <v>119</v>
      </c>
      <c r="F944" t="s">
        <v>119</v>
      </c>
      <c r="G944" t="s">
        <v>165</v>
      </c>
      <c r="H944" t="s">
        <v>5707</v>
      </c>
      <c r="I944" t="s">
        <v>6388</v>
      </c>
      <c r="N944" t="s">
        <v>6349</v>
      </c>
      <c r="O944" s="5">
        <f>0</f>
        <v>0</v>
      </c>
    </row>
    <row r="945" spans="1:15" x14ac:dyDescent="0.35">
      <c r="A945" t="s">
        <v>6535</v>
      </c>
      <c r="B945" t="s">
        <v>1410</v>
      </c>
      <c r="C945" t="s">
        <v>6367</v>
      </c>
      <c r="D945" t="s">
        <v>1808</v>
      </c>
      <c r="E945" t="s">
        <v>119</v>
      </c>
      <c r="F945" t="s">
        <v>119</v>
      </c>
      <c r="G945" t="s">
        <v>165</v>
      </c>
      <c r="H945" t="s">
        <v>5707</v>
      </c>
      <c r="I945" t="s">
        <v>6388</v>
      </c>
      <c r="N945" t="s">
        <v>6349</v>
      </c>
      <c r="O945" s="5">
        <f>0</f>
        <v>0</v>
      </c>
    </row>
    <row r="946" spans="1:15" x14ac:dyDescent="0.35">
      <c r="A946" t="s">
        <v>6535</v>
      </c>
      <c r="B946" t="s">
        <v>1410</v>
      </c>
      <c r="C946" t="s">
        <v>6367</v>
      </c>
      <c r="D946" t="s">
        <v>1809</v>
      </c>
      <c r="E946" t="s">
        <v>119</v>
      </c>
      <c r="F946" t="s">
        <v>119</v>
      </c>
      <c r="G946" t="s">
        <v>165</v>
      </c>
      <c r="H946" t="s">
        <v>5707</v>
      </c>
      <c r="I946" t="s">
        <v>6388</v>
      </c>
      <c r="N946" t="s">
        <v>6349</v>
      </c>
      <c r="O946" s="5">
        <f>0</f>
        <v>0</v>
      </c>
    </row>
    <row r="947" spans="1:15" x14ac:dyDescent="0.35">
      <c r="A947" t="s">
        <v>6535</v>
      </c>
      <c r="B947" t="s">
        <v>1410</v>
      </c>
      <c r="C947" t="s">
        <v>6367</v>
      </c>
      <c r="D947" t="s">
        <v>1810</v>
      </c>
      <c r="E947" t="s">
        <v>119</v>
      </c>
      <c r="F947" t="s">
        <v>119</v>
      </c>
      <c r="G947" t="s">
        <v>165</v>
      </c>
      <c r="H947" t="s">
        <v>5707</v>
      </c>
      <c r="I947" t="s">
        <v>6388</v>
      </c>
      <c r="N947" t="s">
        <v>6349</v>
      </c>
      <c r="O947" s="5">
        <f>0</f>
        <v>0</v>
      </c>
    </row>
    <row r="948" spans="1:15" x14ac:dyDescent="0.35">
      <c r="A948" t="s">
        <v>6535</v>
      </c>
      <c r="B948" t="s">
        <v>1410</v>
      </c>
      <c r="C948" t="s">
        <v>6367</v>
      </c>
      <c r="D948" t="s">
        <v>1811</v>
      </c>
      <c r="E948" t="s">
        <v>119</v>
      </c>
      <c r="F948" t="s">
        <v>119</v>
      </c>
      <c r="G948" t="s">
        <v>165</v>
      </c>
      <c r="H948" t="s">
        <v>5707</v>
      </c>
      <c r="I948" t="s">
        <v>6388</v>
      </c>
      <c r="N948" t="s">
        <v>6349</v>
      </c>
      <c r="O948" s="5">
        <f>0</f>
        <v>0</v>
      </c>
    </row>
    <row r="949" spans="1:15" x14ac:dyDescent="0.35">
      <c r="A949" t="s">
        <v>6535</v>
      </c>
      <c r="B949" t="s">
        <v>1410</v>
      </c>
      <c r="C949" t="s">
        <v>6367</v>
      </c>
      <c r="D949" t="s">
        <v>1812</v>
      </c>
      <c r="E949" t="s">
        <v>119</v>
      </c>
      <c r="F949" t="s">
        <v>119</v>
      </c>
      <c r="G949" t="s">
        <v>165</v>
      </c>
      <c r="H949" t="s">
        <v>5707</v>
      </c>
      <c r="I949" t="s">
        <v>6388</v>
      </c>
      <c r="N949" t="s">
        <v>6349</v>
      </c>
      <c r="O949" s="5">
        <f>0</f>
        <v>0</v>
      </c>
    </row>
    <row r="950" spans="1:15" x14ac:dyDescent="0.35">
      <c r="A950" t="s">
        <v>6535</v>
      </c>
      <c r="B950" t="s">
        <v>1410</v>
      </c>
      <c r="C950" t="s">
        <v>6367</v>
      </c>
      <c r="D950" t="s">
        <v>1813</v>
      </c>
      <c r="E950" t="s">
        <v>119</v>
      </c>
      <c r="F950" t="s">
        <v>119</v>
      </c>
      <c r="G950" t="s">
        <v>165</v>
      </c>
      <c r="H950" t="s">
        <v>5707</v>
      </c>
      <c r="I950" t="s">
        <v>6388</v>
      </c>
      <c r="N950" t="s">
        <v>6349</v>
      </c>
      <c r="O950" s="5">
        <f>0</f>
        <v>0</v>
      </c>
    </row>
    <row r="951" spans="1:15" x14ac:dyDescent="0.35">
      <c r="A951" t="s">
        <v>6535</v>
      </c>
      <c r="B951" t="s">
        <v>1410</v>
      </c>
      <c r="C951" t="s">
        <v>6367</v>
      </c>
      <c r="D951" t="s">
        <v>1814</v>
      </c>
      <c r="E951" t="s">
        <v>119</v>
      </c>
      <c r="F951" t="s">
        <v>119</v>
      </c>
      <c r="G951" t="s">
        <v>165</v>
      </c>
      <c r="H951" t="s">
        <v>5707</v>
      </c>
      <c r="I951" t="s">
        <v>6388</v>
      </c>
      <c r="N951" t="s">
        <v>6349</v>
      </c>
      <c r="O951" s="5">
        <f>0</f>
        <v>0</v>
      </c>
    </row>
    <row r="952" spans="1:15" x14ac:dyDescent="0.35">
      <c r="A952" t="s">
        <v>6535</v>
      </c>
      <c r="B952" t="s">
        <v>1410</v>
      </c>
      <c r="C952" t="s">
        <v>6367</v>
      </c>
      <c r="D952" t="s">
        <v>1815</v>
      </c>
      <c r="E952" t="s">
        <v>119</v>
      </c>
      <c r="F952" t="s">
        <v>119</v>
      </c>
      <c r="G952" t="s">
        <v>165</v>
      </c>
      <c r="H952" t="s">
        <v>5707</v>
      </c>
      <c r="I952" t="s">
        <v>6388</v>
      </c>
      <c r="N952" t="s">
        <v>6349</v>
      </c>
      <c r="O952" s="5">
        <f>0</f>
        <v>0</v>
      </c>
    </row>
    <row r="953" spans="1:15" x14ac:dyDescent="0.35">
      <c r="A953" t="s">
        <v>6535</v>
      </c>
      <c r="B953" t="s">
        <v>1410</v>
      </c>
      <c r="C953" t="s">
        <v>6367</v>
      </c>
      <c r="D953" t="s">
        <v>1816</v>
      </c>
      <c r="E953" t="s">
        <v>119</v>
      </c>
      <c r="F953" t="s">
        <v>119</v>
      </c>
      <c r="G953" t="s">
        <v>165</v>
      </c>
      <c r="H953" t="s">
        <v>5707</v>
      </c>
      <c r="I953" t="s">
        <v>6388</v>
      </c>
      <c r="N953" t="s">
        <v>6349</v>
      </c>
      <c r="O953" s="5">
        <f>0</f>
        <v>0</v>
      </c>
    </row>
    <row r="954" spans="1:15" x14ac:dyDescent="0.35">
      <c r="A954" t="s">
        <v>6535</v>
      </c>
      <c r="B954" t="s">
        <v>1410</v>
      </c>
      <c r="C954" t="s">
        <v>6367</v>
      </c>
      <c r="D954" t="s">
        <v>1817</v>
      </c>
      <c r="E954" t="s">
        <v>119</v>
      </c>
      <c r="F954" t="s">
        <v>119</v>
      </c>
      <c r="G954" t="s">
        <v>165</v>
      </c>
      <c r="H954" t="s">
        <v>5707</v>
      </c>
      <c r="I954" t="s">
        <v>6388</v>
      </c>
      <c r="N954" t="s">
        <v>6349</v>
      </c>
      <c r="O954" s="5">
        <f>0</f>
        <v>0</v>
      </c>
    </row>
    <row r="955" spans="1:15" x14ac:dyDescent="0.35">
      <c r="A955" t="s">
        <v>6535</v>
      </c>
      <c r="B955" t="s">
        <v>1410</v>
      </c>
      <c r="C955" t="s">
        <v>6367</v>
      </c>
      <c r="D955" t="s">
        <v>1818</v>
      </c>
      <c r="E955" t="s">
        <v>119</v>
      </c>
      <c r="F955" t="s">
        <v>119</v>
      </c>
      <c r="G955" t="s">
        <v>165</v>
      </c>
      <c r="H955" t="s">
        <v>5707</v>
      </c>
      <c r="I955" t="s">
        <v>6388</v>
      </c>
      <c r="N955" t="s">
        <v>6349</v>
      </c>
      <c r="O955" s="5">
        <f>0</f>
        <v>0</v>
      </c>
    </row>
    <row r="956" spans="1:15" x14ac:dyDescent="0.35">
      <c r="A956" t="s">
        <v>6535</v>
      </c>
      <c r="B956" t="s">
        <v>1410</v>
      </c>
      <c r="C956" t="s">
        <v>6367</v>
      </c>
      <c r="D956" t="s">
        <v>1819</v>
      </c>
      <c r="E956" t="s">
        <v>119</v>
      </c>
      <c r="F956" t="s">
        <v>119</v>
      </c>
      <c r="G956" t="s">
        <v>165</v>
      </c>
      <c r="H956" t="s">
        <v>5707</v>
      </c>
      <c r="I956" t="s">
        <v>6388</v>
      </c>
      <c r="N956" t="s">
        <v>6349</v>
      </c>
      <c r="O956" s="5">
        <f>0</f>
        <v>0</v>
      </c>
    </row>
    <row r="957" spans="1:15" x14ac:dyDescent="0.35">
      <c r="A957" t="s">
        <v>6535</v>
      </c>
      <c r="B957" t="s">
        <v>1410</v>
      </c>
      <c r="C957" t="s">
        <v>6367</v>
      </c>
      <c r="D957" t="s">
        <v>1820</v>
      </c>
      <c r="E957" t="s">
        <v>119</v>
      </c>
      <c r="F957" t="s">
        <v>119</v>
      </c>
      <c r="G957" t="s">
        <v>165</v>
      </c>
      <c r="H957" t="s">
        <v>5707</v>
      </c>
      <c r="I957" t="s">
        <v>6388</v>
      </c>
      <c r="N957" t="s">
        <v>6349</v>
      </c>
      <c r="O957" s="5">
        <f>0</f>
        <v>0</v>
      </c>
    </row>
    <row r="958" spans="1:15" x14ac:dyDescent="0.35">
      <c r="A958" t="s">
        <v>6535</v>
      </c>
      <c r="B958" t="s">
        <v>1410</v>
      </c>
      <c r="C958" t="s">
        <v>6367</v>
      </c>
      <c r="D958" t="s">
        <v>1821</v>
      </c>
      <c r="E958" t="s">
        <v>119</v>
      </c>
      <c r="F958" t="s">
        <v>119</v>
      </c>
      <c r="G958" t="s">
        <v>165</v>
      </c>
      <c r="H958" t="s">
        <v>5707</v>
      </c>
      <c r="I958" t="s">
        <v>6388</v>
      </c>
      <c r="N958" t="s">
        <v>6349</v>
      </c>
      <c r="O958" s="5">
        <f>0</f>
        <v>0</v>
      </c>
    </row>
    <row r="959" spans="1:15" x14ac:dyDescent="0.35">
      <c r="A959" t="s">
        <v>6535</v>
      </c>
      <c r="B959" t="s">
        <v>1410</v>
      </c>
      <c r="C959" t="s">
        <v>6367</v>
      </c>
      <c r="D959" t="s">
        <v>1822</v>
      </c>
      <c r="E959" t="s">
        <v>119</v>
      </c>
      <c r="F959" t="s">
        <v>119</v>
      </c>
      <c r="G959" t="s">
        <v>165</v>
      </c>
      <c r="H959" t="s">
        <v>5707</v>
      </c>
      <c r="I959" t="s">
        <v>6388</v>
      </c>
      <c r="N959" t="s">
        <v>6349</v>
      </c>
      <c r="O959" s="5">
        <f>0</f>
        <v>0</v>
      </c>
    </row>
    <row r="960" spans="1:15" x14ac:dyDescent="0.35">
      <c r="A960" t="s">
        <v>6535</v>
      </c>
      <c r="B960" t="s">
        <v>1410</v>
      </c>
      <c r="C960" t="s">
        <v>6367</v>
      </c>
      <c r="D960" t="s">
        <v>1823</v>
      </c>
      <c r="E960" t="s">
        <v>119</v>
      </c>
      <c r="F960" t="s">
        <v>119</v>
      </c>
      <c r="G960" t="s">
        <v>165</v>
      </c>
      <c r="H960" t="s">
        <v>5707</v>
      </c>
      <c r="I960" t="s">
        <v>6388</v>
      </c>
      <c r="N960" t="s">
        <v>6349</v>
      </c>
      <c r="O960" s="5">
        <f>0</f>
        <v>0</v>
      </c>
    </row>
    <row r="961" spans="1:15" x14ac:dyDescent="0.35">
      <c r="A961" t="s">
        <v>6535</v>
      </c>
      <c r="B961" t="s">
        <v>1410</v>
      </c>
      <c r="C961" t="s">
        <v>6367</v>
      </c>
      <c r="D961" t="s">
        <v>1824</v>
      </c>
      <c r="E961" t="s">
        <v>119</v>
      </c>
      <c r="F961" t="s">
        <v>119</v>
      </c>
      <c r="G961" t="s">
        <v>165</v>
      </c>
      <c r="H961" t="s">
        <v>5707</v>
      </c>
      <c r="I961" t="s">
        <v>6388</v>
      </c>
      <c r="N961" t="s">
        <v>6349</v>
      </c>
      <c r="O961" s="5">
        <f>0</f>
        <v>0</v>
      </c>
    </row>
    <row r="962" spans="1:15" x14ac:dyDescent="0.35">
      <c r="A962" t="s">
        <v>6535</v>
      </c>
      <c r="B962" t="s">
        <v>1410</v>
      </c>
      <c r="C962" t="s">
        <v>6367</v>
      </c>
      <c r="D962" t="s">
        <v>1825</v>
      </c>
      <c r="E962" t="s">
        <v>119</v>
      </c>
      <c r="F962" t="s">
        <v>119</v>
      </c>
      <c r="G962" t="s">
        <v>165</v>
      </c>
      <c r="H962" t="s">
        <v>5707</v>
      </c>
      <c r="I962" t="s">
        <v>6388</v>
      </c>
      <c r="N962" t="s">
        <v>6349</v>
      </c>
      <c r="O962" s="5">
        <f>0</f>
        <v>0</v>
      </c>
    </row>
    <row r="963" spans="1:15" x14ac:dyDescent="0.35">
      <c r="A963" t="s">
        <v>6535</v>
      </c>
      <c r="B963" t="s">
        <v>1410</v>
      </c>
      <c r="C963" t="s">
        <v>6367</v>
      </c>
      <c r="D963" t="s">
        <v>1826</v>
      </c>
      <c r="E963" t="s">
        <v>119</v>
      </c>
      <c r="F963" t="s">
        <v>119</v>
      </c>
      <c r="G963" t="s">
        <v>165</v>
      </c>
      <c r="H963" t="s">
        <v>5707</v>
      </c>
      <c r="I963" t="s">
        <v>6388</v>
      </c>
      <c r="N963" t="s">
        <v>6349</v>
      </c>
      <c r="O963" s="5">
        <f>0</f>
        <v>0</v>
      </c>
    </row>
    <row r="964" spans="1:15" x14ac:dyDescent="0.35">
      <c r="A964" t="s">
        <v>6535</v>
      </c>
      <c r="B964" t="s">
        <v>1410</v>
      </c>
      <c r="C964" t="s">
        <v>6367</v>
      </c>
      <c r="D964" t="s">
        <v>1827</v>
      </c>
      <c r="E964" t="s">
        <v>119</v>
      </c>
      <c r="F964" t="s">
        <v>119</v>
      </c>
      <c r="G964" t="s">
        <v>165</v>
      </c>
      <c r="H964" t="s">
        <v>5707</v>
      </c>
      <c r="I964" t="s">
        <v>6388</v>
      </c>
      <c r="N964" t="s">
        <v>6349</v>
      </c>
      <c r="O964" s="5">
        <f>0</f>
        <v>0</v>
      </c>
    </row>
    <row r="965" spans="1:15" x14ac:dyDescent="0.35">
      <c r="A965" t="s">
        <v>6535</v>
      </c>
      <c r="B965" t="s">
        <v>1410</v>
      </c>
      <c r="C965" t="s">
        <v>6367</v>
      </c>
      <c r="D965" t="s">
        <v>1828</v>
      </c>
      <c r="E965" t="s">
        <v>119</v>
      </c>
      <c r="F965" t="s">
        <v>119</v>
      </c>
      <c r="G965" t="s">
        <v>165</v>
      </c>
      <c r="H965" t="s">
        <v>5707</v>
      </c>
      <c r="I965" t="s">
        <v>6388</v>
      </c>
      <c r="N965" t="s">
        <v>6349</v>
      </c>
      <c r="O965" s="5">
        <f>0</f>
        <v>0</v>
      </c>
    </row>
    <row r="966" spans="1:15" x14ac:dyDescent="0.35">
      <c r="A966" t="s">
        <v>6535</v>
      </c>
      <c r="B966" t="s">
        <v>1410</v>
      </c>
      <c r="C966" t="s">
        <v>6367</v>
      </c>
      <c r="D966" t="s">
        <v>1829</v>
      </c>
      <c r="E966" t="s">
        <v>119</v>
      </c>
      <c r="F966" t="s">
        <v>119</v>
      </c>
      <c r="G966" t="s">
        <v>165</v>
      </c>
      <c r="H966" t="s">
        <v>5707</v>
      </c>
      <c r="I966" t="s">
        <v>6388</v>
      </c>
      <c r="N966" t="s">
        <v>6349</v>
      </c>
      <c r="O966" s="5">
        <f>0</f>
        <v>0</v>
      </c>
    </row>
    <row r="967" spans="1:15" x14ac:dyDescent="0.35">
      <c r="A967" t="s">
        <v>6535</v>
      </c>
      <c r="B967" t="s">
        <v>1410</v>
      </c>
      <c r="C967" t="s">
        <v>6367</v>
      </c>
      <c r="D967" t="s">
        <v>1830</v>
      </c>
      <c r="E967" t="s">
        <v>119</v>
      </c>
      <c r="F967" t="s">
        <v>119</v>
      </c>
      <c r="G967" t="s">
        <v>165</v>
      </c>
      <c r="H967" t="s">
        <v>5707</v>
      </c>
      <c r="I967" t="s">
        <v>6388</v>
      </c>
      <c r="N967" t="s">
        <v>6349</v>
      </c>
      <c r="O967" s="5">
        <f>0</f>
        <v>0</v>
      </c>
    </row>
    <row r="968" spans="1:15" x14ac:dyDescent="0.35">
      <c r="A968" t="s">
        <v>6535</v>
      </c>
      <c r="B968" t="s">
        <v>1410</v>
      </c>
      <c r="C968" t="s">
        <v>6367</v>
      </c>
      <c r="D968" t="s">
        <v>1831</v>
      </c>
      <c r="E968" t="s">
        <v>119</v>
      </c>
      <c r="F968" t="s">
        <v>119</v>
      </c>
      <c r="G968" t="s">
        <v>165</v>
      </c>
      <c r="H968" t="s">
        <v>5707</v>
      </c>
      <c r="I968" t="s">
        <v>6388</v>
      </c>
      <c r="N968" t="s">
        <v>6349</v>
      </c>
      <c r="O968" s="5">
        <f>0</f>
        <v>0</v>
      </c>
    </row>
    <row r="969" spans="1:15" x14ac:dyDescent="0.35">
      <c r="A969" t="s">
        <v>6535</v>
      </c>
      <c r="B969" t="s">
        <v>1410</v>
      </c>
      <c r="C969" t="s">
        <v>6367</v>
      </c>
      <c r="D969" t="s">
        <v>1832</v>
      </c>
      <c r="E969" t="s">
        <v>119</v>
      </c>
      <c r="F969" t="s">
        <v>119</v>
      </c>
      <c r="G969" t="s">
        <v>165</v>
      </c>
      <c r="H969" t="s">
        <v>5707</v>
      </c>
      <c r="I969" t="s">
        <v>6388</v>
      </c>
      <c r="N969" t="s">
        <v>6349</v>
      </c>
      <c r="O969" s="5">
        <f>0</f>
        <v>0</v>
      </c>
    </row>
    <row r="970" spans="1:15" x14ac:dyDescent="0.35">
      <c r="A970" t="s">
        <v>6535</v>
      </c>
      <c r="B970" t="s">
        <v>1410</v>
      </c>
      <c r="C970" t="s">
        <v>6367</v>
      </c>
      <c r="D970" t="s">
        <v>1833</v>
      </c>
      <c r="E970" t="s">
        <v>119</v>
      </c>
      <c r="F970" t="s">
        <v>119</v>
      </c>
      <c r="G970" t="s">
        <v>165</v>
      </c>
      <c r="H970" t="s">
        <v>5707</v>
      </c>
      <c r="I970" t="s">
        <v>6388</v>
      </c>
      <c r="N970" t="s">
        <v>6349</v>
      </c>
      <c r="O970" s="5">
        <f>0</f>
        <v>0</v>
      </c>
    </row>
    <row r="971" spans="1:15" x14ac:dyDescent="0.35">
      <c r="A971" t="s">
        <v>6535</v>
      </c>
      <c r="B971" t="s">
        <v>1410</v>
      </c>
      <c r="C971" t="s">
        <v>6367</v>
      </c>
      <c r="D971" t="s">
        <v>1835</v>
      </c>
      <c r="E971" t="s">
        <v>119</v>
      </c>
      <c r="F971" t="s">
        <v>119</v>
      </c>
      <c r="G971" t="s">
        <v>165</v>
      </c>
      <c r="H971" t="s">
        <v>5707</v>
      </c>
      <c r="I971" t="s">
        <v>6388</v>
      </c>
      <c r="N971" t="s">
        <v>6349</v>
      </c>
      <c r="O971" s="5">
        <f>0</f>
        <v>0</v>
      </c>
    </row>
    <row r="972" spans="1:15" x14ac:dyDescent="0.35">
      <c r="A972" t="s">
        <v>6535</v>
      </c>
      <c r="B972" t="s">
        <v>1410</v>
      </c>
      <c r="C972" t="s">
        <v>6367</v>
      </c>
      <c r="D972" t="s">
        <v>1836</v>
      </c>
      <c r="E972" t="s">
        <v>119</v>
      </c>
      <c r="F972" t="s">
        <v>119</v>
      </c>
      <c r="G972" t="s">
        <v>165</v>
      </c>
      <c r="H972" t="s">
        <v>5707</v>
      </c>
      <c r="I972" t="s">
        <v>6388</v>
      </c>
      <c r="N972" t="s">
        <v>6349</v>
      </c>
      <c r="O972" s="5">
        <f>0</f>
        <v>0</v>
      </c>
    </row>
    <row r="973" spans="1:15" x14ac:dyDescent="0.35">
      <c r="A973" t="s">
        <v>6535</v>
      </c>
      <c r="B973" t="s">
        <v>1410</v>
      </c>
      <c r="C973" t="s">
        <v>6367</v>
      </c>
      <c r="D973" t="s">
        <v>1837</v>
      </c>
      <c r="E973" t="s">
        <v>119</v>
      </c>
      <c r="F973" t="s">
        <v>119</v>
      </c>
      <c r="G973" t="s">
        <v>165</v>
      </c>
      <c r="H973" t="s">
        <v>5707</v>
      </c>
      <c r="I973" t="s">
        <v>6388</v>
      </c>
      <c r="N973" t="s">
        <v>6349</v>
      </c>
      <c r="O973" s="5">
        <f>0</f>
        <v>0</v>
      </c>
    </row>
    <row r="974" spans="1:15" x14ac:dyDescent="0.35">
      <c r="A974" t="s">
        <v>6535</v>
      </c>
      <c r="B974" t="s">
        <v>1410</v>
      </c>
      <c r="C974" t="s">
        <v>6367</v>
      </c>
      <c r="D974" t="s">
        <v>1838</v>
      </c>
      <c r="E974" t="s">
        <v>119</v>
      </c>
      <c r="F974" t="s">
        <v>119</v>
      </c>
      <c r="G974" t="s">
        <v>165</v>
      </c>
      <c r="H974" t="s">
        <v>5707</v>
      </c>
      <c r="I974" t="s">
        <v>6388</v>
      </c>
      <c r="N974" t="s">
        <v>6349</v>
      </c>
      <c r="O974" s="5">
        <f>0</f>
        <v>0</v>
      </c>
    </row>
    <row r="975" spans="1:15" x14ac:dyDescent="0.35">
      <c r="A975" t="s">
        <v>6535</v>
      </c>
      <c r="B975" t="s">
        <v>1410</v>
      </c>
      <c r="C975" t="s">
        <v>6367</v>
      </c>
      <c r="D975" t="s">
        <v>1839</v>
      </c>
      <c r="E975" t="s">
        <v>119</v>
      </c>
      <c r="F975" t="s">
        <v>119</v>
      </c>
      <c r="G975" t="s">
        <v>165</v>
      </c>
      <c r="H975" t="s">
        <v>5707</v>
      </c>
      <c r="I975" t="s">
        <v>6388</v>
      </c>
      <c r="N975" t="s">
        <v>6349</v>
      </c>
      <c r="O975" s="5">
        <f>0</f>
        <v>0</v>
      </c>
    </row>
    <row r="976" spans="1:15" x14ac:dyDescent="0.35">
      <c r="A976" t="s">
        <v>6535</v>
      </c>
      <c r="B976" t="s">
        <v>1410</v>
      </c>
      <c r="C976" t="s">
        <v>6367</v>
      </c>
      <c r="D976" t="s">
        <v>1840</v>
      </c>
      <c r="E976" t="s">
        <v>119</v>
      </c>
      <c r="F976" t="s">
        <v>119</v>
      </c>
      <c r="G976" t="s">
        <v>165</v>
      </c>
      <c r="H976" t="s">
        <v>5707</v>
      </c>
      <c r="I976" t="s">
        <v>6388</v>
      </c>
      <c r="N976" t="s">
        <v>6349</v>
      </c>
      <c r="O976" s="5">
        <f>0</f>
        <v>0</v>
      </c>
    </row>
    <row r="977" spans="1:15" x14ac:dyDescent="0.35">
      <c r="A977" t="s">
        <v>6535</v>
      </c>
      <c r="B977" t="s">
        <v>1410</v>
      </c>
      <c r="C977" t="s">
        <v>6367</v>
      </c>
      <c r="D977" t="s">
        <v>1841</v>
      </c>
      <c r="E977" t="s">
        <v>119</v>
      </c>
      <c r="F977" t="s">
        <v>119</v>
      </c>
      <c r="G977" t="s">
        <v>165</v>
      </c>
      <c r="H977" t="s">
        <v>5707</v>
      </c>
      <c r="I977" t="s">
        <v>6388</v>
      </c>
      <c r="N977" t="s">
        <v>6349</v>
      </c>
      <c r="O977" s="5">
        <f>0</f>
        <v>0</v>
      </c>
    </row>
    <row r="978" spans="1:15" x14ac:dyDescent="0.35">
      <c r="A978" t="s">
        <v>6535</v>
      </c>
      <c r="B978" t="s">
        <v>1410</v>
      </c>
      <c r="C978" t="s">
        <v>6367</v>
      </c>
      <c r="D978" t="s">
        <v>1842</v>
      </c>
      <c r="E978" t="s">
        <v>119</v>
      </c>
      <c r="F978" t="s">
        <v>119</v>
      </c>
      <c r="G978" t="s">
        <v>165</v>
      </c>
      <c r="H978" t="s">
        <v>5707</v>
      </c>
      <c r="I978" t="s">
        <v>6388</v>
      </c>
      <c r="N978" t="s">
        <v>6349</v>
      </c>
      <c r="O978" s="5">
        <f>0</f>
        <v>0</v>
      </c>
    </row>
    <row r="979" spans="1:15" x14ac:dyDescent="0.35">
      <c r="A979" t="s">
        <v>6535</v>
      </c>
      <c r="B979" t="s">
        <v>1410</v>
      </c>
      <c r="C979" t="s">
        <v>6367</v>
      </c>
      <c r="D979" t="s">
        <v>1843</v>
      </c>
      <c r="E979" t="s">
        <v>119</v>
      </c>
      <c r="F979" t="s">
        <v>119</v>
      </c>
      <c r="G979" t="s">
        <v>165</v>
      </c>
      <c r="H979" t="s">
        <v>5707</v>
      </c>
      <c r="I979" t="s">
        <v>6388</v>
      </c>
      <c r="N979" t="s">
        <v>6349</v>
      </c>
      <c r="O979" s="5">
        <f>0</f>
        <v>0</v>
      </c>
    </row>
    <row r="980" spans="1:15" x14ac:dyDescent="0.35">
      <c r="A980" t="s">
        <v>6535</v>
      </c>
      <c r="B980" t="s">
        <v>1410</v>
      </c>
      <c r="C980" t="s">
        <v>6367</v>
      </c>
      <c r="D980" t="s">
        <v>1844</v>
      </c>
      <c r="E980" t="s">
        <v>119</v>
      </c>
      <c r="F980" t="s">
        <v>119</v>
      </c>
      <c r="G980" t="s">
        <v>165</v>
      </c>
      <c r="H980" t="s">
        <v>5707</v>
      </c>
      <c r="I980" t="s">
        <v>6388</v>
      </c>
      <c r="N980" t="s">
        <v>6349</v>
      </c>
      <c r="O980" s="5">
        <f>0</f>
        <v>0</v>
      </c>
    </row>
    <row r="981" spans="1:15" x14ac:dyDescent="0.35">
      <c r="A981" t="s">
        <v>6535</v>
      </c>
      <c r="B981" t="s">
        <v>1410</v>
      </c>
      <c r="C981" t="s">
        <v>6367</v>
      </c>
      <c r="D981" t="s">
        <v>1845</v>
      </c>
      <c r="E981" t="s">
        <v>119</v>
      </c>
      <c r="F981" t="s">
        <v>119</v>
      </c>
      <c r="G981" t="s">
        <v>165</v>
      </c>
      <c r="H981" t="s">
        <v>5707</v>
      </c>
      <c r="I981" t="s">
        <v>6388</v>
      </c>
      <c r="N981" t="s">
        <v>6349</v>
      </c>
      <c r="O981" s="5">
        <f>0</f>
        <v>0</v>
      </c>
    </row>
    <row r="982" spans="1:15" x14ac:dyDescent="0.35">
      <c r="A982" t="s">
        <v>6535</v>
      </c>
      <c r="B982" t="s">
        <v>1410</v>
      </c>
      <c r="C982" t="s">
        <v>6367</v>
      </c>
      <c r="D982" t="s">
        <v>1846</v>
      </c>
      <c r="E982" t="s">
        <v>119</v>
      </c>
      <c r="F982" t="s">
        <v>119</v>
      </c>
      <c r="G982" t="s">
        <v>165</v>
      </c>
      <c r="H982" t="s">
        <v>5707</v>
      </c>
      <c r="I982" t="s">
        <v>6388</v>
      </c>
      <c r="N982" t="s">
        <v>6349</v>
      </c>
      <c r="O982" s="5">
        <f>0</f>
        <v>0</v>
      </c>
    </row>
    <row r="983" spans="1:15" x14ac:dyDescent="0.35">
      <c r="A983" t="s">
        <v>6535</v>
      </c>
      <c r="B983" t="s">
        <v>1410</v>
      </c>
      <c r="C983" t="s">
        <v>6367</v>
      </c>
      <c r="D983" t="s">
        <v>1847</v>
      </c>
      <c r="E983" t="s">
        <v>119</v>
      </c>
      <c r="F983" t="s">
        <v>119</v>
      </c>
      <c r="G983" t="s">
        <v>165</v>
      </c>
      <c r="H983" t="s">
        <v>5707</v>
      </c>
      <c r="I983" t="s">
        <v>6388</v>
      </c>
      <c r="N983" t="s">
        <v>6349</v>
      </c>
      <c r="O983" s="5">
        <f>0</f>
        <v>0</v>
      </c>
    </row>
    <row r="984" spans="1:15" x14ac:dyDescent="0.35">
      <c r="A984" t="s">
        <v>6535</v>
      </c>
      <c r="B984" t="s">
        <v>1410</v>
      </c>
      <c r="C984" t="s">
        <v>6367</v>
      </c>
      <c r="D984" t="s">
        <v>1848</v>
      </c>
      <c r="E984" t="s">
        <v>119</v>
      </c>
      <c r="F984" t="s">
        <v>119</v>
      </c>
      <c r="G984" t="s">
        <v>165</v>
      </c>
      <c r="H984" t="s">
        <v>5707</v>
      </c>
      <c r="I984" t="s">
        <v>6388</v>
      </c>
      <c r="N984" t="s">
        <v>6349</v>
      </c>
      <c r="O984" s="5">
        <f>0</f>
        <v>0</v>
      </c>
    </row>
    <row r="985" spans="1:15" x14ac:dyDescent="0.35">
      <c r="A985" t="s">
        <v>6535</v>
      </c>
      <c r="B985" t="s">
        <v>1410</v>
      </c>
      <c r="C985" t="s">
        <v>6367</v>
      </c>
      <c r="D985" t="s">
        <v>1849</v>
      </c>
      <c r="E985" t="s">
        <v>119</v>
      </c>
      <c r="F985" t="s">
        <v>119</v>
      </c>
      <c r="G985" t="s">
        <v>165</v>
      </c>
      <c r="H985" t="s">
        <v>5707</v>
      </c>
      <c r="I985" t="s">
        <v>6388</v>
      </c>
      <c r="N985" t="s">
        <v>6349</v>
      </c>
      <c r="O985" s="5">
        <f>0</f>
        <v>0</v>
      </c>
    </row>
    <row r="986" spans="1:15" x14ac:dyDescent="0.35">
      <c r="A986" t="s">
        <v>6535</v>
      </c>
      <c r="B986" t="s">
        <v>1410</v>
      </c>
      <c r="C986" t="s">
        <v>6367</v>
      </c>
      <c r="D986" t="s">
        <v>1850</v>
      </c>
      <c r="E986" t="s">
        <v>119</v>
      </c>
      <c r="F986" t="s">
        <v>119</v>
      </c>
      <c r="G986" t="s">
        <v>165</v>
      </c>
      <c r="H986" t="s">
        <v>5707</v>
      </c>
      <c r="I986" t="s">
        <v>6388</v>
      </c>
      <c r="N986" t="s">
        <v>6349</v>
      </c>
      <c r="O986" s="5">
        <f>0</f>
        <v>0</v>
      </c>
    </row>
    <row r="987" spans="1:15" x14ac:dyDescent="0.35">
      <c r="A987" t="s">
        <v>6535</v>
      </c>
      <c r="B987" t="s">
        <v>1410</v>
      </c>
      <c r="C987" t="s">
        <v>6367</v>
      </c>
      <c r="D987" t="s">
        <v>1851</v>
      </c>
      <c r="E987" t="s">
        <v>119</v>
      </c>
      <c r="F987" t="s">
        <v>119</v>
      </c>
      <c r="G987" t="s">
        <v>165</v>
      </c>
      <c r="H987" t="s">
        <v>5707</v>
      </c>
      <c r="I987" t="s">
        <v>6388</v>
      </c>
      <c r="N987" t="s">
        <v>6349</v>
      </c>
      <c r="O987" s="5">
        <f>0</f>
        <v>0</v>
      </c>
    </row>
    <row r="988" spans="1:15" x14ac:dyDescent="0.35">
      <c r="A988" t="s">
        <v>6535</v>
      </c>
      <c r="B988" t="s">
        <v>1410</v>
      </c>
      <c r="C988" t="s">
        <v>6367</v>
      </c>
      <c r="D988" t="s">
        <v>1852</v>
      </c>
      <c r="E988" t="s">
        <v>119</v>
      </c>
      <c r="F988" t="s">
        <v>119</v>
      </c>
      <c r="G988" t="s">
        <v>165</v>
      </c>
      <c r="H988" t="s">
        <v>5707</v>
      </c>
      <c r="I988" t="s">
        <v>6388</v>
      </c>
      <c r="N988" t="s">
        <v>6349</v>
      </c>
      <c r="O988" s="5">
        <f>0</f>
        <v>0</v>
      </c>
    </row>
    <row r="989" spans="1:15" x14ac:dyDescent="0.35">
      <c r="A989" t="s">
        <v>6535</v>
      </c>
      <c r="B989" t="s">
        <v>1410</v>
      </c>
      <c r="C989" t="s">
        <v>6367</v>
      </c>
      <c r="D989" t="s">
        <v>1853</v>
      </c>
      <c r="E989" t="s">
        <v>119</v>
      </c>
      <c r="F989" t="s">
        <v>119</v>
      </c>
      <c r="G989" t="s">
        <v>165</v>
      </c>
      <c r="H989" t="s">
        <v>5707</v>
      </c>
      <c r="I989" t="s">
        <v>6388</v>
      </c>
      <c r="N989" t="s">
        <v>6349</v>
      </c>
      <c r="O989" s="5">
        <f>0</f>
        <v>0</v>
      </c>
    </row>
    <row r="990" spans="1:15" x14ac:dyDescent="0.35">
      <c r="A990" t="s">
        <v>6535</v>
      </c>
      <c r="B990" t="s">
        <v>1410</v>
      </c>
      <c r="C990" t="s">
        <v>6367</v>
      </c>
      <c r="D990" t="s">
        <v>1854</v>
      </c>
      <c r="E990" t="s">
        <v>119</v>
      </c>
      <c r="F990" t="s">
        <v>119</v>
      </c>
      <c r="G990" t="s">
        <v>165</v>
      </c>
      <c r="H990" t="s">
        <v>5707</v>
      </c>
      <c r="I990" t="s">
        <v>6388</v>
      </c>
      <c r="N990" t="s">
        <v>6349</v>
      </c>
      <c r="O990" s="5">
        <f>0</f>
        <v>0</v>
      </c>
    </row>
    <row r="991" spans="1:15" hidden="1" x14ac:dyDescent="0.35">
      <c r="A991" t="s">
        <v>6535</v>
      </c>
      <c r="B991" t="s">
        <v>1410</v>
      </c>
      <c r="C991" t="s">
        <v>6498</v>
      </c>
      <c r="D991" t="s">
        <v>1412</v>
      </c>
      <c r="E991" t="s">
        <v>119</v>
      </c>
      <c r="F991" t="s">
        <v>119</v>
      </c>
      <c r="G991" t="s">
        <v>162</v>
      </c>
      <c r="H991" t="s">
        <v>5707</v>
      </c>
      <c r="I991" t="s">
        <v>6500</v>
      </c>
      <c r="N991" t="s">
        <v>6349</v>
      </c>
      <c r="O991" s="5">
        <f>0</f>
        <v>0</v>
      </c>
    </row>
    <row r="992" spans="1:15" hidden="1" x14ac:dyDescent="0.35">
      <c r="A992" t="s">
        <v>6535</v>
      </c>
      <c r="B992" t="s">
        <v>1410</v>
      </c>
      <c r="C992" t="s">
        <v>6498</v>
      </c>
      <c r="D992" t="s">
        <v>1412</v>
      </c>
      <c r="E992" t="s">
        <v>6549</v>
      </c>
      <c r="F992" t="s">
        <v>119</v>
      </c>
      <c r="G992" t="s">
        <v>154</v>
      </c>
      <c r="H992" t="s">
        <v>5707</v>
      </c>
      <c r="I992" t="s">
        <v>6372</v>
      </c>
      <c r="N992" t="s">
        <v>6349</v>
      </c>
      <c r="O992" s="5">
        <f>0</f>
        <v>0</v>
      </c>
    </row>
    <row r="993" spans="1:15" hidden="1" x14ac:dyDescent="0.35">
      <c r="A993" t="s">
        <v>6535</v>
      </c>
      <c r="B993" t="s">
        <v>1410</v>
      </c>
      <c r="C993" t="s">
        <v>6498</v>
      </c>
      <c r="D993" t="s">
        <v>1412</v>
      </c>
      <c r="E993" t="s">
        <v>119</v>
      </c>
      <c r="F993" t="s">
        <v>119</v>
      </c>
      <c r="G993" t="s">
        <v>162</v>
      </c>
      <c r="H993" t="s">
        <v>6347</v>
      </c>
      <c r="I993" t="s">
        <v>6499</v>
      </c>
      <c r="N993" t="s">
        <v>6349</v>
      </c>
      <c r="O993" s="5">
        <f>0</f>
        <v>0</v>
      </c>
    </row>
    <row r="994" spans="1:15" hidden="1" x14ac:dyDescent="0.35">
      <c r="A994" t="s">
        <v>6535</v>
      </c>
      <c r="B994" t="s">
        <v>1410</v>
      </c>
      <c r="C994" t="s">
        <v>6501</v>
      </c>
      <c r="D994" t="s">
        <v>3494</v>
      </c>
      <c r="E994" t="s">
        <v>119</v>
      </c>
      <c r="F994" t="s">
        <v>119</v>
      </c>
      <c r="G994" t="s">
        <v>162</v>
      </c>
      <c r="H994" t="s">
        <v>6347</v>
      </c>
      <c r="I994" t="s">
        <v>6502</v>
      </c>
      <c r="N994" t="s">
        <v>6349</v>
      </c>
      <c r="O994" s="5">
        <f>0</f>
        <v>0</v>
      </c>
    </row>
    <row r="995" spans="1:15" hidden="1" x14ac:dyDescent="0.35">
      <c r="A995" t="s">
        <v>6535</v>
      </c>
      <c r="B995" t="s">
        <v>1410</v>
      </c>
      <c r="C995" t="s">
        <v>6501</v>
      </c>
      <c r="D995" t="s">
        <v>3489</v>
      </c>
      <c r="E995" t="s">
        <v>119</v>
      </c>
      <c r="F995" t="s">
        <v>119</v>
      </c>
      <c r="G995" t="s">
        <v>162</v>
      </c>
      <c r="H995" t="s">
        <v>6347</v>
      </c>
      <c r="I995" t="s">
        <v>6502</v>
      </c>
      <c r="N995" t="s">
        <v>6349</v>
      </c>
      <c r="O995" s="5">
        <f>0</f>
        <v>0</v>
      </c>
    </row>
    <row r="996" spans="1:15" x14ac:dyDescent="0.35">
      <c r="A996" t="s">
        <v>6535</v>
      </c>
      <c r="B996" t="s">
        <v>1416</v>
      </c>
      <c r="C996" t="s">
        <v>6367</v>
      </c>
      <c r="D996" t="s">
        <v>1642</v>
      </c>
      <c r="E996" t="s">
        <v>119</v>
      </c>
      <c r="F996" t="s">
        <v>119</v>
      </c>
      <c r="G996" t="s">
        <v>165</v>
      </c>
      <c r="H996" t="s">
        <v>5707</v>
      </c>
      <c r="I996" t="s">
        <v>6388</v>
      </c>
      <c r="N996" t="s">
        <v>6349</v>
      </c>
      <c r="O996" s="5">
        <f>0</f>
        <v>0</v>
      </c>
    </row>
    <row r="997" spans="1:15" x14ac:dyDescent="0.35">
      <c r="A997" t="s">
        <v>6535</v>
      </c>
      <c r="B997" t="s">
        <v>1416</v>
      </c>
      <c r="C997" t="s">
        <v>6367</v>
      </c>
      <c r="D997" t="s">
        <v>1644</v>
      </c>
      <c r="E997" t="s">
        <v>119</v>
      </c>
      <c r="F997" t="s">
        <v>119</v>
      </c>
      <c r="G997" t="s">
        <v>165</v>
      </c>
      <c r="H997" t="s">
        <v>5707</v>
      </c>
      <c r="I997" t="s">
        <v>6388</v>
      </c>
      <c r="N997" t="s">
        <v>6349</v>
      </c>
      <c r="O997" s="5">
        <f>0</f>
        <v>0</v>
      </c>
    </row>
    <row r="998" spans="1:15" x14ac:dyDescent="0.35">
      <c r="A998" t="s">
        <v>6535</v>
      </c>
      <c r="B998" t="s">
        <v>1416</v>
      </c>
      <c r="C998" t="s">
        <v>6367</v>
      </c>
      <c r="D998" t="s">
        <v>1646</v>
      </c>
      <c r="E998" t="s">
        <v>119</v>
      </c>
      <c r="F998" t="s">
        <v>119</v>
      </c>
      <c r="G998" t="s">
        <v>165</v>
      </c>
      <c r="H998" t="s">
        <v>5707</v>
      </c>
      <c r="I998" t="s">
        <v>6388</v>
      </c>
      <c r="N998" t="s">
        <v>6349</v>
      </c>
      <c r="O998" s="5">
        <f>0</f>
        <v>0</v>
      </c>
    </row>
    <row r="999" spans="1:15" x14ac:dyDescent="0.35">
      <c r="A999" t="s">
        <v>6535</v>
      </c>
      <c r="B999" t="s">
        <v>1416</v>
      </c>
      <c r="C999" t="s">
        <v>6367</v>
      </c>
      <c r="D999" t="s">
        <v>1647</v>
      </c>
      <c r="E999" t="s">
        <v>119</v>
      </c>
      <c r="F999" t="s">
        <v>119</v>
      </c>
      <c r="G999" t="s">
        <v>165</v>
      </c>
      <c r="H999" t="s">
        <v>5707</v>
      </c>
      <c r="I999" t="s">
        <v>6388</v>
      </c>
      <c r="N999" t="s">
        <v>6349</v>
      </c>
      <c r="O999" s="5">
        <f>0</f>
        <v>0</v>
      </c>
    </row>
    <row r="1000" spans="1:15" x14ac:dyDescent="0.35">
      <c r="A1000" t="s">
        <v>6535</v>
      </c>
      <c r="B1000" t="s">
        <v>1416</v>
      </c>
      <c r="C1000" t="s">
        <v>6367</v>
      </c>
      <c r="D1000" t="s">
        <v>1649</v>
      </c>
      <c r="E1000" t="s">
        <v>119</v>
      </c>
      <c r="F1000" t="s">
        <v>119</v>
      </c>
      <c r="G1000" t="s">
        <v>165</v>
      </c>
      <c r="H1000" t="s">
        <v>5707</v>
      </c>
      <c r="I1000" t="s">
        <v>6388</v>
      </c>
      <c r="N1000" t="s">
        <v>6349</v>
      </c>
      <c r="O1000" s="5">
        <f>0</f>
        <v>0</v>
      </c>
    </row>
    <row r="1001" spans="1:15" x14ac:dyDescent="0.35">
      <c r="A1001" t="s">
        <v>6535</v>
      </c>
      <c r="B1001" t="s">
        <v>1416</v>
      </c>
      <c r="C1001" t="s">
        <v>6367</v>
      </c>
      <c r="D1001" t="s">
        <v>1650</v>
      </c>
      <c r="E1001" t="s">
        <v>119</v>
      </c>
      <c r="F1001" t="s">
        <v>119</v>
      </c>
      <c r="G1001" t="s">
        <v>165</v>
      </c>
      <c r="H1001" t="s">
        <v>5707</v>
      </c>
      <c r="I1001" t="s">
        <v>6388</v>
      </c>
      <c r="N1001" t="s">
        <v>6349</v>
      </c>
      <c r="O1001" s="5">
        <f>0</f>
        <v>0</v>
      </c>
    </row>
    <row r="1002" spans="1:15" x14ac:dyDescent="0.35">
      <c r="A1002" t="s">
        <v>6535</v>
      </c>
      <c r="B1002" t="s">
        <v>1416</v>
      </c>
      <c r="C1002" t="s">
        <v>6367</v>
      </c>
      <c r="D1002" t="s">
        <v>1651</v>
      </c>
      <c r="E1002" t="s">
        <v>119</v>
      </c>
      <c r="F1002" t="s">
        <v>119</v>
      </c>
      <c r="G1002" t="s">
        <v>165</v>
      </c>
      <c r="H1002" t="s">
        <v>5707</v>
      </c>
      <c r="I1002" t="s">
        <v>6388</v>
      </c>
      <c r="N1002" t="s">
        <v>6349</v>
      </c>
      <c r="O1002" s="5">
        <f>0</f>
        <v>0</v>
      </c>
    </row>
    <row r="1003" spans="1:15" x14ac:dyDescent="0.35">
      <c r="A1003" t="s">
        <v>6535</v>
      </c>
      <c r="B1003" t="s">
        <v>1416</v>
      </c>
      <c r="C1003" t="s">
        <v>6367</v>
      </c>
      <c r="D1003" t="s">
        <v>1652</v>
      </c>
      <c r="E1003" t="s">
        <v>119</v>
      </c>
      <c r="F1003" t="s">
        <v>119</v>
      </c>
      <c r="G1003" t="s">
        <v>165</v>
      </c>
      <c r="H1003" t="s">
        <v>5707</v>
      </c>
      <c r="I1003" t="s">
        <v>6388</v>
      </c>
      <c r="N1003" t="s">
        <v>6349</v>
      </c>
      <c r="O1003" s="5">
        <f>0</f>
        <v>0</v>
      </c>
    </row>
    <row r="1004" spans="1:15" x14ac:dyDescent="0.35">
      <c r="A1004" t="s">
        <v>6535</v>
      </c>
      <c r="B1004" t="s">
        <v>1416</v>
      </c>
      <c r="C1004" t="s">
        <v>6367</v>
      </c>
      <c r="D1004" t="s">
        <v>1653</v>
      </c>
      <c r="E1004" t="s">
        <v>119</v>
      </c>
      <c r="F1004" t="s">
        <v>119</v>
      </c>
      <c r="G1004" t="s">
        <v>165</v>
      </c>
      <c r="H1004" t="s">
        <v>5707</v>
      </c>
      <c r="I1004" t="s">
        <v>6388</v>
      </c>
      <c r="N1004" t="s">
        <v>6349</v>
      </c>
      <c r="O1004" s="5">
        <f>0</f>
        <v>0</v>
      </c>
    </row>
    <row r="1005" spans="1:15" x14ac:dyDescent="0.35">
      <c r="A1005" t="s">
        <v>6535</v>
      </c>
      <c r="B1005" t="s">
        <v>1416</v>
      </c>
      <c r="C1005" t="s">
        <v>6367</v>
      </c>
      <c r="D1005" t="s">
        <v>1654</v>
      </c>
      <c r="E1005" t="s">
        <v>119</v>
      </c>
      <c r="F1005" t="s">
        <v>119</v>
      </c>
      <c r="G1005" t="s">
        <v>165</v>
      </c>
      <c r="H1005" t="s">
        <v>5707</v>
      </c>
      <c r="I1005" t="s">
        <v>6388</v>
      </c>
      <c r="N1005" t="s">
        <v>6349</v>
      </c>
      <c r="O1005" s="5">
        <f>0</f>
        <v>0</v>
      </c>
    </row>
    <row r="1006" spans="1:15" x14ac:dyDescent="0.35">
      <c r="A1006" t="s">
        <v>6535</v>
      </c>
      <c r="B1006" t="s">
        <v>1416</v>
      </c>
      <c r="C1006" t="s">
        <v>6367</v>
      </c>
      <c r="D1006" t="s">
        <v>1655</v>
      </c>
      <c r="E1006" t="s">
        <v>119</v>
      </c>
      <c r="F1006" t="s">
        <v>119</v>
      </c>
      <c r="G1006" t="s">
        <v>165</v>
      </c>
      <c r="H1006" t="s">
        <v>5707</v>
      </c>
      <c r="I1006" t="s">
        <v>6388</v>
      </c>
      <c r="N1006" t="s">
        <v>6349</v>
      </c>
      <c r="O1006" s="5">
        <f>0</f>
        <v>0</v>
      </c>
    </row>
    <row r="1007" spans="1:15" x14ac:dyDescent="0.35">
      <c r="A1007" t="s">
        <v>6535</v>
      </c>
      <c r="B1007" t="s">
        <v>1416</v>
      </c>
      <c r="C1007" t="s">
        <v>6367</v>
      </c>
      <c r="D1007" t="s">
        <v>1656</v>
      </c>
      <c r="E1007" t="s">
        <v>119</v>
      </c>
      <c r="F1007" t="s">
        <v>119</v>
      </c>
      <c r="G1007" t="s">
        <v>165</v>
      </c>
      <c r="H1007" t="s">
        <v>5707</v>
      </c>
      <c r="I1007" t="s">
        <v>6388</v>
      </c>
      <c r="N1007" t="s">
        <v>6349</v>
      </c>
      <c r="O1007" s="5">
        <f>0</f>
        <v>0</v>
      </c>
    </row>
    <row r="1008" spans="1:15" x14ac:dyDescent="0.35">
      <c r="A1008" t="s">
        <v>6535</v>
      </c>
      <c r="B1008" t="s">
        <v>1416</v>
      </c>
      <c r="C1008" t="s">
        <v>6367</v>
      </c>
      <c r="D1008" t="s">
        <v>1657</v>
      </c>
      <c r="E1008" t="s">
        <v>119</v>
      </c>
      <c r="F1008" t="s">
        <v>119</v>
      </c>
      <c r="G1008" t="s">
        <v>165</v>
      </c>
      <c r="H1008" t="s">
        <v>5707</v>
      </c>
      <c r="I1008" t="s">
        <v>6388</v>
      </c>
      <c r="N1008" t="s">
        <v>6349</v>
      </c>
      <c r="O1008" s="5">
        <f>0</f>
        <v>0</v>
      </c>
    </row>
    <row r="1009" spans="1:15" x14ac:dyDescent="0.35">
      <c r="A1009" t="s">
        <v>6535</v>
      </c>
      <c r="B1009" t="s">
        <v>1416</v>
      </c>
      <c r="C1009" t="s">
        <v>6367</v>
      </c>
      <c r="D1009" t="s">
        <v>1658</v>
      </c>
      <c r="E1009" t="s">
        <v>119</v>
      </c>
      <c r="F1009" t="s">
        <v>119</v>
      </c>
      <c r="G1009" t="s">
        <v>165</v>
      </c>
      <c r="H1009" t="s">
        <v>5707</v>
      </c>
      <c r="I1009" t="s">
        <v>6388</v>
      </c>
      <c r="N1009" t="s">
        <v>6349</v>
      </c>
      <c r="O1009" s="5">
        <f>0</f>
        <v>0</v>
      </c>
    </row>
    <row r="1010" spans="1:15" x14ac:dyDescent="0.35">
      <c r="A1010" t="s">
        <v>6535</v>
      </c>
      <c r="B1010" t="s">
        <v>1416</v>
      </c>
      <c r="C1010" t="s">
        <v>6367</v>
      </c>
      <c r="D1010" t="s">
        <v>1659</v>
      </c>
      <c r="E1010" t="s">
        <v>119</v>
      </c>
      <c r="F1010" t="s">
        <v>119</v>
      </c>
      <c r="G1010" t="s">
        <v>165</v>
      </c>
      <c r="H1010" t="s">
        <v>5707</v>
      </c>
      <c r="I1010" t="s">
        <v>6388</v>
      </c>
      <c r="N1010" t="s">
        <v>6349</v>
      </c>
      <c r="O1010" s="5">
        <f>0</f>
        <v>0</v>
      </c>
    </row>
    <row r="1011" spans="1:15" x14ac:dyDescent="0.35">
      <c r="A1011" t="s">
        <v>6535</v>
      </c>
      <c r="B1011" t="s">
        <v>1416</v>
      </c>
      <c r="C1011" t="s">
        <v>6367</v>
      </c>
      <c r="D1011" t="s">
        <v>1660</v>
      </c>
      <c r="E1011" t="s">
        <v>119</v>
      </c>
      <c r="F1011" t="s">
        <v>119</v>
      </c>
      <c r="G1011" t="s">
        <v>165</v>
      </c>
      <c r="H1011" t="s">
        <v>5707</v>
      </c>
      <c r="I1011" t="s">
        <v>6388</v>
      </c>
      <c r="N1011" t="s">
        <v>6349</v>
      </c>
      <c r="O1011" s="5">
        <f>0</f>
        <v>0</v>
      </c>
    </row>
    <row r="1012" spans="1:15" x14ac:dyDescent="0.35">
      <c r="A1012" t="s">
        <v>6535</v>
      </c>
      <c r="B1012" t="s">
        <v>1416</v>
      </c>
      <c r="C1012" t="s">
        <v>6367</v>
      </c>
      <c r="D1012" t="s">
        <v>1661</v>
      </c>
      <c r="E1012" t="s">
        <v>119</v>
      </c>
      <c r="F1012" t="s">
        <v>119</v>
      </c>
      <c r="G1012" t="s">
        <v>165</v>
      </c>
      <c r="H1012" t="s">
        <v>5707</v>
      </c>
      <c r="I1012" t="s">
        <v>6388</v>
      </c>
      <c r="N1012" t="s">
        <v>6349</v>
      </c>
      <c r="O1012" s="5">
        <f>0</f>
        <v>0</v>
      </c>
    </row>
    <row r="1013" spans="1:15" x14ac:dyDescent="0.35">
      <c r="A1013" t="s">
        <v>6535</v>
      </c>
      <c r="B1013" t="s">
        <v>1416</v>
      </c>
      <c r="C1013" t="s">
        <v>6367</v>
      </c>
      <c r="D1013" t="s">
        <v>1662</v>
      </c>
      <c r="E1013" t="s">
        <v>119</v>
      </c>
      <c r="F1013" t="s">
        <v>119</v>
      </c>
      <c r="G1013" t="s">
        <v>165</v>
      </c>
      <c r="H1013" t="s">
        <v>5707</v>
      </c>
      <c r="I1013" t="s">
        <v>6388</v>
      </c>
      <c r="N1013" t="s">
        <v>6349</v>
      </c>
      <c r="O1013" s="5">
        <f>0</f>
        <v>0</v>
      </c>
    </row>
    <row r="1014" spans="1:15" x14ac:dyDescent="0.35">
      <c r="A1014" t="s">
        <v>6535</v>
      </c>
      <c r="B1014" t="s">
        <v>1416</v>
      </c>
      <c r="C1014" t="s">
        <v>6367</v>
      </c>
      <c r="D1014" t="s">
        <v>1663</v>
      </c>
      <c r="E1014" t="s">
        <v>119</v>
      </c>
      <c r="F1014" t="s">
        <v>119</v>
      </c>
      <c r="G1014" t="s">
        <v>165</v>
      </c>
      <c r="H1014" t="s">
        <v>5707</v>
      </c>
      <c r="I1014" t="s">
        <v>6388</v>
      </c>
      <c r="N1014" t="s">
        <v>6349</v>
      </c>
      <c r="O1014" s="5">
        <f>0</f>
        <v>0</v>
      </c>
    </row>
    <row r="1015" spans="1:15" x14ac:dyDescent="0.35">
      <c r="A1015" t="s">
        <v>6535</v>
      </c>
      <c r="B1015" t="s">
        <v>1416</v>
      </c>
      <c r="C1015" t="s">
        <v>6367</v>
      </c>
      <c r="D1015" t="s">
        <v>1664</v>
      </c>
      <c r="E1015" t="s">
        <v>119</v>
      </c>
      <c r="F1015" t="s">
        <v>119</v>
      </c>
      <c r="G1015" t="s">
        <v>165</v>
      </c>
      <c r="H1015" t="s">
        <v>5707</v>
      </c>
      <c r="I1015" t="s">
        <v>6388</v>
      </c>
      <c r="N1015" t="s">
        <v>6349</v>
      </c>
      <c r="O1015" s="5">
        <f>0</f>
        <v>0</v>
      </c>
    </row>
    <row r="1016" spans="1:15" x14ac:dyDescent="0.35">
      <c r="A1016" t="s">
        <v>6535</v>
      </c>
      <c r="B1016" t="s">
        <v>1416</v>
      </c>
      <c r="C1016" t="s">
        <v>6367</v>
      </c>
      <c r="D1016" t="s">
        <v>1665</v>
      </c>
      <c r="E1016" t="s">
        <v>119</v>
      </c>
      <c r="F1016" t="s">
        <v>119</v>
      </c>
      <c r="G1016" t="s">
        <v>165</v>
      </c>
      <c r="H1016" t="s">
        <v>5707</v>
      </c>
      <c r="I1016" t="s">
        <v>6388</v>
      </c>
      <c r="N1016" t="s">
        <v>6349</v>
      </c>
      <c r="O1016" s="5">
        <f>0</f>
        <v>0</v>
      </c>
    </row>
    <row r="1017" spans="1:15" x14ac:dyDescent="0.35">
      <c r="A1017" t="s">
        <v>6535</v>
      </c>
      <c r="B1017" t="s">
        <v>1416</v>
      </c>
      <c r="C1017" t="s">
        <v>6367</v>
      </c>
      <c r="D1017" t="s">
        <v>1666</v>
      </c>
      <c r="E1017" t="s">
        <v>119</v>
      </c>
      <c r="F1017" t="s">
        <v>119</v>
      </c>
      <c r="G1017" t="s">
        <v>165</v>
      </c>
      <c r="H1017" t="s">
        <v>5707</v>
      </c>
      <c r="I1017" t="s">
        <v>6388</v>
      </c>
      <c r="N1017" t="s">
        <v>6349</v>
      </c>
      <c r="O1017" s="5">
        <f>0</f>
        <v>0</v>
      </c>
    </row>
    <row r="1018" spans="1:15" x14ac:dyDescent="0.35">
      <c r="A1018" t="s">
        <v>6535</v>
      </c>
      <c r="B1018" t="s">
        <v>1416</v>
      </c>
      <c r="C1018" t="s">
        <v>6367</v>
      </c>
      <c r="D1018" t="s">
        <v>1667</v>
      </c>
      <c r="E1018" t="s">
        <v>119</v>
      </c>
      <c r="F1018" t="s">
        <v>119</v>
      </c>
      <c r="G1018" t="s">
        <v>165</v>
      </c>
      <c r="H1018" t="s">
        <v>5707</v>
      </c>
      <c r="I1018" t="s">
        <v>6388</v>
      </c>
      <c r="N1018" t="s">
        <v>6349</v>
      </c>
      <c r="O1018" s="5">
        <f>0</f>
        <v>0</v>
      </c>
    </row>
    <row r="1019" spans="1:15" x14ac:dyDescent="0.35">
      <c r="A1019" t="s">
        <v>6535</v>
      </c>
      <c r="B1019" t="s">
        <v>1416</v>
      </c>
      <c r="C1019" t="s">
        <v>6367</v>
      </c>
      <c r="D1019" t="s">
        <v>1669</v>
      </c>
      <c r="E1019" t="s">
        <v>119</v>
      </c>
      <c r="F1019" t="s">
        <v>119</v>
      </c>
      <c r="G1019" t="s">
        <v>165</v>
      </c>
      <c r="H1019" t="s">
        <v>5707</v>
      </c>
      <c r="I1019" t="s">
        <v>6388</v>
      </c>
      <c r="N1019" t="s">
        <v>6349</v>
      </c>
      <c r="O1019" s="5">
        <f>0</f>
        <v>0</v>
      </c>
    </row>
    <row r="1020" spans="1:15" x14ac:dyDescent="0.35">
      <c r="A1020" t="s">
        <v>6535</v>
      </c>
      <c r="B1020" t="s">
        <v>1416</v>
      </c>
      <c r="C1020" t="s">
        <v>6367</v>
      </c>
      <c r="D1020" t="s">
        <v>1670</v>
      </c>
      <c r="E1020" t="s">
        <v>119</v>
      </c>
      <c r="F1020" t="s">
        <v>119</v>
      </c>
      <c r="G1020" t="s">
        <v>165</v>
      </c>
      <c r="H1020" t="s">
        <v>5707</v>
      </c>
      <c r="I1020" t="s">
        <v>6388</v>
      </c>
      <c r="N1020" t="s">
        <v>6349</v>
      </c>
      <c r="O1020" s="5">
        <f>0</f>
        <v>0</v>
      </c>
    </row>
    <row r="1021" spans="1:15" x14ac:dyDescent="0.35">
      <c r="A1021" t="s">
        <v>6535</v>
      </c>
      <c r="B1021" t="s">
        <v>1416</v>
      </c>
      <c r="C1021" t="s">
        <v>6367</v>
      </c>
      <c r="D1021" t="s">
        <v>1671</v>
      </c>
      <c r="E1021" t="s">
        <v>119</v>
      </c>
      <c r="F1021" t="s">
        <v>119</v>
      </c>
      <c r="G1021" t="s">
        <v>165</v>
      </c>
      <c r="H1021" t="s">
        <v>5707</v>
      </c>
      <c r="I1021" t="s">
        <v>6388</v>
      </c>
      <c r="N1021" t="s">
        <v>6349</v>
      </c>
      <c r="O1021" s="5">
        <f>0</f>
        <v>0</v>
      </c>
    </row>
    <row r="1022" spans="1:15" hidden="1" x14ac:dyDescent="0.35">
      <c r="A1022" t="s">
        <v>6535</v>
      </c>
      <c r="B1022" t="s">
        <v>1416</v>
      </c>
      <c r="C1022" t="s">
        <v>6498</v>
      </c>
      <c r="D1022" t="s">
        <v>1418</v>
      </c>
      <c r="E1022" t="s">
        <v>119</v>
      </c>
      <c r="F1022" t="s">
        <v>119</v>
      </c>
      <c r="G1022" t="s">
        <v>162</v>
      </c>
      <c r="H1022" t="s">
        <v>6347</v>
      </c>
      <c r="I1022" t="s">
        <v>6499</v>
      </c>
      <c r="N1022" t="s">
        <v>6349</v>
      </c>
      <c r="O1022" s="5">
        <f>0</f>
        <v>0</v>
      </c>
    </row>
    <row r="1023" spans="1:15" hidden="1" x14ac:dyDescent="0.35">
      <c r="A1023" t="s">
        <v>6535</v>
      </c>
      <c r="B1023" t="s">
        <v>1416</v>
      </c>
      <c r="C1023" t="s">
        <v>6498</v>
      </c>
      <c r="D1023" t="s">
        <v>1418</v>
      </c>
      <c r="E1023" t="s">
        <v>6549</v>
      </c>
      <c r="F1023" t="s">
        <v>119</v>
      </c>
      <c r="G1023" t="s">
        <v>154</v>
      </c>
      <c r="H1023" t="s">
        <v>5707</v>
      </c>
      <c r="I1023" t="s">
        <v>6372</v>
      </c>
      <c r="N1023" t="s">
        <v>6349</v>
      </c>
      <c r="O1023" s="5">
        <f>0</f>
        <v>0</v>
      </c>
    </row>
    <row r="1024" spans="1:15" hidden="1" x14ac:dyDescent="0.35">
      <c r="A1024" t="s">
        <v>6535</v>
      </c>
      <c r="B1024" t="s">
        <v>1416</v>
      </c>
      <c r="C1024" t="s">
        <v>6498</v>
      </c>
      <c r="D1024" t="s">
        <v>1418</v>
      </c>
      <c r="E1024" t="s">
        <v>119</v>
      </c>
      <c r="F1024" t="s">
        <v>119</v>
      </c>
      <c r="G1024" t="s">
        <v>162</v>
      </c>
      <c r="H1024" t="s">
        <v>5707</v>
      </c>
      <c r="I1024" t="s">
        <v>6500</v>
      </c>
      <c r="N1024" t="s">
        <v>6349</v>
      </c>
      <c r="O1024" s="5">
        <f>0</f>
        <v>0</v>
      </c>
    </row>
    <row r="1025" spans="1:15" hidden="1" x14ac:dyDescent="0.35">
      <c r="A1025" t="s">
        <v>6535</v>
      </c>
      <c r="B1025" t="s">
        <v>1416</v>
      </c>
      <c r="C1025" t="s">
        <v>6501</v>
      </c>
      <c r="D1025" t="s">
        <v>3494</v>
      </c>
      <c r="E1025" t="s">
        <v>119</v>
      </c>
      <c r="F1025" t="s">
        <v>119</v>
      </c>
      <c r="G1025" t="s">
        <v>162</v>
      </c>
      <c r="H1025" t="s">
        <v>6347</v>
      </c>
      <c r="I1025" t="s">
        <v>6502</v>
      </c>
      <c r="N1025" t="s">
        <v>6349</v>
      </c>
      <c r="O1025" s="5">
        <f>0</f>
        <v>0</v>
      </c>
    </row>
    <row r="1026" spans="1:15" hidden="1" x14ac:dyDescent="0.35">
      <c r="A1026" t="s">
        <v>6535</v>
      </c>
      <c r="B1026" t="s">
        <v>1416</v>
      </c>
      <c r="C1026" t="s">
        <v>6501</v>
      </c>
      <c r="D1026" t="s">
        <v>3489</v>
      </c>
      <c r="E1026" t="s">
        <v>119</v>
      </c>
      <c r="F1026" t="s">
        <v>119</v>
      </c>
      <c r="G1026" t="s">
        <v>162</v>
      </c>
      <c r="H1026" t="s">
        <v>6347</v>
      </c>
      <c r="I1026" t="s">
        <v>6502</v>
      </c>
      <c r="N1026" t="s">
        <v>6349</v>
      </c>
      <c r="O1026" s="5">
        <f>0</f>
        <v>0</v>
      </c>
    </row>
    <row r="1027" spans="1:15" x14ac:dyDescent="0.35">
      <c r="A1027" t="s">
        <v>6535</v>
      </c>
      <c r="B1027" t="s">
        <v>1422</v>
      </c>
      <c r="C1027" t="s">
        <v>6367</v>
      </c>
      <c r="D1027" t="s">
        <v>1885</v>
      </c>
      <c r="E1027" t="s">
        <v>119</v>
      </c>
      <c r="F1027" t="s">
        <v>119</v>
      </c>
      <c r="G1027" t="s">
        <v>165</v>
      </c>
      <c r="H1027" t="s">
        <v>5707</v>
      </c>
      <c r="I1027" t="s">
        <v>6388</v>
      </c>
      <c r="N1027" t="s">
        <v>6349</v>
      </c>
      <c r="O1027" s="5">
        <f>0</f>
        <v>0</v>
      </c>
    </row>
    <row r="1028" spans="1:15" x14ac:dyDescent="0.35">
      <c r="A1028" t="s">
        <v>6535</v>
      </c>
      <c r="B1028" t="s">
        <v>1422</v>
      </c>
      <c r="C1028" t="s">
        <v>6367</v>
      </c>
      <c r="D1028" t="s">
        <v>6634</v>
      </c>
      <c r="E1028" t="s">
        <v>119</v>
      </c>
      <c r="F1028" t="s">
        <v>119</v>
      </c>
      <c r="G1028" t="s">
        <v>165</v>
      </c>
      <c r="H1028" t="s">
        <v>5707</v>
      </c>
      <c r="I1028" t="s">
        <v>6388</v>
      </c>
      <c r="N1028" t="s">
        <v>6349</v>
      </c>
      <c r="O1028" s="5">
        <f>0</f>
        <v>0</v>
      </c>
    </row>
    <row r="1029" spans="1:15" x14ac:dyDescent="0.35">
      <c r="A1029" t="s">
        <v>6535</v>
      </c>
      <c r="B1029" t="s">
        <v>1422</v>
      </c>
      <c r="C1029" t="s">
        <v>6367</v>
      </c>
      <c r="D1029" t="s">
        <v>6635</v>
      </c>
      <c r="E1029" t="s">
        <v>119</v>
      </c>
      <c r="F1029" t="s">
        <v>119</v>
      </c>
      <c r="G1029" t="s">
        <v>165</v>
      </c>
      <c r="H1029" t="s">
        <v>5707</v>
      </c>
      <c r="I1029" t="s">
        <v>6388</v>
      </c>
      <c r="N1029" t="s">
        <v>6349</v>
      </c>
      <c r="O1029" s="5">
        <f>0</f>
        <v>0</v>
      </c>
    </row>
    <row r="1030" spans="1:15" x14ac:dyDescent="0.35">
      <c r="A1030" t="s">
        <v>6535</v>
      </c>
      <c r="B1030" t="s">
        <v>1422</v>
      </c>
      <c r="C1030" t="s">
        <v>6367</v>
      </c>
      <c r="D1030" t="s">
        <v>6636</v>
      </c>
      <c r="E1030" t="s">
        <v>119</v>
      </c>
      <c r="F1030" t="s">
        <v>119</v>
      </c>
      <c r="G1030" t="s">
        <v>165</v>
      </c>
      <c r="H1030" t="s">
        <v>5707</v>
      </c>
      <c r="I1030" t="s">
        <v>6388</v>
      </c>
      <c r="N1030" t="s">
        <v>6349</v>
      </c>
      <c r="O1030" s="5">
        <f>0</f>
        <v>0</v>
      </c>
    </row>
    <row r="1031" spans="1:15" x14ac:dyDescent="0.35">
      <c r="A1031" t="s">
        <v>6535</v>
      </c>
      <c r="B1031" t="s">
        <v>1422</v>
      </c>
      <c r="C1031" t="s">
        <v>6367</v>
      </c>
      <c r="D1031" t="s">
        <v>1887</v>
      </c>
      <c r="E1031" t="s">
        <v>119</v>
      </c>
      <c r="F1031" t="s">
        <v>119</v>
      </c>
      <c r="G1031" t="s">
        <v>165</v>
      </c>
      <c r="H1031" t="s">
        <v>5707</v>
      </c>
      <c r="I1031" t="s">
        <v>6388</v>
      </c>
      <c r="N1031" t="s">
        <v>6349</v>
      </c>
      <c r="O1031" s="5">
        <f>0</f>
        <v>0</v>
      </c>
    </row>
    <row r="1032" spans="1:15" x14ac:dyDescent="0.35">
      <c r="A1032" t="s">
        <v>6535</v>
      </c>
      <c r="B1032" t="s">
        <v>1422</v>
      </c>
      <c r="C1032" t="s">
        <v>6367</v>
      </c>
      <c r="D1032" t="s">
        <v>6637</v>
      </c>
      <c r="E1032" t="s">
        <v>119</v>
      </c>
      <c r="F1032" t="s">
        <v>119</v>
      </c>
      <c r="G1032" t="s">
        <v>165</v>
      </c>
      <c r="H1032" t="s">
        <v>5707</v>
      </c>
      <c r="I1032" t="s">
        <v>6388</v>
      </c>
      <c r="N1032" t="s">
        <v>6349</v>
      </c>
      <c r="O1032" s="5">
        <f>0</f>
        <v>0</v>
      </c>
    </row>
    <row r="1033" spans="1:15" x14ac:dyDescent="0.35">
      <c r="A1033" t="s">
        <v>6535</v>
      </c>
      <c r="B1033" t="s">
        <v>1422</v>
      </c>
      <c r="C1033" t="s">
        <v>6367</v>
      </c>
      <c r="D1033" t="s">
        <v>6638</v>
      </c>
      <c r="E1033" t="s">
        <v>119</v>
      </c>
      <c r="F1033" t="s">
        <v>119</v>
      </c>
      <c r="G1033" t="s">
        <v>165</v>
      </c>
      <c r="H1033" t="s">
        <v>5707</v>
      </c>
      <c r="I1033" t="s">
        <v>6388</v>
      </c>
      <c r="N1033" t="s">
        <v>6349</v>
      </c>
      <c r="O1033" s="5">
        <f>0</f>
        <v>0</v>
      </c>
    </row>
    <row r="1034" spans="1:15" x14ac:dyDescent="0.35">
      <c r="A1034" t="s">
        <v>6535</v>
      </c>
      <c r="B1034" t="s">
        <v>1422</v>
      </c>
      <c r="C1034" t="s">
        <v>6367</v>
      </c>
      <c r="D1034" t="s">
        <v>1889</v>
      </c>
      <c r="E1034" t="s">
        <v>119</v>
      </c>
      <c r="F1034" t="s">
        <v>119</v>
      </c>
      <c r="G1034" t="s">
        <v>165</v>
      </c>
      <c r="H1034" t="s">
        <v>5707</v>
      </c>
      <c r="I1034" t="s">
        <v>6388</v>
      </c>
      <c r="N1034" t="s">
        <v>6349</v>
      </c>
      <c r="O1034" s="5">
        <f>0</f>
        <v>0</v>
      </c>
    </row>
    <row r="1035" spans="1:15" x14ac:dyDescent="0.35">
      <c r="A1035" t="s">
        <v>6535</v>
      </c>
      <c r="B1035" t="s">
        <v>1422</v>
      </c>
      <c r="C1035" t="s">
        <v>6367</v>
      </c>
      <c r="D1035" t="s">
        <v>6639</v>
      </c>
      <c r="E1035" t="s">
        <v>119</v>
      </c>
      <c r="F1035" t="s">
        <v>119</v>
      </c>
      <c r="G1035" t="s">
        <v>165</v>
      </c>
      <c r="H1035" t="s">
        <v>5707</v>
      </c>
      <c r="I1035" t="s">
        <v>6388</v>
      </c>
      <c r="N1035" t="s">
        <v>6349</v>
      </c>
      <c r="O1035" s="5">
        <f>0</f>
        <v>0</v>
      </c>
    </row>
    <row r="1036" spans="1:15" x14ac:dyDescent="0.35">
      <c r="A1036" t="s">
        <v>6535</v>
      </c>
      <c r="B1036" t="s">
        <v>1422</v>
      </c>
      <c r="C1036" t="s">
        <v>6367</v>
      </c>
      <c r="D1036" t="s">
        <v>6640</v>
      </c>
      <c r="E1036" t="s">
        <v>119</v>
      </c>
      <c r="F1036" t="s">
        <v>119</v>
      </c>
      <c r="G1036" t="s">
        <v>165</v>
      </c>
      <c r="H1036" t="s">
        <v>5707</v>
      </c>
      <c r="I1036" t="s">
        <v>6388</v>
      </c>
      <c r="N1036" t="s">
        <v>6349</v>
      </c>
      <c r="O1036" s="5">
        <f>0</f>
        <v>0</v>
      </c>
    </row>
    <row r="1037" spans="1:15" x14ac:dyDescent="0.35">
      <c r="A1037" t="s">
        <v>6535</v>
      </c>
      <c r="B1037" t="s">
        <v>1422</v>
      </c>
      <c r="C1037" t="s">
        <v>6367</v>
      </c>
      <c r="D1037" t="s">
        <v>1891</v>
      </c>
      <c r="E1037" t="s">
        <v>119</v>
      </c>
      <c r="F1037" t="s">
        <v>119</v>
      </c>
      <c r="G1037" t="s">
        <v>165</v>
      </c>
      <c r="H1037" t="s">
        <v>5707</v>
      </c>
      <c r="I1037" t="s">
        <v>6388</v>
      </c>
      <c r="N1037" t="s">
        <v>6349</v>
      </c>
      <c r="O1037" s="5">
        <f>0</f>
        <v>0</v>
      </c>
    </row>
    <row r="1038" spans="1:15" x14ac:dyDescent="0.35">
      <c r="A1038" t="s">
        <v>6535</v>
      </c>
      <c r="B1038" t="s">
        <v>1422</v>
      </c>
      <c r="C1038" t="s">
        <v>6367</v>
      </c>
      <c r="D1038" t="s">
        <v>1892</v>
      </c>
      <c r="E1038" t="s">
        <v>119</v>
      </c>
      <c r="F1038" t="s">
        <v>119</v>
      </c>
      <c r="G1038" t="s">
        <v>165</v>
      </c>
      <c r="H1038" t="s">
        <v>5707</v>
      </c>
      <c r="I1038" t="s">
        <v>6388</v>
      </c>
      <c r="N1038" t="s">
        <v>6349</v>
      </c>
      <c r="O1038" s="5">
        <f>0</f>
        <v>0</v>
      </c>
    </row>
    <row r="1039" spans="1:15" x14ac:dyDescent="0.35">
      <c r="A1039" t="s">
        <v>6535</v>
      </c>
      <c r="B1039" t="s">
        <v>1422</v>
      </c>
      <c r="C1039" t="s">
        <v>6367</v>
      </c>
      <c r="D1039" t="s">
        <v>1893</v>
      </c>
      <c r="E1039" t="s">
        <v>119</v>
      </c>
      <c r="F1039" t="s">
        <v>119</v>
      </c>
      <c r="G1039" t="s">
        <v>165</v>
      </c>
      <c r="H1039" t="s">
        <v>5707</v>
      </c>
      <c r="I1039" t="s">
        <v>6388</v>
      </c>
      <c r="N1039" t="s">
        <v>6349</v>
      </c>
      <c r="O1039" s="5">
        <f>0</f>
        <v>0</v>
      </c>
    </row>
    <row r="1040" spans="1:15" x14ac:dyDescent="0.35">
      <c r="A1040" t="s">
        <v>6535</v>
      </c>
      <c r="B1040" t="s">
        <v>1422</v>
      </c>
      <c r="C1040" t="s">
        <v>6367</v>
      </c>
      <c r="D1040" t="s">
        <v>6641</v>
      </c>
      <c r="E1040" t="s">
        <v>119</v>
      </c>
      <c r="F1040" t="s">
        <v>119</v>
      </c>
      <c r="G1040" t="s">
        <v>165</v>
      </c>
      <c r="H1040" t="s">
        <v>5707</v>
      </c>
      <c r="I1040" t="s">
        <v>6388</v>
      </c>
      <c r="N1040" t="s">
        <v>6349</v>
      </c>
      <c r="O1040" s="5">
        <f>0</f>
        <v>0</v>
      </c>
    </row>
    <row r="1041" spans="1:15" x14ac:dyDescent="0.35">
      <c r="A1041" t="s">
        <v>6535</v>
      </c>
      <c r="B1041" t="s">
        <v>1422</v>
      </c>
      <c r="C1041" t="s">
        <v>6367</v>
      </c>
      <c r="D1041" t="s">
        <v>1894</v>
      </c>
      <c r="E1041" t="s">
        <v>119</v>
      </c>
      <c r="F1041" t="s">
        <v>119</v>
      </c>
      <c r="G1041" t="s">
        <v>165</v>
      </c>
      <c r="H1041" t="s">
        <v>5707</v>
      </c>
      <c r="I1041" t="s">
        <v>6388</v>
      </c>
      <c r="N1041" t="s">
        <v>6349</v>
      </c>
      <c r="O1041" s="5">
        <f>0</f>
        <v>0</v>
      </c>
    </row>
    <row r="1042" spans="1:15" x14ac:dyDescent="0.35">
      <c r="A1042" t="s">
        <v>6535</v>
      </c>
      <c r="B1042" t="s">
        <v>1422</v>
      </c>
      <c r="C1042" t="s">
        <v>6367</v>
      </c>
      <c r="D1042" t="s">
        <v>6642</v>
      </c>
      <c r="E1042" t="s">
        <v>119</v>
      </c>
      <c r="F1042" t="s">
        <v>119</v>
      </c>
      <c r="G1042" t="s">
        <v>165</v>
      </c>
      <c r="H1042" t="s">
        <v>5707</v>
      </c>
      <c r="I1042" t="s">
        <v>6388</v>
      </c>
      <c r="N1042" t="s">
        <v>6349</v>
      </c>
      <c r="O1042" s="5">
        <f>0</f>
        <v>0</v>
      </c>
    </row>
    <row r="1043" spans="1:15" x14ac:dyDescent="0.35">
      <c r="A1043" t="s">
        <v>6535</v>
      </c>
      <c r="B1043" t="s">
        <v>1422</v>
      </c>
      <c r="C1043" t="s">
        <v>6367</v>
      </c>
      <c r="D1043" t="s">
        <v>6643</v>
      </c>
      <c r="E1043" t="s">
        <v>119</v>
      </c>
      <c r="F1043" t="s">
        <v>119</v>
      </c>
      <c r="G1043" t="s">
        <v>165</v>
      </c>
      <c r="H1043" t="s">
        <v>5707</v>
      </c>
      <c r="I1043" t="s">
        <v>6388</v>
      </c>
      <c r="N1043" t="s">
        <v>6349</v>
      </c>
      <c r="O1043" s="5">
        <f>0</f>
        <v>0</v>
      </c>
    </row>
    <row r="1044" spans="1:15" x14ac:dyDescent="0.35">
      <c r="A1044" t="s">
        <v>6535</v>
      </c>
      <c r="B1044" t="s">
        <v>1422</v>
      </c>
      <c r="C1044" t="s">
        <v>6367</v>
      </c>
      <c r="D1044" t="s">
        <v>1895</v>
      </c>
      <c r="E1044" t="s">
        <v>119</v>
      </c>
      <c r="F1044" t="s">
        <v>119</v>
      </c>
      <c r="G1044" t="s">
        <v>165</v>
      </c>
      <c r="H1044" t="s">
        <v>5707</v>
      </c>
      <c r="I1044" t="s">
        <v>6388</v>
      </c>
      <c r="N1044" t="s">
        <v>6349</v>
      </c>
      <c r="O1044" s="5">
        <f>0</f>
        <v>0</v>
      </c>
    </row>
    <row r="1045" spans="1:15" x14ac:dyDescent="0.35">
      <c r="A1045" t="s">
        <v>6535</v>
      </c>
      <c r="B1045" t="s">
        <v>1422</v>
      </c>
      <c r="C1045" t="s">
        <v>6367</v>
      </c>
      <c r="D1045" t="s">
        <v>6644</v>
      </c>
      <c r="E1045" t="s">
        <v>119</v>
      </c>
      <c r="F1045" t="s">
        <v>119</v>
      </c>
      <c r="G1045" t="s">
        <v>165</v>
      </c>
      <c r="H1045" t="s">
        <v>5707</v>
      </c>
      <c r="I1045" t="s">
        <v>6388</v>
      </c>
      <c r="N1045" t="s">
        <v>6349</v>
      </c>
      <c r="O1045" s="5">
        <f>0</f>
        <v>0</v>
      </c>
    </row>
    <row r="1046" spans="1:15" x14ac:dyDescent="0.35">
      <c r="A1046" t="s">
        <v>6535</v>
      </c>
      <c r="B1046" t="s">
        <v>1422</v>
      </c>
      <c r="C1046" t="s">
        <v>6367</v>
      </c>
      <c r="D1046" t="s">
        <v>6645</v>
      </c>
      <c r="E1046" t="s">
        <v>119</v>
      </c>
      <c r="F1046" t="s">
        <v>119</v>
      </c>
      <c r="G1046" t="s">
        <v>165</v>
      </c>
      <c r="H1046" t="s">
        <v>5707</v>
      </c>
      <c r="I1046" t="s">
        <v>6388</v>
      </c>
      <c r="N1046" t="s">
        <v>6349</v>
      </c>
      <c r="O1046" s="5">
        <f>0</f>
        <v>0</v>
      </c>
    </row>
    <row r="1047" spans="1:15" x14ac:dyDescent="0.35">
      <c r="A1047" t="s">
        <v>6535</v>
      </c>
      <c r="B1047" t="s">
        <v>1422</v>
      </c>
      <c r="C1047" t="s">
        <v>6367</v>
      </c>
      <c r="D1047" t="s">
        <v>6646</v>
      </c>
      <c r="E1047" t="s">
        <v>119</v>
      </c>
      <c r="F1047" t="s">
        <v>119</v>
      </c>
      <c r="G1047" t="s">
        <v>165</v>
      </c>
      <c r="H1047" t="s">
        <v>5707</v>
      </c>
      <c r="I1047" t="s">
        <v>6388</v>
      </c>
      <c r="N1047" t="s">
        <v>6349</v>
      </c>
      <c r="O1047" s="5">
        <f>0</f>
        <v>0</v>
      </c>
    </row>
    <row r="1048" spans="1:15" x14ac:dyDescent="0.35">
      <c r="A1048" t="s">
        <v>6535</v>
      </c>
      <c r="B1048" t="s">
        <v>1422</v>
      </c>
      <c r="C1048" t="s">
        <v>6367</v>
      </c>
      <c r="D1048" t="s">
        <v>6647</v>
      </c>
      <c r="E1048" t="s">
        <v>119</v>
      </c>
      <c r="F1048" t="s">
        <v>119</v>
      </c>
      <c r="G1048" t="s">
        <v>165</v>
      </c>
      <c r="H1048" t="s">
        <v>5707</v>
      </c>
      <c r="I1048" t="s">
        <v>6388</v>
      </c>
      <c r="N1048" t="s">
        <v>6349</v>
      </c>
      <c r="O1048" s="5">
        <f>0</f>
        <v>0</v>
      </c>
    </row>
    <row r="1049" spans="1:15" x14ac:dyDescent="0.35">
      <c r="A1049" t="s">
        <v>6535</v>
      </c>
      <c r="B1049" t="s">
        <v>1422</v>
      </c>
      <c r="C1049" t="s">
        <v>6367</v>
      </c>
      <c r="D1049" t="s">
        <v>6648</v>
      </c>
      <c r="E1049" t="s">
        <v>119</v>
      </c>
      <c r="F1049" t="s">
        <v>119</v>
      </c>
      <c r="G1049" t="s">
        <v>165</v>
      </c>
      <c r="H1049" t="s">
        <v>5707</v>
      </c>
      <c r="I1049" t="s">
        <v>6388</v>
      </c>
      <c r="N1049" t="s">
        <v>6349</v>
      </c>
      <c r="O1049" s="5">
        <f>0</f>
        <v>0</v>
      </c>
    </row>
    <row r="1050" spans="1:15" x14ac:dyDescent="0.35">
      <c r="A1050" t="s">
        <v>6535</v>
      </c>
      <c r="B1050" t="s">
        <v>1422</v>
      </c>
      <c r="C1050" t="s">
        <v>6367</v>
      </c>
      <c r="D1050" t="s">
        <v>1896</v>
      </c>
      <c r="E1050" t="s">
        <v>119</v>
      </c>
      <c r="F1050" t="s">
        <v>119</v>
      </c>
      <c r="G1050" t="s">
        <v>165</v>
      </c>
      <c r="H1050" t="s">
        <v>5707</v>
      </c>
      <c r="I1050" t="s">
        <v>6388</v>
      </c>
      <c r="N1050" t="s">
        <v>6349</v>
      </c>
      <c r="O1050" s="5">
        <f>0</f>
        <v>0</v>
      </c>
    </row>
    <row r="1051" spans="1:15" x14ac:dyDescent="0.35">
      <c r="A1051" t="s">
        <v>6535</v>
      </c>
      <c r="B1051" t="s">
        <v>1422</v>
      </c>
      <c r="C1051" t="s">
        <v>6367</v>
      </c>
      <c r="D1051" t="s">
        <v>1897</v>
      </c>
      <c r="E1051" t="s">
        <v>119</v>
      </c>
      <c r="F1051" t="s">
        <v>119</v>
      </c>
      <c r="G1051" t="s">
        <v>165</v>
      </c>
      <c r="H1051" t="s">
        <v>5707</v>
      </c>
      <c r="I1051" t="s">
        <v>6388</v>
      </c>
      <c r="N1051" t="s">
        <v>6349</v>
      </c>
      <c r="O1051" s="5">
        <f>0</f>
        <v>0</v>
      </c>
    </row>
    <row r="1052" spans="1:15" x14ac:dyDescent="0.35">
      <c r="A1052" t="s">
        <v>6535</v>
      </c>
      <c r="B1052" t="s">
        <v>1422</v>
      </c>
      <c r="C1052" t="s">
        <v>6367</v>
      </c>
      <c r="D1052" t="s">
        <v>6649</v>
      </c>
      <c r="E1052" t="s">
        <v>119</v>
      </c>
      <c r="F1052" t="s">
        <v>119</v>
      </c>
      <c r="G1052" t="s">
        <v>165</v>
      </c>
      <c r="H1052" t="s">
        <v>5707</v>
      </c>
      <c r="I1052" t="s">
        <v>6388</v>
      </c>
      <c r="N1052" t="s">
        <v>6349</v>
      </c>
      <c r="O1052" s="5">
        <f>0</f>
        <v>0</v>
      </c>
    </row>
    <row r="1053" spans="1:15" x14ac:dyDescent="0.35">
      <c r="A1053" t="s">
        <v>6535</v>
      </c>
      <c r="B1053" t="s">
        <v>1422</v>
      </c>
      <c r="C1053" t="s">
        <v>6367</v>
      </c>
      <c r="D1053" t="s">
        <v>1899</v>
      </c>
      <c r="E1053" t="s">
        <v>119</v>
      </c>
      <c r="F1053" t="s">
        <v>119</v>
      </c>
      <c r="G1053" t="s">
        <v>165</v>
      </c>
      <c r="H1053" t="s">
        <v>5707</v>
      </c>
      <c r="I1053" t="s">
        <v>6388</v>
      </c>
      <c r="N1053" t="s">
        <v>6349</v>
      </c>
      <c r="O1053" s="5">
        <f>0</f>
        <v>0</v>
      </c>
    </row>
    <row r="1054" spans="1:15" x14ac:dyDescent="0.35">
      <c r="A1054" t="s">
        <v>6535</v>
      </c>
      <c r="B1054" t="s">
        <v>1422</v>
      </c>
      <c r="C1054" t="s">
        <v>6367</v>
      </c>
      <c r="D1054" t="s">
        <v>1901</v>
      </c>
      <c r="E1054" t="s">
        <v>119</v>
      </c>
      <c r="F1054" t="s">
        <v>119</v>
      </c>
      <c r="G1054" t="s">
        <v>165</v>
      </c>
      <c r="H1054" t="s">
        <v>5707</v>
      </c>
      <c r="I1054" t="s">
        <v>6388</v>
      </c>
      <c r="N1054" t="s">
        <v>6349</v>
      </c>
      <c r="O1054" s="5">
        <f>0</f>
        <v>0</v>
      </c>
    </row>
    <row r="1055" spans="1:15" x14ac:dyDescent="0.35">
      <c r="A1055" t="s">
        <v>6535</v>
      </c>
      <c r="B1055" t="s">
        <v>1422</v>
      </c>
      <c r="C1055" t="s">
        <v>6367</v>
      </c>
      <c r="D1055" t="s">
        <v>6650</v>
      </c>
      <c r="E1055" t="s">
        <v>119</v>
      </c>
      <c r="F1055" t="s">
        <v>119</v>
      </c>
      <c r="G1055" t="s">
        <v>165</v>
      </c>
      <c r="H1055" t="s">
        <v>5707</v>
      </c>
      <c r="I1055" t="s">
        <v>6388</v>
      </c>
      <c r="N1055" t="s">
        <v>6349</v>
      </c>
      <c r="O1055" s="5">
        <f>0</f>
        <v>0</v>
      </c>
    </row>
    <row r="1056" spans="1:15" x14ac:dyDescent="0.35">
      <c r="A1056" t="s">
        <v>6535</v>
      </c>
      <c r="B1056" t="s">
        <v>1422</v>
      </c>
      <c r="C1056" t="s">
        <v>6367</v>
      </c>
      <c r="D1056" t="s">
        <v>1902</v>
      </c>
      <c r="E1056" t="s">
        <v>119</v>
      </c>
      <c r="F1056" t="s">
        <v>119</v>
      </c>
      <c r="G1056" t="s">
        <v>165</v>
      </c>
      <c r="H1056" t="s">
        <v>5707</v>
      </c>
      <c r="I1056" t="s">
        <v>6388</v>
      </c>
      <c r="N1056" t="s">
        <v>6349</v>
      </c>
      <c r="O1056" s="5">
        <f>0</f>
        <v>0</v>
      </c>
    </row>
    <row r="1057" spans="1:15" x14ac:dyDescent="0.35">
      <c r="A1057" t="s">
        <v>6535</v>
      </c>
      <c r="B1057" t="s">
        <v>1422</v>
      </c>
      <c r="C1057" t="s">
        <v>6367</v>
      </c>
      <c r="D1057" t="s">
        <v>6651</v>
      </c>
      <c r="E1057" t="s">
        <v>119</v>
      </c>
      <c r="F1057" t="s">
        <v>119</v>
      </c>
      <c r="G1057" t="s">
        <v>165</v>
      </c>
      <c r="H1057" t="s">
        <v>5707</v>
      </c>
      <c r="I1057" t="s">
        <v>6388</v>
      </c>
      <c r="N1057" t="s">
        <v>6349</v>
      </c>
      <c r="O1057" s="5">
        <f>0</f>
        <v>0</v>
      </c>
    </row>
    <row r="1058" spans="1:15" x14ac:dyDescent="0.35">
      <c r="A1058" t="s">
        <v>6535</v>
      </c>
      <c r="B1058" t="s">
        <v>1422</v>
      </c>
      <c r="C1058" t="s">
        <v>6367</v>
      </c>
      <c r="D1058" t="s">
        <v>6652</v>
      </c>
      <c r="E1058" t="s">
        <v>119</v>
      </c>
      <c r="F1058" t="s">
        <v>119</v>
      </c>
      <c r="G1058" t="s">
        <v>165</v>
      </c>
      <c r="H1058" t="s">
        <v>5707</v>
      </c>
      <c r="I1058" t="s">
        <v>6388</v>
      </c>
      <c r="N1058" t="s">
        <v>6349</v>
      </c>
      <c r="O1058" s="5">
        <f>0</f>
        <v>0</v>
      </c>
    </row>
    <row r="1059" spans="1:15" x14ac:dyDescent="0.35">
      <c r="A1059" t="s">
        <v>6535</v>
      </c>
      <c r="B1059" t="s">
        <v>1422</v>
      </c>
      <c r="C1059" t="s">
        <v>6367</v>
      </c>
      <c r="D1059" t="s">
        <v>6653</v>
      </c>
      <c r="E1059" t="s">
        <v>119</v>
      </c>
      <c r="F1059" t="s">
        <v>119</v>
      </c>
      <c r="G1059" t="s">
        <v>165</v>
      </c>
      <c r="H1059" t="s">
        <v>5707</v>
      </c>
      <c r="I1059" t="s">
        <v>6388</v>
      </c>
      <c r="N1059" t="s">
        <v>6349</v>
      </c>
      <c r="O1059" s="5">
        <f>0</f>
        <v>0</v>
      </c>
    </row>
    <row r="1060" spans="1:15" x14ac:dyDescent="0.35">
      <c r="A1060" t="s">
        <v>6535</v>
      </c>
      <c r="B1060" t="s">
        <v>1422</v>
      </c>
      <c r="C1060" t="s">
        <v>6367</v>
      </c>
      <c r="D1060" t="s">
        <v>6654</v>
      </c>
      <c r="E1060" t="s">
        <v>119</v>
      </c>
      <c r="F1060" t="s">
        <v>119</v>
      </c>
      <c r="G1060" t="s">
        <v>165</v>
      </c>
      <c r="H1060" t="s">
        <v>5707</v>
      </c>
      <c r="I1060" t="s">
        <v>6388</v>
      </c>
      <c r="N1060" t="s">
        <v>6349</v>
      </c>
      <c r="O1060" s="5">
        <f>0</f>
        <v>0</v>
      </c>
    </row>
    <row r="1061" spans="1:15" x14ac:dyDescent="0.35">
      <c r="A1061" t="s">
        <v>6535</v>
      </c>
      <c r="B1061" t="s">
        <v>1422</v>
      </c>
      <c r="C1061" t="s">
        <v>6367</v>
      </c>
      <c r="D1061" t="s">
        <v>6655</v>
      </c>
      <c r="E1061" t="s">
        <v>119</v>
      </c>
      <c r="F1061" t="s">
        <v>119</v>
      </c>
      <c r="G1061" t="s">
        <v>165</v>
      </c>
      <c r="H1061" t="s">
        <v>5707</v>
      </c>
      <c r="I1061" t="s">
        <v>6388</v>
      </c>
      <c r="N1061" t="s">
        <v>6349</v>
      </c>
      <c r="O1061" s="5">
        <f>0</f>
        <v>0</v>
      </c>
    </row>
    <row r="1062" spans="1:15" x14ac:dyDescent="0.35">
      <c r="A1062" t="s">
        <v>6535</v>
      </c>
      <c r="B1062" t="s">
        <v>1422</v>
      </c>
      <c r="C1062" t="s">
        <v>6367</v>
      </c>
      <c r="D1062" t="s">
        <v>6656</v>
      </c>
      <c r="E1062" t="s">
        <v>119</v>
      </c>
      <c r="F1062" t="s">
        <v>119</v>
      </c>
      <c r="G1062" t="s">
        <v>165</v>
      </c>
      <c r="H1062" t="s">
        <v>5707</v>
      </c>
      <c r="I1062" t="s">
        <v>6388</v>
      </c>
      <c r="N1062" t="s">
        <v>6349</v>
      </c>
      <c r="O1062" s="5">
        <f>0</f>
        <v>0</v>
      </c>
    </row>
    <row r="1063" spans="1:15" x14ac:dyDescent="0.35">
      <c r="A1063" t="s">
        <v>6535</v>
      </c>
      <c r="B1063" t="s">
        <v>1422</v>
      </c>
      <c r="C1063" t="s">
        <v>6367</v>
      </c>
      <c r="D1063" t="s">
        <v>6657</v>
      </c>
      <c r="E1063" t="s">
        <v>119</v>
      </c>
      <c r="F1063" t="s">
        <v>119</v>
      </c>
      <c r="G1063" t="s">
        <v>165</v>
      </c>
      <c r="H1063" t="s">
        <v>5707</v>
      </c>
      <c r="I1063" t="s">
        <v>6388</v>
      </c>
      <c r="N1063" t="s">
        <v>6349</v>
      </c>
      <c r="O1063" s="5">
        <f>0</f>
        <v>0</v>
      </c>
    </row>
    <row r="1064" spans="1:15" x14ac:dyDescent="0.35">
      <c r="A1064" t="s">
        <v>6535</v>
      </c>
      <c r="B1064" t="s">
        <v>1422</v>
      </c>
      <c r="C1064" t="s">
        <v>6367</v>
      </c>
      <c r="D1064" t="s">
        <v>1904</v>
      </c>
      <c r="E1064" t="s">
        <v>119</v>
      </c>
      <c r="F1064" t="s">
        <v>119</v>
      </c>
      <c r="G1064" t="s">
        <v>165</v>
      </c>
      <c r="H1064" t="s">
        <v>5707</v>
      </c>
      <c r="I1064" t="s">
        <v>6388</v>
      </c>
      <c r="N1064" t="s">
        <v>6349</v>
      </c>
      <c r="O1064" s="5">
        <f>0</f>
        <v>0</v>
      </c>
    </row>
    <row r="1065" spans="1:15" x14ac:dyDescent="0.35">
      <c r="A1065" t="s">
        <v>6535</v>
      </c>
      <c r="B1065" t="s">
        <v>1422</v>
      </c>
      <c r="C1065" t="s">
        <v>6367</v>
      </c>
      <c r="D1065" t="s">
        <v>1905</v>
      </c>
      <c r="E1065" t="s">
        <v>119</v>
      </c>
      <c r="F1065" t="s">
        <v>119</v>
      </c>
      <c r="G1065" t="s">
        <v>165</v>
      </c>
      <c r="H1065" t="s">
        <v>5707</v>
      </c>
      <c r="I1065" t="s">
        <v>6388</v>
      </c>
      <c r="N1065" t="s">
        <v>6349</v>
      </c>
      <c r="O1065" s="5">
        <f>0</f>
        <v>0</v>
      </c>
    </row>
    <row r="1066" spans="1:15" x14ac:dyDescent="0.35">
      <c r="A1066" t="s">
        <v>6535</v>
      </c>
      <c r="B1066" t="s">
        <v>1422</v>
      </c>
      <c r="C1066" t="s">
        <v>6367</v>
      </c>
      <c r="D1066" t="s">
        <v>6658</v>
      </c>
      <c r="E1066" t="s">
        <v>119</v>
      </c>
      <c r="F1066" t="s">
        <v>119</v>
      </c>
      <c r="G1066" t="s">
        <v>165</v>
      </c>
      <c r="H1066" t="s">
        <v>5707</v>
      </c>
      <c r="I1066" t="s">
        <v>6388</v>
      </c>
      <c r="N1066" t="s">
        <v>6349</v>
      </c>
      <c r="O1066" s="5">
        <f>0</f>
        <v>0</v>
      </c>
    </row>
    <row r="1067" spans="1:15" x14ac:dyDescent="0.35">
      <c r="A1067" t="s">
        <v>6535</v>
      </c>
      <c r="B1067" t="s">
        <v>1422</v>
      </c>
      <c r="C1067" t="s">
        <v>6367</v>
      </c>
      <c r="D1067" t="s">
        <v>1906</v>
      </c>
      <c r="E1067" t="s">
        <v>119</v>
      </c>
      <c r="F1067" t="s">
        <v>119</v>
      </c>
      <c r="G1067" t="s">
        <v>165</v>
      </c>
      <c r="H1067" t="s">
        <v>5707</v>
      </c>
      <c r="I1067" t="s">
        <v>6388</v>
      </c>
      <c r="N1067" t="s">
        <v>6349</v>
      </c>
      <c r="O1067" s="5">
        <f>0</f>
        <v>0</v>
      </c>
    </row>
    <row r="1068" spans="1:15" x14ac:dyDescent="0.35">
      <c r="A1068" t="s">
        <v>6535</v>
      </c>
      <c r="B1068" t="s">
        <v>1422</v>
      </c>
      <c r="C1068" t="s">
        <v>6367</v>
      </c>
      <c r="D1068" t="s">
        <v>1907</v>
      </c>
      <c r="E1068" t="s">
        <v>119</v>
      </c>
      <c r="F1068" t="s">
        <v>119</v>
      </c>
      <c r="G1068" t="s">
        <v>165</v>
      </c>
      <c r="H1068" t="s">
        <v>5707</v>
      </c>
      <c r="I1068" t="s">
        <v>6388</v>
      </c>
      <c r="N1068" t="s">
        <v>6349</v>
      </c>
      <c r="O1068" s="5">
        <f>0</f>
        <v>0</v>
      </c>
    </row>
    <row r="1069" spans="1:15" x14ac:dyDescent="0.35">
      <c r="A1069" t="s">
        <v>6535</v>
      </c>
      <c r="B1069" t="s">
        <v>1422</v>
      </c>
      <c r="C1069" t="s">
        <v>6367</v>
      </c>
      <c r="D1069" t="s">
        <v>6659</v>
      </c>
      <c r="E1069" t="s">
        <v>119</v>
      </c>
      <c r="F1069" t="s">
        <v>119</v>
      </c>
      <c r="G1069" t="s">
        <v>165</v>
      </c>
      <c r="H1069" t="s">
        <v>5707</v>
      </c>
      <c r="I1069" t="s">
        <v>6388</v>
      </c>
      <c r="N1069" t="s">
        <v>6349</v>
      </c>
      <c r="O1069" s="5">
        <f>0</f>
        <v>0</v>
      </c>
    </row>
    <row r="1070" spans="1:15" x14ac:dyDescent="0.35">
      <c r="A1070" t="s">
        <v>6535</v>
      </c>
      <c r="B1070" t="s">
        <v>1422</v>
      </c>
      <c r="C1070" t="s">
        <v>6367</v>
      </c>
      <c r="D1070" t="s">
        <v>1908</v>
      </c>
      <c r="E1070" t="s">
        <v>119</v>
      </c>
      <c r="F1070" t="s">
        <v>119</v>
      </c>
      <c r="G1070" t="s">
        <v>165</v>
      </c>
      <c r="H1070" t="s">
        <v>5707</v>
      </c>
      <c r="I1070" t="s">
        <v>6388</v>
      </c>
      <c r="N1070" t="s">
        <v>6349</v>
      </c>
      <c r="O1070" s="5">
        <f>0</f>
        <v>0</v>
      </c>
    </row>
    <row r="1071" spans="1:15" x14ac:dyDescent="0.35">
      <c r="A1071" t="s">
        <v>6535</v>
      </c>
      <c r="B1071" t="s">
        <v>1422</v>
      </c>
      <c r="C1071" t="s">
        <v>6367</v>
      </c>
      <c r="D1071" t="s">
        <v>1909</v>
      </c>
      <c r="E1071" t="s">
        <v>119</v>
      </c>
      <c r="F1071" t="s">
        <v>119</v>
      </c>
      <c r="G1071" t="s">
        <v>165</v>
      </c>
      <c r="H1071" t="s">
        <v>5707</v>
      </c>
      <c r="I1071" t="s">
        <v>6388</v>
      </c>
      <c r="N1071" t="s">
        <v>6349</v>
      </c>
      <c r="O1071" s="5">
        <f>0</f>
        <v>0</v>
      </c>
    </row>
    <row r="1072" spans="1:15" x14ac:dyDescent="0.35">
      <c r="A1072" t="s">
        <v>6535</v>
      </c>
      <c r="B1072" t="s">
        <v>1422</v>
      </c>
      <c r="C1072" t="s">
        <v>6367</v>
      </c>
      <c r="D1072" t="s">
        <v>6660</v>
      </c>
      <c r="E1072" t="s">
        <v>119</v>
      </c>
      <c r="F1072" t="s">
        <v>119</v>
      </c>
      <c r="G1072" t="s">
        <v>165</v>
      </c>
      <c r="H1072" t="s">
        <v>5707</v>
      </c>
      <c r="I1072" t="s">
        <v>6388</v>
      </c>
      <c r="N1072" t="s">
        <v>6349</v>
      </c>
      <c r="O1072" s="5">
        <f>0</f>
        <v>0</v>
      </c>
    </row>
    <row r="1073" spans="1:15" x14ac:dyDescent="0.35">
      <c r="A1073" t="s">
        <v>6535</v>
      </c>
      <c r="B1073" t="s">
        <v>1422</v>
      </c>
      <c r="C1073" t="s">
        <v>6367</v>
      </c>
      <c r="D1073" t="s">
        <v>6661</v>
      </c>
      <c r="E1073" t="s">
        <v>119</v>
      </c>
      <c r="F1073" t="s">
        <v>119</v>
      </c>
      <c r="G1073" t="s">
        <v>165</v>
      </c>
      <c r="H1073" t="s">
        <v>5707</v>
      </c>
      <c r="I1073" t="s">
        <v>6388</v>
      </c>
      <c r="N1073" t="s">
        <v>6349</v>
      </c>
      <c r="O1073" s="5">
        <f>0</f>
        <v>0</v>
      </c>
    </row>
    <row r="1074" spans="1:15" x14ac:dyDescent="0.35">
      <c r="A1074" t="s">
        <v>6535</v>
      </c>
      <c r="B1074" t="s">
        <v>1422</v>
      </c>
      <c r="C1074" t="s">
        <v>6367</v>
      </c>
      <c r="D1074" t="s">
        <v>1910</v>
      </c>
      <c r="E1074" t="s">
        <v>119</v>
      </c>
      <c r="F1074" t="s">
        <v>119</v>
      </c>
      <c r="G1074" t="s">
        <v>165</v>
      </c>
      <c r="H1074" t="s">
        <v>5707</v>
      </c>
      <c r="I1074" t="s">
        <v>6388</v>
      </c>
      <c r="N1074" t="s">
        <v>6349</v>
      </c>
      <c r="O1074" s="5">
        <f>0</f>
        <v>0</v>
      </c>
    </row>
    <row r="1075" spans="1:15" x14ac:dyDescent="0.35">
      <c r="A1075" t="s">
        <v>6535</v>
      </c>
      <c r="B1075" t="s">
        <v>1422</v>
      </c>
      <c r="C1075" t="s">
        <v>6367</v>
      </c>
      <c r="D1075" t="s">
        <v>1911</v>
      </c>
      <c r="E1075" t="s">
        <v>119</v>
      </c>
      <c r="F1075" t="s">
        <v>119</v>
      </c>
      <c r="G1075" t="s">
        <v>165</v>
      </c>
      <c r="H1075" t="s">
        <v>5707</v>
      </c>
      <c r="I1075" t="s">
        <v>6388</v>
      </c>
      <c r="N1075" t="s">
        <v>6349</v>
      </c>
      <c r="O1075" s="5">
        <f>0</f>
        <v>0</v>
      </c>
    </row>
    <row r="1076" spans="1:15" x14ac:dyDescent="0.35">
      <c r="A1076" t="s">
        <v>6535</v>
      </c>
      <c r="B1076" t="s">
        <v>1422</v>
      </c>
      <c r="C1076" t="s">
        <v>6367</v>
      </c>
      <c r="D1076" t="s">
        <v>1912</v>
      </c>
      <c r="E1076" t="s">
        <v>119</v>
      </c>
      <c r="F1076" t="s">
        <v>119</v>
      </c>
      <c r="G1076" t="s">
        <v>165</v>
      </c>
      <c r="H1076" t="s">
        <v>5707</v>
      </c>
      <c r="I1076" t="s">
        <v>6388</v>
      </c>
      <c r="N1076" t="s">
        <v>6349</v>
      </c>
      <c r="O1076" s="5">
        <f>0</f>
        <v>0</v>
      </c>
    </row>
    <row r="1077" spans="1:15" x14ac:dyDescent="0.35">
      <c r="A1077" t="s">
        <v>6535</v>
      </c>
      <c r="B1077" t="s">
        <v>1422</v>
      </c>
      <c r="C1077" t="s">
        <v>6367</v>
      </c>
      <c r="D1077" t="s">
        <v>6662</v>
      </c>
      <c r="E1077" t="s">
        <v>119</v>
      </c>
      <c r="F1077" t="s">
        <v>119</v>
      </c>
      <c r="G1077" t="s">
        <v>165</v>
      </c>
      <c r="H1077" t="s">
        <v>5707</v>
      </c>
      <c r="I1077" t="s">
        <v>6388</v>
      </c>
      <c r="N1077" t="s">
        <v>6349</v>
      </c>
      <c r="O1077" s="5">
        <f>0</f>
        <v>0</v>
      </c>
    </row>
    <row r="1078" spans="1:15" x14ac:dyDescent="0.35">
      <c r="A1078" t="s">
        <v>6535</v>
      </c>
      <c r="B1078" t="s">
        <v>1422</v>
      </c>
      <c r="C1078" t="s">
        <v>6367</v>
      </c>
      <c r="D1078" t="s">
        <v>6663</v>
      </c>
      <c r="E1078" t="s">
        <v>119</v>
      </c>
      <c r="F1078" t="s">
        <v>119</v>
      </c>
      <c r="G1078" t="s">
        <v>165</v>
      </c>
      <c r="H1078" t="s">
        <v>5707</v>
      </c>
      <c r="I1078" t="s">
        <v>6388</v>
      </c>
      <c r="N1078" t="s">
        <v>6349</v>
      </c>
      <c r="O1078" s="5">
        <f>0</f>
        <v>0</v>
      </c>
    </row>
    <row r="1079" spans="1:15" x14ac:dyDescent="0.35">
      <c r="A1079" t="s">
        <v>6535</v>
      </c>
      <c r="B1079" t="s">
        <v>1422</v>
      </c>
      <c r="C1079" t="s">
        <v>6367</v>
      </c>
      <c r="D1079" t="s">
        <v>1913</v>
      </c>
      <c r="E1079" t="s">
        <v>119</v>
      </c>
      <c r="F1079" t="s">
        <v>119</v>
      </c>
      <c r="G1079" t="s">
        <v>165</v>
      </c>
      <c r="H1079" t="s">
        <v>5707</v>
      </c>
      <c r="I1079" t="s">
        <v>6388</v>
      </c>
      <c r="N1079" t="s">
        <v>6349</v>
      </c>
      <c r="O1079" s="5">
        <f>0</f>
        <v>0</v>
      </c>
    </row>
    <row r="1080" spans="1:15" x14ac:dyDescent="0.35">
      <c r="A1080" t="s">
        <v>6535</v>
      </c>
      <c r="B1080" t="s">
        <v>1422</v>
      </c>
      <c r="C1080" t="s">
        <v>6367</v>
      </c>
      <c r="D1080" t="s">
        <v>1915</v>
      </c>
      <c r="E1080" t="s">
        <v>119</v>
      </c>
      <c r="F1080" t="s">
        <v>119</v>
      </c>
      <c r="G1080" t="s">
        <v>165</v>
      </c>
      <c r="H1080" t="s">
        <v>5707</v>
      </c>
      <c r="I1080" t="s">
        <v>6388</v>
      </c>
      <c r="N1080" t="s">
        <v>6349</v>
      </c>
      <c r="O1080" s="5">
        <f>0</f>
        <v>0</v>
      </c>
    </row>
    <row r="1081" spans="1:15" x14ac:dyDescent="0.35">
      <c r="A1081" t="s">
        <v>6535</v>
      </c>
      <c r="B1081" t="s">
        <v>1422</v>
      </c>
      <c r="C1081" t="s">
        <v>6367</v>
      </c>
      <c r="D1081" t="s">
        <v>6664</v>
      </c>
      <c r="E1081" t="s">
        <v>119</v>
      </c>
      <c r="F1081" t="s">
        <v>119</v>
      </c>
      <c r="G1081" t="s">
        <v>165</v>
      </c>
      <c r="H1081" t="s">
        <v>5707</v>
      </c>
      <c r="I1081" t="s">
        <v>6388</v>
      </c>
      <c r="N1081" t="s">
        <v>6349</v>
      </c>
      <c r="O1081" s="5">
        <f>0</f>
        <v>0</v>
      </c>
    </row>
    <row r="1082" spans="1:15" x14ac:dyDescent="0.35">
      <c r="A1082" t="s">
        <v>6535</v>
      </c>
      <c r="B1082" t="s">
        <v>1422</v>
      </c>
      <c r="C1082" t="s">
        <v>6367</v>
      </c>
      <c r="D1082" t="s">
        <v>6665</v>
      </c>
      <c r="E1082" t="s">
        <v>119</v>
      </c>
      <c r="F1082" t="s">
        <v>119</v>
      </c>
      <c r="G1082" t="s">
        <v>165</v>
      </c>
      <c r="H1082" t="s">
        <v>5707</v>
      </c>
      <c r="I1082" t="s">
        <v>6388</v>
      </c>
      <c r="N1082" t="s">
        <v>6349</v>
      </c>
      <c r="O1082" s="5">
        <f>0</f>
        <v>0</v>
      </c>
    </row>
    <row r="1083" spans="1:15" x14ac:dyDescent="0.35">
      <c r="A1083" t="s">
        <v>6535</v>
      </c>
      <c r="B1083" t="s">
        <v>1422</v>
      </c>
      <c r="C1083" t="s">
        <v>6367</v>
      </c>
      <c r="D1083" t="s">
        <v>1916</v>
      </c>
      <c r="E1083" t="s">
        <v>119</v>
      </c>
      <c r="F1083" t="s">
        <v>119</v>
      </c>
      <c r="G1083" t="s">
        <v>165</v>
      </c>
      <c r="H1083" t="s">
        <v>5707</v>
      </c>
      <c r="I1083" t="s">
        <v>6388</v>
      </c>
      <c r="N1083" t="s">
        <v>6349</v>
      </c>
      <c r="O1083" s="5">
        <f>0</f>
        <v>0</v>
      </c>
    </row>
    <row r="1084" spans="1:15" x14ac:dyDescent="0.35">
      <c r="A1084" t="s">
        <v>6535</v>
      </c>
      <c r="B1084" t="s">
        <v>1422</v>
      </c>
      <c r="C1084" t="s">
        <v>6367</v>
      </c>
      <c r="D1084" t="s">
        <v>6666</v>
      </c>
      <c r="E1084" t="s">
        <v>119</v>
      </c>
      <c r="F1084" t="s">
        <v>119</v>
      </c>
      <c r="G1084" t="s">
        <v>165</v>
      </c>
      <c r="H1084" t="s">
        <v>5707</v>
      </c>
      <c r="I1084" t="s">
        <v>6388</v>
      </c>
      <c r="N1084" t="s">
        <v>6349</v>
      </c>
      <c r="O1084" s="5">
        <f>0</f>
        <v>0</v>
      </c>
    </row>
    <row r="1085" spans="1:15" x14ac:dyDescent="0.35">
      <c r="A1085" t="s">
        <v>6535</v>
      </c>
      <c r="B1085" t="s">
        <v>1422</v>
      </c>
      <c r="C1085" t="s">
        <v>6367</v>
      </c>
      <c r="D1085" t="s">
        <v>6667</v>
      </c>
      <c r="E1085" t="s">
        <v>119</v>
      </c>
      <c r="F1085" t="s">
        <v>119</v>
      </c>
      <c r="G1085" t="s">
        <v>165</v>
      </c>
      <c r="H1085" t="s">
        <v>5707</v>
      </c>
      <c r="I1085" t="s">
        <v>6388</v>
      </c>
      <c r="N1085" t="s">
        <v>6349</v>
      </c>
      <c r="O1085" s="5">
        <f>0</f>
        <v>0</v>
      </c>
    </row>
    <row r="1086" spans="1:15" x14ac:dyDescent="0.35">
      <c r="A1086" t="s">
        <v>6535</v>
      </c>
      <c r="B1086" t="s">
        <v>1422</v>
      </c>
      <c r="C1086" t="s">
        <v>6367</v>
      </c>
      <c r="D1086" t="s">
        <v>6668</v>
      </c>
      <c r="E1086" t="s">
        <v>119</v>
      </c>
      <c r="F1086" t="s">
        <v>119</v>
      </c>
      <c r="G1086" t="s">
        <v>165</v>
      </c>
      <c r="H1086" t="s">
        <v>5707</v>
      </c>
      <c r="I1086" t="s">
        <v>6388</v>
      </c>
      <c r="N1086" t="s">
        <v>6349</v>
      </c>
      <c r="O1086" s="5">
        <f>0</f>
        <v>0</v>
      </c>
    </row>
    <row r="1087" spans="1:15" x14ac:dyDescent="0.35">
      <c r="A1087" t="s">
        <v>6535</v>
      </c>
      <c r="B1087" t="s">
        <v>1422</v>
      </c>
      <c r="C1087" t="s">
        <v>6367</v>
      </c>
      <c r="D1087" t="s">
        <v>6669</v>
      </c>
      <c r="E1087" t="s">
        <v>119</v>
      </c>
      <c r="F1087" t="s">
        <v>119</v>
      </c>
      <c r="G1087" t="s">
        <v>165</v>
      </c>
      <c r="H1087" t="s">
        <v>5707</v>
      </c>
      <c r="I1087" t="s">
        <v>6388</v>
      </c>
      <c r="N1087" t="s">
        <v>6349</v>
      </c>
      <c r="O1087" s="5">
        <f>0</f>
        <v>0</v>
      </c>
    </row>
    <row r="1088" spans="1:15" x14ac:dyDescent="0.35">
      <c r="A1088" t="s">
        <v>6535</v>
      </c>
      <c r="B1088" t="s">
        <v>1422</v>
      </c>
      <c r="C1088" t="s">
        <v>6367</v>
      </c>
      <c r="D1088" t="s">
        <v>1917</v>
      </c>
      <c r="E1088" t="s">
        <v>119</v>
      </c>
      <c r="F1088" t="s">
        <v>119</v>
      </c>
      <c r="G1088" t="s">
        <v>165</v>
      </c>
      <c r="H1088" t="s">
        <v>5707</v>
      </c>
      <c r="I1088" t="s">
        <v>6388</v>
      </c>
      <c r="N1088" t="s">
        <v>6349</v>
      </c>
      <c r="O1088" s="5">
        <f>0</f>
        <v>0</v>
      </c>
    </row>
    <row r="1089" spans="1:15" x14ac:dyDescent="0.35">
      <c r="A1089" t="s">
        <v>6535</v>
      </c>
      <c r="B1089" t="s">
        <v>1422</v>
      </c>
      <c r="C1089" t="s">
        <v>6367</v>
      </c>
      <c r="D1089" t="s">
        <v>6670</v>
      </c>
      <c r="E1089" t="s">
        <v>119</v>
      </c>
      <c r="F1089" t="s">
        <v>119</v>
      </c>
      <c r="G1089" t="s">
        <v>165</v>
      </c>
      <c r="H1089" t="s">
        <v>5707</v>
      </c>
      <c r="I1089" t="s">
        <v>6388</v>
      </c>
      <c r="N1089" t="s">
        <v>6349</v>
      </c>
      <c r="O1089" s="5">
        <f>0</f>
        <v>0</v>
      </c>
    </row>
    <row r="1090" spans="1:15" x14ac:dyDescent="0.35">
      <c r="A1090" t="s">
        <v>6535</v>
      </c>
      <c r="B1090" t="s">
        <v>1422</v>
      </c>
      <c r="C1090" t="s">
        <v>6367</v>
      </c>
      <c r="D1090" t="s">
        <v>1919</v>
      </c>
      <c r="E1090" t="s">
        <v>119</v>
      </c>
      <c r="F1090" t="s">
        <v>119</v>
      </c>
      <c r="G1090" t="s">
        <v>165</v>
      </c>
      <c r="H1090" t="s">
        <v>5707</v>
      </c>
      <c r="I1090" t="s">
        <v>6388</v>
      </c>
      <c r="N1090" t="s">
        <v>6349</v>
      </c>
      <c r="O1090" s="5">
        <f>0</f>
        <v>0</v>
      </c>
    </row>
    <row r="1091" spans="1:15" x14ac:dyDescent="0.35">
      <c r="A1091" t="s">
        <v>6535</v>
      </c>
      <c r="B1091" t="s">
        <v>1422</v>
      </c>
      <c r="C1091" t="s">
        <v>6367</v>
      </c>
      <c r="D1091" t="s">
        <v>6671</v>
      </c>
      <c r="E1091" t="s">
        <v>119</v>
      </c>
      <c r="F1091" t="s">
        <v>119</v>
      </c>
      <c r="G1091" t="s">
        <v>165</v>
      </c>
      <c r="H1091" t="s">
        <v>5707</v>
      </c>
      <c r="I1091" t="s">
        <v>6388</v>
      </c>
      <c r="N1091" t="s">
        <v>6349</v>
      </c>
      <c r="O1091" s="5">
        <f>0</f>
        <v>0</v>
      </c>
    </row>
    <row r="1092" spans="1:15" x14ac:dyDescent="0.35">
      <c r="A1092" t="s">
        <v>6535</v>
      </c>
      <c r="B1092" t="s">
        <v>1422</v>
      </c>
      <c r="C1092" t="s">
        <v>6367</v>
      </c>
      <c r="D1092" t="s">
        <v>1920</v>
      </c>
      <c r="E1092" t="s">
        <v>119</v>
      </c>
      <c r="F1092" t="s">
        <v>119</v>
      </c>
      <c r="G1092" t="s">
        <v>165</v>
      </c>
      <c r="H1092" t="s">
        <v>5707</v>
      </c>
      <c r="I1092" t="s">
        <v>6388</v>
      </c>
      <c r="N1092" t="s">
        <v>6349</v>
      </c>
      <c r="O1092" s="5">
        <f>0</f>
        <v>0</v>
      </c>
    </row>
    <row r="1093" spans="1:15" x14ac:dyDescent="0.35">
      <c r="A1093" t="s">
        <v>6535</v>
      </c>
      <c r="B1093" t="s">
        <v>1422</v>
      </c>
      <c r="C1093" t="s">
        <v>6367</v>
      </c>
      <c r="D1093" t="s">
        <v>1921</v>
      </c>
      <c r="E1093" t="s">
        <v>119</v>
      </c>
      <c r="F1093" t="s">
        <v>119</v>
      </c>
      <c r="G1093" t="s">
        <v>165</v>
      </c>
      <c r="H1093" t="s">
        <v>5707</v>
      </c>
      <c r="I1093" t="s">
        <v>6388</v>
      </c>
      <c r="N1093" t="s">
        <v>6349</v>
      </c>
      <c r="O1093" s="5">
        <f>0</f>
        <v>0</v>
      </c>
    </row>
    <row r="1094" spans="1:15" x14ac:dyDescent="0.35">
      <c r="A1094" t="s">
        <v>6535</v>
      </c>
      <c r="B1094" t="s">
        <v>1422</v>
      </c>
      <c r="C1094" t="s">
        <v>6367</v>
      </c>
      <c r="D1094" t="s">
        <v>6672</v>
      </c>
      <c r="E1094" t="s">
        <v>119</v>
      </c>
      <c r="F1094" t="s">
        <v>119</v>
      </c>
      <c r="G1094" t="s">
        <v>165</v>
      </c>
      <c r="H1094" t="s">
        <v>5707</v>
      </c>
      <c r="I1094" t="s">
        <v>6388</v>
      </c>
      <c r="N1094" t="s">
        <v>6349</v>
      </c>
      <c r="O1094" s="5">
        <f>0</f>
        <v>0</v>
      </c>
    </row>
    <row r="1095" spans="1:15" x14ac:dyDescent="0.35">
      <c r="A1095" t="s">
        <v>6535</v>
      </c>
      <c r="B1095" t="s">
        <v>1422</v>
      </c>
      <c r="C1095" t="s">
        <v>6367</v>
      </c>
      <c r="D1095" t="s">
        <v>6673</v>
      </c>
      <c r="E1095" t="s">
        <v>119</v>
      </c>
      <c r="F1095" t="s">
        <v>119</v>
      </c>
      <c r="G1095" t="s">
        <v>165</v>
      </c>
      <c r="H1095" t="s">
        <v>5707</v>
      </c>
      <c r="I1095" t="s">
        <v>6388</v>
      </c>
      <c r="N1095" t="s">
        <v>6349</v>
      </c>
      <c r="O1095" s="5">
        <f>0</f>
        <v>0</v>
      </c>
    </row>
    <row r="1096" spans="1:15" x14ac:dyDescent="0.35">
      <c r="A1096" t="s">
        <v>6535</v>
      </c>
      <c r="B1096" t="s">
        <v>1422</v>
      </c>
      <c r="C1096" t="s">
        <v>6367</v>
      </c>
      <c r="D1096" t="s">
        <v>1923</v>
      </c>
      <c r="E1096" t="s">
        <v>119</v>
      </c>
      <c r="F1096" t="s">
        <v>119</v>
      </c>
      <c r="G1096" t="s">
        <v>165</v>
      </c>
      <c r="H1096" t="s">
        <v>5707</v>
      </c>
      <c r="I1096" t="s">
        <v>6388</v>
      </c>
      <c r="N1096" t="s">
        <v>6349</v>
      </c>
      <c r="O1096" s="5">
        <f>0</f>
        <v>0</v>
      </c>
    </row>
    <row r="1097" spans="1:15" x14ac:dyDescent="0.35">
      <c r="A1097" t="s">
        <v>6535</v>
      </c>
      <c r="B1097" t="s">
        <v>1422</v>
      </c>
      <c r="C1097" t="s">
        <v>6367</v>
      </c>
      <c r="D1097" t="s">
        <v>6674</v>
      </c>
      <c r="E1097" t="s">
        <v>119</v>
      </c>
      <c r="F1097" t="s">
        <v>119</v>
      </c>
      <c r="G1097" t="s">
        <v>165</v>
      </c>
      <c r="H1097" t="s">
        <v>5707</v>
      </c>
      <c r="I1097" t="s">
        <v>6388</v>
      </c>
      <c r="N1097" t="s">
        <v>6349</v>
      </c>
      <c r="O1097" s="5">
        <f>0</f>
        <v>0</v>
      </c>
    </row>
    <row r="1098" spans="1:15" x14ac:dyDescent="0.35">
      <c r="A1098" t="s">
        <v>6535</v>
      </c>
      <c r="B1098" t="s">
        <v>1422</v>
      </c>
      <c r="C1098" t="s">
        <v>6367</v>
      </c>
      <c r="D1098" t="s">
        <v>6675</v>
      </c>
      <c r="E1098" t="s">
        <v>119</v>
      </c>
      <c r="F1098" t="s">
        <v>119</v>
      </c>
      <c r="G1098" t="s">
        <v>165</v>
      </c>
      <c r="H1098" t="s">
        <v>5707</v>
      </c>
      <c r="I1098" t="s">
        <v>6388</v>
      </c>
      <c r="N1098" t="s">
        <v>6349</v>
      </c>
      <c r="O1098" s="5">
        <f>0</f>
        <v>0</v>
      </c>
    </row>
    <row r="1099" spans="1:15" x14ac:dyDescent="0.35">
      <c r="A1099" t="s">
        <v>6535</v>
      </c>
      <c r="B1099" t="s">
        <v>1422</v>
      </c>
      <c r="C1099" t="s">
        <v>6367</v>
      </c>
      <c r="D1099" t="s">
        <v>1926</v>
      </c>
      <c r="E1099" t="s">
        <v>119</v>
      </c>
      <c r="F1099" t="s">
        <v>119</v>
      </c>
      <c r="G1099" t="s">
        <v>165</v>
      </c>
      <c r="H1099" t="s">
        <v>5707</v>
      </c>
      <c r="I1099" t="s">
        <v>6388</v>
      </c>
      <c r="N1099" t="s">
        <v>6349</v>
      </c>
      <c r="O1099" s="5">
        <f>0</f>
        <v>0</v>
      </c>
    </row>
    <row r="1100" spans="1:15" x14ac:dyDescent="0.35">
      <c r="A1100" t="s">
        <v>6535</v>
      </c>
      <c r="B1100" t="s">
        <v>1422</v>
      </c>
      <c r="C1100" t="s">
        <v>6367</v>
      </c>
      <c r="D1100" t="s">
        <v>6676</v>
      </c>
      <c r="E1100" t="s">
        <v>119</v>
      </c>
      <c r="F1100" t="s">
        <v>119</v>
      </c>
      <c r="G1100" t="s">
        <v>165</v>
      </c>
      <c r="H1100" t="s">
        <v>5707</v>
      </c>
      <c r="I1100" t="s">
        <v>6388</v>
      </c>
      <c r="N1100" t="s">
        <v>6349</v>
      </c>
      <c r="O1100" s="5">
        <f>0</f>
        <v>0</v>
      </c>
    </row>
    <row r="1101" spans="1:15" x14ac:dyDescent="0.35">
      <c r="A1101" t="s">
        <v>6535</v>
      </c>
      <c r="B1101" t="s">
        <v>1422</v>
      </c>
      <c r="C1101" t="s">
        <v>6367</v>
      </c>
      <c r="D1101" t="s">
        <v>1927</v>
      </c>
      <c r="E1101" t="s">
        <v>119</v>
      </c>
      <c r="F1101" t="s">
        <v>119</v>
      </c>
      <c r="G1101" t="s">
        <v>165</v>
      </c>
      <c r="H1101" t="s">
        <v>5707</v>
      </c>
      <c r="I1101" t="s">
        <v>6388</v>
      </c>
      <c r="N1101" t="s">
        <v>6349</v>
      </c>
      <c r="O1101" s="5">
        <f>0</f>
        <v>0</v>
      </c>
    </row>
    <row r="1102" spans="1:15" x14ac:dyDescent="0.35">
      <c r="A1102" t="s">
        <v>6535</v>
      </c>
      <c r="B1102" t="s">
        <v>1422</v>
      </c>
      <c r="C1102" t="s">
        <v>6367</v>
      </c>
      <c r="D1102" t="s">
        <v>1928</v>
      </c>
      <c r="E1102" t="s">
        <v>119</v>
      </c>
      <c r="F1102" t="s">
        <v>119</v>
      </c>
      <c r="G1102" t="s">
        <v>165</v>
      </c>
      <c r="H1102" t="s">
        <v>5707</v>
      </c>
      <c r="I1102" t="s">
        <v>6388</v>
      </c>
      <c r="N1102" t="s">
        <v>6349</v>
      </c>
      <c r="O1102" s="5">
        <f>0</f>
        <v>0</v>
      </c>
    </row>
    <row r="1103" spans="1:15" x14ac:dyDescent="0.35">
      <c r="A1103" t="s">
        <v>6535</v>
      </c>
      <c r="B1103" t="s">
        <v>1422</v>
      </c>
      <c r="C1103" t="s">
        <v>6367</v>
      </c>
      <c r="D1103" t="s">
        <v>6677</v>
      </c>
      <c r="E1103" t="s">
        <v>119</v>
      </c>
      <c r="F1103" t="s">
        <v>119</v>
      </c>
      <c r="G1103" t="s">
        <v>165</v>
      </c>
      <c r="H1103" t="s">
        <v>5707</v>
      </c>
      <c r="I1103" t="s">
        <v>6388</v>
      </c>
      <c r="N1103" t="s">
        <v>6349</v>
      </c>
      <c r="O1103" s="5">
        <f>0</f>
        <v>0</v>
      </c>
    </row>
    <row r="1104" spans="1:15" x14ac:dyDescent="0.35">
      <c r="A1104" t="s">
        <v>6535</v>
      </c>
      <c r="B1104" t="s">
        <v>1422</v>
      </c>
      <c r="C1104" t="s">
        <v>6367</v>
      </c>
      <c r="D1104" t="s">
        <v>6678</v>
      </c>
      <c r="E1104" t="s">
        <v>119</v>
      </c>
      <c r="F1104" t="s">
        <v>119</v>
      </c>
      <c r="G1104" t="s">
        <v>165</v>
      </c>
      <c r="H1104" t="s">
        <v>5707</v>
      </c>
      <c r="I1104" t="s">
        <v>6388</v>
      </c>
      <c r="N1104" t="s">
        <v>6349</v>
      </c>
      <c r="O1104" s="5">
        <f>0</f>
        <v>0</v>
      </c>
    </row>
    <row r="1105" spans="1:15" x14ac:dyDescent="0.35">
      <c r="A1105" t="s">
        <v>6535</v>
      </c>
      <c r="B1105" t="s">
        <v>1422</v>
      </c>
      <c r="C1105" t="s">
        <v>6367</v>
      </c>
      <c r="D1105" t="s">
        <v>1929</v>
      </c>
      <c r="E1105" t="s">
        <v>119</v>
      </c>
      <c r="F1105" t="s">
        <v>119</v>
      </c>
      <c r="G1105" t="s">
        <v>165</v>
      </c>
      <c r="H1105" t="s">
        <v>5707</v>
      </c>
      <c r="I1105" t="s">
        <v>6388</v>
      </c>
      <c r="N1105" t="s">
        <v>6349</v>
      </c>
      <c r="O1105" s="5">
        <f>0</f>
        <v>0</v>
      </c>
    </row>
    <row r="1106" spans="1:15" x14ac:dyDescent="0.35">
      <c r="A1106" t="s">
        <v>6535</v>
      </c>
      <c r="B1106" t="s">
        <v>1422</v>
      </c>
      <c r="C1106" t="s">
        <v>6367</v>
      </c>
      <c r="D1106" t="s">
        <v>6679</v>
      </c>
      <c r="E1106" t="s">
        <v>119</v>
      </c>
      <c r="F1106" t="s">
        <v>119</v>
      </c>
      <c r="G1106" t="s">
        <v>165</v>
      </c>
      <c r="H1106" t="s">
        <v>5707</v>
      </c>
      <c r="I1106" t="s">
        <v>6388</v>
      </c>
      <c r="N1106" t="s">
        <v>6349</v>
      </c>
      <c r="O1106" s="5">
        <f>0</f>
        <v>0</v>
      </c>
    </row>
    <row r="1107" spans="1:15" x14ac:dyDescent="0.35">
      <c r="A1107" t="s">
        <v>6535</v>
      </c>
      <c r="B1107" t="s">
        <v>1422</v>
      </c>
      <c r="C1107" t="s">
        <v>6367</v>
      </c>
      <c r="D1107" t="s">
        <v>1930</v>
      </c>
      <c r="E1107" t="s">
        <v>119</v>
      </c>
      <c r="F1107" t="s">
        <v>119</v>
      </c>
      <c r="G1107" t="s">
        <v>165</v>
      </c>
      <c r="H1107" t="s">
        <v>5707</v>
      </c>
      <c r="I1107" t="s">
        <v>6388</v>
      </c>
      <c r="N1107" t="s">
        <v>6349</v>
      </c>
      <c r="O1107" s="5">
        <f>0</f>
        <v>0</v>
      </c>
    </row>
    <row r="1108" spans="1:15" x14ac:dyDescent="0.35">
      <c r="A1108" t="s">
        <v>6535</v>
      </c>
      <c r="B1108" t="s">
        <v>1422</v>
      </c>
      <c r="C1108" t="s">
        <v>6367</v>
      </c>
      <c r="D1108" t="s">
        <v>1931</v>
      </c>
      <c r="E1108" t="s">
        <v>119</v>
      </c>
      <c r="F1108" t="s">
        <v>119</v>
      </c>
      <c r="G1108" t="s">
        <v>165</v>
      </c>
      <c r="H1108" t="s">
        <v>5707</v>
      </c>
      <c r="I1108" t="s">
        <v>6388</v>
      </c>
      <c r="N1108" t="s">
        <v>6349</v>
      </c>
      <c r="O1108" s="5">
        <f>0</f>
        <v>0</v>
      </c>
    </row>
    <row r="1109" spans="1:15" x14ac:dyDescent="0.35">
      <c r="A1109" t="s">
        <v>6535</v>
      </c>
      <c r="B1109" t="s">
        <v>1422</v>
      </c>
      <c r="C1109" t="s">
        <v>6367</v>
      </c>
      <c r="D1109" t="s">
        <v>1932</v>
      </c>
      <c r="E1109" t="s">
        <v>119</v>
      </c>
      <c r="F1109" t="s">
        <v>119</v>
      </c>
      <c r="G1109" t="s">
        <v>165</v>
      </c>
      <c r="H1109" t="s">
        <v>5707</v>
      </c>
      <c r="I1109" t="s">
        <v>6388</v>
      </c>
      <c r="N1109" t="s">
        <v>6349</v>
      </c>
      <c r="O1109" s="5">
        <f>0</f>
        <v>0</v>
      </c>
    </row>
    <row r="1110" spans="1:15" x14ac:dyDescent="0.35">
      <c r="A1110" t="s">
        <v>6535</v>
      </c>
      <c r="B1110" t="s">
        <v>1422</v>
      </c>
      <c r="C1110" t="s">
        <v>6367</v>
      </c>
      <c r="D1110" t="s">
        <v>6680</v>
      </c>
      <c r="E1110" t="s">
        <v>119</v>
      </c>
      <c r="F1110" t="s">
        <v>119</v>
      </c>
      <c r="G1110" t="s">
        <v>165</v>
      </c>
      <c r="H1110" t="s">
        <v>5707</v>
      </c>
      <c r="I1110" t="s">
        <v>6388</v>
      </c>
      <c r="N1110" t="s">
        <v>6349</v>
      </c>
      <c r="O1110" s="5">
        <f>0</f>
        <v>0</v>
      </c>
    </row>
    <row r="1111" spans="1:15" hidden="1" x14ac:dyDescent="0.35">
      <c r="A1111" t="s">
        <v>6535</v>
      </c>
      <c r="B1111" t="s">
        <v>1422</v>
      </c>
      <c r="C1111" t="s">
        <v>6498</v>
      </c>
      <c r="D1111" t="s">
        <v>1424</v>
      </c>
      <c r="E1111" t="s">
        <v>119</v>
      </c>
      <c r="F1111" t="s">
        <v>119</v>
      </c>
      <c r="G1111" t="s">
        <v>162</v>
      </c>
      <c r="H1111" t="s">
        <v>5707</v>
      </c>
      <c r="I1111" t="s">
        <v>6500</v>
      </c>
      <c r="N1111" t="s">
        <v>6349</v>
      </c>
      <c r="O1111" s="5">
        <f>0</f>
        <v>0</v>
      </c>
    </row>
    <row r="1112" spans="1:15" hidden="1" x14ac:dyDescent="0.35">
      <c r="A1112" t="s">
        <v>6535</v>
      </c>
      <c r="B1112" t="s">
        <v>1422</v>
      </c>
      <c r="C1112" t="s">
        <v>6498</v>
      </c>
      <c r="D1112" t="s">
        <v>1424</v>
      </c>
      <c r="E1112" t="s">
        <v>6549</v>
      </c>
      <c r="F1112" t="s">
        <v>119</v>
      </c>
      <c r="G1112" t="s">
        <v>154</v>
      </c>
      <c r="H1112" t="s">
        <v>5707</v>
      </c>
      <c r="I1112" t="s">
        <v>6372</v>
      </c>
      <c r="N1112" t="s">
        <v>6349</v>
      </c>
      <c r="O1112" s="5">
        <f>0</f>
        <v>0</v>
      </c>
    </row>
    <row r="1113" spans="1:15" hidden="1" x14ac:dyDescent="0.35">
      <c r="A1113" t="s">
        <v>6535</v>
      </c>
      <c r="B1113" t="s">
        <v>1422</v>
      </c>
      <c r="C1113" t="s">
        <v>6498</v>
      </c>
      <c r="D1113" t="s">
        <v>1424</v>
      </c>
      <c r="E1113" t="s">
        <v>119</v>
      </c>
      <c r="F1113" t="s">
        <v>119</v>
      </c>
      <c r="G1113" t="s">
        <v>162</v>
      </c>
      <c r="H1113" t="s">
        <v>6347</v>
      </c>
      <c r="I1113" t="s">
        <v>6499</v>
      </c>
      <c r="N1113" t="s">
        <v>6349</v>
      </c>
      <c r="O1113" s="5">
        <f>0</f>
        <v>0</v>
      </c>
    </row>
    <row r="1114" spans="1:15" hidden="1" x14ac:dyDescent="0.35">
      <c r="A1114" t="s">
        <v>6535</v>
      </c>
      <c r="B1114" t="s">
        <v>1422</v>
      </c>
      <c r="C1114" t="s">
        <v>6498</v>
      </c>
      <c r="D1114" t="s">
        <v>1429</v>
      </c>
      <c r="E1114" t="s">
        <v>119</v>
      </c>
      <c r="F1114" t="s">
        <v>119</v>
      </c>
      <c r="G1114" t="s">
        <v>162</v>
      </c>
      <c r="H1114" t="s">
        <v>5707</v>
      </c>
      <c r="I1114" t="s">
        <v>6500</v>
      </c>
      <c r="N1114" t="s">
        <v>6349</v>
      </c>
      <c r="O1114" s="5">
        <f>0</f>
        <v>0</v>
      </c>
    </row>
    <row r="1115" spans="1:15" hidden="1" x14ac:dyDescent="0.35">
      <c r="A1115" t="s">
        <v>6535</v>
      </c>
      <c r="B1115" t="s">
        <v>1422</v>
      </c>
      <c r="C1115" t="s">
        <v>6498</v>
      </c>
      <c r="D1115" t="s">
        <v>1429</v>
      </c>
      <c r="E1115" t="s">
        <v>6549</v>
      </c>
      <c r="F1115" t="s">
        <v>119</v>
      </c>
      <c r="G1115" t="s">
        <v>154</v>
      </c>
      <c r="H1115" t="s">
        <v>5707</v>
      </c>
      <c r="I1115" t="s">
        <v>6372</v>
      </c>
      <c r="N1115" t="s">
        <v>6349</v>
      </c>
      <c r="O1115" s="5">
        <f>0</f>
        <v>0</v>
      </c>
    </row>
    <row r="1116" spans="1:15" hidden="1" x14ac:dyDescent="0.35">
      <c r="A1116" t="s">
        <v>6535</v>
      </c>
      <c r="B1116" t="s">
        <v>1422</v>
      </c>
      <c r="C1116" t="s">
        <v>6498</v>
      </c>
      <c r="D1116" t="s">
        <v>1429</v>
      </c>
      <c r="E1116" t="s">
        <v>119</v>
      </c>
      <c r="F1116" t="s">
        <v>119</v>
      </c>
      <c r="G1116" t="s">
        <v>162</v>
      </c>
      <c r="H1116" t="s">
        <v>6347</v>
      </c>
      <c r="I1116" t="s">
        <v>6499</v>
      </c>
      <c r="N1116" t="s">
        <v>6349</v>
      </c>
      <c r="O1116" s="5">
        <f>0</f>
        <v>0</v>
      </c>
    </row>
    <row r="1117" spans="1:15" hidden="1" x14ac:dyDescent="0.35">
      <c r="A1117" t="s">
        <v>6535</v>
      </c>
      <c r="B1117" t="s">
        <v>1422</v>
      </c>
      <c r="C1117" t="s">
        <v>6498</v>
      </c>
      <c r="D1117" t="s">
        <v>1429</v>
      </c>
      <c r="E1117" t="s">
        <v>119</v>
      </c>
      <c r="F1117" t="s">
        <v>119</v>
      </c>
      <c r="G1117" t="s">
        <v>162</v>
      </c>
      <c r="H1117" t="s">
        <v>6347</v>
      </c>
      <c r="I1117" t="s">
        <v>6550</v>
      </c>
      <c r="N1117" t="s">
        <v>6349</v>
      </c>
      <c r="O1117" s="5">
        <f>0</f>
        <v>0</v>
      </c>
    </row>
    <row r="1118" spans="1:15" hidden="1" x14ac:dyDescent="0.35">
      <c r="A1118" t="s">
        <v>6535</v>
      </c>
      <c r="B1118" t="s">
        <v>1422</v>
      </c>
      <c r="C1118" t="s">
        <v>6501</v>
      </c>
      <c r="D1118" t="s">
        <v>3489</v>
      </c>
      <c r="E1118" t="s">
        <v>119</v>
      </c>
      <c r="F1118" t="s">
        <v>119</v>
      </c>
      <c r="G1118" t="s">
        <v>162</v>
      </c>
      <c r="H1118" t="s">
        <v>6347</v>
      </c>
      <c r="I1118" t="s">
        <v>6502</v>
      </c>
      <c r="N1118" t="s">
        <v>6349</v>
      </c>
      <c r="O1118" s="5">
        <f>0</f>
        <v>0</v>
      </c>
    </row>
    <row r="1119" spans="1:15" hidden="1" x14ac:dyDescent="0.35">
      <c r="A1119" t="s">
        <v>6535</v>
      </c>
      <c r="B1119" t="s">
        <v>80</v>
      </c>
      <c r="C1119" t="s">
        <v>6503</v>
      </c>
      <c r="D1119" t="s">
        <v>2821</v>
      </c>
      <c r="E1119" t="s">
        <v>119</v>
      </c>
      <c r="F1119" t="s">
        <v>119</v>
      </c>
      <c r="G1119" t="s">
        <v>162</v>
      </c>
      <c r="H1119" t="s">
        <v>6347</v>
      </c>
      <c r="I1119" t="s">
        <v>6504</v>
      </c>
      <c r="N1119" t="s">
        <v>6349</v>
      </c>
      <c r="O1119" s="5">
        <f>0</f>
        <v>0</v>
      </c>
    </row>
    <row r="1120" spans="1:15" hidden="1" x14ac:dyDescent="0.35">
      <c r="A1120" t="s">
        <v>6535</v>
      </c>
      <c r="B1120" t="s">
        <v>80</v>
      </c>
      <c r="C1120" t="s">
        <v>6503</v>
      </c>
      <c r="D1120" t="s">
        <v>2821</v>
      </c>
      <c r="E1120" t="s">
        <v>119</v>
      </c>
      <c r="F1120" t="s">
        <v>119</v>
      </c>
      <c r="G1120" t="s">
        <v>162</v>
      </c>
      <c r="H1120" t="s">
        <v>6347</v>
      </c>
      <c r="I1120" t="s">
        <v>6505</v>
      </c>
      <c r="N1120" t="s">
        <v>6349</v>
      </c>
      <c r="O1120" s="5">
        <f>0</f>
        <v>0</v>
      </c>
    </row>
    <row r="1121" spans="1:15" hidden="1" x14ac:dyDescent="0.35">
      <c r="A1121" t="s">
        <v>6535</v>
      </c>
      <c r="B1121" t="s">
        <v>80</v>
      </c>
      <c r="C1121" t="s">
        <v>6503</v>
      </c>
      <c r="D1121" t="s">
        <v>2821</v>
      </c>
      <c r="E1121" t="s">
        <v>119</v>
      </c>
      <c r="F1121" t="s">
        <v>119</v>
      </c>
      <c r="G1121" t="s">
        <v>154</v>
      </c>
      <c r="H1121" t="s">
        <v>5707</v>
      </c>
      <c r="I1121" t="s">
        <v>6681</v>
      </c>
      <c r="N1121" t="s">
        <v>6349</v>
      </c>
      <c r="O1121" s="5">
        <f>0</f>
        <v>0</v>
      </c>
    </row>
    <row r="1122" spans="1:15" hidden="1" x14ac:dyDescent="0.35">
      <c r="A1122" t="s">
        <v>6535</v>
      </c>
      <c r="B1122" t="s">
        <v>80</v>
      </c>
      <c r="C1122" t="s">
        <v>6503</v>
      </c>
      <c r="D1122" t="s">
        <v>2821</v>
      </c>
      <c r="E1122" t="s">
        <v>119</v>
      </c>
      <c r="F1122" t="s">
        <v>119</v>
      </c>
      <c r="G1122" t="s">
        <v>154</v>
      </c>
      <c r="H1122" t="s">
        <v>5707</v>
      </c>
      <c r="I1122" t="s">
        <v>6682</v>
      </c>
      <c r="N1122" t="s">
        <v>6349</v>
      </c>
      <c r="O1122" s="5">
        <f>0</f>
        <v>0</v>
      </c>
    </row>
    <row r="1123" spans="1:15" hidden="1" x14ac:dyDescent="0.35">
      <c r="A1123" t="s">
        <v>6535</v>
      </c>
      <c r="B1123" t="s">
        <v>80</v>
      </c>
      <c r="C1123" t="s">
        <v>6503</v>
      </c>
      <c r="D1123" t="s">
        <v>2821</v>
      </c>
      <c r="E1123" t="s">
        <v>6683</v>
      </c>
      <c r="F1123" s="11" t="s">
        <v>6684</v>
      </c>
      <c r="G1123" t="s">
        <v>154</v>
      </c>
      <c r="H1123" t="s">
        <v>6347</v>
      </c>
      <c r="I1123" t="s">
        <v>6685</v>
      </c>
      <c r="N1123" t="s">
        <v>6349</v>
      </c>
      <c r="O1123" s="5">
        <f>0</f>
        <v>0</v>
      </c>
    </row>
    <row r="1124" spans="1:15" hidden="1" x14ac:dyDescent="0.35">
      <c r="A1124" t="s">
        <v>6535</v>
      </c>
      <c r="B1124" t="s">
        <v>80</v>
      </c>
      <c r="C1124" t="s">
        <v>6503</v>
      </c>
      <c r="D1124" t="s">
        <v>2821</v>
      </c>
      <c r="E1124" t="s">
        <v>6683</v>
      </c>
      <c r="F1124" s="11" t="s">
        <v>6686</v>
      </c>
      <c r="G1124" t="s">
        <v>154</v>
      </c>
      <c r="H1124" t="s">
        <v>6347</v>
      </c>
      <c r="I1124" t="s">
        <v>6685</v>
      </c>
      <c r="N1124" t="s">
        <v>6349</v>
      </c>
      <c r="O1124" s="5">
        <f>0</f>
        <v>0</v>
      </c>
    </row>
    <row r="1125" spans="1:15" hidden="1" x14ac:dyDescent="0.35">
      <c r="A1125" t="s">
        <v>6535</v>
      </c>
      <c r="B1125" t="s">
        <v>80</v>
      </c>
      <c r="C1125" t="s">
        <v>6503</v>
      </c>
      <c r="D1125" t="s">
        <v>2821</v>
      </c>
      <c r="E1125" t="s">
        <v>6683</v>
      </c>
      <c r="F1125" s="11" t="s">
        <v>6687</v>
      </c>
      <c r="G1125" t="s">
        <v>154</v>
      </c>
      <c r="H1125" t="s">
        <v>6347</v>
      </c>
      <c r="I1125" t="s">
        <v>6685</v>
      </c>
      <c r="N1125" t="s">
        <v>6349</v>
      </c>
      <c r="O1125" s="5">
        <f>0</f>
        <v>0</v>
      </c>
    </row>
    <row r="1126" spans="1:15" hidden="1" x14ac:dyDescent="0.35">
      <c r="A1126" t="s">
        <v>6535</v>
      </c>
      <c r="B1126" t="s">
        <v>80</v>
      </c>
      <c r="C1126" t="s">
        <v>6503</v>
      </c>
      <c r="D1126" t="s">
        <v>2821</v>
      </c>
      <c r="E1126" t="s">
        <v>6683</v>
      </c>
      <c r="F1126" s="11" t="s">
        <v>6688</v>
      </c>
      <c r="G1126" t="s">
        <v>154</v>
      </c>
      <c r="H1126" t="s">
        <v>6347</v>
      </c>
      <c r="I1126" t="s">
        <v>6685</v>
      </c>
      <c r="N1126" t="s">
        <v>6349</v>
      </c>
      <c r="O1126" s="5">
        <f>0</f>
        <v>0</v>
      </c>
    </row>
    <row r="1127" spans="1:15" hidden="1" x14ac:dyDescent="0.35">
      <c r="A1127" t="s">
        <v>6535</v>
      </c>
      <c r="B1127" t="s">
        <v>80</v>
      </c>
      <c r="C1127" t="s">
        <v>6503</v>
      </c>
      <c r="D1127" t="s">
        <v>2821</v>
      </c>
      <c r="E1127" t="s">
        <v>6683</v>
      </c>
      <c r="F1127" s="11" t="s">
        <v>6689</v>
      </c>
      <c r="G1127" t="s">
        <v>154</v>
      </c>
      <c r="H1127" t="s">
        <v>6347</v>
      </c>
      <c r="I1127" t="s">
        <v>6685</v>
      </c>
      <c r="N1127" t="s">
        <v>6349</v>
      </c>
      <c r="O1127" s="5">
        <f>0</f>
        <v>0</v>
      </c>
    </row>
    <row r="1128" spans="1:15" hidden="1" x14ac:dyDescent="0.35">
      <c r="A1128" t="s">
        <v>6535</v>
      </c>
      <c r="B1128" t="s">
        <v>80</v>
      </c>
      <c r="C1128" t="s">
        <v>6503</v>
      </c>
      <c r="D1128" t="s">
        <v>2821</v>
      </c>
      <c r="E1128" t="s">
        <v>6683</v>
      </c>
      <c r="F1128" s="11" t="s">
        <v>6690</v>
      </c>
      <c r="G1128" t="s">
        <v>154</v>
      </c>
      <c r="H1128" t="s">
        <v>6347</v>
      </c>
      <c r="I1128" t="s">
        <v>6685</v>
      </c>
      <c r="N1128" t="s">
        <v>6349</v>
      </c>
      <c r="O1128" s="5">
        <f>0</f>
        <v>0</v>
      </c>
    </row>
    <row r="1129" spans="1:15" hidden="1" x14ac:dyDescent="0.35">
      <c r="A1129" t="s">
        <v>6535</v>
      </c>
      <c r="B1129" t="s">
        <v>80</v>
      </c>
      <c r="C1129" t="s">
        <v>6503</v>
      </c>
      <c r="D1129" t="s">
        <v>2821</v>
      </c>
      <c r="E1129" t="s">
        <v>6683</v>
      </c>
      <c r="F1129" s="11" t="s">
        <v>6691</v>
      </c>
      <c r="G1129" t="s">
        <v>154</v>
      </c>
      <c r="H1129" t="s">
        <v>6347</v>
      </c>
      <c r="I1129" t="s">
        <v>6685</v>
      </c>
      <c r="N1129" t="s">
        <v>6349</v>
      </c>
      <c r="O1129" s="5">
        <f>0</f>
        <v>0</v>
      </c>
    </row>
    <row r="1130" spans="1:15" hidden="1" x14ac:dyDescent="0.35">
      <c r="A1130" t="s">
        <v>6535</v>
      </c>
      <c r="B1130" t="s">
        <v>80</v>
      </c>
      <c r="C1130" t="s">
        <v>6503</v>
      </c>
      <c r="D1130" t="s">
        <v>2821</v>
      </c>
      <c r="E1130" t="s">
        <v>6683</v>
      </c>
      <c r="F1130" s="11" t="s">
        <v>6692</v>
      </c>
      <c r="G1130" t="s">
        <v>154</v>
      </c>
      <c r="H1130" t="s">
        <v>6347</v>
      </c>
      <c r="I1130" t="s">
        <v>6685</v>
      </c>
      <c r="N1130" t="s">
        <v>6349</v>
      </c>
      <c r="O1130" s="5">
        <f>0</f>
        <v>0</v>
      </c>
    </row>
    <row r="1131" spans="1:15" hidden="1" x14ac:dyDescent="0.35">
      <c r="A1131" t="s">
        <v>6535</v>
      </c>
      <c r="B1131" t="s">
        <v>80</v>
      </c>
      <c r="C1131" t="s">
        <v>6503</v>
      </c>
      <c r="D1131" t="s">
        <v>2821</v>
      </c>
      <c r="E1131" t="s">
        <v>6683</v>
      </c>
      <c r="F1131" s="11" t="s">
        <v>6693</v>
      </c>
      <c r="G1131" t="s">
        <v>154</v>
      </c>
      <c r="H1131" t="s">
        <v>6347</v>
      </c>
      <c r="I1131" t="s">
        <v>6685</v>
      </c>
      <c r="N1131" t="s">
        <v>6349</v>
      </c>
      <c r="O1131" s="5">
        <f>0</f>
        <v>0</v>
      </c>
    </row>
    <row r="1132" spans="1:15" hidden="1" x14ac:dyDescent="0.35">
      <c r="A1132" t="s">
        <v>6535</v>
      </c>
      <c r="B1132" t="s">
        <v>80</v>
      </c>
      <c r="C1132" t="s">
        <v>6503</v>
      </c>
      <c r="D1132" t="s">
        <v>2821</v>
      </c>
      <c r="E1132" t="s">
        <v>6683</v>
      </c>
      <c r="F1132" s="11" t="s">
        <v>6694</v>
      </c>
      <c r="G1132" t="s">
        <v>154</v>
      </c>
      <c r="H1132" t="s">
        <v>6347</v>
      </c>
      <c r="I1132" t="s">
        <v>6685</v>
      </c>
      <c r="N1132" t="s">
        <v>6349</v>
      </c>
      <c r="O1132" s="5">
        <f>0</f>
        <v>0</v>
      </c>
    </row>
    <row r="1133" spans="1:15" hidden="1" x14ac:dyDescent="0.35">
      <c r="A1133" t="s">
        <v>6535</v>
      </c>
      <c r="B1133" t="s">
        <v>80</v>
      </c>
      <c r="C1133" t="s">
        <v>6503</v>
      </c>
      <c r="D1133" t="s">
        <v>2821</v>
      </c>
      <c r="E1133" t="s">
        <v>6683</v>
      </c>
      <c r="F1133" s="11" t="s">
        <v>6695</v>
      </c>
      <c r="G1133" t="s">
        <v>154</v>
      </c>
      <c r="H1133" t="s">
        <v>6347</v>
      </c>
      <c r="I1133" t="s">
        <v>6685</v>
      </c>
      <c r="N1133" t="s">
        <v>6349</v>
      </c>
      <c r="O1133" s="5">
        <f>0</f>
        <v>0</v>
      </c>
    </row>
    <row r="1134" spans="1:15" hidden="1" x14ac:dyDescent="0.35">
      <c r="A1134" t="s">
        <v>6535</v>
      </c>
      <c r="B1134" t="s">
        <v>80</v>
      </c>
      <c r="C1134" t="s">
        <v>6503</v>
      </c>
      <c r="D1134" t="s">
        <v>2821</v>
      </c>
      <c r="E1134" t="s">
        <v>6683</v>
      </c>
      <c r="F1134" s="11" t="s">
        <v>6696</v>
      </c>
      <c r="G1134" t="s">
        <v>154</v>
      </c>
      <c r="H1134" t="s">
        <v>6347</v>
      </c>
      <c r="I1134" t="s">
        <v>6685</v>
      </c>
      <c r="N1134" t="s">
        <v>6349</v>
      </c>
      <c r="O1134" s="5">
        <f>0</f>
        <v>0</v>
      </c>
    </row>
    <row r="1135" spans="1:15" hidden="1" x14ac:dyDescent="0.35">
      <c r="A1135" t="s">
        <v>6535</v>
      </c>
      <c r="B1135" t="s">
        <v>80</v>
      </c>
      <c r="C1135" t="s">
        <v>6503</v>
      </c>
      <c r="D1135" t="s">
        <v>2821</v>
      </c>
      <c r="E1135" t="s">
        <v>6683</v>
      </c>
      <c r="F1135" s="11" t="s">
        <v>6697</v>
      </c>
      <c r="G1135" t="s">
        <v>154</v>
      </c>
      <c r="H1135" t="s">
        <v>6347</v>
      </c>
      <c r="I1135" t="s">
        <v>6685</v>
      </c>
      <c r="N1135" t="s">
        <v>6349</v>
      </c>
      <c r="O1135" s="5">
        <f>0</f>
        <v>0</v>
      </c>
    </row>
    <row r="1136" spans="1:15" hidden="1" x14ac:dyDescent="0.35">
      <c r="A1136" t="s">
        <v>6535</v>
      </c>
      <c r="B1136" t="s">
        <v>80</v>
      </c>
      <c r="C1136" t="s">
        <v>6503</v>
      </c>
      <c r="D1136" t="s">
        <v>2821</v>
      </c>
      <c r="E1136" t="s">
        <v>6683</v>
      </c>
      <c r="F1136" s="11" t="s">
        <v>6698</v>
      </c>
      <c r="G1136" t="s">
        <v>154</v>
      </c>
      <c r="H1136" t="s">
        <v>6347</v>
      </c>
      <c r="I1136" t="s">
        <v>6685</v>
      </c>
      <c r="N1136" t="s">
        <v>6349</v>
      </c>
      <c r="O1136" s="5">
        <f>0</f>
        <v>0</v>
      </c>
    </row>
    <row r="1137" spans="1:15" hidden="1" x14ac:dyDescent="0.35">
      <c r="A1137" t="s">
        <v>6535</v>
      </c>
      <c r="B1137" t="s">
        <v>80</v>
      </c>
      <c r="C1137" t="s">
        <v>6503</v>
      </c>
      <c r="D1137" t="s">
        <v>2821</v>
      </c>
      <c r="E1137" t="s">
        <v>6683</v>
      </c>
      <c r="F1137" s="11" t="s">
        <v>6699</v>
      </c>
      <c r="G1137" t="s">
        <v>154</v>
      </c>
      <c r="H1137" t="s">
        <v>6347</v>
      </c>
      <c r="I1137" t="s">
        <v>6685</v>
      </c>
      <c r="N1137" t="s">
        <v>6349</v>
      </c>
      <c r="O1137" s="5">
        <f>0</f>
        <v>0</v>
      </c>
    </row>
    <row r="1138" spans="1:15" hidden="1" x14ac:dyDescent="0.35">
      <c r="A1138" t="s">
        <v>6535</v>
      </c>
      <c r="B1138" t="s">
        <v>80</v>
      </c>
      <c r="C1138" t="s">
        <v>6503</v>
      </c>
      <c r="D1138" t="s">
        <v>2821</v>
      </c>
      <c r="E1138" t="s">
        <v>6683</v>
      </c>
      <c r="F1138" s="11" t="s">
        <v>6700</v>
      </c>
      <c r="G1138" t="s">
        <v>154</v>
      </c>
      <c r="H1138" t="s">
        <v>6347</v>
      </c>
      <c r="I1138" t="s">
        <v>6685</v>
      </c>
      <c r="N1138" t="s">
        <v>6349</v>
      </c>
      <c r="O1138" s="5">
        <f>0</f>
        <v>0</v>
      </c>
    </row>
    <row r="1139" spans="1:15" hidden="1" x14ac:dyDescent="0.35">
      <c r="A1139" t="s">
        <v>6535</v>
      </c>
      <c r="B1139" t="s">
        <v>80</v>
      </c>
      <c r="C1139" t="s">
        <v>6503</v>
      </c>
      <c r="D1139" t="s">
        <v>2821</v>
      </c>
      <c r="E1139" t="s">
        <v>6683</v>
      </c>
      <c r="F1139" s="11" t="s">
        <v>6701</v>
      </c>
      <c r="G1139" t="s">
        <v>154</v>
      </c>
      <c r="H1139" t="s">
        <v>6347</v>
      </c>
      <c r="I1139" t="s">
        <v>6685</v>
      </c>
      <c r="N1139" t="s">
        <v>6349</v>
      </c>
      <c r="O1139" s="5">
        <f>0</f>
        <v>0</v>
      </c>
    </row>
    <row r="1140" spans="1:15" hidden="1" x14ac:dyDescent="0.35">
      <c r="A1140" t="s">
        <v>6535</v>
      </c>
      <c r="B1140" t="s">
        <v>80</v>
      </c>
      <c r="C1140" t="s">
        <v>6503</v>
      </c>
      <c r="D1140" t="s">
        <v>2821</v>
      </c>
      <c r="E1140" t="s">
        <v>6683</v>
      </c>
      <c r="F1140" s="11" t="s">
        <v>6702</v>
      </c>
      <c r="G1140" t="s">
        <v>154</v>
      </c>
      <c r="H1140" t="s">
        <v>6347</v>
      </c>
      <c r="I1140" t="s">
        <v>6685</v>
      </c>
      <c r="N1140" t="s">
        <v>6349</v>
      </c>
      <c r="O1140" s="5">
        <f>0</f>
        <v>0</v>
      </c>
    </row>
    <row r="1141" spans="1:15" hidden="1" x14ac:dyDescent="0.35">
      <c r="A1141" t="s">
        <v>6535</v>
      </c>
      <c r="B1141" t="s">
        <v>80</v>
      </c>
      <c r="C1141" t="s">
        <v>6503</v>
      </c>
      <c r="D1141" t="s">
        <v>2821</v>
      </c>
      <c r="E1141" t="s">
        <v>6683</v>
      </c>
      <c r="F1141" s="11" t="s">
        <v>6703</v>
      </c>
      <c r="G1141" t="s">
        <v>154</v>
      </c>
      <c r="H1141" t="s">
        <v>6347</v>
      </c>
      <c r="I1141" t="s">
        <v>6685</v>
      </c>
      <c r="N1141" t="s">
        <v>6349</v>
      </c>
      <c r="O1141" s="5">
        <f>0</f>
        <v>0</v>
      </c>
    </row>
    <row r="1142" spans="1:15" hidden="1" x14ac:dyDescent="0.35">
      <c r="A1142" t="s">
        <v>6535</v>
      </c>
      <c r="B1142" t="s">
        <v>80</v>
      </c>
      <c r="C1142" t="s">
        <v>6503</v>
      </c>
      <c r="D1142" t="s">
        <v>2821</v>
      </c>
      <c r="E1142" t="s">
        <v>6683</v>
      </c>
      <c r="F1142" s="11" t="s">
        <v>6704</v>
      </c>
      <c r="G1142" t="s">
        <v>154</v>
      </c>
      <c r="H1142" t="s">
        <v>6347</v>
      </c>
      <c r="I1142" t="s">
        <v>6685</v>
      </c>
      <c r="N1142" t="s">
        <v>6349</v>
      </c>
      <c r="O1142" s="5">
        <f>0</f>
        <v>0</v>
      </c>
    </row>
    <row r="1143" spans="1:15" hidden="1" x14ac:dyDescent="0.35">
      <c r="A1143" t="s">
        <v>6535</v>
      </c>
      <c r="B1143" t="s">
        <v>80</v>
      </c>
      <c r="C1143" t="s">
        <v>6503</v>
      </c>
      <c r="D1143" t="s">
        <v>2821</v>
      </c>
      <c r="E1143" t="s">
        <v>6683</v>
      </c>
      <c r="F1143" s="11" t="s">
        <v>6705</v>
      </c>
      <c r="G1143" t="s">
        <v>154</v>
      </c>
      <c r="H1143" t="s">
        <v>6347</v>
      </c>
      <c r="I1143" t="s">
        <v>6685</v>
      </c>
      <c r="N1143" t="s">
        <v>6349</v>
      </c>
      <c r="O1143" s="5">
        <f>0</f>
        <v>0</v>
      </c>
    </row>
    <row r="1144" spans="1:15" hidden="1" x14ac:dyDescent="0.35">
      <c r="A1144" t="s">
        <v>6535</v>
      </c>
      <c r="B1144" t="s">
        <v>80</v>
      </c>
      <c r="C1144" t="s">
        <v>6503</v>
      </c>
      <c r="D1144" t="s">
        <v>2821</v>
      </c>
      <c r="E1144" t="s">
        <v>6683</v>
      </c>
      <c r="F1144" s="11" t="s">
        <v>6706</v>
      </c>
      <c r="G1144" t="s">
        <v>154</v>
      </c>
      <c r="H1144" t="s">
        <v>6347</v>
      </c>
      <c r="I1144" t="s">
        <v>6685</v>
      </c>
      <c r="N1144" t="s">
        <v>6349</v>
      </c>
      <c r="O1144" s="5">
        <f>0</f>
        <v>0</v>
      </c>
    </row>
    <row r="1145" spans="1:15" hidden="1" x14ac:dyDescent="0.35">
      <c r="A1145" t="s">
        <v>6535</v>
      </c>
      <c r="B1145" t="s">
        <v>80</v>
      </c>
      <c r="C1145" t="s">
        <v>6503</v>
      </c>
      <c r="D1145" t="s">
        <v>2821</v>
      </c>
      <c r="E1145" t="s">
        <v>6683</v>
      </c>
      <c r="F1145" s="11" t="s">
        <v>6707</v>
      </c>
      <c r="G1145" t="s">
        <v>154</v>
      </c>
      <c r="H1145" t="s">
        <v>6347</v>
      </c>
      <c r="I1145" t="s">
        <v>6685</v>
      </c>
      <c r="N1145" t="s">
        <v>6349</v>
      </c>
      <c r="O1145" s="5">
        <f>0</f>
        <v>0</v>
      </c>
    </row>
    <row r="1146" spans="1:15" hidden="1" x14ac:dyDescent="0.35">
      <c r="A1146" t="s">
        <v>6535</v>
      </c>
      <c r="B1146" t="s">
        <v>80</v>
      </c>
      <c r="C1146" t="s">
        <v>6503</v>
      </c>
      <c r="D1146" t="s">
        <v>2821</v>
      </c>
      <c r="E1146" t="s">
        <v>6683</v>
      </c>
      <c r="F1146" s="11" t="s">
        <v>6708</v>
      </c>
      <c r="G1146" t="s">
        <v>154</v>
      </c>
      <c r="H1146" t="s">
        <v>6347</v>
      </c>
      <c r="I1146" t="s">
        <v>6685</v>
      </c>
      <c r="N1146" t="s">
        <v>6349</v>
      </c>
      <c r="O1146" s="5">
        <f>0</f>
        <v>0</v>
      </c>
    </row>
    <row r="1147" spans="1:15" hidden="1" x14ac:dyDescent="0.35">
      <c r="A1147" t="s">
        <v>6535</v>
      </c>
      <c r="B1147" t="s">
        <v>80</v>
      </c>
      <c r="C1147" t="s">
        <v>6503</v>
      </c>
      <c r="D1147" t="s">
        <v>2821</v>
      </c>
      <c r="E1147" t="s">
        <v>6683</v>
      </c>
      <c r="F1147" s="11" t="s">
        <v>6709</v>
      </c>
      <c r="G1147" t="s">
        <v>154</v>
      </c>
      <c r="H1147" t="s">
        <v>6347</v>
      </c>
      <c r="I1147" t="s">
        <v>6685</v>
      </c>
      <c r="N1147" t="s">
        <v>6349</v>
      </c>
      <c r="O1147" s="5">
        <f>0</f>
        <v>0</v>
      </c>
    </row>
    <row r="1148" spans="1:15" hidden="1" x14ac:dyDescent="0.35">
      <c r="A1148" t="s">
        <v>6535</v>
      </c>
      <c r="B1148" t="s">
        <v>80</v>
      </c>
      <c r="C1148" t="s">
        <v>6503</v>
      </c>
      <c r="D1148" t="s">
        <v>2821</v>
      </c>
      <c r="E1148" t="s">
        <v>6683</v>
      </c>
      <c r="F1148" s="11" t="s">
        <v>6710</v>
      </c>
      <c r="G1148" t="s">
        <v>154</v>
      </c>
      <c r="H1148" t="s">
        <v>6347</v>
      </c>
      <c r="I1148" t="s">
        <v>6685</v>
      </c>
      <c r="N1148" t="s">
        <v>6349</v>
      </c>
      <c r="O1148" s="5">
        <f>0</f>
        <v>0</v>
      </c>
    </row>
    <row r="1149" spans="1:15" hidden="1" x14ac:dyDescent="0.35">
      <c r="A1149" t="s">
        <v>6535</v>
      </c>
      <c r="B1149" t="s">
        <v>80</v>
      </c>
      <c r="C1149" t="s">
        <v>6506</v>
      </c>
      <c r="D1149" t="s">
        <v>1398</v>
      </c>
      <c r="E1149" t="s">
        <v>119</v>
      </c>
      <c r="F1149" t="s">
        <v>119</v>
      </c>
      <c r="G1149" t="s">
        <v>162</v>
      </c>
      <c r="H1149" t="s">
        <v>6347</v>
      </c>
      <c r="I1149" t="s">
        <v>6513</v>
      </c>
      <c r="N1149" t="s">
        <v>6349</v>
      </c>
      <c r="O1149" s="5">
        <f>0</f>
        <v>0</v>
      </c>
    </row>
    <row r="1150" spans="1:15" x14ac:dyDescent="0.35">
      <c r="A1150" t="s">
        <v>6535</v>
      </c>
      <c r="B1150" t="s">
        <v>80</v>
      </c>
      <c r="C1150" t="s">
        <v>6506</v>
      </c>
      <c r="D1150" t="s">
        <v>1398</v>
      </c>
      <c r="E1150" t="s">
        <v>119</v>
      </c>
      <c r="F1150" t="s">
        <v>119</v>
      </c>
      <c r="G1150" t="s">
        <v>165</v>
      </c>
      <c r="H1150" t="s">
        <v>5707</v>
      </c>
      <c r="I1150" t="s">
        <v>6514</v>
      </c>
      <c r="N1150" t="s">
        <v>6349</v>
      </c>
      <c r="O1150" s="5">
        <f>0</f>
        <v>0</v>
      </c>
    </row>
    <row r="1151" spans="1:15" hidden="1" x14ac:dyDescent="0.35">
      <c r="A1151" t="s">
        <v>6535</v>
      </c>
      <c r="B1151" t="s">
        <v>80</v>
      </c>
      <c r="C1151" t="s">
        <v>6506</v>
      </c>
      <c r="D1151" t="s">
        <v>1398</v>
      </c>
      <c r="E1151" t="s">
        <v>119</v>
      </c>
      <c r="F1151" t="s">
        <v>119</v>
      </c>
      <c r="G1151" t="s">
        <v>161</v>
      </c>
      <c r="H1151" t="s">
        <v>5707</v>
      </c>
      <c r="I1151" t="s">
        <v>6509</v>
      </c>
      <c r="N1151" t="s">
        <v>6349</v>
      </c>
      <c r="O1151" s="5">
        <f>0</f>
        <v>0</v>
      </c>
    </row>
    <row r="1152" spans="1:15" hidden="1" x14ac:dyDescent="0.35">
      <c r="A1152" t="s">
        <v>6535</v>
      </c>
      <c r="B1152" t="s">
        <v>80</v>
      </c>
      <c r="C1152" t="s">
        <v>6506</v>
      </c>
      <c r="D1152" t="s">
        <v>1398</v>
      </c>
      <c r="E1152" t="s">
        <v>119</v>
      </c>
      <c r="F1152" t="s">
        <v>119</v>
      </c>
      <c r="G1152" t="s">
        <v>159</v>
      </c>
      <c r="H1152" t="s">
        <v>5707</v>
      </c>
      <c r="I1152" t="s">
        <v>6510</v>
      </c>
      <c r="N1152" t="s">
        <v>6349</v>
      </c>
      <c r="O1152" s="5">
        <f>0</f>
        <v>0</v>
      </c>
    </row>
    <row r="1153" spans="1:15" hidden="1" x14ac:dyDescent="0.35">
      <c r="A1153" t="s">
        <v>6535</v>
      </c>
      <c r="B1153" t="s">
        <v>80</v>
      </c>
      <c r="C1153" t="s">
        <v>6506</v>
      </c>
      <c r="D1153" t="s">
        <v>1398</v>
      </c>
      <c r="E1153" t="s">
        <v>119</v>
      </c>
      <c r="F1153" t="s">
        <v>119</v>
      </c>
      <c r="G1153" t="s">
        <v>162</v>
      </c>
      <c r="H1153" t="s">
        <v>6347</v>
      </c>
      <c r="I1153" t="s">
        <v>6508</v>
      </c>
      <c r="N1153" t="s">
        <v>6349</v>
      </c>
      <c r="O1153" s="5">
        <f>0</f>
        <v>0</v>
      </c>
    </row>
    <row r="1154" spans="1:15" hidden="1" x14ac:dyDescent="0.35">
      <c r="A1154" t="s">
        <v>6535</v>
      </c>
      <c r="B1154" t="s">
        <v>80</v>
      </c>
      <c r="C1154" t="s">
        <v>6506</v>
      </c>
      <c r="D1154" t="s">
        <v>1398</v>
      </c>
      <c r="E1154" t="s">
        <v>119</v>
      </c>
      <c r="F1154" t="s">
        <v>119</v>
      </c>
      <c r="G1154" t="s">
        <v>154</v>
      </c>
      <c r="H1154" t="s">
        <v>6347</v>
      </c>
      <c r="I1154" t="s">
        <v>6711</v>
      </c>
      <c r="N1154" t="s">
        <v>6349</v>
      </c>
      <c r="O1154" s="5">
        <f>0</f>
        <v>0</v>
      </c>
    </row>
    <row r="1155" spans="1:15" hidden="1" x14ac:dyDescent="0.35">
      <c r="A1155" t="s">
        <v>6535</v>
      </c>
      <c r="B1155" t="s">
        <v>80</v>
      </c>
      <c r="C1155" t="s">
        <v>6506</v>
      </c>
      <c r="D1155" t="s">
        <v>1398</v>
      </c>
      <c r="E1155" t="s">
        <v>119</v>
      </c>
      <c r="F1155" t="s">
        <v>119</v>
      </c>
      <c r="G1155" t="s">
        <v>161</v>
      </c>
      <c r="H1155" t="s">
        <v>6347</v>
      </c>
      <c r="I1155" t="s">
        <v>6712</v>
      </c>
      <c r="N1155" t="s">
        <v>6349</v>
      </c>
      <c r="O1155" s="5">
        <f>0</f>
        <v>0</v>
      </c>
    </row>
    <row r="1156" spans="1:15" hidden="1" x14ac:dyDescent="0.35">
      <c r="A1156" t="s">
        <v>6535</v>
      </c>
      <c r="B1156" t="s">
        <v>80</v>
      </c>
      <c r="C1156" t="s">
        <v>6506</v>
      </c>
      <c r="D1156" t="s">
        <v>1398</v>
      </c>
      <c r="E1156" t="s">
        <v>119</v>
      </c>
      <c r="F1156" t="s">
        <v>119</v>
      </c>
      <c r="G1156" t="s">
        <v>154</v>
      </c>
      <c r="H1156" t="s">
        <v>6347</v>
      </c>
      <c r="I1156" t="s">
        <v>6713</v>
      </c>
      <c r="N1156" t="s">
        <v>6349</v>
      </c>
      <c r="O1156" s="5">
        <f>0</f>
        <v>0</v>
      </c>
    </row>
    <row r="1157" spans="1:15" hidden="1" x14ac:dyDescent="0.35">
      <c r="A1157" t="s">
        <v>6535</v>
      </c>
      <c r="B1157" t="s">
        <v>80</v>
      </c>
      <c r="C1157" t="s">
        <v>6506</v>
      </c>
      <c r="D1157" t="s">
        <v>1398</v>
      </c>
      <c r="E1157" t="s">
        <v>119</v>
      </c>
      <c r="F1157" t="s">
        <v>119</v>
      </c>
      <c r="G1157" t="s">
        <v>159</v>
      </c>
      <c r="H1157" t="s">
        <v>5707</v>
      </c>
      <c r="I1157" t="s">
        <v>6511</v>
      </c>
      <c r="N1157" t="s">
        <v>6349</v>
      </c>
      <c r="O1157" s="5">
        <f>0</f>
        <v>0</v>
      </c>
    </row>
    <row r="1158" spans="1:15" hidden="1" x14ac:dyDescent="0.35">
      <c r="A1158" t="s">
        <v>6535</v>
      </c>
      <c r="B1158" t="s">
        <v>80</v>
      </c>
      <c r="C1158" t="s">
        <v>6506</v>
      </c>
      <c r="D1158" t="s">
        <v>1398</v>
      </c>
      <c r="E1158" t="s">
        <v>119</v>
      </c>
      <c r="F1158" t="s">
        <v>119</v>
      </c>
      <c r="G1158" t="s">
        <v>162</v>
      </c>
      <c r="H1158" t="s">
        <v>6347</v>
      </c>
      <c r="I1158" t="s">
        <v>6512</v>
      </c>
      <c r="N1158" t="s">
        <v>6349</v>
      </c>
      <c r="O1158" s="5">
        <f>0</f>
        <v>0</v>
      </c>
    </row>
    <row r="1159" spans="1:15" hidden="1" x14ac:dyDescent="0.35">
      <c r="A1159" t="s">
        <v>6535</v>
      </c>
      <c r="B1159" t="s">
        <v>80</v>
      </c>
      <c r="C1159" t="s">
        <v>6506</v>
      </c>
      <c r="D1159" t="s">
        <v>1398</v>
      </c>
      <c r="E1159" t="s">
        <v>119</v>
      </c>
      <c r="F1159" t="s">
        <v>6714</v>
      </c>
      <c r="G1159" t="s">
        <v>154</v>
      </c>
      <c r="H1159" t="s">
        <v>6347</v>
      </c>
      <c r="I1159" t="s">
        <v>6715</v>
      </c>
      <c r="N1159" t="s">
        <v>6349</v>
      </c>
      <c r="O1159" s="5">
        <f>0</f>
        <v>0</v>
      </c>
    </row>
    <row r="1160" spans="1:15" hidden="1" x14ac:dyDescent="0.35">
      <c r="A1160" t="s">
        <v>6535</v>
      </c>
      <c r="B1160" t="s">
        <v>80</v>
      </c>
      <c r="C1160" t="s">
        <v>6506</v>
      </c>
      <c r="D1160" t="s">
        <v>1398</v>
      </c>
      <c r="E1160" t="s">
        <v>119</v>
      </c>
      <c r="F1160" t="s">
        <v>6716</v>
      </c>
      <c r="G1160" t="s">
        <v>154</v>
      </c>
      <c r="H1160" t="s">
        <v>6347</v>
      </c>
      <c r="I1160" t="s">
        <v>6715</v>
      </c>
      <c r="N1160" t="s">
        <v>6349</v>
      </c>
      <c r="O1160" s="5">
        <f>0</f>
        <v>0</v>
      </c>
    </row>
    <row r="1161" spans="1:15" hidden="1" x14ac:dyDescent="0.35">
      <c r="A1161" t="s">
        <v>6535</v>
      </c>
      <c r="B1161" t="s">
        <v>80</v>
      </c>
      <c r="C1161" t="s">
        <v>6506</v>
      </c>
      <c r="D1161" t="s">
        <v>1398</v>
      </c>
      <c r="E1161" t="s">
        <v>119</v>
      </c>
      <c r="F1161" t="s">
        <v>6717</v>
      </c>
      <c r="G1161" t="s">
        <v>154</v>
      </c>
      <c r="H1161" t="s">
        <v>6347</v>
      </c>
      <c r="I1161" t="s">
        <v>6715</v>
      </c>
      <c r="N1161" t="s">
        <v>6349</v>
      </c>
      <c r="O1161" s="5">
        <f>0</f>
        <v>0</v>
      </c>
    </row>
    <row r="1162" spans="1:15" hidden="1" x14ac:dyDescent="0.35">
      <c r="A1162" t="s">
        <v>6535</v>
      </c>
      <c r="B1162" t="s">
        <v>80</v>
      </c>
      <c r="C1162" t="s">
        <v>6506</v>
      </c>
      <c r="D1162" t="s">
        <v>1398</v>
      </c>
      <c r="E1162" t="s">
        <v>119</v>
      </c>
      <c r="F1162" t="s">
        <v>6718</v>
      </c>
      <c r="G1162" t="s">
        <v>154</v>
      </c>
      <c r="H1162" t="s">
        <v>6347</v>
      </c>
      <c r="I1162" t="s">
        <v>6715</v>
      </c>
      <c r="N1162" t="s">
        <v>6349</v>
      </c>
      <c r="O1162" s="5">
        <f>0</f>
        <v>0</v>
      </c>
    </row>
    <row r="1163" spans="1:15" hidden="1" x14ac:dyDescent="0.35">
      <c r="A1163" t="s">
        <v>6535</v>
      </c>
      <c r="B1163" t="s">
        <v>80</v>
      </c>
      <c r="C1163" t="s">
        <v>6506</v>
      </c>
      <c r="D1163" t="s">
        <v>1398</v>
      </c>
      <c r="E1163" t="s">
        <v>119</v>
      </c>
      <c r="F1163" t="s">
        <v>6719</v>
      </c>
      <c r="G1163" t="s">
        <v>154</v>
      </c>
      <c r="H1163" t="s">
        <v>6347</v>
      </c>
      <c r="I1163" t="s">
        <v>6715</v>
      </c>
      <c r="N1163" t="s">
        <v>6349</v>
      </c>
      <c r="O1163" s="5">
        <f>0</f>
        <v>0</v>
      </c>
    </row>
    <row r="1164" spans="1:15" hidden="1" x14ac:dyDescent="0.35">
      <c r="A1164" t="s">
        <v>6535</v>
      </c>
      <c r="B1164" t="s">
        <v>80</v>
      </c>
      <c r="C1164" t="s">
        <v>6506</v>
      </c>
      <c r="D1164" t="s">
        <v>1398</v>
      </c>
      <c r="E1164" t="s">
        <v>119</v>
      </c>
      <c r="F1164" t="s">
        <v>6720</v>
      </c>
      <c r="G1164" t="s">
        <v>154</v>
      </c>
      <c r="H1164" t="s">
        <v>6347</v>
      </c>
      <c r="I1164" t="s">
        <v>6715</v>
      </c>
      <c r="N1164" t="s">
        <v>6349</v>
      </c>
      <c r="O1164" s="5">
        <f>0</f>
        <v>0</v>
      </c>
    </row>
    <row r="1165" spans="1:15" hidden="1" x14ac:dyDescent="0.35">
      <c r="A1165" t="s">
        <v>6535</v>
      </c>
      <c r="B1165" t="s">
        <v>80</v>
      </c>
      <c r="C1165" t="s">
        <v>6506</v>
      </c>
      <c r="D1165" t="s">
        <v>1398</v>
      </c>
      <c r="E1165" t="s">
        <v>119</v>
      </c>
      <c r="F1165" t="s">
        <v>6721</v>
      </c>
      <c r="G1165" t="s">
        <v>154</v>
      </c>
      <c r="H1165" t="s">
        <v>6347</v>
      </c>
      <c r="I1165" t="s">
        <v>6715</v>
      </c>
      <c r="N1165" t="s">
        <v>6349</v>
      </c>
      <c r="O1165" s="5">
        <f>0</f>
        <v>0</v>
      </c>
    </row>
    <row r="1166" spans="1:15" hidden="1" x14ac:dyDescent="0.35">
      <c r="A1166" t="s">
        <v>6535</v>
      </c>
      <c r="B1166" t="s">
        <v>80</v>
      </c>
      <c r="C1166" t="s">
        <v>6506</v>
      </c>
      <c r="D1166" t="s">
        <v>1398</v>
      </c>
      <c r="E1166" t="s">
        <v>119</v>
      </c>
      <c r="F1166" t="s">
        <v>6722</v>
      </c>
      <c r="G1166" t="s">
        <v>154</v>
      </c>
      <c r="H1166" t="s">
        <v>6347</v>
      </c>
      <c r="I1166" t="s">
        <v>6715</v>
      </c>
      <c r="N1166" t="s">
        <v>6349</v>
      </c>
      <c r="O1166" s="5">
        <f>0</f>
        <v>0</v>
      </c>
    </row>
    <row r="1167" spans="1:15" hidden="1" x14ac:dyDescent="0.35">
      <c r="A1167" t="s">
        <v>6535</v>
      </c>
      <c r="B1167" t="s">
        <v>80</v>
      </c>
      <c r="C1167" t="s">
        <v>6506</v>
      </c>
      <c r="D1167" t="s">
        <v>1398</v>
      </c>
      <c r="E1167" t="s">
        <v>119</v>
      </c>
      <c r="F1167" t="s">
        <v>6723</v>
      </c>
      <c r="G1167" t="s">
        <v>154</v>
      </c>
      <c r="H1167" t="s">
        <v>6347</v>
      </c>
      <c r="I1167" t="s">
        <v>6715</v>
      </c>
      <c r="N1167" t="s">
        <v>6349</v>
      </c>
      <c r="O1167" s="5">
        <f>0</f>
        <v>0</v>
      </c>
    </row>
    <row r="1168" spans="1:15" hidden="1" x14ac:dyDescent="0.35">
      <c r="A1168" t="s">
        <v>6535</v>
      </c>
      <c r="B1168" t="s">
        <v>80</v>
      </c>
      <c r="C1168" t="s">
        <v>6506</v>
      </c>
      <c r="D1168" t="s">
        <v>1398</v>
      </c>
      <c r="E1168" t="s">
        <v>119</v>
      </c>
      <c r="F1168" t="s">
        <v>6724</v>
      </c>
      <c r="G1168" t="s">
        <v>154</v>
      </c>
      <c r="H1168" t="s">
        <v>6347</v>
      </c>
      <c r="I1168" t="s">
        <v>6715</v>
      </c>
      <c r="N1168" t="s">
        <v>6349</v>
      </c>
      <c r="O1168" s="5">
        <f>0</f>
        <v>0</v>
      </c>
    </row>
    <row r="1169" spans="1:15" hidden="1" x14ac:dyDescent="0.35">
      <c r="A1169" t="s">
        <v>6535</v>
      </c>
      <c r="B1169" t="s">
        <v>80</v>
      </c>
      <c r="C1169" t="s">
        <v>6506</v>
      </c>
      <c r="D1169" t="s">
        <v>1398</v>
      </c>
      <c r="E1169" t="s">
        <v>119</v>
      </c>
      <c r="F1169" t="s">
        <v>6725</v>
      </c>
      <c r="G1169" t="s">
        <v>154</v>
      </c>
      <c r="H1169" t="s">
        <v>6347</v>
      </c>
      <c r="I1169" t="s">
        <v>6715</v>
      </c>
      <c r="N1169" t="s">
        <v>6349</v>
      </c>
      <c r="O1169" s="5">
        <f>0</f>
        <v>0</v>
      </c>
    </row>
    <row r="1170" spans="1:15" hidden="1" x14ac:dyDescent="0.35">
      <c r="A1170" t="s">
        <v>6535</v>
      </c>
      <c r="B1170" t="s">
        <v>80</v>
      </c>
      <c r="C1170" t="s">
        <v>6506</v>
      </c>
      <c r="D1170" t="s">
        <v>1398</v>
      </c>
      <c r="E1170" t="s">
        <v>119</v>
      </c>
      <c r="F1170" t="s">
        <v>6726</v>
      </c>
      <c r="G1170" t="s">
        <v>154</v>
      </c>
      <c r="H1170" t="s">
        <v>6347</v>
      </c>
      <c r="I1170" t="s">
        <v>6715</v>
      </c>
      <c r="N1170" t="s">
        <v>6349</v>
      </c>
      <c r="O1170" s="5">
        <f>0</f>
        <v>0</v>
      </c>
    </row>
    <row r="1171" spans="1:15" hidden="1" x14ac:dyDescent="0.35">
      <c r="A1171" t="s">
        <v>6535</v>
      </c>
      <c r="B1171" t="s">
        <v>80</v>
      </c>
      <c r="C1171" t="s">
        <v>6506</v>
      </c>
      <c r="D1171" t="s">
        <v>1398</v>
      </c>
      <c r="E1171" t="s">
        <v>119</v>
      </c>
      <c r="F1171" t="s">
        <v>6727</v>
      </c>
      <c r="G1171" t="s">
        <v>154</v>
      </c>
      <c r="H1171" t="s">
        <v>6347</v>
      </c>
      <c r="I1171" t="s">
        <v>6715</v>
      </c>
      <c r="N1171" t="s">
        <v>6349</v>
      </c>
      <c r="O1171" s="5">
        <f>0</f>
        <v>0</v>
      </c>
    </row>
    <row r="1172" spans="1:15" hidden="1" x14ac:dyDescent="0.35">
      <c r="A1172" t="s">
        <v>6535</v>
      </c>
      <c r="B1172" t="s">
        <v>80</v>
      </c>
      <c r="C1172" t="s">
        <v>6506</v>
      </c>
      <c r="D1172" t="s">
        <v>1398</v>
      </c>
      <c r="E1172" t="s">
        <v>119</v>
      </c>
      <c r="F1172" t="s">
        <v>6728</v>
      </c>
      <c r="G1172" t="s">
        <v>154</v>
      </c>
      <c r="H1172" t="s">
        <v>6347</v>
      </c>
      <c r="I1172" t="s">
        <v>6715</v>
      </c>
      <c r="N1172" t="s">
        <v>6349</v>
      </c>
      <c r="O1172" s="5">
        <f>0</f>
        <v>0</v>
      </c>
    </row>
    <row r="1173" spans="1:15" hidden="1" x14ac:dyDescent="0.35">
      <c r="A1173" t="s">
        <v>6535</v>
      </c>
      <c r="B1173" t="s">
        <v>80</v>
      </c>
      <c r="C1173" t="s">
        <v>6506</v>
      </c>
      <c r="D1173" t="s">
        <v>1398</v>
      </c>
      <c r="E1173" t="s">
        <v>119</v>
      </c>
      <c r="F1173" t="s">
        <v>6729</v>
      </c>
      <c r="G1173" t="s">
        <v>154</v>
      </c>
      <c r="H1173" t="s">
        <v>6347</v>
      </c>
      <c r="I1173" t="s">
        <v>6715</v>
      </c>
      <c r="N1173" t="s">
        <v>6349</v>
      </c>
      <c r="O1173" s="5">
        <f>0</f>
        <v>0</v>
      </c>
    </row>
    <row r="1174" spans="1:15" hidden="1" x14ac:dyDescent="0.35">
      <c r="A1174" t="s">
        <v>6535</v>
      </c>
      <c r="B1174" t="s">
        <v>80</v>
      </c>
      <c r="C1174" t="s">
        <v>6506</v>
      </c>
      <c r="D1174" t="s">
        <v>1398</v>
      </c>
      <c r="E1174" t="s">
        <v>119</v>
      </c>
      <c r="F1174" t="s">
        <v>6730</v>
      </c>
      <c r="G1174" t="s">
        <v>154</v>
      </c>
      <c r="H1174" t="s">
        <v>6347</v>
      </c>
      <c r="I1174" t="s">
        <v>6715</v>
      </c>
      <c r="N1174" t="s">
        <v>6349</v>
      </c>
      <c r="O1174" s="5">
        <f>0</f>
        <v>0</v>
      </c>
    </row>
    <row r="1175" spans="1:15" hidden="1" x14ac:dyDescent="0.35">
      <c r="A1175" t="s">
        <v>6535</v>
      </c>
      <c r="B1175" t="s">
        <v>80</v>
      </c>
      <c r="C1175" t="s">
        <v>6506</v>
      </c>
      <c r="D1175" t="s">
        <v>1398</v>
      </c>
      <c r="E1175" t="s">
        <v>119</v>
      </c>
      <c r="F1175" t="s">
        <v>6731</v>
      </c>
      <c r="G1175" t="s">
        <v>154</v>
      </c>
      <c r="H1175" t="s">
        <v>6347</v>
      </c>
      <c r="I1175" t="s">
        <v>6715</v>
      </c>
      <c r="N1175" t="s">
        <v>6349</v>
      </c>
      <c r="O1175" s="5">
        <f>0</f>
        <v>0</v>
      </c>
    </row>
    <row r="1176" spans="1:15" hidden="1" x14ac:dyDescent="0.35">
      <c r="A1176" t="s">
        <v>6535</v>
      </c>
      <c r="B1176" t="s">
        <v>80</v>
      </c>
      <c r="C1176" t="s">
        <v>6506</v>
      </c>
      <c r="D1176" t="s">
        <v>1398</v>
      </c>
      <c r="E1176" t="s">
        <v>119</v>
      </c>
      <c r="F1176" t="s">
        <v>6732</v>
      </c>
      <c r="G1176" t="s">
        <v>154</v>
      </c>
      <c r="H1176" t="s">
        <v>6347</v>
      </c>
      <c r="I1176" t="s">
        <v>6715</v>
      </c>
      <c r="N1176" t="s">
        <v>6349</v>
      </c>
      <c r="O1176" s="5">
        <f>0</f>
        <v>0</v>
      </c>
    </row>
    <row r="1177" spans="1:15" hidden="1" x14ac:dyDescent="0.35">
      <c r="A1177" t="s">
        <v>6535</v>
      </c>
      <c r="B1177" t="s">
        <v>80</v>
      </c>
      <c r="C1177" t="s">
        <v>6506</v>
      </c>
      <c r="D1177" t="s">
        <v>1398</v>
      </c>
      <c r="E1177" t="s">
        <v>119</v>
      </c>
      <c r="F1177" t="s">
        <v>6733</v>
      </c>
      <c r="G1177" t="s">
        <v>154</v>
      </c>
      <c r="H1177" t="s">
        <v>6347</v>
      </c>
      <c r="I1177" t="s">
        <v>6715</v>
      </c>
      <c r="N1177" t="s">
        <v>6349</v>
      </c>
      <c r="O1177" s="5">
        <f>0</f>
        <v>0</v>
      </c>
    </row>
    <row r="1178" spans="1:15" hidden="1" x14ac:dyDescent="0.35">
      <c r="A1178" t="s">
        <v>6535</v>
      </c>
      <c r="B1178" t="s">
        <v>80</v>
      </c>
      <c r="C1178" t="s">
        <v>6506</v>
      </c>
      <c r="D1178" t="s">
        <v>1398</v>
      </c>
      <c r="E1178" t="s">
        <v>119</v>
      </c>
      <c r="F1178" t="s">
        <v>6734</v>
      </c>
      <c r="G1178" t="s">
        <v>154</v>
      </c>
      <c r="H1178" t="s">
        <v>6347</v>
      </c>
      <c r="I1178" t="s">
        <v>6715</v>
      </c>
      <c r="N1178" t="s">
        <v>6349</v>
      </c>
      <c r="O1178" s="5">
        <f>0</f>
        <v>0</v>
      </c>
    </row>
    <row r="1179" spans="1:15" hidden="1" x14ac:dyDescent="0.35">
      <c r="A1179" t="s">
        <v>6535</v>
      </c>
      <c r="B1179" t="s">
        <v>80</v>
      </c>
      <c r="C1179" t="s">
        <v>6506</v>
      </c>
      <c r="D1179" t="s">
        <v>1398</v>
      </c>
      <c r="E1179" t="s">
        <v>119</v>
      </c>
      <c r="F1179" t="s">
        <v>6735</v>
      </c>
      <c r="G1179" t="s">
        <v>154</v>
      </c>
      <c r="H1179" t="s">
        <v>6347</v>
      </c>
      <c r="I1179" t="s">
        <v>6715</v>
      </c>
      <c r="N1179" t="s">
        <v>6349</v>
      </c>
      <c r="O1179" s="5">
        <f>0</f>
        <v>0</v>
      </c>
    </row>
    <row r="1180" spans="1:15" hidden="1" x14ac:dyDescent="0.35">
      <c r="A1180" t="s">
        <v>6535</v>
      </c>
      <c r="B1180" t="s">
        <v>80</v>
      </c>
      <c r="C1180" t="s">
        <v>6506</v>
      </c>
      <c r="D1180" t="s">
        <v>1398</v>
      </c>
      <c r="E1180" t="s">
        <v>119</v>
      </c>
      <c r="F1180" t="s">
        <v>6736</v>
      </c>
      <c r="G1180" t="s">
        <v>154</v>
      </c>
      <c r="H1180" t="s">
        <v>6347</v>
      </c>
      <c r="I1180" t="s">
        <v>6715</v>
      </c>
      <c r="N1180" t="s">
        <v>6349</v>
      </c>
      <c r="O1180" s="5">
        <f>0</f>
        <v>0</v>
      </c>
    </row>
    <row r="1181" spans="1:15" hidden="1" x14ac:dyDescent="0.35">
      <c r="A1181" t="s">
        <v>6535</v>
      </c>
      <c r="B1181" t="s">
        <v>80</v>
      </c>
      <c r="C1181" t="s">
        <v>6506</v>
      </c>
      <c r="D1181" t="s">
        <v>1398</v>
      </c>
      <c r="E1181" t="s">
        <v>119</v>
      </c>
      <c r="F1181" t="s">
        <v>6737</v>
      </c>
      <c r="G1181" t="s">
        <v>154</v>
      </c>
      <c r="H1181" t="s">
        <v>6347</v>
      </c>
      <c r="I1181" t="s">
        <v>6715</v>
      </c>
      <c r="N1181" t="s">
        <v>6349</v>
      </c>
      <c r="O1181" s="5">
        <f>0</f>
        <v>0</v>
      </c>
    </row>
    <row r="1182" spans="1:15" hidden="1" x14ac:dyDescent="0.35">
      <c r="A1182" t="s">
        <v>6535</v>
      </c>
      <c r="B1182" t="s">
        <v>80</v>
      </c>
      <c r="C1182" t="s">
        <v>6442</v>
      </c>
      <c r="D1182" t="s">
        <v>2896</v>
      </c>
      <c r="E1182" t="s">
        <v>119</v>
      </c>
      <c r="F1182" t="s">
        <v>119</v>
      </c>
      <c r="G1182" t="s">
        <v>162</v>
      </c>
      <c r="H1182" t="s">
        <v>6347</v>
      </c>
      <c r="I1182" t="s">
        <v>6455</v>
      </c>
      <c r="N1182" t="s">
        <v>6349</v>
      </c>
      <c r="O1182" s="5">
        <f>0</f>
        <v>0</v>
      </c>
    </row>
    <row r="1183" spans="1:15" hidden="1" x14ac:dyDescent="0.35">
      <c r="A1183" t="s">
        <v>6535</v>
      </c>
      <c r="B1183" t="s">
        <v>80</v>
      </c>
      <c r="C1183" t="s">
        <v>6442</v>
      </c>
      <c r="D1183" t="s">
        <v>2896</v>
      </c>
      <c r="E1183" t="s">
        <v>119</v>
      </c>
      <c r="F1183" t="s">
        <v>119</v>
      </c>
      <c r="G1183" t="s">
        <v>154</v>
      </c>
      <c r="H1183" t="s">
        <v>5707</v>
      </c>
      <c r="I1183" t="s">
        <v>6454</v>
      </c>
      <c r="N1183" t="s">
        <v>6349</v>
      </c>
      <c r="O1183" s="5">
        <f>0</f>
        <v>0</v>
      </c>
    </row>
    <row r="1184" spans="1:15" hidden="1" x14ac:dyDescent="0.35">
      <c r="A1184" t="s">
        <v>6535</v>
      </c>
      <c r="B1184" t="s">
        <v>80</v>
      </c>
      <c r="C1184" t="s">
        <v>6442</v>
      </c>
      <c r="D1184" t="s">
        <v>2896</v>
      </c>
      <c r="E1184" t="s">
        <v>119</v>
      </c>
      <c r="F1184" t="s">
        <v>119</v>
      </c>
      <c r="G1184" t="s">
        <v>154</v>
      </c>
      <c r="H1184" t="s">
        <v>6347</v>
      </c>
      <c r="I1184" t="s">
        <v>6738</v>
      </c>
      <c r="N1184" t="s">
        <v>6349</v>
      </c>
      <c r="O1184" s="5">
        <f>0</f>
        <v>0</v>
      </c>
    </row>
    <row r="1185" spans="1:15" hidden="1" x14ac:dyDescent="0.35">
      <c r="A1185" t="s">
        <v>6535</v>
      </c>
      <c r="B1185" t="s">
        <v>80</v>
      </c>
      <c r="C1185" t="s">
        <v>6442</v>
      </c>
      <c r="D1185" t="s">
        <v>2896</v>
      </c>
      <c r="E1185" t="s">
        <v>119</v>
      </c>
      <c r="F1185" t="s">
        <v>119</v>
      </c>
      <c r="G1185" t="s">
        <v>162</v>
      </c>
      <c r="H1185" t="s">
        <v>5707</v>
      </c>
      <c r="I1185" t="s">
        <v>6452</v>
      </c>
      <c r="N1185" t="s">
        <v>6349</v>
      </c>
      <c r="O1185" s="5">
        <f>0</f>
        <v>0</v>
      </c>
    </row>
    <row r="1186" spans="1:15" hidden="1" x14ac:dyDescent="0.35">
      <c r="A1186" t="s">
        <v>6535</v>
      </c>
      <c r="B1186" t="s">
        <v>80</v>
      </c>
      <c r="C1186" t="s">
        <v>6442</v>
      </c>
      <c r="D1186" t="s">
        <v>2896</v>
      </c>
      <c r="E1186" t="s">
        <v>119</v>
      </c>
      <c r="F1186" t="s">
        <v>119</v>
      </c>
      <c r="G1186" t="s">
        <v>162</v>
      </c>
      <c r="H1186" t="s">
        <v>6347</v>
      </c>
      <c r="I1186" t="s">
        <v>6453</v>
      </c>
      <c r="N1186" t="s">
        <v>6349</v>
      </c>
      <c r="O1186" s="5">
        <f>0</f>
        <v>0</v>
      </c>
    </row>
    <row r="1187" spans="1:15" hidden="1" x14ac:dyDescent="0.35">
      <c r="A1187" t="s">
        <v>6535</v>
      </c>
      <c r="B1187" t="s">
        <v>80</v>
      </c>
      <c r="C1187" t="s">
        <v>6515</v>
      </c>
      <c r="D1187" t="s">
        <v>2860</v>
      </c>
      <c r="E1187" t="s">
        <v>119</v>
      </c>
      <c r="F1187" t="s">
        <v>119</v>
      </c>
      <c r="G1187" t="s">
        <v>162</v>
      </c>
      <c r="H1187" t="s">
        <v>6347</v>
      </c>
      <c r="I1187" t="s">
        <v>6516</v>
      </c>
      <c r="N1187" t="s">
        <v>6349</v>
      </c>
      <c r="O1187" s="5">
        <f>0</f>
        <v>0</v>
      </c>
    </row>
    <row r="1188" spans="1:15" hidden="1" x14ac:dyDescent="0.35">
      <c r="A1188" t="s">
        <v>6535</v>
      </c>
      <c r="B1188" t="s">
        <v>80</v>
      </c>
      <c r="C1188" t="s">
        <v>6515</v>
      </c>
      <c r="D1188" t="s">
        <v>2860</v>
      </c>
      <c r="E1188" t="s">
        <v>119</v>
      </c>
      <c r="F1188" t="s">
        <v>119</v>
      </c>
      <c r="G1188" t="s">
        <v>154</v>
      </c>
      <c r="H1188" t="s">
        <v>5707</v>
      </c>
      <c r="I1188" t="s">
        <v>6739</v>
      </c>
      <c r="N1188" t="s">
        <v>6349</v>
      </c>
      <c r="O1188" s="5">
        <f>0</f>
        <v>0</v>
      </c>
    </row>
    <row r="1189" spans="1:15" x14ac:dyDescent="0.35">
      <c r="A1189" t="s">
        <v>6535</v>
      </c>
      <c r="B1189" t="s">
        <v>80</v>
      </c>
      <c r="C1189" t="s">
        <v>6515</v>
      </c>
      <c r="D1189" t="s">
        <v>2860</v>
      </c>
      <c r="E1189" t="s">
        <v>119</v>
      </c>
      <c r="F1189" t="s">
        <v>119</v>
      </c>
      <c r="G1189" t="s">
        <v>165</v>
      </c>
      <c r="H1189" t="s">
        <v>5707</v>
      </c>
      <c r="I1189" t="s">
        <v>6740</v>
      </c>
      <c r="N1189" t="s">
        <v>6349</v>
      </c>
      <c r="O1189" s="5">
        <f>595</f>
        <v>595</v>
      </c>
    </row>
    <row r="1190" spans="1:15" hidden="1" x14ac:dyDescent="0.35">
      <c r="A1190" t="s">
        <v>6535</v>
      </c>
      <c r="B1190" t="s">
        <v>80</v>
      </c>
      <c r="C1190" t="s">
        <v>6517</v>
      </c>
      <c r="D1190" t="s">
        <v>81</v>
      </c>
      <c r="E1190" t="s">
        <v>119</v>
      </c>
      <c r="F1190" t="s">
        <v>119</v>
      </c>
      <c r="G1190" t="s">
        <v>162</v>
      </c>
      <c r="H1190" t="s">
        <v>6347</v>
      </c>
      <c r="I1190" t="s">
        <v>6518</v>
      </c>
      <c r="N1190" t="s">
        <v>6349</v>
      </c>
      <c r="O1190" s="5">
        <f>0</f>
        <v>0</v>
      </c>
    </row>
    <row r="1191" spans="1:15" hidden="1" x14ac:dyDescent="0.35">
      <c r="A1191" t="s">
        <v>6535</v>
      </c>
      <c r="B1191" t="s">
        <v>80</v>
      </c>
      <c r="C1191" t="s">
        <v>6485</v>
      </c>
      <c r="D1191" t="s">
        <v>5576</v>
      </c>
      <c r="E1191" t="s">
        <v>119</v>
      </c>
      <c r="F1191" t="s">
        <v>119</v>
      </c>
      <c r="G1191" t="s">
        <v>154</v>
      </c>
      <c r="H1191" t="s">
        <v>5707</v>
      </c>
      <c r="I1191" t="s">
        <v>6491</v>
      </c>
      <c r="N1191" t="s">
        <v>6349</v>
      </c>
      <c r="O1191" s="5">
        <f>0</f>
        <v>0</v>
      </c>
    </row>
    <row r="1192" spans="1:15" hidden="1" x14ac:dyDescent="0.35">
      <c r="A1192" t="s">
        <v>6535</v>
      </c>
      <c r="B1192" t="s">
        <v>80</v>
      </c>
      <c r="C1192" t="s">
        <v>6485</v>
      </c>
      <c r="D1192" t="s">
        <v>5576</v>
      </c>
      <c r="E1192" t="s">
        <v>119</v>
      </c>
      <c r="F1192" t="s">
        <v>119</v>
      </c>
      <c r="G1192" t="s">
        <v>162</v>
      </c>
      <c r="H1192" t="s">
        <v>6347</v>
      </c>
      <c r="I1192" t="s">
        <v>6489</v>
      </c>
      <c r="N1192" t="s">
        <v>6349</v>
      </c>
      <c r="O1192" s="5">
        <f>0</f>
        <v>0</v>
      </c>
    </row>
    <row r="1193" spans="1:15" hidden="1" x14ac:dyDescent="0.35">
      <c r="A1193" t="s">
        <v>6535</v>
      </c>
      <c r="B1193" t="s">
        <v>80</v>
      </c>
      <c r="C1193" t="s">
        <v>6485</v>
      </c>
      <c r="D1193" t="s">
        <v>5576</v>
      </c>
      <c r="E1193" t="s">
        <v>119</v>
      </c>
      <c r="F1193" t="s">
        <v>119</v>
      </c>
      <c r="G1193" t="s">
        <v>154</v>
      </c>
      <c r="H1193" t="s">
        <v>5707</v>
      </c>
      <c r="I1193" t="s">
        <v>6548</v>
      </c>
      <c r="N1193" t="s">
        <v>6349</v>
      </c>
      <c r="O1193" s="5">
        <f>0</f>
        <v>0</v>
      </c>
    </row>
    <row r="1194" spans="1:15" hidden="1" x14ac:dyDescent="0.35">
      <c r="A1194" t="s">
        <v>6535</v>
      </c>
      <c r="B1194" t="s">
        <v>80</v>
      </c>
      <c r="C1194" t="s">
        <v>6485</v>
      </c>
      <c r="D1194" t="s">
        <v>5578</v>
      </c>
      <c r="E1194" t="s">
        <v>119</v>
      </c>
      <c r="F1194" t="s">
        <v>119</v>
      </c>
      <c r="G1194" t="s">
        <v>154</v>
      </c>
      <c r="H1194" t="s">
        <v>5707</v>
      </c>
      <c r="I1194" t="s">
        <v>6548</v>
      </c>
      <c r="N1194" t="s">
        <v>6349</v>
      </c>
      <c r="O1194" s="5">
        <f>0</f>
        <v>0</v>
      </c>
    </row>
    <row r="1195" spans="1:15" hidden="1" x14ac:dyDescent="0.35">
      <c r="A1195" t="s">
        <v>6535</v>
      </c>
      <c r="B1195" t="s">
        <v>80</v>
      </c>
      <c r="C1195" t="s">
        <v>6485</v>
      </c>
      <c r="D1195" t="s">
        <v>5578</v>
      </c>
      <c r="E1195" t="s">
        <v>119</v>
      </c>
      <c r="F1195" t="s">
        <v>119</v>
      </c>
      <c r="G1195" t="s">
        <v>162</v>
      </c>
      <c r="H1195" t="s">
        <v>6347</v>
      </c>
      <c r="I1195" t="s">
        <v>6489</v>
      </c>
      <c r="N1195" t="s">
        <v>6349</v>
      </c>
      <c r="O1195" s="5">
        <f>0</f>
        <v>0</v>
      </c>
    </row>
    <row r="1196" spans="1:15" hidden="1" x14ac:dyDescent="0.35">
      <c r="A1196" t="s">
        <v>6535</v>
      </c>
      <c r="B1196" t="s">
        <v>80</v>
      </c>
      <c r="C1196" t="s">
        <v>6485</v>
      </c>
      <c r="D1196" t="s">
        <v>5578</v>
      </c>
      <c r="E1196" t="s">
        <v>119</v>
      </c>
      <c r="F1196" t="s">
        <v>119</v>
      </c>
      <c r="G1196" t="s">
        <v>154</v>
      </c>
      <c r="H1196" t="s">
        <v>5707</v>
      </c>
      <c r="I1196" t="s">
        <v>6491</v>
      </c>
      <c r="N1196" t="s">
        <v>6349</v>
      </c>
      <c r="O1196" s="5">
        <f>0</f>
        <v>0</v>
      </c>
    </row>
    <row r="1197" spans="1:15" hidden="1" x14ac:dyDescent="0.35">
      <c r="A1197" t="s">
        <v>6535</v>
      </c>
      <c r="B1197" t="s">
        <v>20</v>
      </c>
      <c r="C1197" t="s">
        <v>6741</v>
      </c>
      <c r="D1197" t="s">
        <v>21</v>
      </c>
      <c r="E1197" t="s">
        <v>119</v>
      </c>
      <c r="F1197" t="s">
        <v>119</v>
      </c>
      <c r="G1197" t="s">
        <v>154</v>
      </c>
      <c r="H1197" t="s">
        <v>5707</v>
      </c>
      <c r="I1197" t="s">
        <v>6331</v>
      </c>
      <c r="N1197" t="s">
        <v>6349</v>
      </c>
      <c r="O1197" s="5">
        <f>0</f>
        <v>0</v>
      </c>
    </row>
    <row r="1198" spans="1:15" hidden="1" x14ac:dyDescent="0.35">
      <c r="A1198" t="s">
        <v>6535</v>
      </c>
      <c r="B1198" t="s">
        <v>20</v>
      </c>
      <c r="C1198" t="s">
        <v>6741</v>
      </c>
      <c r="D1198" t="s">
        <v>21</v>
      </c>
      <c r="E1198" t="s">
        <v>119</v>
      </c>
      <c r="F1198" t="s">
        <v>119</v>
      </c>
      <c r="G1198" t="s">
        <v>154</v>
      </c>
      <c r="H1198" t="s">
        <v>5707</v>
      </c>
      <c r="I1198" t="s">
        <v>6332</v>
      </c>
      <c r="N1198" t="s">
        <v>6349</v>
      </c>
      <c r="O1198" s="5">
        <f>0</f>
        <v>0</v>
      </c>
    </row>
    <row r="1199" spans="1:15" hidden="1" x14ac:dyDescent="0.35">
      <c r="A1199" t="s">
        <v>6535</v>
      </c>
      <c r="B1199" t="s">
        <v>20</v>
      </c>
      <c r="C1199" t="s">
        <v>6741</v>
      </c>
      <c r="D1199" t="s">
        <v>21</v>
      </c>
      <c r="E1199" t="s">
        <v>119</v>
      </c>
      <c r="F1199" t="s">
        <v>119</v>
      </c>
      <c r="G1199" t="s">
        <v>154</v>
      </c>
      <c r="H1199" t="s">
        <v>5707</v>
      </c>
      <c r="I1199" t="s">
        <v>6742</v>
      </c>
      <c r="N1199" t="s">
        <v>6349</v>
      </c>
      <c r="O1199" s="5">
        <f>0</f>
        <v>0</v>
      </c>
    </row>
    <row r="1200" spans="1:15" hidden="1" x14ac:dyDescent="0.35">
      <c r="A1200" t="s">
        <v>6535</v>
      </c>
      <c r="B1200" t="s">
        <v>20</v>
      </c>
      <c r="C1200" t="s">
        <v>6743</v>
      </c>
      <c r="D1200" t="s">
        <v>4100</v>
      </c>
      <c r="E1200" t="s">
        <v>119</v>
      </c>
      <c r="F1200" t="s">
        <v>119</v>
      </c>
      <c r="G1200" t="s">
        <v>162</v>
      </c>
      <c r="H1200" t="s">
        <v>5707</v>
      </c>
      <c r="I1200" t="s">
        <v>6744</v>
      </c>
      <c r="N1200" t="s">
        <v>6349</v>
      </c>
      <c r="O1200" s="5">
        <f>0</f>
        <v>0</v>
      </c>
    </row>
    <row r="1201" spans="1:15" hidden="1" x14ac:dyDescent="0.35">
      <c r="A1201" t="s">
        <v>6535</v>
      </c>
      <c r="B1201" t="s">
        <v>20</v>
      </c>
      <c r="C1201" t="s">
        <v>6485</v>
      </c>
      <c r="D1201" t="s">
        <v>5580</v>
      </c>
      <c r="E1201" t="s">
        <v>119</v>
      </c>
      <c r="F1201" t="s">
        <v>119</v>
      </c>
      <c r="G1201" t="s">
        <v>154</v>
      </c>
      <c r="H1201" t="s">
        <v>5707</v>
      </c>
      <c r="I1201" t="s">
        <v>6487</v>
      </c>
      <c r="N1201" t="s">
        <v>6349</v>
      </c>
      <c r="O1201" s="5">
        <f>0</f>
        <v>0</v>
      </c>
    </row>
    <row r="1202" spans="1:15" hidden="1" x14ac:dyDescent="0.35">
      <c r="A1202" t="s">
        <v>6535</v>
      </c>
      <c r="B1202" t="s">
        <v>20</v>
      </c>
      <c r="C1202" t="s">
        <v>6485</v>
      </c>
      <c r="D1202" t="s">
        <v>5580</v>
      </c>
      <c r="E1202" t="s">
        <v>119</v>
      </c>
      <c r="F1202" t="s">
        <v>119</v>
      </c>
      <c r="G1202" t="s">
        <v>162</v>
      </c>
      <c r="H1202" t="s">
        <v>6347</v>
      </c>
      <c r="I1202" t="s">
        <v>6489</v>
      </c>
      <c r="N1202" t="s">
        <v>6349</v>
      </c>
      <c r="O1202" s="5">
        <f>0</f>
        <v>0</v>
      </c>
    </row>
    <row r="1203" spans="1:15" hidden="1" x14ac:dyDescent="0.35">
      <c r="A1203" t="s">
        <v>6535</v>
      </c>
      <c r="B1203" t="s">
        <v>20</v>
      </c>
      <c r="C1203" t="s">
        <v>6485</v>
      </c>
      <c r="D1203" t="s">
        <v>5580</v>
      </c>
      <c r="E1203" t="s">
        <v>119</v>
      </c>
      <c r="F1203" t="s">
        <v>119</v>
      </c>
      <c r="G1203" t="s">
        <v>154</v>
      </c>
      <c r="H1203" t="s">
        <v>5707</v>
      </c>
      <c r="I1203" t="s">
        <v>6488</v>
      </c>
      <c r="N1203" t="s">
        <v>6349</v>
      </c>
      <c r="O1203" s="5">
        <f>0</f>
        <v>0</v>
      </c>
    </row>
    <row r="1204" spans="1:15" hidden="1" x14ac:dyDescent="0.35">
      <c r="A1204" t="s">
        <v>6535</v>
      </c>
      <c r="B1204" t="s">
        <v>20</v>
      </c>
      <c r="C1204" t="s">
        <v>6485</v>
      </c>
      <c r="D1204" t="s">
        <v>5580</v>
      </c>
      <c r="E1204" t="s">
        <v>119</v>
      </c>
      <c r="F1204" t="s">
        <v>119</v>
      </c>
      <c r="G1204" t="s">
        <v>154</v>
      </c>
      <c r="H1204" t="s">
        <v>5707</v>
      </c>
      <c r="I1204" t="s">
        <v>6491</v>
      </c>
      <c r="N1204" t="s">
        <v>6349</v>
      </c>
      <c r="O1204" s="5">
        <f>0</f>
        <v>0</v>
      </c>
    </row>
    <row r="1205" spans="1:15" hidden="1" x14ac:dyDescent="0.35">
      <c r="A1205" t="s">
        <v>6535</v>
      </c>
      <c r="B1205" t="s">
        <v>20</v>
      </c>
      <c r="C1205" t="s">
        <v>6485</v>
      </c>
      <c r="D1205" t="s">
        <v>5586</v>
      </c>
      <c r="E1205" t="s">
        <v>119</v>
      </c>
      <c r="F1205" t="s">
        <v>119</v>
      </c>
      <c r="G1205" t="s">
        <v>154</v>
      </c>
      <c r="H1205" t="s">
        <v>5707</v>
      </c>
      <c r="I1205" t="s">
        <v>6488</v>
      </c>
      <c r="N1205" t="s">
        <v>6349</v>
      </c>
      <c r="O1205" s="5">
        <f>0</f>
        <v>0</v>
      </c>
    </row>
    <row r="1206" spans="1:15" hidden="1" x14ac:dyDescent="0.35">
      <c r="A1206" t="s">
        <v>6535</v>
      </c>
      <c r="B1206" t="s">
        <v>20</v>
      </c>
      <c r="C1206" t="s">
        <v>6485</v>
      </c>
      <c r="D1206" t="s">
        <v>5586</v>
      </c>
      <c r="E1206" t="s">
        <v>119</v>
      </c>
      <c r="F1206" t="s">
        <v>119</v>
      </c>
      <c r="G1206" t="s">
        <v>154</v>
      </c>
      <c r="H1206" t="s">
        <v>5707</v>
      </c>
      <c r="I1206" t="s">
        <v>6548</v>
      </c>
      <c r="N1206" t="s">
        <v>6349</v>
      </c>
      <c r="O1206" s="5">
        <f>0</f>
        <v>0</v>
      </c>
    </row>
    <row r="1207" spans="1:15" hidden="1" x14ac:dyDescent="0.35">
      <c r="A1207" t="s">
        <v>6535</v>
      </c>
      <c r="B1207" t="s">
        <v>20</v>
      </c>
      <c r="C1207" t="s">
        <v>6485</v>
      </c>
      <c r="D1207" t="s">
        <v>5586</v>
      </c>
      <c r="E1207" t="s">
        <v>119</v>
      </c>
      <c r="F1207" t="s">
        <v>119</v>
      </c>
      <c r="G1207" t="s">
        <v>154</v>
      </c>
      <c r="H1207" t="s">
        <v>5707</v>
      </c>
      <c r="I1207" t="s">
        <v>6487</v>
      </c>
      <c r="N1207" t="s">
        <v>6349</v>
      </c>
      <c r="O1207" s="5">
        <f>0</f>
        <v>0</v>
      </c>
    </row>
    <row r="1208" spans="1:15" hidden="1" x14ac:dyDescent="0.35">
      <c r="A1208" t="s">
        <v>6535</v>
      </c>
      <c r="B1208" t="s">
        <v>20</v>
      </c>
      <c r="C1208" t="s">
        <v>6485</v>
      </c>
      <c r="D1208" t="s">
        <v>5586</v>
      </c>
      <c r="E1208" t="s">
        <v>119</v>
      </c>
      <c r="F1208" t="s">
        <v>119</v>
      </c>
      <c r="G1208" t="s">
        <v>154</v>
      </c>
      <c r="H1208" t="s">
        <v>5707</v>
      </c>
      <c r="I1208" t="s">
        <v>6491</v>
      </c>
      <c r="N1208" t="s">
        <v>6349</v>
      </c>
      <c r="O1208" s="5">
        <f>0</f>
        <v>0</v>
      </c>
    </row>
    <row r="1209" spans="1:15" hidden="1" x14ac:dyDescent="0.35">
      <c r="A1209" t="s">
        <v>6535</v>
      </c>
      <c r="B1209" t="s">
        <v>20</v>
      </c>
      <c r="C1209" t="s">
        <v>6485</v>
      </c>
      <c r="D1209" t="s">
        <v>5586</v>
      </c>
      <c r="E1209" t="s">
        <v>119</v>
      </c>
      <c r="F1209" t="s">
        <v>119</v>
      </c>
      <c r="G1209" t="s">
        <v>162</v>
      </c>
      <c r="H1209" t="s">
        <v>6347</v>
      </c>
      <c r="I1209" t="s">
        <v>6489</v>
      </c>
      <c r="N1209" t="s">
        <v>6349</v>
      </c>
      <c r="O1209" s="5">
        <f>0</f>
        <v>0</v>
      </c>
    </row>
    <row r="1210" spans="1:15" hidden="1" x14ac:dyDescent="0.35">
      <c r="A1210" t="s">
        <v>6535</v>
      </c>
      <c r="B1210" t="s">
        <v>20</v>
      </c>
      <c r="C1210" t="s">
        <v>6357</v>
      </c>
      <c r="D1210" t="s">
        <v>6745</v>
      </c>
      <c r="E1210" t="s">
        <v>6360</v>
      </c>
      <c r="F1210" t="s">
        <v>119</v>
      </c>
      <c r="G1210" t="s">
        <v>162</v>
      </c>
      <c r="H1210" t="s">
        <v>6347</v>
      </c>
      <c r="I1210" t="s">
        <v>6361</v>
      </c>
      <c r="N1210" t="s">
        <v>6349</v>
      </c>
      <c r="O1210" s="5">
        <f>0</f>
        <v>0</v>
      </c>
    </row>
    <row r="1211" spans="1:15" hidden="1" x14ac:dyDescent="0.35">
      <c r="A1211" t="s">
        <v>6535</v>
      </c>
      <c r="B1211" t="s">
        <v>20</v>
      </c>
      <c r="C1211" t="s">
        <v>6357</v>
      </c>
      <c r="D1211" t="s">
        <v>6745</v>
      </c>
      <c r="E1211" t="s">
        <v>6360</v>
      </c>
      <c r="F1211" t="s">
        <v>119</v>
      </c>
      <c r="G1211" t="s">
        <v>162</v>
      </c>
      <c r="H1211" t="s">
        <v>6347</v>
      </c>
      <c r="I1211" t="s">
        <v>6362</v>
      </c>
      <c r="N1211" t="s">
        <v>6349</v>
      </c>
      <c r="O1211" s="5">
        <f>0</f>
        <v>0</v>
      </c>
    </row>
    <row r="1212" spans="1:15" hidden="1" x14ac:dyDescent="0.35">
      <c r="A1212" t="s">
        <v>6535</v>
      </c>
      <c r="B1212" t="s">
        <v>20</v>
      </c>
      <c r="C1212" t="s">
        <v>6357</v>
      </c>
      <c r="D1212" t="s">
        <v>6745</v>
      </c>
      <c r="E1212" t="s">
        <v>119</v>
      </c>
      <c r="F1212" t="s">
        <v>119</v>
      </c>
      <c r="G1212" t="s">
        <v>162</v>
      </c>
      <c r="H1212" t="s">
        <v>6347</v>
      </c>
      <c r="I1212" t="s">
        <v>6359</v>
      </c>
      <c r="N1212" t="s">
        <v>6349</v>
      </c>
      <c r="O1212" s="5">
        <f>0</f>
        <v>0</v>
      </c>
    </row>
    <row r="1213" spans="1:15" x14ac:dyDescent="0.35">
      <c r="A1213" t="s">
        <v>6535</v>
      </c>
      <c r="B1213" t="s">
        <v>980</v>
      </c>
      <c r="C1213" t="s">
        <v>6367</v>
      </c>
      <c r="D1213" t="s">
        <v>1855</v>
      </c>
      <c r="E1213" t="s">
        <v>119</v>
      </c>
      <c r="F1213" t="s">
        <v>119</v>
      </c>
      <c r="G1213" t="s">
        <v>165</v>
      </c>
      <c r="H1213" t="s">
        <v>5707</v>
      </c>
      <c r="I1213" t="s">
        <v>6388</v>
      </c>
      <c r="N1213" t="s">
        <v>6349</v>
      </c>
      <c r="O1213" s="5">
        <f>0</f>
        <v>0</v>
      </c>
    </row>
    <row r="1214" spans="1:15" x14ac:dyDescent="0.35">
      <c r="A1214" t="s">
        <v>6535</v>
      </c>
      <c r="B1214" t="s">
        <v>980</v>
      </c>
      <c r="C1214" t="s">
        <v>6367</v>
      </c>
      <c r="D1214" t="s">
        <v>1858</v>
      </c>
      <c r="E1214" t="s">
        <v>119</v>
      </c>
      <c r="F1214" t="s">
        <v>119</v>
      </c>
      <c r="G1214" t="s">
        <v>165</v>
      </c>
      <c r="H1214" t="s">
        <v>5707</v>
      </c>
      <c r="I1214" t="s">
        <v>6388</v>
      </c>
      <c r="N1214" t="s">
        <v>6349</v>
      </c>
      <c r="O1214" s="5">
        <f>0</f>
        <v>0</v>
      </c>
    </row>
    <row r="1215" spans="1:15" x14ac:dyDescent="0.35">
      <c r="A1215" t="s">
        <v>6535</v>
      </c>
      <c r="B1215" t="s">
        <v>980</v>
      </c>
      <c r="C1215" t="s">
        <v>6367</v>
      </c>
      <c r="D1215" t="s">
        <v>1859</v>
      </c>
      <c r="E1215" t="s">
        <v>119</v>
      </c>
      <c r="F1215" t="s">
        <v>119</v>
      </c>
      <c r="G1215" t="s">
        <v>165</v>
      </c>
      <c r="H1215" t="s">
        <v>5707</v>
      </c>
      <c r="I1215" t="s">
        <v>6388</v>
      </c>
      <c r="N1215" t="s">
        <v>6349</v>
      </c>
      <c r="O1215" s="5">
        <f>0</f>
        <v>0</v>
      </c>
    </row>
    <row r="1216" spans="1:15" x14ac:dyDescent="0.35">
      <c r="A1216" t="s">
        <v>6535</v>
      </c>
      <c r="B1216" t="s">
        <v>980</v>
      </c>
      <c r="C1216" t="s">
        <v>6367</v>
      </c>
      <c r="D1216" t="s">
        <v>1934</v>
      </c>
      <c r="E1216" t="s">
        <v>119</v>
      </c>
      <c r="F1216" t="s">
        <v>119</v>
      </c>
      <c r="G1216" t="s">
        <v>165</v>
      </c>
      <c r="H1216" t="s">
        <v>5707</v>
      </c>
      <c r="I1216" t="s">
        <v>6388</v>
      </c>
      <c r="N1216" t="s">
        <v>6349</v>
      </c>
      <c r="O1216" s="5">
        <f>0</f>
        <v>0</v>
      </c>
    </row>
    <row r="1217" spans="1:15" x14ac:dyDescent="0.35">
      <c r="A1217" t="s">
        <v>6535</v>
      </c>
      <c r="B1217" t="s">
        <v>980</v>
      </c>
      <c r="C1217" t="s">
        <v>6367</v>
      </c>
      <c r="D1217" t="s">
        <v>1936</v>
      </c>
      <c r="E1217" t="s">
        <v>119</v>
      </c>
      <c r="F1217" t="s">
        <v>119</v>
      </c>
      <c r="G1217" t="s">
        <v>165</v>
      </c>
      <c r="H1217" t="s">
        <v>5707</v>
      </c>
      <c r="I1217" t="s">
        <v>6388</v>
      </c>
      <c r="N1217" t="s">
        <v>6349</v>
      </c>
      <c r="O1217" s="5">
        <f>0</f>
        <v>0</v>
      </c>
    </row>
    <row r="1218" spans="1:15" x14ac:dyDescent="0.35">
      <c r="A1218" t="s">
        <v>6535</v>
      </c>
      <c r="B1218" t="s">
        <v>980</v>
      </c>
      <c r="C1218" t="s">
        <v>6367</v>
      </c>
      <c r="D1218" t="s">
        <v>1937</v>
      </c>
      <c r="E1218" t="s">
        <v>119</v>
      </c>
      <c r="F1218" t="s">
        <v>119</v>
      </c>
      <c r="G1218" t="s">
        <v>165</v>
      </c>
      <c r="H1218" t="s">
        <v>5707</v>
      </c>
      <c r="I1218" t="s">
        <v>6388</v>
      </c>
      <c r="N1218" t="s">
        <v>6349</v>
      </c>
      <c r="O1218" s="5">
        <f>0</f>
        <v>0</v>
      </c>
    </row>
    <row r="1219" spans="1:15" hidden="1" x14ac:dyDescent="0.35">
      <c r="A1219" t="s">
        <v>6535</v>
      </c>
      <c r="B1219" t="s">
        <v>980</v>
      </c>
      <c r="C1219" t="s">
        <v>6367</v>
      </c>
      <c r="D1219" t="s">
        <v>1860</v>
      </c>
      <c r="E1219" t="s">
        <v>119</v>
      </c>
      <c r="F1219" t="s">
        <v>119</v>
      </c>
      <c r="G1219" t="s">
        <v>162</v>
      </c>
      <c r="H1219" t="s">
        <v>6347</v>
      </c>
      <c r="I1219" t="s">
        <v>6370</v>
      </c>
      <c r="N1219" t="s">
        <v>6349</v>
      </c>
      <c r="O1219" s="5">
        <f>0</f>
        <v>0</v>
      </c>
    </row>
    <row r="1220" spans="1:15" hidden="1" x14ac:dyDescent="0.35">
      <c r="A1220" t="s">
        <v>6535</v>
      </c>
      <c r="B1220" t="s">
        <v>980</v>
      </c>
      <c r="C1220" t="s">
        <v>6367</v>
      </c>
      <c r="D1220" t="s">
        <v>6746</v>
      </c>
      <c r="E1220" t="s">
        <v>119</v>
      </c>
      <c r="F1220" t="s">
        <v>119</v>
      </c>
      <c r="G1220" t="s">
        <v>162</v>
      </c>
      <c r="H1220" t="s">
        <v>5707</v>
      </c>
      <c r="I1220" t="s">
        <v>6369</v>
      </c>
      <c r="N1220" t="s">
        <v>6349</v>
      </c>
      <c r="O1220" s="5">
        <f>0</f>
        <v>0</v>
      </c>
    </row>
    <row r="1221" spans="1:15" hidden="1" x14ac:dyDescent="0.35">
      <c r="A1221" t="s">
        <v>6535</v>
      </c>
      <c r="B1221" t="s">
        <v>980</v>
      </c>
      <c r="C1221" t="s">
        <v>6367</v>
      </c>
      <c r="D1221" t="s">
        <v>6746</v>
      </c>
      <c r="E1221" t="s">
        <v>119</v>
      </c>
      <c r="F1221" t="s">
        <v>119</v>
      </c>
      <c r="G1221" t="s">
        <v>162</v>
      </c>
      <c r="H1221" t="s">
        <v>6347</v>
      </c>
      <c r="I1221" t="s">
        <v>6370</v>
      </c>
      <c r="N1221" t="s">
        <v>6349</v>
      </c>
      <c r="O1221" s="5">
        <f>0</f>
        <v>0</v>
      </c>
    </row>
    <row r="1222" spans="1:15" hidden="1" x14ac:dyDescent="0.35">
      <c r="A1222" t="s">
        <v>6535</v>
      </c>
      <c r="B1222" t="s">
        <v>980</v>
      </c>
      <c r="C1222" t="s">
        <v>6367</v>
      </c>
      <c r="D1222" t="s">
        <v>6747</v>
      </c>
      <c r="E1222" t="s">
        <v>119</v>
      </c>
      <c r="F1222" t="s">
        <v>119</v>
      </c>
      <c r="G1222" t="s">
        <v>162</v>
      </c>
      <c r="H1222" t="s">
        <v>6347</v>
      </c>
      <c r="I1222" t="s">
        <v>6370</v>
      </c>
      <c r="N1222" t="s">
        <v>6349</v>
      </c>
      <c r="O1222" s="5">
        <f>0</f>
        <v>0</v>
      </c>
    </row>
    <row r="1223" spans="1:15" hidden="1" x14ac:dyDescent="0.35">
      <c r="A1223" t="s">
        <v>6535</v>
      </c>
      <c r="B1223" t="s">
        <v>980</v>
      </c>
      <c r="C1223" t="s">
        <v>6371</v>
      </c>
      <c r="D1223" t="s">
        <v>981</v>
      </c>
      <c r="E1223" t="s">
        <v>119</v>
      </c>
      <c r="F1223" t="s">
        <v>119</v>
      </c>
      <c r="G1223" t="s">
        <v>154</v>
      </c>
      <c r="H1223" t="s">
        <v>6347</v>
      </c>
      <c r="I1223" t="s">
        <v>6376</v>
      </c>
      <c r="N1223" t="s">
        <v>6349</v>
      </c>
      <c r="O1223" s="5">
        <f>0</f>
        <v>0</v>
      </c>
    </row>
    <row r="1224" spans="1:15" hidden="1" x14ac:dyDescent="0.35">
      <c r="A1224" t="s">
        <v>6535</v>
      </c>
      <c r="B1224" t="s">
        <v>980</v>
      </c>
      <c r="C1224" t="s">
        <v>6371</v>
      </c>
      <c r="D1224" t="s">
        <v>981</v>
      </c>
      <c r="E1224" t="s">
        <v>119</v>
      </c>
      <c r="F1224" t="s">
        <v>119</v>
      </c>
      <c r="G1224" t="s">
        <v>154</v>
      </c>
      <c r="H1224" t="s">
        <v>6347</v>
      </c>
      <c r="I1224" t="s">
        <v>6417</v>
      </c>
      <c r="N1224" t="s">
        <v>6349</v>
      </c>
      <c r="O1224" s="5">
        <f>0</f>
        <v>0</v>
      </c>
    </row>
    <row r="1225" spans="1:15" hidden="1" x14ac:dyDescent="0.35">
      <c r="A1225" t="s">
        <v>6535</v>
      </c>
      <c r="B1225" t="s">
        <v>980</v>
      </c>
      <c r="C1225" t="s">
        <v>6371</v>
      </c>
      <c r="D1225" t="s">
        <v>981</v>
      </c>
      <c r="E1225" t="s">
        <v>119</v>
      </c>
      <c r="F1225" t="s">
        <v>119</v>
      </c>
      <c r="G1225" t="s">
        <v>154</v>
      </c>
      <c r="H1225" t="s">
        <v>5707</v>
      </c>
      <c r="I1225" t="s">
        <v>6418</v>
      </c>
      <c r="N1225" t="s">
        <v>6349</v>
      </c>
      <c r="O1225" s="5">
        <f>0</f>
        <v>0</v>
      </c>
    </row>
    <row r="1226" spans="1:15" hidden="1" x14ac:dyDescent="0.35">
      <c r="A1226" t="s">
        <v>6535</v>
      </c>
      <c r="B1226" t="s">
        <v>980</v>
      </c>
      <c r="C1226" t="s">
        <v>6371</v>
      </c>
      <c r="D1226" t="s">
        <v>981</v>
      </c>
      <c r="E1226" t="s">
        <v>119</v>
      </c>
      <c r="F1226" t="s">
        <v>119</v>
      </c>
      <c r="G1226" t="s">
        <v>162</v>
      </c>
      <c r="H1226" t="s">
        <v>5707</v>
      </c>
      <c r="I1226" t="s">
        <v>6421</v>
      </c>
      <c r="N1226" t="s">
        <v>6349</v>
      </c>
      <c r="O1226" s="5">
        <f>0</f>
        <v>0</v>
      </c>
    </row>
    <row r="1227" spans="1:15" hidden="1" x14ac:dyDescent="0.35">
      <c r="A1227" t="s">
        <v>6535</v>
      </c>
      <c r="B1227" t="s">
        <v>980</v>
      </c>
      <c r="C1227" t="s">
        <v>6371</v>
      </c>
      <c r="D1227" t="s">
        <v>981</v>
      </c>
      <c r="E1227" t="s">
        <v>119</v>
      </c>
      <c r="F1227" t="s">
        <v>119</v>
      </c>
      <c r="G1227" t="s">
        <v>154</v>
      </c>
      <c r="H1227" t="s">
        <v>5707</v>
      </c>
      <c r="I1227" t="s">
        <v>6372</v>
      </c>
      <c r="N1227" t="s">
        <v>6349</v>
      </c>
      <c r="O1227" s="5">
        <f>0</f>
        <v>0</v>
      </c>
    </row>
    <row r="1228" spans="1:15" hidden="1" x14ac:dyDescent="0.35">
      <c r="A1228" t="s">
        <v>6535</v>
      </c>
      <c r="B1228" t="s">
        <v>980</v>
      </c>
      <c r="C1228" t="s">
        <v>6371</v>
      </c>
      <c r="D1228" t="s">
        <v>981</v>
      </c>
      <c r="E1228" t="s">
        <v>119</v>
      </c>
      <c r="F1228" t="s">
        <v>119</v>
      </c>
      <c r="G1228" t="s">
        <v>161</v>
      </c>
      <c r="H1228" t="s">
        <v>6347</v>
      </c>
      <c r="I1228" t="s">
        <v>6420</v>
      </c>
      <c r="N1228" t="s">
        <v>6349</v>
      </c>
      <c r="O1228" s="5">
        <f>0</f>
        <v>0</v>
      </c>
    </row>
    <row r="1229" spans="1:15" hidden="1" x14ac:dyDescent="0.35">
      <c r="A1229" t="s">
        <v>6535</v>
      </c>
      <c r="B1229" t="s">
        <v>980</v>
      </c>
      <c r="C1229" t="s">
        <v>6371</v>
      </c>
      <c r="D1229" t="s">
        <v>981</v>
      </c>
      <c r="E1229" t="s">
        <v>119</v>
      </c>
      <c r="F1229" t="s">
        <v>119</v>
      </c>
      <c r="G1229" t="s">
        <v>154</v>
      </c>
      <c r="H1229" t="s">
        <v>5707</v>
      </c>
      <c r="I1229" t="s">
        <v>6377</v>
      </c>
      <c r="N1229" t="s">
        <v>6349</v>
      </c>
      <c r="O1229" s="5">
        <f>0</f>
        <v>0</v>
      </c>
    </row>
    <row r="1230" spans="1:15" hidden="1" x14ac:dyDescent="0.35">
      <c r="A1230" t="s">
        <v>6535</v>
      </c>
      <c r="B1230" t="s">
        <v>980</v>
      </c>
      <c r="C1230" t="s">
        <v>6371</v>
      </c>
      <c r="D1230" t="s">
        <v>981</v>
      </c>
      <c r="E1230" t="s">
        <v>119</v>
      </c>
      <c r="F1230" t="s">
        <v>119</v>
      </c>
      <c r="G1230" t="s">
        <v>154</v>
      </c>
      <c r="H1230" t="s">
        <v>5707</v>
      </c>
      <c r="I1230" t="s">
        <v>6425</v>
      </c>
      <c r="N1230" t="s">
        <v>6349</v>
      </c>
      <c r="O1230" s="5">
        <f>0</f>
        <v>0</v>
      </c>
    </row>
    <row r="1231" spans="1:15" hidden="1" x14ac:dyDescent="0.35">
      <c r="A1231" t="s">
        <v>6535</v>
      </c>
      <c r="B1231" t="s">
        <v>980</v>
      </c>
      <c r="C1231" t="s">
        <v>6371</v>
      </c>
      <c r="D1231" t="s">
        <v>1001</v>
      </c>
      <c r="E1231" t="s">
        <v>119</v>
      </c>
      <c r="F1231" t="s">
        <v>119</v>
      </c>
      <c r="G1231" t="s">
        <v>162</v>
      </c>
      <c r="H1231" t="s">
        <v>6347</v>
      </c>
      <c r="I1231" t="s">
        <v>6378</v>
      </c>
      <c r="N1231" t="s">
        <v>6349</v>
      </c>
      <c r="O1231" s="5">
        <f>0</f>
        <v>0</v>
      </c>
    </row>
    <row r="1232" spans="1:15" hidden="1" x14ac:dyDescent="0.35">
      <c r="A1232" t="s">
        <v>6535</v>
      </c>
      <c r="B1232" t="s">
        <v>980</v>
      </c>
      <c r="C1232" t="s">
        <v>6371</v>
      </c>
      <c r="D1232" t="s">
        <v>1001</v>
      </c>
      <c r="E1232" t="s">
        <v>119</v>
      </c>
      <c r="F1232" t="s">
        <v>119</v>
      </c>
      <c r="G1232" t="s">
        <v>154</v>
      </c>
      <c r="H1232" t="s">
        <v>5707</v>
      </c>
      <c r="I1232" t="s">
        <v>6377</v>
      </c>
      <c r="N1232" t="s">
        <v>6349</v>
      </c>
      <c r="O1232" s="5">
        <f>0</f>
        <v>0</v>
      </c>
    </row>
    <row r="1233" spans="1:15" hidden="1" x14ac:dyDescent="0.35">
      <c r="A1233" t="s">
        <v>6535</v>
      </c>
      <c r="B1233" t="s">
        <v>980</v>
      </c>
      <c r="C1233" t="s">
        <v>6371</v>
      </c>
      <c r="D1233" t="s">
        <v>1001</v>
      </c>
      <c r="E1233" t="s">
        <v>119</v>
      </c>
      <c r="F1233" t="s">
        <v>119</v>
      </c>
      <c r="G1233" t="s">
        <v>162</v>
      </c>
      <c r="H1233" t="s">
        <v>6347</v>
      </c>
      <c r="I1233" t="s">
        <v>6373</v>
      </c>
      <c r="N1233" t="s">
        <v>6349</v>
      </c>
      <c r="O1233" s="5">
        <f>0</f>
        <v>0</v>
      </c>
    </row>
    <row r="1234" spans="1:15" hidden="1" x14ac:dyDescent="0.35">
      <c r="A1234" t="s">
        <v>6535</v>
      </c>
      <c r="B1234" t="s">
        <v>980</v>
      </c>
      <c r="C1234" t="s">
        <v>6371</v>
      </c>
      <c r="D1234" t="s">
        <v>1001</v>
      </c>
      <c r="E1234" t="s">
        <v>119</v>
      </c>
      <c r="F1234" t="s">
        <v>119</v>
      </c>
      <c r="G1234" t="s">
        <v>154</v>
      </c>
      <c r="H1234" t="s">
        <v>5707</v>
      </c>
      <c r="I1234" t="s">
        <v>6425</v>
      </c>
      <c r="N1234" t="s">
        <v>6349</v>
      </c>
      <c r="O1234" s="5">
        <f>0</f>
        <v>0</v>
      </c>
    </row>
    <row r="1235" spans="1:15" hidden="1" x14ac:dyDescent="0.35">
      <c r="A1235" t="s">
        <v>6535</v>
      </c>
      <c r="B1235" t="s">
        <v>980</v>
      </c>
      <c r="C1235" t="s">
        <v>6371</v>
      </c>
      <c r="D1235" t="s">
        <v>1001</v>
      </c>
      <c r="E1235" t="s">
        <v>119</v>
      </c>
      <c r="F1235" t="s">
        <v>119</v>
      </c>
      <c r="G1235" t="s">
        <v>154</v>
      </c>
      <c r="H1235" t="s">
        <v>6347</v>
      </c>
      <c r="I1235" t="s">
        <v>6417</v>
      </c>
      <c r="N1235" t="s">
        <v>6349</v>
      </c>
      <c r="O1235" s="5">
        <f>0</f>
        <v>0</v>
      </c>
    </row>
    <row r="1236" spans="1:15" hidden="1" x14ac:dyDescent="0.35">
      <c r="A1236" t="s">
        <v>6535</v>
      </c>
      <c r="B1236" t="s">
        <v>980</v>
      </c>
      <c r="C1236" t="s">
        <v>6371</v>
      </c>
      <c r="D1236" t="s">
        <v>1001</v>
      </c>
      <c r="E1236" t="s">
        <v>119</v>
      </c>
      <c r="F1236" t="s">
        <v>119</v>
      </c>
      <c r="G1236" t="s">
        <v>154</v>
      </c>
      <c r="H1236" t="s">
        <v>5707</v>
      </c>
      <c r="I1236" t="s">
        <v>6418</v>
      </c>
      <c r="N1236" t="s">
        <v>6349</v>
      </c>
      <c r="O1236" s="5">
        <f>0</f>
        <v>0</v>
      </c>
    </row>
    <row r="1237" spans="1:15" hidden="1" x14ac:dyDescent="0.35">
      <c r="A1237" t="s">
        <v>6535</v>
      </c>
      <c r="B1237" t="s">
        <v>980</v>
      </c>
      <c r="C1237" t="s">
        <v>6371</v>
      </c>
      <c r="D1237" t="s">
        <v>1001</v>
      </c>
      <c r="E1237" t="s">
        <v>119</v>
      </c>
      <c r="F1237" t="s">
        <v>119</v>
      </c>
      <c r="G1237" t="s">
        <v>154</v>
      </c>
      <c r="H1237" t="s">
        <v>5707</v>
      </c>
      <c r="I1237" t="s">
        <v>6372</v>
      </c>
      <c r="N1237" t="s">
        <v>6349</v>
      </c>
      <c r="O1237" s="5">
        <f>0</f>
        <v>0</v>
      </c>
    </row>
    <row r="1238" spans="1:15" hidden="1" x14ac:dyDescent="0.35">
      <c r="A1238" t="s">
        <v>6535</v>
      </c>
      <c r="B1238" t="s">
        <v>980</v>
      </c>
      <c r="C1238" t="s">
        <v>6371</v>
      </c>
      <c r="D1238" t="s">
        <v>1001</v>
      </c>
      <c r="E1238" t="s">
        <v>119</v>
      </c>
      <c r="F1238" t="s">
        <v>119</v>
      </c>
      <c r="G1238" t="s">
        <v>154</v>
      </c>
      <c r="H1238" t="s">
        <v>6347</v>
      </c>
      <c r="I1238" t="s">
        <v>6376</v>
      </c>
      <c r="N1238" t="s">
        <v>6349</v>
      </c>
      <c r="O1238" s="5">
        <f>0</f>
        <v>0</v>
      </c>
    </row>
    <row r="1239" spans="1:15" hidden="1" x14ac:dyDescent="0.35">
      <c r="A1239" t="s">
        <v>6535</v>
      </c>
      <c r="B1239" t="s">
        <v>980</v>
      </c>
      <c r="C1239" t="s">
        <v>6371</v>
      </c>
      <c r="D1239" t="s">
        <v>1006</v>
      </c>
      <c r="E1239" t="s">
        <v>119</v>
      </c>
      <c r="F1239" t="s">
        <v>119</v>
      </c>
      <c r="G1239" t="s">
        <v>154</v>
      </c>
      <c r="H1239" t="s">
        <v>6347</v>
      </c>
      <c r="I1239" t="s">
        <v>6376</v>
      </c>
      <c r="N1239" t="s">
        <v>6349</v>
      </c>
      <c r="O1239" s="5">
        <f>0</f>
        <v>0</v>
      </c>
    </row>
    <row r="1240" spans="1:15" hidden="1" x14ac:dyDescent="0.35">
      <c r="A1240" t="s">
        <v>6535</v>
      </c>
      <c r="B1240" t="s">
        <v>980</v>
      </c>
      <c r="C1240" t="s">
        <v>6371</v>
      </c>
      <c r="D1240" t="s">
        <v>1006</v>
      </c>
      <c r="E1240" t="s">
        <v>119</v>
      </c>
      <c r="F1240" t="s">
        <v>119</v>
      </c>
      <c r="G1240" t="s">
        <v>154</v>
      </c>
      <c r="H1240" t="s">
        <v>5707</v>
      </c>
      <c r="I1240" t="s">
        <v>6425</v>
      </c>
      <c r="N1240" t="s">
        <v>6349</v>
      </c>
      <c r="O1240" s="5">
        <f>0</f>
        <v>0</v>
      </c>
    </row>
    <row r="1241" spans="1:15" hidden="1" x14ac:dyDescent="0.35">
      <c r="A1241" t="s">
        <v>6535</v>
      </c>
      <c r="B1241" t="s">
        <v>980</v>
      </c>
      <c r="C1241" t="s">
        <v>6371</v>
      </c>
      <c r="D1241" t="s">
        <v>1006</v>
      </c>
      <c r="E1241" t="s">
        <v>119</v>
      </c>
      <c r="F1241" t="s">
        <v>119</v>
      </c>
      <c r="G1241" t="s">
        <v>154</v>
      </c>
      <c r="H1241" t="s">
        <v>5707</v>
      </c>
      <c r="I1241" t="s">
        <v>6418</v>
      </c>
      <c r="N1241" t="s">
        <v>6349</v>
      </c>
      <c r="O1241" s="5">
        <f>0</f>
        <v>0</v>
      </c>
    </row>
    <row r="1242" spans="1:15" hidden="1" x14ac:dyDescent="0.35">
      <c r="A1242" t="s">
        <v>6535</v>
      </c>
      <c r="B1242" t="s">
        <v>980</v>
      </c>
      <c r="C1242" t="s">
        <v>6371</v>
      </c>
      <c r="D1242" t="s">
        <v>1006</v>
      </c>
      <c r="E1242" t="s">
        <v>119</v>
      </c>
      <c r="F1242" t="s">
        <v>119</v>
      </c>
      <c r="G1242" t="s">
        <v>162</v>
      </c>
      <c r="H1242" t="s">
        <v>6347</v>
      </c>
      <c r="I1242" t="s">
        <v>6378</v>
      </c>
      <c r="N1242" t="s">
        <v>6349</v>
      </c>
      <c r="O1242" s="5">
        <f>0</f>
        <v>0</v>
      </c>
    </row>
    <row r="1243" spans="1:15" hidden="1" x14ac:dyDescent="0.35">
      <c r="A1243" t="s">
        <v>6535</v>
      </c>
      <c r="B1243" t="s">
        <v>980</v>
      </c>
      <c r="C1243" t="s">
        <v>6371</v>
      </c>
      <c r="D1243" t="s">
        <v>1006</v>
      </c>
      <c r="E1243" t="s">
        <v>119</v>
      </c>
      <c r="F1243" t="s">
        <v>119</v>
      </c>
      <c r="G1243" t="s">
        <v>162</v>
      </c>
      <c r="H1243" t="s">
        <v>6347</v>
      </c>
      <c r="I1243" t="s">
        <v>6373</v>
      </c>
      <c r="N1243" t="s">
        <v>6349</v>
      </c>
      <c r="O1243" s="5">
        <f>0</f>
        <v>0</v>
      </c>
    </row>
    <row r="1244" spans="1:15" hidden="1" x14ac:dyDescent="0.35">
      <c r="A1244" t="s">
        <v>6535</v>
      </c>
      <c r="B1244" t="s">
        <v>980</v>
      </c>
      <c r="C1244" t="s">
        <v>6371</v>
      </c>
      <c r="D1244" t="s">
        <v>1006</v>
      </c>
      <c r="E1244" t="s">
        <v>119</v>
      </c>
      <c r="F1244" t="s">
        <v>119</v>
      </c>
      <c r="G1244" t="s">
        <v>154</v>
      </c>
      <c r="H1244" t="s">
        <v>5707</v>
      </c>
      <c r="I1244" t="s">
        <v>6372</v>
      </c>
      <c r="N1244" t="s">
        <v>6349</v>
      </c>
      <c r="O1244" s="5">
        <f>0</f>
        <v>0</v>
      </c>
    </row>
    <row r="1245" spans="1:15" hidden="1" x14ac:dyDescent="0.35">
      <c r="A1245" t="s">
        <v>6535</v>
      </c>
      <c r="B1245" t="s">
        <v>980</v>
      </c>
      <c r="C1245" t="s">
        <v>6371</v>
      </c>
      <c r="D1245" t="s">
        <v>1006</v>
      </c>
      <c r="E1245" t="s">
        <v>119</v>
      </c>
      <c r="F1245" t="s">
        <v>119</v>
      </c>
      <c r="G1245" t="s">
        <v>154</v>
      </c>
      <c r="H1245" t="s">
        <v>5707</v>
      </c>
      <c r="I1245" t="s">
        <v>6377</v>
      </c>
      <c r="N1245" t="s">
        <v>6349</v>
      </c>
      <c r="O1245" s="5">
        <f>0</f>
        <v>0</v>
      </c>
    </row>
    <row r="1246" spans="1:15" hidden="1" x14ac:dyDescent="0.35">
      <c r="A1246" t="s">
        <v>6535</v>
      </c>
      <c r="B1246" t="s">
        <v>980</v>
      </c>
      <c r="C1246" t="s">
        <v>6371</v>
      </c>
      <c r="D1246" t="s">
        <v>1006</v>
      </c>
      <c r="E1246" t="s">
        <v>119</v>
      </c>
      <c r="F1246" t="s">
        <v>119</v>
      </c>
      <c r="G1246" t="s">
        <v>154</v>
      </c>
      <c r="H1246" t="s">
        <v>6347</v>
      </c>
      <c r="I1246" t="s">
        <v>6417</v>
      </c>
      <c r="N1246" t="s">
        <v>6349</v>
      </c>
      <c r="O1246" s="5">
        <f>0</f>
        <v>0</v>
      </c>
    </row>
    <row r="1247" spans="1:15" hidden="1" x14ac:dyDescent="0.35">
      <c r="A1247" t="s">
        <v>6535</v>
      </c>
      <c r="B1247" t="s">
        <v>980</v>
      </c>
      <c r="C1247" t="s">
        <v>6506</v>
      </c>
      <c r="D1247" t="s">
        <v>236</v>
      </c>
      <c r="E1247" t="s">
        <v>119</v>
      </c>
      <c r="F1247" t="s">
        <v>119</v>
      </c>
      <c r="G1247" t="s">
        <v>162</v>
      </c>
      <c r="H1247" t="s">
        <v>6347</v>
      </c>
      <c r="I1247" t="s">
        <v>6513</v>
      </c>
      <c r="N1247" t="s">
        <v>6349</v>
      </c>
      <c r="O1247" s="5">
        <f>0</f>
        <v>0</v>
      </c>
    </row>
    <row r="1248" spans="1:15" hidden="1" x14ac:dyDescent="0.35">
      <c r="A1248" t="s">
        <v>6535</v>
      </c>
      <c r="B1248" t="s">
        <v>980</v>
      </c>
      <c r="C1248" t="s">
        <v>6506</v>
      </c>
      <c r="D1248" t="s">
        <v>236</v>
      </c>
      <c r="E1248" t="s">
        <v>119</v>
      </c>
      <c r="F1248" t="s">
        <v>119</v>
      </c>
      <c r="G1248" t="s">
        <v>154</v>
      </c>
      <c r="H1248" t="s">
        <v>6347</v>
      </c>
      <c r="I1248" t="s">
        <v>6711</v>
      </c>
      <c r="N1248" t="s">
        <v>6349</v>
      </c>
      <c r="O1248" s="5">
        <f>0</f>
        <v>0</v>
      </c>
    </row>
    <row r="1249" spans="1:15" hidden="1" x14ac:dyDescent="0.35">
      <c r="A1249" t="s">
        <v>6535</v>
      </c>
      <c r="B1249" t="s">
        <v>980</v>
      </c>
      <c r="C1249" t="s">
        <v>6506</v>
      </c>
      <c r="D1249" t="s">
        <v>236</v>
      </c>
      <c r="E1249" t="s">
        <v>119</v>
      </c>
      <c r="F1249" t="s">
        <v>119</v>
      </c>
      <c r="G1249" t="s">
        <v>154</v>
      </c>
      <c r="H1249" t="s">
        <v>5707</v>
      </c>
      <c r="I1249" t="s">
        <v>6748</v>
      </c>
      <c r="N1249" t="s">
        <v>6349</v>
      </c>
      <c r="O1249" s="5">
        <f>0</f>
        <v>0</v>
      </c>
    </row>
    <row r="1250" spans="1:15" hidden="1" x14ac:dyDescent="0.35">
      <c r="A1250" t="s">
        <v>6535</v>
      </c>
      <c r="B1250" t="s">
        <v>980</v>
      </c>
      <c r="C1250" t="s">
        <v>6506</v>
      </c>
      <c r="D1250" t="s">
        <v>236</v>
      </c>
      <c r="E1250" t="s">
        <v>119</v>
      </c>
      <c r="F1250" t="s">
        <v>119</v>
      </c>
      <c r="G1250" t="s">
        <v>162</v>
      </c>
      <c r="H1250" t="s">
        <v>6347</v>
      </c>
      <c r="I1250" t="s">
        <v>6749</v>
      </c>
      <c r="N1250" t="s">
        <v>6349</v>
      </c>
      <c r="O1250" s="5">
        <f>0</f>
        <v>0</v>
      </c>
    </row>
    <row r="1251" spans="1:15" hidden="1" x14ac:dyDescent="0.35">
      <c r="A1251" t="s">
        <v>6535</v>
      </c>
      <c r="B1251" t="s">
        <v>980</v>
      </c>
      <c r="C1251" t="s">
        <v>6506</v>
      </c>
      <c r="D1251" t="s">
        <v>236</v>
      </c>
      <c r="E1251" t="s">
        <v>119</v>
      </c>
      <c r="F1251" t="s">
        <v>119</v>
      </c>
      <c r="G1251" t="s">
        <v>162</v>
      </c>
      <c r="H1251" t="s">
        <v>6347</v>
      </c>
      <c r="I1251" t="s">
        <v>6512</v>
      </c>
      <c r="N1251" t="s">
        <v>6349</v>
      </c>
      <c r="O1251" s="5">
        <f>0</f>
        <v>0</v>
      </c>
    </row>
    <row r="1252" spans="1:15" x14ac:dyDescent="0.35">
      <c r="A1252" t="s">
        <v>6535</v>
      </c>
      <c r="B1252" t="s">
        <v>980</v>
      </c>
      <c r="C1252" t="s">
        <v>6506</v>
      </c>
      <c r="D1252" t="s">
        <v>236</v>
      </c>
      <c r="E1252" t="s">
        <v>119</v>
      </c>
      <c r="F1252" t="s">
        <v>119</v>
      </c>
      <c r="G1252" t="s">
        <v>165</v>
      </c>
      <c r="H1252" t="s">
        <v>5707</v>
      </c>
      <c r="I1252" t="s">
        <v>6520</v>
      </c>
      <c r="N1252" t="s">
        <v>6349</v>
      </c>
      <c r="O1252" s="5">
        <f>0</f>
        <v>0</v>
      </c>
    </row>
    <row r="1253" spans="1:15" hidden="1" x14ac:dyDescent="0.35">
      <c r="A1253" t="s">
        <v>6535</v>
      </c>
      <c r="B1253" t="s">
        <v>980</v>
      </c>
      <c r="C1253" t="s">
        <v>6506</v>
      </c>
      <c r="D1253" t="s">
        <v>236</v>
      </c>
      <c r="E1253" t="s">
        <v>119</v>
      </c>
      <c r="F1253" t="s">
        <v>119</v>
      </c>
      <c r="G1253" t="s">
        <v>162</v>
      </c>
      <c r="H1253" t="s">
        <v>5707</v>
      </c>
      <c r="I1253" t="s">
        <v>6522</v>
      </c>
      <c r="N1253" t="s">
        <v>6349</v>
      </c>
      <c r="O1253" s="5">
        <f>0</f>
        <v>0</v>
      </c>
    </row>
    <row r="1254" spans="1:15" hidden="1" x14ac:dyDescent="0.35">
      <c r="A1254" t="s">
        <v>6535</v>
      </c>
      <c r="B1254" t="s">
        <v>980</v>
      </c>
      <c r="C1254" t="s">
        <v>6506</v>
      </c>
      <c r="D1254" t="s">
        <v>236</v>
      </c>
      <c r="E1254" t="s">
        <v>119</v>
      </c>
      <c r="F1254" t="s">
        <v>119</v>
      </c>
      <c r="G1254" t="s">
        <v>159</v>
      </c>
      <c r="H1254" t="s">
        <v>5707</v>
      </c>
      <c r="I1254" t="s">
        <v>6510</v>
      </c>
      <c r="N1254" t="s">
        <v>6349</v>
      </c>
      <c r="O1254" s="5">
        <f>0</f>
        <v>0</v>
      </c>
    </row>
    <row r="1255" spans="1:15" hidden="1" x14ac:dyDescent="0.35">
      <c r="A1255" t="s">
        <v>6535</v>
      </c>
      <c r="B1255" t="s">
        <v>980</v>
      </c>
      <c r="C1255" t="s">
        <v>6506</v>
      </c>
      <c r="D1255" t="s">
        <v>236</v>
      </c>
      <c r="E1255" t="s">
        <v>119</v>
      </c>
      <c r="F1255" t="s">
        <v>119</v>
      </c>
      <c r="G1255" t="s">
        <v>161</v>
      </c>
      <c r="H1255" t="s">
        <v>5707</v>
      </c>
      <c r="I1255" t="s">
        <v>6509</v>
      </c>
      <c r="N1255" t="s">
        <v>6349</v>
      </c>
      <c r="O1255" s="5">
        <f>0</f>
        <v>0</v>
      </c>
    </row>
    <row r="1256" spans="1:15" hidden="1" x14ac:dyDescent="0.35">
      <c r="A1256" t="s">
        <v>6535</v>
      </c>
      <c r="B1256" t="s">
        <v>980</v>
      </c>
      <c r="C1256" t="s">
        <v>6506</v>
      </c>
      <c r="D1256" t="s">
        <v>236</v>
      </c>
      <c r="E1256" t="s">
        <v>119</v>
      </c>
      <c r="F1256" t="s">
        <v>119</v>
      </c>
      <c r="G1256" t="s">
        <v>162</v>
      </c>
      <c r="H1256" t="s">
        <v>6347</v>
      </c>
      <c r="I1256" t="s">
        <v>6508</v>
      </c>
      <c r="N1256" t="s">
        <v>6349</v>
      </c>
      <c r="O1256" s="5">
        <f>0</f>
        <v>0</v>
      </c>
    </row>
    <row r="1257" spans="1:15" hidden="1" x14ac:dyDescent="0.35">
      <c r="A1257" t="s">
        <v>6535</v>
      </c>
      <c r="B1257" t="s">
        <v>980</v>
      </c>
      <c r="C1257" t="s">
        <v>6506</v>
      </c>
      <c r="D1257" t="s">
        <v>236</v>
      </c>
      <c r="E1257" t="s">
        <v>119</v>
      </c>
      <c r="F1257" t="s">
        <v>119</v>
      </c>
      <c r="G1257" t="s">
        <v>154</v>
      </c>
      <c r="H1257" t="s">
        <v>6347</v>
      </c>
      <c r="I1257" t="s">
        <v>6750</v>
      </c>
      <c r="N1257" t="s">
        <v>6349</v>
      </c>
      <c r="O1257" s="5">
        <f>0</f>
        <v>0</v>
      </c>
    </row>
    <row r="1258" spans="1:15" hidden="1" x14ac:dyDescent="0.35">
      <c r="A1258" t="s">
        <v>6535</v>
      </c>
      <c r="B1258" t="s">
        <v>980</v>
      </c>
      <c r="C1258" t="s">
        <v>6506</v>
      </c>
      <c r="D1258" t="s">
        <v>236</v>
      </c>
      <c r="E1258" t="s">
        <v>119</v>
      </c>
      <c r="F1258" t="s">
        <v>119</v>
      </c>
      <c r="G1258" t="s">
        <v>154</v>
      </c>
      <c r="H1258" t="s">
        <v>6347</v>
      </c>
      <c r="I1258" t="s">
        <v>6751</v>
      </c>
      <c r="N1258" t="s">
        <v>6349</v>
      </c>
      <c r="O1258" s="5">
        <f>0</f>
        <v>0</v>
      </c>
    </row>
    <row r="1259" spans="1:15" x14ac:dyDescent="0.35">
      <c r="A1259" t="s">
        <v>6535</v>
      </c>
      <c r="B1259" t="s">
        <v>980</v>
      </c>
      <c r="C1259" t="s">
        <v>6506</v>
      </c>
      <c r="D1259" t="s">
        <v>236</v>
      </c>
      <c r="E1259" t="s">
        <v>119</v>
      </c>
      <c r="F1259" t="s">
        <v>119</v>
      </c>
      <c r="G1259" t="s">
        <v>165</v>
      </c>
      <c r="H1259" t="s">
        <v>5707</v>
      </c>
      <c r="I1259" t="s">
        <v>6514</v>
      </c>
      <c r="N1259" t="s">
        <v>6349</v>
      </c>
      <c r="O1259" s="5">
        <f>0</f>
        <v>0</v>
      </c>
    </row>
    <row r="1260" spans="1:15" hidden="1" x14ac:dyDescent="0.35">
      <c r="A1260" t="s">
        <v>6535</v>
      </c>
      <c r="B1260" t="s">
        <v>980</v>
      </c>
      <c r="C1260" t="s">
        <v>6506</v>
      </c>
      <c r="D1260" t="s">
        <v>236</v>
      </c>
      <c r="E1260" t="s">
        <v>119</v>
      </c>
      <c r="F1260" t="s">
        <v>6752</v>
      </c>
      <c r="G1260" t="s">
        <v>154</v>
      </c>
      <c r="H1260" t="s">
        <v>6347</v>
      </c>
      <c r="I1260" t="s">
        <v>6715</v>
      </c>
      <c r="N1260" t="s">
        <v>6349</v>
      </c>
      <c r="O1260" s="5">
        <f>0</f>
        <v>0</v>
      </c>
    </row>
    <row r="1261" spans="1:15" hidden="1" x14ac:dyDescent="0.35">
      <c r="A1261" t="s">
        <v>6535</v>
      </c>
      <c r="B1261" t="s">
        <v>980</v>
      </c>
      <c r="C1261" t="s">
        <v>6506</v>
      </c>
      <c r="D1261" t="s">
        <v>236</v>
      </c>
      <c r="E1261" t="s">
        <v>119</v>
      </c>
      <c r="F1261" t="s">
        <v>6714</v>
      </c>
      <c r="G1261" t="s">
        <v>154</v>
      </c>
      <c r="H1261" t="s">
        <v>6347</v>
      </c>
      <c r="I1261" t="s">
        <v>6715</v>
      </c>
      <c r="N1261" t="s">
        <v>6349</v>
      </c>
      <c r="O1261" s="5">
        <f>0</f>
        <v>0</v>
      </c>
    </row>
    <row r="1262" spans="1:15" hidden="1" x14ac:dyDescent="0.35">
      <c r="A1262" t="s">
        <v>6535</v>
      </c>
      <c r="B1262" t="s">
        <v>980</v>
      </c>
      <c r="C1262" t="s">
        <v>6506</v>
      </c>
      <c r="D1262" t="s">
        <v>236</v>
      </c>
      <c r="E1262" t="s">
        <v>119</v>
      </c>
      <c r="F1262" t="s">
        <v>6716</v>
      </c>
      <c r="G1262" t="s">
        <v>154</v>
      </c>
      <c r="H1262" t="s">
        <v>6347</v>
      </c>
      <c r="I1262" t="s">
        <v>6715</v>
      </c>
      <c r="N1262" t="s">
        <v>6349</v>
      </c>
      <c r="O1262" s="5">
        <f>0</f>
        <v>0</v>
      </c>
    </row>
    <row r="1263" spans="1:15" hidden="1" x14ac:dyDescent="0.35">
      <c r="A1263" t="s">
        <v>6535</v>
      </c>
      <c r="B1263" t="s">
        <v>980</v>
      </c>
      <c r="C1263" t="s">
        <v>6506</v>
      </c>
      <c r="D1263" t="s">
        <v>236</v>
      </c>
      <c r="E1263" t="s">
        <v>119</v>
      </c>
      <c r="F1263" t="s">
        <v>6717</v>
      </c>
      <c r="G1263" t="s">
        <v>154</v>
      </c>
      <c r="H1263" t="s">
        <v>6347</v>
      </c>
      <c r="I1263" t="s">
        <v>6715</v>
      </c>
      <c r="N1263" t="s">
        <v>6349</v>
      </c>
      <c r="O1263" s="5">
        <f>0</f>
        <v>0</v>
      </c>
    </row>
    <row r="1264" spans="1:15" hidden="1" x14ac:dyDescent="0.35">
      <c r="A1264" t="s">
        <v>6535</v>
      </c>
      <c r="B1264" t="s">
        <v>980</v>
      </c>
      <c r="C1264" t="s">
        <v>6506</v>
      </c>
      <c r="D1264" t="s">
        <v>236</v>
      </c>
      <c r="E1264" t="s">
        <v>119</v>
      </c>
      <c r="F1264" t="s">
        <v>6753</v>
      </c>
      <c r="G1264" t="s">
        <v>154</v>
      </c>
      <c r="H1264" t="s">
        <v>6347</v>
      </c>
      <c r="I1264" t="s">
        <v>6715</v>
      </c>
      <c r="N1264" t="s">
        <v>6349</v>
      </c>
      <c r="O1264" s="5">
        <f>0</f>
        <v>0</v>
      </c>
    </row>
    <row r="1265" spans="1:15" hidden="1" x14ac:dyDescent="0.35">
      <c r="A1265" t="s">
        <v>6535</v>
      </c>
      <c r="B1265" t="s">
        <v>980</v>
      </c>
      <c r="C1265" t="s">
        <v>6506</v>
      </c>
      <c r="D1265" t="s">
        <v>236</v>
      </c>
      <c r="E1265" t="s">
        <v>119</v>
      </c>
      <c r="F1265" t="s">
        <v>6754</v>
      </c>
      <c r="G1265" t="s">
        <v>154</v>
      </c>
      <c r="H1265" t="s">
        <v>6347</v>
      </c>
      <c r="I1265" t="s">
        <v>6715</v>
      </c>
      <c r="N1265" t="s">
        <v>6349</v>
      </c>
      <c r="O1265" s="5">
        <f>0</f>
        <v>0</v>
      </c>
    </row>
    <row r="1266" spans="1:15" hidden="1" x14ac:dyDescent="0.35">
      <c r="A1266" t="s">
        <v>6535</v>
      </c>
      <c r="B1266" t="s">
        <v>980</v>
      </c>
      <c r="C1266" t="s">
        <v>6506</v>
      </c>
      <c r="D1266" t="s">
        <v>236</v>
      </c>
      <c r="E1266" t="s">
        <v>119</v>
      </c>
      <c r="F1266" t="s">
        <v>6719</v>
      </c>
      <c r="G1266" t="s">
        <v>154</v>
      </c>
      <c r="H1266" t="s">
        <v>6347</v>
      </c>
      <c r="I1266" t="s">
        <v>6715</v>
      </c>
      <c r="N1266" t="s">
        <v>6349</v>
      </c>
      <c r="O1266" s="5">
        <f>0</f>
        <v>0</v>
      </c>
    </row>
    <row r="1267" spans="1:15" hidden="1" x14ac:dyDescent="0.35">
      <c r="A1267" t="s">
        <v>6535</v>
      </c>
      <c r="B1267" t="s">
        <v>980</v>
      </c>
      <c r="C1267" t="s">
        <v>6506</v>
      </c>
      <c r="D1267" t="s">
        <v>236</v>
      </c>
      <c r="E1267" t="s">
        <v>119</v>
      </c>
      <c r="F1267" t="s">
        <v>6720</v>
      </c>
      <c r="G1267" t="s">
        <v>154</v>
      </c>
      <c r="H1267" t="s">
        <v>6347</v>
      </c>
      <c r="I1267" t="s">
        <v>6715</v>
      </c>
      <c r="N1267" t="s">
        <v>6349</v>
      </c>
      <c r="O1267" s="5">
        <f>0</f>
        <v>0</v>
      </c>
    </row>
    <row r="1268" spans="1:15" hidden="1" x14ac:dyDescent="0.35">
      <c r="A1268" t="s">
        <v>6535</v>
      </c>
      <c r="B1268" t="s">
        <v>980</v>
      </c>
      <c r="C1268" t="s">
        <v>6506</v>
      </c>
      <c r="D1268" t="s">
        <v>236</v>
      </c>
      <c r="E1268" t="s">
        <v>119</v>
      </c>
      <c r="F1268" t="s">
        <v>6721</v>
      </c>
      <c r="G1268" t="s">
        <v>154</v>
      </c>
      <c r="H1268" t="s">
        <v>6347</v>
      </c>
      <c r="I1268" t="s">
        <v>6715</v>
      </c>
      <c r="N1268" t="s">
        <v>6349</v>
      </c>
      <c r="O1268" s="5">
        <f>0</f>
        <v>0</v>
      </c>
    </row>
    <row r="1269" spans="1:15" hidden="1" x14ac:dyDescent="0.35">
      <c r="A1269" t="s">
        <v>6535</v>
      </c>
      <c r="B1269" t="s">
        <v>980</v>
      </c>
      <c r="C1269" t="s">
        <v>6506</v>
      </c>
      <c r="D1269" t="s">
        <v>236</v>
      </c>
      <c r="E1269" t="s">
        <v>119</v>
      </c>
      <c r="F1269" t="s">
        <v>6722</v>
      </c>
      <c r="G1269" t="s">
        <v>154</v>
      </c>
      <c r="H1269" t="s">
        <v>6347</v>
      </c>
      <c r="I1269" t="s">
        <v>6715</v>
      </c>
      <c r="N1269" t="s">
        <v>6349</v>
      </c>
      <c r="O1269" s="5">
        <f>0</f>
        <v>0</v>
      </c>
    </row>
    <row r="1270" spans="1:15" hidden="1" x14ac:dyDescent="0.35">
      <c r="A1270" t="s">
        <v>6535</v>
      </c>
      <c r="B1270" t="s">
        <v>980</v>
      </c>
      <c r="C1270" t="s">
        <v>6506</v>
      </c>
      <c r="D1270" t="s">
        <v>236</v>
      </c>
      <c r="E1270" t="s">
        <v>119</v>
      </c>
      <c r="F1270" t="s">
        <v>6724</v>
      </c>
      <c r="G1270" t="s">
        <v>154</v>
      </c>
      <c r="H1270" t="s">
        <v>6347</v>
      </c>
      <c r="I1270" t="s">
        <v>6715</v>
      </c>
      <c r="N1270" t="s">
        <v>6349</v>
      </c>
      <c r="O1270" s="5">
        <f>0</f>
        <v>0</v>
      </c>
    </row>
    <row r="1271" spans="1:15" hidden="1" x14ac:dyDescent="0.35">
      <c r="A1271" t="s">
        <v>6535</v>
      </c>
      <c r="B1271" t="s">
        <v>980</v>
      </c>
      <c r="C1271" t="s">
        <v>6506</v>
      </c>
      <c r="D1271" t="s">
        <v>236</v>
      </c>
      <c r="E1271" t="s">
        <v>119</v>
      </c>
      <c r="F1271" t="s">
        <v>6727</v>
      </c>
      <c r="G1271" t="s">
        <v>154</v>
      </c>
      <c r="H1271" t="s">
        <v>6347</v>
      </c>
      <c r="I1271" t="s">
        <v>6715</v>
      </c>
      <c r="N1271" t="s">
        <v>6349</v>
      </c>
      <c r="O1271" s="5">
        <f>0</f>
        <v>0</v>
      </c>
    </row>
    <row r="1272" spans="1:15" hidden="1" x14ac:dyDescent="0.35">
      <c r="A1272" t="s">
        <v>6535</v>
      </c>
      <c r="B1272" t="s">
        <v>980</v>
      </c>
      <c r="C1272" t="s">
        <v>6506</v>
      </c>
      <c r="D1272" t="s">
        <v>236</v>
      </c>
      <c r="E1272" t="s">
        <v>119</v>
      </c>
      <c r="F1272" t="s">
        <v>6755</v>
      </c>
      <c r="G1272" t="s">
        <v>154</v>
      </c>
      <c r="H1272" t="s">
        <v>6347</v>
      </c>
      <c r="I1272" t="s">
        <v>6715</v>
      </c>
      <c r="N1272" t="s">
        <v>6349</v>
      </c>
      <c r="O1272" s="5">
        <f>0</f>
        <v>0</v>
      </c>
    </row>
    <row r="1273" spans="1:15" hidden="1" x14ac:dyDescent="0.35">
      <c r="A1273" t="s">
        <v>6535</v>
      </c>
      <c r="B1273" t="s">
        <v>980</v>
      </c>
      <c r="C1273" t="s">
        <v>6506</v>
      </c>
      <c r="D1273" t="s">
        <v>236</v>
      </c>
      <c r="E1273" t="s">
        <v>119</v>
      </c>
      <c r="F1273" t="s">
        <v>6756</v>
      </c>
      <c r="G1273" t="s">
        <v>154</v>
      </c>
      <c r="H1273" t="s">
        <v>6347</v>
      </c>
      <c r="I1273" t="s">
        <v>6715</v>
      </c>
      <c r="N1273" t="s">
        <v>6349</v>
      </c>
      <c r="O1273" s="5">
        <f>0</f>
        <v>0</v>
      </c>
    </row>
    <row r="1274" spans="1:15" hidden="1" x14ac:dyDescent="0.35">
      <c r="A1274" t="s">
        <v>6535</v>
      </c>
      <c r="B1274" t="s">
        <v>980</v>
      </c>
      <c r="C1274" t="s">
        <v>6506</v>
      </c>
      <c r="D1274" t="s">
        <v>236</v>
      </c>
      <c r="E1274" t="s">
        <v>119</v>
      </c>
      <c r="F1274" t="s">
        <v>6732</v>
      </c>
      <c r="G1274" t="s">
        <v>154</v>
      </c>
      <c r="H1274" t="s">
        <v>6347</v>
      </c>
      <c r="I1274" t="s">
        <v>6715</v>
      </c>
      <c r="N1274" t="s">
        <v>6349</v>
      </c>
      <c r="O1274" s="5">
        <f>0</f>
        <v>0</v>
      </c>
    </row>
    <row r="1275" spans="1:15" hidden="1" x14ac:dyDescent="0.35">
      <c r="A1275" t="s">
        <v>6535</v>
      </c>
      <c r="B1275" t="s">
        <v>980</v>
      </c>
      <c r="C1275" t="s">
        <v>6506</v>
      </c>
      <c r="D1275" t="s">
        <v>236</v>
      </c>
      <c r="E1275" t="s">
        <v>119</v>
      </c>
      <c r="F1275" t="s">
        <v>6733</v>
      </c>
      <c r="G1275" t="s">
        <v>154</v>
      </c>
      <c r="H1275" t="s">
        <v>6347</v>
      </c>
      <c r="I1275" t="s">
        <v>6715</v>
      </c>
      <c r="N1275" t="s">
        <v>6349</v>
      </c>
      <c r="O1275" s="5">
        <f>0</f>
        <v>0</v>
      </c>
    </row>
    <row r="1276" spans="1:15" hidden="1" x14ac:dyDescent="0.35">
      <c r="A1276" t="s">
        <v>6535</v>
      </c>
      <c r="B1276" t="s">
        <v>980</v>
      </c>
      <c r="C1276" t="s">
        <v>6506</v>
      </c>
      <c r="D1276" t="s">
        <v>236</v>
      </c>
      <c r="E1276" t="s">
        <v>119</v>
      </c>
      <c r="F1276" t="s">
        <v>6736</v>
      </c>
      <c r="G1276" t="s">
        <v>154</v>
      </c>
      <c r="H1276" t="s">
        <v>6347</v>
      </c>
      <c r="I1276" t="s">
        <v>6715</v>
      </c>
      <c r="N1276" t="s">
        <v>6349</v>
      </c>
      <c r="O1276" s="5">
        <f>0</f>
        <v>0</v>
      </c>
    </row>
    <row r="1277" spans="1:15" hidden="1" x14ac:dyDescent="0.35">
      <c r="A1277" t="s">
        <v>6535</v>
      </c>
      <c r="B1277" t="s">
        <v>980</v>
      </c>
      <c r="C1277" t="s">
        <v>6506</v>
      </c>
      <c r="D1277" t="s">
        <v>236</v>
      </c>
      <c r="E1277" t="s">
        <v>119</v>
      </c>
      <c r="F1277" t="s">
        <v>6737</v>
      </c>
      <c r="G1277" t="s">
        <v>154</v>
      </c>
      <c r="H1277" t="s">
        <v>6347</v>
      </c>
      <c r="I1277" t="s">
        <v>6715</v>
      </c>
      <c r="N1277" t="s">
        <v>6349</v>
      </c>
      <c r="O1277" s="5">
        <f>0</f>
        <v>0</v>
      </c>
    </row>
    <row r="1278" spans="1:15" hidden="1" x14ac:dyDescent="0.35">
      <c r="A1278" t="s">
        <v>6535</v>
      </c>
      <c r="B1278" t="s">
        <v>980</v>
      </c>
      <c r="C1278" t="s">
        <v>6506</v>
      </c>
      <c r="D1278" t="s">
        <v>1411</v>
      </c>
      <c r="E1278" t="s">
        <v>119</v>
      </c>
      <c r="F1278" t="s">
        <v>119</v>
      </c>
      <c r="G1278" t="s">
        <v>154</v>
      </c>
      <c r="H1278" t="s">
        <v>6347</v>
      </c>
      <c r="I1278" t="s">
        <v>6750</v>
      </c>
      <c r="N1278" t="s">
        <v>6349</v>
      </c>
      <c r="O1278" s="5">
        <f>0</f>
        <v>0</v>
      </c>
    </row>
    <row r="1279" spans="1:15" hidden="1" x14ac:dyDescent="0.35">
      <c r="A1279" t="s">
        <v>6535</v>
      </c>
      <c r="B1279" t="s">
        <v>980</v>
      </c>
      <c r="C1279" t="s">
        <v>6506</v>
      </c>
      <c r="D1279" t="s">
        <v>1411</v>
      </c>
      <c r="E1279" t="s">
        <v>119</v>
      </c>
      <c r="F1279" t="s">
        <v>119</v>
      </c>
      <c r="G1279" t="s">
        <v>162</v>
      </c>
      <c r="H1279" t="s">
        <v>6347</v>
      </c>
      <c r="I1279" t="s">
        <v>6513</v>
      </c>
      <c r="N1279" t="s">
        <v>6349</v>
      </c>
      <c r="O1279" s="5">
        <f>0</f>
        <v>0</v>
      </c>
    </row>
    <row r="1280" spans="1:15" hidden="1" x14ac:dyDescent="0.35">
      <c r="A1280" t="s">
        <v>6535</v>
      </c>
      <c r="B1280" t="s">
        <v>980</v>
      </c>
      <c r="C1280" t="s">
        <v>6506</v>
      </c>
      <c r="D1280" t="s">
        <v>1411</v>
      </c>
      <c r="E1280" t="s">
        <v>119</v>
      </c>
      <c r="F1280" t="s">
        <v>119</v>
      </c>
      <c r="G1280" t="s">
        <v>159</v>
      </c>
      <c r="H1280" t="s">
        <v>5707</v>
      </c>
      <c r="I1280" t="s">
        <v>6510</v>
      </c>
      <c r="N1280" t="s">
        <v>6349</v>
      </c>
      <c r="O1280" s="5">
        <f>0</f>
        <v>0</v>
      </c>
    </row>
    <row r="1281" spans="1:15" hidden="1" x14ac:dyDescent="0.35">
      <c r="A1281" t="s">
        <v>6535</v>
      </c>
      <c r="B1281" t="s">
        <v>980</v>
      </c>
      <c r="C1281" t="s">
        <v>6506</v>
      </c>
      <c r="D1281" t="s">
        <v>1411</v>
      </c>
      <c r="E1281" t="s">
        <v>119</v>
      </c>
      <c r="F1281" t="s">
        <v>119</v>
      </c>
      <c r="G1281" t="s">
        <v>162</v>
      </c>
      <c r="H1281" t="s">
        <v>5707</v>
      </c>
      <c r="I1281" t="s">
        <v>6522</v>
      </c>
      <c r="N1281" t="s">
        <v>6349</v>
      </c>
      <c r="O1281" s="5">
        <f>0</f>
        <v>0</v>
      </c>
    </row>
    <row r="1282" spans="1:15" hidden="1" x14ac:dyDescent="0.35">
      <c r="A1282" t="s">
        <v>6535</v>
      </c>
      <c r="B1282" t="s">
        <v>980</v>
      </c>
      <c r="C1282" t="s">
        <v>6506</v>
      </c>
      <c r="D1282" t="s">
        <v>1411</v>
      </c>
      <c r="E1282" t="s">
        <v>119</v>
      </c>
      <c r="F1282" t="s">
        <v>119</v>
      </c>
      <c r="G1282" t="s">
        <v>162</v>
      </c>
      <c r="H1282" t="s">
        <v>6347</v>
      </c>
      <c r="I1282" t="s">
        <v>6508</v>
      </c>
      <c r="N1282" t="s">
        <v>6349</v>
      </c>
      <c r="O1282" s="5">
        <f>0</f>
        <v>0</v>
      </c>
    </row>
    <row r="1283" spans="1:15" hidden="1" x14ac:dyDescent="0.35">
      <c r="A1283" t="s">
        <v>6535</v>
      </c>
      <c r="B1283" t="s">
        <v>980</v>
      </c>
      <c r="C1283" t="s">
        <v>6506</v>
      </c>
      <c r="D1283" t="s">
        <v>1411</v>
      </c>
      <c r="E1283" t="s">
        <v>119</v>
      </c>
      <c r="F1283" t="s">
        <v>119</v>
      </c>
      <c r="G1283" t="s">
        <v>154</v>
      </c>
      <c r="H1283" t="s">
        <v>6347</v>
      </c>
      <c r="I1283" t="s">
        <v>6751</v>
      </c>
      <c r="N1283" t="s">
        <v>6349</v>
      </c>
      <c r="O1283" s="5">
        <f>0</f>
        <v>0</v>
      </c>
    </row>
    <row r="1284" spans="1:15" hidden="1" x14ac:dyDescent="0.35">
      <c r="A1284" t="s">
        <v>6535</v>
      </c>
      <c r="B1284" t="s">
        <v>980</v>
      </c>
      <c r="C1284" t="s">
        <v>6506</v>
      </c>
      <c r="D1284" t="s">
        <v>1411</v>
      </c>
      <c r="E1284" t="s">
        <v>119</v>
      </c>
      <c r="F1284" t="s">
        <v>119</v>
      </c>
      <c r="G1284" t="s">
        <v>161</v>
      </c>
      <c r="H1284" t="s">
        <v>5707</v>
      </c>
      <c r="I1284" t="s">
        <v>6507</v>
      </c>
      <c r="N1284" t="s">
        <v>6349</v>
      </c>
      <c r="O1284" s="5">
        <f>0</f>
        <v>0</v>
      </c>
    </row>
    <row r="1285" spans="1:15" x14ac:dyDescent="0.35">
      <c r="A1285" t="s">
        <v>6535</v>
      </c>
      <c r="B1285" t="s">
        <v>980</v>
      </c>
      <c r="C1285" t="s">
        <v>6506</v>
      </c>
      <c r="D1285" t="s">
        <v>1411</v>
      </c>
      <c r="E1285" t="s">
        <v>119</v>
      </c>
      <c r="F1285" t="s">
        <v>119</v>
      </c>
      <c r="G1285" t="s">
        <v>165</v>
      </c>
      <c r="H1285" t="s">
        <v>5707</v>
      </c>
      <c r="I1285" t="s">
        <v>6514</v>
      </c>
      <c r="N1285" t="s">
        <v>6349</v>
      </c>
      <c r="O1285" s="5">
        <f>0</f>
        <v>0</v>
      </c>
    </row>
    <row r="1286" spans="1:15" hidden="1" x14ac:dyDescent="0.35">
      <c r="A1286" t="s">
        <v>6535</v>
      </c>
      <c r="B1286" t="s">
        <v>980</v>
      </c>
      <c r="C1286" t="s">
        <v>6506</v>
      </c>
      <c r="D1286" t="s">
        <v>1411</v>
      </c>
      <c r="E1286" t="s">
        <v>119</v>
      </c>
      <c r="F1286" t="s">
        <v>119</v>
      </c>
      <c r="G1286" t="s">
        <v>161</v>
      </c>
      <c r="H1286" t="s">
        <v>5707</v>
      </c>
      <c r="I1286" t="s">
        <v>6509</v>
      </c>
      <c r="N1286" t="s">
        <v>6349</v>
      </c>
      <c r="O1286" s="5">
        <f>0</f>
        <v>0</v>
      </c>
    </row>
    <row r="1287" spans="1:15" hidden="1" x14ac:dyDescent="0.35">
      <c r="A1287" t="s">
        <v>6535</v>
      </c>
      <c r="B1287" t="s">
        <v>980</v>
      </c>
      <c r="C1287" t="s">
        <v>6506</v>
      </c>
      <c r="D1287" t="s">
        <v>1411</v>
      </c>
      <c r="E1287" t="s">
        <v>119</v>
      </c>
      <c r="F1287" t="s">
        <v>119</v>
      </c>
      <c r="G1287" t="s">
        <v>154</v>
      </c>
      <c r="H1287" t="s">
        <v>6347</v>
      </c>
      <c r="I1287" t="s">
        <v>6713</v>
      </c>
      <c r="N1287" t="s">
        <v>6349</v>
      </c>
      <c r="O1287" s="5">
        <f>0</f>
        <v>0</v>
      </c>
    </row>
    <row r="1288" spans="1:15" hidden="1" x14ac:dyDescent="0.35">
      <c r="A1288" t="s">
        <v>6535</v>
      </c>
      <c r="B1288" t="s">
        <v>980</v>
      </c>
      <c r="C1288" t="s">
        <v>6506</v>
      </c>
      <c r="D1288" t="s">
        <v>1417</v>
      </c>
      <c r="E1288" t="s">
        <v>119</v>
      </c>
      <c r="F1288" t="s">
        <v>119</v>
      </c>
      <c r="G1288" t="s">
        <v>161</v>
      </c>
      <c r="H1288" t="s">
        <v>5707</v>
      </c>
      <c r="I1288" t="s">
        <v>6509</v>
      </c>
      <c r="N1288" t="s">
        <v>6349</v>
      </c>
      <c r="O1288" s="5">
        <f>0</f>
        <v>0</v>
      </c>
    </row>
    <row r="1289" spans="1:15" hidden="1" x14ac:dyDescent="0.35">
      <c r="A1289" t="s">
        <v>6535</v>
      </c>
      <c r="B1289" t="s">
        <v>980</v>
      </c>
      <c r="C1289" t="s">
        <v>6506</v>
      </c>
      <c r="D1289" t="s">
        <v>1417</v>
      </c>
      <c r="E1289" t="s">
        <v>119</v>
      </c>
      <c r="F1289" t="s">
        <v>119</v>
      </c>
      <c r="G1289" t="s">
        <v>154</v>
      </c>
      <c r="H1289" t="s">
        <v>6347</v>
      </c>
      <c r="I1289" t="s">
        <v>6751</v>
      </c>
      <c r="N1289" t="s">
        <v>6349</v>
      </c>
      <c r="O1289" s="5">
        <f>0</f>
        <v>0</v>
      </c>
    </row>
    <row r="1290" spans="1:15" hidden="1" x14ac:dyDescent="0.35">
      <c r="A1290" t="s">
        <v>6535</v>
      </c>
      <c r="B1290" t="s">
        <v>980</v>
      </c>
      <c r="C1290" t="s">
        <v>6506</v>
      </c>
      <c r="D1290" t="s">
        <v>1417</v>
      </c>
      <c r="E1290" t="s">
        <v>119</v>
      </c>
      <c r="F1290" t="s">
        <v>119</v>
      </c>
      <c r="G1290" t="s">
        <v>162</v>
      </c>
      <c r="H1290" t="s">
        <v>5707</v>
      </c>
      <c r="I1290" t="s">
        <v>6522</v>
      </c>
      <c r="N1290" t="s">
        <v>6349</v>
      </c>
      <c r="O1290" s="5">
        <f>0</f>
        <v>0</v>
      </c>
    </row>
    <row r="1291" spans="1:15" hidden="1" x14ac:dyDescent="0.35">
      <c r="A1291" t="s">
        <v>6535</v>
      </c>
      <c r="B1291" t="s">
        <v>980</v>
      </c>
      <c r="C1291" t="s">
        <v>6506</v>
      </c>
      <c r="D1291" t="s">
        <v>1417</v>
      </c>
      <c r="E1291" t="s">
        <v>119</v>
      </c>
      <c r="F1291" t="s">
        <v>119</v>
      </c>
      <c r="G1291" t="s">
        <v>154</v>
      </c>
      <c r="H1291" t="s">
        <v>6347</v>
      </c>
      <c r="I1291" t="s">
        <v>6750</v>
      </c>
      <c r="N1291" t="s">
        <v>6349</v>
      </c>
      <c r="O1291" s="5">
        <f>0</f>
        <v>0</v>
      </c>
    </row>
    <row r="1292" spans="1:15" hidden="1" x14ac:dyDescent="0.35">
      <c r="A1292" t="s">
        <v>6535</v>
      </c>
      <c r="B1292" t="s">
        <v>980</v>
      </c>
      <c r="C1292" t="s">
        <v>6506</v>
      </c>
      <c r="D1292" t="s">
        <v>1417</v>
      </c>
      <c r="E1292" t="s">
        <v>119</v>
      </c>
      <c r="F1292" t="s">
        <v>119</v>
      </c>
      <c r="G1292" t="s">
        <v>162</v>
      </c>
      <c r="H1292" t="s">
        <v>6347</v>
      </c>
      <c r="I1292" t="s">
        <v>6513</v>
      </c>
      <c r="N1292" t="s">
        <v>6349</v>
      </c>
      <c r="O1292" s="5">
        <f>0</f>
        <v>0</v>
      </c>
    </row>
    <row r="1293" spans="1:15" hidden="1" x14ac:dyDescent="0.35">
      <c r="A1293" t="s">
        <v>6535</v>
      </c>
      <c r="B1293" t="s">
        <v>980</v>
      </c>
      <c r="C1293" t="s">
        <v>6506</v>
      </c>
      <c r="D1293" t="s">
        <v>1417</v>
      </c>
      <c r="E1293" t="s">
        <v>119</v>
      </c>
      <c r="F1293" t="s">
        <v>119</v>
      </c>
      <c r="G1293" t="s">
        <v>162</v>
      </c>
      <c r="H1293" t="s">
        <v>6347</v>
      </c>
      <c r="I1293" t="s">
        <v>6512</v>
      </c>
      <c r="N1293" t="s">
        <v>6349</v>
      </c>
      <c r="O1293" s="5">
        <f>0</f>
        <v>0</v>
      </c>
    </row>
    <row r="1294" spans="1:15" hidden="1" x14ac:dyDescent="0.35">
      <c r="A1294" t="s">
        <v>6535</v>
      </c>
      <c r="B1294" t="s">
        <v>980</v>
      </c>
      <c r="C1294" t="s">
        <v>6442</v>
      </c>
      <c r="D1294" t="s">
        <v>2901</v>
      </c>
      <c r="E1294" t="s">
        <v>119</v>
      </c>
      <c r="F1294" t="s">
        <v>119</v>
      </c>
      <c r="G1294" t="s">
        <v>159</v>
      </c>
      <c r="H1294" t="s">
        <v>5707</v>
      </c>
      <c r="I1294" t="s">
        <v>6445</v>
      </c>
      <c r="N1294" t="s">
        <v>6349</v>
      </c>
      <c r="O1294" s="5">
        <f>0</f>
        <v>0</v>
      </c>
    </row>
    <row r="1295" spans="1:15" hidden="1" x14ac:dyDescent="0.35">
      <c r="A1295" t="s">
        <v>6535</v>
      </c>
      <c r="B1295" t="s">
        <v>980</v>
      </c>
      <c r="C1295" t="s">
        <v>6442</v>
      </c>
      <c r="D1295" t="s">
        <v>2901</v>
      </c>
      <c r="E1295" t="s">
        <v>119</v>
      </c>
      <c r="F1295" t="s">
        <v>119</v>
      </c>
      <c r="G1295" t="s">
        <v>162</v>
      </c>
      <c r="H1295" t="s">
        <v>5707</v>
      </c>
      <c r="I1295" t="s">
        <v>6757</v>
      </c>
      <c r="N1295" t="s">
        <v>6349</v>
      </c>
      <c r="O1295" s="5">
        <f>0</f>
        <v>0</v>
      </c>
    </row>
    <row r="1296" spans="1:15" hidden="1" x14ac:dyDescent="0.35">
      <c r="A1296" t="s">
        <v>6535</v>
      </c>
      <c r="B1296" t="s">
        <v>980</v>
      </c>
      <c r="C1296" t="s">
        <v>6442</v>
      </c>
      <c r="D1296" t="s">
        <v>2901</v>
      </c>
      <c r="E1296" t="s">
        <v>119</v>
      </c>
      <c r="F1296" t="s">
        <v>119</v>
      </c>
      <c r="G1296" t="s">
        <v>162</v>
      </c>
      <c r="H1296" t="s">
        <v>6347</v>
      </c>
      <c r="I1296" t="s">
        <v>6455</v>
      </c>
      <c r="N1296" t="s">
        <v>6349</v>
      </c>
      <c r="O1296" s="5">
        <f>0</f>
        <v>0</v>
      </c>
    </row>
    <row r="1297" spans="1:15" hidden="1" x14ac:dyDescent="0.35">
      <c r="A1297" t="s">
        <v>6535</v>
      </c>
      <c r="B1297" t="s">
        <v>980</v>
      </c>
      <c r="C1297" t="s">
        <v>6442</v>
      </c>
      <c r="D1297" t="s">
        <v>2901</v>
      </c>
      <c r="E1297" t="s">
        <v>119</v>
      </c>
      <c r="F1297" t="s">
        <v>119</v>
      </c>
      <c r="G1297" t="s">
        <v>154</v>
      </c>
      <c r="H1297" t="s">
        <v>6347</v>
      </c>
      <c r="I1297" t="s">
        <v>6738</v>
      </c>
      <c r="N1297" t="s">
        <v>6349</v>
      </c>
      <c r="O1297" s="5">
        <f>0</f>
        <v>0</v>
      </c>
    </row>
    <row r="1298" spans="1:15" hidden="1" x14ac:dyDescent="0.35">
      <c r="A1298" t="s">
        <v>6535</v>
      </c>
      <c r="B1298" t="s">
        <v>980</v>
      </c>
      <c r="C1298" t="s">
        <v>6442</v>
      </c>
      <c r="D1298" t="s">
        <v>2901</v>
      </c>
      <c r="E1298" t="s">
        <v>119</v>
      </c>
      <c r="F1298" t="s">
        <v>119</v>
      </c>
      <c r="G1298" t="s">
        <v>162</v>
      </c>
      <c r="H1298" t="s">
        <v>6347</v>
      </c>
      <c r="I1298" t="s">
        <v>6453</v>
      </c>
      <c r="N1298" t="s">
        <v>6349</v>
      </c>
      <c r="O1298" s="5">
        <f>0</f>
        <v>0</v>
      </c>
    </row>
    <row r="1299" spans="1:15" hidden="1" x14ac:dyDescent="0.35">
      <c r="A1299" t="s">
        <v>6535</v>
      </c>
      <c r="B1299" t="s">
        <v>980</v>
      </c>
      <c r="C1299" t="s">
        <v>6442</v>
      </c>
      <c r="D1299" t="s">
        <v>2901</v>
      </c>
      <c r="E1299" t="s">
        <v>119</v>
      </c>
      <c r="F1299" t="s">
        <v>119</v>
      </c>
      <c r="G1299" t="s">
        <v>154</v>
      </c>
      <c r="H1299" t="s">
        <v>5707</v>
      </c>
      <c r="I1299" t="s">
        <v>6454</v>
      </c>
      <c r="N1299" t="s">
        <v>6349</v>
      </c>
      <c r="O1299" s="5">
        <f>0</f>
        <v>0</v>
      </c>
    </row>
    <row r="1300" spans="1:15" hidden="1" x14ac:dyDescent="0.35">
      <c r="A1300" t="s">
        <v>6535</v>
      </c>
      <c r="B1300" t="s">
        <v>980</v>
      </c>
      <c r="C1300" t="s">
        <v>6442</v>
      </c>
      <c r="D1300" t="s">
        <v>2901</v>
      </c>
      <c r="E1300" t="s">
        <v>119</v>
      </c>
      <c r="F1300" t="s">
        <v>119</v>
      </c>
      <c r="G1300" t="s">
        <v>159</v>
      </c>
      <c r="H1300" t="s">
        <v>6347</v>
      </c>
      <c r="I1300" t="s">
        <v>6758</v>
      </c>
      <c r="N1300" t="s">
        <v>6349</v>
      </c>
      <c r="O1300" s="5">
        <f>0</f>
        <v>0</v>
      </c>
    </row>
    <row r="1301" spans="1:15" hidden="1" x14ac:dyDescent="0.35">
      <c r="A1301" t="s">
        <v>6535</v>
      </c>
      <c r="B1301" t="s">
        <v>980</v>
      </c>
      <c r="C1301" t="s">
        <v>6442</v>
      </c>
      <c r="D1301" t="s">
        <v>2901</v>
      </c>
      <c r="E1301" t="s">
        <v>119</v>
      </c>
      <c r="F1301" t="s">
        <v>119</v>
      </c>
      <c r="G1301" t="s">
        <v>162</v>
      </c>
      <c r="H1301" t="s">
        <v>5707</v>
      </c>
      <c r="I1301" t="s">
        <v>6452</v>
      </c>
      <c r="N1301" t="s">
        <v>6349</v>
      </c>
      <c r="O1301" s="5">
        <f>0</f>
        <v>0</v>
      </c>
    </row>
    <row r="1302" spans="1:15" hidden="1" x14ac:dyDescent="0.35">
      <c r="A1302" t="s">
        <v>6535</v>
      </c>
      <c r="B1302" t="s">
        <v>980</v>
      </c>
      <c r="C1302" t="s">
        <v>6442</v>
      </c>
      <c r="D1302" t="s">
        <v>2904</v>
      </c>
      <c r="E1302" t="s">
        <v>119</v>
      </c>
      <c r="F1302" t="s">
        <v>119</v>
      </c>
      <c r="G1302" t="s">
        <v>162</v>
      </c>
      <c r="H1302" t="s">
        <v>5707</v>
      </c>
      <c r="I1302" t="s">
        <v>6452</v>
      </c>
      <c r="N1302" t="s">
        <v>6349</v>
      </c>
      <c r="O1302" s="5">
        <f>0</f>
        <v>0</v>
      </c>
    </row>
    <row r="1303" spans="1:15" hidden="1" x14ac:dyDescent="0.35">
      <c r="A1303" t="s">
        <v>6535</v>
      </c>
      <c r="B1303" t="s">
        <v>980</v>
      </c>
      <c r="C1303" t="s">
        <v>6442</v>
      </c>
      <c r="D1303" t="s">
        <v>2904</v>
      </c>
      <c r="E1303" t="s">
        <v>119</v>
      </c>
      <c r="F1303" t="s">
        <v>119</v>
      </c>
      <c r="G1303" t="s">
        <v>154</v>
      </c>
      <c r="H1303" t="s">
        <v>5707</v>
      </c>
      <c r="I1303" t="s">
        <v>6454</v>
      </c>
      <c r="N1303" t="s">
        <v>6349</v>
      </c>
      <c r="O1303" s="5">
        <f>0</f>
        <v>0</v>
      </c>
    </row>
    <row r="1304" spans="1:15" hidden="1" x14ac:dyDescent="0.35">
      <c r="A1304" t="s">
        <v>6535</v>
      </c>
      <c r="B1304" t="s">
        <v>980</v>
      </c>
      <c r="C1304" t="s">
        <v>6442</v>
      </c>
      <c r="D1304" t="s">
        <v>2904</v>
      </c>
      <c r="E1304" t="s">
        <v>119</v>
      </c>
      <c r="F1304" t="s">
        <v>119</v>
      </c>
      <c r="G1304" t="s">
        <v>154</v>
      </c>
      <c r="H1304" t="s">
        <v>6347</v>
      </c>
      <c r="I1304" t="s">
        <v>6738</v>
      </c>
      <c r="N1304" t="s">
        <v>6349</v>
      </c>
      <c r="O1304" s="5">
        <f>0</f>
        <v>0</v>
      </c>
    </row>
    <row r="1305" spans="1:15" hidden="1" x14ac:dyDescent="0.35">
      <c r="A1305" t="s">
        <v>6535</v>
      </c>
      <c r="B1305" t="s">
        <v>980</v>
      </c>
      <c r="C1305" t="s">
        <v>6442</v>
      </c>
      <c r="D1305" t="s">
        <v>2904</v>
      </c>
      <c r="E1305" t="s">
        <v>119</v>
      </c>
      <c r="F1305" t="s">
        <v>119</v>
      </c>
      <c r="G1305" t="s">
        <v>162</v>
      </c>
      <c r="H1305" t="s">
        <v>6347</v>
      </c>
      <c r="I1305" t="s">
        <v>6455</v>
      </c>
      <c r="N1305" t="s">
        <v>6349</v>
      </c>
      <c r="O1305" s="5">
        <f>0</f>
        <v>0</v>
      </c>
    </row>
    <row r="1306" spans="1:15" hidden="1" x14ac:dyDescent="0.35">
      <c r="A1306" t="s">
        <v>6535</v>
      </c>
      <c r="B1306" t="s">
        <v>980</v>
      </c>
      <c r="C1306" t="s">
        <v>6442</v>
      </c>
      <c r="D1306" t="s">
        <v>2904</v>
      </c>
      <c r="E1306" t="s">
        <v>119</v>
      </c>
      <c r="F1306" t="s">
        <v>119</v>
      </c>
      <c r="G1306" t="s">
        <v>162</v>
      </c>
      <c r="H1306" t="s">
        <v>6347</v>
      </c>
      <c r="I1306" t="s">
        <v>6453</v>
      </c>
      <c r="N1306" t="s">
        <v>6349</v>
      </c>
      <c r="O1306" s="5">
        <f>0</f>
        <v>0</v>
      </c>
    </row>
    <row r="1307" spans="1:15" hidden="1" x14ac:dyDescent="0.35">
      <c r="A1307" t="s">
        <v>6535</v>
      </c>
      <c r="B1307" t="s">
        <v>980</v>
      </c>
      <c r="C1307" t="s">
        <v>6383</v>
      </c>
      <c r="D1307" t="s">
        <v>1003</v>
      </c>
      <c r="E1307" t="s">
        <v>119</v>
      </c>
      <c r="F1307" t="s">
        <v>119</v>
      </c>
      <c r="G1307" t="s">
        <v>161</v>
      </c>
      <c r="H1307" t="s">
        <v>5707</v>
      </c>
      <c r="I1307" t="s">
        <v>6384</v>
      </c>
      <c r="N1307" t="s">
        <v>6349</v>
      </c>
      <c r="O1307" s="5">
        <f>0</f>
        <v>0</v>
      </c>
    </row>
    <row r="1308" spans="1:15" hidden="1" x14ac:dyDescent="0.35">
      <c r="A1308" t="s">
        <v>6535</v>
      </c>
      <c r="B1308" t="s">
        <v>980</v>
      </c>
      <c r="C1308" t="s">
        <v>6383</v>
      </c>
      <c r="D1308" t="s">
        <v>4314</v>
      </c>
      <c r="E1308" t="s">
        <v>119</v>
      </c>
      <c r="F1308" t="s">
        <v>119</v>
      </c>
      <c r="G1308" t="s">
        <v>161</v>
      </c>
      <c r="H1308" t="s">
        <v>5707</v>
      </c>
      <c r="I1308" t="s">
        <v>6384</v>
      </c>
      <c r="N1308" t="s">
        <v>6349</v>
      </c>
      <c r="O1308" s="5">
        <f>0</f>
        <v>0</v>
      </c>
    </row>
    <row r="1309" spans="1:15" hidden="1" x14ac:dyDescent="0.35">
      <c r="A1309" t="s">
        <v>6535</v>
      </c>
      <c r="B1309" t="s">
        <v>980</v>
      </c>
      <c r="C1309" t="s">
        <v>6383</v>
      </c>
      <c r="D1309" t="s">
        <v>4321</v>
      </c>
      <c r="E1309" t="s">
        <v>119</v>
      </c>
      <c r="F1309" t="s">
        <v>119</v>
      </c>
      <c r="G1309" t="s">
        <v>161</v>
      </c>
      <c r="H1309" t="s">
        <v>5707</v>
      </c>
      <c r="I1309" t="s">
        <v>6384</v>
      </c>
      <c r="N1309" t="s">
        <v>6349</v>
      </c>
      <c r="O1309" s="5">
        <f>0</f>
        <v>0</v>
      </c>
    </row>
    <row r="1310" spans="1:15" hidden="1" x14ac:dyDescent="0.35">
      <c r="A1310" t="s">
        <v>6535</v>
      </c>
      <c r="B1310" t="s">
        <v>980</v>
      </c>
      <c r="C1310" t="s">
        <v>6383</v>
      </c>
      <c r="D1310" t="s">
        <v>4328</v>
      </c>
      <c r="E1310" t="s">
        <v>119</v>
      </c>
      <c r="F1310" t="s">
        <v>119</v>
      </c>
      <c r="G1310" t="s">
        <v>161</v>
      </c>
      <c r="H1310" t="s">
        <v>5707</v>
      </c>
      <c r="I1310" t="s">
        <v>6384</v>
      </c>
      <c r="N1310" t="s">
        <v>6349</v>
      </c>
      <c r="O1310" s="5">
        <f>0</f>
        <v>0</v>
      </c>
    </row>
    <row r="1311" spans="1:15" hidden="1" x14ac:dyDescent="0.35">
      <c r="A1311" t="s">
        <v>6535</v>
      </c>
      <c r="B1311" t="s">
        <v>980</v>
      </c>
      <c r="C1311" t="s">
        <v>6743</v>
      </c>
      <c r="D1311" t="s">
        <v>4307</v>
      </c>
      <c r="E1311" t="s">
        <v>119</v>
      </c>
      <c r="F1311" t="s">
        <v>119</v>
      </c>
      <c r="G1311" t="s">
        <v>162</v>
      </c>
      <c r="H1311" t="s">
        <v>5707</v>
      </c>
      <c r="I1311" t="s">
        <v>6744</v>
      </c>
      <c r="N1311" t="s">
        <v>6349</v>
      </c>
      <c r="O1311" s="5">
        <f>0</f>
        <v>0</v>
      </c>
    </row>
    <row r="1312" spans="1:15" hidden="1" x14ac:dyDescent="0.35">
      <c r="A1312" t="s">
        <v>6535</v>
      </c>
      <c r="B1312" t="s">
        <v>980</v>
      </c>
      <c r="C1312" t="s">
        <v>6485</v>
      </c>
      <c r="D1312" t="s">
        <v>5588</v>
      </c>
      <c r="E1312" t="s">
        <v>119</v>
      </c>
      <c r="F1312" t="s">
        <v>119</v>
      </c>
      <c r="G1312" t="s">
        <v>162</v>
      </c>
      <c r="H1312" t="s">
        <v>6347</v>
      </c>
      <c r="I1312" t="s">
        <v>6489</v>
      </c>
      <c r="N1312" t="s">
        <v>6349</v>
      </c>
      <c r="O1312" s="5">
        <f>0</f>
        <v>0</v>
      </c>
    </row>
    <row r="1313" spans="1:15" hidden="1" x14ac:dyDescent="0.35">
      <c r="A1313" t="s">
        <v>6535</v>
      </c>
      <c r="B1313" t="s">
        <v>980</v>
      </c>
      <c r="C1313" t="s">
        <v>6485</v>
      </c>
      <c r="D1313" t="s">
        <v>5588</v>
      </c>
      <c r="E1313" t="s">
        <v>119</v>
      </c>
      <c r="F1313" t="s">
        <v>119</v>
      </c>
      <c r="G1313" t="s">
        <v>154</v>
      </c>
      <c r="H1313" t="s">
        <v>5707</v>
      </c>
      <c r="I1313" t="s">
        <v>6548</v>
      </c>
      <c r="N1313" t="s">
        <v>6349</v>
      </c>
      <c r="O1313" s="5">
        <f>0</f>
        <v>0</v>
      </c>
    </row>
    <row r="1314" spans="1:15" hidden="1" x14ac:dyDescent="0.35">
      <c r="A1314" t="s">
        <v>6535</v>
      </c>
      <c r="B1314" t="s">
        <v>980</v>
      </c>
      <c r="C1314" t="s">
        <v>6485</v>
      </c>
      <c r="D1314" t="s">
        <v>5588</v>
      </c>
      <c r="E1314" t="s">
        <v>119</v>
      </c>
      <c r="F1314" t="s">
        <v>119</v>
      </c>
      <c r="G1314" t="s">
        <v>154</v>
      </c>
      <c r="H1314" t="s">
        <v>5707</v>
      </c>
      <c r="I1314" t="s">
        <v>6491</v>
      </c>
      <c r="N1314" t="s">
        <v>6349</v>
      </c>
      <c r="O1314" s="5">
        <f>0</f>
        <v>0</v>
      </c>
    </row>
    <row r="1315" spans="1:15" hidden="1" x14ac:dyDescent="0.35">
      <c r="A1315" t="s">
        <v>6535</v>
      </c>
      <c r="B1315" t="s">
        <v>980</v>
      </c>
      <c r="C1315" t="s">
        <v>6485</v>
      </c>
      <c r="D1315" t="s">
        <v>5588</v>
      </c>
      <c r="E1315" t="s">
        <v>119</v>
      </c>
      <c r="F1315" t="s">
        <v>119</v>
      </c>
      <c r="G1315" t="s">
        <v>162</v>
      </c>
      <c r="H1315" t="s">
        <v>5707</v>
      </c>
      <c r="I1315" t="s">
        <v>6490</v>
      </c>
      <c r="N1315" t="s">
        <v>6349</v>
      </c>
      <c r="O1315" s="5">
        <f>0</f>
        <v>0</v>
      </c>
    </row>
    <row r="1316" spans="1:15" hidden="1" x14ac:dyDescent="0.35">
      <c r="A1316" t="s">
        <v>6535</v>
      </c>
      <c r="B1316" t="s">
        <v>980</v>
      </c>
      <c r="C1316" t="s">
        <v>6485</v>
      </c>
      <c r="D1316" t="s">
        <v>5588</v>
      </c>
      <c r="E1316" t="s">
        <v>119</v>
      </c>
      <c r="F1316" t="s">
        <v>119</v>
      </c>
      <c r="G1316" t="s">
        <v>154</v>
      </c>
      <c r="H1316" t="s">
        <v>5707</v>
      </c>
      <c r="I1316" t="s">
        <v>6487</v>
      </c>
      <c r="N1316" t="s">
        <v>6349</v>
      </c>
      <c r="O1316" s="5">
        <f>0</f>
        <v>0</v>
      </c>
    </row>
    <row r="1317" spans="1:15" hidden="1" x14ac:dyDescent="0.35">
      <c r="A1317" t="s">
        <v>6535</v>
      </c>
      <c r="B1317" t="s">
        <v>980</v>
      </c>
      <c r="C1317" t="s">
        <v>6485</v>
      </c>
      <c r="D1317" t="s">
        <v>5589</v>
      </c>
      <c r="E1317" t="s">
        <v>119</v>
      </c>
      <c r="F1317" t="s">
        <v>119</v>
      </c>
      <c r="G1317" t="s">
        <v>162</v>
      </c>
      <c r="H1317" t="s">
        <v>6347</v>
      </c>
      <c r="I1317" t="s">
        <v>6489</v>
      </c>
      <c r="N1317" t="s">
        <v>6349</v>
      </c>
      <c r="O1317" s="5">
        <f>0</f>
        <v>0</v>
      </c>
    </row>
    <row r="1318" spans="1:15" hidden="1" x14ac:dyDescent="0.35">
      <c r="A1318" t="s">
        <v>6535</v>
      </c>
      <c r="B1318" t="s">
        <v>980</v>
      </c>
      <c r="C1318" t="s">
        <v>6485</v>
      </c>
      <c r="D1318" t="s">
        <v>5591</v>
      </c>
      <c r="E1318" t="s">
        <v>119</v>
      </c>
      <c r="F1318" t="s">
        <v>119</v>
      </c>
      <c r="G1318" t="s">
        <v>154</v>
      </c>
      <c r="H1318" t="s">
        <v>5707</v>
      </c>
      <c r="I1318" t="s">
        <v>6491</v>
      </c>
      <c r="N1318" t="s">
        <v>6349</v>
      </c>
      <c r="O1318" s="5">
        <f>0</f>
        <v>0</v>
      </c>
    </row>
    <row r="1319" spans="1:15" hidden="1" x14ac:dyDescent="0.35">
      <c r="A1319" t="s">
        <v>6535</v>
      </c>
      <c r="B1319" t="s">
        <v>980</v>
      </c>
      <c r="C1319" t="s">
        <v>6485</v>
      </c>
      <c r="D1319" t="s">
        <v>5591</v>
      </c>
      <c r="E1319" t="s">
        <v>119</v>
      </c>
      <c r="F1319" t="s">
        <v>119</v>
      </c>
      <c r="G1319" t="s">
        <v>154</v>
      </c>
      <c r="H1319" t="s">
        <v>5707</v>
      </c>
      <c r="I1319" t="s">
        <v>6487</v>
      </c>
      <c r="N1319" t="s">
        <v>6349</v>
      </c>
      <c r="O1319" s="5">
        <f>0</f>
        <v>0</v>
      </c>
    </row>
    <row r="1320" spans="1:15" hidden="1" x14ac:dyDescent="0.35">
      <c r="A1320" t="s">
        <v>6535</v>
      </c>
      <c r="B1320" t="s">
        <v>980</v>
      </c>
      <c r="C1320" t="s">
        <v>6485</v>
      </c>
      <c r="D1320" t="s">
        <v>5591</v>
      </c>
      <c r="E1320" t="s">
        <v>119</v>
      </c>
      <c r="F1320" t="s">
        <v>119</v>
      </c>
      <c r="G1320" t="s">
        <v>162</v>
      </c>
      <c r="H1320" t="s">
        <v>6347</v>
      </c>
      <c r="I1320" t="s">
        <v>6489</v>
      </c>
      <c r="N1320" t="s">
        <v>6349</v>
      </c>
      <c r="O1320" s="5">
        <f>0</f>
        <v>0</v>
      </c>
    </row>
    <row r="1321" spans="1:15" hidden="1" x14ac:dyDescent="0.35">
      <c r="A1321" t="s">
        <v>6535</v>
      </c>
      <c r="B1321" t="s">
        <v>980</v>
      </c>
      <c r="C1321" t="s">
        <v>6485</v>
      </c>
      <c r="D1321" t="s">
        <v>5591</v>
      </c>
      <c r="E1321" t="s">
        <v>119</v>
      </c>
      <c r="F1321" t="s">
        <v>119</v>
      </c>
      <c r="G1321" t="s">
        <v>154</v>
      </c>
      <c r="H1321" t="s">
        <v>5707</v>
      </c>
      <c r="I1321" t="s">
        <v>6548</v>
      </c>
      <c r="N1321" t="s">
        <v>6349</v>
      </c>
      <c r="O1321" s="5">
        <f>0</f>
        <v>0</v>
      </c>
    </row>
    <row r="1322" spans="1:15" hidden="1" x14ac:dyDescent="0.35">
      <c r="A1322" t="s">
        <v>6535</v>
      </c>
      <c r="B1322" t="s">
        <v>980</v>
      </c>
      <c r="C1322" t="s">
        <v>6485</v>
      </c>
      <c r="D1322" t="s">
        <v>5593</v>
      </c>
      <c r="E1322" t="s">
        <v>119</v>
      </c>
      <c r="F1322" t="s">
        <v>119</v>
      </c>
      <c r="G1322" t="s">
        <v>154</v>
      </c>
      <c r="H1322" t="s">
        <v>5707</v>
      </c>
      <c r="I1322" t="s">
        <v>6488</v>
      </c>
      <c r="N1322" t="s">
        <v>6349</v>
      </c>
      <c r="O1322" s="5">
        <f>0</f>
        <v>0</v>
      </c>
    </row>
    <row r="1323" spans="1:15" hidden="1" x14ac:dyDescent="0.35">
      <c r="A1323" t="s">
        <v>6535</v>
      </c>
      <c r="B1323" t="s">
        <v>980</v>
      </c>
      <c r="C1323" t="s">
        <v>6485</v>
      </c>
      <c r="D1323" t="s">
        <v>5593</v>
      </c>
      <c r="E1323" t="s">
        <v>119</v>
      </c>
      <c r="F1323" t="s">
        <v>119</v>
      </c>
      <c r="G1323" t="s">
        <v>154</v>
      </c>
      <c r="H1323" t="s">
        <v>6347</v>
      </c>
      <c r="I1323" t="s">
        <v>6759</v>
      </c>
      <c r="N1323" t="s">
        <v>6349</v>
      </c>
      <c r="O1323" s="5">
        <f>0</f>
        <v>0</v>
      </c>
    </row>
    <row r="1324" spans="1:15" hidden="1" x14ac:dyDescent="0.35">
      <c r="A1324" t="s">
        <v>6535</v>
      </c>
      <c r="B1324" t="s">
        <v>980</v>
      </c>
      <c r="C1324" t="s">
        <v>6485</v>
      </c>
      <c r="D1324" t="s">
        <v>5593</v>
      </c>
      <c r="E1324" t="s">
        <v>119</v>
      </c>
      <c r="F1324" t="s">
        <v>119</v>
      </c>
      <c r="G1324" t="s">
        <v>154</v>
      </c>
      <c r="H1324" t="s">
        <v>5707</v>
      </c>
      <c r="I1324" t="s">
        <v>6491</v>
      </c>
      <c r="N1324" t="s">
        <v>6349</v>
      </c>
      <c r="O1324" s="5">
        <f>0</f>
        <v>0</v>
      </c>
    </row>
    <row r="1325" spans="1:15" hidden="1" x14ac:dyDescent="0.35">
      <c r="A1325" t="s">
        <v>6535</v>
      </c>
      <c r="B1325" t="s">
        <v>980</v>
      </c>
      <c r="C1325" t="s">
        <v>6485</v>
      </c>
      <c r="D1325" t="s">
        <v>5593</v>
      </c>
      <c r="E1325" t="s">
        <v>119</v>
      </c>
      <c r="F1325" t="s">
        <v>119</v>
      </c>
      <c r="G1325" t="s">
        <v>162</v>
      </c>
      <c r="H1325" t="s">
        <v>6347</v>
      </c>
      <c r="I1325" t="s">
        <v>6489</v>
      </c>
      <c r="N1325" t="s">
        <v>6349</v>
      </c>
      <c r="O1325" s="5">
        <f>0</f>
        <v>0</v>
      </c>
    </row>
    <row r="1326" spans="1:15" hidden="1" x14ac:dyDescent="0.35">
      <c r="A1326" t="s">
        <v>6535</v>
      </c>
      <c r="B1326" t="s">
        <v>980</v>
      </c>
      <c r="C1326" t="s">
        <v>6485</v>
      </c>
      <c r="D1326" t="s">
        <v>5593</v>
      </c>
      <c r="E1326" t="s">
        <v>119</v>
      </c>
      <c r="F1326" t="s">
        <v>119</v>
      </c>
      <c r="G1326" t="s">
        <v>154</v>
      </c>
      <c r="H1326" t="s">
        <v>5707</v>
      </c>
      <c r="I1326" t="s">
        <v>6487</v>
      </c>
      <c r="N1326" t="s">
        <v>6349</v>
      </c>
      <c r="O1326" s="5">
        <f>0</f>
        <v>0</v>
      </c>
    </row>
    <row r="1327" spans="1:15" hidden="1" x14ac:dyDescent="0.35">
      <c r="A1327" t="s">
        <v>6535</v>
      </c>
      <c r="B1327" t="s">
        <v>980</v>
      </c>
      <c r="C1327" t="s">
        <v>6485</v>
      </c>
      <c r="D1327" t="s">
        <v>5597</v>
      </c>
      <c r="E1327" t="s">
        <v>119</v>
      </c>
      <c r="F1327" t="s">
        <v>119</v>
      </c>
      <c r="G1327" t="s">
        <v>154</v>
      </c>
      <c r="H1327" t="s">
        <v>5707</v>
      </c>
      <c r="I1327" t="s">
        <v>6491</v>
      </c>
      <c r="N1327" t="s">
        <v>6349</v>
      </c>
      <c r="O1327" s="5">
        <f>0</f>
        <v>0</v>
      </c>
    </row>
    <row r="1328" spans="1:15" hidden="1" x14ac:dyDescent="0.35">
      <c r="A1328" t="s">
        <v>6535</v>
      </c>
      <c r="B1328" t="s">
        <v>980</v>
      </c>
      <c r="C1328" t="s">
        <v>6485</v>
      </c>
      <c r="D1328" t="s">
        <v>5597</v>
      </c>
      <c r="E1328" t="s">
        <v>119</v>
      </c>
      <c r="F1328" t="s">
        <v>119</v>
      </c>
      <c r="G1328" t="s">
        <v>162</v>
      </c>
      <c r="H1328" t="s">
        <v>6347</v>
      </c>
      <c r="I1328" t="s">
        <v>6489</v>
      </c>
      <c r="N1328" t="s">
        <v>6349</v>
      </c>
      <c r="O1328" s="5">
        <f>0</f>
        <v>0</v>
      </c>
    </row>
    <row r="1329" spans="1:15" hidden="1" x14ac:dyDescent="0.35">
      <c r="A1329" t="s">
        <v>6535</v>
      </c>
      <c r="B1329" t="s">
        <v>4991</v>
      </c>
      <c r="C1329" t="s">
        <v>6456</v>
      </c>
      <c r="D1329" t="s">
        <v>6760</v>
      </c>
      <c r="E1329" t="s">
        <v>119</v>
      </c>
      <c r="F1329" t="s">
        <v>119</v>
      </c>
      <c r="G1329" t="s">
        <v>154</v>
      </c>
      <c r="H1329" t="s">
        <v>5707</v>
      </c>
      <c r="I1329" t="s">
        <v>6310</v>
      </c>
      <c r="N1329" t="s">
        <v>6349</v>
      </c>
      <c r="O1329" s="5">
        <f>0</f>
        <v>0</v>
      </c>
    </row>
    <row r="1330" spans="1:15" hidden="1" x14ac:dyDescent="0.35">
      <c r="A1330" t="s">
        <v>6535</v>
      </c>
      <c r="B1330" t="s">
        <v>4991</v>
      </c>
      <c r="C1330" t="s">
        <v>6456</v>
      </c>
      <c r="D1330" t="s">
        <v>6760</v>
      </c>
      <c r="E1330" t="s">
        <v>119</v>
      </c>
      <c r="F1330" t="s">
        <v>119</v>
      </c>
      <c r="G1330" t="s">
        <v>154</v>
      </c>
      <c r="H1330" t="s">
        <v>5707</v>
      </c>
      <c r="I1330" t="s">
        <v>6458</v>
      </c>
      <c r="N1330" t="s">
        <v>6349</v>
      </c>
      <c r="O1330" s="5">
        <f>0</f>
        <v>0</v>
      </c>
    </row>
    <row r="1331" spans="1:15" hidden="1" x14ac:dyDescent="0.35">
      <c r="A1331" t="s">
        <v>6535</v>
      </c>
      <c r="B1331" t="s">
        <v>4991</v>
      </c>
      <c r="C1331" t="s">
        <v>6456</v>
      </c>
      <c r="D1331" t="s">
        <v>6760</v>
      </c>
      <c r="E1331" t="s">
        <v>119</v>
      </c>
      <c r="F1331" t="s">
        <v>119</v>
      </c>
      <c r="G1331" t="s">
        <v>162</v>
      </c>
      <c r="H1331" t="s">
        <v>6347</v>
      </c>
      <c r="I1331" t="s">
        <v>6459</v>
      </c>
      <c r="N1331" t="s">
        <v>6349</v>
      </c>
      <c r="O1331" s="5">
        <f>0</f>
        <v>0</v>
      </c>
    </row>
    <row r="1332" spans="1:15" hidden="1" x14ac:dyDescent="0.35">
      <c r="A1332" t="s">
        <v>6535</v>
      </c>
      <c r="B1332" t="s">
        <v>4991</v>
      </c>
      <c r="C1332" t="s">
        <v>6456</v>
      </c>
      <c r="D1332" t="s">
        <v>6760</v>
      </c>
      <c r="E1332" t="s">
        <v>119</v>
      </c>
      <c r="F1332" t="s">
        <v>119</v>
      </c>
      <c r="G1332" t="s">
        <v>154</v>
      </c>
      <c r="H1332" t="s">
        <v>6347</v>
      </c>
      <c r="I1332" t="s">
        <v>6761</v>
      </c>
      <c r="N1332" t="s">
        <v>6349</v>
      </c>
      <c r="O1332" s="5">
        <f>0</f>
        <v>0</v>
      </c>
    </row>
    <row r="1333" spans="1:15" hidden="1" x14ac:dyDescent="0.35">
      <c r="A1333" t="s">
        <v>6535</v>
      </c>
      <c r="B1333" t="s">
        <v>4991</v>
      </c>
      <c r="C1333" t="s">
        <v>6456</v>
      </c>
      <c r="D1333" t="s">
        <v>6760</v>
      </c>
      <c r="E1333" t="s">
        <v>119</v>
      </c>
      <c r="F1333" t="s">
        <v>119</v>
      </c>
      <c r="G1333" t="s">
        <v>154</v>
      </c>
      <c r="H1333" t="s">
        <v>5707</v>
      </c>
      <c r="I1333" t="s">
        <v>6457</v>
      </c>
      <c r="N1333" t="s">
        <v>6349</v>
      </c>
      <c r="O1333" s="5">
        <f>0</f>
        <v>0</v>
      </c>
    </row>
    <row r="1334" spans="1:15" hidden="1" x14ac:dyDescent="0.35">
      <c r="A1334" t="s">
        <v>6535</v>
      </c>
      <c r="B1334" t="s">
        <v>991</v>
      </c>
      <c r="C1334" t="s">
        <v>6367</v>
      </c>
      <c r="D1334" t="s">
        <v>1863</v>
      </c>
      <c r="E1334" t="s">
        <v>119</v>
      </c>
      <c r="F1334" t="s">
        <v>119</v>
      </c>
      <c r="G1334" t="s">
        <v>162</v>
      </c>
      <c r="H1334" t="s">
        <v>6347</v>
      </c>
      <c r="I1334" t="s">
        <v>6370</v>
      </c>
      <c r="N1334" t="s">
        <v>6349</v>
      </c>
      <c r="O1334" s="5">
        <f>0</f>
        <v>0</v>
      </c>
    </row>
    <row r="1335" spans="1:15" hidden="1" x14ac:dyDescent="0.35">
      <c r="A1335" t="s">
        <v>6535</v>
      </c>
      <c r="B1335" t="s">
        <v>991</v>
      </c>
      <c r="C1335" t="s">
        <v>6367</v>
      </c>
      <c r="D1335" t="s">
        <v>6762</v>
      </c>
      <c r="E1335" t="s">
        <v>119</v>
      </c>
      <c r="F1335" t="s">
        <v>119</v>
      </c>
      <c r="G1335" t="s">
        <v>162</v>
      </c>
      <c r="H1335" t="s">
        <v>6347</v>
      </c>
      <c r="I1335" t="s">
        <v>6370</v>
      </c>
      <c r="N1335" t="s">
        <v>6349</v>
      </c>
      <c r="O1335" s="5">
        <f>0</f>
        <v>0</v>
      </c>
    </row>
    <row r="1336" spans="1:15" hidden="1" x14ac:dyDescent="0.35">
      <c r="A1336" t="s">
        <v>6535</v>
      </c>
      <c r="B1336" t="s">
        <v>991</v>
      </c>
      <c r="C1336" t="s">
        <v>6367</v>
      </c>
      <c r="D1336" t="s">
        <v>6763</v>
      </c>
      <c r="E1336" t="s">
        <v>119</v>
      </c>
      <c r="F1336" t="s">
        <v>119</v>
      </c>
      <c r="G1336" t="s">
        <v>162</v>
      </c>
      <c r="H1336" t="s">
        <v>6347</v>
      </c>
      <c r="I1336" t="s">
        <v>6370</v>
      </c>
      <c r="N1336" t="s">
        <v>6349</v>
      </c>
      <c r="O1336" s="5">
        <f>0</f>
        <v>0</v>
      </c>
    </row>
    <row r="1337" spans="1:15" hidden="1" x14ac:dyDescent="0.35">
      <c r="A1337" t="s">
        <v>6535</v>
      </c>
      <c r="B1337" t="s">
        <v>991</v>
      </c>
      <c r="C1337" t="s">
        <v>6367</v>
      </c>
      <c r="D1337" t="s">
        <v>1938</v>
      </c>
      <c r="E1337" t="s">
        <v>119</v>
      </c>
      <c r="F1337" t="s">
        <v>119</v>
      </c>
      <c r="G1337" t="s">
        <v>162</v>
      </c>
      <c r="H1337" t="s">
        <v>6347</v>
      </c>
      <c r="I1337" t="s">
        <v>6370</v>
      </c>
      <c r="N1337" t="s">
        <v>6349</v>
      </c>
      <c r="O1337" s="5">
        <f>0</f>
        <v>0</v>
      </c>
    </row>
    <row r="1338" spans="1:15" hidden="1" x14ac:dyDescent="0.35">
      <c r="A1338" t="s">
        <v>6535</v>
      </c>
      <c r="B1338" t="s">
        <v>991</v>
      </c>
      <c r="C1338" t="s">
        <v>6367</v>
      </c>
      <c r="D1338" t="s">
        <v>6764</v>
      </c>
      <c r="E1338" t="s">
        <v>119</v>
      </c>
      <c r="F1338" t="s">
        <v>119</v>
      </c>
      <c r="G1338" t="s">
        <v>162</v>
      </c>
      <c r="H1338" t="s">
        <v>6347</v>
      </c>
      <c r="I1338" t="s">
        <v>6370</v>
      </c>
      <c r="N1338" t="s">
        <v>6349</v>
      </c>
      <c r="O1338" s="5">
        <f>0</f>
        <v>0</v>
      </c>
    </row>
    <row r="1339" spans="1:15" hidden="1" x14ac:dyDescent="0.35">
      <c r="A1339" t="s">
        <v>6535</v>
      </c>
      <c r="B1339" t="s">
        <v>991</v>
      </c>
      <c r="C1339" t="s">
        <v>6367</v>
      </c>
      <c r="D1339" t="s">
        <v>6765</v>
      </c>
      <c r="E1339" t="s">
        <v>119</v>
      </c>
      <c r="F1339" t="s">
        <v>119</v>
      </c>
      <c r="G1339" t="s">
        <v>162</v>
      </c>
      <c r="H1339" t="s">
        <v>6347</v>
      </c>
      <c r="I1339" t="s">
        <v>6370</v>
      </c>
      <c r="N1339" t="s">
        <v>6349</v>
      </c>
      <c r="O1339" s="5">
        <f>0</f>
        <v>0</v>
      </c>
    </row>
    <row r="1340" spans="1:15" hidden="1" x14ac:dyDescent="0.35">
      <c r="A1340" t="s">
        <v>6535</v>
      </c>
      <c r="B1340" t="s">
        <v>991</v>
      </c>
      <c r="C1340" t="s">
        <v>6371</v>
      </c>
      <c r="D1340" t="s">
        <v>1012</v>
      </c>
      <c r="E1340" t="s">
        <v>119</v>
      </c>
      <c r="F1340" t="s">
        <v>119</v>
      </c>
      <c r="G1340" t="s">
        <v>154</v>
      </c>
      <c r="H1340" t="s">
        <v>5707</v>
      </c>
      <c r="I1340" t="s">
        <v>6372</v>
      </c>
      <c r="N1340" t="s">
        <v>6349</v>
      </c>
      <c r="O1340" s="5">
        <f>0</f>
        <v>0</v>
      </c>
    </row>
    <row r="1341" spans="1:15" hidden="1" x14ac:dyDescent="0.35">
      <c r="A1341" t="s">
        <v>6535</v>
      </c>
      <c r="B1341" t="s">
        <v>991</v>
      </c>
      <c r="C1341" t="s">
        <v>6371</v>
      </c>
      <c r="D1341" t="s">
        <v>1012</v>
      </c>
      <c r="E1341" t="s">
        <v>119</v>
      </c>
      <c r="F1341" t="s">
        <v>119</v>
      </c>
      <c r="G1341" t="s">
        <v>154</v>
      </c>
      <c r="H1341" t="s">
        <v>5707</v>
      </c>
      <c r="I1341" t="s">
        <v>6377</v>
      </c>
      <c r="N1341" t="s">
        <v>6349</v>
      </c>
      <c r="O1341" s="5">
        <f>0</f>
        <v>0</v>
      </c>
    </row>
    <row r="1342" spans="1:15" hidden="1" x14ac:dyDescent="0.35">
      <c r="A1342" t="s">
        <v>6535</v>
      </c>
      <c r="B1342" t="s">
        <v>991</v>
      </c>
      <c r="C1342" t="s">
        <v>6371</v>
      </c>
      <c r="D1342" t="s">
        <v>1012</v>
      </c>
      <c r="E1342" t="s">
        <v>119</v>
      </c>
      <c r="F1342" t="s">
        <v>119</v>
      </c>
      <c r="G1342" t="s">
        <v>154</v>
      </c>
      <c r="H1342" t="s">
        <v>6347</v>
      </c>
      <c r="I1342" t="s">
        <v>6376</v>
      </c>
      <c r="N1342" t="s">
        <v>6349</v>
      </c>
      <c r="O1342" s="5">
        <f>0</f>
        <v>0</v>
      </c>
    </row>
    <row r="1343" spans="1:15" hidden="1" x14ac:dyDescent="0.35">
      <c r="A1343" t="s">
        <v>6535</v>
      </c>
      <c r="B1343" t="s">
        <v>991</v>
      </c>
      <c r="C1343" t="s">
        <v>6371</v>
      </c>
      <c r="D1343" t="s">
        <v>1012</v>
      </c>
      <c r="E1343" t="s">
        <v>119</v>
      </c>
      <c r="F1343" t="s">
        <v>119</v>
      </c>
      <c r="G1343" t="s">
        <v>162</v>
      </c>
      <c r="H1343" t="s">
        <v>6347</v>
      </c>
      <c r="I1343" t="s">
        <v>6373</v>
      </c>
      <c r="N1343" t="s">
        <v>6349</v>
      </c>
      <c r="O1343" s="5">
        <f>0</f>
        <v>0</v>
      </c>
    </row>
    <row r="1344" spans="1:15" hidden="1" x14ac:dyDescent="0.35">
      <c r="A1344" t="s">
        <v>6535</v>
      </c>
      <c r="B1344" t="s">
        <v>991</v>
      </c>
      <c r="C1344" t="s">
        <v>6371</v>
      </c>
      <c r="D1344" t="s">
        <v>1012</v>
      </c>
      <c r="E1344" t="s">
        <v>119</v>
      </c>
      <c r="F1344" t="s">
        <v>119</v>
      </c>
      <c r="G1344" t="s">
        <v>154</v>
      </c>
      <c r="H1344" t="s">
        <v>5707</v>
      </c>
      <c r="I1344" t="s">
        <v>6425</v>
      </c>
      <c r="N1344" t="s">
        <v>6349</v>
      </c>
      <c r="O1344" s="5">
        <f>0</f>
        <v>0</v>
      </c>
    </row>
    <row r="1345" spans="1:15" hidden="1" x14ac:dyDescent="0.35">
      <c r="A1345" t="s">
        <v>6535</v>
      </c>
      <c r="B1345" t="s">
        <v>991</v>
      </c>
      <c r="C1345" t="s">
        <v>6371</v>
      </c>
      <c r="D1345" t="s">
        <v>1012</v>
      </c>
      <c r="E1345" t="s">
        <v>119</v>
      </c>
      <c r="F1345" t="s">
        <v>119</v>
      </c>
      <c r="G1345" t="s">
        <v>154</v>
      </c>
      <c r="H1345" t="s">
        <v>6347</v>
      </c>
      <c r="I1345" t="s">
        <v>6374</v>
      </c>
      <c r="N1345" t="s">
        <v>6349</v>
      </c>
      <c r="O1345" s="5">
        <f>0</f>
        <v>0</v>
      </c>
    </row>
    <row r="1346" spans="1:15" hidden="1" x14ac:dyDescent="0.35">
      <c r="A1346" t="s">
        <v>6535</v>
      </c>
      <c r="B1346" t="s">
        <v>991</v>
      </c>
      <c r="C1346" t="s">
        <v>6371</v>
      </c>
      <c r="D1346" t="s">
        <v>1012</v>
      </c>
      <c r="E1346" t="s">
        <v>119</v>
      </c>
      <c r="F1346" t="s">
        <v>119</v>
      </c>
      <c r="G1346" t="s">
        <v>162</v>
      </c>
      <c r="H1346" t="s">
        <v>6347</v>
      </c>
      <c r="I1346" t="s">
        <v>6378</v>
      </c>
      <c r="N1346" t="s">
        <v>6349</v>
      </c>
      <c r="O1346" s="5">
        <f>0</f>
        <v>0</v>
      </c>
    </row>
    <row r="1347" spans="1:15" hidden="1" x14ac:dyDescent="0.35">
      <c r="A1347" t="s">
        <v>6535</v>
      </c>
      <c r="B1347" t="s">
        <v>991</v>
      </c>
      <c r="C1347" t="s">
        <v>6371</v>
      </c>
      <c r="D1347" t="s">
        <v>1012</v>
      </c>
      <c r="E1347" t="s">
        <v>119</v>
      </c>
      <c r="F1347" t="s">
        <v>119</v>
      </c>
      <c r="G1347" t="s">
        <v>154</v>
      </c>
      <c r="H1347" t="s">
        <v>6347</v>
      </c>
      <c r="I1347" t="s">
        <v>6375</v>
      </c>
      <c r="N1347" t="s">
        <v>6349</v>
      </c>
      <c r="O1347" s="5">
        <f>0</f>
        <v>0</v>
      </c>
    </row>
    <row r="1348" spans="1:15" hidden="1" x14ac:dyDescent="0.35">
      <c r="A1348" t="s">
        <v>6535</v>
      </c>
      <c r="B1348" t="s">
        <v>991</v>
      </c>
      <c r="C1348" t="s">
        <v>6371</v>
      </c>
      <c r="D1348" t="s">
        <v>1018</v>
      </c>
      <c r="E1348" t="s">
        <v>119</v>
      </c>
      <c r="F1348" t="s">
        <v>119</v>
      </c>
      <c r="G1348" t="s">
        <v>154</v>
      </c>
      <c r="H1348" t="s">
        <v>6347</v>
      </c>
      <c r="I1348" t="s">
        <v>6375</v>
      </c>
      <c r="N1348" t="s">
        <v>6349</v>
      </c>
      <c r="O1348" s="5">
        <f>0</f>
        <v>0</v>
      </c>
    </row>
    <row r="1349" spans="1:15" hidden="1" x14ac:dyDescent="0.35">
      <c r="A1349" t="s">
        <v>6535</v>
      </c>
      <c r="B1349" t="s">
        <v>991</v>
      </c>
      <c r="C1349" t="s">
        <v>6371</v>
      </c>
      <c r="D1349" t="s">
        <v>1018</v>
      </c>
      <c r="E1349" t="s">
        <v>119</v>
      </c>
      <c r="F1349" t="s">
        <v>119</v>
      </c>
      <c r="G1349" t="s">
        <v>154</v>
      </c>
      <c r="H1349" t="s">
        <v>6347</v>
      </c>
      <c r="I1349" t="s">
        <v>6376</v>
      </c>
      <c r="N1349" t="s">
        <v>6349</v>
      </c>
      <c r="O1349" s="5">
        <f>0</f>
        <v>0</v>
      </c>
    </row>
    <row r="1350" spans="1:15" hidden="1" x14ac:dyDescent="0.35">
      <c r="A1350" t="s">
        <v>6535</v>
      </c>
      <c r="B1350" t="s">
        <v>991</v>
      </c>
      <c r="C1350" t="s">
        <v>6371</v>
      </c>
      <c r="D1350" t="s">
        <v>1018</v>
      </c>
      <c r="E1350" t="s">
        <v>119</v>
      </c>
      <c r="F1350" t="s">
        <v>119</v>
      </c>
      <c r="G1350" t="s">
        <v>154</v>
      </c>
      <c r="H1350" t="s">
        <v>5707</v>
      </c>
      <c r="I1350" t="s">
        <v>6425</v>
      </c>
      <c r="N1350" t="s">
        <v>6349</v>
      </c>
      <c r="O1350" s="5">
        <f>0</f>
        <v>0</v>
      </c>
    </row>
    <row r="1351" spans="1:15" hidden="1" x14ac:dyDescent="0.35">
      <c r="A1351" t="s">
        <v>6535</v>
      </c>
      <c r="B1351" t="s">
        <v>991</v>
      </c>
      <c r="C1351" t="s">
        <v>6371</v>
      </c>
      <c r="D1351" t="s">
        <v>1018</v>
      </c>
      <c r="E1351" t="s">
        <v>119</v>
      </c>
      <c r="F1351" t="s">
        <v>119</v>
      </c>
      <c r="G1351" t="s">
        <v>154</v>
      </c>
      <c r="H1351" t="s">
        <v>5707</v>
      </c>
      <c r="I1351" t="s">
        <v>6379</v>
      </c>
      <c r="N1351" t="s">
        <v>6349</v>
      </c>
      <c r="O1351" s="5">
        <f>0</f>
        <v>0</v>
      </c>
    </row>
    <row r="1352" spans="1:15" hidden="1" x14ac:dyDescent="0.35">
      <c r="A1352" t="s">
        <v>6535</v>
      </c>
      <c r="B1352" t="s">
        <v>991</v>
      </c>
      <c r="C1352" t="s">
        <v>6371</v>
      </c>
      <c r="D1352" t="s">
        <v>1018</v>
      </c>
      <c r="E1352" t="s">
        <v>119</v>
      </c>
      <c r="F1352" t="s">
        <v>119</v>
      </c>
      <c r="G1352" t="s">
        <v>154</v>
      </c>
      <c r="H1352" t="s">
        <v>5707</v>
      </c>
      <c r="I1352" t="s">
        <v>6372</v>
      </c>
      <c r="N1352" t="s">
        <v>6349</v>
      </c>
      <c r="O1352" s="5">
        <f>0</f>
        <v>0</v>
      </c>
    </row>
    <row r="1353" spans="1:15" hidden="1" x14ac:dyDescent="0.35">
      <c r="A1353" t="s">
        <v>6535</v>
      </c>
      <c r="B1353" t="s">
        <v>991</v>
      </c>
      <c r="C1353" t="s">
        <v>6371</v>
      </c>
      <c r="D1353" t="s">
        <v>1018</v>
      </c>
      <c r="E1353" t="s">
        <v>119</v>
      </c>
      <c r="F1353" t="s">
        <v>119</v>
      </c>
      <c r="G1353" t="s">
        <v>162</v>
      </c>
      <c r="H1353" t="s">
        <v>6347</v>
      </c>
      <c r="I1353" t="s">
        <v>6378</v>
      </c>
      <c r="N1353" t="s">
        <v>6349</v>
      </c>
      <c r="O1353" s="5">
        <f>0</f>
        <v>0</v>
      </c>
    </row>
    <row r="1354" spans="1:15" hidden="1" x14ac:dyDescent="0.35">
      <c r="A1354" t="s">
        <v>6535</v>
      </c>
      <c r="B1354" t="s">
        <v>991</v>
      </c>
      <c r="C1354" t="s">
        <v>6371</v>
      </c>
      <c r="D1354" t="s">
        <v>1018</v>
      </c>
      <c r="E1354" t="s">
        <v>119</v>
      </c>
      <c r="F1354" t="s">
        <v>119</v>
      </c>
      <c r="G1354" t="s">
        <v>162</v>
      </c>
      <c r="H1354" t="s">
        <v>6347</v>
      </c>
      <c r="I1354" t="s">
        <v>6373</v>
      </c>
      <c r="N1354" t="s">
        <v>6349</v>
      </c>
      <c r="O1354" s="5">
        <f>0</f>
        <v>0</v>
      </c>
    </row>
    <row r="1355" spans="1:15" hidden="1" x14ac:dyDescent="0.35">
      <c r="A1355" t="s">
        <v>6535</v>
      </c>
      <c r="B1355" t="s">
        <v>991</v>
      </c>
      <c r="C1355" t="s">
        <v>6371</v>
      </c>
      <c r="D1355" t="s">
        <v>1018</v>
      </c>
      <c r="E1355" t="s">
        <v>119</v>
      </c>
      <c r="F1355" t="s">
        <v>119</v>
      </c>
      <c r="G1355" t="s">
        <v>154</v>
      </c>
      <c r="H1355" t="s">
        <v>6347</v>
      </c>
      <c r="I1355" t="s">
        <v>6374</v>
      </c>
      <c r="N1355" t="s">
        <v>6349</v>
      </c>
      <c r="O1355" s="5">
        <f>0</f>
        <v>0</v>
      </c>
    </row>
    <row r="1356" spans="1:15" hidden="1" x14ac:dyDescent="0.35">
      <c r="A1356" t="s">
        <v>6535</v>
      </c>
      <c r="B1356" t="s">
        <v>991</v>
      </c>
      <c r="C1356" t="s">
        <v>6371</v>
      </c>
      <c r="D1356" t="s">
        <v>1018</v>
      </c>
      <c r="E1356" t="s">
        <v>119</v>
      </c>
      <c r="F1356" t="s">
        <v>119</v>
      </c>
      <c r="G1356" t="s">
        <v>154</v>
      </c>
      <c r="H1356" t="s">
        <v>5707</v>
      </c>
      <c r="I1356" t="s">
        <v>6377</v>
      </c>
      <c r="N1356" t="s">
        <v>6349</v>
      </c>
      <c r="O1356" s="5">
        <f>0</f>
        <v>0</v>
      </c>
    </row>
    <row r="1357" spans="1:15" hidden="1" x14ac:dyDescent="0.35">
      <c r="A1357" t="s">
        <v>6535</v>
      </c>
      <c r="B1357" t="s">
        <v>991</v>
      </c>
      <c r="C1357" t="s">
        <v>6371</v>
      </c>
      <c r="D1357" t="s">
        <v>1023</v>
      </c>
      <c r="E1357" t="s">
        <v>119</v>
      </c>
      <c r="F1357" t="s">
        <v>119</v>
      </c>
      <c r="G1357" t="s">
        <v>154</v>
      </c>
      <c r="H1357" t="s">
        <v>5707</v>
      </c>
      <c r="I1357" t="s">
        <v>6377</v>
      </c>
      <c r="N1357" t="s">
        <v>6349</v>
      </c>
      <c r="O1357" s="5">
        <f>0</f>
        <v>0</v>
      </c>
    </row>
    <row r="1358" spans="1:15" hidden="1" x14ac:dyDescent="0.35">
      <c r="A1358" t="s">
        <v>6535</v>
      </c>
      <c r="B1358" t="s">
        <v>991</v>
      </c>
      <c r="C1358" t="s">
        <v>6371</v>
      </c>
      <c r="D1358" t="s">
        <v>1023</v>
      </c>
      <c r="E1358" t="s">
        <v>119</v>
      </c>
      <c r="F1358" t="s">
        <v>119</v>
      </c>
      <c r="G1358" t="s">
        <v>154</v>
      </c>
      <c r="H1358" t="s">
        <v>6347</v>
      </c>
      <c r="I1358" t="s">
        <v>6376</v>
      </c>
      <c r="N1358" t="s">
        <v>6349</v>
      </c>
      <c r="O1358" s="5">
        <f>0</f>
        <v>0</v>
      </c>
    </row>
    <row r="1359" spans="1:15" hidden="1" x14ac:dyDescent="0.35">
      <c r="A1359" t="s">
        <v>6535</v>
      </c>
      <c r="B1359" t="s">
        <v>991</v>
      </c>
      <c r="C1359" t="s">
        <v>6371</v>
      </c>
      <c r="D1359" t="s">
        <v>1023</v>
      </c>
      <c r="E1359" t="s">
        <v>119</v>
      </c>
      <c r="F1359" t="s">
        <v>119</v>
      </c>
      <c r="G1359" t="s">
        <v>154</v>
      </c>
      <c r="H1359" t="s">
        <v>6347</v>
      </c>
      <c r="I1359" t="s">
        <v>6374</v>
      </c>
      <c r="N1359" t="s">
        <v>6349</v>
      </c>
      <c r="O1359" s="5">
        <f>0</f>
        <v>0</v>
      </c>
    </row>
    <row r="1360" spans="1:15" hidden="1" x14ac:dyDescent="0.35">
      <c r="A1360" t="s">
        <v>6535</v>
      </c>
      <c r="B1360" t="s">
        <v>991</v>
      </c>
      <c r="C1360" t="s">
        <v>6371</v>
      </c>
      <c r="D1360" t="s">
        <v>1023</v>
      </c>
      <c r="E1360" t="s">
        <v>119</v>
      </c>
      <c r="F1360" t="s">
        <v>119</v>
      </c>
      <c r="G1360" t="s">
        <v>162</v>
      </c>
      <c r="H1360" t="s">
        <v>5707</v>
      </c>
      <c r="I1360" t="s">
        <v>6421</v>
      </c>
      <c r="N1360" t="s">
        <v>6349</v>
      </c>
      <c r="O1360" s="5">
        <f>0</f>
        <v>0</v>
      </c>
    </row>
    <row r="1361" spans="1:15" hidden="1" x14ac:dyDescent="0.35">
      <c r="A1361" t="s">
        <v>6535</v>
      </c>
      <c r="B1361" t="s">
        <v>991</v>
      </c>
      <c r="C1361" t="s">
        <v>6371</v>
      </c>
      <c r="D1361" t="s">
        <v>1023</v>
      </c>
      <c r="E1361" t="s">
        <v>119</v>
      </c>
      <c r="F1361" t="s">
        <v>119</v>
      </c>
      <c r="G1361" t="s">
        <v>162</v>
      </c>
      <c r="H1361" t="s">
        <v>6347</v>
      </c>
      <c r="I1361" t="s">
        <v>6373</v>
      </c>
      <c r="N1361" t="s">
        <v>6349</v>
      </c>
      <c r="O1361" s="5">
        <f>0</f>
        <v>0</v>
      </c>
    </row>
    <row r="1362" spans="1:15" hidden="1" x14ac:dyDescent="0.35">
      <c r="A1362" t="s">
        <v>6535</v>
      </c>
      <c r="B1362" t="s">
        <v>991</v>
      </c>
      <c r="C1362" t="s">
        <v>6371</v>
      </c>
      <c r="D1362" t="s">
        <v>1023</v>
      </c>
      <c r="E1362" t="s">
        <v>119</v>
      </c>
      <c r="F1362" t="s">
        <v>119</v>
      </c>
      <c r="G1362" t="s">
        <v>162</v>
      </c>
      <c r="H1362" t="s">
        <v>6347</v>
      </c>
      <c r="I1362" t="s">
        <v>6378</v>
      </c>
      <c r="N1362" t="s">
        <v>6349</v>
      </c>
      <c r="O1362" s="5">
        <f>0</f>
        <v>0</v>
      </c>
    </row>
    <row r="1363" spans="1:15" hidden="1" x14ac:dyDescent="0.35">
      <c r="A1363" t="s">
        <v>6535</v>
      </c>
      <c r="B1363" t="s">
        <v>991</v>
      </c>
      <c r="C1363" t="s">
        <v>6371</v>
      </c>
      <c r="D1363" t="s">
        <v>1023</v>
      </c>
      <c r="E1363" t="s">
        <v>119</v>
      </c>
      <c r="F1363" t="s">
        <v>119</v>
      </c>
      <c r="G1363" t="s">
        <v>154</v>
      </c>
      <c r="H1363" t="s">
        <v>5707</v>
      </c>
      <c r="I1363" t="s">
        <v>6372</v>
      </c>
      <c r="N1363" t="s">
        <v>6349</v>
      </c>
      <c r="O1363" s="5">
        <f>0</f>
        <v>0</v>
      </c>
    </row>
    <row r="1364" spans="1:15" hidden="1" x14ac:dyDescent="0.35">
      <c r="A1364" t="s">
        <v>6535</v>
      </c>
      <c r="B1364" t="s">
        <v>991</v>
      </c>
      <c r="C1364" t="s">
        <v>6371</v>
      </c>
      <c r="D1364" t="s">
        <v>1023</v>
      </c>
      <c r="E1364" t="s">
        <v>119</v>
      </c>
      <c r="F1364" t="s">
        <v>119</v>
      </c>
      <c r="G1364" t="s">
        <v>154</v>
      </c>
      <c r="H1364" t="s">
        <v>6347</v>
      </c>
      <c r="I1364" t="s">
        <v>6375</v>
      </c>
      <c r="N1364" t="s">
        <v>6349</v>
      </c>
      <c r="O1364" s="5">
        <f>0</f>
        <v>0</v>
      </c>
    </row>
    <row r="1365" spans="1:15" hidden="1" x14ac:dyDescent="0.35">
      <c r="A1365" t="s">
        <v>6535</v>
      </c>
      <c r="B1365" t="s">
        <v>991</v>
      </c>
      <c r="C1365" t="s">
        <v>6371</v>
      </c>
      <c r="D1365" t="s">
        <v>1023</v>
      </c>
      <c r="E1365" t="s">
        <v>119</v>
      </c>
      <c r="F1365" t="s">
        <v>119</v>
      </c>
      <c r="G1365" t="s">
        <v>154</v>
      </c>
      <c r="H1365" t="s">
        <v>5707</v>
      </c>
      <c r="I1365" t="s">
        <v>6425</v>
      </c>
      <c r="N1365" t="s">
        <v>6349</v>
      </c>
      <c r="O1365" s="5">
        <f>0</f>
        <v>0</v>
      </c>
    </row>
    <row r="1366" spans="1:15" hidden="1" x14ac:dyDescent="0.35">
      <c r="A1366" t="s">
        <v>6535</v>
      </c>
      <c r="B1366" t="s">
        <v>991</v>
      </c>
      <c r="C1366" t="s">
        <v>6371</v>
      </c>
      <c r="D1366" t="s">
        <v>1027</v>
      </c>
      <c r="E1366" t="s">
        <v>119</v>
      </c>
      <c r="F1366" t="s">
        <v>119</v>
      </c>
      <c r="G1366" t="s">
        <v>154</v>
      </c>
      <c r="H1366" t="s">
        <v>5707</v>
      </c>
      <c r="I1366" t="s">
        <v>6379</v>
      </c>
      <c r="N1366" t="s">
        <v>6349</v>
      </c>
      <c r="O1366" s="5">
        <f>0</f>
        <v>0</v>
      </c>
    </row>
    <row r="1367" spans="1:15" hidden="1" x14ac:dyDescent="0.35">
      <c r="A1367" t="s">
        <v>6535</v>
      </c>
      <c r="B1367" t="s">
        <v>991</v>
      </c>
      <c r="C1367" t="s">
        <v>6371</v>
      </c>
      <c r="D1367" t="s">
        <v>1027</v>
      </c>
      <c r="E1367" t="s">
        <v>119</v>
      </c>
      <c r="F1367" t="s">
        <v>119</v>
      </c>
      <c r="G1367" t="s">
        <v>154</v>
      </c>
      <c r="H1367" t="s">
        <v>6347</v>
      </c>
      <c r="I1367" t="s">
        <v>6375</v>
      </c>
      <c r="N1367" t="s">
        <v>6349</v>
      </c>
      <c r="O1367" s="5">
        <f>0</f>
        <v>0</v>
      </c>
    </row>
    <row r="1368" spans="1:15" hidden="1" x14ac:dyDescent="0.35">
      <c r="A1368" t="s">
        <v>6535</v>
      </c>
      <c r="B1368" t="s">
        <v>991</v>
      </c>
      <c r="C1368" t="s">
        <v>6371</v>
      </c>
      <c r="D1368" t="s">
        <v>1027</v>
      </c>
      <c r="E1368" t="s">
        <v>119</v>
      </c>
      <c r="F1368" t="s">
        <v>119</v>
      </c>
      <c r="G1368" t="s">
        <v>162</v>
      </c>
      <c r="H1368" t="s">
        <v>5707</v>
      </c>
      <c r="I1368" t="s">
        <v>6421</v>
      </c>
      <c r="N1368" t="s">
        <v>6349</v>
      </c>
      <c r="O1368" s="5">
        <f>0</f>
        <v>0</v>
      </c>
    </row>
    <row r="1369" spans="1:15" hidden="1" x14ac:dyDescent="0.35">
      <c r="A1369" t="s">
        <v>6535</v>
      </c>
      <c r="B1369" t="s">
        <v>991</v>
      </c>
      <c r="C1369" t="s">
        <v>6371</v>
      </c>
      <c r="D1369" t="s">
        <v>1027</v>
      </c>
      <c r="E1369" t="s">
        <v>119</v>
      </c>
      <c r="F1369" t="s">
        <v>119</v>
      </c>
      <c r="G1369" t="s">
        <v>154</v>
      </c>
      <c r="H1369" t="s">
        <v>6347</v>
      </c>
      <c r="I1369" t="s">
        <v>6376</v>
      </c>
      <c r="N1369" t="s">
        <v>6349</v>
      </c>
      <c r="O1369" s="5">
        <f>0</f>
        <v>0</v>
      </c>
    </row>
    <row r="1370" spans="1:15" hidden="1" x14ac:dyDescent="0.35">
      <c r="A1370" t="s">
        <v>6535</v>
      </c>
      <c r="B1370" t="s">
        <v>991</v>
      </c>
      <c r="C1370" t="s">
        <v>6371</v>
      </c>
      <c r="D1370" t="s">
        <v>1027</v>
      </c>
      <c r="E1370" t="s">
        <v>119</v>
      </c>
      <c r="F1370" t="s">
        <v>119</v>
      </c>
      <c r="G1370" t="s">
        <v>161</v>
      </c>
      <c r="H1370" t="s">
        <v>6347</v>
      </c>
      <c r="I1370" t="s">
        <v>6420</v>
      </c>
      <c r="N1370" t="s">
        <v>6349</v>
      </c>
      <c r="O1370" s="5">
        <f>0</f>
        <v>0</v>
      </c>
    </row>
    <row r="1371" spans="1:15" hidden="1" x14ac:dyDescent="0.35">
      <c r="A1371" t="s">
        <v>6535</v>
      </c>
      <c r="B1371" t="s">
        <v>991</v>
      </c>
      <c r="C1371" t="s">
        <v>6371</v>
      </c>
      <c r="D1371" t="s">
        <v>1027</v>
      </c>
      <c r="E1371" t="s">
        <v>119</v>
      </c>
      <c r="F1371" t="s">
        <v>119</v>
      </c>
      <c r="G1371" t="s">
        <v>154</v>
      </c>
      <c r="H1371" t="s">
        <v>5707</v>
      </c>
      <c r="I1371" t="s">
        <v>6372</v>
      </c>
      <c r="N1371" t="s">
        <v>6349</v>
      </c>
      <c r="O1371" s="5">
        <f>0</f>
        <v>0</v>
      </c>
    </row>
    <row r="1372" spans="1:15" hidden="1" x14ac:dyDescent="0.35">
      <c r="A1372" t="s">
        <v>6535</v>
      </c>
      <c r="B1372" t="s">
        <v>991</v>
      </c>
      <c r="C1372" t="s">
        <v>6371</v>
      </c>
      <c r="D1372" t="s">
        <v>1027</v>
      </c>
      <c r="E1372" t="s">
        <v>119</v>
      </c>
      <c r="F1372" t="s">
        <v>119</v>
      </c>
      <c r="G1372" t="s">
        <v>154</v>
      </c>
      <c r="H1372" t="s">
        <v>5707</v>
      </c>
      <c r="I1372" t="s">
        <v>6377</v>
      </c>
      <c r="N1372" t="s">
        <v>6349</v>
      </c>
      <c r="O1372" s="5">
        <f>0</f>
        <v>0</v>
      </c>
    </row>
    <row r="1373" spans="1:15" hidden="1" x14ac:dyDescent="0.35">
      <c r="A1373" t="s">
        <v>6535</v>
      </c>
      <c r="B1373" t="s">
        <v>991</v>
      </c>
      <c r="C1373" t="s">
        <v>6371</v>
      </c>
      <c r="D1373" t="s">
        <v>1027</v>
      </c>
      <c r="E1373" t="s">
        <v>119</v>
      </c>
      <c r="F1373" t="s">
        <v>119</v>
      </c>
      <c r="G1373" t="s">
        <v>154</v>
      </c>
      <c r="H1373" t="s">
        <v>6347</v>
      </c>
      <c r="I1373" t="s">
        <v>6374</v>
      </c>
      <c r="N1373" t="s">
        <v>6349</v>
      </c>
      <c r="O1373" s="5">
        <f>0</f>
        <v>0</v>
      </c>
    </row>
    <row r="1374" spans="1:15" hidden="1" x14ac:dyDescent="0.35">
      <c r="A1374" t="s">
        <v>6535</v>
      </c>
      <c r="B1374" t="s">
        <v>991</v>
      </c>
      <c r="C1374" t="s">
        <v>6371</v>
      </c>
      <c r="D1374" t="s">
        <v>1027</v>
      </c>
      <c r="E1374" t="s">
        <v>119</v>
      </c>
      <c r="F1374" t="s">
        <v>119</v>
      </c>
      <c r="G1374" t="s">
        <v>154</v>
      </c>
      <c r="H1374" t="s">
        <v>5707</v>
      </c>
      <c r="I1374" t="s">
        <v>6425</v>
      </c>
      <c r="N1374" t="s">
        <v>6349</v>
      </c>
      <c r="O1374" s="5">
        <f>0</f>
        <v>0</v>
      </c>
    </row>
    <row r="1375" spans="1:15" hidden="1" x14ac:dyDescent="0.35">
      <c r="A1375" t="s">
        <v>6535</v>
      </c>
      <c r="B1375" t="s">
        <v>991</v>
      </c>
      <c r="C1375" t="s">
        <v>6371</v>
      </c>
      <c r="D1375" t="s">
        <v>1031</v>
      </c>
      <c r="E1375" t="s">
        <v>119</v>
      </c>
      <c r="F1375" t="s">
        <v>119</v>
      </c>
      <c r="G1375" t="s">
        <v>154</v>
      </c>
      <c r="H1375" t="s">
        <v>5707</v>
      </c>
      <c r="I1375" t="s">
        <v>6425</v>
      </c>
      <c r="N1375" t="s">
        <v>6349</v>
      </c>
      <c r="O1375" s="5">
        <f>0</f>
        <v>0</v>
      </c>
    </row>
    <row r="1376" spans="1:15" hidden="1" x14ac:dyDescent="0.35">
      <c r="A1376" t="s">
        <v>6535</v>
      </c>
      <c r="B1376" t="s">
        <v>991</v>
      </c>
      <c r="C1376" t="s">
        <v>6371</v>
      </c>
      <c r="D1376" t="s">
        <v>1031</v>
      </c>
      <c r="E1376" t="s">
        <v>119</v>
      </c>
      <c r="F1376" t="s">
        <v>119</v>
      </c>
      <c r="G1376" t="s">
        <v>154</v>
      </c>
      <c r="H1376" t="s">
        <v>6347</v>
      </c>
      <c r="I1376" t="s">
        <v>6375</v>
      </c>
      <c r="N1376" t="s">
        <v>6349</v>
      </c>
      <c r="O1376" s="5">
        <f>0</f>
        <v>0</v>
      </c>
    </row>
    <row r="1377" spans="1:15" hidden="1" x14ac:dyDescent="0.35">
      <c r="A1377" t="s">
        <v>6535</v>
      </c>
      <c r="B1377" t="s">
        <v>991</v>
      </c>
      <c r="C1377" t="s">
        <v>6371</v>
      </c>
      <c r="D1377" t="s">
        <v>1031</v>
      </c>
      <c r="E1377" t="s">
        <v>119</v>
      </c>
      <c r="F1377" t="s">
        <v>119</v>
      </c>
      <c r="G1377" t="s">
        <v>154</v>
      </c>
      <c r="H1377" t="s">
        <v>5707</v>
      </c>
      <c r="I1377" t="s">
        <v>6379</v>
      </c>
      <c r="N1377" t="s">
        <v>6349</v>
      </c>
      <c r="O1377" s="5">
        <f>0</f>
        <v>0</v>
      </c>
    </row>
    <row r="1378" spans="1:15" hidden="1" x14ac:dyDescent="0.35">
      <c r="A1378" t="s">
        <v>6535</v>
      </c>
      <c r="B1378" t="s">
        <v>991</v>
      </c>
      <c r="C1378" t="s">
        <v>6371</v>
      </c>
      <c r="D1378" t="s">
        <v>1031</v>
      </c>
      <c r="E1378" t="s">
        <v>119</v>
      </c>
      <c r="F1378" t="s">
        <v>119</v>
      </c>
      <c r="G1378" t="s">
        <v>154</v>
      </c>
      <c r="H1378" t="s">
        <v>6347</v>
      </c>
      <c r="I1378" t="s">
        <v>6376</v>
      </c>
      <c r="N1378" t="s">
        <v>6349</v>
      </c>
      <c r="O1378" s="5">
        <f>0</f>
        <v>0</v>
      </c>
    </row>
    <row r="1379" spans="1:15" hidden="1" x14ac:dyDescent="0.35">
      <c r="A1379" t="s">
        <v>6535</v>
      </c>
      <c r="B1379" t="s">
        <v>991</v>
      </c>
      <c r="C1379" t="s">
        <v>6371</v>
      </c>
      <c r="D1379" t="s">
        <v>1031</v>
      </c>
      <c r="E1379" t="s">
        <v>119</v>
      </c>
      <c r="F1379" t="s">
        <v>119</v>
      </c>
      <c r="G1379" t="s">
        <v>154</v>
      </c>
      <c r="H1379" t="s">
        <v>5707</v>
      </c>
      <c r="I1379" t="s">
        <v>6372</v>
      </c>
      <c r="N1379" t="s">
        <v>6349</v>
      </c>
      <c r="O1379" s="5">
        <f>0</f>
        <v>0</v>
      </c>
    </row>
    <row r="1380" spans="1:15" hidden="1" x14ac:dyDescent="0.35">
      <c r="A1380" t="s">
        <v>6535</v>
      </c>
      <c r="B1380" t="s">
        <v>991</v>
      </c>
      <c r="C1380" t="s">
        <v>6371</v>
      </c>
      <c r="D1380" t="s">
        <v>1031</v>
      </c>
      <c r="E1380" t="s">
        <v>119</v>
      </c>
      <c r="F1380" t="s">
        <v>119</v>
      </c>
      <c r="G1380" t="s">
        <v>154</v>
      </c>
      <c r="H1380" t="s">
        <v>6347</v>
      </c>
      <c r="I1380" t="s">
        <v>6374</v>
      </c>
      <c r="N1380" t="s">
        <v>6349</v>
      </c>
      <c r="O1380" s="5">
        <f>0</f>
        <v>0</v>
      </c>
    </row>
    <row r="1381" spans="1:15" hidden="1" x14ac:dyDescent="0.35">
      <c r="A1381" t="s">
        <v>6535</v>
      </c>
      <c r="B1381" t="s">
        <v>991</v>
      </c>
      <c r="C1381" t="s">
        <v>6371</v>
      </c>
      <c r="D1381" t="s">
        <v>1031</v>
      </c>
      <c r="E1381" t="s">
        <v>119</v>
      </c>
      <c r="F1381" t="s">
        <v>119</v>
      </c>
      <c r="G1381" t="s">
        <v>154</v>
      </c>
      <c r="H1381" t="s">
        <v>5707</v>
      </c>
      <c r="I1381" t="s">
        <v>6377</v>
      </c>
      <c r="N1381" t="s">
        <v>6349</v>
      </c>
      <c r="O1381" s="5">
        <f>0</f>
        <v>0</v>
      </c>
    </row>
    <row r="1382" spans="1:15" hidden="1" x14ac:dyDescent="0.35">
      <c r="A1382" t="s">
        <v>6535</v>
      </c>
      <c r="B1382" t="s">
        <v>991</v>
      </c>
      <c r="C1382" t="s">
        <v>6371</v>
      </c>
      <c r="D1382" t="s">
        <v>1035</v>
      </c>
      <c r="E1382" t="s">
        <v>119</v>
      </c>
      <c r="F1382" t="s">
        <v>119</v>
      </c>
      <c r="G1382" t="s">
        <v>154</v>
      </c>
      <c r="H1382" t="s">
        <v>5707</v>
      </c>
      <c r="I1382" t="s">
        <v>6425</v>
      </c>
      <c r="N1382" t="s">
        <v>6349</v>
      </c>
      <c r="O1382" s="5">
        <f>0</f>
        <v>0</v>
      </c>
    </row>
    <row r="1383" spans="1:15" hidden="1" x14ac:dyDescent="0.35">
      <c r="A1383" t="s">
        <v>6535</v>
      </c>
      <c r="B1383" t="s">
        <v>991</v>
      </c>
      <c r="C1383" t="s">
        <v>6371</v>
      </c>
      <c r="D1383" t="s">
        <v>1035</v>
      </c>
      <c r="E1383" t="s">
        <v>119</v>
      </c>
      <c r="F1383" t="s">
        <v>119</v>
      </c>
      <c r="G1383" t="s">
        <v>154</v>
      </c>
      <c r="H1383" t="s">
        <v>6347</v>
      </c>
      <c r="I1383" t="s">
        <v>6374</v>
      </c>
      <c r="N1383" t="s">
        <v>6349</v>
      </c>
      <c r="O1383" s="5">
        <f>0</f>
        <v>0</v>
      </c>
    </row>
    <row r="1384" spans="1:15" hidden="1" x14ac:dyDescent="0.35">
      <c r="A1384" t="s">
        <v>6535</v>
      </c>
      <c r="B1384" t="s">
        <v>991</v>
      </c>
      <c r="C1384" t="s">
        <v>6371</v>
      </c>
      <c r="D1384" t="s">
        <v>1035</v>
      </c>
      <c r="E1384" t="s">
        <v>119</v>
      </c>
      <c r="F1384" t="s">
        <v>119</v>
      </c>
      <c r="G1384" t="s">
        <v>154</v>
      </c>
      <c r="H1384" t="s">
        <v>6347</v>
      </c>
      <c r="I1384" t="s">
        <v>6376</v>
      </c>
      <c r="N1384" t="s">
        <v>6349</v>
      </c>
      <c r="O1384" s="5">
        <f>0</f>
        <v>0</v>
      </c>
    </row>
    <row r="1385" spans="1:15" hidden="1" x14ac:dyDescent="0.35">
      <c r="A1385" t="s">
        <v>6535</v>
      </c>
      <c r="B1385" t="s">
        <v>991</v>
      </c>
      <c r="C1385" t="s">
        <v>6371</v>
      </c>
      <c r="D1385" t="s">
        <v>1035</v>
      </c>
      <c r="E1385" t="s">
        <v>119</v>
      </c>
      <c r="F1385" t="s">
        <v>119</v>
      </c>
      <c r="G1385" t="s">
        <v>154</v>
      </c>
      <c r="H1385" t="s">
        <v>6347</v>
      </c>
      <c r="I1385" t="s">
        <v>6375</v>
      </c>
      <c r="N1385" t="s">
        <v>6349</v>
      </c>
      <c r="O1385" s="5">
        <f>0</f>
        <v>0</v>
      </c>
    </row>
    <row r="1386" spans="1:15" hidden="1" x14ac:dyDescent="0.35">
      <c r="A1386" t="s">
        <v>6535</v>
      </c>
      <c r="B1386" t="s">
        <v>991</v>
      </c>
      <c r="C1386" t="s">
        <v>6371</v>
      </c>
      <c r="D1386" t="s">
        <v>1035</v>
      </c>
      <c r="E1386" t="s">
        <v>119</v>
      </c>
      <c r="F1386" t="s">
        <v>119</v>
      </c>
      <c r="G1386" t="s">
        <v>162</v>
      </c>
      <c r="H1386" t="s">
        <v>5707</v>
      </c>
      <c r="I1386" t="s">
        <v>6421</v>
      </c>
      <c r="N1386" t="s">
        <v>6349</v>
      </c>
      <c r="O1386" s="5">
        <f>0</f>
        <v>0</v>
      </c>
    </row>
    <row r="1387" spans="1:15" hidden="1" x14ac:dyDescent="0.35">
      <c r="A1387" t="s">
        <v>6535</v>
      </c>
      <c r="B1387" t="s">
        <v>991</v>
      </c>
      <c r="C1387" t="s">
        <v>6371</v>
      </c>
      <c r="D1387" t="s">
        <v>1035</v>
      </c>
      <c r="E1387" t="s">
        <v>119</v>
      </c>
      <c r="F1387" t="s">
        <v>119</v>
      </c>
      <c r="G1387" t="s">
        <v>154</v>
      </c>
      <c r="H1387" t="s">
        <v>5707</v>
      </c>
      <c r="I1387" t="s">
        <v>6377</v>
      </c>
      <c r="N1387" t="s">
        <v>6349</v>
      </c>
      <c r="O1387" s="5">
        <f>0</f>
        <v>0</v>
      </c>
    </row>
    <row r="1388" spans="1:15" hidden="1" x14ac:dyDescent="0.35">
      <c r="A1388" t="s">
        <v>6535</v>
      </c>
      <c r="B1388" t="s">
        <v>991</v>
      </c>
      <c r="C1388" t="s">
        <v>6371</v>
      </c>
      <c r="D1388" t="s">
        <v>1035</v>
      </c>
      <c r="E1388" t="s">
        <v>119</v>
      </c>
      <c r="F1388" t="s">
        <v>119</v>
      </c>
      <c r="G1388" t="s">
        <v>154</v>
      </c>
      <c r="H1388" t="s">
        <v>5707</v>
      </c>
      <c r="I1388" t="s">
        <v>6372</v>
      </c>
      <c r="N1388" t="s">
        <v>6349</v>
      </c>
      <c r="O1388" s="5">
        <f>0</f>
        <v>0</v>
      </c>
    </row>
    <row r="1389" spans="1:15" hidden="1" x14ac:dyDescent="0.35">
      <c r="A1389" t="s">
        <v>6535</v>
      </c>
      <c r="B1389" t="s">
        <v>991</v>
      </c>
      <c r="C1389" t="s">
        <v>6371</v>
      </c>
      <c r="D1389" t="s">
        <v>1035</v>
      </c>
      <c r="E1389" t="s">
        <v>119</v>
      </c>
      <c r="F1389" t="s">
        <v>119</v>
      </c>
      <c r="G1389" t="s">
        <v>154</v>
      </c>
      <c r="H1389" t="s">
        <v>5707</v>
      </c>
      <c r="I1389" t="s">
        <v>6379</v>
      </c>
      <c r="N1389" t="s">
        <v>6349</v>
      </c>
      <c r="O1389" s="5">
        <f>0</f>
        <v>0</v>
      </c>
    </row>
    <row r="1390" spans="1:15" hidden="1" x14ac:dyDescent="0.35">
      <c r="A1390" t="s">
        <v>6535</v>
      </c>
      <c r="B1390" t="s">
        <v>991</v>
      </c>
      <c r="C1390" t="s">
        <v>6371</v>
      </c>
      <c r="D1390" t="s">
        <v>1039</v>
      </c>
      <c r="E1390" t="s">
        <v>119</v>
      </c>
      <c r="F1390" t="s">
        <v>119</v>
      </c>
      <c r="G1390" t="s">
        <v>154</v>
      </c>
      <c r="H1390" t="s">
        <v>5707</v>
      </c>
      <c r="I1390" t="s">
        <v>6377</v>
      </c>
      <c r="N1390" t="s">
        <v>6349</v>
      </c>
      <c r="O1390" s="5">
        <f>0</f>
        <v>0</v>
      </c>
    </row>
    <row r="1391" spans="1:15" hidden="1" x14ac:dyDescent="0.35">
      <c r="A1391" t="s">
        <v>6535</v>
      </c>
      <c r="B1391" t="s">
        <v>991</v>
      </c>
      <c r="C1391" t="s">
        <v>6371</v>
      </c>
      <c r="D1391" t="s">
        <v>1039</v>
      </c>
      <c r="E1391" t="s">
        <v>119</v>
      </c>
      <c r="F1391" t="s">
        <v>119</v>
      </c>
      <c r="G1391" t="s">
        <v>154</v>
      </c>
      <c r="H1391" t="s">
        <v>6347</v>
      </c>
      <c r="I1391" t="s">
        <v>6375</v>
      </c>
      <c r="N1391" t="s">
        <v>6349</v>
      </c>
      <c r="O1391" s="5">
        <f>0</f>
        <v>0</v>
      </c>
    </row>
    <row r="1392" spans="1:15" hidden="1" x14ac:dyDescent="0.35">
      <c r="A1392" t="s">
        <v>6535</v>
      </c>
      <c r="B1392" t="s">
        <v>991</v>
      </c>
      <c r="C1392" t="s">
        <v>6371</v>
      </c>
      <c r="D1392" t="s">
        <v>1039</v>
      </c>
      <c r="E1392" t="s">
        <v>119</v>
      </c>
      <c r="F1392" t="s">
        <v>119</v>
      </c>
      <c r="G1392" t="s">
        <v>154</v>
      </c>
      <c r="H1392" t="s">
        <v>6347</v>
      </c>
      <c r="I1392" t="s">
        <v>6376</v>
      </c>
      <c r="N1392" t="s">
        <v>6349</v>
      </c>
      <c r="O1392" s="5">
        <f>0</f>
        <v>0</v>
      </c>
    </row>
    <row r="1393" spans="1:15" hidden="1" x14ac:dyDescent="0.35">
      <c r="A1393" t="s">
        <v>6535</v>
      </c>
      <c r="B1393" t="s">
        <v>991</v>
      </c>
      <c r="C1393" t="s">
        <v>6371</v>
      </c>
      <c r="D1393" t="s">
        <v>1039</v>
      </c>
      <c r="E1393" t="s">
        <v>119</v>
      </c>
      <c r="F1393" t="s">
        <v>119</v>
      </c>
      <c r="G1393" t="s">
        <v>154</v>
      </c>
      <c r="H1393" t="s">
        <v>5707</v>
      </c>
      <c r="I1393" t="s">
        <v>6372</v>
      </c>
      <c r="N1393" t="s">
        <v>6349</v>
      </c>
      <c r="O1393" s="5">
        <f>0</f>
        <v>0</v>
      </c>
    </row>
    <row r="1394" spans="1:15" hidden="1" x14ac:dyDescent="0.35">
      <c r="A1394" t="s">
        <v>6535</v>
      </c>
      <c r="B1394" t="s">
        <v>991</v>
      </c>
      <c r="C1394" t="s">
        <v>6371</v>
      </c>
      <c r="D1394" t="s">
        <v>1039</v>
      </c>
      <c r="E1394" t="s">
        <v>119</v>
      </c>
      <c r="F1394" t="s">
        <v>119</v>
      </c>
      <c r="G1394" t="s">
        <v>154</v>
      </c>
      <c r="H1394" t="s">
        <v>5707</v>
      </c>
      <c r="I1394" t="s">
        <v>6425</v>
      </c>
      <c r="N1394" t="s">
        <v>6349</v>
      </c>
      <c r="O1394" s="5">
        <f>0</f>
        <v>0</v>
      </c>
    </row>
    <row r="1395" spans="1:15" hidden="1" x14ac:dyDescent="0.35">
      <c r="A1395" t="s">
        <v>6535</v>
      </c>
      <c r="B1395" t="s">
        <v>991</v>
      </c>
      <c r="C1395" t="s">
        <v>6371</v>
      </c>
      <c r="D1395" t="s">
        <v>1039</v>
      </c>
      <c r="E1395" t="s">
        <v>119</v>
      </c>
      <c r="F1395" t="s">
        <v>119</v>
      </c>
      <c r="G1395" t="s">
        <v>154</v>
      </c>
      <c r="H1395" t="s">
        <v>6347</v>
      </c>
      <c r="I1395" t="s">
        <v>6374</v>
      </c>
      <c r="N1395" t="s">
        <v>6349</v>
      </c>
      <c r="O1395" s="5">
        <f>0</f>
        <v>0</v>
      </c>
    </row>
    <row r="1396" spans="1:15" hidden="1" x14ac:dyDescent="0.35">
      <c r="A1396" t="s">
        <v>6535</v>
      </c>
      <c r="B1396" t="s">
        <v>991</v>
      </c>
      <c r="C1396" t="s">
        <v>6371</v>
      </c>
      <c r="D1396" t="s">
        <v>1043</v>
      </c>
      <c r="E1396" t="s">
        <v>119</v>
      </c>
      <c r="F1396" t="s">
        <v>119</v>
      </c>
      <c r="G1396" t="s">
        <v>154</v>
      </c>
      <c r="H1396" t="s">
        <v>6347</v>
      </c>
      <c r="I1396" t="s">
        <v>6375</v>
      </c>
      <c r="N1396" t="s">
        <v>6349</v>
      </c>
      <c r="O1396" s="5">
        <f>0</f>
        <v>0</v>
      </c>
    </row>
    <row r="1397" spans="1:15" hidden="1" x14ac:dyDescent="0.35">
      <c r="A1397" t="s">
        <v>6535</v>
      </c>
      <c r="B1397" t="s">
        <v>991</v>
      </c>
      <c r="C1397" t="s">
        <v>6371</v>
      </c>
      <c r="D1397" t="s">
        <v>1043</v>
      </c>
      <c r="E1397" t="s">
        <v>119</v>
      </c>
      <c r="F1397" t="s">
        <v>119</v>
      </c>
      <c r="G1397" t="s">
        <v>154</v>
      </c>
      <c r="H1397" t="s">
        <v>5707</v>
      </c>
      <c r="I1397" t="s">
        <v>6425</v>
      </c>
      <c r="N1397" t="s">
        <v>6349</v>
      </c>
      <c r="O1397" s="5">
        <f>0</f>
        <v>0</v>
      </c>
    </row>
    <row r="1398" spans="1:15" hidden="1" x14ac:dyDescent="0.35">
      <c r="A1398" t="s">
        <v>6535</v>
      </c>
      <c r="B1398" t="s">
        <v>991</v>
      </c>
      <c r="C1398" t="s">
        <v>6371</v>
      </c>
      <c r="D1398" t="s">
        <v>1043</v>
      </c>
      <c r="E1398" t="s">
        <v>119</v>
      </c>
      <c r="F1398" t="s">
        <v>119</v>
      </c>
      <c r="G1398" t="s">
        <v>154</v>
      </c>
      <c r="H1398" t="s">
        <v>6347</v>
      </c>
      <c r="I1398" t="s">
        <v>6374</v>
      </c>
      <c r="N1398" t="s">
        <v>6349</v>
      </c>
      <c r="O1398" s="5">
        <f>0</f>
        <v>0</v>
      </c>
    </row>
    <row r="1399" spans="1:15" hidden="1" x14ac:dyDescent="0.35">
      <c r="A1399" t="s">
        <v>6535</v>
      </c>
      <c r="B1399" t="s">
        <v>991</v>
      </c>
      <c r="C1399" t="s">
        <v>6371</v>
      </c>
      <c r="D1399" t="s">
        <v>1043</v>
      </c>
      <c r="E1399" t="s">
        <v>119</v>
      </c>
      <c r="F1399" t="s">
        <v>119</v>
      </c>
      <c r="G1399" t="s">
        <v>162</v>
      </c>
      <c r="H1399" t="s">
        <v>5707</v>
      </c>
      <c r="I1399" t="s">
        <v>6421</v>
      </c>
      <c r="N1399" t="s">
        <v>6349</v>
      </c>
      <c r="O1399" s="5">
        <f>0</f>
        <v>0</v>
      </c>
    </row>
    <row r="1400" spans="1:15" hidden="1" x14ac:dyDescent="0.35">
      <c r="A1400" t="s">
        <v>6535</v>
      </c>
      <c r="B1400" t="s">
        <v>991</v>
      </c>
      <c r="C1400" t="s">
        <v>6371</v>
      </c>
      <c r="D1400" t="s">
        <v>1043</v>
      </c>
      <c r="E1400" t="s">
        <v>119</v>
      </c>
      <c r="F1400" t="s">
        <v>119</v>
      </c>
      <c r="G1400" t="s">
        <v>154</v>
      </c>
      <c r="H1400" t="s">
        <v>5707</v>
      </c>
      <c r="I1400" t="s">
        <v>6372</v>
      </c>
      <c r="N1400" t="s">
        <v>6349</v>
      </c>
      <c r="O1400" s="5">
        <f>0</f>
        <v>0</v>
      </c>
    </row>
    <row r="1401" spans="1:15" hidden="1" x14ac:dyDescent="0.35">
      <c r="A1401" t="s">
        <v>6535</v>
      </c>
      <c r="B1401" t="s">
        <v>991</v>
      </c>
      <c r="C1401" t="s">
        <v>6371</v>
      </c>
      <c r="D1401" t="s">
        <v>1043</v>
      </c>
      <c r="E1401" t="s">
        <v>119</v>
      </c>
      <c r="F1401" t="s">
        <v>119</v>
      </c>
      <c r="G1401" t="s">
        <v>154</v>
      </c>
      <c r="H1401" t="s">
        <v>6347</v>
      </c>
      <c r="I1401" t="s">
        <v>6376</v>
      </c>
      <c r="N1401" t="s">
        <v>6349</v>
      </c>
      <c r="O1401" s="5">
        <f>0</f>
        <v>0</v>
      </c>
    </row>
    <row r="1402" spans="1:15" hidden="1" x14ac:dyDescent="0.35">
      <c r="A1402" t="s">
        <v>6535</v>
      </c>
      <c r="B1402" t="s">
        <v>991</v>
      </c>
      <c r="C1402" t="s">
        <v>6371</v>
      </c>
      <c r="D1402" t="s">
        <v>1043</v>
      </c>
      <c r="E1402" t="s">
        <v>119</v>
      </c>
      <c r="F1402" t="s">
        <v>119</v>
      </c>
      <c r="G1402" t="s">
        <v>154</v>
      </c>
      <c r="H1402" t="s">
        <v>5707</v>
      </c>
      <c r="I1402" t="s">
        <v>6377</v>
      </c>
      <c r="N1402" t="s">
        <v>6349</v>
      </c>
      <c r="O1402" s="5">
        <f>0</f>
        <v>0</v>
      </c>
    </row>
    <row r="1403" spans="1:15" hidden="1" x14ac:dyDescent="0.35">
      <c r="A1403" t="s">
        <v>6535</v>
      </c>
      <c r="B1403" t="s">
        <v>991</v>
      </c>
      <c r="C1403" t="s">
        <v>6371</v>
      </c>
      <c r="D1403" t="s">
        <v>992</v>
      </c>
      <c r="E1403" t="s">
        <v>119</v>
      </c>
      <c r="F1403" t="s">
        <v>119</v>
      </c>
      <c r="G1403" t="s">
        <v>154</v>
      </c>
      <c r="H1403" t="s">
        <v>6347</v>
      </c>
      <c r="I1403" t="s">
        <v>6375</v>
      </c>
      <c r="N1403" t="s">
        <v>6349</v>
      </c>
      <c r="O1403" s="5">
        <f>0</f>
        <v>0</v>
      </c>
    </row>
    <row r="1404" spans="1:15" hidden="1" x14ac:dyDescent="0.35">
      <c r="A1404" t="s">
        <v>6535</v>
      </c>
      <c r="B1404" t="s">
        <v>991</v>
      </c>
      <c r="C1404" t="s">
        <v>6371</v>
      </c>
      <c r="D1404" t="s">
        <v>992</v>
      </c>
      <c r="E1404" t="s">
        <v>119</v>
      </c>
      <c r="F1404" t="s">
        <v>119</v>
      </c>
      <c r="G1404" t="s">
        <v>154</v>
      </c>
      <c r="H1404" t="s">
        <v>5707</v>
      </c>
      <c r="I1404" t="s">
        <v>6425</v>
      </c>
      <c r="N1404" t="s">
        <v>6349</v>
      </c>
      <c r="O1404" s="5">
        <f>0</f>
        <v>0</v>
      </c>
    </row>
    <row r="1405" spans="1:15" hidden="1" x14ac:dyDescent="0.35">
      <c r="A1405" t="s">
        <v>6535</v>
      </c>
      <c r="B1405" t="s">
        <v>991</v>
      </c>
      <c r="C1405" t="s">
        <v>6371</v>
      </c>
      <c r="D1405" t="s">
        <v>992</v>
      </c>
      <c r="E1405" t="s">
        <v>119</v>
      </c>
      <c r="F1405" t="s">
        <v>119</v>
      </c>
      <c r="G1405" t="s">
        <v>154</v>
      </c>
      <c r="H1405" t="s">
        <v>6347</v>
      </c>
      <c r="I1405" t="s">
        <v>6374</v>
      </c>
      <c r="N1405" t="s">
        <v>6349</v>
      </c>
      <c r="O1405" s="5">
        <f>0</f>
        <v>0</v>
      </c>
    </row>
    <row r="1406" spans="1:15" hidden="1" x14ac:dyDescent="0.35">
      <c r="A1406" t="s">
        <v>6535</v>
      </c>
      <c r="B1406" t="s">
        <v>991</v>
      </c>
      <c r="C1406" t="s">
        <v>6371</v>
      </c>
      <c r="D1406" t="s">
        <v>992</v>
      </c>
      <c r="E1406" t="s">
        <v>119</v>
      </c>
      <c r="F1406" t="s">
        <v>119</v>
      </c>
      <c r="G1406" t="s">
        <v>154</v>
      </c>
      <c r="H1406" t="s">
        <v>5707</v>
      </c>
      <c r="I1406" t="s">
        <v>6377</v>
      </c>
      <c r="N1406" t="s">
        <v>6349</v>
      </c>
      <c r="O1406" s="5">
        <f>0</f>
        <v>0</v>
      </c>
    </row>
    <row r="1407" spans="1:15" hidden="1" x14ac:dyDescent="0.35">
      <c r="A1407" t="s">
        <v>6535</v>
      </c>
      <c r="B1407" t="s">
        <v>991</v>
      </c>
      <c r="C1407" t="s">
        <v>6371</v>
      </c>
      <c r="D1407" t="s">
        <v>992</v>
      </c>
      <c r="E1407" t="s">
        <v>119</v>
      </c>
      <c r="F1407" t="s">
        <v>119</v>
      </c>
      <c r="G1407" t="s">
        <v>154</v>
      </c>
      <c r="H1407" t="s">
        <v>5707</v>
      </c>
      <c r="I1407" t="s">
        <v>6372</v>
      </c>
      <c r="N1407" t="s">
        <v>6349</v>
      </c>
      <c r="O1407" s="5">
        <f>0</f>
        <v>0</v>
      </c>
    </row>
    <row r="1408" spans="1:15" hidden="1" x14ac:dyDescent="0.35">
      <c r="A1408" t="s">
        <v>6535</v>
      </c>
      <c r="B1408" t="s">
        <v>991</v>
      </c>
      <c r="C1408" t="s">
        <v>6371</v>
      </c>
      <c r="D1408" t="s">
        <v>992</v>
      </c>
      <c r="E1408" t="s">
        <v>119</v>
      </c>
      <c r="F1408" t="s">
        <v>119</v>
      </c>
      <c r="G1408" t="s">
        <v>154</v>
      </c>
      <c r="H1408" t="s">
        <v>6347</v>
      </c>
      <c r="I1408" t="s">
        <v>6376</v>
      </c>
      <c r="N1408" t="s">
        <v>6349</v>
      </c>
      <c r="O1408" s="5">
        <f>0</f>
        <v>0</v>
      </c>
    </row>
    <row r="1409" spans="1:15" hidden="1" x14ac:dyDescent="0.35">
      <c r="A1409" t="s">
        <v>6535</v>
      </c>
      <c r="B1409" t="s">
        <v>991</v>
      </c>
      <c r="C1409" t="s">
        <v>6371</v>
      </c>
      <c r="D1409" t="s">
        <v>992</v>
      </c>
      <c r="E1409" t="s">
        <v>119</v>
      </c>
      <c r="F1409" t="s">
        <v>119</v>
      </c>
      <c r="G1409" t="s">
        <v>162</v>
      </c>
      <c r="H1409" t="s">
        <v>5707</v>
      </c>
      <c r="I1409" t="s">
        <v>6421</v>
      </c>
      <c r="N1409" t="s">
        <v>6349</v>
      </c>
      <c r="O1409" s="5">
        <f>0</f>
        <v>0</v>
      </c>
    </row>
    <row r="1410" spans="1:15" hidden="1" x14ac:dyDescent="0.35">
      <c r="A1410" t="s">
        <v>6535</v>
      </c>
      <c r="B1410" t="s">
        <v>991</v>
      </c>
      <c r="C1410" t="s">
        <v>6371</v>
      </c>
      <c r="D1410" t="s">
        <v>1047</v>
      </c>
      <c r="E1410" t="s">
        <v>119</v>
      </c>
      <c r="F1410" t="s">
        <v>119</v>
      </c>
      <c r="G1410" t="s">
        <v>161</v>
      </c>
      <c r="H1410" t="s">
        <v>6347</v>
      </c>
      <c r="I1410" t="s">
        <v>6420</v>
      </c>
      <c r="N1410" t="s">
        <v>6349</v>
      </c>
      <c r="O1410" s="5">
        <f>0</f>
        <v>0</v>
      </c>
    </row>
    <row r="1411" spans="1:15" hidden="1" x14ac:dyDescent="0.35">
      <c r="A1411" t="s">
        <v>6535</v>
      </c>
      <c r="B1411" t="s">
        <v>991</v>
      </c>
      <c r="C1411" t="s">
        <v>6371</v>
      </c>
      <c r="D1411" t="s">
        <v>1047</v>
      </c>
      <c r="E1411" t="s">
        <v>119</v>
      </c>
      <c r="F1411" t="s">
        <v>119</v>
      </c>
      <c r="G1411" t="s">
        <v>154</v>
      </c>
      <c r="H1411" t="s">
        <v>5707</v>
      </c>
      <c r="I1411" t="s">
        <v>6425</v>
      </c>
      <c r="N1411" t="s">
        <v>6349</v>
      </c>
      <c r="O1411" s="5">
        <f>0</f>
        <v>0</v>
      </c>
    </row>
    <row r="1412" spans="1:15" hidden="1" x14ac:dyDescent="0.35">
      <c r="A1412" t="s">
        <v>6535</v>
      </c>
      <c r="B1412" t="s">
        <v>991</v>
      </c>
      <c r="C1412" t="s">
        <v>6371</v>
      </c>
      <c r="D1412" t="s">
        <v>1047</v>
      </c>
      <c r="E1412" t="s">
        <v>119</v>
      </c>
      <c r="F1412" t="s">
        <v>119</v>
      </c>
      <c r="G1412" t="s">
        <v>154</v>
      </c>
      <c r="H1412" t="s">
        <v>5707</v>
      </c>
      <c r="I1412" t="s">
        <v>6377</v>
      </c>
      <c r="N1412" t="s">
        <v>6349</v>
      </c>
      <c r="O1412" s="5">
        <f>0</f>
        <v>0</v>
      </c>
    </row>
    <row r="1413" spans="1:15" hidden="1" x14ac:dyDescent="0.35">
      <c r="A1413" t="s">
        <v>6535</v>
      </c>
      <c r="B1413" t="s">
        <v>991</v>
      </c>
      <c r="C1413" t="s">
        <v>6371</v>
      </c>
      <c r="D1413" t="s">
        <v>1047</v>
      </c>
      <c r="E1413" t="s">
        <v>119</v>
      </c>
      <c r="F1413" t="s">
        <v>119</v>
      </c>
      <c r="G1413" t="s">
        <v>154</v>
      </c>
      <c r="H1413" t="s">
        <v>5707</v>
      </c>
      <c r="I1413" t="s">
        <v>6379</v>
      </c>
      <c r="N1413" t="s">
        <v>6349</v>
      </c>
      <c r="O1413" s="5">
        <f>0</f>
        <v>0</v>
      </c>
    </row>
    <row r="1414" spans="1:15" hidden="1" x14ac:dyDescent="0.35">
      <c r="A1414" t="s">
        <v>6535</v>
      </c>
      <c r="B1414" t="s">
        <v>991</v>
      </c>
      <c r="C1414" t="s">
        <v>6371</v>
      </c>
      <c r="D1414" t="s">
        <v>1047</v>
      </c>
      <c r="E1414" t="s">
        <v>119</v>
      </c>
      <c r="F1414" t="s">
        <v>119</v>
      </c>
      <c r="G1414" t="s">
        <v>154</v>
      </c>
      <c r="H1414" t="s">
        <v>6347</v>
      </c>
      <c r="I1414" t="s">
        <v>6374</v>
      </c>
      <c r="N1414" t="s">
        <v>6349</v>
      </c>
      <c r="O1414" s="5">
        <f>0</f>
        <v>0</v>
      </c>
    </row>
    <row r="1415" spans="1:15" hidden="1" x14ac:dyDescent="0.35">
      <c r="A1415" t="s">
        <v>6535</v>
      </c>
      <c r="B1415" t="s">
        <v>991</v>
      </c>
      <c r="C1415" t="s">
        <v>6371</v>
      </c>
      <c r="D1415" t="s">
        <v>1047</v>
      </c>
      <c r="E1415" t="s">
        <v>119</v>
      </c>
      <c r="F1415" t="s">
        <v>119</v>
      </c>
      <c r="G1415" t="s">
        <v>154</v>
      </c>
      <c r="H1415" t="s">
        <v>6347</v>
      </c>
      <c r="I1415" t="s">
        <v>6376</v>
      </c>
      <c r="N1415" t="s">
        <v>6349</v>
      </c>
      <c r="O1415" s="5">
        <f>0</f>
        <v>0</v>
      </c>
    </row>
    <row r="1416" spans="1:15" hidden="1" x14ac:dyDescent="0.35">
      <c r="A1416" t="s">
        <v>6535</v>
      </c>
      <c r="B1416" t="s">
        <v>991</v>
      </c>
      <c r="C1416" t="s">
        <v>6371</v>
      </c>
      <c r="D1416" t="s">
        <v>1047</v>
      </c>
      <c r="E1416" t="s">
        <v>119</v>
      </c>
      <c r="F1416" t="s">
        <v>119</v>
      </c>
      <c r="G1416" t="s">
        <v>154</v>
      </c>
      <c r="H1416" t="s">
        <v>5707</v>
      </c>
      <c r="I1416" t="s">
        <v>6372</v>
      </c>
      <c r="N1416" t="s">
        <v>6349</v>
      </c>
      <c r="O1416" s="5">
        <f>0</f>
        <v>0</v>
      </c>
    </row>
    <row r="1417" spans="1:15" hidden="1" x14ac:dyDescent="0.35">
      <c r="A1417" t="s">
        <v>6535</v>
      </c>
      <c r="B1417" t="s">
        <v>991</v>
      </c>
      <c r="C1417" t="s">
        <v>6371</v>
      </c>
      <c r="D1417" t="s">
        <v>1047</v>
      </c>
      <c r="E1417" t="s">
        <v>119</v>
      </c>
      <c r="F1417" t="s">
        <v>119</v>
      </c>
      <c r="G1417" t="s">
        <v>154</v>
      </c>
      <c r="H1417" t="s">
        <v>6347</v>
      </c>
      <c r="I1417" t="s">
        <v>6375</v>
      </c>
      <c r="N1417" t="s">
        <v>6349</v>
      </c>
      <c r="O1417" s="5">
        <f>0</f>
        <v>0</v>
      </c>
    </row>
    <row r="1418" spans="1:15" hidden="1" x14ac:dyDescent="0.35">
      <c r="A1418" t="s">
        <v>6535</v>
      </c>
      <c r="B1418" t="s">
        <v>991</v>
      </c>
      <c r="C1418" t="s">
        <v>6442</v>
      </c>
      <c r="D1418" t="s">
        <v>2906</v>
      </c>
      <c r="E1418" t="s">
        <v>119</v>
      </c>
      <c r="F1418" t="s">
        <v>119</v>
      </c>
      <c r="G1418" t="s">
        <v>154</v>
      </c>
      <c r="H1418" t="s">
        <v>5707</v>
      </c>
      <c r="I1418" t="s">
        <v>6454</v>
      </c>
      <c r="N1418" t="s">
        <v>6349</v>
      </c>
      <c r="O1418" s="5">
        <f>0</f>
        <v>0</v>
      </c>
    </row>
    <row r="1419" spans="1:15" hidden="1" x14ac:dyDescent="0.35">
      <c r="A1419" t="s">
        <v>6535</v>
      </c>
      <c r="B1419" t="s">
        <v>991</v>
      </c>
      <c r="C1419" t="s">
        <v>6442</v>
      </c>
      <c r="D1419" t="s">
        <v>2906</v>
      </c>
      <c r="E1419" t="s">
        <v>119</v>
      </c>
      <c r="F1419" t="s">
        <v>119</v>
      </c>
      <c r="G1419" t="s">
        <v>162</v>
      </c>
      <c r="H1419" t="s">
        <v>6347</v>
      </c>
      <c r="I1419" t="s">
        <v>6453</v>
      </c>
      <c r="N1419" t="s">
        <v>6349</v>
      </c>
      <c r="O1419" s="5">
        <f>0</f>
        <v>0</v>
      </c>
    </row>
    <row r="1420" spans="1:15" hidden="1" x14ac:dyDescent="0.35">
      <c r="A1420" t="s">
        <v>6535</v>
      </c>
      <c r="B1420" t="s">
        <v>991</v>
      </c>
      <c r="C1420" t="s">
        <v>6442</v>
      </c>
      <c r="D1420" t="s">
        <v>2906</v>
      </c>
      <c r="E1420" t="s">
        <v>119</v>
      </c>
      <c r="F1420" t="s">
        <v>119</v>
      </c>
      <c r="G1420" t="s">
        <v>162</v>
      </c>
      <c r="H1420" t="s">
        <v>5707</v>
      </c>
      <c r="I1420" t="s">
        <v>6452</v>
      </c>
      <c r="N1420" t="s">
        <v>6349</v>
      </c>
      <c r="O1420" s="5">
        <f>0</f>
        <v>0</v>
      </c>
    </row>
    <row r="1421" spans="1:15" hidden="1" x14ac:dyDescent="0.35">
      <c r="A1421" t="s">
        <v>6535</v>
      </c>
      <c r="B1421" t="s">
        <v>991</v>
      </c>
      <c r="C1421" t="s">
        <v>6442</v>
      </c>
      <c r="D1421" t="s">
        <v>2906</v>
      </c>
      <c r="E1421" t="s">
        <v>119</v>
      </c>
      <c r="F1421" t="s">
        <v>119</v>
      </c>
      <c r="G1421" t="s">
        <v>154</v>
      </c>
      <c r="H1421" t="s">
        <v>6347</v>
      </c>
      <c r="I1421" t="s">
        <v>6738</v>
      </c>
      <c r="N1421" t="s">
        <v>6349</v>
      </c>
      <c r="O1421" s="5">
        <f>0</f>
        <v>0</v>
      </c>
    </row>
    <row r="1422" spans="1:15" hidden="1" x14ac:dyDescent="0.35">
      <c r="A1422" t="s">
        <v>6535</v>
      </c>
      <c r="B1422" t="s">
        <v>991</v>
      </c>
      <c r="C1422" t="s">
        <v>6442</v>
      </c>
      <c r="D1422" t="s">
        <v>2906</v>
      </c>
      <c r="E1422" t="s">
        <v>119</v>
      </c>
      <c r="F1422" t="s">
        <v>119</v>
      </c>
      <c r="G1422" t="s">
        <v>162</v>
      </c>
      <c r="H1422" t="s">
        <v>6347</v>
      </c>
      <c r="I1422" t="s">
        <v>6455</v>
      </c>
      <c r="N1422" t="s">
        <v>6349</v>
      </c>
      <c r="O1422" s="5">
        <f>0</f>
        <v>0</v>
      </c>
    </row>
    <row r="1423" spans="1:15" hidden="1" x14ac:dyDescent="0.35">
      <c r="A1423" t="s">
        <v>6535</v>
      </c>
      <c r="B1423" t="s">
        <v>991</v>
      </c>
      <c r="C1423" t="s">
        <v>6383</v>
      </c>
      <c r="D1423" t="s">
        <v>1020</v>
      </c>
      <c r="E1423" t="s">
        <v>119</v>
      </c>
      <c r="F1423" t="s">
        <v>119</v>
      </c>
      <c r="G1423" t="s">
        <v>161</v>
      </c>
      <c r="H1423" t="s">
        <v>5707</v>
      </c>
      <c r="I1423" t="s">
        <v>6384</v>
      </c>
      <c r="N1423" t="s">
        <v>6349</v>
      </c>
      <c r="O1423" s="5">
        <f>0</f>
        <v>0</v>
      </c>
    </row>
    <row r="1424" spans="1:15" hidden="1" x14ac:dyDescent="0.35">
      <c r="A1424" t="s">
        <v>6535</v>
      </c>
      <c r="B1424" t="s">
        <v>991</v>
      </c>
      <c r="C1424" t="s">
        <v>6383</v>
      </c>
      <c r="D1424" t="s">
        <v>1028</v>
      </c>
      <c r="E1424" t="s">
        <v>119</v>
      </c>
      <c r="F1424" t="s">
        <v>119</v>
      </c>
      <c r="G1424" t="s">
        <v>161</v>
      </c>
      <c r="H1424" t="s">
        <v>5707</v>
      </c>
      <c r="I1424" t="s">
        <v>6384</v>
      </c>
      <c r="N1424" t="s">
        <v>6349</v>
      </c>
      <c r="O1424" s="5">
        <f>0</f>
        <v>0</v>
      </c>
    </row>
    <row r="1425" spans="1:15" hidden="1" x14ac:dyDescent="0.35">
      <c r="A1425" t="s">
        <v>6535</v>
      </c>
      <c r="B1425" t="s">
        <v>991</v>
      </c>
      <c r="C1425" t="s">
        <v>6383</v>
      </c>
      <c r="D1425" t="s">
        <v>1040</v>
      </c>
      <c r="E1425" t="s">
        <v>119</v>
      </c>
      <c r="F1425" t="s">
        <v>119</v>
      </c>
      <c r="G1425" t="s">
        <v>161</v>
      </c>
      <c r="H1425" t="s">
        <v>5707</v>
      </c>
      <c r="I1425" t="s">
        <v>6384</v>
      </c>
      <c r="N1425" t="s">
        <v>6349</v>
      </c>
      <c r="O1425" s="5">
        <f>0</f>
        <v>0</v>
      </c>
    </row>
    <row r="1426" spans="1:15" hidden="1" x14ac:dyDescent="0.35">
      <c r="A1426" t="s">
        <v>6535</v>
      </c>
      <c r="B1426" t="s">
        <v>991</v>
      </c>
      <c r="C1426" t="s">
        <v>6383</v>
      </c>
      <c r="D1426" t="s">
        <v>1044</v>
      </c>
      <c r="E1426" t="s">
        <v>119</v>
      </c>
      <c r="F1426" t="s">
        <v>119</v>
      </c>
      <c r="G1426" t="s">
        <v>161</v>
      </c>
      <c r="H1426" t="s">
        <v>5707</v>
      </c>
      <c r="I1426" t="s">
        <v>6384</v>
      </c>
      <c r="N1426" t="s">
        <v>6349</v>
      </c>
      <c r="O1426" s="5">
        <f>0</f>
        <v>0</v>
      </c>
    </row>
    <row r="1427" spans="1:15" hidden="1" x14ac:dyDescent="0.35">
      <c r="A1427" t="s">
        <v>6535</v>
      </c>
      <c r="B1427" t="s">
        <v>991</v>
      </c>
      <c r="C1427" t="s">
        <v>6383</v>
      </c>
      <c r="D1427" t="s">
        <v>1048</v>
      </c>
      <c r="E1427" t="s">
        <v>119</v>
      </c>
      <c r="F1427" t="s">
        <v>119</v>
      </c>
      <c r="G1427" t="s">
        <v>161</v>
      </c>
      <c r="H1427" t="s">
        <v>5707</v>
      </c>
      <c r="I1427" t="s">
        <v>6384</v>
      </c>
      <c r="N1427" t="s">
        <v>6349</v>
      </c>
      <c r="O1427" s="5">
        <f>0</f>
        <v>0</v>
      </c>
    </row>
    <row r="1428" spans="1:15" hidden="1" x14ac:dyDescent="0.35">
      <c r="A1428" t="s">
        <v>6535</v>
      </c>
      <c r="B1428" t="s">
        <v>991</v>
      </c>
      <c r="C1428" t="s">
        <v>6383</v>
      </c>
      <c r="D1428" t="s">
        <v>4369</v>
      </c>
      <c r="E1428" t="s">
        <v>119</v>
      </c>
      <c r="F1428" t="s">
        <v>119</v>
      </c>
      <c r="G1428" t="s">
        <v>161</v>
      </c>
      <c r="H1428" t="s">
        <v>5707</v>
      </c>
      <c r="I1428" t="s">
        <v>6384</v>
      </c>
      <c r="N1428" t="s">
        <v>6349</v>
      </c>
      <c r="O1428" s="5">
        <f>0</f>
        <v>0</v>
      </c>
    </row>
    <row r="1429" spans="1:15" hidden="1" x14ac:dyDescent="0.35">
      <c r="A1429" t="s">
        <v>6535</v>
      </c>
      <c r="B1429" t="s">
        <v>991</v>
      </c>
      <c r="C1429" t="s">
        <v>6485</v>
      </c>
      <c r="D1429" t="s">
        <v>5599</v>
      </c>
      <c r="E1429" t="s">
        <v>119</v>
      </c>
      <c r="F1429" t="s">
        <v>119</v>
      </c>
      <c r="G1429" t="s">
        <v>154</v>
      </c>
      <c r="H1429" t="s">
        <v>5707</v>
      </c>
      <c r="I1429" t="s">
        <v>6548</v>
      </c>
      <c r="N1429" t="s">
        <v>6349</v>
      </c>
      <c r="O1429" s="5">
        <f>0</f>
        <v>0</v>
      </c>
    </row>
    <row r="1430" spans="1:15" hidden="1" x14ac:dyDescent="0.35">
      <c r="A1430" t="s">
        <v>6535</v>
      </c>
      <c r="B1430" t="s">
        <v>991</v>
      </c>
      <c r="C1430" t="s">
        <v>6485</v>
      </c>
      <c r="D1430" t="s">
        <v>5599</v>
      </c>
      <c r="E1430" t="s">
        <v>119</v>
      </c>
      <c r="F1430" t="s">
        <v>119</v>
      </c>
      <c r="G1430" t="s">
        <v>154</v>
      </c>
      <c r="H1430" t="s">
        <v>5707</v>
      </c>
      <c r="I1430" t="s">
        <v>6491</v>
      </c>
      <c r="N1430" t="s">
        <v>6349</v>
      </c>
      <c r="O1430" s="5">
        <f>0</f>
        <v>0</v>
      </c>
    </row>
    <row r="1431" spans="1:15" hidden="1" x14ac:dyDescent="0.35">
      <c r="A1431" t="s">
        <v>6535</v>
      </c>
      <c r="B1431" t="s">
        <v>991</v>
      </c>
      <c r="C1431" t="s">
        <v>6485</v>
      </c>
      <c r="D1431" t="s">
        <v>5599</v>
      </c>
      <c r="E1431" t="s">
        <v>119</v>
      </c>
      <c r="F1431" t="s">
        <v>119</v>
      </c>
      <c r="G1431" t="s">
        <v>162</v>
      </c>
      <c r="H1431" t="s">
        <v>6347</v>
      </c>
      <c r="I1431" t="s">
        <v>6489</v>
      </c>
      <c r="N1431" t="s">
        <v>6349</v>
      </c>
      <c r="O1431" s="5">
        <f>0</f>
        <v>0</v>
      </c>
    </row>
    <row r="1432" spans="1:15" hidden="1" x14ac:dyDescent="0.35">
      <c r="A1432" t="s">
        <v>6535</v>
      </c>
      <c r="B1432" t="s">
        <v>991</v>
      </c>
      <c r="C1432" t="s">
        <v>6485</v>
      </c>
      <c r="D1432" t="s">
        <v>5599</v>
      </c>
      <c r="E1432" t="s">
        <v>119</v>
      </c>
      <c r="F1432" t="s">
        <v>119</v>
      </c>
      <c r="G1432" t="s">
        <v>154</v>
      </c>
      <c r="H1432" t="s">
        <v>5707</v>
      </c>
      <c r="I1432" t="s">
        <v>6487</v>
      </c>
      <c r="N1432" t="s">
        <v>6349</v>
      </c>
      <c r="O1432" s="5">
        <f>0</f>
        <v>0</v>
      </c>
    </row>
    <row r="1433" spans="1:15" x14ac:dyDescent="0.35">
      <c r="A1433" t="s">
        <v>6535</v>
      </c>
      <c r="B1433" t="s">
        <v>2752</v>
      </c>
      <c r="C1433" t="s">
        <v>6506</v>
      </c>
      <c r="D1433" t="s">
        <v>1423</v>
      </c>
      <c r="E1433" t="s">
        <v>119</v>
      </c>
      <c r="F1433" t="s">
        <v>119</v>
      </c>
      <c r="G1433" t="s">
        <v>165</v>
      </c>
      <c r="H1433" t="s">
        <v>5707</v>
      </c>
      <c r="I1433" t="s">
        <v>6520</v>
      </c>
      <c r="N1433" t="s">
        <v>6349</v>
      </c>
      <c r="O1433" s="5">
        <f>0</f>
        <v>0</v>
      </c>
    </row>
    <row r="1434" spans="1:15" hidden="1" x14ac:dyDescent="0.35">
      <c r="A1434" t="s">
        <v>6535</v>
      </c>
      <c r="B1434" t="s">
        <v>2752</v>
      </c>
      <c r="C1434" t="s">
        <v>6506</v>
      </c>
      <c r="D1434" t="s">
        <v>1423</v>
      </c>
      <c r="E1434" t="s">
        <v>119</v>
      </c>
      <c r="F1434" t="s">
        <v>119</v>
      </c>
      <c r="G1434" t="s">
        <v>162</v>
      </c>
      <c r="H1434" t="s">
        <v>6347</v>
      </c>
      <c r="I1434" t="s">
        <v>6513</v>
      </c>
      <c r="N1434" t="s">
        <v>6349</v>
      </c>
      <c r="O1434" s="5">
        <f>0</f>
        <v>0</v>
      </c>
    </row>
    <row r="1435" spans="1:15" hidden="1" x14ac:dyDescent="0.35">
      <c r="A1435" t="s">
        <v>6535</v>
      </c>
      <c r="B1435" t="s">
        <v>2752</v>
      </c>
      <c r="C1435" t="s">
        <v>6506</v>
      </c>
      <c r="D1435" t="s">
        <v>1423</v>
      </c>
      <c r="E1435" t="s">
        <v>119</v>
      </c>
      <c r="F1435" t="s">
        <v>119</v>
      </c>
      <c r="G1435" t="s">
        <v>154</v>
      </c>
      <c r="H1435" t="s">
        <v>6347</v>
      </c>
      <c r="I1435" t="s">
        <v>6711</v>
      </c>
      <c r="N1435" t="s">
        <v>6349</v>
      </c>
      <c r="O1435" s="5">
        <f>0</f>
        <v>0</v>
      </c>
    </row>
    <row r="1436" spans="1:15" hidden="1" x14ac:dyDescent="0.35">
      <c r="A1436" t="s">
        <v>6535</v>
      </c>
      <c r="B1436" t="s">
        <v>2752</v>
      </c>
      <c r="C1436" t="s">
        <v>6506</v>
      </c>
      <c r="D1436" t="s">
        <v>1423</v>
      </c>
      <c r="E1436" t="s">
        <v>119</v>
      </c>
      <c r="F1436" t="s">
        <v>119</v>
      </c>
      <c r="G1436" t="s">
        <v>154</v>
      </c>
      <c r="H1436" t="s">
        <v>6347</v>
      </c>
      <c r="I1436" t="s">
        <v>6713</v>
      </c>
      <c r="N1436" t="s">
        <v>6349</v>
      </c>
      <c r="O1436" s="5">
        <f>0</f>
        <v>0</v>
      </c>
    </row>
    <row r="1437" spans="1:15" x14ac:dyDescent="0.35">
      <c r="A1437" t="s">
        <v>6535</v>
      </c>
      <c r="B1437" t="s">
        <v>2752</v>
      </c>
      <c r="C1437" t="s">
        <v>6506</v>
      </c>
      <c r="D1437" t="s">
        <v>1423</v>
      </c>
      <c r="E1437" t="s">
        <v>119</v>
      </c>
      <c r="F1437" t="s">
        <v>119</v>
      </c>
      <c r="G1437" t="s">
        <v>165</v>
      </c>
      <c r="H1437" t="s">
        <v>5707</v>
      </c>
      <c r="I1437" t="s">
        <v>6514</v>
      </c>
      <c r="N1437" t="s">
        <v>6349</v>
      </c>
      <c r="O1437" s="5">
        <f>0</f>
        <v>0</v>
      </c>
    </row>
    <row r="1438" spans="1:15" hidden="1" x14ac:dyDescent="0.35">
      <c r="A1438" t="s">
        <v>6535</v>
      </c>
      <c r="B1438" t="s">
        <v>2752</v>
      </c>
      <c r="C1438" t="s">
        <v>6506</v>
      </c>
      <c r="D1438" t="s">
        <v>1423</v>
      </c>
      <c r="E1438" t="s">
        <v>119</v>
      </c>
      <c r="F1438" t="s">
        <v>119</v>
      </c>
      <c r="G1438" t="s">
        <v>159</v>
      </c>
      <c r="H1438" t="s">
        <v>5707</v>
      </c>
      <c r="I1438" t="s">
        <v>6511</v>
      </c>
      <c r="N1438" t="s">
        <v>6349</v>
      </c>
      <c r="O1438" s="5">
        <f>0</f>
        <v>0</v>
      </c>
    </row>
    <row r="1439" spans="1:15" hidden="1" x14ac:dyDescent="0.35">
      <c r="A1439" t="s">
        <v>6535</v>
      </c>
      <c r="B1439" t="s">
        <v>2752</v>
      </c>
      <c r="C1439" t="s">
        <v>6506</v>
      </c>
      <c r="D1439" t="s">
        <v>1423</v>
      </c>
      <c r="E1439" t="s">
        <v>119</v>
      </c>
      <c r="F1439" t="s">
        <v>119</v>
      </c>
      <c r="G1439" t="s">
        <v>161</v>
      </c>
      <c r="H1439" t="s">
        <v>5707</v>
      </c>
      <c r="I1439" t="s">
        <v>6509</v>
      </c>
      <c r="N1439" t="s">
        <v>6349</v>
      </c>
      <c r="O1439" s="5">
        <f>0</f>
        <v>0</v>
      </c>
    </row>
    <row r="1440" spans="1:15" hidden="1" x14ac:dyDescent="0.35">
      <c r="A1440" t="s">
        <v>6535</v>
      </c>
      <c r="B1440" t="s">
        <v>2752</v>
      </c>
      <c r="C1440" t="s">
        <v>6506</v>
      </c>
      <c r="D1440" t="s">
        <v>1423</v>
      </c>
      <c r="E1440" t="s">
        <v>119</v>
      </c>
      <c r="F1440" t="s">
        <v>119</v>
      </c>
      <c r="G1440" t="s">
        <v>154</v>
      </c>
      <c r="H1440" t="s">
        <v>6347</v>
      </c>
      <c r="I1440" t="s">
        <v>6751</v>
      </c>
      <c r="N1440" t="s">
        <v>6349</v>
      </c>
      <c r="O1440" s="5">
        <f>0</f>
        <v>0</v>
      </c>
    </row>
    <row r="1441" spans="1:15" hidden="1" x14ac:dyDescent="0.35">
      <c r="A1441" t="s">
        <v>6535</v>
      </c>
      <c r="B1441" t="s">
        <v>2752</v>
      </c>
      <c r="C1441" t="s">
        <v>6506</v>
      </c>
      <c r="D1441" t="s">
        <v>1423</v>
      </c>
      <c r="E1441" t="s">
        <v>119</v>
      </c>
      <c r="F1441" t="s">
        <v>119</v>
      </c>
      <c r="G1441" t="s">
        <v>162</v>
      </c>
      <c r="H1441" t="s">
        <v>5707</v>
      </c>
      <c r="I1441" t="s">
        <v>6522</v>
      </c>
      <c r="N1441" t="s">
        <v>6349</v>
      </c>
      <c r="O1441" s="5">
        <f>0</f>
        <v>0</v>
      </c>
    </row>
    <row r="1442" spans="1:15" hidden="1" x14ac:dyDescent="0.35">
      <c r="A1442" t="s">
        <v>6535</v>
      </c>
      <c r="B1442" t="s">
        <v>2752</v>
      </c>
      <c r="C1442" t="s">
        <v>6506</v>
      </c>
      <c r="D1442" t="s">
        <v>1423</v>
      </c>
      <c r="E1442" t="s">
        <v>119</v>
      </c>
      <c r="F1442" t="s">
        <v>6766</v>
      </c>
      <c r="G1442" t="s">
        <v>154</v>
      </c>
      <c r="H1442" t="s">
        <v>6347</v>
      </c>
      <c r="I1442" t="s">
        <v>6715</v>
      </c>
      <c r="N1442" t="s">
        <v>6349</v>
      </c>
      <c r="O1442" s="5">
        <f>0</f>
        <v>0</v>
      </c>
    </row>
    <row r="1443" spans="1:15" hidden="1" x14ac:dyDescent="0.35">
      <c r="A1443" t="s">
        <v>6535</v>
      </c>
      <c r="B1443" t="s">
        <v>2752</v>
      </c>
      <c r="C1443" t="s">
        <v>6506</v>
      </c>
      <c r="D1443" t="s">
        <v>1423</v>
      </c>
      <c r="E1443" t="s">
        <v>119</v>
      </c>
      <c r="F1443" t="s">
        <v>6767</v>
      </c>
      <c r="G1443" t="s">
        <v>154</v>
      </c>
      <c r="H1443" t="s">
        <v>6347</v>
      </c>
      <c r="I1443" t="s">
        <v>6715</v>
      </c>
      <c r="N1443" t="s">
        <v>6349</v>
      </c>
      <c r="O1443" s="5">
        <f>0</f>
        <v>0</v>
      </c>
    </row>
    <row r="1444" spans="1:15" hidden="1" x14ac:dyDescent="0.35">
      <c r="A1444" t="s">
        <v>6535</v>
      </c>
      <c r="B1444" t="s">
        <v>2752</v>
      </c>
      <c r="C1444" t="s">
        <v>6506</v>
      </c>
      <c r="D1444" t="s">
        <v>1423</v>
      </c>
      <c r="E1444" t="s">
        <v>119</v>
      </c>
      <c r="F1444" t="s">
        <v>6752</v>
      </c>
      <c r="G1444" t="s">
        <v>154</v>
      </c>
      <c r="H1444" t="s">
        <v>6347</v>
      </c>
      <c r="I1444" t="s">
        <v>6715</v>
      </c>
      <c r="N1444" t="s">
        <v>6349</v>
      </c>
      <c r="O1444" s="5">
        <f>0</f>
        <v>0</v>
      </c>
    </row>
    <row r="1445" spans="1:15" hidden="1" x14ac:dyDescent="0.35">
      <c r="A1445" t="s">
        <v>6535</v>
      </c>
      <c r="B1445" t="s">
        <v>2752</v>
      </c>
      <c r="C1445" t="s">
        <v>6506</v>
      </c>
      <c r="D1445" t="s">
        <v>1423</v>
      </c>
      <c r="E1445" t="s">
        <v>119</v>
      </c>
      <c r="F1445" t="s">
        <v>6768</v>
      </c>
      <c r="G1445" t="s">
        <v>154</v>
      </c>
      <c r="H1445" t="s">
        <v>6347</v>
      </c>
      <c r="I1445" t="s">
        <v>6715</v>
      </c>
      <c r="N1445" t="s">
        <v>6349</v>
      </c>
      <c r="O1445" s="5">
        <f>0</f>
        <v>0</v>
      </c>
    </row>
    <row r="1446" spans="1:15" hidden="1" x14ac:dyDescent="0.35">
      <c r="A1446" t="s">
        <v>6535</v>
      </c>
      <c r="B1446" t="s">
        <v>2752</v>
      </c>
      <c r="C1446" t="s">
        <v>6506</v>
      </c>
      <c r="D1446" t="s">
        <v>1423</v>
      </c>
      <c r="E1446" t="s">
        <v>119</v>
      </c>
      <c r="F1446" t="s">
        <v>6769</v>
      </c>
      <c r="G1446" t="s">
        <v>154</v>
      </c>
      <c r="H1446" t="s">
        <v>6347</v>
      </c>
      <c r="I1446" t="s">
        <v>6715</v>
      </c>
      <c r="N1446" t="s">
        <v>6349</v>
      </c>
      <c r="O1446" s="5">
        <f>0</f>
        <v>0</v>
      </c>
    </row>
    <row r="1447" spans="1:15" hidden="1" x14ac:dyDescent="0.35">
      <c r="A1447" t="s">
        <v>6535</v>
      </c>
      <c r="B1447" t="s">
        <v>2752</v>
      </c>
      <c r="C1447" t="s">
        <v>6506</v>
      </c>
      <c r="D1447" t="s">
        <v>1423</v>
      </c>
      <c r="E1447" t="s">
        <v>119</v>
      </c>
      <c r="F1447" t="s">
        <v>6770</v>
      </c>
      <c r="G1447" t="s">
        <v>154</v>
      </c>
      <c r="H1447" t="s">
        <v>6347</v>
      </c>
      <c r="I1447" t="s">
        <v>6715</v>
      </c>
      <c r="N1447" t="s">
        <v>6349</v>
      </c>
      <c r="O1447" s="5">
        <f>0</f>
        <v>0</v>
      </c>
    </row>
    <row r="1448" spans="1:15" hidden="1" x14ac:dyDescent="0.35">
      <c r="A1448" t="s">
        <v>6535</v>
      </c>
      <c r="B1448" t="s">
        <v>2752</v>
      </c>
      <c r="C1448" t="s">
        <v>6506</v>
      </c>
      <c r="D1448" t="s">
        <v>1423</v>
      </c>
      <c r="E1448" t="s">
        <v>119</v>
      </c>
      <c r="F1448" t="s">
        <v>6771</v>
      </c>
      <c r="G1448" t="s">
        <v>154</v>
      </c>
      <c r="H1448" t="s">
        <v>6347</v>
      </c>
      <c r="I1448" t="s">
        <v>6715</v>
      </c>
      <c r="N1448" t="s">
        <v>6349</v>
      </c>
      <c r="O1448" s="5">
        <f>0</f>
        <v>0</v>
      </c>
    </row>
    <row r="1449" spans="1:15" hidden="1" x14ac:dyDescent="0.35">
      <c r="A1449" t="s">
        <v>6535</v>
      </c>
      <c r="B1449" t="s">
        <v>2752</v>
      </c>
      <c r="C1449" t="s">
        <v>6506</v>
      </c>
      <c r="D1449" t="s">
        <v>1423</v>
      </c>
      <c r="E1449" t="s">
        <v>119</v>
      </c>
      <c r="F1449" t="s">
        <v>6718</v>
      </c>
      <c r="G1449" t="s">
        <v>154</v>
      </c>
      <c r="H1449" t="s">
        <v>6347</v>
      </c>
      <c r="I1449" t="s">
        <v>6715</v>
      </c>
      <c r="N1449" t="s">
        <v>6349</v>
      </c>
      <c r="O1449" s="5">
        <f>0</f>
        <v>0</v>
      </c>
    </row>
    <row r="1450" spans="1:15" hidden="1" x14ac:dyDescent="0.35">
      <c r="A1450" t="s">
        <v>6535</v>
      </c>
      <c r="B1450" t="s">
        <v>2752</v>
      </c>
      <c r="C1450" t="s">
        <v>6506</v>
      </c>
      <c r="D1450" t="s">
        <v>1423</v>
      </c>
      <c r="E1450" t="s">
        <v>119</v>
      </c>
      <c r="F1450" t="s">
        <v>6719</v>
      </c>
      <c r="G1450" t="s">
        <v>154</v>
      </c>
      <c r="H1450" t="s">
        <v>6347</v>
      </c>
      <c r="I1450" t="s">
        <v>6715</v>
      </c>
      <c r="N1450" t="s">
        <v>6349</v>
      </c>
      <c r="O1450" s="5">
        <f>0</f>
        <v>0</v>
      </c>
    </row>
    <row r="1451" spans="1:15" hidden="1" x14ac:dyDescent="0.35">
      <c r="A1451" t="s">
        <v>6535</v>
      </c>
      <c r="B1451" t="s">
        <v>2752</v>
      </c>
      <c r="C1451" t="s">
        <v>6506</v>
      </c>
      <c r="D1451" t="s">
        <v>1423</v>
      </c>
      <c r="E1451" t="s">
        <v>119</v>
      </c>
      <c r="F1451" t="s">
        <v>6720</v>
      </c>
      <c r="G1451" t="s">
        <v>154</v>
      </c>
      <c r="H1451" t="s">
        <v>6347</v>
      </c>
      <c r="I1451" t="s">
        <v>6715</v>
      </c>
      <c r="N1451" t="s">
        <v>6349</v>
      </c>
      <c r="O1451" s="5">
        <f>0</f>
        <v>0</v>
      </c>
    </row>
    <row r="1452" spans="1:15" hidden="1" x14ac:dyDescent="0.35">
      <c r="A1452" t="s">
        <v>6535</v>
      </c>
      <c r="B1452" t="s">
        <v>2752</v>
      </c>
      <c r="C1452" t="s">
        <v>6506</v>
      </c>
      <c r="D1452" t="s">
        <v>1423</v>
      </c>
      <c r="E1452" t="s">
        <v>119</v>
      </c>
      <c r="F1452" t="s">
        <v>6721</v>
      </c>
      <c r="G1452" t="s">
        <v>154</v>
      </c>
      <c r="H1452" t="s">
        <v>6347</v>
      </c>
      <c r="I1452" t="s">
        <v>6715</v>
      </c>
      <c r="N1452" t="s">
        <v>6349</v>
      </c>
      <c r="O1452" s="5">
        <f>0</f>
        <v>0</v>
      </c>
    </row>
    <row r="1453" spans="1:15" hidden="1" x14ac:dyDescent="0.35">
      <c r="A1453" t="s">
        <v>6535</v>
      </c>
      <c r="B1453" t="s">
        <v>2752</v>
      </c>
      <c r="C1453" t="s">
        <v>6506</v>
      </c>
      <c r="D1453" t="s">
        <v>1423</v>
      </c>
      <c r="E1453" t="s">
        <v>119</v>
      </c>
      <c r="F1453" t="s">
        <v>6772</v>
      </c>
      <c r="G1453" t="s">
        <v>154</v>
      </c>
      <c r="H1453" t="s">
        <v>6347</v>
      </c>
      <c r="I1453" t="s">
        <v>6715</v>
      </c>
      <c r="N1453" t="s">
        <v>6349</v>
      </c>
      <c r="O1453" s="5">
        <f>0</f>
        <v>0</v>
      </c>
    </row>
    <row r="1454" spans="1:15" hidden="1" x14ac:dyDescent="0.35">
      <c r="A1454" t="s">
        <v>6535</v>
      </c>
      <c r="B1454" t="s">
        <v>2752</v>
      </c>
      <c r="C1454" t="s">
        <v>6506</v>
      </c>
      <c r="D1454" t="s">
        <v>1423</v>
      </c>
      <c r="E1454" t="s">
        <v>119</v>
      </c>
      <c r="F1454" t="s">
        <v>6722</v>
      </c>
      <c r="G1454" t="s">
        <v>154</v>
      </c>
      <c r="H1454" t="s">
        <v>6347</v>
      </c>
      <c r="I1454" t="s">
        <v>6715</v>
      </c>
      <c r="N1454" t="s">
        <v>6349</v>
      </c>
      <c r="O1454" s="5">
        <f>0</f>
        <v>0</v>
      </c>
    </row>
    <row r="1455" spans="1:15" hidden="1" x14ac:dyDescent="0.35">
      <c r="A1455" t="s">
        <v>6535</v>
      </c>
      <c r="B1455" t="s">
        <v>2752</v>
      </c>
      <c r="C1455" t="s">
        <v>6506</v>
      </c>
      <c r="D1455" t="s">
        <v>1423</v>
      </c>
      <c r="E1455" t="s">
        <v>119</v>
      </c>
      <c r="F1455" t="s">
        <v>6723</v>
      </c>
      <c r="G1455" t="s">
        <v>154</v>
      </c>
      <c r="H1455" t="s">
        <v>6347</v>
      </c>
      <c r="I1455" t="s">
        <v>6715</v>
      </c>
      <c r="N1455" t="s">
        <v>6349</v>
      </c>
      <c r="O1455" s="5">
        <f>0</f>
        <v>0</v>
      </c>
    </row>
    <row r="1456" spans="1:15" hidden="1" x14ac:dyDescent="0.35">
      <c r="A1456" t="s">
        <v>6535</v>
      </c>
      <c r="B1456" t="s">
        <v>2752</v>
      </c>
      <c r="C1456" t="s">
        <v>6506</v>
      </c>
      <c r="D1456" t="s">
        <v>1423</v>
      </c>
      <c r="E1456" t="s">
        <v>119</v>
      </c>
      <c r="F1456" t="s">
        <v>6724</v>
      </c>
      <c r="G1456" t="s">
        <v>154</v>
      </c>
      <c r="H1456" t="s">
        <v>6347</v>
      </c>
      <c r="I1456" t="s">
        <v>6715</v>
      </c>
      <c r="N1456" t="s">
        <v>6349</v>
      </c>
      <c r="O1456" s="5">
        <f>0</f>
        <v>0</v>
      </c>
    </row>
    <row r="1457" spans="1:15" hidden="1" x14ac:dyDescent="0.35">
      <c r="A1457" t="s">
        <v>6535</v>
      </c>
      <c r="B1457" t="s">
        <v>2752</v>
      </c>
      <c r="C1457" t="s">
        <v>6506</v>
      </c>
      <c r="D1457" t="s">
        <v>1423</v>
      </c>
      <c r="E1457" t="s">
        <v>119</v>
      </c>
      <c r="F1457" t="s">
        <v>6725</v>
      </c>
      <c r="G1457" t="s">
        <v>154</v>
      </c>
      <c r="H1457" t="s">
        <v>6347</v>
      </c>
      <c r="I1457" t="s">
        <v>6715</v>
      </c>
      <c r="N1457" t="s">
        <v>6349</v>
      </c>
      <c r="O1457" s="5">
        <f>0</f>
        <v>0</v>
      </c>
    </row>
    <row r="1458" spans="1:15" hidden="1" x14ac:dyDescent="0.35">
      <c r="A1458" t="s">
        <v>6535</v>
      </c>
      <c r="B1458" t="s">
        <v>2752</v>
      </c>
      <c r="C1458" t="s">
        <v>6506</v>
      </c>
      <c r="D1458" t="s">
        <v>1423</v>
      </c>
      <c r="E1458" t="s">
        <v>119</v>
      </c>
      <c r="F1458" t="s">
        <v>6726</v>
      </c>
      <c r="G1458" t="s">
        <v>154</v>
      </c>
      <c r="H1458" t="s">
        <v>6347</v>
      </c>
      <c r="I1458" t="s">
        <v>6715</v>
      </c>
      <c r="N1458" t="s">
        <v>6349</v>
      </c>
      <c r="O1458" s="5">
        <f>0</f>
        <v>0</v>
      </c>
    </row>
    <row r="1459" spans="1:15" hidden="1" x14ac:dyDescent="0.35">
      <c r="A1459" t="s">
        <v>6535</v>
      </c>
      <c r="B1459" t="s">
        <v>2752</v>
      </c>
      <c r="C1459" t="s">
        <v>6506</v>
      </c>
      <c r="D1459" t="s">
        <v>1423</v>
      </c>
      <c r="E1459" t="s">
        <v>119</v>
      </c>
      <c r="F1459" t="s">
        <v>6727</v>
      </c>
      <c r="G1459" t="s">
        <v>154</v>
      </c>
      <c r="H1459" t="s">
        <v>6347</v>
      </c>
      <c r="I1459" t="s">
        <v>6715</v>
      </c>
      <c r="N1459" t="s">
        <v>6349</v>
      </c>
      <c r="O1459" s="5">
        <f>0</f>
        <v>0</v>
      </c>
    </row>
    <row r="1460" spans="1:15" hidden="1" x14ac:dyDescent="0.35">
      <c r="A1460" t="s">
        <v>6535</v>
      </c>
      <c r="B1460" t="s">
        <v>2752</v>
      </c>
      <c r="C1460" t="s">
        <v>6506</v>
      </c>
      <c r="D1460" t="s">
        <v>1423</v>
      </c>
      <c r="E1460" t="s">
        <v>119</v>
      </c>
      <c r="F1460" t="s">
        <v>6728</v>
      </c>
      <c r="G1460" t="s">
        <v>154</v>
      </c>
      <c r="H1460" t="s">
        <v>6347</v>
      </c>
      <c r="I1460" t="s">
        <v>6715</v>
      </c>
      <c r="N1460" t="s">
        <v>6349</v>
      </c>
      <c r="O1460" s="5">
        <f>0</f>
        <v>0</v>
      </c>
    </row>
    <row r="1461" spans="1:15" hidden="1" x14ac:dyDescent="0.35">
      <c r="A1461" t="s">
        <v>6535</v>
      </c>
      <c r="B1461" t="s">
        <v>2752</v>
      </c>
      <c r="C1461" t="s">
        <v>6506</v>
      </c>
      <c r="D1461" t="s">
        <v>1423</v>
      </c>
      <c r="E1461" t="s">
        <v>119</v>
      </c>
      <c r="F1461" t="s">
        <v>6729</v>
      </c>
      <c r="G1461" t="s">
        <v>154</v>
      </c>
      <c r="H1461" t="s">
        <v>6347</v>
      </c>
      <c r="I1461" t="s">
        <v>6715</v>
      </c>
      <c r="N1461" t="s">
        <v>6349</v>
      </c>
      <c r="O1461" s="5">
        <f>0</f>
        <v>0</v>
      </c>
    </row>
    <row r="1462" spans="1:15" hidden="1" x14ac:dyDescent="0.35">
      <c r="A1462" t="s">
        <v>6535</v>
      </c>
      <c r="B1462" t="s">
        <v>2752</v>
      </c>
      <c r="C1462" t="s">
        <v>6506</v>
      </c>
      <c r="D1462" t="s">
        <v>1423</v>
      </c>
      <c r="E1462" t="s">
        <v>119</v>
      </c>
      <c r="F1462" t="s">
        <v>6773</v>
      </c>
      <c r="G1462" t="s">
        <v>154</v>
      </c>
      <c r="H1462" t="s">
        <v>6347</v>
      </c>
      <c r="I1462" t="s">
        <v>6715</v>
      </c>
      <c r="N1462" t="s">
        <v>6349</v>
      </c>
      <c r="O1462" s="5">
        <f>0</f>
        <v>0</v>
      </c>
    </row>
    <row r="1463" spans="1:15" hidden="1" x14ac:dyDescent="0.35">
      <c r="A1463" t="s">
        <v>6535</v>
      </c>
      <c r="B1463" t="s">
        <v>2752</v>
      </c>
      <c r="C1463" t="s">
        <v>6506</v>
      </c>
      <c r="D1463" t="s">
        <v>1423</v>
      </c>
      <c r="E1463" t="s">
        <v>119</v>
      </c>
      <c r="F1463" t="s">
        <v>6732</v>
      </c>
      <c r="G1463" t="s">
        <v>154</v>
      </c>
      <c r="H1463" t="s">
        <v>6347</v>
      </c>
      <c r="I1463" t="s">
        <v>6715</v>
      </c>
      <c r="N1463" t="s">
        <v>6349</v>
      </c>
      <c r="O1463" s="5">
        <f>0</f>
        <v>0</v>
      </c>
    </row>
    <row r="1464" spans="1:15" hidden="1" x14ac:dyDescent="0.35">
      <c r="A1464" t="s">
        <v>6535</v>
      </c>
      <c r="B1464" t="s">
        <v>2752</v>
      </c>
      <c r="C1464" t="s">
        <v>6506</v>
      </c>
      <c r="D1464" t="s">
        <v>1423</v>
      </c>
      <c r="E1464" t="s">
        <v>119</v>
      </c>
      <c r="F1464" t="s">
        <v>6733</v>
      </c>
      <c r="G1464" t="s">
        <v>154</v>
      </c>
      <c r="H1464" t="s">
        <v>6347</v>
      </c>
      <c r="I1464" t="s">
        <v>6715</v>
      </c>
      <c r="N1464" t="s">
        <v>6349</v>
      </c>
      <c r="O1464" s="5">
        <f>0</f>
        <v>0</v>
      </c>
    </row>
    <row r="1465" spans="1:15" hidden="1" x14ac:dyDescent="0.35">
      <c r="A1465" t="s">
        <v>6535</v>
      </c>
      <c r="B1465" t="s">
        <v>2752</v>
      </c>
      <c r="C1465" t="s">
        <v>6506</v>
      </c>
      <c r="D1465" t="s">
        <v>1423</v>
      </c>
      <c r="E1465" t="s">
        <v>119</v>
      </c>
      <c r="F1465" t="s">
        <v>6774</v>
      </c>
      <c r="G1465" t="s">
        <v>154</v>
      </c>
      <c r="H1465" t="s">
        <v>6347</v>
      </c>
      <c r="I1465" t="s">
        <v>6715</v>
      </c>
      <c r="N1465" t="s">
        <v>6349</v>
      </c>
      <c r="O1465" s="5">
        <f>0</f>
        <v>0</v>
      </c>
    </row>
    <row r="1466" spans="1:15" hidden="1" x14ac:dyDescent="0.35">
      <c r="A1466" t="s">
        <v>6535</v>
      </c>
      <c r="B1466" t="s">
        <v>2752</v>
      </c>
      <c r="C1466" t="s">
        <v>6506</v>
      </c>
      <c r="D1466" t="s">
        <v>1423</v>
      </c>
      <c r="E1466" t="s">
        <v>119</v>
      </c>
      <c r="F1466" t="s">
        <v>6734</v>
      </c>
      <c r="G1466" t="s">
        <v>154</v>
      </c>
      <c r="H1466" t="s">
        <v>6347</v>
      </c>
      <c r="I1466" t="s">
        <v>6715</v>
      </c>
      <c r="N1466" t="s">
        <v>6349</v>
      </c>
      <c r="O1466" s="5">
        <f>0</f>
        <v>0</v>
      </c>
    </row>
    <row r="1467" spans="1:15" hidden="1" x14ac:dyDescent="0.35">
      <c r="A1467" t="s">
        <v>6535</v>
      </c>
      <c r="B1467" t="s">
        <v>2752</v>
      </c>
      <c r="C1467" t="s">
        <v>6506</v>
      </c>
      <c r="D1467" t="s">
        <v>1423</v>
      </c>
      <c r="E1467" t="s">
        <v>119</v>
      </c>
      <c r="F1467" t="s">
        <v>6735</v>
      </c>
      <c r="G1467" t="s">
        <v>154</v>
      </c>
      <c r="H1467" t="s">
        <v>6347</v>
      </c>
      <c r="I1467" t="s">
        <v>6715</v>
      </c>
      <c r="N1467" t="s">
        <v>6349</v>
      </c>
      <c r="O1467" s="5">
        <f>0</f>
        <v>0</v>
      </c>
    </row>
    <row r="1468" spans="1:15" hidden="1" x14ac:dyDescent="0.35">
      <c r="A1468" t="s">
        <v>6535</v>
      </c>
      <c r="B1468" t="s">
        <v>2752</v>
      </c>
      <c r="C1468" t="s">
        <v>6506</v>
      </c>
      <c r="D1468" t="s">
        <v>1423</v>
      </c>
      <c r="E1468" t="s">
        <v>119</v>
      </c>
      <c r="F1468" t="s">
        <v>6736</v>
      </c>
      <c r="G1468" t="s">
        <v>154</v>
      </c>
      <c r="H1468" t="s">
        <v>6347</v>
      </c>
      <c r="I1468" t="s">
        <v>6715</v>
      </c>
      <c r="N1468" t="s">
        <v>6349</v>
      </c>
      <c r="O1468" s="5">
        <f>0</f>
        <v>0</v>
      </c>
    </row>
    <row r="1469" spans="1:15" hidden="1" x14ac:dyDescent="0.35">
      <c r="A1469" t="s">
        <v>6535</v>
      </c>
      <c r="B1469" t="s">
        <v>2752</v>
      </c>
      <c r="C1469" t="s">
        <v>6506</v>
      </c>
      <c r="D1469" t="s">
        <v>1423</v>
      </c>
      <c r="E1469" t="s">
        <v>119</v>
      </c>
      <c r="F1469" t="s">
        <v>6737</v>
      </c>
      <c r="G1469" t="s">
        <v>154</v>
      </c>
      <c r="H1469" t="s">
        <v>6347</v>
      </c>
      <c r="I1469" t="s">
        <v>6715</v>
      </c>
      <c r="N1469" t="s">
        <v>6349</v>
      </c>
      <c r="O1469" s="5">
        <f>0</f>
        <v>0</v>
      </c>
    </row>
    <row r="1470" spans="1:15" hidden="1" x14ac:dyDescent="0.35">
      <c r="A1470" t="s">
        <v>6535</v>
      </c>
      <c r="B1470" t="s">
        <v>32</v>
      </c>
      <c r="C1470" t="s">
        <v>6741</v>
      </c>
      <c r="D1470" t="s">
        <v>33</v>
      </c>
      <c r="E1470" t="s">
        <v>119</v>
      </c>
      <c r="F1470" t="s">
        <v>119</v>
      </c>
      <c r="G1470" t="s">
        <v>154</v>
      </c>
      <c r="H1470" t="s">
        <v>5707</v>
      </c>
      <c r="I1470" t="s">
        <v>6331</v>
      </c>
      <c r="N1470" t="s">
        <v>6349</v>
      </c>
      <c r="O1470" s="5">
        <f>0</f>
        <v>0</v>
      </c>
    </row>
    <row r="1471" spans="1:15" hidden="1" x14ac:dyDescent="0.35">
      <c r="A1471" t="s">
        <v>6535</v>
      </c>
      <c r="B1471" t="s">
        <v>32</v>
      </c>
      <c r="C1471" t="s">
        <v>6741</v>
      </c>
      <c r="D1471" t="s">
        <v>33</v>
      </c>
      <c r="E1471" t="s">
        <v>119</v>
      </c>
      <c r="F1471" t="s">
        <v>119</v>
      </c>
      <c r="G1471" t="s">
        <v>154</v>
      </c>
      <c r="H1471" t="s">
        <v>5707</v>
      </c>
      <c r="I1471" t="s">
        <v>6775</v>
      </c>
      <c r="N1471" t="s">
        <v>6349</v>
      </c>
      <c r="O1471" s="5">
        <f>0</f>
        <v>0</v>
      </c>
    </row>
    <row r="1472" spans="1:15" hidden="1" x14ac:dyDescent="0.35">
      <c r="A1472" t="s">
        <v>6535</v>
      </c>
      <c r="B1472" t="s">
        <v>32</v>
      </c>
      <c r="C1472" t="s">
        <v>6442</v>
      </c>
      <c r="D1472" t="s">
        <v>2910</v>
      </c>
      <c r="E1472" t="s">
        <v>119</v>
      </c>
      <c r="F1472" t="s">
        <v>119</v>
      </c>
      <c r="G1472" t="s">
        <v>162</v>
      </c>
      <c r="H1472" t="s">
        <v>6347</v>
      </c>
      <c r="I1472" t="s">
        <v>6455</v>
      </c>
      <c r="N1472" t="s">
        <v>6349</v>
      </c>
      <c r="O1472" s="5">
        <f>0</f>
        <v>0</v>
      </c>
    </row>
    <row r="1473" spans="1:15" hidden="1" x14ac:dyDescent="0.35">
      <c r="A1473" t="s">
        <v>6535</v>
      </c>
      <c r="B1473" t="s">
        <v>32</v>
      </c>
      <c r="C1473" t="s">
        <v>6442</v>
      </c>
      <c r="D1473" t="s">
        <v>2910</v>
      </c>
      <c r="E1473" t="s">
        <v>119</v>
      </c>
      <c r="F1473" t="s">
        <v>119</v>
      </c>
      <c r="G1473" t="s">
        <v>162</v>
      </c>
      <c r="H1473" t="s">
        <v>5707</v>
      </c>
      <c r="I1473" t="s">
        <v>6452</v>
      </c>
      <c r="N1473" t="s">
        <v>6349</v>
      </c>
      <c r="O1473" s="5">
        <f>0</f>
        <v>0</v>
      </c>
    </row>
    <row r="1474" spans="1:15" hidden="1" x14ac:dyDescent="0.35">
      <c r="A1474" t="s">
        <v>6535</v>
      </c>
      <c r="B1474" t="s">
        <v>32</v>
      </c>
      <c r="C1474" t="s">
        <v>6442</v>
      </c>
      <c r="D1474" t="s">
        <v>2910</v>
      </c>
      <c r="E1474" t="s">
        <v>119</v>
      </c>
      <c r="F1474" t="s">
        <v>119</v>
      </c>
      <c r="G1474" t="s">
        <v>154</v>
      </c>
      <c r="H1474" t="s">
        <v>6347</v>
      </c>
      <c r="I1474" t="s">
        <v>6738</v>
      </c>
      <c r="N1474" t="s">
        <v>6349</v>
      </c>
      <c r="O1474" s="5">
        <f>0</f>
        <v>0</v>
      </c>
    </row>
    <row r="1475" spans="1:15" hidden="1" x14ac:dyDescent="0.35">
      <c r="A1475" t="s">
        <v>6535</v>
      </c>
      <c r="B1475" t="s">
        <v>32</v>
      </c>
      <c r="C1475" t="s">
        <v>6442</v>
      </c>
      <c r="D1475" t="s">
        <v>2910</v>
      </c>
      <c r="E1475" t="s">
        <v>119</v>
      </c>
      <c r="F1475" t="s">
        <v>119</v>
      </c>
      <c r="G1475" t="s">
        <v>162</v>
      </c>
      <c r="H1475" t="s">
        <v>6347</v>
      </c>
      <c r="I1475" t="s">
        <v>6453</v>
      </c>
      <c r="N1475" t="s">
        <v>6349</v>
      </c>
      <c r="O1475" s="5">
        <f>0</f>
        <v>0</v>
      </c>
    </row>
    <row r="1476" spans="1:15" hidden="1" x14ac:dyDescent="0.35">
      <c r="A1476" t="s">
        <v>6535</v>
      </c>
      <c r="B1476" t="s">
        <v>32</v>
      </c>
      <c r="C1476" t="s">
        <v>6442</v>
      </c>
      <c r="D1476" t="s">
        <v>2910</v>
      </c>
      <c r="E1476" t="s">
        <v>119</v>
      </c>
      <c r="F1476" t="s">
        <v>119</v>
      </c>
      <c r="G1476" t="s">
        <v>154</v>
      </c>
      <c r="H1476" t="s">
        <v>5707</v>
      </c>
      <c r="I1476" t="s">
        <v>6454</v>
      </c>
      <c r="N1476" t="s">
        <v>6349</v>
      </c>
      <c r="O1476" s="5">
        <f>0</f>
        <v>0</v>
      </c>
    </row>
    <row r="1477" spans="1:15" hidden="1" x14ac:dyDescent="0.35">
      <c r="A1477" t="s">
        <v>6535</v>
      </c>
      <c r="B1477" t="s">
        <v>32</v>
      </c>
      <c r="C1477" t="s">
        <v>6485</v>
      </c>
      <c r="D1477" t="s">
        <v>5603</v>
      </c>
      <c r="E1477" t="s">
        <v>119</v>
      </c>
      <c r="F1477" t="s">
        <v>119</v>
      </c>
      <c r="G1477" t="s">
        <v>162</v>
      </c>
      <c r="H1477" t="s">
        <v>6347</v>
      </c>
      <c r="I1477" t="s">
        <v>6489</v>
      </c>
      <c r="N1477" t="s">
        <v>6349</v>
      </c>
      <c r="O1477" s="5">
        <f>0</f>
        <v>0</v>
      </c>
    </row>
    <row r="1478" spans="1:15" hidden="1" x14ac:dyDescent="0.35">
      <c r="A1478" t="s">
        <v>6535</v>
      </c>
      <c r="B1478" t="s">
        <v>32</v>
      </c>
      <c r="C1478" t="s">
        <v>6485</v>
      </c>
      <c r="D1478" t="s">
        <v>5603</v>
      </c>
      <c r="E1478" t="s">
        <v>119</v>
      </c>
      <c r="F1478" t="s">
        <v>119</v>
      </c>
      <c r="G1478" t="s">
        <v>154</v>
      </c>
      <c r="H1478" t="s">
        <v>5707</v>
      </c>
      <c r="I1478" t="s">
        <v>6487</v>
      </c>
      <c r="N1478" t="s">
        <v>6349</v>
      </c>
      <c r="O1478" s="5">
        <f>0</f>
        <v>0</v>
      </c>
    </row>
    <row r="1479" spans="1:15" hidden="1" x14ac:dyDescent="0.35">
      <c r="A1479" t="s">
        <v>6535</v>
      </c>
      <c r="B1479" t="s">
        <v>32</v>
      </c>
      <c r="C1479" t="s">
        <v>6485</v>
      </c>
      <c r="D1479" t="s">
        <v>5603</v>
      </c>
      <c r="E1479" t="s">
        <v>119</v>
      </c>
      <c r="F1479" t="s">
        <v>119</v>
      </c>
      <c r="G1479" t="s">
        <v>154</v>
      </c>
      <c r="H1479" t="s">
        <v>5707</v>
      </c>
      <c r="I1479" t="s">
        <v>6491</v>
      </c>
      <c r="N1479" t="s">
        <v>6349</v>
      </c>
      <c r="O1479" s="5">
        <f>0</f>
        <v>0</v>
      </c>
    </row>
    <row r="1480" spans="1:15" hidden="1" x14ac:dyDescent="0.35">
      <c r="A1480" t="s">
        <v>6535</v>
      </c>
      <c r="B1480" t="s">
        <v>32</v>
      </c>
      <c r="C1480" t="s">
        <v>6485</v>
      </c>
      <c r="D1480" t="s">
        <v>5603</v>
      </c>
      <c r="E1480" t="s">
        <v>119</v>
      </c>
      <c r="F1480" t="s">
        <v>119</v>
      </c>
      <c r="G1480" t="s">
        <v>154</v>
      </c>
      <c r="H1480" t="s">
        <v>5707</v>
      </c>
      <c r="I1480" t="s">
        <v>6548</v>
      </c>
      <c r="N1480" t="s">
        <v>6349</v>
      </c>
      <c r="O1480" s="5">
        <f>0</f>
        <v>0</v>
      </c>
    </row>
    <row r="1481" spans="1:15" hidden="1" x14ac:dyDescent="0.35">
      <c r="A1481" t="s">
        <v>6535</v>
      </c>
      <c r="B1481" t="s">
        <v>32</v>
      </c>
      <c r="C1481" t="s">
        <v>6485</v>
      </c>
      <c r="D1481" t="s">
        <v>5603</v>
      </c>
      <c r="E1481" t="s">
        <v>119</v>
      </c>
      <c r="F1481" t="s">
        <v>119</v>
      </c>
      <c r="G1481" t="s">
        <v>162</v>
      </c>
      <c r="H1481" t="s">
        <v>5707</v>
      </c>
      <c r="I1481" t="s">
        <v>6490</v>
      </c>
      <c r="N1481" t="s">
        <v>6349</v>
      </c>
      <c r="O1481" s="5">
        <f>0</f>
        <v>0</v>
      </c>
    </row>
    <row r="1482" spans="1:15" hidden="1" x14ac:dyDescent="0.35">
      <c r="A1482" t="s">
        <v>6535</v>
      </c>
      <c r="B1482" t="s">
        <v>32</v>
      </c>
      <c r="C1482" t="s">
        <v>6485</v>
      </c>
      <c r="D1482" t="s">
        <v>5604</v>
      </c>
      <c r="E1482" t="s">
        <v>119</v>
      </c>
      <c r="F1482" t="s">
        <v>119</v>
      </c>
      <c r="G1482" t="s">
        <v>154</v>
      </c>
      <c r="H1482" t="s">
        <v>5707</v>
      </c>
      <c r="I1482" t="s">
        <v>6548</v>
      </c>
      <c r="N1482" t="s">
        <v>6349</v>
      </c>
      <c r="O1482" s="5">
        <f>0</f>
        <v>0</v>
      </c>
    </row>
    <row r="1483" spans="1:15" hidden="1" x14ac:dyDescent="0.35">
      <c r="A1483" t="s">
        <v>6535</v>
      </c>
      <c r="B1483" t="s">
        <v>32</v>
      </c>
      <c r="C1483" t="s">
        <v>6485</v>
      </c>
      <c r="D1483" t="s">
        <v>5604</v>
      </c>
      <c r="E1483" t="s">
        <v>119</v>
      </c>
      <c r="F1483" t="s">
        <v>119</v>
      </c>
      <c r="G1483" t="s">
        <v>162</v>
      </c>
      <c r="H1483" t="s">
        <v>6347</v>
      </c>
      <c r="I1483" t="s">
        <v>6489</v>
      </c>
      <c r="N1483" t="s">
        <v>6349</v>
      </c>
      <c r="O1483" s="5">
        <f>0</f>
        <v>0</v>
      </c>
    </row>
    <row r="1484" spans="1:15" hidden="1" x14ac:dyDescent="0.35">
      <c r="A1484" t="s">
        <v>6535</v>
      </c>
      <c r="B1484" t="s">
        <v>32</v>
      </c>
      <c r="C1484" t="s">
        <v>6485</v>
      </c>
      <c r="D1484" t="s">
        <v>5604</v>
      </c>
      <c r="E1484" t="s">
        <v>119</v>
      </c>
      <c r="F1484" t="s">
        <v>119</v>
      </c>
      <c r="G1484" t="s">
        <v>154</v>
      </c>
      <c r="H1484" t="s">
        <v>5707</v>
      </c>
      <c r="I1484" t="s">
        <v>6487</v>
      </c>
      <c r="N1484" t="s">
        <v>6349</v>
      </c>
      <c r="O1484" s="5">
        <f>0</f>
        <v>0</v>
      </c>
    </row>
    <row r="1485" spans="1:15" hidden="1" x14ac:dyDescent="0.35">
      <c r="A1485" t="s">
        <v>6535</v>
      </c>
      <c r="B1485" t="s">
        <v>32</v>
      </c>
      <c r="C1485" t="s">
        <v>6357</v>
      </c>
      <c r="D1485" t="s">
        <v>6776</v>
      </c>
      <c r="E1485" t="s">
        <v>119</v>
      </c>
      <c r="F1485" t="s">
        <v>119</v>
      </c>
      <c r="G1485" t="s">
        <v>162</v>
      </c>
      <c r="H1485" t="s">
        <v>6347</v>
      </c>
      <c r="I1485" t="s">
        <v>6359</v>
      </c>
      <c r="N1485" t="s">
        <v>6349</v>
      </c>
      <c r="O1485" s="5">
        <f>0</f>
        <v>0</v>
      </c>
    </row>
    <row r="1486" spans="1:15" hidden="1" x14ac:dyDescent="0.35">
      <c r="A1486" t="s">
        <v>6535</v>
      </c>
      <c r="B1486" t="s">
        <v>32</v>
      </c>
      <c r="C1486" t="s">
        <v>6357</v>
      </c>
      <c r="D1486" t="s">
        <v>6776</v>
      </c>
      <c r="E1486" t="s">
        <v>6360</v>
      </c>
      <c r="F1486" t="s">
        <v>119</v>
      </c>
      <c r="G1486" t="s">
        <v>162</v>
      </c>
      <c r="H1486" t="s">
        <v>6347</v>
      </c>
      <c r="I1486" t="s">
        <v>6361</v>
      </c>
      <c r="N1486" t="s">
        <v>6349</v>
      </c>
      <c r="O1486" s="5">
        <f>0</f>
        <v>0</v>
      </c>
    </row>
    <row r="1487" spans="1:15" hidden="1" x14ac:dyDescent="0.35">
      <c r="A1487" t="s">
        <v>6535</v>
      </c>
      <c r="B1487" t="s">
        <v>32</v>
      </c>
      <c r="C1487" t="s">
        <v>6357</v>
      </c>
      <c r="D1487" t="s">
        <v>6776</v>
      </c>
      <c r="E1487" t="s">
        <v>6360</v>
      </c>
      <c r="F1487" t="s">
        <v>119</v>
      </c>
      <c r="G1487" t="s">
        <v>162</v>
      </c>
      <c r="H1487" t="s">
        <v>6347</v>
      </c>
      <c r="I1487" t="s">
        <v>6362</v>
      </c>
      <c r="N1487" t="s">
        <v>6349</v>
      </c>
      <c r="O1487" s="5">
        <f>0</f>
        <v>0</v>
      </c>
    </row>
    <row r="1488" spans="1:15" hidden="1" x14ac:dyDescent="0.35">
      <c r="A1488" t="s">
        <v>6535</v>
      </c>
      <c r="B1488" t="s">
        <v>32</v>
      </c>
      <c r="C1488" t="s">
        <v>6363</v>
      </c>
      <c r="D1488" t="s">
        <v>3398</v>
      </c>
      <c r="E1488" t="s">
        <v>119</v>
      </c>
      <c r="F1488" t="s">
        <v>119</v>
      </c>
      <c r="G1488" t="s">
        <v>154</v>
      </c>
      <c r="H1488" t="s">
        <v>5707</v>
      </c>
      <c r="I1488" t="s">
        <v>6364</v>
      </c>
      <c r="N1488" t="s">
        <v>6349</v>
      </c>
      <c r="O1488" s="5">
        <f>0</f>
        <v>0</v>
      </c>
    </row>
    <row r="1489" spans="1:15" hidden="1" x14ac:dyDescent="0.35">
      <c r="A1489" t="s">
        <v>6535</v>
      </c>
      <c r="B1489" t="s">
        <v>34</v>
      </c>
      <c r="C1489" t="s">
        <v>6485</v>
      </c>
      <c r="D1489" t="s">
        <v>35</v>
      </c>
      <c r="E1489" t="s">
        <v>119</v>
      </c>
      <c r="F1489" t="s">
        <v>119</v>
      </c>
      <c r="G1489" t="s">
        <v>162</v>
      </c>
      <c r="H1489" t="s">
        <v>6347</v>
      </c>
      <c r="I1489" t="s">
        <v>6489</v>
      </c>
      <c r="N1489" t="s">
        <v>6349</v>
      </c>
      <c r="O1489" s="5">
        <f>0</f>
        <v>0</v>
      </c>
    </row>
    <row r="1490" spans="1:15" hidden="1" x14ac:dyDescent="0.35">
      <c r="A1490" t="s">
        <v>6535</v>
      </c>
      <c r="B1490" t="s">
        <v>34</v>
      </c>
      <c r="C1490" t="s">
        <v>6485</v>
      </c>
      <c r="D1490" t="s">
        <v>35</v>
      </c>
      <c r="E1490" t="s">
        <v>119</v>
      </c>
      <c r="F1490" t="s">
        <v>119</v>
      </c>
      <c r="G1490" t="s">
        <v>154</v>
      </c>
      <c r="H1490" t="s">
        <v>5707</v>
      </c>
      <c r="I1490" t="s">
        <v>6491</v>
      </c>
      <c r="N1490" t="s">
        <v>6349</v>
      </c>
      <c r="O1490" s="5">
        <f>0</f>
        <v>0</v>
      </c>
    </row>
    <row r="1491" spans="1:15" hidden="1" x14ac:dyDescent="0.35">
      <c r="A1491" t="s">
        <v>6535</v>
      </c>
      <c r="B1491" t="s">
        <v>34</v>
      </c>
      <c r="C1491" t="s">
        <v>6485</v>
      </c>
      <c r="D1491" t="s">
        <v>35</v>
      </c>
      <c r="E1491" t="s">
        <v>119</v>
      </c>
      <c r="F1491" t="s">
        <v>119</v>
      </c>
      <c r="G1491" t="s">
        <v>154</v>
      </c>
      <c r="H1491" t="s">
        <v>5707</v>
      </c>
      <c r="I1491" t="s">
        <v>6487</v>
      </c>
      <c r="N1491" t="s">
        <v>6349</v>
      </c>
      <c r="O1491" s="5">
        <f>0</f>
        <v>0</v>
      </c>
    </row>
    <row r="1492" spans="1:15" hidden="1" x14ac:dyDescent="0.35">
      <c r="A1492" t="s">
        <v>6535</v>
      </c>
      <c r="B1492" t="s">
        <v>5703</v>
      </c>
      <c r="C1492" t="s">
        <v>6357</v>
      </c>
      <c r="D1492" t="s">
        <v>6777</v>
      </c>
      <c r="E1492" t="s">
        <v>119</v>
      </c>
      <c r="F1492" t="s">
        <v>119</v>
      </c>
      <c r="G1492" t="s">
        <v>162</v>
      </c>
      <c r="H1492" t="s">
        <v>6347</v>
      </c>
      <c r="I1492" t="s">
        <v>6359</v>
      </c>
      <c r="N1492" t="s">
        <v>6349</v>
      </c>
      <c r="O1492" s="5">
        <f>0</f>
        <v>0</v>
      </c>
    </row>
    <row r="1493" spans="1:15" hidden="1" x14ac:dyDescent="0.35">
      <c r="A1493" t="s">
        <v>6535</v>
      </c>
      <c r="B1493" t="s">
        <v>5703</v>
      </c>
      <c r="C1493" t="s">
        <v>6357</v>
      </c>
      <c r="D1493" t="s">
        <v>6777</v>
      </c>
      <c r="E1493" t="s">
        <v>6360</v>
      </c>
      <c r="F1493" t="s">
        <v>119</v>
      </c>
      <c r="G1493" t="s">
        <v>162</v>
      </c>
      <c r="H1493" t="s">
        <v>6347</v>
      </c>
      <c r="I1493" t="s">
        <v>6362</v>
      </c>
      <c r="N1493" t="s">
        <v>6349</v>
      </c>
      <c r="O1493" s="5">
        <f>0</f>
        <v>0</v>
      </c>
    </row>
    <row r="1494" spans="1:15" hidden="1" x14ac:dyDescent="0.35">
      <c r="A1494" t="s">
        <v>6535</v>
      </c>
      <c r="B1494" t="s">
        <v>5703</v>
      </c>
      <c r="C1494" t="s">
        <v>6357</v>
      </c>
      <c r="D1494" t="s">
        <v>6777</v>
      </c>
      <c r="E1494" t="s">
        <v>6360</v>
      </c>
      <c r="F1494" t="s">
        <v>119</v>
      </c>
      <c r="G1494" t="s">
        <v>162</v>
      </c>
      <c r="H1494" t="s">
        <v>6347</v>
      </c>
      <c r="I1494" t="s">
        <v>6361</v>
      </c>
      <c r="N1494" t="s">
        <v>6349</v>
      </c>
      <c r="O1494" s="5">
        <f>0</f>
        <v>0</v>
      </c>
    </row>
    <row r="1495" spans="1:15" hidden="1" x14ac:dyDescent="0.35">
      <c r="A1495" t="s">
        <v>6535</v>
      </c>
      <c r="B1495" t="s">
        <v>5703</v>
      </c>
      <c r="C1495" t="s">
        <v>6363</v>
      </c>
      <c r="D1495" t="s">
        <v>5867</v>
      </c>
      <c r="E1495" t="s">
        <v>119</v>
      </c>
      <c r="F1495" t="s">
        <v>119</v>
      </c>
      <c r="G1495" t="s">
        <v>154</v>
      </c>
      <c r="H1495" t="s">
        <v>5707</v>
      </c>
      <c r="I1495" t="s">
        <v>6546</v>
      </c>
      <c r="N1495" t="s">
        <v>6349</v>
      </c>
      <c r="O1495" s="5">
        <f>0</f>
        <v>0</v>
      </c>
    </row>
    <row r="1496" spans="1:15" hidden="1" x14ac:dyDescent="0.35">
      <c r="A1496" t="s">
        <v>6535</v>
      </c>
      <c r="B1496" t="s">
        <v>5703</v>
      </c>
      <c r="C1496" t="s">
        <v>6363</v>
      </c>
      <c r="D1496" t="s">
        <v>5867</v>
      </c>
      <c r="E1496" t="s">
        <v>119</v>
      </c>
      <c r="F1496" t="s">
        <v>119</v>
      </c>
      <c r="G1496" t="s">
        <v>162</v>
      </c>
      <c r="H1496" t="s">
        <v>6347</v>
      </c>
      <c r="I1496" t="s">
        <v>6533</v>
      </c>
      <c r="N1496" t="s">
        <v>6349</v>
      </c>
      <c r="O1496" s="5">
        <f>0</f>
        <v>0</v>
      </c>
    </row>
    <row r="1497" spans="1:15" hidden="1" x14ac:dyDescent="0.35">
      <c r="A1497" t="s">
        <v>6535</v>
      </c>
      <c r="B1497" t="s">
        <v>5703</v>
      </c>
      <c r="C1497" t="s">
        <v>6363</v>
      </c>
      <c r="D1497" t="s">
        <v>5873</v>
      </c>
      <c r="E1497" t="s">
        <v>119</v>
      </c>
      <c r="F1497" t="s">
        <v>119</v>
      </c>
      <c r="G1497" t="s">
        <v>154</v>
      </c>
      <c r="H1497" t="s">
        <v>6347</v>
      </c>
      <c r="I1497" t="s">
        <v>6547</v>
      </c>
      <c r="N1497" t="s">
        <v>6349</v>
      </c>
      <c r="O1497" s="5">
        <f>0</f>
        <v>0</v>
      </c>
    </row>
    <row r="1498" spans="1:15" hidden="1" x14ac:dyDescent="0.35">
      <c r="A1498" t="s">
        <v>6535</v>
      </c>
      <c r="B1498" t="s">
        <v>5703</v>
      </c>
      <c r="C1498" t="s">
        <v>6363</v>
      </c>
      <c r="D1498" t="s">
        <v>5873</v>
      </c>
      <c r="E1498" t="s">
        <v>119</v>
      </c>
      <c r="F1498" t="s">
        <v>119</v>
      </c>
      <c r="G1498" t="s">
        <v>162</v>
      </c>
      <c r="H1498" t="s">
        <v>6347</v>
      </c>
      <c r="I1498" t="s">
        <v>6533</v>
      </c>
      <c r="N1498" t="s">
        <v>6349</v>
      </c>
      <c r="O1498" s="5">
        <f>0</f>
        <v>0</v>
      </c>
    </row>
    <row r="1499" spans="1:15" hidden="1" x14ac:dyDescent="0.35">
      <c r="A1499" t="s">
        <v>6535</v>
      </c>
      <c r="B1499" t="s">
        <v>5703</v>
      </c>
      <c r="C1499" t="s">
        <v>6363</v>
      </c>
      <c r="D1499" t="s">
        <v>5873</v>
      </c>
      <c r="E1499" t="s">
        <v>119</v>
      </c>
      <c r="F1499" t="s">
        <v>119</v>
      </c>
      <c r="G1499" t="s">
        <v>154</v>
      </c>
      <c r="H1499" t="s">
        <v>5707</v>
      </c>
      <c r="I1499" t="s">
        <v>6546</v>
      </c>
      <c r="N1499" t="s">
        <v>6349</v>
      </c>
      <c r="O1499" s="5">
        <f>0</f>
        <v>0</v>
      </c>
    </row>
    <row r="1500" spans="1:15" hidden="1" x14ac:dyDescent="0.35">
      <c r="A1500" t="s">
        <v>6535</v>
      </c>
      <c r="B1500" t="s">
        <v>5703</v>
      </c>
      <c r="C1500" t="s">
        <v>6363</v>
      </c>
      <c r="D1500" t="s">
        <v>5877</v>
      </c>
      <c r="E1500" t="s">
        <v>119</v>
      </c>
      <c r="F1500" t="s">
        <v>119</v>
      </c>
      <c r="G1500" t="s">
        <v>154</v>
      </c>
      <c r="H1500" t="s">
        <v>6347</v>
      </c>
      <c r="I1500" t="s">
        <v>6547</v>
      </c>
      <c r="N1500" t="s">
        <v>6349</v>
      </c>
      <c r="O1500" s="5">
        <f>0</f>
        <v>0</v>
      </c>
    </row>
    <row r="1501" spans="1:15" hidden="1" x14ac:dyDescent="0.35">
      <c r="A1501" t="s">
        <v>6535</v>
      </c>
      <c r="B1501" t="s">
        <v>5703</v>
      </c>
      <c r="C1501" t="s">
        <v>6363</v>
      </c>
      <c r="D1501" t="s">
        <v>5877</v>
      </c>
      <c r="E1501" t="s">
        <v>119</v>
      </c>
      <c r="F1501" t="s">
        <v>119</v>
      </c>
      <c r="G1501" t="s">
        <v>154</v>
      </c>
      <c r="H1501" t="s">
        <v>5707</v>
      </c>
      <c r="I1501" t="s">
        <v>6546</v>
      </c>
      <c r="N1501" t="s">
        <v>6349</v>
      </c>
      <c r="O1501" s="5">
        <f>0</f>
        <v>0</v>
      </c>
    </row>
    <row r="1502" spans="1:15" hidden="1" x14ac:dyDescent="0.35">
      <c r="A1502" t="s">
        <v>6535</v>
      </c>
      <c r="B1502" t="s">
        <v>5703</v>
      </c>
      <c r="C1502" t="s">
        <v>6363</v>
      </c>
      <c r="D1502" t="s">
        <v>5877</v>
      </c>
      <c r="E1502" t="s">
        <v>119</v>
      </c>
      <c r="F1502" t="s">
        <v>119</v>
      </c>
      <c r="G1502" t="s">
        <v>162</v>
      </c>
      <c r="H1502" t="s">
        <v>6347</v>
      </c>
      <c r="I1502" t="s">
        <v>6533</v>
      </c>
      <c r="N1502" t="s">
        <v>6349</v>
      </c>
      <c r="O1502" s="5">
        <f>0</f>
        <v>0</v>
      </c>
    </row>
    <row r="1503" spans="1:15" hidden="1" x14ac:dyDescent="0.35">
      <c r="A1503" t="s">
        <v>6535</v>
      </c>
      <c r="B1503" t="s">
        <v>5703</v>
      </c>
      <c r="C1503" t="s">
        <v>6363</v>
      </c>
      <c r="D1503" t="s">
        <v>5880</v>
      </c>
      <c r="E1503" t="s">
        <v>119</v>
      </c>
      <c r="F1503" t="s">
        <v>119</v>
      </c>
      <c r="G1503" t="s">
        <v>162</v>
      </c>
      <c r="H1503" t="s">
        <v>6347</v>
      </c>
      <c r="I1503" t="s">
        <v>6533</v>
      </c>
      <c r="N1503" t="s">
        <v>6349</v>
      </c>
      <c r="O1503" s="5">
        <f>0</f>
        <v>0</v>
      </c>
    </row>
    <row r="1504" spans="1:15" hidden="1" x14ac:dyDescent="0.35">
      <c r="A1504" t="s">
        <v>6535</v>
      </c>
      <c r="B1504" t="s">
        <v>5703</v>
      </c>
      <c r="C1504" t="s">
        <v>6363</v>
      </c>
      <c r="D1504" t="s">
        <v>5880</v>
      </c>
      <c r="E1504" t="s">
        <v>119</v>
      </c>
      <c r="F1504" t="s">
        <v>119</v>
      </c>
      <c r="G1504" t="s">
        <v>154</v>
      </c>
      <c r="H1504" t="s">
        <v>5707</v>
      </c>
      <c r="I1504" t="s">
        <v>6546</v>
      </c>
      <c r="N1504" t="s">
        <v>6349</v>
      </c>
      <c r="O1504" s="5">
        <f>0</f>
        <v>0</v>
      </c>
    </row>
    <row r="1505" spans="1:15" hidden="1" x14ac:dyDescent="0.35">
      <c r="A1505" t="s">
        <v>6535</v>
      </c>
      <c r="B1505" t="s">
        <v>5703</v>
      </c>
      <c r="C1505" t="s">
        <v>6363</v>
      </c>
      <c r="D1505" t="s">
        <v>5880</v>
      </c>
      <c r="E1505" t="s">
        <v>119</v>
      </c>
      <c r="F1505" t="s">
        <v>119</v>
      </c>
      <c r="G1505" t="s">
        <v>154</v>
      </c>
      <c r="H1505" t="s">
        <v>6347</v>
      </c>
      <c r="I1505" t="s">
        <v>6547</v>
      </c>
      <c r="N1505" t="s">
        <v>6349</v>
      </c>
      <c r="O1505" s="5">
        <f>0</f>
        <v>0</v>
      </c>
    </row>
    <row r="1506" spans="1:15" hidden="1" x14ac:dyDescent="0.35">
      <c r="A1506" t="s">
        <v>6535</v>
      </c>
      <c r="B1506" t="s">
        <v>1051</v>
      </c>
      <c r="C1506" t="s">
        <v>6367</v>
      </c>
      <c r="D1506" t="s">
        <v>1868</v>
      </c>
      <c r="E1506" t="s">
        <v>119</v>
      </c>
      <c r="F1506" t="s">
        <v>119</v>
      </c>
      <c r="G1506" t="s">
        <v>162</v>
      </c>
      <c r="H1506" t="s">
        <v>6347</v>
      </c>
      <c r="I1506" t="s">
        <v>6370</v>
      </c>
      <c r="N1506" t="s">
        <v>6349</v>
      </c>
      <c r="O1506" s="5">
        <f>0</f>
        <v>0</v>
      </c>
    </row>
    <row r="1507" spans="1:15" hidden="1" x14ac:dyDescent="0.35">
      <c r="A1507" t="s">
        <v>6535</v>
      </c>
      <c r="B1507" t="s">
        <v>1051</v>
      </c>
      <c r="C1507" t="s">
        <v>6367</v>
      </c>
      <c r="D1507" t="s">
        <v>1940</v>
      </c>
      <c r="E1507" t="s">
        <v>119</v>
      </c>
      <c r="F1507" t="s">
        <v>119</v>
      </c>
      <c r="G1507" t="s">
        <v>162</v>
      </c>
      <c r="H1507" t="s">
        <v>6347</v>
      </c>
      <c r="I1507" t="s">
        <v>6370</v>
      </c>
      <c r="N1507" t="s">
        <v>6349</v>
      </c>
      <c r="O1507" s="5">
        <f>0</f>
        <v>0</v>
      </c>
    </row>
    <row r="1508" spans="1:15" hidden="1" x14ac:dyDescent="0.35">
      <c r="A1508" t="s">
        <v>6535</v>
      </c>
      <c r="B1508" t="s">
        <v>1051</v>
      </c>
      <c r="C1508" t="s">
        <v>6367</v>
      </c>
      <c r="D1508" t="s">
        <v>1942</v>
      </c>
      <c r="E1508" t="s">
        <v>119</v>
      </c>
      <c r="F1508" t="s">
        <v>119</v>
      </c>
      <c r="G1508" t="s">
        <v>162</v>
      </c>
      <c r="H1508" t="s">
        <v>6347</v>
      </c>
      <c r="I1508" t="s">
        <v>6370</v>
      </c>
      <c r="N1508" t="s">
        <v>6349</v>
      </c>
      <c r="O1508" s="5">
        <f>0</f>
        <v>0</v>
      </c>
    </row>
    <row r="1509" spans="1:15" hidden="1" x14ac:dyDescent="0.35">
      <c r="A1509" t="s">
        <v>6535</v>
      </c>
      <c r="B1509" t="s">
        <v>1051</v>
      </c>
      <c r="C1509" t="s">
        <v>6367</v>
      </c>
      <c r="D1509" t="s">
        <v>6778</v>
      </c>
      <c r="E1509" t="s">
        <v>119</v>
      </c>
      <c r="F1509" t="s">
        <v>119</v>
      </c>
      <c r="G1509" t="s">
        <v>162</v>
      </c>
      <c r="H1509" t="s">
        <v>6347</v>
      </c>
      <c r="I1509" t="s">
        <v>6370</v>
      </c>
      <c r="N1509" t="s">
        <v>6349</v>
      </c>
      <c r="O1509" s="5">
        <f>0</f>
        <v>0</v>
      </c>
    </row>
    <row r="1510" spans="1:15" hidden="1" x14ac:dyDescent="0.35">
      <c r="A1510" t="s">
        <v>6535</v>
      </c>
      <c r="B1510" t="s">
        <v>1051</v>
      </c>
      <c r="C1510" t="s">
        <v>6367</v>
      </c>
      <c r="D1510" t="s">
        <v>6779</v>
      </c>
      <c r="E1510" t="s">
        <v>119</v>
      </c>
      <c r="F1510" t="s">
        <v>119</v>
      </c>
      <c r="G1510" t="s">
        <v>162</v>
      </c>
      <c r="H1510" t="s">
        <v>6347</v>
      </c>
      <c r="I1510" t="s">
        <v>6370</v>
      </c>
      <c r="N1510" t="s">
        <v>6349</v>
      </c>
      <c r="O1510" s="5">
        <f>0</f>
        <v>0</v>
      </c>
    </row>
    <row r="1511" spans="1:15" hidden="1" x14ac:dyDescent="0.35">
      <c r="A1511" t="s">
        <v>6535</v>
      </c>
      <c r="B1511" t="s">
        <v>1051</v>
      </c>
      <c r="C1511" t="s">
        <v>6367</v>
      </c>
      <c r="D1511" t="s">
        <v>6780</v>
      </c>
      <c r="E1511" t="s">
        <v>119</v>
      </c>
      <c r="F1511" t="s">
        <v>119</v>
      </c>
      <c r="G1511" t="s">
        <v>162</v>
      </c>
      <c r="H1511" t="s">
        <v>6347</v>
      </c>
      <c r="I1511" t="s">
        <v>6370</v>
      </c>
      <c r="N1511" t="s">
        <v>6349</v>
      </c>
      <c r="O1511" s="5">
        <f>0</f>
        <v>0</v>
      </c>
    </row>
    <row r="1512" spans="1:15" hidden="1" x14ac:dyDescent="0.35">
      <c r="A1512" t="s">
        <v>6535</v>
      </c>
      <c r="B1512" t="s">
        <v>1051</v>
      </c>
      <c r="C1512" t="s">
        <v>6367</v>
      </c>
      <c r="D1512" t="s">
        <v>6781</v>
      </c>
      <c r="E1512" t="s">
        <v>119</v>
      </c>
      <c r="F1512" t="s">
        <v>119</v>
      </c>
      <c r="G1512" t="s">
        <v>162</v>
      </c>
      <c r="H1512" t="s">
        <v>6347</v>
      </c>
      <c r="I1512" t="s">
        <v>6370</v>
      </c>
      <c r="N1512" t="s">
        <v>6349</v>
      </c>
      <c r="O1512" s="5">
        <f>0</f>
        <v>0</v>
      </c>
    </row>
    <row r="1513" spans="1:15" hidden="1" x14ac:dyDescent="0.35">
      <c r="A1513" t="s">
        <v>6535</v>
      </c>
      <c r="B1513" t="s">
        <v>1051</v>
      </c>
      <c r="C1513" t="s">
        <v>6371</v>
      </c>
      <c r="D1513" t="s">
        <v>1052</v>
      </c>
      <c r="E1513" t="s">
        <v>119</v>
      </c>
      <c r="F1513" t="s">
        <v>119</v>
      </c>
      <c r="G1513" t="s">
        <v>154</v>
      </c>
      <c r="H1513" t="s">
        <v>5707</v>
      </c>
      <c r="I1513" t="s">
        <v>6372</v>
      </c>
      <c r="N1513" t="s">
        <v>6349</v>
      </c>
      <c r="O1513" s="5">
        <f>0</f>
        <v>0</v>
      </c>
    </row>
    <row r="1514" spans="1:15" hidden="1" x14ac:dyDescent="0.35">
      <c r="A1514" t="s">
        <v>6535</v>
      </c>
      <c r="B1514" t="s">
        <v>1051</v>
      </c>
      <c r="C1514" t="s">
        <v>6371</v>
      </c>
      <c r="D1514" t="s">
        <v>1052</v>
      </c>
      <c r="E1514" t="s">
        <v>119</v>
      </c>
      <c r="F1514" t="s">
        <v>119</v>
      </c>
      <c r="G1514" t="s">
        <v>162</v>
      </c>
      <c r="H1514" t="s">
        <v>5707</v>
      </c>
      <c r="I1514" t="s">
        <v>6421</v>
      </c>
      <c r="N1514" t="s">
        <v>6349</v>
      </c>
      <c r="O1514" s="5">
        <f>0</f>
        <v>0</v>
      </c>
    </row>
    <row r="1515" spans="1:15" hidden="1" x14ac:dyDescent="0.35">
      <c r="A1515" t="s">
        <v>6535</v>
      </c>
      <c r="B1515" t="s">
        <v>1051</v>
      </c>
      <c r="C1515" t="s">
        <v>6371</v>
      </c>
      <c r="D1515" t="s">
        <v>1052</v>
      </c>
      <c r="E1515" t="s">
        <v>119</v>
      </c>
      <c r="F1515" t="s">
        <v>119</v>
      </c>
      <c r="G1515" t="s">
        <v>154</v>
      </c>
      <c r="H1515" t="s">
        <v>6347</v>
      </c>
      <c r="I1515" t="s">
        <v>6376</v>
      </c>
      <c r="N1515" t="s">
        <v>6349</v>
      </c>
      <c r="O1515" s="5">
        <f>0</f>
        <v>0</v>
      </c>
    </row>
    <row r="1516" spans="1:15" hidden="1" x14ac:dyDescent="0.35">
      <c r="A1516" t="s">
        <v>6535</v>
      </c>
      <c r="B1516" t="s">
        <v>1051</v>
      </c>
      <c r="C1516" t="s">
        <v>6371</v>
      </c>
      <c r="D1516" t="s">
        <v>1052</v>
      </c>
      <c r="E1516" t="s">
        <v>119</v>
      </c>
      <c r="F1516" t="s">
        <v>119</v>
      </c>
      <c r="G1516" t="s">
        <v>154</v>
      </c>
      <c r="H1516" t="s">
        <v>5707</v>
      </c>
      <c r="I1516" t="s">
        <v>6377</v>
      </c>
      <c r="N1516" t="s">
        <v>6349</v>
      </c>
      <c r="O1516" s="5">
        <f>0</f>
        <v>0</v>
      </c>
    </row>
    <row r="1517" spans="1:15" hidden="1" x14ac:dyDescent="0.35">
      <c r="A1517" t="s">
        <v>6535</v>
      </c>
      <c r="B1517" t="s">
        <v>1051</v>
      </c>
      <c r="C1517" t="s">
        <v>6371</v>
      </c>
      <c r="D1517" t="s">
        <v>1052</v>
      </c>
      <c r="E1517" t="s">
        <v>119</v>
      </c>
      <c r="F1517" t="s">
        <v>119</v>
      </c>
      <c r="G1517" t="s">
        <v>154</v>
      </c>
      <c r="H1517" t="s">
        <v>5707</v>
      </c>
      <c r="I1517" t="s">
        <v>6425</v>
      </c>
      <c r="N1517" t="s">
        <v>6349</v>
      </c>
      <c r="O1517" s="5">
        <f>0</f>
        <v>0</v>
      </c>
    </row>
    <row r="1518" spans="1:15" hidden="1" x14ac:dyDescent="0.35">
      <c r="A1518" t="s">
        <v>6535</v>
      </c>
      <c r="B1518" t="s">
        <v>1051</v>
      </c>
      <c r="C1518" t="s">
        <v>6371</v>
      </c>
      <c r="D1518" t="s">
        <v>1052</v>
      </c>
      <c r="E1518" t="s">
        <v>119</v>
      </c>
      <c r="F1518" t="s">
        <v>119</v>
      </c>
      <c r="G1518" t="s">
        <v>154</v>
      </c>
      <c r="H1518" t="s">
        <v>6347</v>
      </c>
      <c r="I1518" t="s">
        <v>6374</v>
      </c>
      <c r="N1518" t="s">
        <v>6349</v>
      </c>
      <c r="O1518" s="5">
        <f>0</f>
        <v>0</v>
      </c>
    </row>
    <row r="1519" spans="1:15" hidden="1" x14ac:dyDescent="0.35">
      <c r="A1519" t="s">
        <v>6535</v>
      </c>
      <c r="B1519" t="s">
        <v>1051</v>
      </c>
      <c r="C1519" t="s">
        <v>6371</v>
      </c>
      <c r="D1519" t="s">
        <v>1052</v>
      </c>
      <c r="E1519" t="s">
        <v>119</v>
      </c>
      <c r="F1519" t="s">
        <v>119</v>
      </c>
      <c r="G1519" t="s">
        <v>154</v>
      </c>
      <c r="H1519" t="s">
        <v>6347</v>
      </c>
      <c r="I1519" t="s">
        <v>6375</v>
      </c>
      <c r="N1519" t="s">
        <v>6349</v>
      </c>
      <c r="O1519" s="5">
        <f>0</f>
        <v>0</v>
      </c>
    </row>
    <row r="1520" spans="1:15" hidden="1" x14ac:dyDescent="0.35">
      <c r="A1520" t="s">
        <v>6535</v>
      </c>
      <c r="B1520" t="s">
        <v>1051</v>
      </c>
      <c r="C1520" t="s">
        <v>6371</v>
      </c>
      <c r="D1520" t="s">
        <v>1052</v>
      </c>
      <c r="E1520" t="s">
        <v>119</v>
      </c>
      <c r="F1520" t="s">
        <v>119</v>
      </c>
      <c r="G1520" t="s">
        <v>154</v>
      </c>
      <c r="H1520" t="s">
        <v>5707</v>
      </c>
      <c r="I1520" t="s">
        <v>6379</v>
      </c>
      <c r="N1520" t="s">
        <v>6349</v>
      </c>
      <c r="O1520" s="5">
        <f>0</f>
        <v>0</v>
      </c>
    </row>
    <row r="1521" spans="1:15" hidden="1" x14ac:dyDescent="0.35">
      <c r="A1521" t="s">
        <v>6535</v>
      </c>
      <c r="B1521" t="s">
        <v>1051</v>
      </c>
      <c r="C1521" t="s">
        <v>6371</v>
      </c>
      <c r="D1521" t="s">
        <v>1060</v>
      </c>
      <c r="E1521" t="s">
        <v>119</v>
      </c>
      <c r="F1521" t="s">
        <v>119</v>
      </c>
      <c r="G1521" t="s">
        <v>154</v>
      </c>
      <c r="H1521" t="s">
        <v>6347</v>
      </c>
      <c r="I1521" t="s">
        <v>6376</v>
      </c>
      <c r="N1521" t="s">
        <v>6349</v>
      </c>
      <c r="O1521" s="5">
        <f>0</f>
        <v>0</v>
      </c>
    </row>
    <row r="1522" spans="1:15" hidden="1" x14ac:dyDescent="0.35">
      <c r="A1522" t="s">
        <v>6535</v>
      </c>
      <c r="B1522" t="s">
        <v>1051</v>
      </c>
      <c r="C1522" t="s">
        <v>6371</v>
      </c>
      <c r="D1522" t="s">
        <v>1060</v>
      </c>
      <c r="E1522" t="s">
        <v>119</v>
      </c>
      <c r="F1522" t="s">
        <v>119</v>
      </c>
      <c r="G1522" t="s">
        <v>154</v>
      </c>
      <c r="H1522" t="s">
        <v>5707</v>
      </c>
      <c r="I1522" t="s">
        <v>6372</v>
      </c>
      <c r="N1522" t="s">
        <v>6349</v>
      </c>
      <c r="O1522" s="5">
        <f>0</f>
        <v>0</v>
      </c>
    </row>
    <row r="1523" spans="1:15" hidden="1" x14ac:dyDescent="0.35">
      <c r="A1523" t="s">
        <v>6535</v>
      </c>
      <c r="B1523" t="s">
        <v>1051</v>
      </c>
      <c r="C1523" t="s">
        <v>6371</v>
      </c>
      <c r="D1523" t="s">
        <v>1060</v>
      </c>
      <c r="E1523" t="s">
        <v>119</v>
      </c>
      <c r="F1523" t="s">
        <v>119</v>
      </c>
      <c r="G1523" t="s">
        <v>161</v>
      </c>
      <c r="H1523" t="s">
        <v>6347</v>
      </c>
      <c r="I1523" t="s">
        <v>6420</v>
      </c>
      <c r="N1523" t="s">
        <v>6349</v>
      </c>
      <c r="O1523" s="5">
        <f>0</f>
        <v>0</v>
      </c>
    </row>
    <row r="1524" spans="1:15" hidden="1" x14ac:dyDescent="0.35">
      <c r="A1524" t="s">
        <v>6535</v>
      </c>
      <c r="B1524" t="s">
        <v>1051</v>
      </c>
      <c r="C1524" t="s">
        <v>6371</v>
      </c>
      <c r="D1524" t="s">
        <v>1060</v>
      </c>
      <c r="E1524" t="s">
        <v>119</v>
      </c>
      <c r="F1524" t="s">
        <v>119</v>
      </c>
      <c r="G1524" t="s">
        <v>154</v>
      </c>
      <c r="H1524" t="s">
        <v>5707</v>
      </c>
      <c r="I1524" t="s">
        <v>6377</v>
      </c>
      <c r="N1524" t="s">
        <v>6349</v>
      </c>
      <c r="O1524" s="5">
        <f>0</f>
        <v>0</v>
      </c>
    </row>
    <row r="1525" spans="1:15" hidden="1" x14ac:dyDescent="0.35">
      <c r="A1525" t="s">
        <v>6535</v>
      </c>
      <c r="B1525" t="s">
        <v>1051</v>
      </c>
      <c r="C1525" t="s">
        <v>6371</v>
      </c>
      <c r="D1525" t="s">
        <v>1060</v>
      </c>
      <c r="E1525" t="s">
        <v>119</v>
      </c>
      <c r="F1525" t="s">
        <v>119</v>
      </c>
      <c r="G1525" t="s">
        <v>154</v>
      </c>
      <c r="H1525" t="s">
        <v>5707</v>
      </c>
      <c r="I1525" t="s">
        <v>6418</v>
      </c>
      <c r="N1525" t="s">
        <v>6349</v>
      </c>
      <c r="O1525" s="5">
        <f>0</f>
        <v>0</v>
      </c>
    </row>
    <row r="1526" spans="1:15" hidden="1" x14ac:dyDescent="0.35">
      <c r="A1526" t="s">
        <v>6535</v>
      </c>
      <c r="B1526" t="s">
        <v>1051</v>
      </c>
      <c r="C1526" t="s">
        <v>6371</v>
      </c>
      <c r="D1526" t="s">
        <v>1060</v>
      </c>
      <c r="E1526" t="s">
        <v>119</v>
      </c>
      <c r="F1526" t="s">
        <v>119</v>
      </c>
      <c r="G1526" t="s">
        <v>162</v>
      </c>
      <c r="H1526" t="s">
        <v>6347</v>
      </c>
      <c r="I1526" t="s">
        <v>6378</v>
      </c>
      <c r="N1526" t="s">
        <v>6349</v>
      </c>
      <c r="O1526" s="5">
        <f>0</f>
        <v>0</v>
      </c>
    </row>
    <row r="1527" spans="1:15" hidden="1" x14ac:dyDescent="0.35">
      <c r="A1527" t="s">
        <v>6535</v>
      </c>
      <c r="B1527" t="s">
        <v>1051</v>
      </c>
      <c r="C1527" t="s">
        <v>6371</v>
      </c>
      <c r="D1527" t="s">
        <v>1060</v>
      </c>
      <c r="E1527" t="s">
        <v>119</v>
      </c>
      <c r="F1527" t="s">
        <v>119</v>
      </c>
      <c r="G1527" t="s">
        <v>154</v>
      </c>
      <c r="H1527" t="s">
        <v>6347</v>
      </c>
      <c r="I1527" t="s">
        <v>6417</v>
      </c>
      <c r="N1527" t="s">
        <v>6349</v>
      </c>
      <c r="O1527" s="5">
        <f>0</f>
        <v>0</v>
      </c>
    </row>
    <row r="1528" spans="1:15" hidden="1" x14ac:dyDescent="0.35">
      <c r="A1528" t="s">
        <v>6535</v>
      </c>
      <c r="B1528" t="s">
        <v>1051</v>
      </c>
      <c r="C1528" t="s">
        <v>6371</v>
      </c>
      <c r="D1528" t="s">
        <v>1060</v>
      </c>
      <c r="E1528" t="s">
        <v>119</v>
      </c>
      <c r="F1528" t="s">
        <v>119</v>
      </c>
      <c r="G1528" t="s">
        <v>154</v>
      </c>
      <c r="H1528" t="s">
        <v>5707</v>
      </c>
      <c r="I1528" t="s">
        <v>6425</v>
      </c>
      <c r="N1528" t="s">
        <v>6349</v>
      </c>
      <c r="O1528" s="5">
        <f>0</f>
        <v>0</v>
      </c>
    </row>
    <row r="1529" spans="1:15" hidden="1" x14ac:dyDescent="0.35">
      <c r="A1529" t="s">
        <v>6535</v>
      </c>
      <c r="B1529" t="s">
        <v>1051</v>
      </c>
      <c r="C1529" t="s">
        <v>6371</v>
      </c>
      <c r="D1529" t="s">
        <v>1064</v>
      </c>
      <c r="E1529" t="s">
        <v>119</v>
      </c>
      <c r="F1529" t="s">
        <v>119</v>
      </c>
      <c r="G1529" t="s">
        <v>154</v>
      </c>
      <c r="H1529" t="s">
        <v>5707</v>
      </c>
      <c r="I1529" t="s">
        <v>6418</v>
      </c>
      <c r="N1529" t="s">
        <v>6349</v>
      </c>
      <c r="O1529" s="5">
        <f>0</f>
        <v>0</v>
      </c>
    </row>
    <row r="1530" spans="1:15" hidden="1" x14ac:dyDescent="0.35">
      <c r="A1530" t="s">
        <v>6535</v>
      </c>
      <c r="B1530" t="s">
        <v>1051</v>
      </c>
      <c r="C1530" t="s">
        <v>6371</v>
      </c>
      <c r="D1530" t="s">
        <v>1064</v>
      </c>
      <c r="E1530" t="s">
        <v>119</v>
      </c>
      <c r="F1530" t="s">
        <v>119</v>
      </c>
      <c r="G1530" t="s">
        <v>154</v>
      </c>
      <c r="H1530" t="s">
        <v>6347</v>
      </c>
      <c r="I1530" t="s">
        <v>6417</v>
      </c>
      <c r="N1530" t="s">
        <v>6349</v>
      </c>
      <c r="O1530" s="5">
        <f>0</f>
        <v>0</v>
      </c>
    </row>
    <row r="1531" spans="1:15" hidden="1" x14ac:dyDescent="0.35">
      <c r="A1531" t="s">
        <v>6535</v>
      </c>
      <c r="B1531" t="s">
        <v>1051</v>
      </c>
      <c r="C1531" t="s">
        <v>6371</v>
      </c>
      <c r="D1531" t="s">
        <v>1064</v>
      </c>
      <c r="E1531" t="s">
        <v>119</v>
      </c>
      <c r="F1531" t="s">
        <v>119</v>
      </c>
      <c r="G1531" t="s">
        <v>154</v>
      </c>
      <c r="H1531" t="s">
        <v>5707</v>
      </c>
      <c r="I1531" t="s">
        <v>6372</v>
      </c>
      <c r="N1531" t="s">
        <v>6349</v>
      </c>
      <c r="O1531" s="5">
        <f>0</f>
        <v>0</v>
      </c>
    </row>
    <row r="1532" spans="1:15" hidden="1" x14ac:dyDescent="0.35">
      <c r="A1532" t="s">
        <v>6535</v>
      </c>
      <c r="B1532" t="s">
        <v>1051</v>
      </c>
      <c r="C1532" t="s">
        <v>6371</v>
      </c>
      <c r="D1532" t="s">
        <v>1064</v>
      </c>
      <c r="E1532" t="s">
        <v>119</v>
      </c>
      <c r="F1532" t="s">
        <v>119</v>
      </c>
      <c r="G1532" t="s">
        <v>162</v>
      </c>
      <c r="H1532" t="s">
        <v>6347</v>
      </c>
      <c r="I1532" t="s">
        <v>6378</v>
      </c>
      <c r="N1532" t="s">
        <v>6349</v>
      </c>
      <c r="O1532" s="5">
        <f>0</f>
        <v>0</v>
      </c>
    </row>
    <row r="1533" spans="1:15" hidden="1" x14ac:dyDescent="0.35">
      <c r="A1533" t="s">
        <v>6535</v>
      </c>
      <c r="B1533" t="s">
        <v>1051</v>
      </c>
      <c r="C1533" t="s">
        <v>6371</v>
      </c>
      <c r="D1533" t="s">
        <v>1064</v>
      </c>
      <c r="E1533" t="s">
        <v>119</v>
      </c>
      <c r="F1533" t="s">
        <v>119</v>
      </c>
      <c r="G1533" t="s">
        <v>154</v>
      </c>
      <c r="H1533" t="s">
        <v>5707</v>
      </c>
      <c r="I1533" t="s">
        <v>6425</v>
      </c>
      <c r="N1533" t="s">
        <v>6349</v>
      </c>
      <c r="O1533" s="5">
        <f>0</f>
        <v>0</v>
      </c>
    </row>
    <row r="1534" spans="1:15" hidden="1" x14ac:dyDescent="0.35">
      <c r="A1534" t="s">
        <v>6535</v>
      </c>
      <c r="B1534" t="s">
        <v>1051</v>
      </c>
      <c r="C1534" t="s">
        <v>6371</v>
      </c>
      <c r="D1534" t="s">
        <v>1064</v>
      </c>
      <c r="E1534" t="s">
        <v>119</v>
      </c>
      <c r="F1534" t="s">
        <v>119</v>
      </c>
      <c r="G1534" t="s">
        <v>154</v>
      </c>
      <c r="H1534" t="s">
        <v>6347</v>
      </c>
      <c r="I1534" t="s">
        <v>6376</v>
      </c>
      <c r="N1534" t="s">
        <v>6349</v>
      </c>
      <c r="O1534" s="5">
        <f>0</f>
        <v>0</v>
      </c>
    </row>
    <row r="1535" spans="1:15" hidden="1" x14ac:dyDescent="0.35">
      <c r="A1535" t="s">
        <v>6535</v>
      </c>
      <c r="B1535" t="s">
        <v>1051</v>
      </c>
      <c r="C1535" t="s">
        <v>6371</v>
      </c>
      <c r="D1535" t="s">
        <v>1064</v>
      </c>
      <c r="E1535" t="s">
        <v>119</v>
      </c>
      <c r="F1535" t="s">
        <v>119</v>
      </c>
      <c r="G1535" t="s">
        <v>154</v>
      </c>
      <c r="H1535" t="s">
        <v>5707</v>
      </c>
      <c r="I1535" t="s">
        <v>6377</v>
      </c>
      <c r="N1535" t="s">
        <v>6349</v>
      </c>
      <c r="O1535" s="5">
        <f>0</f>
        <v>0</v>
      </c>
    </row>
    <row r="1536" spans="1:15" hidden="1" x14ac:dyDescent="0.35">
      <c r="A1536" t="s">
        <v>6535</v>
      </c>
      <c r="B1536" t="s">
        <v>1051</v>
      </c>
      <c r="C1536" t="s">
        <v>6371</v>
      </c>
      <c r="D1536" t="s">
        <v>1064</v>
      </c>
      <c r="E1536" t="s">
        <v>119</v>
      </c>
      <c r="F1536" t="s">
        <v>119</v>
      </c>
      <c r="G1536" t="s">
        <v>161</v>
      </c>
      <c r="H1536" t="s">
        <v>6347</v>
      </c>
      <c r="I1536" t="s">
        <v>6420</v>
      </c>
      <c r="N1536" t="s">
        <v>6349</v>
      </c>
      <c r="O1536" s="5">
        <f>0</f>
        <v>0</v>
      </c>
    </row>
    <row r="1537" spans="1:15" hidden="1" x14ac:dyDescent="0.35">
      <c r="A1537" t="s">
        <v>6535</v>
      </c>
      <c r="B1537" t="s">
        <v>1051</v>
      </c>
      <c r="C1537" t="s">
        <v>6371</v>
      </c>
      <c r="D1537" t="s">
        <v>1068</v>
      </c>
      <c r="E1537" t="s">
        <v>119</v>
      </c>
      <c r="F1537" t="s">
        <v>119</v>
      </c>
      <c r="G1537" t="s">
        <v>154</v>
      </c>
      <c r="H1537" t="s">
        <v>5707</v>
      </c>
      <c r="I1537" t="s">
        <v>6377</v>
      </c>
      <c r="N1537" t="s">
        <v>6349</v>
      </c>
      <c r="O1537" s="5">
        <f>0</f>
        <v>0</v>
      </c>
    </row>
    <row r="1538" spans="1:15" hidden="1" x14ac:dyDescent="0.35">
      <c r="A1538" t="s">
        <v>6535</v>
      </c>
      <c r="B1538" t="s">
        <v>1051</v>
      </c>
      <c r="C1538" t="s">
        <v>6371</v>
      </c>
      <c r="D1538" t="s">
        <v>1068</v>
      </c>
      <c r="E1538" t="s">
        <v>119</v>
      </c>
      <c r="F1538" t="s">
        <v>119</v>
      </c>
      <c r="G1538" t="s">
        <v>161</v>
      </c>
      <c r="H1538" t="s">
        <v>6347</v>
      </c>
      <c r="I1538" t="s">
        <v>6420</v>
      </c>
      <c r="N1538" t="s">
        <v>6349</v>
      </c>
      <c r="O1538" s="5">
        <f>0</f>
        <v>0</v>
      </c>
    </row>
    <row r="1539" spans="1:15" hidden="1" x14ac:dyDescent="0.35">
      <c r="A1539" t="s">
        <v>6535</v>
      </c>
      <c r="B1539" t="s">
        <v>1051</v>
      </c>
      <c r="C1539" t="s">
        <v>6371</v>
      </c>
      <c r="D1539" t="s">
        <v>1068</v>
      </c>
      <c r="E1539" t="s">
        <v>119</v>
      </c>
      <c r="F1539" t="s">
        <v>119</v>
      </c>
      <c r="G1539" t="s">
        <v>162</v>
      </c>
      <c r="H1539" t="s">
        <v>6347</v>
      </c>
      <c r="I1539" t="s">
        <v>6378</v>
      </c>
      <c r="N1539" t="s">
        <v>6349</v>
      </c>
      <c r="O1539" s="5">
        <f>0</f>
        <v>0</v>
      </c>
    </row>
    <row r="1540" spans="1:15" hidden="1" x14ac:dyDescent="0.35">
      <c r="A1540" t="s">
        <v>6535</v>
      </c>
      <c r="B1540" t="s">
        <v>1051</v>
      </c>
      <c r="C1540" t="s">
        <v>6371</v>
      </c>
      <c r="D1540" t="s">
        <v>1068</v>
      </c>
      <c r="E1540" t="s">
        <v>119</v>
      </c>
      <c r="F1540" t="s">
        <v>119</v>
      </c>
      <c r="G1540" t="s">
        <v>154</v>
      </c>
      <c r="H1540" t="s">
        <v>6347</v>
      </c>
      <c r="I1540" t="s">
        <v>6417</v>
      </c>
      <c r="N1540" t="s">
        <v>6349</v>
      </c>
      <c r="O1540" s="5">
        <f>0</f>
        <v>0</v>
      </c>
    </row>
    <row r="1541" spans="1:15" hidden="1" x14ac:dyDescent="0.35">
      <c r="A1541" t="s">
        <v>6535</v>
      </c>
      <c r="B1541" t="s">
        <v>1051</v>
      </c>
      <c r="C1541" t="s">
        <v>6371</v>
      </c>
      <c r="D1541" t="s">
        <v>1068</v>
      </c>
      <c r="E1541" t="s">
        <v>119</v>
      </c>
      <c r="F1541" t="s">
        <v>119</v>
      </c>
      <c r="G1541" t="s">
        <v>154</v>
      </c>
      <c r="H1541" t="s">
        <v>5707</v>
      </c>
      <c r="I1541" t="s">
        <v>6425</v>
      </c>
      <c r="N1541" t="s">
        <v>6349</v>
      </c>
      <c r="O1541" s="5">
        <f>0</f>
        <v>0</v>
      </c>
    </row>
    <row r="1542" spans="1:15" hidden="1" x14ac:dyDescent="0.35">
      <c r="A1542" t="s">
        <v>6535</v>
      </c>
      <c r="B1542" t="s">
        <v>1051</v>
      </c>
      <c r="C1542" t="s">
        <v>6371</v>
      </c>
      <c r="D1542" t="s">
        <v>1068</v>
      </c>
      <c r="E1542" t="s">
        <v>119</v>
      </c>
      <c r="F1542" t="s">
        <v>119</v>
      </c>
      <c r="G1542" t="s">
        <v>162</v>
      </c>
      <c r="H1542" t="s">
        <v>6347</v>
      </c>
      <c r="I1542" t="s">
        <v>6373</v>
      </c>
      <c r="N1542" t="s">
        <v>6349</v>
      </c>
      <c r="O1542" s="5">
        <f>0</f>
        <v>0</v>
      </c>
    </row>
    <row r="1543" spans="1:15" hidden="1" x14ac:dyDescent="0.35">
      <c r="A1543" t="s">
        <v>6535</v>
      </c>
      <c r="B1543" t="s">
        <v>1051</v>
      </c>
      <c r="C1543" t="s">
        <v>6371</v>
      </c>
      <c r="D1543" t="s">
        <v>1068</v>
      </c>
      <c r="E1543" t="s">
        <v>119</v>
      </c>
      <c r="F1543" t="s">
        <v>119</v>
      </c>
      <c r="G1543" t="s">
        <v>154</v>
      </c>
      <c r="H1543" t="s">
        <v>5707</v>
      </c>
      <c r="I1543" t="s">
        <v>6372</v>
      </c>
      <c r="N1543" t="s">
        <v>6349</v>
      </c>
      <c r="O1543" s="5">
        <f>0</f>
        <v>0</v>
      </c>
    </row>
    <row r="1544" spans="1:15" hidden="1" x14ac:dyDescent="0.35">
      <c r="A1544" t="s">
        <v>6535</v>
      </c>
      <c r="B1544" t="s">
        <v>1051</v>
      </c>
      <c r="C1544" t="s">
        <v>6371</v>
      </c>
      <c r="D1544" t="s">
        <v>1068</v>
      </c>
      <c r="E1544" t="s">
        <v>119</v>
      </c>
      <c r="F1544" t="s">
        <v>119</v>
      </c>
      <c r="G1544" t="s">
        <v>154</v>
      </c>
      <c r="H1544" t="s">
        <v>5707</v>
      </c>
      <c r="I1544" t="s">
        <v>6418</v>
      </c>
      <c r="N1544" t="s">
        <v>6349</v>
      </c>
      <c r="O1544" s="5">
        <f>0</f>
        <v>0</v>
      </c>
    </row>
    <row r="1545" spans="1:15" hidden="1" x14ac:dyDescent="0.35">
      <c r="A1545" t="s">
        <v>6535</v>
      </c>
      <c r="B1545" t="s">
        <v>1051</v>
      </c>
      <c r="C1545" t="s">
        <v>6371</v>
      </c>
      <c r="D1545" t="s">
        <v>1068</v>
      </c>
      <c r="E1545" t="s">
        <v>119</v>
      </c>
      <c r="F1545" t="s">
        <v>119</v>
      </c>
      <c r="G1545" t="s">
        <v>162</v>
      </c>
      <c r="H1545" t="s">
        <v>5707</v>
      </c>
      <c r="I1545" t="s">
        <v>6421</v>
      </c>
      <c r="N1545" t="s">
        <v>6349</v>
      </c>
      <c r="O1545" s="5">
        <f>0</f>
        <v>0</v>
      </c>
    </row>
    <row r="1546" spans="1:15" hidden="1" x14ac:dyDescent="0.35">
      <c r="A1546" t="s">
        <v>6535</v>
      </c>
      <c r="B1546" t="s">
        <v>1051</v>
      </c>
      <c r="C1546" t="s">
        <v>6371</v>
      </c>
      <c r="D1546" t="s">
        <v>1068</v>
      </c>
      <c r="E1546" t="s">
        <v>119</v>
      </c>
      <c r="F1546" t="s">
        <v>119</v>
      </c>
      <c r="G1546" t="s">
        <v>154</v>
      </c>
      <c r="H1546" t="s">
        <v>6347</v>
      </c>
      <c r="I1546" t="s">
        <v>6376</v>
      </c>
      <c r="N1546" t="s">
        <v>6349</v>
      </c>
      <c r="O1546" s="5">
        <f>0</f>
        <v>0</v>
      </c>
    </row>
    <row r="1547" spans="1:15" hidden="1" x14ac:dyDescent="0.35">
      <c r="A1547" t="s">
        <v>6535</v>
      </c>
      <c r="B1547" t="s">
        <v>1051</v>
      </c>
      <c r="C1547" t="s">
        <v>6371</v>
      </c>
      <c r="D1547" t="s">
        <v>1072</v>
      </c>
      <c r="E1547" t="s">
        <v>119</v>
      </c>
      <c r="F1547" t="s">
        <v>119</v>
      </c>
      <c r="G1547" t="s">
        <v>154</v>
      </c>
      <c r="H1547" t="s">
        <v>6347</v>
      </c>
      <c r="I1547" t="s">
        <v>6417</v>
      </c>
      <c r="N1547" t="s">
        <v>6349</v>
      </c>
      <c r="O1547" s="5">
        <f>0</f>
        <v>0</v>
      </c>
    </row>
    <row r="1548" spans="1:15" hidden="1" x14ac:dyDescent="0.35">
      <c r="A1548" t="s">
        <v>6535</v>
      </c>
      <c r="B1548" t="s">
        <v>1051</v>
      </c>
      <c r="C1548" t="s">
        <v>6371</v>
      </c>
      <c r="D1548" t="s">
        <v>1072</v>
      </c>
      <c r="E1548" t="s">
        <v>119</v>
      </c>
      <c r="F1548" t="s">
        <v>119</v>
      </c>
      <c r="G1548" t="s">
        <v>154</v>
      </c>
      <c r="H1548" t="s">
        <v>5707</v>
      </c>
      <c r="I1548" t="s">
        <v>6425</v>
      </c>
      <c r="N1548" t="s">
        <v>6349</v>
      </c>
      <c r="O1548" s="5">
        <f>0</f>
        <v>0</v>
      </c>
    </row>
    <row r="1549" spans="1:15" hidden="1" x14ac:dyDescent="0.35">
      <c r="A1549" t="s">
        <v>6535</v>
      </c>
      <c r="B1549" t="s">
        <v>1051</v>
      </c>
      <c r="C1549" t="s">
        <v>6371</v>
      </c>
      <c r="D1549" t="s">
        <v>1072</v>
      </c>
      <c r="E1549" t="s">
        <v>119</v>
      </c>
      <c r="F1549" t="s">
        <v>119</v>
      </c>
      <c r="G1549" t="s">
        <v>162</v>
      </c>
      <c r="H1549" t="s">
        <v>5707</v>
      </c>
      <c r="I1549" t="s">
        <v>6421</v>
      </c>
      <c r="N1549" t="s">
        <v>6349</v>
      </c>
      <c r="O1549" s="5">
        <f>0</f>
        <v>0</v>
      </c>
    </row>
    <row r="1550" spans="1:15" hidden="1" x14ac:dyDescent="0.35">
      <c r="A1550" t="s">
        <v>6535</v>
      </c>
      <c r="B1550" t="s">
        <v>1051</v>
      </c>
      <c r="C1550" t="s">
        <v>6371</v>
      </c>
      <c r="D1550" t="s">
        <v>1072</v>
      </c>
      <c r="E1550" t="s">
        <v>119</v>
      </c>
      <c r="F1550" t="s">
        <v>119</v>
      </c>
      <c r="G1550" t="s">
        <v>154</v>
      </c>
      <c r="H1550" t="s">
        <v>6347</v>
      </c>
      <c r="I1550" t="s">
        <v>6376</v>
      </c>
      <c r="N1550" t="s">
        <v>6349</v>
      </c>
      <c r="O1550" s="5">
        <f>0</f>
        <v>0</v>
      </c>
    </row>
    <row r="1551" spans="1:15" hidden="1" x14ac:dyDescent="0.35">
      <c r="A1551" t="s">
        <v>6535</v>
      </c>
      <c r="B1551" t="s">
        <v>1051</v>
      </c>
      <c r="C1551" t="s">
        <v>6371</v>
      </c>
      <c r="D1551" t="s">
        <v>1072</v>
      </c>
      <c r="E1551" t="s">
        <v>119</v>
      </c>
      <c r="F1551" t="s">
        <v>119</v>
      </c>
      <c r="G1551" t="s">
        <v>154</v>
      </c>
      <c r="H1551" t="s">
        <v>5707</v>
      </c>
      <c r="I1551" t="s">
        <v>6418</v>
      </c>
      <c r="N1551" t="s">
        <v>6349</v>
      </c>
      <c r="O1551" s="5">
        <f>0</f>
        <v>0</v>
      </c>
    </row>
    <row r="1552" spans="1:15" hidden="1" x14ac:dyDescent="0.35">
      <c r="A1552" t="s">
        <v>6535</v>
      </c>
      <c r="B1552" t="s">
        <v>1051</v>
      </c>
      <c r="C1552" t="s">
        <v>6371</v>
      </c>
      <c r="D1552" t="s">
        <v>1072</v>
      </c>
      <c r="E1552" t="s">
        <v>119</v>
      </c>
      <c r="F1552" t="s">
        <v>119</v>
      </c>
      <c r="G1552" t="s">
        <v>162</v>
      </c>
      <c r="H1552" t="s">
        <v>6347</v>
      </c>
      <c r="I1552" t="s">
        <v>6373</v>
      </c>
      <c r="N1552" t="s">
        <v>6349</v>
      </c>
      <c r="O1552" s="5">
        <f>0</f>
        <v>0</v>
      </c>
    </row>
    <row r="1553" spans="1:15" hidden="1" x14ac:dyDescent="0.35">
      <c r="A1553" t="s">
        <v>6535</v>
      </c>
      <c r="B1553" t="s">
        <v>1051</v>
      </c>
      <c r="C1553" t="s">
        <v>6371</v>
      </c>
      <c r="D1553" t="s">
        <v>1072</v>
      </c>
      <c r="E1553" t="s">
        <v>119</v>
      </c>
      <c r="F1553" t="s">
        <v>119</v>
      </c>
      <c r="G1553" t="s">
        <v>154</v>
      </c>
      <c r="H1553" t="s">
        <v>5707</v>
      </c>
      <c r="I1553" t="s">
        <v>6372</v>
      </c>
      <c r="N1553" t="s">
        <v>6349</v>
      </c>
      <c r="O1553" s="5">
        <f>0</f>
        <v>0</v>
      </c>
    </row>
    <row r="1554" spans="1:15" hidden="1" x14ac:dyDescent="0.35">
      <c r="A1554" t="s">
        <v>6535</v>
      </c>
      <c r="B1554" t="s">
        <v>1051</v>
      </c>
      <c r="C1554" t="s">
        <v>6371</v>
      </c>
      <c r="D1554" t="s">
        <v>1072</v>
      </c>
      <c r="E1554" t="s">
        <v>119</v>
      </c>
      <c r="F1554" t="s">
        <v>119</v>
      </c>
      <c r="G1554" t="s">
        <v>161</v>
      </c>
      <c r="H1554" t="s">
        <v>6347</v>
      </c>
      <c r="I1554" t="s">
        <v>6420</v>
      </c>
      <c r="N1554" t="s">
        <v>6349</v>
      </c>
      <c r="O1554" s="5">
        <f>0</f>
        <v>0</v>
      </c>
    </row>
    <row r="1555" spans="1:15" hidden="1" x14ac:dyDescent="0.35">
      <c r="A1555" t="s">
        <v>6535</v>
      </c>
      <c r="B1555" t="s">
        <v>1051</v>
      </c>
      <c r="C1555" t="s">
        <v>6371</v>
      </c>
      <c r="D1555" t="s">
        <v>1072</v>
      </c>
      <c r="E1555" t="s">
        <v>119</v>
      </c>
      <c r="F1555" t="s">
        <v>119</v>
      </c>
      <c r="G1555" t="s">
        <v>154</v>
      </c>
      <c r="H1555" t="s">
        <v>5707</v>
      </c>
      <c r="I1555" t="s">
        <v>6377</v>
      </c>
      <c r="N1555" t="s">
        <v>6349</v>
      </c>
      <c r="O1555" s="5">
        <f>0</f>
        <v>0</v>
      </c>
    </row>
    <row r="1556" spans="1:15" hidden="1" x14ac:dyDescent="0.35">
      <c r="A1556" t="s">
        <v>6535</v>
      </c>
      <c r="B1556" t="s">
        <v>1051</v>
      </c>
      <c r="C1556" t="s">
        <v>6371</v>
      </c>
      <c r="D1556" t="s">
        <v>1072</v>
      </c>
      <c r="E1556" t="s">
        <v>119</v>
      </c>
      <c r="F1556" t="s">
        <v>119</v>
      </c>
      <c r="G1556" t="s">
        <v>162</v>
      </c>
      <c r="H1556" t="s">
        <v>6347</v>
      </c>
      <c r="I1556" t="s">
        <v>6378</v>
      </c>
      <c r="N1556" t="s">
        <v>6349</v>
      </c>
      <c r="O1556" s="5">
        <f>0</f>
        <v>0</v>
      </c>
    </row>
    <row r="1557" spans="1:15" hidden="1" x14ac:dyDescent="0.35">
      <c r="A1557" t="s">
        <v>6535</v>
      </c>
      <c r="B1557" t="s">
        <v>1051</v>
      </c>
      <c r="C1557" t="s">
        <v>6383</v>
      </c>
      <c r="D1557" t="s">
        <v>1061</v>
      </c>
      <c r="E1557" t="s">
        <v>119</v>
      </c>
      <c r="F1557" t="s">
        <v>119</v>
      </c>
      <c r="G1557" t="s">
        <v>161</v>
      </c>
      <c r="H1557" t="s">
        <v>5707</v>
      </c>
      <c r="I1557" t="s">
        <v>6384</v>
      </c>
      <c r="N1557" t="s">
        <v>6349</v>
      </c>
      <c r="O1557" s="5">
        <f>0</f>
        <v>0</v>
      </c>
    </row>
    <row r="1558" spans="1:15" hidden="1" x14ac:dyDescent="0.35">
      <c r="A1558" t="s">
        <v>6535</v>
      </c>
      <c r="B1558" t="s">
        <v>1051</v>
      </c>
      <c r="C1558" t="s">
        <v>6383</v>
      </c>
      <c r="D1558" t="s">
        <v>1065</v>
      </c>
      <c r="E1558" t="s">
        <v>119</v>
      </c>
      <c r="F1558" t="s">
        <v>119</v>
      </c>
      <c r="G1558" t="s">
        <v>161</v>
      </c>
      <c r="H1558" t="s">
        <v>5707</v>
      </c>
      <c r="I1558" t="s">
        <v>6384</v>
      </c>
      <c r="N1558" t="s">
        <v>6349</v>
      </c>
      <c r="O1558" s="5">
        <f>0</f>
        <v>0</v>
      </c>
    </row>
    <row r="1559" spans="1:15" hidden="1" x14ac:dyDescent="0.35">
      <c r="A1559" t="s">
        <v>6535</v>
      </c>
      <c r="B1559" t="s">
        <v>1051</v>
      </c>
      <c r="C1559" t="s">
        <v>6383</v>
      </c>
      <c r="D1559" t="s">
        <v>1069</v>
      </c>
      <c r="E1559" t="s">
        <v>119</v>
      </c>
      <c r="F1559" t="s">
        <v>119</v>
      </c>
      <c r="G1559" t="s">
        <v>161</v>
      </c>
      <c r="H1559" t="s">
        <v>5707</v>
      </c>
      <c r="I1559" t="s">
        <v>6384</v>
      </c>
      <c r="N1559" t="s">
        <v>6349</v>
      </c>
      <c r="O1559" s="5">
        <f>0</f>
        <v>0</v>
      </c>
    </row>
    <row r="1560" spans="1:15" hidden="1" x14ac:dyDescent="0.35">
      <c r="A1560" t="s">
        <v>6535</v>
      </c>
      <c r="B1560" t="s">
        <v>1051</v>
      </c>
      <c r="C1560" t="s">
        <v>6383</v>
      </c>
      <c r="D1560" t="s">
        <v>1073</v>
      </c>
      <c r="E1560" t="s">
        <v>119</v>
      </c>
      <c r="F1560" t="s">
        <v>119</v>
      </c>
      <c r="G1560" t="s">
        <v>161</v>
      </c>
      <c r="H1560" t="s">
        <v>5707</v>
      </c>
      <c r="I1560" t="s">
        <v>6384</v>
      </c>
      <c r="N1560" t="s">
        <v>6349</v>
      </c>
      <c r="O1560" s="5">
        <f>0</f>
        <v>0</v>
      </c>
    </row>
    <row r="1561" spans="1:15" hidden="1" x14ac:dyDescent="0.35">
      <c r="A1561" t="s">
        <v>6535</v>
      </c>
      <c r="B1561" t="s">
        <v>1873</v>
      </c>
      <c r="C1561" t="s">
        <v>6367</v>
      </c>
      <c r="D1561" t="s">
        <v>1878</v>
      </c>
      <c r="E1561" t="s">
        <v>119</v>
      </c>
      <c r="F1561" t="s">
        <v>119</v>
      </c>
      <c r="G1561" t="s">
        <v>162</v>
      </c>
      <c r="H1561" t="s">
        <v>6347</v>
      </c>
      <c r="I1561" t="s">
        <v>6370</v>
      </c>
      <c r="N1561" t="s">
        <v>6349</v>
      </c>
      <c r="O1561" s="5">
        <f>0</f>
        <v>0</v>
      </c>
    </row>
    <row r="1562" spans="1:15" hidden="1" x14ac:dyDescent="0.35">
      <c r="A1562" t="s">
        <v>6535</v>
      </c>
      <c r="B1562" t="s">
        <v>1873</v>
      </c>
      <c r="C1562" t="s">
        <v>6367</v>
      </c>
      <c r="D1562" t="s">
        <v>1880</v>
      </c>
      <c r="E1562" t="s">
        <v>119</v>
      </c>
      <c r="F1562" t="s">
        <v>119</v>
      </c>
      <c r="G1562" t="s">
        <v>162</v>
      </c>
      <c r="H1562" t="s">
        <v>6347</v>
      </c>
      <c r="I1562" t="s">
        <v>6370</v>
      </c>
      <c r="N1562" t="s">
        <v>6349</v>
      </c>
      <c r="O1562" s="5">
        <f>0</f>
        <v>0</v>
      </c>
    </row>
    <row r="1563" spans="1:15" hidden="1" x14ac:dyDescent="0.35">
      <c r="A1563" t="s">
        <v>6535</v>
      </c>
      <c r="B1563" t="s">
        <v>2823</v>
      </c>
      <c r="C1563" t="s">
        <v>6525</v>
      </c>
      <c r="D1563" t="s">
        <v>3042</v>
      </c>
      <c r="E1563" t="s">
        <v>119</v>
      </c>
      <c r="F1563" t="s">
        <v>6782</v>
      </c>
      <c r="G1563" t="s">
        <v>154</v>
      </c>
      <c r="H1563" t="s">
        <v>5707</v>
      </c>
      <c r="I1563" t="s">
        <v>6783</v>
      </c>
      <c r="N1563" t="s">
        <v>6349</v>
      </c>
      <c r="O1563" s="5">
        <f>0</f>
        <v>0</v>
      </c>
    </row>
    <row r="1564" spans="1:15" hidden="1" x14ac:dyDescent="0.35">
      <c r="A1564" t="s">
        <v>6535</v>
      </c>
      <c r="B1564" t="s">
        <v>2823</v>
      </c>
      <c r="C1564" t="s">
        <v>6525</v>
      </c>
      <c r="D1564" t="s">
        <v>3042</v>
      </c>
      <c r="E1564" t="s">
        <v>119</v>
      </c>
      <c r="F1564" t="s">
        <v>6784</v>
      </c>
      <c r="G1564" t="s">
        <v>154</v>
      </c>
      <c r="H1564" t="s">
        <v>5707</v>
      </c>
      <c r="I1564" t="s">
        <v>6783</v>
      </c>
      <c r="N1564" t="s">
        <v>6349</v>
      </c>
      <c r="O1564" s="5">
        <f>0</f>
        <v>0</v>
      </c>
    </row>
    <row r="1565" spans="1:15" hidden="1" x14ac:dyDescent="0.35">
      <c r="A1565" t="s">
        <v>6535</v>
      </c>
      <c r="B1565" t="s">
        <v>2823</v>
      </c>
      <c r="C1565" t="s">
        <v>6525</v>
      </c>
      <c r="D1565" t="s">
        <v>3042</v>
      </c>
      <c r="E1565" t="s">
        <v>119</v>
      </c>
      <c r="F1565" t="s">
        <v>6785</v>
      </c>
      <c r="G1565" t="s">
        <v>154</v>
      </c>
      <c r="H1565" t="s">
        <v>5707</v>
      </c>
      <c r="I1565" t="s">
        <v>6783</v>
      </c>
      <c r="N1565" t="s">
        <v>6349</v>
      </c>
      <c r="O1565" s="5">
        <f>0</f>
        <v>0</v>
      </c>
    </row>
    <row r="1566" spans="1:15" hidden="1" x14ac:dyDescent="0.35">
      <c r="A1566" t="s">
        <v>6535</v>
      </c>
      <c r="B1566" t="s">
        <v>2823</v>
      </c>
      <c r="C1566" t="s">
        <v>6525</v>
      </c>
      <c r="D1566" t="s">
        <v>3042</v>
      </c>
      <c r="E1566" t="s">
        <v>119</v>
      </c>
      <c r="F1566" t="s">
        <v>6786</v>
      </c>
      <c r="G1566" t="s">
        <v>154</v>
      </c>
      <c r="H1566" t="s">
        <v>5707</v>
      </c>
      <c r="I1566" t="s">
        <v>6783</v>
      </c>
      <c r="N1566" t="s">
        <v>6349</v>
      </c>
      <c r="O1566" s="5">
        <f>0</f>
        <v>0</v>
      </c>
    </row>
    <row r="1567" spans="1:15" hidden="1" x14ac:dyDescent="0.35">
      <c r="A1567" t="s">
        <v>6535</v>
      </c>
      <c r="B1567" t="s">
        <v>2823</v>
      </c>
      <c r="C1567" t="s">
        <v>6525</v>
      </c>
      <c r="D1567" t="s">
        <v>3042</v>
      </c>
      <c r="E1567" t="s">
        <v>119</v>
      </c>
      <c r="F1567" t="s">
        <v>6787</v>
      </c>
      <c r="G1567" t="s">
        <v>154</v>
      </c>
      <c r="H1567" t="s">
        <v>5707</v>
      </c>
      <c r="I1567" t="s">
        <v>6783</v>
      </c>
      <c r="N1567" t="s">
        <v>6349</v>
      </c>
      <c r="O1567" s="5">
        <f>0</f>
        <v>0</v>
      </c>
    </row>
    <row r="1568" spans="1:15" hidden="1" x14ac:dyDescent="0.35">
      <c r="A1568" t="s">
        <v>6535</v>
      </c>
      <c r="B1568" t="s">
        <v>2823</v>
      </c>
      <c r="C1568" t="s">
        <v>6525</v>
      </c>
      <c r="D1568" t="s">
        <v>3042</v>
      </c>
      <c r="E1568" t="s">
        <v>119</v>
      </c>
      <c r="F1568" t="s">
        <v>6788</v>
      </c>
      <c r="G1568" t="s">
        <v>154</v>
      </c>
      <c r="H1568" t="s">
        <v>5707</v>
      </c>
      <c r="I1568" t="s">
        <v>6783</v>
      </c>
      <c r="N1568" t="s">
        <v>6349</v>
      </c>
      <c r="O1568" s="5">
        <f>0</f>
        <v>0</v>
      </c>
    </row>
    <row r="1569" spans="1:15" hidden="1" x14ac:dyDescent="0.35">
      <c r="A1569" t="s">
        <v>6535</v>
      </c>
      <c r="B1569" t="s">
        <v>2823</v>
      </c>
      <c r="C1569" t="s">
        <v>6525</v>
      </c>
      <c r="D1569" t="s">
        <v>3042</v>
      </c>
      <c r="E1569" t="s">
        <v>119</v>
      </c>
      <c r="F1569" t="s">
        <v>6789</v>
      </c>
      <c r="G1569" t="s">
        <v>154</v>
      </c>
      <c r="H1569" t="s">
        <v>5707</v>
      </c>
      <c r="I1569" t="s">
        <v>6783</v>
      </c>
      <c r="N1569" t="s">
        <v>6349</v>
      </c>
      <c r="O1569" s="5">
        <f>0</f>
        <v>0</v>
      </c>
    </row>
    <row r="1570" spans="1:15" hidden="1" x14ac:dyDescent="0.35">
      <c r="A1570" t="s">
        <v>6535</v>
      </c>
      <c r="B1570" t="s">
        <v>2823</v>
      </c>
      <c r="C1570" t="s">
        <v>6525</v>
      </c>
      <c r="D1570" t="s">
        <v>3042</v>
      </c>
      <c r="E1570" t="s">
        <v>119</v>
      </c>
      <c r="F1570" t="s">
        <v>6790</v>
      </c>
      <c r="G1570" t="s">
        <v>154</v>
      </c>
      <c r="H1570" t="s">
        <v>5707</v>
      </c>
      <c r="I1570" t="s">
        <v>6783</v>
      </c>
      <c r="N1570" t="s">
        <v>6349</v>
      </c>
      <c r="O1570" s="5">
        <f>0</f>
        <v>0</v>
      </c>
    </row>
    <row r="1571" spans="1:15" hidden="1" x14ac:dyDescent="0.35">
      <c r="A1571" t="s">
        <v>6535</v>
      </c>
      <c r="B1571" t="s">
        <v>2823</v>
      </c>
      <c r="C1571" t="s">
        <v>6525</v>
      </c>
      <c r="D1571" t="s">
        <v>3042</v>
      </c>
      <c r="E1571" t="s">
        <v>119</v>
      </c>
      <c r="F1571" t="s">
        <v>6791</v>
      </c>
      <c r="G1571" t="s">
        <v>154</v>
      </c>
      <c r="H1571" t="s">
        <v>5707</v>
      </c>
      <c r="I1571" t="s">
        <v>6783</v>
      </c>
      <c r="N1571" t="s">
        <v>6349</v>
      </c>
      <c r="O1571" s="5">
        <f>0</f>
        <v>0</v>
      </c>
    </row>
    <row r="1572" spans="1:15" hidden="1" x14ac:dyDescent="0.35">
      <c r="A1572" t="s">
        <v>6535</v>
      </c>
      <c r="B1572" t="s">
        <v>2823</v>
      </c>
      <c r="C1572" t="s">
        <v>6525</v>
      </c>
      <c r="D1572" t="s">
        <v>3042</v>
      </c>
      <c r="E1572" t="s">
        <v>119</v>
      </c>
      <c r="F1572" t="s">
        <v>6792</v>
      </c>
      <c r="G1572" t="s">
        <v>154</v>
      </c>
      <c r="H1572" t="s">
        <v>5707</v>
      </c>
      <c r="I1572" t="s">
        <v>6793</v>
      </c>
      <c r="N1572" t="s">
        <v>6349</v>
      </c>
      <c r="O1572" s="5">
        <f>0</f>
        <v>0</v>
      </c>
    </row>
    <row r="1573" spans="1:15" hidden="1" x14ac:dyDescent="0.35">
      <c r="A1573" t="s">
        <v>6535</v>
      </c>
      <c r="B1573" t="s">
        <v>2823</v>
      </c>
      <c r="C1573" t="s">
        <v>6525</v>
      </c>
      <c r="D1573" t="s">
        <v>3042</v>
      </c>
      <c r="E1573" t="s">
        <v>119</v>
      </c>
      <c r="F1573" t="s">
        <v>119</v>
      </c>
      <c r="G1573" t="s">
        <v>154</v>
      </c>
      <c r="H1573" t="s">
        <v>5707</v>
      </c>
      <c r="I1573" t="s">
        <v>6794</v>
      </c>
      <c r="N1573" t="s">
        <v>6349</v>
      </c>
      <c r="O1573" s="5">
        <f>0</f>
        <v>0</v>
      </c>
    </row>
    <row r="1574" spans="1:15" hidden="1" x14ac:dyDescent="0.35">
      <c r="A1574" t="s">
        <v>6535</v>
      </c>
      <c r="B1574" t="s">
        <v>2823</v>
      </c>
      <c r="C1574" t="s">
        <v>6503</v>
      </c>
      <c r="D1574" t="s">
        <v>2824</v>
      </c>
      <c r="E1574" t="s">
        <v>119</v>
      </c>
      <c r="F1574" t="s">
        <v>119</v>
      </c>
      <c r="G1574" t="s">
        <v>162</v>
      </c>
      <c r="H1574" t="s">
        <v>6347</v>
      </c>
      <c r="I1574" t="s">
        <v>6505</v>
      </c>
      <c r="N1574" t="s">
        <v>6349</v>
      </c>
      <c r="O1574" s="5">
        <f>0</f>
        <v>0</v>
      </c>
    </row>
    <row r="1575" spans="1:15" hidden="1" x14ac:dyDescent="0.35">
      <c r="A1575" t="s">
        <v>6535</v>
      </c>
      <c r="B1575" t="s">
        <v>2823</v>
      </c>
      <c r="C1575" t="s">
        <v>6503</v>
      </c>
      <c r="D1575" t="s">
        <v>2824</v>
      </c>
      <c r="E1575" t="s">
        <v>119</v>
      </c>
      <c r="F1575" t="s">
        <v>119</v>
      </c>
      <c r="G1575" t="s">
        <v>162</v>
      </c>
      <c r="H1575" t="s">
        <v>6347</v>
      </c>
      <c r="I1575" t="s">
        <v>6504</v>
      </c>
      <c r="N1575" t="s">
        <v>6349</v>
      </c>
      <c r="O1575" s="5">
        <f>0</f>
        <v>0</v>
      </c>
    </row>
    <row r="1576" spans="1:15" hidden="1" x14ac:dyDescent="0.35">
      <c r="A1576" t="s">
        <v>6535</v>
      </c>
      <c r="B1576" t="s">
        <v>2823</v>
      </c>
      <c r="C1576" t="s">
        <v>6503</v>
      </c>
      <c r="D1576" t="s">
        <v>2824</v>
      </c>
      <c r="E1576" t="s">
        <v>119</v>
      </c>
      <c r="F1576" t="s">
        <v>119</v>
      </c>
      <c r="G1576" t="s">
        <v>154</v>
      </c>
      <c r="H1576" t="s">
        <v>5707</v>
      </c>
      <c r="I1576" t="s">
        <v>6682</v>
      </c>
      <c r="N1576" t="s">
        <v>6349</v>
      </c>
      <c r="O1576" s="5">
        <f>0</f>
        <v>0</v>
      </c>
    </row>
    <row r="1577" spans="1:15" hidden="1" x14ac:dyDescent="0.35">
      <c r="A1577" t="s">
        <v>6535</v>
      </c>
      <c r="B1577" t="s">
        <v>2823</v>
      </c>
      <c r="C1577" t="s">
        <v>6503</v>
      </c>
      <c r="D1577" t="s">
        <v>2824</v>
      </c>
      <c r="E1577" t="s">
        <v>119</v>
      </c>
      <c r="F1577" t="s">
        <v>119</v>
      </c>
      <c r="G1577" t="s">
        <v>154</v>
      </c>
      <c r="H1577" t="s">
        <v>5707</v>
      </c>
      <c r="I1577" t="s">
        <v>6681</v>
      </c>
      <c r="N1577" t="s">
        <v>6349</v>
      </c>
      <c r="O1577" s="5">
        <f>0</f>
        <v>0</v>
      </c>
    </row>
    <row r="1578" spans="1:15" hidden="1" x14ac:dyDescent="0.35">
      <c r="A1578" t="s">
        <v>6535</v>
      </c>
      <c r="B1578" t="s">
        <v>2823</v>
      </c>
      <c r="C1578" t="s">
        <v>6503</v>
      </c>
      <c r="D1578" t="s">
        <v>2824</v>
      </c>
      <c r="E1578" t="s">
        <v>119</v>
      </c>
      <c r="F1578" t="s">
        <v>119</v>
      </c>
      <c r="G1578" t="s">
        <v>154</v>
      </c>
      <c r="H1578" t="s">
        <v>6347</v>
      </c>
      <c r="I1578" t="s">
        <v>6795</v>
      </c>
      <c r="N1578" t="s">
        <v>6349</v>
      </c>
      <c r="O1578" s="5">
        <f>0</f>
        <v>0</v>
      </c>
    </row>
    <row r="1579" spans="1:15" hidden="1" x14ac:dyDescent="0.35">
      <c r="A1579" t="s">
        <v>6535</v>
      </c>
      <c r="B1579" t="s">
        <v>2823</v>
      </c>
      <c r="C1579" t="s">
        <v>6503</v>
      </c>
      <c r="D1579" t="s">
        <v>2824</v>
      </c>
      <c r="E1579" t="s">
        <v>6683</v>
      </c>
      <c r="F1579" s="11" t="s">
        <v>6796</v>
      </c>
      <c r="G1579" t="s">
        <v>154</v>
      </c>
      <c r="H1579" t="s">
        <v>6347</v>
      </c>
      <c r="I1579" t="s">
        <v>6685</v>
      </c>
      <c r="N1579" t="s">
        <v>6349</v>
      </c>
      <c r="O1579" s="5">
        <f>0</f>
        <v>0</v>
      </c>
    </row>
    <row r="1580" spans="1:15" hidden="1" x14ac:dyDescent="0.35">
      <c r="A1580" t="s">
        <v>6535</v>
      </c>
      <c r="B1580" t="s">
        <v>2823</v>
      </c>
      <c r="C1580" t="s">
        <v>6503</v>
      </c>
      <c r="D1580" t="s">
        <v>2824</v>
      </c>
      <c r="E1580" t="s">
        <v>6683</v>
      </c>
      <c r="F1580" s="11" t="s">
        <v>6797</v>
      </c>
      <c r="G1580" t="s">
        <v>154</v>
      </c>
      <c r="H1580" t="s">
        <v>6347</v>
      </c>
      <c r="I1580" t="s">
        <v>6685</v>
      </c>
      <c r="N1580" t="s">
        <v>6349</v>
      </c>
      <c r="O1580" s="5">
        <f>0</f>
        <v>0</v>
      </c>
    </row>
    <row r="1581" spans="1:15" hidden="1" x14ac:dyDescent="0.35">
      <c r="A1581" t="s">
        <v>6535</v>
      </c>
      <c r="B1581" t="s">
        <v>2823</v>
      </c>
      <c r="C1581" t="s">
        <v>6503</v>
      </c>
      <c r="D1581" t="s">
        <v>2824</v>
      </c>
      <c r="E1581" t="s">
        <v>6683</v>
      </c>
      <c r="F1581" s="11" t="s">
        <v>6798</v>
      </c>
      <c r="G1581" t="s">
        <v>154</v>
      </c>
      <c r="H1581" t="s">
        <v>6347</v>
      </c>
      <c r="I1581" t="s">
        <v>6685</v>
      </c>
      <c r="N1581" t="s">
        <v>6349</v>
      </c>
      <c r="O1581" s="5">
        <f>0</f>
        <v>0</v>
      </c>
    </row>
    <row r="1582" spans="1:15" hidden="1" x14ac:dyDescent="0.35">
      <c r="A1582" t="s">
        <v>6535</v>
      </c>
      <c r="B1582" t="s">
        <v>2823</v>
      </c>
      <c r="C1582" t="s">
        <v>6503</v>
      </c>
      <c r="D1582" t="s">
        <v>2824</v>
      </c>
      <c r="E1582" t="s">
        <v>6683</v>
      </c>
      <c r="F1582" s="11" t="s">
        <v>6799</v>
      </c>
      <c r="G1582" t="s">
        <v>154</v>
      </c>
      <c r="H1582" t="s">
        <v>6347</v>
      </c>
      <c r="I1582" t="s">
        <v>6685</v>
      </c>
      <c r="N1582" t="s">
        <v>6349</v>
      </c>
      <c r="O1582" s="5">
        <f>0</f>
        <v>0</v>
      </c>
    </row>
    <row r="1583" spans="1:15" hidden="1" x14ac:dyDescent="0.35">
      <c r="A1583" t="s">
        <v>6535</v>
      </c>
      <c r="B1583" t="s">
        <v>2823</v>
      </c>
      <c r="C1583" t="s">
        <v>6503</v>
      </c>
      <c r="D1583" t="s">
        <v>2824</v>
      </c>
      <c r="E1583" t="s">
        <v>6683</v>
      </c>
      <c r="F1583" s="11" t="s">
        <v>6800</v>
      </c>
      <c r="G1583" t="s">
        <v>154</v>
      </c>
      <c r="H1583" t="s">
        <v>6347</v>
      </c>
      <c r="I1583" t="s">
        <v>6685</v>
      </c>
      <c r="N1583" t="s">
        <v>6349</v>
      </c>
      <c r="O1583" s="5">
        <f>0</f>
        <v>0</v>
      </c>
    </row>
    <row r="1584" spans="1:15" hidden="1" x14ac:dyDescent="0.35">
      <c r="A1584" t="s">
        <v>6535</v>
      </c>
      <c r="B1584" t="s">
        <v>2823</v>
      </c>
      <c r="C1584" t="s">
        <v>6503</v>
      </c>
      <c r="D1584" t="s">
        <v>2824</v>
      </c>
      <c r="E1584" t="s">
        <v>6683</v>
      </c>
      <c r="F1584" s="11" t="s">
        <v>6801</v>
      </c>
      <c r="G1584" t="s">
        <v>154</v>
      </c>
      <c r="H1584" t="s">
        <v>6347</v>
      </c>
      <c r="I1584" t="s">
        <v>6685</v>
      </c>
      <c r="N1584" t="s">
        <v>6349</v>
      </c>
      <c r="O1584" s="5">
        <f>0</f>
        <v>0</v>
      </c>
    </row>
    <row r="1585" spans="1:15" hidden="1" x14ac:dyDescent="0.35">
      <c r="A1585" t="s">
        <v>6535</v>
      </c>
      <c r="B1585" t="s">
        <v>2823</v>
      </c>
      <c r="C1585" t="s">
        <v>6503</v>
      </c>
      <c r="D1585" t="s">
        <v>2824</v>
      </c>
      <c r="E1585" t="s">
        <v>6683</v>
      </c>
      <c r="F1585" s="11" t="s">
        <v>6802</v>
      </c>
      <c r="G1585" t="s">
        <v>154</v>
      </c>
      <c r="H1585" t="s">
        <v>6347</v>
      </c>
      <c r="I1585" t="s">
        <v>6685</v>
      </c>
      <c r="N1585" t="s">
        <v>6349</v>
      </c>
      <c r="O1585" s="5">
        <f>0</f>
        <v>0</v>
      </c>
    </row>
    <row r="1586" spans="1:15" hidden="1" x14ac:dyDescent="0.35">
      <c r="A1586" t="s">
        <v>6535</v>
      </c>
      <c r="B1586" t="s">
        <v>2823</v>
      </c>
      <c r="C1586" t="s">
        <v>6503</v>
      </c>
      <c r="D1586" t="s">
        <v>2824</v>
      </c>
      <c r="E1586" t="s">
        <v>6683</v>
      </c>
      <c r="F1586" s="11" t="s">
        <v>6803</v>
      </c>
      <c r="G1586" t="s">
        <v>154</v>
      </c>
      <c r="H1586" t="s">
        <v>6347</v>
      </c>
      <c r="I1586" t="s">
        <v>6685</v>
      </c>
      <c r="N1586" t="s">
        <v>6349</v>
      </c>
      <c r="O1586" s="5">
        <f>0</f>
        <v>0</v>
      </c>
    </row>
    <row r="1587" spans="1:15" hidden="1" x14ac:dyDescent="0.35">
      <c r="A1587" t="s">
        <v>6535</v>
      </c>
      <c r="B1587" t="s">
        <v>2823</v>
      </c>
      <c r="C1587" t="s">
        <v>6503</v>
      </c>
      <c r="D1587" t="s">
        <v>2824</v>
      </c>
      <c r="E1587" t="s">
        <v>6683</v>
      </c>
      <c r="F1587" s="11" t="s">
        <v>6804</v>
      </c>
      <c r="G1587" t="s">
        <v>154</v>
      </c>
      <c r="H1587" t="s">
        <v>6347</v>
      </c>
      <c r="I1587" t="s">
        <v>6685</v>
      </c>
      <c r="N1587" t="s">
        <v>6349</v>
      </c>
      <c r="O1587" s="5">
        <f>0</f>
        <v>0</v>
      </c>
    </row>
    <row r="1588" spans="1:15" hidden="1" x14ac:dyDescent="0.35">
      <c r="A1588" t="s">
        <v>6535</v>
      </c>
      <c r="B1588" t="s">
        <v>2823</v>
      </c>
      <c r="C1588" t="s">
        <v>6503</v>
      </c>
      <c r="D1588" t="s">
        <v>2824</v>
      </c>
      <c r="E1588" t="s">
        <v>6683</v>
      </c>
      <c r="F1588" s="11" t="s">
        <v>6805</v>
      </c>
      <c r="G1588" t="s">
        <v>154</v>
      </c>
      <c r="H1588" t="s">
        <v>6347</v>
      </c>
      <c r="I1588" t="s">
        <v>6685</v>
      </c>
      <c r="N1588" t="s">
        <v>6349</v>
      </c>
      <c r="O1588" s="5">
        <f>0</f>
        <v>0</v>
      </c>
    </row>
    <row r="1589" spans="1:15" hidden="1" x14ac:dyDescent="0.35">
      <c r="A1589" t="s">
        <v>6535</v>
      </c>
      <c r="B1589" t="s">
        <v>2823</v>
      </c>
      <c r="C1589" t="s">
        <v>6503</v>
      </c>
      <c r="D1589" t="s">
        <v>2824</v>
      </c>
      <c r="E1589" t="s">
        <v>6683</v>
      </c>
      <c r="F1589" s="11" t="s">
        <v>6806</v>
      </c>
      <c r="G1589" t="s">
        <v>154</v>
      </c>
      <c r="H1589" t="s">
        <v>6347</v>
      </c>
      <c r="I1589" t="s">
        <v>6685</v>
      </c>
      <c r="N1589" t="s">
        <v>6349</v>
      </c>
      <c r="O1589" s="5">
        <f>0</f>
        <v>0</v>
      </c>
    </row>
    <row r="1590" spans="1:15" hidden="1" x14ac:dyDescent="0.35">
      <c r="A1590" t="s">
        <v>6535</v>
      </c>
      <c r="B1590" t="s">
        <v>2823</v>
      </c>
      <c r="C1590" t="s">
        <v>6503</v>
      </c>
      <c r="D1590" t="s">
        <v>2824</v>
      </c>
      <c r="E1590" t="s">
        <v>6683</v>
      </c>
      <c r="F1590" s="11" t="s">
        <v>6807</v>
      </c>
      <c r="G1590" t="s">
        <v>154</v>
      </c>
      <c r="H1590" t="s">
        <v>6347</v>
      </c>
      <c r="I1590" t="s">
        <v>6685</v>
      </c>
      <c r="N1590" t="s">
        <v>6349</v>
      </c>
      <c r="O1590" s="5">
        <f>0</f>
        <v>0</v>
      </c>
    </row>
    <row r="1591" spans="1:15" hidden="1" x14ac:dyDescent="0.35">
      <c r="A1591" t="s">
        <v>6535</v>
      </c>
      <c r="B1591" t="s">
        <v>2823</v>
      </c>
      <c r="C1591" t="s">
        <v>6503</v>
      </c>
      <c r="D1591" t="s">
        <v>2824</v>
      </c>
      <c r="E1591" t="s">
        <v>6683</v>
      </c>
      <c r="F1591" s="11" t="s">
        <v>6808</v>
      </c>
      <c r="G1591" t="s">
        <v>154</v>
      </c>
      <c r="H1591" t="s">
        <v>6347</v>
      </c>
      <c r="I1591" t="s">
        <v>6685</v>
      </c>
      <c r="N1591" t="s">
        <v>6349</v>
      </c>
      <c r="O1591" s="5">
        <f>0</f>
        <v>0</v>
      </c>
    </row>
    <row r="1592" spans="1:15" hidden="1" x14ac:dyDescent="0.35">
      <c r="A1592" t="s">
        <v>6535</v>
      </c>
      <c r="B1592" t="s">
        <v>2823</v>
      </c>
      <c r="C1592" t="s">
        <v>6503</v>
      </c>
      <c r="D1592" t="s">
        <v>2824</v>
      </c>
      <c r="E1592" t="s">
        <v>6683</v>
      </c>
      <c r="F1592" s="11" t="s">
        <v>6809</v>
      </c>
      <c r="G1592" t="s">
        <v>154</v>
      </c>
      <c r="H1592" t="s">
        <v>6347</v>
      </c>
      <c r="I1592" t="s">
        <v>6685</v>
      </c>
      <c r="N1592" t="s">
        <v>6349</v>
      </c>
      <c r="O1592" s="5">
        <f>0</f>
        <v>0</v>
      </c>
    </row>
    <row r="1593" spans="1:15" hidden="1" x14ac:dyDescent="0.35">
      <c r="A1593" t="s">
        <v>6535</v>
      </c>
      <c r="B1593" t="s">
        <v>2823</v>
      </c>
      <c r="C1593" t="s">
        <v>6503</v>
      </c>
      <c r="D1593" t="s">
        <v>2824</v>
      </c>
      <c r="E1593" t="s">
        <v>6683</v>
      </c>
      <c r="F1593" s="11" t="s">
        <v>6810</v>
      </c>
      <c r="G1593" t="s">
        <v>154</v>
      </c>
      <c r="H1593" t="s">
        <v>6347</v>
      </c>
      <c r="I1593" t="s">
        <v>6685</v>
      </c>
      <c r="N1593" t="s">
        <v>6349</v>
      </c>
      <c r="O1593" s="5">
        <f>0</f>
        <v>0</v>
      </c>
    </row>
    <row r="1594" spans="1:15" hidden="1" x14ac:dyDescent="0.35">
      <c r="A1594" t="s">
        <v>6535</v>
      </c>
      <c r="B1594" t="s">
        <v>2823</v>
      </c>
      <c r="C1594" t="s">
        <v>6503</v>
      </c>
      <c r="D1594" t="s">
        <v>2824</v>
      </c>
      <c r="E1594" t="s">
        <v>6683</v>
      </c>
      <c r="F1594" s="11" t="s">
        <v>6811</v>
      </c>
      <c r="G1594" t="s">
        <v>154</v>
      </c>
      <c r="H1594" t="s">
        <v>6347</v>
      </c>
      <c r="I1594" t="s">
        <v>6685</v>
      </c>
      <c r="N1594" t="s">
        <v>6349</v>
      </c>
      <c r="O1594" s="5">
        <f>0</f>
        <v>0</v>
      </c>
    </row>
    <row r="1595" spans="1:15" hidden="1" x14ac:dyDescent="0.35">
      <c r="A1595" t="s">
        <v>6535</v>
      </c>
      <c r="B1595" t="s">
        <v>2823</v>
      </c>
      <c r="C1595" t="s">
        <v>6503</v>
      </c>
      <c r="D1595" t="s">
        <v>2824</v>
      </c>
      <c r="E1595" t="s">
        <v>6683</v>
      </c>
      <c r="F1595" s="11" t="s">
        <v>6812</v>
      </c>
      <c r="G1595" t="s">
        <v>154</v>
      </c>
      <c r="H1595" t="s">
        <v>6347</v>
      </c>
      <c r="I1595" t="s">
        <v>6685</v>
      </c>
      <c r="N1595" t="s">
        <v>6349</v>
      </c>
      <c r="O1595" s="5">
        <f>0</f>
        <v>0</v>
      </c>
    </row>
    <row r="1596" spans="1:15" hidden="1" x14ac:dyDescent="0.35">
      <c r="A1596" t="s">
        <v>6535</v>
      </c>
      <c r="B1596" t="s">
        <v>2823</v>
      </c>
      <c r="C1596" t="s">
        <v>6503</v>
      </c>
      <c r="D1596" t="s">
        <v>2824</v>
      </c>
      <c r="E1596" t="s">
        <v>6683</v>
      </c>
      <c r="F1596" s="11" t="s">
        <v>6813</v>
      </c>
      <c r="G1596" t="s">
        <v>154</v>
      </c>
      <c r="H1596" t="s">
        <v>6347</v>
      </c>
      <c r="I1596" t="s">
        <v>6685</v>
      </c>
      <c r="N1596" t="s">
        <v>6349</v>
      </c>
      <c r="O1596" s="5">
        <f>0</f>
        <v>0</v>
      </c>
    </row>
    <row r="1597" spans="1:15" hidden="1" x14ac:dyDescent="0.35">
      <c r="A1597" t="s">
        <v>6535</v>
      </c>
      <c r="B1597" t="s">
        <v>2823</v>
      </c>
      <c r="C1597" t="s">
        <v>6503</v>
      </c>
      <c r="D1597" t="s">
        <v>2824</v>
      </c>
      <c r="E1597" t="s">
        <v>6683</v>
      </c>
      <c r="F1597" s="11" t="s">
        <v>6814</v>
      </c>
      <c r="G1597" t="s">
        <v>154</v>
      </c>
      <c r="H1597" t="s">
        <v>6347</v>
      </c>
      <c r="I1597" t="s">
        <v>6685</v>
      </c>
      <c r="N1597" t="s">
        <v>6349</v>
      </c>
      <c r="O1597" s="5">
        <f>0</f>
        <v>0</v>
      </c>
    </row>
    <row r="1598" spans="1:15" hidden="1" x14ac:dyDescent="0.35">
      <c r="A1598" t="s">
        <v>6535</v>
      </c>
      <c r="B1598" t="s">
        <v>2823</v>
      </c>
      <c r="C1598" t="s">
        <v>6503</v>
      </c>
      <c r="D1598" t="s">
        <v>2824</v>
      </c>
      <c r="E1598" t="s">
        <v>6683</v>
      </c>
      <c r="F1598" s="11" t="s">
        <v>6815</v>
      </c>
      <c r="G1598" t="s">
        <v>154</v>
      </c>
      <c r="H1598" t="s">
        <v>6347</v>
      </c>
      <c r="I1598" t="s">
        <v>6685</v>
      </c>
      <c r="N1598" t="s">
        <v>6349</v>
      </c>
      <c r="O1598" s="5">
        <f>0</f>
        <v>0</v>
      </c>
    </row>
    <row r="1599" spans="1:15" hidden="1" x14ac:dyDescent="0.35">
      <c r="A1599" t="s">
        <v>6535</v>
      </c>
      <c r="B1599" t="s">
        <v>2823</v>
      </c>
      <c r="C1599" t="s">
        <v>6503</v>
      </c>
      <c r="D1599" t="s">
        <v>2824</v>
      </c>
      <c r="E1599" t="s">
        <v>6683</v>
      </c>
      <c r="F1599" s="11" t="s">
        <v>6816</v>
      </c>
      <c r="G1599" t="s">
        <v>154</v>
      </c>
      <c r="H1599" t="s">
        <v>6347</v>
      </c>
      <c r="I1599" t="s">
        <v>6685</v>
      </c>
      <c r="N1599" t="s">
        <v>6349</v>
      </c>
      <c r="O1599" s="5">
        <f>0</f>
        <v>0</v>
      </c>
    </row>
    <row r="1600" spans="1:15" hidden="1" x14ac:dyDescent="0.35">
      <c r="A1600" t="s">
        <v>6535</v>
      </c>
      <c r="B1600" t="s">
        <v>2823</v>
      </c>
      <c r="C1600" t="s">
        <v>6442</v>
      </c>
      <c r="D1600" t="s">
        <v>2913</v>
      </c>
      <c r="E1600" t="s">
        <v>119</v>
      </c>
      <c r="F1600" t="s">
        <v>119</v>
      </c>
      <c r="G1600" t="s">
        <v>162</v>
      </c>
      <c r="H1600" t="s">
        <v>6347</v>
      </c>
      <c r="I1600" t="s">
        <v>6455</v>
      </c>
      <c r="N1600" t="s">
        <v>6349</v>
      </c>
      <c r="O1600" s="5">
        <f>0</f>
        <v>0</v>
      </c>
    </row>
    <row r="1601" spans="1:16" hidden="1" x14ac:dyDescent="0.35">
      <c r="A1601" t="s">
        <v>6535</v>
      </c>
      <c r="B1601" t="s">
        <v>2823</v>
      </c>
      <c r="C1601" t="s">
        <v>6442</v>
      </c>
      <c r="D1601" t="s">
        <v>2913</v>
      </c>
      <c r="E1601" t="s">
        <v>119</v>
      </c>
      <c r="F1601" t="s">
        <v>119</v>
      </c>
      <c r="G1601" t="s">
        <v>162</v>
      </c>
      <c r="H1601" t="s">
        <v>6347</v>
      </c>
      <c r="I1601" t="s">
        <v>6453</v>
      </c>
      <c r="N1601" t="s">
        <v>6349</v>
      </c>
      <c r="O1601" s="5">
        <f>0</f>
        <v>0</v>
      </c>
    </row>
    <row r="1602" spans="1:16" hidden="1" x14ac:dyDescent="0.35">
      <c r="A1602" t="s">
        <v>6535</v>
      </c>
      <c r="B1602" t="s">
        <v>2823</v>
      </c>
      <c r="C1602" t="s">
        <v>6442</v>
      </c>
      <c r="D1602" t="s">
        <v>2913</v>
      </c>
      <c r="E1602" t="s">
        <v>119</v>
      </c>
      <c r="F1602" t="s">
        <v>119</v>
      </c>
      <c r="G1602" t="s">
        <v>154</v>
      </c>
      <c r="H1602" t="s">
        <v>5707</v>
      </c>
      <c r="I1602" t="s">
        <v>6454</v>
      </c>
      <c r="N1602" t="s">
        <v>6349</v>
      </c>
      <c r="O1602" s="5">
        <f>0</f>
        <v>0</v>
      </c>
    </row>
    <row r="1603" spans="1:16" hidden="1" x14ac:dyDescent="0.35">
      <c r="A1603" t="s">
        <v>6535</v>
      </c>
      <c r="B1603" t="s">
        <v>2823</v>
      </c>
      <c r="C1603" t="s">
        <v>6442</v>
      </c>
      <c r="D1603" t="s">
        <v>2913</v>
      </c>
      <c r="E1603" t="s">
        <v>119</v>
      </c>
      <c r="F1603" t="s">
        <v>119</v>
      </c>
      <c r="G1603" t="s">
        <v>159</v>
      </c>
      <c r="H1603" t="s">
        <v>5707</v>
      </c>
      <c r="I1603" t="s">
        <v>6445</v>
      </c>
      <c r="N1603" t="s">
        <v>6349</v>
      </c>
      <c r="O1603" s="5">
        <f>0</f>
        <v>0</v>
      </c>
    </row>
    <row r="1604" spans="1:16" hidden="1" x14ac:dyDescent="0.35">
      <c r="A1604" t="s">
        <v>6535</v>
      </c>
      <c r="B1604" t="s">
        <v>2823</v>
      </c>
      <c r="C1604" t="s">
        <v>6442</v>
      </c>
      <c r="D1604" t="s">
        <v>2913</v>
      </c>
      <c r="E1604" t="s">
        <v>119</v>
      </c>
      <c r="F1604" t="s">
        <v>119</v>
      </c>
      <c r="G1604" t="s">
        <v>154</v>
      </c>
      <c r="H1604" t="s">
        <v>6347</v>
      </c>
      <c r="I1604" t="s">
        <v>6738</v>
      </c>
      <c r="N1604" t="s">
        <v>6349</v>
      </c>
      <c r="O1604" s="5">
        <f>0</f>
        <v>0</v>
      </c>
    </row>
    <row r="1605" spans="1:16" hidden="1" x14ac:dyDescent="0.35">
      <c r="A1605" t="s">
        <v>6535</v>
      </c>
      <c r="B1605" t="s">
        <v>2823</v>
      </c>
      <c r="C1605" t="s">
        <v>6365</v>
      </c>
      <c r="D1605" t="s">
        <v>3811</v>
      </c>
      <c r="E1605" t="s">
        <v>119</v>
      </c>
      <c r="F1605" t="s">
        <v>119</v>
      </c>
      <c r="G1605" t="s">
        <v>162</v>
      </c>
      <c r="H1605" t="s">
        <v>5707</v>
      </c>
      <c r="I1605" t="s">
        <v>6366</v>
      </c>
      <c r="N1605" t="s">
        <v>6349</v>
      </c>
      <c r="O1605" s="5">
        <f>0</f>
        <v>0</v>
      </c>
      <c r="P1605" t="s">
        <v>22</v>
      </c>
    </row>
    <row r="1606" spans="1:16" hidden="1" x14ac:dyDescent="0.35">
      <c r="A1606" t="s">
        <v>6535</v>
      </c>
      <c r="B1606" t="s">
        <v>2823</v>
      </c>
      <c r="C1606" t="s">
        <v>6357</v>
      </c>
      <c r="D1606" t="s">
        <v>6817</v>
      </c>
      <c r="E1606" t="s">
        <v>6360</v>
      </c>
      <c r="F1606" t="s">
        <v>119</v>
      </c>
      <c r="G1606" t="s">
        <v>162</v>
      </c>
      <c r="H1606" t="s">
        <v>6347</v>
      </c>
      <c r="I1606" t="s">
        <v>6362</v>
      </c>
      <c r="N1606" t="s">
        <v>6349</v>
      </c>
      <c r="O1606" s="5">
        <f>0</f>
        <v>0</v>
      </c>
    </row>
    <row r="1607" spans="1:16" hidden="1" x14ac:dyDescent="0.35">
      <c r="A1607" t="s">
        <v>6535</v>
      </c>
      <c r="B1607" t="s">
        <v>2823</v>
      </c>
      <c r="C1607" t="s">
        <v>6357</v>
      </c>
      <c r="D1607" t="s">
        <v>6817</v>
      </c>
      <c r="E1607" t="s">
        <v>119</v>
      </c>
      <c r="F1607" t="s">
        <v>119</v>
      </c>
      <c r="G1607" t="s">
        <v>162</v>
      </c>
      <c r="H1607" t="s">
        <v>6347</v>
      </c>
      <c r="I1607" t="s">
        <v>6359</v>
      </c>
      <c r="N1607" t="s">
        <v>6349</v>
      </c>
      <c r="O1607" s="5">
        <f>0</f>
        <v>0</v>
      </c>
    </row>
    <row r="1608" spans="1:16" hidden="1" x14ac:dyDescent="0.35">
      <c r="A1608" t="s">
        <v>6535</v>
      </c>
      <c r="B1608" t="s">
        <v>2823</v>
      </c>
      <c r="C1608" t="s">
        <v>6357</v>
      </c>
      <c r="D1608" t="s">
        <v>6818</v>
      </c>
      <c r="E1608" t="s">
        <v>6360</v>
      </c>
      <c r="F1608" t="s">
        <v>119</v>
      </c>
      <c r="G1608" t="s">
        <v>162</v>
      </c>
      <c r="H1608" t="s">
        <v>6347</v>
      </c>
      <c r="I1608" t="s">
        <v>6362</v>
      </c>
      <c r="N1608" t="s">
        <v>6349</v>
      </c>
      <c r="O1608" s="5">
        <f>0</f>
        <v>0</v>
      </c>
    </row>
    <row r="1609" spans="1:16" hidden="1" x14ac:dyDescent="0.35">
      <c r="A1609" t="s">
        <v>6535</v>
      </c>
      <c r="B1609" t="s">
        <v>2823</v>
      </c>
      <c r="C1609" t="s">
        <v>6357</v>
      </c>
      <c r="D1609" t="s">
        <v>6818</v>
      </c>
      <c r="E1609" t="s">
        <v>119</v>
      </c>
      <c r="F1609" t="s">
        <v>119</v>
      </c>
      <c r="G1609" t="s">
        <v>162</v>
      </c>
      <c r="H1609" t="s">
        <v>6347</v>
      </c>
      <c r="I1609" t="s">
        <v>6359</v>
      </c>
      <c r="N1609" t="s">
        <v>6349</v>
      </c>
      <c r="O1609" s="5">
        <f>0</f>
        <v>0</v>
      </c>
    </row>
    <row r="1610" spans="1:16" hidden="1" x14ac:dyDescent="0.35">
      <c r="A1610" t="s">
        <v>6535</v>
      </c>
      <c r="B1610" t="s">
        <v>2823</v>
      </c>
      <c r="C1610" t="s">
        <v>6357</v>
      </c>
      <c r="D1610" t="s">
        <v>6818</v>
      </c>
      <c r="E1610" t="s">
        <v>6360</v>
      </c>
      <c r="F1610" t="s">
        <v>119</v>
      </c>
      <c r="G1610" t="s">
        <v>162</v>
      </c>
      <c r="H1610" t="s">
        <v>6347</v>
      </c>
      <c r="I1610" t="s">
        <v>6361</v>
      </c>
      <c r="N1610" t="s">
        <v>6349</v>
      </c>
      <c r="O1610" s="5">
        <f>0</f>
        <v>0</v>
      </c>
    </row>
    <row r="1611" spans="1:16" hidden="1" x14ac:dyDescent="0.35">
      <c r="A1611" t="s">
        <v>6535</v>
      </c>
      <c r="B1611" t="s">
        <v>2823</v>
      </c>
      <c r="C1611" t="s">
        <v>6357</v>
      </c>
      <c r="D1611" t="s">
        <v>6819</v>
      </c>
      <c r="E1611" t="s">
        <v>6360</v>
      </c>
      <c r="F1611" t="s">
        <v>119</v>
      </c>
      <c r="G1611" t="s">
        <v>162</v>
      </c>
      <c r="H1611" t="s">
        <v>6347</v>
      </c>
      <c r="I1611" t="s">
        <v>6362</v>
      </c>
      <c r="N1611" t="s">
        <v>6349</v>
      </c>
      <c r="O1611" s="5">
        <f>0</f>
        <v>0</v>
      </c>
    </row>
    <row r="1612" spans="1:16" hidden="1" x14ac:dyDescent="0.35">
      <c r="A1612" t="s">
        <v>6535</v>
      </c>
      <c r="B1612" t="s">
        <v>2823</v>
      </c>
      <c r="C1612" t="s">
        <v>6357</v>
      </c>
      <c r="D1612" t="s">
        <v>6819</v>
      </c>
      <c r="E1612" t="s">
        <v>6360</v>
      </c>
      <c r="F1612" t="s">
        <v>119</v>
      </c>
      <c r="G1612" t="s">
        <v>162</v>
      </c>
      <c r="H1612" t="s">
        <v>6347</v>
      </c>
      <c r="I1612" t="s">
        <v>6361</v>
      </c>
      <c r="N1612" t="s">
        <v>6349</v>
      </c>
      <c r="O1612" s="5">
        <f>0</f>
        <v>0</v>
      </c>
    </row>
    <row r="1613" spans="1:16" hidden="1" x14ac:dyDescent="0.35">
      <c r="A1613" t="s">
        <v>6535</v>
      </c>
      <c r="B1613" t="s">
        <v>2823</v>
      </c>
      <c r="C1613" t="s">
        <v>6357</v>
      </c>
      <c r="D1613" t="s">
        <v>6819</v>
      </c>
      <c r="E1613" t="s">
        <v>119</v>
      </c>
      <c r="F1613" t="s">
        <v>119</v>
      </c>
      <c r="G1613" t="s">
        <v>162</v>
      </c>
      <c r="H1613" t="s">
        <v>6347</v>
      </c>
      <c r="I1613" t="s">
        <v>6359</v>
      </c>
      <c r="N1613" t="s">
        <v>6349</v>
      </c>
      <c r="O1613" s="5">
        <f>0</f>
        <v>0</v>
      </c>
    </row>
    <row r="1614" spans="1:16" hidden="1" x14ac:dyDescent="0.35">
      <c r="A1614" t="s">
        <v>6535</v>
      </c>
      <c r="B1614" t="s">
        <v>2823</v>
      </c>
      <c r="C1614" t="s">
        <v>6357</v>
      </c>
      <c r="D1614" t="s">
        <v>6820</v>
      </c>
      <c r="E1614" t="s">
        <v>119</v>
      </c>
      <c r="F1614" t="s">
        <v>119</v>
      </c>
      <c r="G1614" t="s">
        <v>162</v>
      </c>
      <c r="H1614" t="s">
        <v>6347</v>
      </c>
      <c r="I1614" t="s">
        <v>6359</v>
      </c>
      <c r="N1614" t="s">
        <v>6349</v>
      </c>
      <c r="O1614" s="5">
        <f>0</f>
        <v>0</v>
      </c>
    </row>
    <row r="1615" spans="1:16" hidden="1" x14ac:dyDescent="0.35">
      <c r="A1615" t="s">
        <v>6535</v>
      </c>
      <c r="B1615" t="s">
        <v>2823</v>
      </c>
      <c r="C1615" t="s">
        <v>6357</v>
      </c>
      <c r="D1615" t="s">
        <v>6820</v>
      </c>
      <c r="E1615" t="s">
        <v>6360</v>
      </c>
      <c r="F1615" t="s">
        <v>119</v>
      </c>
      <c r="G1615" t="s">
        <v>162</v>
      </c>
      <c r="H1615" t="s">
        <v>6347</v>
      </c>
      <c r="I1615" t="s">
        <v>6362</v>
      </c>
      <c r="N1615" t="s">
        <v>6349</v>
      </c>
      <c r="O1615" s="5">
        <f>0</f>
        <v>0</v>
      </c>
    </row>
    <row r="1616" spans="1:16" hidden="1" x14ac:dyDescent="0.35">
      <c r="A1616" t="s">
        <v>6535</v>
      </c>
      <c r="B1616" t="s">
        <v>2823</v>
      </c>
      <c r="C1616" t="s">
        <v>6357</v>
      </c>
      <c r="D1616" t="s">
        <v>6820</v>
      </c>
      <c r="E1616" t="s">
        <v>6360</v>
      </c>
      <c r="F1616" t="s">
        <v>119</v>
      </c>
      <c r="G1616" t="s">
        <v>162</v>
      </c>
      <c r="H1616" t="s">
        <v>6347</v>
      </c>
      <c r="I1616" t="s">
        <v>6361</v>
      </c>
      <c r="N1616" t="s">
        <v>6349</v>
      </c>
      <c r="O1616" s="5">
        <f>0</f>
        <v>0</v>
      </c>
    </row>
    <row r="1617" spans="1:15" hidden="1" x14ac:dyDescent="0.35">
      <c r="A1617" t="s">
        <v>6535</v>
      </c>
      <c r="B1617" t="s">
        <v>2823</v>
      </c>
      <c r="C1617" t="s">
        <v>6357</v>
      </c>
      <c r="D1617" t="s">
        <v>6821</v>
      </c>
      <c r="E1617" t="s">
        <v>6360</v>
      </c>
      <c r="F1617" t="s">
        <v>119</v>
      </c>
      <c r="G1617" t="s">
        <v>162</v>
      </c>
      <c r="H1617" t="s">
        <v>6347</v>
      </c>
      <c r="I1617" t="s">
        <v>6361</v>
      </c>
      <c r="N1617" t="s">
        <v>6349</v>
      </c>
      <c r="O1617" s="5">
        <f>0</f>
        <v>0</v>
      </c>
    </row>
    <row r="1618" spans="1:15" hidden="1" x14ac:dyDescent="0.35">
      <c r="A1618" t="s">
        <v>6535</v>
      </c>
      <c r="B1618" t="s">
        <v>2823</v>
      </c>
      <c r="C1618" t="s">
        <v>6357</v>
      </c>
      <c r="D1618" t="s">
        <v>6821</v>
      </c>
      <c r="E1618" t="s">
        <v>119</v>
      </c>
      <c r="F1618" t="s">
        <v>119</v>
      </c>
      <c r="G1618" t="s">
        <v>162</v>
      </c>
      <c r="H1618" t="s">
        <v>6347</v>
      </c>
      <c r="I1618" t="s">
        <v>6359</v>
      </c>
      <c r="N1618" t="s">
        <v>6349</v>
      </c>
      <c r="O1618" s="5">
        <f>0</f>
        <v>0</v>
      </c>
    </row>
    <row r="1619" spans="1:15" hidden="1" x14ac:dyDescent="0.35">
      <c r="A1619" t="s">
        <v>6535</v>
      </c>
      <c r="B1619" t="s">
        <v>2823</v>
      </c>
      <c r="C1619" t="s">
        <v>6357</v>
      </c>
      <c r="D1619" t="s">
        <v>6821</v>
      </c>
      <c r="E1619" t="s">
        <v>6360</v>
      </c>
      <c r="F1619" t="s">
        <v>119</v>
      </c>
      <c r="G1619" t="s">
        <v>162</v>
      </c>
      <c r="H1619" t="s">
        <v>6347</v>
      </c>
      <c r="I1619" t="s">
        <v>6362</v>
      </c>
      <c r="N1619" t="s">
        <v>6349</v>
      </c>
      <c r="O1619" s="5">
        <f>0</f>
        <v>0</v>
      </c>
    </row>
    <row r="1620" spans="1:15" hidden="1" x14ac:dyDescent="0.35">
      <c r="A1620" t="s">
        <v>6535</v>
      </c>
      <c r="B1620" t="s">
        <v>2823</v>
      </c>
      <c r="C1620" t="s">
        <v>6357</v>
      </c>
      <c r="D1620" t="s">
        <v>6822</v>
      </c>
      <c r="E1620" t="s">
        <v>6360</v>
      </c>
      <c r="F1620" t="s">
        <v>119</v>
      </c>
      <c r="G1620" t="s">
        <v>162</v>
      </c>
      <c r="H1620" t="s">
        <v>6347</v>
      </c>
      <c r="I1620" t="s">
        <v>6362</v>
      </c>
      <c r="N1620" t="s">
        <v>6349</v>
      </c>
      <c r="O1620" s="5">
        <f>0</f>
        <v>0</v>
      </c>
    </row>
    <row r="1621" spans="1:15" hidden="1" x14ac:dyDescent="0.35">
      <c r="A1621" t="s">
        <v>6535</v>
      </c>
      <c r="B1621" t="s">
        <v>2823</v>
      </c>
      <c r="C1621" t="s">
        <v>6357</v>
      </c>
      <c r="D1621" t="s">
        <v>6822</v>
      </c>
      <c r="E1621" t="s">
        <v>119</v>
      </c>
      <c r="F1621" t="s">
        <v>119</v>
      </c>
      <c r="G1621" t="s">
        <v>162</v>
      </c>
      <c r="H1621" t="s">
        <v>6347</v>
      </c>
      <c r="I1621" t="s">
        <v>6359</v>
      </c>
      <c r="N1621" t="s">
        <v>6349</v>
      </c>
      <c r="O1621" s="5">
        <f>0</f>
        <v>0</v>
      </c>
    </row>
    <row r="1622" spans="1:15" hidden="1" x14ac:dyDescent="0.35">
      <c r="A1622" t="s">
        <v>6535</v>
      </c>
      <c r="B1622" t="s">
        <v>2823</v>
      </c>
      <c r="C1622" t="s">
        <v>6357</v>
      </c>
      <c r="D1622" t="s">
        <v>6822</v>
      </c>
      <c r="E1622" t="s">
        <v>6360</v>
      </c>
      <c r="F1622" t="s">
        <v>119</v>
      </c>
      <c r="G1622" t="s">
        <v>162</v>
      </c>
      <c r="H1622" t="s">
        <v>6347</v>
      </c>
      <c r="I1622" t="s">
        <v>6361</v>
      </c>
      <c r="N1622" t="s">
        <v>6349</v>
      </c>
      <c r="O1622" s="5">
        <f>0</f>
        <v>0</v>
      </c>
    </row>
    <row r="1623" spans="1:15" hidden="1" x14ac:dyDescent="0.35">
      <c r="A1623" t="s">
        <v>6535</v>
      </c>
      <c r="B1623" t="s">
        <v>2823</v>
      </c>
      <c r="C1623" t="s">
        <v>6357</v>
      </c>
      <c r="D1623" t="s">
        <v>6823</v>
      </c>
      <c r="E1623" t="s">
        <v>119</v>
      </c>
      <c r="F1623" t="s">
        <v>119</v>
      </c>
      <c r="G1623" t="s">
        <v>162</v>
      </c>
      <c r="H1623" t="s">
        <v>6347</v>
      </c>
      <c r="I1623" t="s">
        <v>6359</v>
      </c>
      <c r="N1623" t="s">
        <v>6349</v>
      </c>
      <c r="O1623" s="5">
        <f>0</f>
        <v>0</v>
      </c>
    </row>
    <row r="1624" spans="1:15" hidden="1" x14ac:dyDescent="0.35">
      <c r="A1624" t="s">
        <v>6535</v>
      </c>
      <c r="B1624" t="s">
        <v>2823</v>
      </c>
      <c r="C1624" t="s">
        <v>6357</v>
      </c>
      <c r="D1624" t="s">
        <v>6823</v>
      </c>
      <c r="E1624" t="s">
        <v>6360</v>
      </c>
      <c r="F1624" t="s">
        <v>119</v>
      </c>
      <c r="G1624" t="s">
        <v>162</v>
      </c>
      <c r="H1624" t="s">
        <v>6347</v>
      </c>
      <c r="I1624" t="s">
        <v>6361</v>
      </c>
      <c r="N1624" t="s">
        <v>6349</v>
      </c>
      <c r="O1624" s="5">
        <f>0</f>
        <v>0</v>
      </c>
    </row>
    <row r="1625" spans="1:15" hidden="1" x14ac:dyDescent="0.35">
      <c r="A1625" t="s">
        <v>6535</v>
      </c>
      <c r="B1625" t="s">
        <v>2823</v>
      </c>
      <c r="C1625" t="s">
        <v>6357</v>
      </c>
      <c r="D1625" t="s">
        <v>6823</v>
      </c>
      <c r="E1625" t="s">
        <v>6360</v>
      </c>
      <c r="F1625" t="s">
        <v>119</v>
      </c>
      <c r="G1625" t="s">
        <v>162</v>
      </c>
      <c r="H1625" t="s">
        <v>6347</v>
      </c>
      <c r="I1625" t="s">
        <v>6362</v>
      </c>
      <c r="N1625" t="s">
        <v>6349</v>
      </c>
      <c r="O1625" s="5">
        <f>0</f>
        <v>0</v>
      </c>
    </row>
    <row r="1626" spans="1:15" hidden="1" x14ac:dyDescent="0.35">
      <c r="A1626" t="s">
        <v>6535</v>
      </c>
      <c r="B1626" t="s">
        <v>2823</v>
      </c>
      <c r="C1626" t="s">
        <v>6357</v>
      </c>
      <c r="D1626" t="s">
        <v>6824</v>
      </c>
      <c r="E1626" t="s">
        <v>119</v>
      </c>
      <c r="F1626" t="s">
        <v>119</v>
      </c>
      <c r="G1626" t="s">
        <v>162</v>
      </c>
      <c r="H1626" t="s">
        <v>6347</v>
      </c>
      <c r="I1626" t="s">
        <v>6359</v>
      </c>
      <c r="N1626" t="s">
        <v>6349</v>
      </c>
      <c r="O1626" s="5">
        <f>0</f>
        <v>0</v>
      </c>
    </row>
    <row r="1627" spans="1:15" hidden="1" x14ac:dyDescent="0.35">
      <c r="A1627" t="s">
        <v>6535</v>
      </c>
      <c r="B1627" t="s">
        <v>2823</v>
      </c>
      <c r="C1627" t="s">
        <v>6357</v>
      </c>
      <c r="D1627" t="s">
        <v>6824</v>
      </c>
      <c r="E1627" t="s">
        <v>6360</v>
      </c>
      <c r="F1627" t="s">
        <v>119</v>
      </c>
      <c r="G1627" t="s">
        <v>162</v>
      </c>
      <c r="H1627" t="s">
        <v>6347</v>
      </c>
      <c r="I1627" t="s">
        <v>6361</v>
      </c>
      <c r="N1627" t="s">
        <v>6349</v>
      </c>
      <c r="O1627" s="5">
        <f>0</f>
        <v>0</v>
      </c>
    </row>
    <row r="1628" spans="1:15" hidden="1" x14ac:dyDescent="0.35">
      <c r="A1628" t="s">
        <v>6535</v>
      </c>
      <c r="B1628" t="s">
        <v>2823</v>
      </c>
      <c r="C1628" t="s">
        <v>6357</v>
      </c>
      <c r="D1628" t="s">
        <v>6824</v>
      </c>
      <c r="E1628" t="s">
        <v>6360</v>
      </c>
      <c r="F1628" t="s">
        <v>119</v>
      </c>
      <c r="G1628" t="s">
        <v>162</v>
      </c>
      <c r="H1628" t="s">
        <v>6347</v>
      </c>
      <c r="I1628" t="s">
        <v>6362</v>
      </c>
      <c r="N1628" t="s">
        <v>6349</v>
      </c>
      <c r="O1628" s="5">
        <f>0</f>
        <v>0</v>
      </c>
    </row>
    <row r="1629" spans="1:15" hidden="1" x14ac:dyDescent="0.35">
      <c r="A1629" t="s">
        <v>6535</v>
      </c>
      <c r="B1629" t="s">
        <v>2823</v>
      </c>
      <c r="C1629" t="s">
        <v>6357</v>
      </c>
      <c r="D1629" t="s">
        <v>6825</v>
      </c>
      <c r="E1629" t="s">
        <v>6360</v>
      </c>
      <c r="F1629" t="s">
        <v>119</v>
      </c>
      <c r="G1629" t="s">
        <v>162</v>
      </c>
      <c r="H1629" t="s">
        <v>6347</v>
      </c>
      <c r="I1629" t="s">
        <v>6361</v>
      </c>
      <c r="N1629" t="s">
        <v>6349</v>
      </c>
      <c r="O1629" s="5">
        <f>0</f>
        <v>0</v>
      </c>
    </row>
    <row r="1630" spans="1:15" hidden="1" x14ac:dyDescent="0.35">
      <c r="A1630" t="s">
        <v>6535</v>
      </c>
      <c r="B1630" t="s">
        <v>2823</v>
      </c>
      <c r="C1630" t="s">
        <v>6357</v>
      </c>
      <c r="D1630" t="s">
        <v>6825</v>
      </c>
      <c r="E1630" t="s">
        <v>119</v>
      </c>
      <c r="F1630" t="s">
        <v>119</v>
      </c>
      <c r="G1630" t="s">
        <v>162</v>
      </c>
      <c r="H1630" t="s">
        <v>6347</v>
      </c>
      <c r="I1630" t="s">
        <v>6359</v>
      </c>
      <c r="N1630" t="s">
        <v>6349</v>
      </c>
      <c r="O1630" s="5">
        <f>0</f>
        <v>0</v>
      </c>
    </row>
    <row r="1631" spans="1:15" hidden="1" x14ac:dyDescent="0.35">
      <c r="A1631" t="s">
        <v>6535</v>
      </c>
      <c r="B1631" t="s">
        <v>2823</v>
      </c>
      <c r="C1631" t="s">
        <v>6357</v>
      </c>
      <c r="D1631" t="s">
        <v>6825</v>
      </c>
      <c r="E1631" t="s">
        <v>6360</v>
      </c>
      <c r="F1631" t="s">
        <v>119</v>
      </c>
      <c r="G1631" t="s">
        <v>162</v>
      </c>
      <c r="H1631" t="s">
        <v>6347</v>
      </c>
      <c r="I1631" t="s">
        <v>6362</v>
      </c>
      <c r="N1631" t="s">
        <v>6349</v>
      </c>
      <c r="O1631" s="5">
        <f>0</f>
        <v>0</v>
      </c>
    </row>
    <row r="1632" spans="1:15" hidden="1" x14ac:dyDescent="0.35">
      <c r="A1632" t="s">
        <v>6535</v>
      </c>
      <c r="B1632" t="s">
        <v>2823</v>
      </c>
      <c r="C1632" t="s">
        <v>6357</v>
      </c>
      <c r="D1632" t="s">
        <v>6826</v>
      </c>
      <c r="E1632" t="s">
        <v>119</v>
      </c>
      <c r="F1632" t="s">
        <v>119</v>
      </c>
      <c r="G1632" t="s">
        <v>162</v>
      </c>
      <c r="H1632" t="s">
        <v>6347</v>
      </c>
      <c r="I1632" t="s">
        <v>6359</v>
      </c>
      <c r="N1632" t="s">
        <v>6349</v>
      </c>
      <c r="O1632" s="5">
        <f>0</f>
        <v>0</v>
      </c>
    </row>
    <row r="1633" spans="1:15" hidden="1" x14ac:dyDescent="0.35">
      <c r="A1633" t="s">
        <v>6535</v>
      </c>
      <c r="B1633" t="s">
        <v>2823</v>
      </c>
      <c r="C1633" t="s">
        <v>6357</v>
      </c>
      <c r="D1633" t="s">
        <v>6826</v>
      </c>
      <c r="E1633" t="s">
        <v>6360</v>
      </c>
      <c r="F1633" t="s">
        <v>119</v>
      </c>
      <c r="G1633" t="s">
        <v>162</v>
      </c>
      <c r="H1633" t="s">
        <v>6347</v>
      </c>
      <c r="I1633" t="s">
        <v>6361</v>
      </c>
      <c r="N1633" t="s">
        <v>6349</v>
      </c>
      <c r="O1633" s="5">
        <f>0</f>
        <v>0</v>
      </c>
    </row>
    <row r="1634" spans="1:15" hidden="1" x14ac:dyDescent="0.35">
      <c r="A1634" t="s">
        <v>6535</v>
      </c>
      <c r="B1634" t="s">
        <v>2823</v>
      </c>
      <c r="C1634" t="s">
        <v>6357</v>
      </c>
      <c r="D1634" t="s">
        <v>6826</v>
      </c>
      <c r="E1634" t="s">
        <v>6360</v>
      </c>
      <c r="F1634" t="s">
        <v>119</v>
      </c>
      <c r="G1634" t="s">
        <v>162</v>
      </c>
      <c r="H1634" t="s">
        <v>6347</v>
      </c>
      <c r="I1634" t="s">
        <v>6362</v>
      </c>
      <c r="N1634" t="s">
        <v>6349</v>
      </c>
      <c r="O1634" s="5">
        <f>0</f>
        <v>0</v>
      </c>
    </row>
    <row r="1635" spans="1:15" hidden="1" x14ac:dyDescent="0.35">
      <c r="A1635" t="s">
        <v>6535</v>
      </c>
      <c r="B1635" t="s">
        <v>2823</v>
      </c>
      <c r="C1635" t="s">
        <v>6357</v>
      </c>
      <c r="D1635" t="s">
        <v>6827</v>
      </c>
      <c r="E1635" t="s">
        <v>119</v>
      </c>
      <c r="F1635" t="s">
        <v>119</v>
      </c>
      <c r="G1635" t="s">
        <v>162</v>
      </c>
      <c r="H1635" t="s">
        <v>6347</v>
      </c>
      <c r="I1635" t="s">
        <v>6359</v>
      </c>
      <c r="N1635" t="s">
        <v>6349</v>
      </c>
      <c r="O1635" s="5">
        <f>0</f>
        <v>0</v>
      </c>
    </row>
    <row r="1636" spans="1:15" hidden="1" x14ac:dyDescent="0.35">
      <c r="A1636" t="s">
        <v>6535</v>
      </c>
      <c r="B1636" t="s">
        <v>2823</v>
      </c>
      <c r="C1636" t="s">
        <v>6357</v>
      </c>
      <c r="D1636" t="s">
        <v>6827</v>
      </c>
      <c r="E1636" t="s">
        <v>6360</v>
      </c>
      <c r="F1636" t="s">
        <v>119</v>
      </c>
      <c r="G1636" t="s">
        <v>162</v>
      </c>
      <c r="H1636" t="s">
        <v>6347</v>
      </c>
      <c r="I1636" t="s">
        <v>6362</v>
      </c>
      <c r="N1636" t="s">
        <v>6349</v>
      </c>
      <c r="O1636" s="5">
        <f>0</f>
        <v>0</v>
      </c>
    </row>
    <row r="1637" spans="1:15" hidden="1" x14ac:dyDescent="0.35">
      <c r="A1637" t="s">
        <v>6535</v>
      </c>
      <c r="B1637" t="s">
        <v>2823</v>
      </c>
      <c r="C1637" t="s">
        <v>6357</v>
      </c>
      <c r="D1637" t="s">
        <v>6827</v>
      </c>
      <c r="E1637" t="s">
        <v>6360</v>
      </c>
      <c r="F1637" t="s">
        <v>119</v>
      </c>
      <c r="G1637" t="s">
        <v>162</v>
      </c>
      <c r="H1637" t="s">
        <v>6347</v>
      </c>
      <c r="I1637" t="s">
        <v>6361</v>
      </c>
      <c r="N1637" t="s">
        <v>6349</v>
      </c>
      <c r="O1637" s="5">
        <f>0</f>
        <v>0</v>
      </c>
    </row>
    <row r="1638" spans="1:15" hidden="1" x14ac:dyDescent="0.35">
      <c r="A1638" t="s">
        <v>6535</v>
      </c>
      <c r="B1638" t="s">
        <v>2823</v>
      </c>
      <c r="C1638" t="s">
        <v>6357</v>
      </c>
      <c r="D1638" t="s">
        <v>6828</v>
      </c>
      <c r="E1638" t="s">
        <v>6360</v>
      </c>
      <c r="F1638" t="s">
        <v>119</v>
      </c>
      <c r="G1638" t="s">
        <v>162</v>
      </c>
      <c r="H1638" t="s">
        <v>6347</v>
      </c>
      <c r="I1638" t="s">
        <v>6362</v>
      </c>
      <c r="N1638" t="s">
        <v>6349</v>
      </c>
      <c r="O1638" s="5">
        <f>0</f>
        <v>0</v>
      </c>
    </row>
    <row r="1639" spans="1:15" hidden="1" x14ac:dyDescent="0.35">
      <c r="A1639" t="s">
        <v>6535</v>
      </c>
      <c r="B1639" t="s">
        <v>2823</v>
      </c>
      <c r="C1639" t="s">
        <v>6357</v>
      </c>
      <c r="D1639" t="s">
        <v>6828</v>
      </c>
      <c r="E1639" t="s">
        <v>119</v>
      </c>
      <c r="F1639" t="s">
        <v>119</v>
      </c>
      <c r="G1639" t="s">
        <v>162</v>
      </c>
      <c r="H1639" t="s">
        <v>6347</v>
      </c>
      <c r="I1639" t="s">
        <v>6359</v>
      </c>
      <c r="N1639" t="s">
        <v>6349</v>
      </c>
      <c r="O1639" s="5">
        <f>0</f>
        <v>0</v>
      </c>
    </row>
    <row r="1640" spans="1:15" hidden="1" x14ac:dyDescent="0.35">
      <c r="A1640" t="s">
        <v>6535</v>
      </c>
      <c r="B1640" t="s">
        <v>2823</v>
      </c>
      <c r="C1640" t="s">
        <v>6357</v>
      </c>
      <c r="D1640" t="s">
        <v>6828</v>
      </c>
      <c r="E1640" t="s">
        <v>6360</v>
      </c>
      <c r="F1640" t="s">
        <v>119</v>
      </c>
      <c r="G1640" t="s">
        <v>162</v>
      </c>
      <c r="H1640" t="s">
        <v>6347</v>
      </c>
      <c r="I1640" t="s">
        <v>6361</v>
      </c>
      <c r="N1640" t="s">
        <v>6349</v>
      </c>
      <c r="O1640" s="5">
        <f>0</f>
        <v>0</v>
      </c>
    </row>
    <row r="1641" spans="1:15" hidden="1" x14ac:dyDescent="0.35">
      <c r="A1641" t="s">
        <v>6535</v>
      </c>
      <c r="B1641" t="s">
        <v>2823</v>
      </c>
      <c r="C1641" t="s">
        <v>6357</v>
      </c>
      <c r="D1641" t="s">
        <v>6829</v>
      </c>
      <c r="E1641" t="s">
        <v>119</v>
      </c>
      <c r="F1641" t="s">
        <v>119</v>
      </c>
      <c r="G1641" t="s">
        <v>162</v>
      </c>
      <c r="H1641" t="s">
        <v>6347</v>
      </c>
      <c r="I1641" t="s">
        <v>6359</v>
      </c>
      <c r="N1641" t="s">
        <v>6349</v>
      </c>
      <c r="O1641" s="5">
        <f>0</f>
        <v>0</v>
      </c>
    </row>
    <row r="1642" spans="1:15" hidden="1" x14ac:dyDescent="0.35">
      <c r="A1642" t="s">
        <v>6535</v>
      </c>
      <c r="B1642" t="s">
        <v>2823</v>
      </c>
      <c r="C1642" t="s">
        <v>6357</v>
      </c>
      <c r="D1642" t="s">
        <v>6829</v>
      </c>
      <c r="E1642" t="s">
        <v>6360</v>
      </c>
      <c r="F1642" t="s">
        <v>119</v>
      </c>
      <c r="G1642" t="s">
        <v>162</v>
      </c>
      <c r="H1642" t="s">
        <v>6347</v>
      </c>
      <c r="I1642" t="s">
        <v>6361</v>
      </c>
      <c r="N1642" t="s">
        <v>6349</v>
      </c>
      <c r="O1642" s="5">
        <f>0</f>
        <v>0</v>
      </c>
    </row>
    <row r="1643" spans="1:15" hidden="1" x14ac:dyDescent="0.35">
      <c r="A1643" t="s">
        <v>6535</v>
      </c>
      <c r="B1643" t="s">
        <v>2823</v>
      </c>
      <c r="C1643" t="s">
        <v>6357</v>
      </c>
      <c r="D1643" t="s">
        <v>6829</v>
      </c>
      <c r="E1643" t="s">
        <v>6360</v>
      </c>
      <c r="F1643" t="s">
        <v>119</v>
      </c>
      <c r="G1643" t="s">
        <v>162</v>
      </c>
      <c r="H1643" t="s">
        <v>6347</v>
      </c>
      <c r="I1643" t="s">
        <v>6362</v>
      </c>
      <c r="N1643" t="s">
        <v>6349</v>
      </c>
      <c r="O1643" s="5">
        <f>0</f>
        <v>0</v>
      </c>
    </row>
    <row r="1644" spans="1:15" hidden="1" x14ac:dyDescent="0.35">
      <c r="A1644" t="s">
        <v>6535</v>
      </c>
      <c r="B1644" t="s">
        <v>2823</v>
      </c>
      <c r="C1644" t="s">
        <v>6357</v>
      </c>
      <c r="D1644" t="s">
        <v>6830</v>
      </c>
      <c r="E1644" t="s">
        <v>6360</v>
      </c>
      <c r="F1644" t="s">
        <v>119</v>
      </c>
      <c r="G1644" t="s">
        <v>162</v>
      </c>
      <c r="H1644" t="s">
        <v>6347</v>
      </c>
      <c r="I1644" t="s">
        <v>6362</v>
      </c>
      <c r="N1644" t="s">
        <v>6349</v>
      </c>
      <c r="O1644" s="5">
        <f>0</f>
        <v>0</v>
      </c>
    </row>
    <row r="1645" spans="1:15" hidden="1" x14ac:dyDescent="0.35">
      <c r="A1645" t="s">
        <v>6535</v>
      </c>
      <c r="B1645" t="s">
        <v>2823</v>
      </c>
      <c r="C1645" t="s">
        <v>6357</v>
      </c>
      <c r="D1645" t="s">
        <v>6830</v>
      </c>
      <c r="E1645" t="s">
        <v>119</v>
      </c>
      <c r="F1645" t="s">
        <v>119</v>
      </c>
      <c r="G1645" t="s">
        <v>162</v>
      </c>
      <c r="H1645" t="s">
        <v>6347</v>
      </c>
      <c r="I1645" t="s">
        <v>6359</v>
      </c>
      <c r="N1645" t="s">
        <v>6349</v>
      </c>
      <c r="O1645" s="5">
        <f>0</f>
        <v>0</v>
      </c>
    </row>
    <row r="1646" spans="1:15" hidden="1" x14ac:dyDescent="0.35">
      <c r="A1646" t="s">
        <v>6535</v>
      </c>
      <c r="B1646" t="s">
        <v>2823</v>
      </c>
      <c r="C1646" t="s">
        <v>6357</v>
      </c>
      <c r="D1646" t="s">
        <v>6830</v>
      </c>
      <c r="E1646" t="s">
        <v>6360</v>
      </c>
      <c r="F1646" t="s">
        <v>119</v>
      </c>
      <c r="G1646" t="s">
        <v>162</v>
      </c>
      <c r="H1646" t="s">
        <v>6347</v>
      </c>
      <c r="I1646" t="s">
        <v>6361</v>
      </c>
      <c r="N1646" t="s">
        <v>6349</v>
      </c>
      <c r="O1646" s="5">
        <f>0</f>
        <v>0</v>
      </c>
    </row>
    <row r="1647" spans="1:15" hidden="1" x14ac:dyDescent="0.35">
      <c r="A1647" t="s">
        <v>6535</v>
      </c>
      <c r="B1647" t="s">
        <v>2823</v>
      </c>
      <c r="C1647" t="s">
        <v>6357</v>
      </c>
      <c r="D1647" t="s">
        <v>6831</v>
      </c>
      <c r="E1647" t="s">
        <v>6360</v>
      </c>
      <c r="F1647" t="s">
        <v>119</v>
      </c>
      <c r="G1647" t="s">
        <v>162</v>
      </c>
      <c r="H1647" t="s">
        <v>6347</v>
      </c>
      <c r="I1647" t="s">
        <v>6362</v>
      </c>
      <c r="N1647" t="s">
        <v>6349</v>
      </c>
      <c r="O1647" s="5">
        <f>0</f>
        <v>0</v>
      </c>
    </row>
    <row r="1648" spans="1:15" hidden="1" x14ac:dyDescent="0.35">
      <c r="A1648" t="s">
        <v>6535</v>
      </c>
      <c r="B1648" t="s">
        <v>2823</v>
      </c>
      <c r="C1648" t="s">
        <v>6357</v>
      </c>
      <c r="D1648" t="s">
        <v>6831</v>
      </c>
      <c r="E1648" t="s">
        <v>119</v>
      </c>
      <c r="F1648" t="s">
        <v>119</v>
      </c>
      <c r="G1648" t="s">
        <v>162</v>
      </c>
      <c r="H1648" t="s">
        <v>6347</v>
      </c>
      <c r="I1648" t="s">
        <v>6359</v>
      </c>
      <c r="N1648" t="s">
        <v>6349</v>
      </c>
      <c r="O1648" s="5">
        <f>0</f>
        <v>0</v>
      </c>
    </row>
    <row r="1649" spans="1:15" hidden="1" x14ac:dyDescent="0.35">
      <c r="A1649" t="s">
        <v>6535</v>
      </c>
      <c r="B1649" t="s">
        <v>2823</v>
      </c>
      <c r="C1649" t="s">
        <v>6357</v>
      </c>
      <c r="D1649" t="s">
        <v>6831</v>
      </c>
      <c r="E1649" t="s">
        <v>6360</v>
      </c>
      <c r="F1649" t="s">
        <v>119</v>
      </c>
      <c r="G1649" t="s">
        <v>162</v>
      </c>
      <c r="H1649" t="s">
        <v>6347</v>
      </c>
      <c r="I1649" t="s">
        <v>6361</v>
      </c>
      <c r="N1649" t="s">
        <v>6349</v>
      </c>
      <c r="O1649" s="5">
        <f>0</f>
        <v>0</v>
      </c>
    </row>
    <row r="1650" spans="1:15" hidden="1" x14ac:dyDescent="0.35">
      <c r="A1650" t="s">
        <v>6535</v>
      </c>
      <c r="B1650" t="s">
        <v>2823</v>
      </c>
      <c r="C1650" t="s">
        <v>6357</v>
      </c>
      <c r="D1650" t="s">
        <v>6832</v>
      </c>
      <c r="E1650" t="s">
        <v>6360</v>
      </c>
      <c r="F1650" t="s">
        <v>119</v>
      </c>
      <c r="G1650" t="s">
        <v>162</v>
      </c>
      <c r="H1650" t="s">
        <v>6347</v>
      </c>
      <c r="I1650" t="s">
        <v>6361</v>
      </c>
      <c r="N1650" t="s">
        <v>6349</v>
      </c>
      <c r="O1650" s="5">
        <f>0</f>
        <v>0</v>
      </c>
    </row>
    <row r="1651" spans="1:15" hidden="1" x14ac:dyDescent="0.35">
      <c r="A1651" t="s">
        <v>6535</v>
      </c>
      <c r="B1651" t="s">
        <v>2823</v>
      </c>
      <c r="C1651" t="s">
        <v>6357</v>
      </c>
      <c r="D1651" t="s">
        <v>6832</v>
      </c>
      <c r="E1651" t="s">
        <v>6360</v>
      </c>
      <c r="F1651" t="s">
        <v>119</v>
      </c>
      <c r="G1651" t="s">
        <v>162</v>
      </c>
      <c r="H1651" t="s">
        <v>6347</v>
      </c>
      <c r="I1651" t="s">
        <v>6362</v>
      </c>
      <c r="N1651" t="s">
        <v>6349</v>
      </c>
      <c r="O1651" s="5">
        <f>0</f>
        <v>0</v>
      </c>
    </row>
    <row r="1652" spans="1:15" hidden="1" x14ac:dyDescent="0.35">
      <c r="A1652" t="s">
        <v>6535</v>
      </c>
      <c r="B1652" t="s">
        <v>2823</v>
      </c>
      <c r="C1652" t="s">
        <v>6357</v>
      </c>
      <c r="D1652" t="s">
        <v>6832</v>
      </c>
      <c r="E1652" t="s">
        <v>119</v>
      </c>
      <c r="F1652" t="s">
        <v>119</v>
      </c>
      <c r="G1652" t="s">
        <v>162</v>
      </c>
      <c r="H1652" t="s">
        <v>6347</v>
      </c>
      <c r="I1652" t="s">
        <v>6359</v>
      </c>
      <c r="N1652" t="s">
        <v>6349</v>
      </c>
      <c r="O1652" s="5">
        <f>0</f>
        <v>0</v>
      </c>
    </row>
    <row r="1653" spans="1:15" hidden="1" x14ac:dyDescent="0.35">
      <c r="A1653" t="s">
        <v>6535</v>
      </c>
      <c r="B1653" t="s">
        <v>2823</v>
      </c>
      <c r="C1653" t="s">
        <v>6357</v>
      </c>
      <c r="D1653" t="s">
        <v>6833</v>
      </c>
      <c r="E1653" t="s">
        <v>6360</v>
      </c>
      <c r="F1653" t="s">
        <v>119</v>
      </c>
      <c r="G1653" t="s">
        <v>162</v>
      </c>
      <c r="H1653" t="s">
        <v>6347</v>
      </c>
      <c r="I1653" t="s">
        <v>6361</v>
      </c>
      <c r="N1653" t="s">
        <v>6349</v>
      </c>
      <c r="O1653" s="5">
        <f>0</f>
        <v>0</v>
      </c>
    </row>
    <row r="1654" spans="1:15" hidden="1" x14ac:dyDescent="0.35">
      <c r="A1654" t="s">
        <v>6535</v>
      </c>
      <c r="B1654" t="s">
        <v>2823</v>
      </c>
      <c r="C1654" t="s">
        <v>6357</v>
      </c>
      <c r="D1654" t="s">
        <v>6833</v>
      </c>
      <c r="E1654" t="s">
        <v>6360</v>
      </c>
      <c r="F1654" t="s">
        <v>119</v>
      </c>
      <c r="G1654" t="s">
        <v>162</v>
      </c>
      <c r="H1654" t="s">
        <v>6347</v>
      </c>
      <c r="I1654" t="s">
        <v>6362</v>
      </c>
      <c r="N1654" t="s">
        <v>6349</v>
      </c>
      <c r="O1654" s="5">
        <f>0</f>
        <v>0</v>
      </c>
    </row>
    <row r="1655" spans="1:15" hidden="1" x14ac:dyDescent="0.35">
      <c r="A1655" t="s">
        <v>6535</v>
      </c>
      <c r="B1655" t="s">
        <v>2823</v>
      </c>
      <c r="C1655" t="s">
        <v>6357</v>
      </c>
      <c r="D1655" t="s">
        <v>6833</v>
      </c>
      <c r="E1655" t="s">
        <v>119</v>
      </c>
      <c r="F1655" t="s">
        <v>119</v>
      </c>
      <c r="G1655" t="s">
        <v>162</v>
      </c>
      <c r="H1655" t="s">
        <v>6347</v>
      </c>
      <c r="I1655" t="s">
        <v>6359</v>
      </c>
      <c r="N1655" t="s">
        <v>6349</v>
      </c>
      <c r="O1655" s="5">
        <f>0</f>
        <v>0</v>
      </c>
    </row>
    <row r="1656" spans="1:15" hidden="1" x14ac:dyDescent="0.35">
      <c r="A1656" t="s">
        <v>6535</v>
      </c>
      <c r="B1656" t="s">
        <v>2823</v>
      </c>
      <c r="C1656" t="s">
        <v>6357</v>
      </c>
      <c r="D1656" t="s">
        <v>6834</v>
      </c>
      <c r="E1656" t="s">
        <v>6360</v>
      </c>
      <c r="F1656" t="s">
        <v>119</v>
      </c>
      <c r="G1656" t="s">
        <v>162</v>
      </c>
      <c r="H1656" t="s">
        <v>6347</v>
      </c>
      <c r="I1656" t="s">
        <v>6361</v>
      </c>
      <c r="N1656" t="s">
        <v>6349</v>
      </c>
      <c r="O1656" s="5">
        <f>0</f>
        <v>0</v>
      </c>
    </row>
    <row r="1657" spans="1:15" hidden="1" x14ac:dyDescent="0.35">
      <c r="A1657" t="s">
        <v>6535</v>
      </c>
      <c r="B1657" t="s">
        <v>2823</v>
      </c>
      <c r="C1657" t="s">
        <v>6357</v>
      </c>
      <c r="D1657" t="s">
        <v>6834</v>
      </c>
      <c r="E1657" t="s">
        <v>119</v>
      </c>
      <c r="F1657" t="s">
        <v>119</v>
      </c>
      <c r="G1657" t="s">
        <v>162</v>
      </c>
      <c r="H1657" t="s">
        <v>6347</v>
      </c>
      <c r="I1657" t="s">
        <v>6359</v>
      </c>
      <c r="N1657" t="s">
        <v>6349</v>
      </c>
      <c r="O1657" s="5">
        <f>0</f>
        <v>0</v>
      </c>
    </row>
    <row r="1658" spans="1:15" hidden="1" x14ac:dyDescent="0.35">
      <c r="A1658" t="s">
        <v>6535</v>
      </c>
      <c r="B1658" t="s">
        <v>2823</v>
      </c>
      <c r="C1658" t="s">
        <v>6357</v>
      </c>
      <c r="D1658" t="s">
        <v>6834</v>
      </c>
      <c r="E1658" t="s">
        <v>6360</v>
      </c>
      <c r="F1658" t="s">
        <v>119</v>
      </c>
      <c r="G1658" t="s">
        <v>162</v>
      </c>
      <c r="H1658" t="s">
        <v>6347</v>
      </c>
      <c r="I1658" t="s">
        <v>6362</v>
      </c>
      <c r="N1658" t="s">
        <v>6349</v>
      </c>
      <c r="O1658" s="5">
        <f>0</f>
        <v>0</v>
      </c>
    </row>
    <row r="1659" spans="1:15" hidden="1" x14ac:dyDescent="0.35">
      <c r="A1659" t="s">
        <v>6535</v>
      </c>
      <c r="B1659" t="s">
        <v>2823</v>
      </c>
      <c r="C1659" t="s">
        <v>6357</v>
      </c>
      <c r="D1659" t="s">
        <v>6835</v>
      </c>
      <c r="E1659" t="s">
        <v>6360</v>
      </c>
      <c r="F1659" t="s">
        <v>119</v>
      </c>
      <c r="G1659" t="s">
        <v>162</v>
      </c>
      <c r="H1659" t="s">
        <v>6347</v>
      </c>
      <c r="I1659" t="s">
        <v>6362</v>
      </c>
      <c r="N1659" t="s">
        <v>6349</v>
      </c>
      <c r="O1659" s="5">
        <f>0</f>
        <v>0</v>
      </c>
    </row>
    <row r="1660" spans="1:15" hidden="1" x14ac:dyDescent="0.35">
      <c r="A1660" t="s">
        <v>6535</v>
      </c>
      <c r="B1660" t="s">
        <v>2823</v>
      </c>
      <c r="C1660" t="s">
        <v>6357</v>
      </c>
      <c r="D1660" t="s">
        <v>6835</v>
      </c>
      <c r="E1660" t="s">
        <v>6360</v>
      </c>
      <c r="F1660" t="s">
        <v>119</v>
      </c>
      <c r="G1660" t="s">
        <v>162</v>
      </c>
      <c r="H1660" t="s">
        <v>6347</v>
      </c>
      <c r="I1660" t="s">
        <v>6361</v>
      </c>
      <c r="N1660" t="s">
        <v>6349</v>
      </c>
      <c r="O1660" s="5">
        <f>0</f>
        <v>0</v>
      </c>
    </row>
    <row r="1661" spans="1:15" hidden="1" x14ac:dyDescent="0.35">
      <c r="A1661" t="s">
        <v>6535</v>
      </c>
      <c r="B1661" t="s">
        <v>2823</v>
      </c>
      <c r="C1661" t="s">
        <v>6357</v>
      </c>
      <c r="D1661" t="s">
        <v>6835</v>
      </c>
      <c r="E1661" t="s">
        <v>119</v>
      </c>
      <c r="F1661" t="s">
        <v>119</v>
      </c>
      <c r="G1661" t="s">
        <v>162</v>
      </c>
      <c r="H1661" t="s">
        <v>6347</v>
      </c>
      <c r="I1661" t="s">
        <v>6359</v>
      </c>
      <c r="N1661" t="s">
        <v>6349</v>
      </c>
      <c r="O1661" s="5">
        <f>0</f>
        <v>0</v>
      </c>
    </row>
    <row r="1662" spans="1:15" hidden="1" x14ac:dyDescent="0.35">
      <c r="A1662" t="s">
        <v>6535</v>
      </c>
      <c r="B1662" t="s">
        <v>2823</v>
      </c>
      <c r="C1662" t="s">
        <v>6357</v>
      </c>
      <c r="D1662" t="s">
        <v>6836</v>
      </c>
      <c r="E1662" t="s">
        <v>119</v>
      </c>
      <c r="F1662" t="s">
        <v>119</v>
      </c>
      <c r="G1662" t="s">
        <v>162</v>
      </c>
      <c r="H1662" t="s">
        <v>6347</v>
      </c>
      <c r="I1662" t="s">
        <v>6359</v>
      </c>
      <c r="N1662" t="s">
        <v>6349</v>
      </c>
      <c r="O1662" s="5">
        <f>0</f>
        <v>0</v>
      </c>
    </row>
    <row r="1663" spans="1:15" hidden="1" x14ac:dyDescent="0.35">
      <c r="A1663" t="s">
        <v>6535</v>
      </c>
      <c r="B1663" t="s">
        <v>2823</v>
      </c>
      <c r="C1663" t="s">
        <v>6357</v>
      </c>
      <c r="D1663" t="s">
        <v>6836</v>
      </c>
      <c r="E1663" t="s">
        <v>6360</v>
      </c>
      <c r="F1663" t="s">
        <v>119</v>
      </c>
      <c r="G1663" t="s">
        <v>162</v>
      </c>
      <c r="H1663" t="s">
        <v>6347</v>
      </c>
      <c r="I1663" t="s">
        <v>6361</v>
      </c>
      <c r="N1663" t="s">
        <v>6349</v>
      </c>
      <c r="O1663" s="5">
        <f>0</f>
        <v>0</v>
      </c>
    </row>
    <row r="1664" spans="1:15" hidden="1" x14ac:dyDescent="0.35">
      <c r="A1664" t="s">
        <v>6535</v>
      </c>
      <c r="B1664" t="s">
        <v>2823</v>
      </c>
      <c r="C1664" t="s">
        <v>6357</v>
      </c>
      <c r="D1664" t="s">
        <v>6836</v>
      </c>
      <c r="E1664" t="s">
        <v>6360</v>
      </c>
      <c r="F1664" t="s">
        <v>119</v>
      </c>
      <c r="G1664" t="s">
        <v>162</v>
      </c>
      <c r="H1664" t="s">
        <v>6347</v>
      </c>
      <c r="I1664" t="s">
        <v>6362</v>
      </c>
      <c r="N1664" t="s">
        <v>6349</v>
      </c>
      <c r="O1664" s="5">
        <f>0</f>
        <v>0</v>
      </c>
    </row>
    <row r="1665" spans="1:15" hidden="1" x14ac:dyDescent="0.35">
      <c r="A1665" t="s">
        <v>6535</v>
      </c>
      <c r="B1665" t="s">
        <v>2823</v>
      </c>
      <c r="C1665" t="s">
        <v>6357</v>
      </c>
      <c r="D1665" t="s">
        <v>6837</v>
      </c>
      <c r="E1665" t="s">
        <v>6360</v>
      </c>
      <c r="F1665" t="s">
        <v>119</v>
      </c>
      <c r="G1665" t="s">
        <v>162</v>
      </c>
      <c r="H1665" t="s">
        <v>6347</v>
      </c>
      <c r="I1665" t="s">
        <v>6362</v>
      </c>
      <c r="N1665" t="s">
        <v>6349</v>
      </c>
      <c r="O1665" s="5">
        <f>0</f>
        <v>0</v>
      </c>
    </row>
    <row r="1666" spans="1:15" hidden="1" x14ac:dyDescent="0.35">
      <c r="A1666" t="s">
        <v>6535</v>
      </c>
      <c r="B1666" t="s">
        <v>2823</v>
      </c>
      <c r="C1666" t="s">
        <v>6357</v>
      </c>
      <c r="D1666" t="s">
        <v>6837</v>
      </c>
      <c r="E1666" t="s">
        <v>119</v>
      </c>
      <c r="F1666" t="s">
        <v>119</v>
      </c>
      <c r="G1666" t="s">
        <v>162</v>
      </c>
      <c r="H1666" t="s">
        <v>6347</v>
      </c>
      <c r="I1666" t="s">
        <v>6359</v>
      </c>
      <c r="N1666" t="s">
        <v>6349</v>
      </c>
      <c r="O1666" s="5">
        <f>0</f>
        <v>0</v>
      </c>
    </row>
    <row r="1667" spans="1:15" hidden="1" x14ac:dyDescent="0.35">
      <c r="A1667" t="s">
        <v>6535</v>
      </c>
      <c r="B1667" t="s">
        <v>2823</v>
      </c>
      <c r="C1667" t="s">
        <v>6357</v>
      </c>
      <c r="D1667" t="s">
        <v>6838</v>
      </c>
      <c r="E1667" t="s">
        <v>119</v>
      </c>
      <c r="F1667" t="s">
        <v>119</v>
      </c>
      <c r="G1667" t="s">
        <v>162</v>
      </c>
      <c r="H1667" t="s">
        <v>6347</v>
      </c>
      <c r="I1667" t="s">
        <v>6359</v>
      </c>
      <c r="N1667" t="s">
        <v>6349</v>
      </c>
      <c r="O1667" s="5">
        <f>0</f>
        <v>0</v>
      </c>
    </row>
    <row r="1668" spans="1:15" hidden="1" x14ac:dyDescent="0.35">
      <c r="A1668" t="s">
        <v>6535</v>
      </c>
      <c r="B1668" t="s">
        <v>2823</v>
      </c>
      <c r="C1668" t="s">
        <v>6357</v>
      </c>
      <c r="D1668" t="s">
        <v>6838</v>
      </c>
      <c r="E1668" t="s">
        <v>6360</v>
      </c>
      <c r="F1668" t="s">
        <v>119</v>
      </c>
      <c r="G1668" t="s">
        <v>162</v>
      </c>
      <c r="H1668" t="s">
        <v>6347</v>
      </c>
      <c r="I1668" t="s">
        <v>6362</v>
      </c>
      <c r="N1668" t="s">
        <v>6349</v>
      </c>
      <c r="O1668" s="5">
        <f>0</f>
        <v>0</v>
      </c>
    </row>
    <row r="1669" spans="1:15" hidden="1" x14ac:dyDescent="0.35">
      <c r="A1669" t="s">
        <v>6535</v>
      </c>
      <c r="B1669" t="s">
        <v>2823</v>
      </c>
      <c r="C1669" t="s">
        <v>6357</v>
      </c>
      <c r="D1669" t="s">
        <v>6838</v>
      </c>
      <c r="E1669" t="s">
        <v>6360</v>
      </c>
      <c r="F1669" t="s">
        <v>119</v>
      </c>
      <c r="G1669" t="s">
        <v>162</v>
      </c>
      <c r="H1669" t="s">
        <v>6347</v>
      </c>
      <c r="I1669" t="s">
        <v>6361</v>
      </c>
      <c r="N1669" t="s">
        <v>6349</v>
      </c>
      <c r="O1669" s="5">
        <f>0</f>
        <v>0</v>
      </c>
    </row>
    <row r="1670" spans="1:15" hidden="1" x14ac:dyDescent="0.35">
      <c r="A1670" t="s">
        <v>6535</v>
      </c>
      <c r="B1670" t="s">
        <v>2823</v>
      </c>
      <c r="C1670" t="s">
        <v>6357</v>
      </c>
      <c r="D1670" t="s">
        <v>6839</v>
      </c>
      <c r="E1670" t="s">
        <v>119</v>
      </c>
      <c r="F1670" t="s">
        <v>119</v>
      </c>
      <c r="G1670" t="s">
        <v>162</v>
      </c>
      <c r="H1670" t="s">
        <v>6347</v>
      </c>
      <c r="I1670" t="s">
        <v>6359</v>
      </c>
      <c r="N1670" t="s">
        <v>6349</v>
      </c>
      <c r="O1670" s="5">
        <f>0</f>
        <v>0</v>
      </c>
    </row>
    <row r="1671" spans="1:15" hidden="1" x14ac:dyDescent="0.35">
      <c r="A1671" t="s">
        <v>6535</v>
      </c>
      <c r="B1671" t="s">
        <v>2823</v>
      </c>
      <c r="C1671" t="s">
        <v>6357</v>
      </c>
      <c r="D1671" t="s">
        <v>6839</v>
      </c>
      <c r="E1671" t="s">
        <v>6360</v>
      </c>
      <c r="F1671" t="s">
        <v>119</v>
      </c>
      <c r="G1671" t="s">
        <v>162</v>
      </c>
      <c r="H1671" t="s">
        <v>6347</v>
      </c>
      <c r="I1671" t="s">
        <v>6361</v>
      </c>
      <c r="N1671" t="s">
        <v>6349</v>
      </c>
      <c r="O1671" s="5">
        <f>0</f>
        <v>0</v>
      </c>
    </row>
    <row r="1672" spans="1:15" hidden="1" x14ac:dyDescent="0.35">
      <c r="A1672" t="s">
        <v>6535</v>
      </c>
      <c r="B1672" t="s">
        <v>2823</v>
      </c>
      <c r="C1672" t="s">
        <v>6357</v>
      </c>
      <c r="D1672" t="s">
        <v>6839</v>
      </c>
      <c r="E1672" t="s">
        <v>6360</v>
      </c>
      <c r="F1672" t="s">
        <v>119</v>
      </c>
      <c r="G1672" t="s">
        <v>162</v>
      </c>
      <c r="H1672" t="s">
        <v>6347</v>
      </c>
      <c r="I1672" t="s">
        <v>6362</v>
      </c>
      <c r="N1672" t="s">
        <v>6349</v>
      </c>
      <c r="O1672" s="5">
        <f>0</f>
        <v>0</v>
      </c>
    </row>
    <row r="1673" spans="1:15" hidden="1" x14ac:dyDescent="0.35">
      <c r="A1673" t="s">
        <v>6535</v>
      </c>
      <c r="B1673" t="s">
        <v>2823</v>
      </c>
      <c r="C1673" t="s">
        <v>6357</v>
      </c>
      <c r="D1673" t="s">
        <v>6840</v>
      </c>
      <c r="E1673" t="s">
        <v>6360</v>
      </c>
      <c r="F1673" t="s">
        <v>119</v>
      </c>
      <c r="G1673" t="s">
        <v>162</v>
      </c>
      <c r="H1673" t="s">
        <v>6347</v>
      </c>
      <c r="I1673" t="s">
        <v>6361</v>
      </c>
      <c r="N1673" t="s">
        <v>6349</v>
      </c>
      <c r="O1673" s="5">
        <f>0</f>
        <v>0</v>
      </c>
    </row>
    <row r="1674" spans="1:15" hidden="1" x14ac:dyDescent="0.35">
      <c r="A1674" t="s">
        <v>6535</v>
      </c>
      <c r="B1674" t="s">
        <v>2823</v>
      </c>
      <c r="C1674" t="s">
        <v>6357</v>
      </c>
      <c r="D1674" t="s">
        <v>6840</v>
      </c>
      <c r="E1674" t="s">
        <v>6360</v>
      </c>
      <c r="F1674" t="s">
        <v>119</v>
      </c>
      <c r="G1674" t="s">
        <v>162</v>
      </c>
      <c r="H1674" t="s">
        <v>6347</v>
      </c>
      <c r="I1674" t="s">
        <v>6362</v>
      </c>
      <c r="N1674" t="s">
        <v>6349</v>
      </c>
      <c r="O1674" s="5">
        <f>0</f>
        <v>0</v>
      </c>
    </row>
    <row r="1675" spans="1:15" hidden="1" x14ac:dyDescent="0.35">
      <c r="A1675" t="s">
        <v>6535</v>
      </c>
      <c r="B1675" t="s">
        <v>2823</v>
      </c>
      <c r="C1675" t="s">
        <v>6357</v>
      </c>
      <c r="D1675" t="s">
        <v>6840</v>
      </c>
      <c r="E1675" t="s">
        <v>119</v>
      </c>
      <c r="F1675" t="s">
        <v>119</v>
      </c>
      <c r="G1675" t="s">
        <v>162</v>
      </c>
      <c r="H1675" t="s">
        <v>6347</v>
      </c>
      <c r="I1675" t="s">
        <v>6359</v>
      </c>
      <c r="N1675" t="s">
        <v>6349</v>
      </c>
      <c r="O1675" s="5">
        <f>0</f>
        <v>0</v>
      </c>
    </row>
    <row r="1676" spans="1:15" hidden="1" x14ac:dyDescent="0.35">
      <c r="A1676" t="s">
        <v>6535</v>
      </c>
      <c r="B1676" t="s">
        <v>2823</v>
      </c>
      <c r="C1676" t="s">
        <v>6357</v>
      </c>
      <c r="D1676" t="s">
        <v>6841</v>
      </c>
      <c r="E1676" t="s">
        <v>6360</v>
      </c>
      <c r="F1676" t="s">
        <v>119</v>
      </c>
      <c r="G1676" t="s">
        <v>162</v>
      </c>
      <c r="H1676" t="s">
        <v>6347</v>
      </c>
      <c r="I1676" t="s">
        <v>6362</v>
      </c>
      <c r="N1676" t="s">
        <v>6349</v>
      </c>
      <c r="O1676" s="5">
        <f>0</f>
        <v>0</v>
      </c>
    </row>
    <row r="1677" spans="1:15" hidden="1" x14ac:dyDescent="0.35">
      <c r="A1677" t="s">
        <v>6535</v>
      </c>
      <c r="B1677" t="s">
        <v>2823</v>
      </c>
      <c r="C1677" t="s">
        <v>6357</v>
      </c>
      <c r="D1677" t="s">
        <v>6841</v>
      </c>
      <c r="E1677" t="s">
        <v>6360</v>
      </c>
      <c r="F1677" t="s">
        <v>119</v>
      </c>
      <c r="G1677" t="s">
        <v>162</v>
      </c>
      <c r="H1677" t="s">
        <v>6347</v>
      </c>
      <c r="I1677" t="s">
        <v>6361</v>
      </c>
      <c r="N1677" t="s">
        <v>6349</v>
      </c>
      <c r="O1677" s="5">
        <f>0</f>
        <v>0</v>
      </c>
    </row>
    <row r="1678" spans="1:15" hidden="1" x14ac:dyDescent="0.35">
      <c r="A1678" t="s">
        <v>6535</v>
      </c>
      <c r="B1678" t="s">
        <v>2823</v>
      </c>
      <c r="C1678" t="s">
        <v>6357</v>
      </c>
      <c r="D1678" t="s">
        <v>6841</v>
      </c>
      <c r="E1678" t="s">
        <v>119</v>
      </c>
      <c r="F1678" t="s">
        <v>119</v>
      </c>
      <c r="G1678" t="s">
        <v>162</v>
      </c>
      <c r="H1678" t="s">
        <v>6347</v>
      </c>
      <c r="I1678" t="s">
        <v>6359</v>
      </c>
      <c r="N1678" t="s">
        <v>6349</v>
      </c>
      <c r="O1678" s="5">
        <f>0</f>
        <v>0</v>
      </c>
    </row>
    <row r="1679" spans="1:15" hidden="1" x14ac:dyDescent="0.35">
      <c r="A1679" t="s">
        <v>6535</v>
      </c>
      <c r="B1679" t="s">
        <v>2823</v>
      </c>
      <c r="C1679" t="s">
        <v>6357</v>
      </c>
      <c r="D1679" t="s">
        <v>6842</v>
      </c>
      <c r="E1679" t="s">
        <v>119</v>
      </c>
      <c r="F1679" t="s">
        <v>119</v>
      </c>
      <c r="G1679" t="s">
        <v>162</v>
      </c>
      <c r="H1679" t="s">
        <v>6347</v>
      </c>
      <c r="I1679" t="s">
        <v>6359</v>
      </c>
      <c r="N1679" t="s">
        <v>6349</v>
      </c>
      <c r="O1679" s="5">
        <f>0</f>
        <v>0</v>
      </c>
    </row>
    <row r="1680" spans="1:15" hidden="1" x14ac:dyDescent="0.35">
      <c r="A1680" t="s">
        <v>6535</v>
      </c>
      <c r="B1680" t="s">
        <v>2823</v>
      </c>
      <c r="C1680" t="s">
        <v>6357</v>
      </c>
      <c r="D1680" t="s">
        <v>6842</v>
      </c>
      <c r="E1680" t="s">
        <v>6360</v>
      </c>
      <c r="F1680" t="s">
        <v>119</v>
      </c>
      <c r="G1680" t="s">
        <v>162</v>
      </c>
      <c r="H1680" t="s">
        <v>6347</v>
      </c>
      <c r="I1680" t="s">
        <v>6362</v>
      </c>
      <c r="N1680" t="s">
        <v>6349</v>
      </c>
      <c r="O1680" s="5">
        <f>0</f>
        <v>0</v>
      </c>
    </row>
    <row r="1681" spans="1:15" hidden="1" x14ac:dyDescent="0.35">
      <c r="A1681" t="s">
        <v>6535</v>
      </c>
      <c r="B1681" t="s">
        <v>2823</v>
      </c>
      <c r="C1681" t="s">
        <v>6357</v>
      </c>
      <c r="D1681" t="s">
        <v>6842</v>
      </c>
      <c r="E1681" t="s">
        <v>6360</v>
      </c>
      <c r="F1681" t="s">
        <v>119</v>
      </c>
      <c r="G1681" t="s">
        <v>162</v>
      </c>
      <c r="H1681" t="s">
        <v>6347</v>
      </c>
      <c r="I1681" t="s">
        <v>6361</v>
      </c>
      <c r="N1681" t="s">
        <v>6349</v>
      </c>
      <c r="O1681" s="5">
        <f>0</f>
        <v>0</v>
      </c>
    </row>
    <row r="1682" spans="1:15" hidden="1" x14ac:dyDescent="0.35">
      <c r="A1682" t="s">
        <v>6535</v>
      </c>
      <c r="B1682" t="s">
        <v>2823</v>
      </c>
      <c r="C1682" t="s">
        <v>6357</v>
      </c>
      <c r="D1682" t="s">
        <v>6843</v>
      </c>
      <c r="E1682" t="s">
        <v>119</v>
      </c>
      <c r="F1682" t="s">
        <v>119</v>
      </c>
      <c r="G1682" t="s">
        <v>162</v>
      </c>
      <c r="H1682" t="s">
        <v>6347</v>
      </c>
      <c r="I1682" t="s">
        <v>6359</v>
      </c>
      <c r="N1682" t="s">
        <v>6349</v>
      </c>
      <c r="O1682" s="5">
        <f>0</f>
        <v>0</v>
      </c>
    </row>
    <row r="1683" spans="1:15" hidden="1" x14ac:dyDescent="0.35">
      <c r="A1683" t="s">
        <v>6535</v>
      </c>
      <c r="B1683" t="s">
        <v>2823</v>
      </c>
      <c r="C1683" t="s">
        <v>6357</v>
      </c>
      <c r="D1683" t="s">
        <v>6843</v>
      </c>
      <c r="E1683" t="s">
        <v>6360</v>
      </c>
      <c r="F1683" t="s">
        <v>119</v>
      </c>
      <c r="G1683" t="s">
        <v>162</v>
      </c>
      <c r="H1683" t="s">
        <v>6347</v>
      </c>
      <c r="I1683" t="s">
        <v>6362</v>
      </c>
      <c r="N1683" t="s">
        <v>6349</v>
      </c>
      <c r="O1683" s="5">
        <f>0</f>
        <v>0</v>
      </c>
    </row>
    <row r="1684" spans="1:15" hidden="1" x14ac:dyDescent="0.35">
      <c r="A1684" t="s">
        <v>6535</v>
      </c>
      <c r="B1684" t="s">
        <v>2823</v>
      </c>
      <c r="C1684" t="s">
        <v>6357</v>
      </c>
      <c r="D1684" t="s">
        <v>6843</v>
      </c>
      <c r="E1684" t="s">
        <v>6360</v>
      </c>
      <c r="F1684" t="s">
        <v>119</v>
      </c>
      <c r="G1684" t="s">
        <v>162</v>
      </c>
      <c r="H1684" t="s">
        <v>6347</v>
      </c>
      <c r="I1684" t="s">
        <v>6361</v>
      </c>
      <c r="N1684" t="s">
        <v>6349</v>
      </c>
      <c r="O1684" s="5">
        <f>0</f>
        <v>0</v>
      </c>
    </row>
    <row r="1685" spans="1:15" hidden="1" x14ac:dyDescent="0.35">
      <c r="A1685" t="s">
        <v>6535</v>
      </c>
      <c r="B1685" t="s">
        <v>2823</v>
      </c>
      <c r="C1685" t="s">
        <v>6363</v>
      </c>
      <c r="D1685" t="s">
        <v>5884</v>
      </c>
      <c r="E1685" t="s">
        <v>119</v>
      </c>
      <c r="F1685" t="s">
        <v>119</v>
      </c>
      <c r="G1685" t="s">
        <v>154</v>
      </c>
      <c r="H1685" t="s">
        <v>6347</v>
      </c>
      <c r="I1685" t="s">
        <v>6547</v>
      </c>
      <c r="N1685" t="s">
        <v>6349</v>
      </c>
      <c r="O1685" s="5">
        <f>0</f>
        <v>0</v>
      </c>
    </row>
    <row r="1686" spans="1:15" hidden="1" x14ac:dyDescent="0.35">
      <c r="A1686" t="s">
        <v>6535</v>
      </c>
      <c r="B1686" t="s">
        <v>2823</v>
      </c>
      <c r="C1686" t="s">
        <v>6363</v>
      </c>
      <c r="D1686" t="s">
        <v>5884</v>
      </c>
      <c r="E1686" t="s">
        <v>119</v>
      </c>
      <c r="F1686" t="s">
        <v>119</v>
      </c>
      <c r="G1686" t="s">
        <v>162</v>
      </c>
      <c r="H1686" t="s">
        <v>6347</v>
      </c>
      <c r="I1686" t="s">
        <v>6533</v>
      </c>
      <c r="N1686" t="s">
        <v>6349</v>
      </c>
      <c r="O1686" s="5">
        <f>0</f>
        <v>0</v>
      </c>
    </row>
    <row r="1687" spans="1:15" hidden="1" x14ac:dyDescent="0.35">
      <c r="A1687" t="s">
        <v>6535</v>
      </c>
      <c r="B1687" t="s">
        <v>2823</v>
      </c>
      <c r="C1687" t="s">
        <v>6363</v>
      </c>
      <c r="D1687" t="s">
        <v>5884</v>
      </c>
      <c r="E1687" t="s">
        <v>119</v>
      </c>
      <c r="F1687" t="s">
        <v>119</v>
      </c>
      <c r="G1687" t="s">
        <v>154</v>
      </c>
      <c r="H1687" t="s">
        <v>5707</v>
      </c>
      <c r="I1687" t="s">
        <v>6546</v>
      </c>
      <c r="N1687" t="s">
        <v>6349</v>
      </c>
      <c r="O1687" s="5">
        <f>0</f>
        <v>0</v>
      </c>
    </row>
    <row r="1688" spans="1:15" hidden="1" x14ac:dyDescent="0.35">
      <c r="A1688" t="s">
        <v>6535</v>
      </c>
      <c r="B1688" t="s">
        <v>2823</v>
      </c>
      <c r="C1688" t="s">
        <v>6363</v>
      </c>
      <c r="D1688" t="s">
        <v>5888</v>
      </c>
      <c r="E1688" t="s">
        <v>119</v>
      </c>
      <c r="F1688" t="s">
        <v>119</v>
      </c>
      <c r="G1688" t="s">
        <v>154</v>
      </c>
      <c r="H1688" t="s">
        <v>6347</v>
      </c>
      <c r="I1688" t="s">
        <v>6547</v>
      </c>
      <c r="N1688" t="s">
        <v>6349</v>
      </c>
      <c r="O1688" s="5">
        <f>0</f>
        <v>0</v>
      </c>
    </row>
    <row r="1689" spans="1:15" hidden="1" x14ac:dyDescent="0.35">
      <c r="A1689" t="s">
        <v>6535</v>
      </c>
      <c r="B1689" t="s">
        <v>2823</v>
      </c>
      <c r="C1689" t="s">
        <v>6363</v>
      </c>
      <c r="D1689" t="s">
        <v>5888</v>
      </c>
      <c r="E1689" t="s">
        <v>119</v>
      </c>
      <c r="F1689" t="s">
        <v>119</v>
      </c>
      <c r="G1689" t="s">
        <v>162</v>
      </c>
      <c r="H1689" t="s">
        <v>6347</v>
      </c>
      <c r="I1689" t="s">
        <v>6533</v>
      </c>
      <c r="N1689" t="s">
        <v>6349</v>
      </c>
      <c r="O1689" s="5">
        <f>0</f>
        <v>0</v>
      </c>
    </row>
    <row r="1690" spans="1:15" hidden="1" x14ac:dyDescent="0.35">
      <c r="A1690" t="s">
        <v>6535</v>
      </c>
      <c r="B1690" t="s">
        <v>2823</v>
      </c>
      <c r="C1690" t="s">
        <v>6363</v>
      </c>
      <c r="D1690" t="s">
        <v>5888</v>
      </c>
      <c r="E1690" t="s">
        <v>119</v>
      </c>
      <c r="F1690" t="s">
        <v>119</v>
      </c>
      <c r="G1690" t="s">
        <v>154</v>
      </c>
      <c r="H1690" t="s">
        <v>5707</v>
      </c>
      <c r="I1690" t="s">
        <v>6546</v>
      </c>
      <c r="N1690" t="s">
        <v>6349</v>
      </c>
      <c r="O1690" s="5">
        <f>0</f>
        <v>0</v>
      </c>
    </row>
    <row r="1691" spans="1:15" hidden="1" x14ac:dyDescent="0.35">
      <c r="A1691" t="s">
        <v>6535</v>
      </c>
      <c r="B1691" t="s">
        <v>2823</v>
      </c>
      <c r="C1691" t="s">
        <v>6363</v>
      </c>
      <c r="D1691" t="s">
        <v>5892</v>
      </c>
      <c r="E1691" t="s">
        <v>119</v>
      </c>
      <c r="F1691" t="s">
        <v>119</v>
      </c>
      <c r="G1691" t="s">
        <v>162</v>
      </c>
      <c r="H1691" t="s">
        <v>6347</v>
      </c>
      <c r="I1691" t="s">
        <v>6533</v>
      </c>
      <c r="N1691" t="s">
        <v>6349</v>
      </c>
      <c r="O1691" s="5">
        <f>0</f>
        <v>0</v>
      </c>
    </row>
    <row r="1692" spans="1:15" hidden="1" x14ac:dyDescent="0.35">
      <c r="A1692" t="s">
        <v>6535</v>
      </c>
      <c r="B1692" t="s">
        <v>2823</v>
      </c>
      <c r="C1692" t="s">
        <v>6363</v>
      </c>
      <c r="D1692" t="s">
        <v>5892</v>
      </c>
      <c r="E1692" t="s">
        <v>119</v>
      </c>
      <c r="F1692" t="s">
        <v>119</v>
      </c>
      <c r="G1692" t="s">
        <v>154</v>
      </c>
      <c r="H1692" t="s">
        <v>5707</v>
      </c>
      <c r="I1692" t="s">
        <v>6546</v>
      </c>
      <c r="N1692" t="s">
        <v>6349</v>
      </c>
      <c r="O1692" s="5">
        <f>0</f>
        <v>0</v>
      </c>
    </row>
    <row r="1693" spans="1:15" hidden="1" x14ac:dyDescent="0.35">
      <c r="A1693" t="s">
        <v>6535</v>
      </c>
      <c r="B1693" t="s">
        <v>2823</v>
      </c>
      <c r="C1693" t="s">
        <v>6363</v>
      </c>
      <c r="D1693" t="s">
        <v>5892</v>
      </c>
      <c r="E1693" t="s">
        <v>119</v>
      </c>
      <c r="F1693" t="s">
        <v>119</v>
      </c>
      <c r="G1693" t="s">
        <v>154</v>
      </c>
      <c r="H1693" t="s">
        <v>6347</v>
      </c>
      <c r="I1693" t="s">
        <v>6547</v>
      </c>
      <c r="N1693" t="s">
        <v>6349</v>
      </c>
      <c r="O1693" s="5">
        <f>0</f>
        <v>0</v>
      </c>
    </row>
    <row r="1694" spans="1:15" hidden="1" x14ac:dyDescent="0.35">
      <c r="A1694" t="s">
        <v>6535</v>
      </c>
      <c r="B1694" t="s">
        <v>2823</v>
      </c>
      <c r="C1694" t="s">
        <v>6363</v>
      </c>
      <c r="D1694" t="s">
        <v>5896</v>
      </c>
      <c r="E1694" t="s">
        <v>119</v>
      </c>
      <c r="F1694" t="s">
        <v>119</v>
      </c>
      <c r="G1694" t="s">
        <v>154</v>
      </c>
      <c r="H1694" t="s">
        <v>6347</v>
      </c>
      <c r="I1694" t="s">
        <v>6547</v>
      </c>
      <c r="N1694" t="s">
        <v>6349</v>
      </c>
      <c r="O1694" s="5">
        <f>0</f>
        <v>0</v>
      </c>
    </row>
    <row r="1695" spans="1:15" hidden="1" x14ac:dyDescent="0.35">
      <c r="A1695" t="s">
        <v>6535</v>
      </c>
      <c r="B1695" t="s">
        <v>2823</v>
      </c>
      <c r="C1695" t="s">
        <v>6363</v>
      </c>
      <c r="D1695" t="s">
        <v>5896</v>
      </c>
      <c r="E1695" t="s">
        <v>119</v>
      </c>
      <c r="F1695" t="s">
        <v>119</v>
      </c>
      <c r="G1695" t="s">
        <v>154</v>
      </c>
      <c r="H1695" t="s">
        <v>5707</v>
      </c>
      <c r="I1695" t="s">
        <v>6546</v>
      </c>
      <c r="N1695" t="s">
        <v>6349</v>
      </c>
      <c r="O1695" s="5">
        <f>0</f>
        <v>0</v>
      </c>
    </row>
    <row r="1696" spans="1:15" hidden="1" x14ac:dyDescent="0.35">
      <c r="A1696" t="s">
        <v>6535</v>
      </c>
      <c r="B1696" t="s">
        <v>2823</v>
      </c>
      <c r="C1696" t="s">
        <v>6363</v>
      </c>
      <c r="D1696" t="s">
        <v>5896</v>
      </c>
      <c r="E1696" t="s">
        <v>119</v>
      </c>
      <c r="F1696" t="s">
        <v>119</v>
      </c>
      <c r="G1696" t="s">
        <v>154</v>
      </c>
      <c r="H1696" t="s">
        <v>6347</v>
      </c>
      <c r="I1696" t="s">
        <v>6844</v>
      </c>
      <c r="N1696" t="s">
        <v>6349</v>
      </c>
      <c r="O1696" s="5">
        <f>0</f>
        <v>0</v>
      </c>
    </row>
    <row r="1697" spans="1:15" hidden="1" x14ac:dyDescent="0.35">
      <c r="A1697" t="s">
        <v>6535</v>
      </c>
      <c r="B1697" t="s">
        <v>2823</v>
      </c>
      <c r="C1697" t="s">
        <v>6363</v>
      </c>
      <c r="D1697" t="s">
        <v>5896</v>
      </c>
      <c r="E1697" t="s">
        <v>119</v>
      </c>
      <c r="F1697" t="s">
        <v>119</v>
      </c>
      <c r="G1697" t="s">
        <v>162</v>
      </c>
      <c r="H1697" t="s">
        <v>6347</v>
      </c>
      <c r="I1697" t="s">
        <v>6533</v>
      </c>
      <c r="N1697" t="s">
        <v>6349</v>
      </c>
      <c r="O1697" s="5">
        <f>0</f>
        <v>0</v>
      </c>
    </row>
    <row r="1698" spans="1:15" hidden="1" x14ac:dyDescent="0.35">
      <c r="A1698" t="s">
        <v>6535</v>
      </c>
      <c r="B1698" t="s">
        <v>2823</v>
      </c>
      <c r="C1698" t="s">
        <v>6363</v>
      </c>
      <c r="D1698" t="s">
        <v>5900</v>
      </c>
      <c r="E1698" t="s">
        <v>119</v>
      </c>
      <c r="F1698" t="s">
        <v>119</v>
      </c>
      <c r="G1698" t="s">
        <v>154</v>
      </c>
      <c r="H1698" t="s">
        <v>6347</v>
      </c>
      <c r="I1698" t="s">
        <v>6547</v>
      </c>
      <c r="N1698" t="s">
        <v>6349</v>
      </c>
      <c r="O1698" s="5">
        <f>0</f>
        <v>0</v>
      </c>
    </row>
    <row r="1699" spans="1:15" hidden="1" x14ac:dyDescent="0.35">
      <c r="A1699" t="s">
        <v>6535</v>
      </c>
      <c r="B1699" t="s">
        <v>2823</v>
      </c>
      <c r="C1699" t="s">
        <v>6363</v>
      </c>
      <c r="D1699" t="s">
        <v>5900</v>
      </c>
      <c r="E1699" t="s">
        <v>119</v>
      </c>
      <c r="F1699" t="s">
        <v>119</v>
      </c>
      <c r="G1699" t="s">
        <v>162</v>
      </c>
      <c r="H1699" t="s">
        <v>6347</v>
      </c>
      <c r="I1699" t="s">
        <v>6533</v>
      </c>
      <c r="N1699" t="s">
        <v>6349</v>
      </c>
      <c r="O1699" s="5">
        <f>0</f>
        <v>0</v>
      </c>
    </row>
    <row r="1700" spans="1:15" hidden="1" x14ac:dyDescent="0.35">
      <c r="A1700" t="s">
        <v>6535</v>
      </c>
      <c r="B1700" t="s">
        <v>2823</v>
      </c>
      <c r="C1700" t="s">
        <v>6363</v>
      </c>
      <c r="D1700" t="s">
        <v>5900</v>
      </c>
      <c r="E1700" t="s">
        <v>119</v>
      </c>
      <c r="F1700" t="s">
        <v>119</v>
      </c>
      <c r="G1700" t="s">
        <v>154</v>
      </c>
      <c r="H1700" t="s">
        <v>5707</v>
      </c>
      <c r="I1700" t="s">
        <v>6546</v>
      </c>
      <c r="N1700" t="s">
        <v>6349</v>
      </c>
      <c r="O1700" s="5">
        <f>0</f>
        <v>0</v>
      </c>
    </row>
    <row r="1701" spans="1:15" hidden="1" x14ac:dyDescent="0.35">
      <c r="A1701" t="s">
        <v>6535</v>
      </c>
      <c r="B1701" t="s">
        <v>2823</v>
      </c>
      <c r="C1701" t="s">
        <v>6363</v>
      </c>
      <c r="D1701" t="s">
        <v>5904</v>
      </c>
      <c r="E1701" t="s">
        <v>119</v>
      </c>
      <c r="F1701" t="s">
        <v>119</v>
      </c>
      <c r="G1701" t="s">
        <v>154</v>
      </c>
      <c r="H1701" t="s">
        <v>6347</v>
      </c>
      <c r="I1701" t="s">
        <v>6547</v>
      </c>
      <c r="N1701" t="s">
        <v>6349</v>
      </c>
      <c r="O1701" s="5">
        <f>0</f>
        <v>0</v>
      </c>
    </row>
    <row r="1702" spans="1:15" hidden="1" x14ac:dyDescent="0.35">
      <c r="A1702" t="s">
        <v>6535</v>
      </c>
      <c r="B1702" t="s">
        <v>2823</v>
      </c>
      <c r="C1702" t="s">
        <v>6363</v>
      </c>
      <c r="D1702" t="s">
        <v>5904</v>
      </c>
      <c r="E1702" t="s">
        <v>119</v>
      </c>
      <c r="F1702" t="s">
        <v>119</v>
      </c>
      <c r="G1702" t="s">
        <v>162</v>
      </c>
      <c r="H1702" t="s">
        <v>6347</v>
      </c>
      <c r="I1702" t="s">
        <v>6533</v>
      </c>
      <c r="N1702" t="s">
        <v>6349</v>
      </c>
      <c r="O1702" s="5">
        <f>0</f>
        <v>0</v>
      </c>
    </row>
    <row r="1703" spans="1:15" hidden="1" x14ac:dyDescent="0.35">
      <c r="A1703" t="s">
        <v>6535</v>
      </c>
      <c r="B1703" t="s">
        <v>2823</v>
      </c>
      <c r="C1703" t="s">
        <v>6363</v>
      </c>
      <c r="D1703" t="s">
        <v>5904</v>
      </c>
      <c r="E1703" t="s">
        <v>119</v>
      </c>
      <c r="F1703" t="s">
        <v>119</v>
      </c>
      <c r="G1703" t="s">
        <v>154</v>
      </c>
      <c r="H1703" t="s">
        <v>5707</v>
      </c>
      <c r="I1703" t="s">
        <v>6546</v>
      </c>
      <c r="N1703" t="s">
        <v>6349</v>
      </c>
      <c r="O1703" s="5">
        <f>0</f>
        <v>0</v>
      </c>
    </row>
    <row r="1704" spans="1:15" hidden="1" x14ac:dyDescent="0.35">
      <c r="A1704" t="s">
        <v>6535</v>
      </c>
      <c r="B1704" t="s">
        <v>2823</v>
      </c>
      <c r="C1704" t="s">
        <v>6363</v>
      </c>
      <c r="D1704" t="s">
        <v>5908</v>
      </c>
      <c r="E1704" t="s">
        <v>119</v>
      </c>
      <c r="F1704" t="s">
        <v>119</v>
      </c>
      <c r="G1704" t="s">
        <v>162</v>
      </c>
      <c r="H1704" t="s">
        <v>6347</v>
      </c>
      <c r="I1704" t="s">
        <v>6533</v>
      </c>
      <c r="N1704" t="s">
        <v>6349</v>
      </c>
      <c r="O1704" s="5">
        <f>0</f>
        <v>0</v>
      </c>
    </row>
    <row r="1705" spans="1:15" hidden="1" x14ac:dyDescent="0.35">
      <c r="A1705" t="s">
        <v>6535</v>
      </c>
      <c r="B1705" t="s">
        <v>2823</v>
      </c>
      <c r="C1705" t="s">
        <v>6363</v>
      </c>
      <c r="D1705" t="s">
        <v>5908</v>
      </c>
      <c r="E1705" t="s">
        <v>119</v>
      </c>
      <c r="F1705" t="s">
        <v>119</v>
      </c>
      <c r="G1705" t="s">
        <v>154</v>
      </c>
      <c r="H1705" t="s">
        <v>5707</v>
      </c>
      <c r="I1705" t="s">
        <v>6546</v>
      </c>
      <c r="N1705" t="s">
        <v>6349</v>
      </c>
      <c r="O1705" s="5">
        <f>0</f>
        <v>0</v>
      </c>
    </row>
    <row r="1706" spans="1:15" hidden="1" x14ac:dyDescent="0.35">
      <c r="A1706" t="s">
        <v>6535</v>
      </c>
      <c r="B1706" t="s">
        <v>2823</v>
      </c>
      <c r="C1706" t="s">
        <v>6363</v>
      </c>
      <c r="D1706" t="s">
        <v>5908</v>
      </c>
      <c r="E1706" t="s">
        <v>119</v>
      </c>
      <c r="F1706" t="s">
        <v>119</v>
      </c>
      <c r="G1706" t="s">
        <v>154</v>
      </c>
      <c r="H1706" t="s">
        <v>6347</v>
      </c>
      <c r="I1706" t="s">
        <v>6547</v>
      </c>
      <c r="N1706" t="s">
        <v>6349</v>
      </c>
      <c r="O1706" s="5">
        <f>0</f>
        <v>0</v>
      </c>
    </row>
    <row r="1707" spans="1:15" hidden="1" x14ac:dyDescent="0.35">
      <c r="A1707" t="s">
        <v>6535</v>
      </c>
      <c r="B1707" t="s">
        <v>2823</v>
      </c>
      <c r="C1707" t="s">
        <v>6363</v>
      </c>
      <c r="D1707" t="s">
        <v>5912</v>
      </c>
      <c r="E1707" t="s">
        <v>119</v>
      </c>
      <c r="F1707" t="s">
        <v>119</v>
      </c>
      <c r="G1707" t="s">
        <v>154</v>
      </c>
      <c r="H1707" t="s">
        <v>5707</v>
      </c>
      <c r="I1707" t="s">
        <v>6546</v>
      </c>
      <c r="N1707" t="s">
        <v>6349</v>
      </c>
      <c r="O1707" s="5">
        <f>0</f>
        <v>0</v>
      </c>
    </row>
    <row r="1708" spans="1:15" hidden="1" x14ac:dyDescent="0.35">
      <c r="A1708" t="s">
        <v>6535</v>
      </c>
      <c r="B1708" t="s">
        <v>2823</v>
      </c>
      <c r="C1708" t="s">
        <v>6363</v>
      </c>
      <c r="D1708" t="s">
        <v>5912</v>
      </c>
      <c r="E1708" t="s">
        <v>119</v>
      </c>
      <c r="F1708" t="s">
        <v>119</v>
      </c>
      <c r="G1708" t="s">
        <v>154</v>
      </c>
      <c r="H1708" t="s">
        <v>6347</v>
      </c>
      <c r="I1708" t="s">
        <v>6547</v>
      </c>
      <c r="N1708" t="s">
        <v>6349</v>
      </c>
      <c r="O1708" s="5">
        <f>0</f>
        <v>0</v>
      </c>
    </row>
    <row r="1709" spans="1:15" hidden="1" x14ac:dyDescent="0.35">
      <c r="A1709" t="s">
        <v>6535</v>
      </c>
      <c r="B1709" t="s">
        <v>2823</v>
      </c>
      <c r="C1709" t="s">
        <v>6363</v>
      </c>
      <c r="D1709" t="s">
        <v>5912</v>
      </c>
      <c r="E1709" t="s">
        <v>119</v>
      </c>
      <c r="F1709" t="s">
        <v>119</v>
      </c>
      <c r="G1709" t="s">
        <v>162</v>
      </c>
      <c r="H1709" t="s">
        <v>6347</v>
      </c>
      <c r="I1709" t="s">
        <v>6533</v>
      </c>
      <c r="N1709" t="s">
        <v>6349</v>
      </c>
      <c r="O1709" s="5">
        <f>0</f>
        <v>0</v>
      </c>
    </row>
    <row r="1710" spans="1:15" hidden="1" x14ac:dyDescent="0.35">
      <c r="A1710" t="s">
        <v>6535</v>
      </c>
      <c r="B1710" t="s">
        <v>2823</v>
      </c>
      <c r="C1710" t="s">
        <v>6363</v>
      </c>
      <c r="D1710" t="s">
        <v>5916</v>
      </c>
      <c r="E1710" t="s">
        <v>119</v>
      </c>
      <c r="F1710" t="s">
        <v>119</v>
      </c>
      <c r="G1710" t="s">
        <v>154</v>
      </c>
      <c r="H1710" t="s">
        <v>5707</v>
      </c>
      <c r="I1710" t="s">
        <v>6546</v>
      </c>
      <c r="N1710" t="s">
        <v>6349</v>
      </c>
      <c r="O1710" s="5">
        <f>0</f>
        <v>0</v>
      </c>
    </row>
    <row r="1711" spans="1:15" hidden="1" x14ac:dyDescent="0.35">
      <c r="A1711" t="s">
        <v>6535</v>
      </c>
      <c r="B1711" t="s">
        <v>2823</v>
      </c>
      <c r="C1711" t="s">
        <v>6363</v>
      </c>
      <c r="D1711" t="s">
        <v>5916</v>
      </c>
      <c r="E1711" t="s">
        <v>119</v>
      </c>
      <c r="F1711" t="s">
        <v>119</v>
      </c>
      <c r="G1711" t="s">
        <v>162</v>
      </c>
      <c r="H1711" t="s">
        <v>6347</v>
      </c>
      <c r="I1711" t="s">
        <v>6533</v>
      </c>
      <c r="N1711" t="s">
        <v>6349</v>
      </c>
      <c r="O1711" s="5">
        <f>0</f>
        <v>0</v>
      </c>
    </row>
    <row r="1712" spans="1:15" hidden="1" x14ac:dyDescent="0.35">
      <c r="A1712" t="s">
        <v>6535</v>
      </c>
      <c r="B1712" t="s">
        <v>2823</v>
      </c>
      <c r="C1712" t="s">
        <v>6363</v>
      </c>
      <c r="D1712" t="s">
        <v>5916</v>
      </c>
      <c r="E1712" t="s">
        <v>119</v>
      </c>
      <c r="F1712" t="s">
        <v>119</v>
      </c>
      <c r="G1712" t="s">
        <v>154</v>
      </c>
      <c r="H1712" t="s">
        <v>6347</v>
      </c>
      <c r="I1712" t="s">
        <v>6547</v>
      </c>
      <c r="N1712" t="s">
        <v>6349</v>
      </c>
      <c r="O1712" s="5">
        <f>0</f>
        <v>0</v>
      </c>
    </row>
    <row r="1713" spans="1:15" hidden="1" x14ac:dyDescent="0.35">
      <c r="A1713" t="s">
        <v>6535</v>
      </c>
      <c r="B1713" t="s">
        <v>2823</v>
      </c>
      <c r="C1713" t="s">
        <v>6363</v>
      </c>
      <c r="D1713" t="s">
        <v>5919</v>
      </c>
      <c r="E1713" t="s">
        <v>119</v>
      </c>
      <c r="F1713" t="s">
        <v>119</v>
      </c>
      <c r="G1713" t="s">
        <v>162</v>
      </c>
      <c r="H1713" t="s">
        <v>6347</v>
      </c>
      <c r="I1713" t="s">
        <v>6533</v>
      </c>
      <c r="N1713" t="s">
        <v>6349</v>
      </c>
      <c r="O1713" s="5">
        <f>0</f>
        <v>0</v>
      </c>
    </row>
    <row r="1714" spans="1:15" hidden="1" x14ac:dyDescent="0.35">
      <c r="A1714" t="s">
        <v>6535</v>
      </c>
      <c r="B1714" t="s">
        <v>2823</v>
      </c>
      <c r="C1714" t="s">
        <v>6363</v>
      </c>
      <c r="D1714" t="s">
        <v>5919</v>
      </c>
      <c r="E1714" t="s">
        <v>119</v>
      </c>
      <c r="F1714" t="s">
        <v>119</v>
      </c>
      <c r="G1714" t="s">
        <v>154</v>
      </c>
      <c r="H1714" t="s">
        <v>6347</v>
      </c>
      <c r="I1714" t="s">
        <v>6547</v>
      </c>
      <c r="N1714" t="s">
        <v>6349</v>
      </c>
      <c r="O1714" s="5">
        <f>0</f>
        <v>0</v>
      </c>
    </row>
    <row r="1715" spans="1:15" hidden="1" x14ac:dyDescent="0.35">
      <c r="A1715" t="s">
        <v>6535</v>
      </c>
      <c r="B1715" t="s">
        <v>2823</v>
      </c>
      <c r="C1715" t="s">
        <v>6363</v>
      </c>
      <c r="D1715" t="s">
        <v>5919</v>
      </c>
      <c r="E1715" t="s">
        <v>119</v>
      </c>
      <c r="F1715" t="s">
        <v>119</v>
      </c>
      <c r="G1715" t="s">
        <v>154</v>
      </c>
      <c r="H1715" t="s">
        <v>5707</v>
      </c>
      <c r="I1715" t="s">
        <v>6546</v>
      </c>
      <c r="N1715" t="s">
        <v>6349</v>
      </c>
      <c r="O1715" s="5">
        <f>0</f>
        <v>0</v>
      </c>
    </row>
    <row r="1716" spans="1:15" hidden="1" x14ac:dyDescent="0.35">
      <c r="A1716" t="s">
        <v>6535</v>
      </c>
      <c r="B1716" t="s">
        <v>2823</v>
      </c>
      <c r="C1716" t="s">
        <v>6363</v>
      </c>
      <c r="D1716" t="s">
        <v>5923</v>
      </c>
      <c r="E1716" t="s">
        <v>119</v>
      </c>
      <c r="F1716" t="s">
        <v>119</v>
      </c>
      <c r="G1716" t="s">
        <v>154</v>
      </c>
      <c r="H1716" t="s">
        <v>6347</v>
      </c>
      <c r="I1716" t="s">
        <v>6547</v>
      </c>
      <c r="N1716" t="s">
        <v>6349</v>
      </c>
      <c r="O1716" s="5">
        <f>0</f>
        <v>0</v>
      </c>
    </row>
    <row r="1717" spans="1:15" hidden="1" x14ac:dyDescent="0.35">
      <c r="A1717" t="s">
        <v>6535</v>
      </c>
      <c r="B1717" t="s">
        <v>2823</v>
      </c>
      <c r="C1717" t="s">
        <v>6363</v>
      </c>
      <c r="D1717" t="s">
        <v>5923</v>
      </c>
      <c r="E1717" t="s">
        <v>119</v>
      </c>
      <c r="F1717" t="s">
        <v>119</v>
      </c>
      <c r="G1717" t="s">
        <v>162</v>
      </c>
      <c r="H1717" t="s">
        <v>6347</v>
      </c>
      <c r="I1717" t="s">
        <v>6533</v>
      </c>
      <c r="N1717" t="s">
        <v>6349</v>
      </c>
      <c r="O1717" s="5">
        <f>0</f>
        <v>0</v>
      </c>
    </row>
    <row r="1718" spans="1:15" hidden="1" x14ac:dyDescent="0.35">
      <c r="A1718" t="s">
        <v>6535</v>
      </c>
      <c r="B1718" t="s">
        <v>2823</v>
      </c>
      <c r="C1718" t="s">
        <v>6363</v>
      </c>
      <c r="D1718" t="s">
        <v>5923</v>
      </c>
      <c r="E1718" t="s">
        <v>119</v>
      </c>
      <c r="F1718" t="s">
        <v>119</v>
      </c>
      <c r="G1718" t="s">
        <v>154</v>
      </c>
      <c r="H1718" t="s">
        <v>5707</v>
      </c>
      <c r="I1718" t="s">
        <v>6546</v>
      </c>
      <c r="N1718" t="s">
        <v>6349</v>
      </c>
      <c r="O1718" s="5">
        <f>0</f>
        <v>0</v>
      </c>
    </row>
    <row r="1719" spans="1:15" hidden="1" x14ac:dyDescent="0.35">
      <c r="A1719" t="s">
        <v>6535</v>
      </c>
      <c r="B1719" t="s">
        <v>2823</v>
      </c>
      <c r="C1719" t="s">
        <v>6363</v>
      </c>
      <c r="D1719" t="s">
        <v>5927</v>
      </c>
      <c r="E1719" t="s">
        <v>119</v>
      </c>
      <c r="F1719" t="s">
        <v>119</v>
      </c>
      <c r="G1719" t="s">
        <v>154</v>
      </c>
      <c r="H1719" t="s">
        <v>6347</v>
      </c>
      <c r="I1719" t="s">
        <v>6547</v>
      </c>
      <c r="N1719" t="s">
        <v>6349</v>
      </c>
      <c r="O1719" s="5">
        <f>0</f>
        <v>0</v>
      </c>
    </row>
    <row r="1720" spans="1:15" hidden="1" x14ac:dyDescent="0.35">
      <c r="A1720" t="s">
        <v>6535</v>
      </c>
      <c r="B1720" t="s">
        <v>2823</v>
      </c>
      <c r="C1720" t="s">
        <v>6363</v>
      </c>
      <c r="D1720" t="s">
        <v>5927</v>
      </c>
      <c r="E1720" t="s">
        <v>119</v>
      </c>
      <c r="F1720" t="s">
        <v>119</v>
      </c>
      <c r="G1720" t="s">
        <v>162</v>
      </c>
      <c r="H1720" t="s">
        <v>6347</v>
      </c>
      <c r="I1720" t="s">
        <v>6533</v>
      </c>
      <c r="N1720" t="s">
        <v>6349</v>
      </c>
      <c r="O1720" s="5">
        <f>0</f>
        <v>0</v>
      </c>
    </row>
    <row r="1721" spans="1:15" hidden="1" x14ac:dyDescent="0.35">
      <c r="A1721" t="s">
        <v>6535</v>
      </c>
      <c r="B1721" t="s">
        <v>2823</v>
      </c>
      <c r="C1721" t="s">
        <v>6363</v>
      </c>
      <c r="D1721" t="s">
        <v>5927</v>
      </c>
      <c r="E1721" t="s">
        <v>119</v>
      </c>
      <c r="F1721" t="s">
        <v>119</v>
      </c>
      <c r="G1721" t="s">
        <v>154</v>
      </c>
      <c r="H1721" t="s">
        <v>5707</v>
      </c>
      <c r="I1721" t="s">
        <v>6546</v>
      </c>
      <c r="N1721" t="s">
        <v>6349</v>
      </c>
      <c r="O1721" s="5">
        <f>0</f>
        <v>0</v>
      </c>
    </row>
    <row r="1722" spans="1:15" hidden="1" x14ac:dyDescent="0.35">
      <c r="A1722" t="s">
        <v>6535</v>
      </c>
      <c r="B1722" t="s">
        <v>2823</v>
      </c>
      <c r="C1722" t="s">
        <v>6363</v>
      </c>
      <c r="D1722" t="s">
        <v>5931</v>
      </c>
      <c r="E1722" t="s">
        <v>119</v>
      </c>
      <c r="F1722" t="s">
        <v>119</v>
      </c>
      <c r="G1722" t="s">
        <v>154</v>
      </c>
      <c r="H1722" t="s">
        <v>6347</v>
      </c>
      <c r="I1722" t="s">
        <v>6547</v>
      </c>
      <c r="N1722" t="s">
        <v>6349</v>
      </c>
      <c r="O1722" s="5">
        <f>0</f>
        <v>0</v>
      </c>
    </row>
    <row r="1723" spans="1:15" hidden="1" x14ac:dyDescent="0.35">
      <c r="A1723" t="s">
        <v>6535</v>
      </c>
      <c r="B1723" t="s">
        <v>2823</v>
      </c>
      <c r="C1723" t="s">
        <v>6363</v>
      </c>
      <c r="D1723" t="s">
        <v>5931</v>
      </c>
      <c r="E1723" t="s">
        <v>119</v>
      </c>
      <c r="F1723" t="s">
        <v>119</v>
      </c>
      <c r="G1723" t="s">
        <v>162</v>
      </c>
      <c r="H1723" t="s">
        <v>6347</v>
      </c>
      <c r="I1723" t="s">
        <v>6533</v>
      </c>
      <c r="N1723" t="s">
        <v>6349</v>
      </c>
      <c r="O1723" s="5">
        <f>0</f>
        <v>0</v>
      </c>
    </row>
    <row r="1724" spans="1:15" hidden="1" x14ac:dyDescent="0.35">
      <c r="A1724" t="s">
        <v>6535</v>
      </c>
      <c r="B1724" t="s">
        <v>2823</v>
      </c>
      <c r="C1724" t="s">
        <v>6363</v>
      </c>
      <c r="D1724" t="s">
        <v>5931</v>
      </c>
      <c r="E1724" t="s">
        <v>119</v>
      </c>
      <c r="F1724" t="s">
        <v>119</v>
      </c>
      <c r="G1724" t="s">
        <v>154</v>
      </c>
      <c r="H1724" t="s">
        <v>5707</v>
      </c>
      <c r="I1724" t="s">
        <v>6546</v>
      </c>
      <c r="N1724" t="s">
        <v>6349</v>
      </c>
      <c r="O1724" s="5">
        <f>0</f>
        <v>0</v>
      </c>
    </row>
    <row r="1725" spans="1:15" hidden="1" x14ac:dyDescent="0.35">
      <c r="A1725" t="s">
        <v>6535</v>
      </c>
      <c r="B1725" t="s">
        <v>2823</v>
      </c>
      <c r="C1725" t="s">
        <v>6363</v>
      </c>
      <c r="D1725" t="s">
        <v>5935</v>
      </c>
      <c r="E1725" t="s">
        <v>119</v>
      </c>
      <c r="F1725" t="s">
        <v>119</v>
      </c>
      <c r="G1725" t="s">
        <v>162</v>
      </c>
      <c r="H1725" t="s">
        <v>6347</v>
      </c>
      <c r="I1725" t="s">
        <v>6533</v>
      </c>
      <c r="N1725" t="s">
        <v>6349</v>
      </c>
      <c r="O1725" s="5">
        <f>0</f>
        <v>0</v>
      </c>
    </row>
    <row r="1726" spans="1:15" hidden="1" x14ac:dyDescent="0.35">
      <c r="A1726" t="s">
        <v>6535</v>
      </c>
      <c r="B1726" t="s">
        <v>2823</v>
      </c>
      <c r="C1726" t="s">
        <v>6363</v>
      </c>
      <c r="D1726" t="s">
        <v>5935</v>
      </c>
      <c r="E1726" t="s">
        <v>119</v>
      </c>
      <c r="F1726" t="s">
        <v>119</v>
      </c>
      <c r="G1726" t="s">
        <v>154</v>
      </c>
      <c r="H1726" t="s">
        <v>6347</v>
      </c>
      <c r="I1726" t="s">
        <v>6547</v>
      </c>
      <c r="N1726" t="s">
        <v>6349</v>
      </c>
      <c r="O1726" s="5">
        <f>0</f>
        <v>0</v>
      </c>
    </row>
    <row r="1727" spans="1:15" hidden="1" x14ac:dyDescent="0.35">
      <c r="A1727" t="s">
        <v>6535</v>
      </c>
      <c r="B1727" t="s">
        <v>2823</v>
      </c>
      <c r="C1727" t="s">
        <v>6363</v>
      </c>
      <c r="D1727" t="s">
        <v>5935</v>
      </c>
      <c r="E1727" t="s">
        <v>119</v>
      </c>
      <c r="F1727" t="s">
        <v>119</v>
      </c>
      <c r="G1727" t="s">
        <v>154</v>
      </c>
      <c r="H1727" t="s">
        <v>5707</v>
      </c>
      <c r="I1727" t="s">
        <v>6546</v>
      </c>
      <c r="N1727" t="s">
        <v>6349</v>
      </c>
      <c r="O1727" s="5">
        <f>0</f>
        <v>0</v>
      </c>
    </row>
    <row r="1728" spans="1:15" hidden="1" x14ac:dyDescent="0.35">
      <c r="A1728" t="s">
        <v>6535</v>
      </c>
      <c r="B1728" t="s">
        <v>2823</v>
      </c>
      <c r="C1728" t="s">
        <v>6363</v>
      </c>
      <c r="D1728" t="s">
        <v>5939</v>
      </c>
      <c r="E1728" t="s">
        <v>119</v>
      </c>
      <c r="F1728" t="s">
        <v>119</v>
      </c>
      <c r="G1728" t="s">
        <v>162</v>
      </c>
      <c r="H1728" t="s">
        <v>6347</v>
      </c>
      <c r="I1728" t="s">
        <v>6533</v>
      </c>
      <c r="N1728" t="s">
        <v>6349</v>
      </c>
      <c r="O1728" s="5">
        <f>0</f>
        <v>0</v>
      </c>
    </row>
    <row r="1729" spans="1:15" hidden="1" x14ac:dyDescent="0.35">
      <c r="A1729" t="s">
        <v>6535</v>
      </c>
      <c r="B1729" t="s">
        <v>2823</v>
      </c>
      <c r="C1729" t="s">
        <v>6363</v>
      </c>
      <c r="D1729" t="s">
        <v>5939</v>
      </c>
      <c r="E1729" t="s">
        <v>119</v>
      </c>
      <c r="F1729" t="s">
        <v>119</v>
      </c>
      <c r="G1729" t="s">
        <v>154</v>
      </c>
      <c r="H1729" t="s">
        <v>6347</v>
      </c>
      <c r="I1729" t="s">
        <v>6547</v>
      </c>
      <c r="N1729" t="s">
        <v>6349</v>
      </c>
      <c r="O1729" s="5">
        <f>0</f>
        <v>0</v>
      </c>
    </row>
    <row r="1730" spans="1:15" hidden="1" x14ac:dyDescent="0.35">
      <c r="A1730" t="s">
        <v>6535</v>
      </c>
      <c r="B1730" t="s">
        <v>2823</v>
      </c>
      <c r="C1730" t="s">
        <v>6363</v>
      </c>
      <c r="D1730" t="s">
        <v>5939</v>
      </c>
      <c r="E1730" t="s">
        <v>119</v>
      </c>
      <c r="F1730" t="s">
        <v>119</v>
      </c>
      <c r="G1730" t="s">
        <v>154</v>
      </c>
      <c r="H1730" t="s">
        <v>5707</v>
      </c>
      <c r="I1730" t="s">
        <v>6546</v>
      </c>
      <c r="N1730" t="s">
        <v>6349</v>
      </c>
      <c r="O1730" s="5">
        <f>0</f>
        <v>0</v>
      </c>
    </row>
    <row r="1731" spans="1:15" hidden="1" x14ac:dyDescent="0.35">
      <c r="A1731" t="s">
        <v>6535</v>
      </c>
      <c r="B1731" t="s">
        <v>2823</v>
      </c>
      <c r="C1731" t="s">
        <v>6363</v>
      </c>
      <c r="D1731" t="s">
        <v>5943</v>
      </c>
      <c r="E1731" t="s">
        <v>119</v>
      </c>
      <c r="F1731" t="s">
        <v>119</v>
      </c>
      <c r="G1731" t="s">
        <v>162</v>
      </c>
      <c r="H1731" t="s">
        <v>6347</v>
      </c>
      <c r="I1731" t="s">
        <v>6533</v>
      </c>
      <c r="N1731" t="s">
        <v>6349</v>
      </c>
      <c r="O1731" s="5">
        <f>0</f>
        <v>0</v>
      </c>
    </row>
    <row r="1732" spans="1:15" hidden="1" x14ac:dyDescent="0.35">
      <c r="A1732" t="s">
        <v>6535</v>
      </c>
      <c r="B1732" t="s">
        <v>2823</v>
      </c>
      <c r="C1732" t="s">
        <v>6363</v>
      </c>
      <c r="D1732" t="s">
        <v>5943</v>
      </c>
      <c r="E1732" t="s">
        <v>119</v>
      </c>
      <c r="F1732" t="s">
        <v>119</v>
      </c>
      <c r="G1732" t="s">
        <v>154</v>
      </c>
      <c r="H1732" t="s">
        <v>5707</v>
      </c>
      <c r="I1732" t="s">
        <v>6546</v>
      </c>
      <c r="N1732" t="s">
        <v>6349</v>
      </c>
      <c r="O1732" s="5">
        <f>0</f>
        <v>0</v>
      </c>
    </row>
    <row r="1733" spans="1:15" hidden="1" x14ac:dyDescent="0.35">
      <c r="A1733" t="s">
        <v>6535</v>
      </c>
      <c r="B1733" t="s">
        <v>2823</v>
      </c>
      <c r="C1733" t="s">
        <v>6363</v>
      </c>
      <c r="D1733" t="s">
        <v>5943</v>
      </c>
      <c r="E1733" t="s">
        <v>119</v>
      </c>
      <c r="F1733" t="s">
        <v>119</v>
      </c>
      <c r="G1733" t="s">
        <v>154</v>
      </c>
      <c r="H1733" t="s">
        <v>6347</v>
      </c>
      <c r="I1733" t="s">
        <v>6547</v>
      </c>
      <c r="N1733" t="s">
        <v>6349</v>
      </c>
      <c r="O1733" s="5">
        <f>0</f>
        <v>0</v>
      </c>
    </row>
    <row r="1734" spans="1:15" hidden="1" x14ac:dyDescent="0.35">
      <c r="A1734" t="s">
        <v>6535</v>
      </c>
      <c r="B1734" t="s">
        <v>2823</v>
      </c>
      <c r="C1734" t="s">
        <v>6363</v>
      </c>
      <c r="D1734" t="s">
        <v>5947</v>
      </c>
      <c r="E1734" t="s">
        <v>119</v>
      </c>
      <c r="F1734" t="s">
        <v>119</v>
      </c>
      <c r="G1734" t="s">
        <v>162</v>
      </c>
      <c r="H1734" t="s">
        <v>6347</v>
      </c>
      <c r="I1734" t="s">
        <v>6533</v>
      </c>
      <c r="N1734" t="s">
        <v>6349</v>
      </c>
      <c r="O1734" s="5">
        <f>0</f>
        <v>0</v>
      </c>
    </row>
    <row r="1735" spans="1:15" hidden="1" x14ac:dyDescent="0.35">
      <c r="A1735" t="s">
        <v>6535</v>
      </c>
      <c r="B1735" t="s">
        <v>2823</v>
      </c>
      <c r="C1735" t="s">
        <v>6363</v>
      </c>
      <c r="D1735" t="s">
        <v>5947</v>
      </c>
      <c r="E1735" t="s">
        <v>119</v>
      </c>
      <c r="F1735" t="s">
        <v>119</v>
      </c>
      <c r="G1735" t="s">
        <v>154</v>
      </c>
      <c r="H1735" t="s">
        <v>5707</v>
      </c>
      <c r="I1735" t="s">
        <v>6546</v>
      </c>
      <c r="N1735" t="s">
        <v>6349</v>
      </c>
      <c r="O1735" s="5">
        <f>0</f>
        <v>0</v>
      </c>
    </row>
    <row r="1736" spans="1:15" hidden="1" x14ac:dyDescent="0.35">
      <c r="A1736" t="s">
        <v>6535</v>
      </c>
      <c r="B1736" t="s">
        <v>2823</v>
      </c>
      <c r="C1736" t="s">
        <v>6363</v>
      </c>
      <c r="D1736" t="s">
        <v>5947</v>
      </c>
      <c r="E1736" t="s">
        <v>119</v>
      </c>
      <c r="F1736" t="s">
        <v>119</v>
      </c>
      <c r="G1736" t="s">
        <v>154</v>
      </c>
      <c r="H1736" t="s">
        <v>6347</v>
      </c>
      <c r="I1736" t="s">
        <v>6547</v>
      </c>
      <c r="N1736" t="s">
        <v>6349</v>
      </c>
      <c r="O1736" s="5">
        <f>0</f>
        <v>0</v>
      </c>
    </row>
    <row r="1737" spans="1:15" hidden="1" x14ac:dyDescent="0.35">
      <c r="A1737" t="s">
        <v>6535</v>
      </c>
      <c r="B1737" t="s">
        <v>2823</v>
      </c>
      <c r="C1737" t="s">
        <v>6363</v>
      </c>
      <c r="D1737" t="s">
        <v>5951</v>
      </c>
      <c r="E1737" t="s">
        <v>119</v>
      </c>
      <c r="F1737" t="s">
        <v>119</v>
      </c>
      <c r="G1737" t="s">
        <v>162</v>
      </c>
      <c r="H1737" t="s">
        <v>6347</v>
      </c>
      <c r="I1737" t="s">
        <v>6533</v>
      </c>
      <c r="N1737" t="s">
        <v>6349</v>
      </c>
      <c r="O1737" s="5">
        <f>0</f>
        <v>0</v>
      </c>
    </row>
    <row r="1738" spans="1:15" hidden="1" x14ac:dyDescent="0.35">
      <c r="A1738" t="s">
        <v>6535</v>
      </c>
      <c r="B1738" t="s">
        <v>2823</v>
      </c>
      <c r="C1738" t="s">
        <v>6363</v>
      </c>
      <c r="D1738" t="s">
        <v>5951</v>
      </c>
      <c r="E1738" t="s">
        <v>119</v>
      </c>
      <c r="F1738" t="s">
        <v>119</v>
      </c>
      <c r="G1738" t="s">
        <v>154</v>
      </c>
      <c r="H1738" t="s">
        <v>5707</v>
      </c>
      <c r="I1738" t="s">
        <v>6546</v>
      </c>
      <c r="N1738" t="s">
        <v>6349</v>
      </c>
      <c r="O1738" s="5">
        <f>0</f>
        <v>0</v>
      </c>
    </row>
    <row r="1739" spans="1:15" hidden="1" x14ac:dyDescent="0.35">
      <c r="A1739" t="s">
        <v>6535</v>
      </c>
      <c r="B1739" t="s">
        <v>2823</v>
      </c>
      <c r="C1739" t="s">
        <v>6363</v>
      </c>
      <c r="D1739" t="s">
        <v>5951</v>
      </c>
      <c r="E1739" t="s">
        <v>119</v>
      </c>
      <c r="F1739" t="s">
        <v>119</v>
      </c>
      <c r="G1739" t="s">
        <v>154</v>
      </c>
      <c r="H1739" t="s">
        <v>6347</v>
      </c>
      <c r="I1739" t="s">
        <v>6547</v>
      </c>
      <c r="N1739" t="s">
        <v>6349</v>
      </c>
      <c r="O1739" s="5">
        <f>0</f>
        <v>0</v>
      </c>
    </row>
    <row r="1740" spans="1:15" hidden="1" x14ac:dyDescent="0.35">
      <c r="A1740" t="s">
        <v>6535</v>
      </c>
      <c r="B1740" t="s">
        <v>2823</v>
      </c>
      <c r="C1740" t="s">
        <v>6363</v>
      </c>
      <c r="D1740" t="s">
        <v>5955</v>
      </c>
      <c r="E1740" t="s">
        <v>119</v>
      </c>
      <c r="F1740" t="s">
        <v>119</v>
      </c>
      <c r="G1740" t="s">
        <v>154</v>
      </c>
      <c r="H1740" t="s">
        <v>6347</v>
      </c>
      <c r="I1740" t="s">
        <v>6547</v>
      </c>
      <c r="N1740" t="s">
        <v>6349</v>
      </c>
      <c r="O1740" s="5">
        <f>0</f>
        <v>0</v>
      </c>
    </row>
    <row r="1741" spans="1:15" hidden="1" x14ac:dyDescent="0.35">
      <c r="A1741" t="s">
        <v>6535</v>
      </c>
      <c r="B1741" t="s">
        <v>2823</v>
      </c>
      <c r="C1741" t="s">
        <v>6363</v>
      </c>
      <c r="D1741" t="s">
        <v>5955</v>
      </c>
      <c r="E1741" t="s">
        <v>119</v>
      </c>
      <c r="F1741" t="s">
        <v>119</v>
      </c>
      <c r="G1741" t="s">
        <v>154</v>
      </c>
      <c r="H1741" t="s">
        <v>5707</v>
      </c>
      <c r="I1741" t="s">
        <v>6546</v>
      </c>
      <c r="N1741" t="s">
        <v>6349</v>
      </c>
      <c r="O1741" s="5">
        <f>0</f>
        <v>0</v>
      </c>
    </row>
    <row r="1742" spans="1:15" hidden="1" x14ac:dyDescent="0.35">
      <c r="A1742" t="s">
        <v>6535</v>
      </c>
      <c r="B1742" t="s">
        <v>2823</v>
      </c>
      <c r="C1742" t="s">
        <v>6363</v>
      </c>
      <c r="D1742" t="s">
        <v>5955</v>
      </c>
      <c r="E1742" t="s">
        <v>119</v>
      </c>
      <c r="F1742" t="s">
        <v>119</v>
      </c>
      <c r="G1742" t="s">
        <v>162</v>
      </c>
      <c r="H1742" t="s">
        <v>6347</v>
      </c>
      <c r="I1742" t="s">
        <v>6533</v>
      </c>
      <c r="N1742" t="s">
        <v>6349</v>
      </c>
      <c r="O1742" s="5">
        <f>0</f>
        <v>0</v>
      </c>
    </row>
    <row r="1743" spans="1:15" hidden="1" x14ac:dyDescent="0.35">
      <c r="A1743" t="s">
        <v>6535</v>
      </c>
      <c r="B1743" t="s">
        <v>2823</v>
      </c>
      <c r="C1743" t="s">
        <v>6363</v>
      </c>
      <c r="D1743" t="s">
        <v>5959</v>
      </c>
      <c r="E1743" t="s">
        <v>119</v>
      </c>
      <c r="F1743" t="s">
        <v>119</v>
      </c>
      <c r="G1743" t="s">
        <v>162</v>
      </c>
      <c r="H1743" t="s">
        <v>6347</v>
      </c>
      <c r="I1743" t="s">
        <v>6533</v>
      </c>
      <c r="N1743" t="s">
        <v>6349</v>
      </c>
      <c r="O1743" s="5">
        <f>0</f>
        <v>0</v>
      </c>
    </row>
    <row r="1744" spans="1:15" hidden="1" x14ac:dyDescent="0.35">
      <c r="A1744" t="s">
        <v>6535</v>
      </c>
      <c r="B1744" t="s">
        <v>2823</v>
      </c>
      <c r="C1744" t="s">
        <v>6363</v>
      </c>
      <c r="D1744" t="s">
        <v>5959</v>
      </c>
      <c r="E1744" t="s">
        <v>119</v>
      </c>
      <c r="F1744" t="s">
        <v>119</v>
      </c>
      <c r="G1744" t="s">
        <v>154</v>
      </c>
      <c r="H1744" t="s">
        <v>6347</v>
      </c>
      <c r="I1744" t="s">
        <v>6547</v>
      </c>
      <c r="N1744" t="s">
        <v>6349</v>
      </c>
      <c r="O1744" s="5">
        <f>0</f>
        <v>0</v>
      </c>
    </row>
    <row r="1745" spans="1:15" hidden="1" x14ac:dyDescent="0.35">
      <c r="A1745" t="s">
        <v>6535</v>
      </c>
      <c r="B1745" t="s">
        <v>2823</v>
      </c>
      <c r="C1745" t="s">
        <v>6363</v>
      </c>
      <c r="D1745" t="s">
        <v>5959</v>
      </c>
      <c r="E1745" t="s">
        <v>119</v>
      </c>
      <c r="F1745" t="s">
        <v>119</v>
      </c>
      <c r="G1745" t="s">
        <v>154</v>
      </c>
      <c r="H1745" t="s">
        <v>5707</v>
      </c>
      <c r="I1745" t="s">
        <v>6546</v>
      </c>
      <c r="N1745" t="s">
        <v>6349</v>
      </c>
      <c r="O1745" s="5">
        <f>0</f>
        <v>0</v>
      </c>
    </row>
    <row r="1746" spans="1:15" hidden="1" x14ac:dyDescent="0.35">
      <c r="A1746" t="s">
        <v>6535</v>
      </c>
      <c r="B1746" t="s">
        <v>2823</v>
      </c>
      <c r="C1746" t="s">
        <v>6363</v>
      </c>
      <c r="D1746" t="s">
        <v>5963</v>
      </c>
      <c r="E1746" t="s">
        <v>119</v>
      </c>
      <c r="F1746" t="s">
        <v>119</v>
      </c>
      <c r="G1746" t="s">
        <v>154</v>
      </c>
      <c r="H1746" t="s">
        <v>5707</v>
      </c>
      <c r="I1746" t="s">
        <v>6546</v>
      </c>
      <c r="N1746" t="s">
        <v>6349</v>
      </c>
      <c r="O1746" s="5">
        <f>0</f>
        <v>0</v>
      </c>
    </row>
    <row r="1747" spans="1:15" hidden="1" x14ac:dyDescent="0.35">
      <c r="A1747" t="s">
        <v>6535</v>
      </c>
      <c r="B1747" t="s">
        <v>2823</v>
      </c>
      <c r="C1747" t="s">
        <v>6363</v>
      </c>
      <c r="D1747" t="s">
        <v>5963</v>
      </c>
      <c r="E1747" t="s">
        <v>119</v>
      </c>
      <c r="F1747" t="s">
        <v>119</v>
      </c>
      <c r="G1747" t="s">
        <v>162</v>
      </c>
      <c r="H1747" t="s">
        <v>6347</v>
      </c>
      <c r="I1747" t="s">
        <v>6533</v>
      </c>
      <c r="N1747" t="s">
        <v>6349</v>
      </c>
      <c r="O1747" s="5">
        <f>0</f>
        <v>0</v>
      </c>
    </row>
    <row r="1748" spans="1:15" hidden="1" x14ac:dyDescent="0.35">
      <c r="A1748" t="s">
        <v>6535</v>
      </c>
      <c r="B1748" t="s">
        <v>2823</v>
      </c>
      <c r="C1748" t="s">
        <v>6363</v>
      </c>
      <c r="D1748" t="s">
        <v>5963</v>
      </c>
      <c r="E1748" t="s">
        <v>119</v>
      </c>
      <c r="F1748" t="s">
        <v>119</v>
      </c>
      <c r="G1748" t="s">
        <v>154</v>
      </c>
      <c r="H1748" t="s">
        <v>6347</v>
      </c>
      <c r="I1748" t="s">
        <v>6547</v>
      </c>
      <c r="N1748" t="s">
        <v>6349</v>
      </c>
      <c r="O1748" s="5">
        <f>0</f>
        <v>0</v>
      </c>
    </row>
    <row r="1749" spans="1:15" hidden="1" x14ac:dyDescent="0.35">
      <c r="A1749" t="s">
        <v>6535</v>
      </c>
      <c r="B1749" t="s">
        <v>2823</v>
      </c>
      <c r="C1749" t="s">
        <v>6363</v>
      </c>
      <c r="D1749" t="s">
        <v>5967</v>
      </c>
      <c r="E1749" t="s">
        <v>119</v>
      </c>
      <c r="F1749" t="s">
        <v>119</v>
      </c>
      <c r="G1749" t="s">
        <v>154</v>
      </c>
      <c r="H1749" t="s">
        <v>5707</v>
      </c>
      <c r="I1749" t="s">
        <v>6546</v>
      </c>
      <c r="N1749" t="s">
        <v>6349</v>
      </c>
      <c r="O1749" s="5">
        <f>0</f>
        <v>0</v>
      </c>
    </row>
    <row r="1750" spans="1:15" hidden="1" x14ac:dyDescent="0.35">
      <c r="A1750" t="s">
        <v>6535</v>
      </c>
      <c r="B1750" t="s">
        <v>2823</v>
      </c>
      <c r="C1750" t="s">
        <v>6363</v>
      </c>
      <c r="D1750" t="s">
        <v>5967</v>
      </c>
      <c r="E1750" t="s">
        <v>119</v>
      </c>
      <c r="F1750" t="s">
        <v>119</v>
      </c>
      <c r="G1750" t="s">
        <v>162</v>
      </c>
      <c r="H1750" t="s">
        <v>6347</v>
      </c>
      <c r="I1750" t="s">
        <v>6533</v>
      </c>
      <c r="N1750" t="s">
        <v>6349</v>
      </c>
      <c r="O1750" s="5">
        <f>0</f>
        <v>0</v>
      </c>
    </row>
    <row r="1751" spans="1:15" hidden="1" x14ac:dyDescent="0.35">
      <c r="A1751" t="s">
        <v>6535</v>
      </c>
      <c r="B1751" t="s">
        <v>2823</v>
      </c>
      <c r="C1751" t="s">
        <v>6363</v>
      </c>
      <c r="D1751" t="s">
        <v>5967</v>
      </c>
      <c r="E1751" t="s">
        <v>119</v>
      </c>
      <c r="F1751" t="s">
        <v>119</v>
      </c>
      <c r="G1751" t="s">
        <v>154</v>
      </c>
      <c r="H1751" t="s">
        <v>6347</v>
      </c>
      <c r="I1751" t="s">
        <v>6547</v>
      </c>
      <c r="N1751" t="s">
        <v>6349</v>
      </c>
      <c r="O1751" s="5">
        <f>0</f>
        <v>0</v>
      </c>
    </row>
    <row r="1752" spans="1:15" hidden="1" x14ac:dyDescent="0.35">
      <c r="A1752" t="s">
        <v>6535</v>
      </c>
      <c r="B1752" t="s">
        <v>2823</v>
      </c>
      <c r="C1752" t="s">
        <v>6363</v>
      </c>
      <c r="D1752" t="s">
        <v>5971</v>
      </c>
      <c r="E1752" t="s">
        <v>119</v>
      </c>
      <c r="F1752" t="s">
        <v>119</v>
      </c>
      <c r="G1752" t="s">
        <v>154</v>
      </c>
      <c r="H1752" t="s">
        <v>5707</v>
      </c>
      <c r="I1752" t="s">
        <v>6546</v>
      </c>
      <c r="N1752" t="s">
        <v>6349</v>
      </c>
      <c r="O1752" s="5">
        <f>0</f>
        <v>0</v>
      </c>
    </row>
    <row r="1753" spans="1:15" hidden="1" x14ac:dyDescent="0.35">
      <c r="A1753" t="s">
        <v>6535</v>
      </c>
      <c r="B1753" t="s">
        <v>2823</v>
      </c>
      <c r="C1753" t="s">
        <v>6363</v>
      </c>
      <c r="D1753" t="s">
        <v>5971</v>
      </c>
      <c r="E1753" t="s">
        <v>119</v>
      </c>
      <c r="F1753" t="s">
        <v>119</v>
      </c>
      <c r="G1753" t="s">
        <v>162</v>
      </c>
      <c r="H1753" t="s">
        <v>6347</v>
      </c>
      <c r="I1753" t="s">
        <v>6533</v>
      </c>
      <c r="N1753" t="s">
        <v>6349</v>
      </c>
      <c r="O1753" s="5">
        <f>0</f>
        <v>0</v>
      </c>
    </row>
    <row r="1754" spans="1:15" hidden="1" x14ac:dyDescent="0.35">
      <c r="A1754" t="s">
        <v>6535</v>
      </c>
      <c r="B1754" t="s">
        <v>2823</v>
      </c>
      <c r="C1754" t="s">
        <v>6363</v>
      </c>
      <c r="D1754" t="s">
        <v>5971</v>
      </c>
      <c r="E1754" t="s">
        <v>119</v>
      </c>
      <c r="F1754" t="s">
        <v>119</v>
      </c>
      <c r="G1754" t="s">
        <v>154</v>
      </c>
      <c r="H1754" t="s">
        <v>6347</v>
      </c>
      <c r="I1754" t="s">
        <v>6547</v>
      </c>
      <c r="N1754" t="s">
        <v>6349</v>
      </c>
      <c r="O1754" s="5">
        <f>0</f>
        <v>0</v>
      </c>
    </row>
    <row r="1755" spans="1:15" hidden="1" x14ac:dyDescent="0.35">
      <c r="A1755" t="s">
        <v>6535</v>
      </c>
      <c r="B1755" t="s">
        <v>2823</v>
      </c>
      <c r="C1755" t="s">
        <v>6363</v>
      </c>
      <c r="D1755" t="s">
        <v>5975</v>
      </c>
      <c r="E1755" t="s">
        <v>119</v>
      </c>
      <c r="F1755" t="s">
        <v>119</v>
      </c>
      <c r="G1755" t="s">
        <v>154</v>
      </c>
      <c r="H1755" t="s">
        <v>6347</v>
      </c>
      <c r="I1755" t="s">
        <v>6547</v>
      </c>
      <c r="N1755" t="s">
        <v>6349</v>
      </c>
      <c r="O1755" s="5">
        <f>0</f>
        <v>0</v>
      </c>
    </row>
    <row r="1756" spans="1:15" hidden="1" x14ac:dyDescent="0.35">
      <c r="A1756" t="s">
        <v>6535</v>
      </c>
      <c r="B1756" t="s">
        <v>2823</v>
      </c>
      <c r="C1756" t="s">
        <v>6363</v>
      </c>
      <c r="D1756" t="s">
        <v>5975</v>
      </c>
      <c r="E1756" t="s">
        <v>119</v>
      </c>
      <c r="F1756" t="s">
        <v>119</v>
      </c>
      <c r="G1756" t="s">
        <v>162</v>
      </c>
      <c r="H1756" t="s">
        <v>6347</v>
      </c>
      <c r="I1756" t="s">
        <v>6533</v>
      </c>
      <c r="N1756" t="s">
        <v>6349</v>
      </c>
      <c r="O1756" s="5">
        <f>0</f>
        <v>0</v>
      </c>
    </row>
    <row r="1757" spans="1:15" hidden="1" x14ac:dyDescent="0.35">
      <c r="A1757" t="s">
        <v>6535</v>
      </c>
      <c r="B1757" t="s">
        <v>2823</v>
      </c>
      <c r="C1757" t="s">
        <v>6363</v>
      </c>
      <c r="D1757" t="s">
        <v>5975</v>
      </c>
      <c r="E1757" t="s">
        <v>119</v>
      </c>
      <c r="F1757" t="s">
        <v>119</v>
      </c>
      <c r="G1757" t="s">
        <v>154</v>
      </c>
      <c r="H1757" t="s">
        <v>5707</v>
      </c>
      <c r="I1757" t="s">
        <v>6546</v>
      </c>
      <c r="N1757" t="s">
        <v>6349</v>
      </c>
      <c r="O1757" s="5">
        <f>0</f>
        <v>0</v>
      </c>
    </row>
    <row r="1758" spans="1:15" hidden="1" x14ac:dyDescent="0.35">
      <c r="A1758" t="s">
        <v>6535</v>
      </c>
      <c r="B1758" t="s">
        <v>2823</v>
      </c>
      <c r="C1758" t="s">
        <v>6363</v>
      </c>
      <c r="D1758" t="s">
        <v>5978</v>
      </c>
      <c r="E1758" t="s">
        <v>119</v>
      </c>
      <c r="F1758" t="s">
        <v>119</v>
      </c>
      <c r="G1758" t="s">
        <v>154</v>
      </c>
      <c r="H1758" t="s">
        <v>5707</v>
      </c>
      <c r="I1758" t="s">
        <v>6546</v>
      </c>
      <c r="N1758" t="s">
        <v>6349</v>
      </c>
      <c r="O1758" s="5">
        <f>0</f>
        <v>0</v>
      </c>
    </row>
    <row r="1759" spans="1:15" hidden="1" x14ac:dyDescent="0.35">
      <c r="A1759" t="s">
        <v>6535</v>
      </c>
      <c r="B1759" t="s">
        <v>2823</v>
      </c>
      <c r="C1759" t="s">
        <v>6363</v>
      </c>
      <c r="D1759" t="s">
        <v>5978</v>
      </c>
      <c r="E1759" t="s">
        <v>119</v>
      </c>
      <c r="F1759" t="s">
        <v>119</v>
      </c>
      <c r="G1759" t="s">
        <v>162</v>
      </c>
      <c r="H1759" t="s">
        <v>6347</v>
      </c>
      <c r="I1759" t="s">
        <v>6533</v>
      </c>
      <c r="N1759" t="s">
        <v>6349</v>
      </c>
      <c r="O1759" s="5">
        <f>0</f>
        <v>0</v>
      </c>
    </row>
    <row r="1760" spans="1:15" hidden="1" x14ac:dyDescent="0.35">
      <c r="A1760" t="s">
        <v>6535</v>
      </c>
      <c r="B1760" t="s">
        <v>2823</v>
      </c>
      <c r="C1760" t="s">
        <v>6363</v>
      </c>
      <c r="D1760" t="s">
        <v>5978</v>
      </c>
      <c r="E1760" t="s">
        <v>119</v>
      </c>
      <c r="F1760" t="s">
        <v>119</v>
      </c>
      <c r="G1760" t="s">
        <v>154</v>
      </c>
      <c r="H1760" t="s">
        <v>6347</v>
      </c>
      <c r="I1760" t="s">
        <v>6547</v>
      </c>
      <c r="N1760" t="s">
        <v>6349</v>
      </c>
      <c r="O1760" s="5">
        <f>0</f>
        <v>0</v>
      </c>
    </row>
    <row r="1761" spans="1:15" hidden="1" x14ac:dyDescent="0.35">
      <c r="A1761" t="s">
        <v>6535</v>
      </c>
      <c r="B1761" t="s">
        <v>2823</v>
      </c>
      <c r="C1761" t="s">
        <v>6363</v>
      </c>
      <c r="D1761" t="s">
        <v>5982</v>
      </c>
      <c r="E1761" t="s">
        <v>119</v>
      </c>
      <c r="F1761" t="s">
        <v>119</v>
      </c>
      <c r="G1761" t="s">
        <v>162</v>
      </c>
      <c r="H1761" t="s">
        <v>6347</v>
      </c>
      <c r="I1761" t="s">
        <v>6533</v>
      </c>
      <c r="N1761" t="s">
        <v>6349</v>
      </c>
      <c r="O1761" s="5">
        <f>0</f>
        <v>0</v>
      </c>
    </row>
    <row r="1762" spans="1:15" hidden="1" x14ac:dyDescent="0.35">
      <c r="A1762" t="s">
        <v>6535</v>
      </c>
      <c r="B1762" t="s">
        <v>2823</v>
      </c>
      <c r="C1762" t="s">
        <v>6363</v>
      </c>
      <c r="D1762" t="s">
        <v>5982</v>
      </c>
      <c r="E1762" t="s">
        <v>119</v>
      </c>
      <c r="F1762" t="s">
        <v>119</v>
      </c>
      <c r="G1762" t="s">
        <v>154</v>
      </c>
      <c r="H1762" t="s">
        <v>5707</v>
      </c>
      <c r="I1762" t="s">
        <v>6546</v>
      </c>
      <c r="N1762" t="s">
        <v>6349</v>
      </c>
      <c r="O1762" s="5">
        <f>0</f>
        <v>0</v>
      </c>
    </row>
    <row r="1763" spans="1:15" hidden="1" x14ac:dyDescent="0.35">
      <c r="A1763" t="s">
        <v>6535</v>
      </c>
      <c r="B1763" t="s">
        <v>2823</v>
      </c>
      <c r="C1763" t="s">
        <v>6363</v>
      </c>
      <c r="D1763" t="s">
        <v>5982</v>
      </c>
      <c r="E1763" t="s">
        <v>119</v>
      </c>
      <c r="F1763" t="s">
        <v>119</v>
      </c>
      <c r="G1763" t="s">
        <v>154</v>
      </c>
      <c r="H1763" t="s">
        <v>6347</v>
      </c>
      <c r="I1763" t="s">
        <v>6547</v>
      </c>
      <c r="N1763" t="s">
        <v>6349</v>
      </c>
      <c r="O1763" s="5">
        <f>0</f>
        <v>0</v>
      </c>
    </row>
    <row r="1764" spans="1:15" hidden="1" x14ac:dyDescent="0.35">
      <c r="A1764" t="s">
        <v>6535</v>
      </c>
      <c r="B1764" t="s">
        <v>2823</v>
      </c>
      <c r="C1764" t="s">
        <v>6363</v>
      </c>
      <c r="D1764" t="s">
        <v>5986</v>
      </c>
      <c r="E1764" t="s">
        <v>119</v>
      </c>
      <c r="F1764" t="s">
        <v>119</v>
      </c>
      <c r="G1764" t="s">
        <v>162</v>
      </c>
      <c r="H1764" t="s">
        <v>6347</v>
      </c>
      <c r="I1764" t="s">
        <v>6533</v>
      </c>
      <c r="N1764" t="s">
        <v>6349</v>
      </c>
      <c r="O1764" s="5">
        <f>0</f>
        <v>0</v>
      </c>
    </row>
    <row r="1765" spans="1:15" hidden="1" x14ac:dyDescent="0.35">
      <c r="A1765" t="s">
        <v>6535</v>
      </c>
      <c r="B1765" t="s">
        <v>2823</v>
      </c>
      <c r="C1765" t="s">
        <v>6363</v>
      </c>
      <c r="D1765" t="s">
        <v>5986</v>
      </c>
      <c r="E1765" t="s">
        <v>119</v>
      </c>
      <c r="F1765" t="s">
        <v>119</v>
      </c>
      <c r="G1765" t="s">
        <v>154</v>
      </c>
      <c r="H1765" t="s">
        <v>6347</v>
      </c>
      <c r="I1765" t="s">
        <v>6547</v>
      </c>
      <c r="N1765" t="s">
        <v>6349</v>
      </c>
      <c r="O1765" s="5">
        <f>0</f>
        <v>0</v>
      </c>
    </row>
    <row r="1766" spans="1:15" hidden="1" x14ac:dyDescent="0.35">
      <c r="A1766" t="s">
        <v>6535</v>
      </c>
      <c r="B1766" t="s">
        <v>2823</v>
      </c>
      <c r="C1766" t="s">
        <v>6363</v>
      </c>
      <c r="D1766" t="s">
        <v>5986</v>
      </c>
      <c r="E1766" t="s">
        <v>119</v>
      </c>
      <c r="F1766" t="s">
        <v>119</v>
      </c>
      <c r="G1766" t="s">
        <v>154</v>
      </c>
      <c r="H1766" t="s">
        <v>5707</v>
      </c>
      <c r="I1766" t="s">
        <v>6546</v>
      </c>
      <c r="N1766" t="s">
        <v>6349</v>
      </c>
      <c r="O1766" s="5">
        <f>0</f>
        <v>0</v>
      </c>
    </row>
    <row r="1767" spans="1:15" hidden="1" x14ac:dyDescent="0.35">
      <c r="A1767" t="s">
        <v>6535</v>
      </c>
      <c r="B1767" t="s">
        <v>2823</v>
      </c>
      <c r="C1767" t="s">
        <v>6363</v>
      </c>
      <c r="D1767" t="s">
        <v>5990</v>
      </c>
      <c r="E1767" t="s">
        <v>119</v>
      </c>
      <c r="F1767" t="s">
        <v>119</v>
      </c>
      <c r="G1767" t="s">
        <v>154</v>
      </c>
      <c r="H1767" t="s">
        <v>6347</v>
      </c>
      <c r="I1767" t="s">
        <v>6547</v>
      </c>
      <c r="N1767" t="s">
        <v>6349</v>
      </c>
      <c r="O1767" s="5">
        <f>0</f>
        <v>0</v>
      </c>
    </row>
    <row r="1768" spans="1:15" hidden="1" x14ac:dyDescent="0.35">
      <c r="A1768" t="s">
        <v>6535</v>
      </c>
      <c r="B1768" t="s">
        <v>2823</v>
      </c>
      <c r="C1768" t="s">
        <v>6363</v>
      </c>
      <c r="D1768" t="s">
        <v>5990</v>
      </c>
      <c r="E1768" t="s">
        <v>119</v>
      </c>
      <c r="F1768" t="s">
        <v>119</v>
      </c>
      <c r="G1768" t="s">
        <v>162</v>
      </c>
      <c r="H1768" t="s">
        <v>6347</v>
      </c>
      <c r="I1768" t="s">
        <v>6533</v>
      </c>
      <c r="N1768" t="s">
        <v>6349</v>
      </c>
      <c r="O1768" s="5">
        <f>0</f>
        <v>0</v>
      </c>
    </row>
    <row r="1769" spans="1:15" hidden="1" x14ac:dyDescent="0.35">
      <c r="A1769" t="s">
        <v>6535</v>
      </c>
      <c r="B1769" t="s">
        <v>2823</v>
      </c>
      <c r="C1769" t="s">
        <v>6363</v>
      </c>
      <c r="D1769" t="s">
        <v>5990</v>
      </c>
      <c r="E1769" t="s">
        <v>119</v>
      </c>
      <c r="F1769" t="s">
        <v>119</v>
      </c>
      <c r="G1769" t="s">
        <v>154</v>
      </c>
      <c r="H1769" t="s">
        <v>5707</v>
      </c>
      <c r="I1769" t="s">
        <v>6546</v>
      </c>
      <c r="N1769" t="s">
        <v>6349</v>
      </c>
      <c r="O1769" s="5">
        <f>0</f>
        <v>0</v>
      </c>
    </row>
    <row r="1770" spans="1:15" hidden="1" x14ac:dyDescent="0.35">
      <c r="A1770" t="s">
        <v>6535</v>
      </c>
      <c r="B1770" t="s">
        <v>2823</v>
      </c>
      <c r="C1770" t="s">
        <v>6363</v>
      </c>
      <c r="D1770" t="s">
        <v>5994</v>
      </c>
      <c r="E1770" t="s">
        <v>119</v>
      </c>
      <c r="F1770" t="s">
        <v>119</v>
      </c>
      <c r="G1770" t="s">
        <v>154</v>
      </c>
      <c r="H1770" t="s">
        <v>5707</v>
      </c>
      <c r="I1770" t="s">
        <v>6546</v>
      </c>
      <c r="N1770" t="s">
        <v>6349</v>
      </c>
      <c r="O1770" s="5">
        <f>0</f>
        <v>0</v>
      </c>
    </row>
    <row r="1771" spans="1:15" hidden="1" x14ac:dyDescent="0.35">
      <c r="A1771" t="s">
        <v>6535</v>
      </c>
      <c r="B1771" t="s">
        <v>2823</v>
      </c>
      <c r="C1771" t="s">
        <v>6363</v>
      </c>
      <c r="D1771" t="s">
        <v>5994</v>
      </c>
      <c r="E1771" t="s">
        <v>119</v>
      </c>
      <c r="F1771" t="s">
        <v>119</v>
      </c>
      <c r="G1771" t="s">
        <v>162</v>
      </c>
      <c r="H1771" t="s">
        <v>6347</v>
      </c>
      <c r="I1771" t="s">
        <v>6533</v>
      </c>
      <c r="N1771" t="s">
        <v>6349</v>
      </c>
      <c r="O1771" s="5">
        <f>0</f>
        <v>0</v>
      </c>
    </row>
    <row r="1772" spans="1:15" hidden="1" x14ac:dyDescent="0.35">
      <c r="A1772" t="s">
        <v>6535</v>
      </c>
      <c r="B1772" t="s">
        <v>2823</v>
      </c>
      <c r="C1772" t="s">
        <v>6363</v>
      </c>
      <c r="D1772" t="s">
        <v>5994</v>
      </c>
      <c r="E1772" t="s">
        <v>119</v>
      </c>
      <c r="F1772" t="s">
        <v>119</v>
      </c>
      <c r="G1772" t="s">
        <v>154</v>
      </c>
      <c r="H1772" t="s">
        <v>6347</v>
      </c>
      <c r="I1772" t="s">
        <v>6547</v>
      </c>
      <c r="N1772" t="s">
        <v>6349</v>
      </c>
      <c r="O1772" s="5">
        <f>0</f>
        <v>0</v>
      </c>
    </row>
    <row r="1773" spans="1:15" hidden="1" x14ac:dyDescent="0.35">
      <c r="A1773" t="s">
        <v>6535</v>
      </c>
      <c r="B1773" t="s">
        <v>2823</v>
      </c>
      <c r="C1773" t="s">
        <v>6363</v>
      </c>
      <c r="D1773" t="s">
        <v>5998</v>
      </c>
      <c r="E1773" t="s">
        <v>119</v>
      </c>
      <c r="F1773" t="s">
        <v>119</v>
      </c>
      <c r="G1773" t="s">
        <v>154</v>
      </c>
      <c r="H1773" t="s">
        <v>6347</v>
      </c>
      <c r="I1773" t="s">
        <v>6547</v>
      </c>
      <c r="N1773" t="s">
        <v>6349</v>
      </c>
      <c r="O1773" s="5">
        <f>0</f>
        <v>0</v>
      </c>
    </row>
    <row r="1774" spans="1:15" hidden="1" x14ac:dyDescent="0.35">
      <c r="A1774" t="s">
        <v>6535</v>
      </c>
      <c r="B1774" t="s">
        <v>2823</v>
      </c>
      <c r="C1774" t="s">
        <v>6363</v>
      </c>
      <c r="D1774" t="s">
        <v>5998</v>
      </c>
      <c r="E1774" t="s">
        <v>119</v>
      </c>
      <c r="F1774" t="s">
        <v>119</v>
      </c>
      <c r="G1774" t="s">
        <v>154</v>
      </c>
      <c r="H1774" t="s">
        <v>5707</v>
      </c>
      <c r="I1774" t="s">
        <v>6546</v>
      </c>
      <c r="N1774" t="s">
        <v>6349</v>
      </c>
      <c r="O1774" s="5">
        <f>0</f>
        <v>0</v>
      </c>
    </row>
    <row r="1775" spans="1:15" hidden="1" x14ac:dyDescent="0.35">
      <c r="A1775" t="s">
        <v>6535</v>
      </c>
      <c r="B1775" t="s">
        <v>2823</v>
      </c>
      <c r="C1775" t="s">
        <v>6363</v>
      </c>
      <c r="D1775" t="s">
        <v>5998</v>
      </c>
      <c r="E1775" t="s">
        <v>119</v>
      </c>
      <c r="F1775" t="s">
        <v>119</v>
      </c>
      <c r="G1775" t="s">
        <v>162</v>
      </c>
      <c r="H1775" t="s">
        <v>6347</v>
      </c>
      <c r="I1775" t="s">
        <v>6533</v>
      </c>
      <c r="N1775" t="s">
        <v>6349</v>
      </c>
      <c r="O1775" s="5">
        <f>0</f>
        <v>0</v>
      </c>
    </row>
    <row r="1776" spans="1:15" hidden="1" x14ac:dyDescent="0.35">
      <c r="A1776" t="s">
        <v>6535</v>
      </c>
      <c r="B1776" t="s">
        <v>2823</v>
      </c>
      <c r="C1776" t="s">
        <v>6363</v>
      </c>
      <c r="D1776" t="s">
        <v>6002</v>
      </c>
      <c r="E1776" t="s">
        <v>119</v>
      </c>
      <c r="F1776" t="s">
        <v>119</v>
      </c>
      <c r="G1776" t="s">
        <v>154</v>
      </c>
      <c r="H1776" t="s">
        <v>5707</v>
      </c>
      <c r="I1776" t="s">
        <v>6546</v>
      </c>
      <c r="N1776" t="s">
        <v>6349</v>
      </c>
      <c r="O1776" s="5">
        <f>0</f>
        <v>0</v>
      </c>
    </row>
    <row r="1777" spans="1:15" hidden="1" x14ac:dyDescent="0.35">
      <c r="A1777" t="s">
        <v>6535</v>
      </c>
      <c r="B1777" t="s">
        <v>2823</v>
      </c>
      <c r="C1777" t="s">
        <v>6363</v>
      </c>
      <c r="D1777" t="s">
        <v>6002</v>
      </c>
      <c r="E1777" t="s">
        <v>119</v>
      </c>
      <c r="F1777" t="s">
        <v>119</v>
      </c>
      <c r="G1777" t="s">
        <v>162</v>
      </c>
      <c r="H1777" t="s">
        <v>6347</v>
      </c>
      <c r="I1777" t="s">
        <v>6533</v>
      </c>
      <c r="N1777" t="s">
        <v>6349</v>
      </c>
      <c r="O1777" s="5">
        <f>0</f>
        <v>0</v>
      </c>
    </row>
    <row r="1778" spans="1:15" hidden="1" x14ac:dyDescent="0.35">
      <c r="A1778" t="s">
        <v>6535</v>
      </c>
      <c r="B1778" t="s">
        <v>2823</v>
      </c>
      <c r="C1778" t="s">
        <v>6363</v>
      </c>
      <c r="D1778" t="s">
        <v>6002</v>
      </c>
      <c r="E1778" t="s">
        <v>119</v>
      </c>
      <c r="F1778" t="s">
        <v>119</v>
      </c>
      <c r="G1778" t="s">
        <v>154</v>
      </c>
      <c r="H1778" t="s">
        <v>6347</v>
      </c>
      <c r="I1778" t="s">
        <v>6547</v>
      </c>
      <c r="N1778" t="s">
        <v>6349</v>
      </c>
      <c r="O1778" s="5">
        <f>0</f>
        <v>0</v>
      </c>
    </row>
    <row r="1779" spans="1:15" hidden="1" x14ac:dyDescent="0.35">
      <c r="A1779" t="s">
        <v>6535</v>
      </c>
      <c r="B1779" t="s">
        <v>2823</v>
      </c>
      <c r="C1779" t="s">
        <v>6363</v>
      </c>
      <c r="D1779" t="s">
        <v>6006</v>
      </c>
      <c r="E1779" t="s">
        <v>119</v>
      </c>
      <c r="F1779" t="s">
        <v>119</v>
      </c>
      <c r="G1779" t="s">
        <v>154</v>
      </c>
      <c r="H1779" t="s">
        <v>6347</v>
      </c>
      <c r="I1779" t="s">
        <v>6547</v>
      </c>
      <c r="N1779" t="s">
        <v>6349</v>
      </c>
      <c r="O1779" s="5">
        <f>0</f>
        <v>0</v>
      </c>
    </row>
    <row r="1780" spans="1:15" hidden="1" x14ac:dyDescent="0.35">
      <c r="A1780" t="s">
        <v>6535</v>
      </c>
      <c r="B1780" t="s">
        <v>2823</v>
      </c>
      <c r="C1780" t="s">
        <v>6363</v>
      </c>
      <c r="D1780" t="s">
        <v>6006</v>
      </c>
      <c r="E1780" t="s">
        <v>119</v>
      </c>
      <c r="F1780" t="s">
        <v>119</v>
      </c>
      <c r="G1780" t="s">
        <v>154</v>
      </c>
      <c r="H1780" t="s">
        <v>5707</v>
      </c>
      <c r="I1780" t="s">
        <v>6546</v>
      </c>
      <c r="N1780" t="s">
        <v>6349</v>
      </c>
      <c r="O1780" s="5">
        <f>0</f>
        <v>0</v>
      </c>
    </row>
    <row r="1781" spans="1:15" hidden="1" x14ac:dyDescent="0.35">
      <c r="A1781" t="s">
        <v>6535</v>
      </c>
      <c r="B1781" t="s">
        <v>2823</v>
      </c>
      <c r="C1781" t="s">
        <v>6363</v>
      </c>
      <c r="D1781" t="s">
        <v>6006</v>
      </c>
      <c r="E1781" t="s">
        <v>119</v>
      </c>
      <c r="F1781" t="s">
        <v>119</v>
      </c>
      <c r="G1781" t="s">
        <v>162</v>
      </c>
      <c r="H1781" t="s">
        <v>6347</v>
      </c>
      <c r="I1781" t="s">
        <v>6533</v>
      </c>
      <c r="N1781" t="s">
        <v>6349</v>
      </c>
      <c r="O1781" s="5">
        <f>0</f>
        <v>0</v>
      </c>
    </row>
    <row r="1782" spans="1:15" hidden="1" x14ac:dyDescent="0.35">
      <c r="A1782" t="s">
        <v>6535</v>
      </c>
      <c r="B1782" t="s">
        <v>2823</v>
      </c>
      <c r="C1782" t="s">
        <v>6363</v>
      </c>
      <c r="D1782" t="s">
        <v>6010</v>
      </c>
      <c r="E1782" t="s">
        <v>119</v>
      </c>
      <c r="F1782" t="s">
        <v>119</v>
      </c>
      <c r="G1782" t="s">
        <v>154</v>
      </c>
      <c r="H1782" t="s">
        <v>6347</v>
      </c>
      <c r="I1782" t="s">
        <v>6547</v>
      </c>
      <c r="N1782" t="s">
        <v>6349</v>
      </c>
      <c r="O1782" s="5">
        <f>0</f>
        <v>0</v>
      </c>
    </row>
    <row r="1783" spans="1:15" hidden="1" x14ac:dyDescent="0.35">
      <c r="A1783" t="s">
        <v>6535</v>
      </c>
      <c r="B1783" t="s">
        <v>2823</v>
      </c>
      <c r="C1783" t="s">
        <v>6363</v>
      </c>
      <c r="D1783" t="s">
        <v>6010</v>
      </c>
      <c r="E1783" t="s">
        <v>119</v>
      </c>
      <c r="F1783" t="s">
        <v>119</v>
      </c>
      <c r="G1783" t="s">
        <v>162</v>
      </c>
      <c r="H1783" t="s">
        <v>6347</v>
      </c>
      <c r="I1783" t="s">
        <v>6533</v>
      </c>
      <c r="N1783" t="s">
        <v>6349</v>
      </c>
      <c r="O1783" s="5">
        <f>0</f>
        <v>0</v>
      </c>
    </row>
    <row r="1784" spans="1:15" hidden="1" x14ac:dyDescent="0.35">
      <c r="A1784" t="s">
        <v>6535</v>
      </c>
      <c r="B1784" t="s">
        <v>2823</v>
      </c>
      <c r="C1784" t="s">
        <v>6363</v>
      </c>
      <c r="D1784" t="s">
        <v>6010</v>
      </c>
      <c r="E1784" t="s">
        <v>119</v>
      </c>
      <c r="F1784" t="s">
        <v>119</v>
      </c>
      <c r="G1784" t="s">
        <v>154</v>
      </c>
      <c r="H1784" t="s">
        <v>5707</v>
      </c>
      <c r="I1784" t="s">
        <v>6546</v>
      </c>
      <c r="N1784" t="s">
        <v>6349</v>
      </c>
      <c r="O1784" s="5">
        <f>0</f>
        <v>0</v>
      </c>
    </row>
    <row r="1785" spans="1:15" hidden="1" x14ac:dyDescent="0.35">
      <c r="A1785" t="s">
        <v>6535</v>
      </c>
      <c r="B1785" t="s">
        <v>2823</v>
      </c>
      <c r="C1785" t="s">
        <v>6363</v>
      </c>
      <c r="D1785" t="s">
        <v>6013</v>
      </c>
      <c r="E1785" t="s">
        <v>119</v>
      </c>
      <c r="F1785" t="s">
        <v>119</v>
      </c>
      <c r="G1785" t="s">
        <v>154</v>
      </c>
      <c r="H1785" t="s">
        <v>6347</v>
      </c>
      <c r="I1785" t="s">
        <v>6547</v>
      </c>
      <c r="N1785" t="s">
        <v>6349</v>
      </c>
      <c r="O1785" s="5">
        <f>0</f>
        <v>0</v>
      </c>
    </row>
    <row r="1786" spans="1:15" hidden="1" x14ac:dyDescent="0.35">
      <c r="A1786" t="s">
        <v>6535</v>
      </c>
      <c r="B1786" t="s">
        <v>2823</v>
      </c>
      <c r="C1786" t="s">
        <v>6363</v>
      </c>
      <c r="D1786" t="s">
        <v>6013</v>
      </c>
      <c r="E1786" t="s">
        <v>119</v>
      </c>
      <c r="F1786" t="s">
        <v>119</v>
      </c>
      <c r="G1786" t="s">
        <v>154</v>
      </c>
      <c r="H1786" t="s">
        <v>5707</v>
      </c>
      <c r="I1786" t="s">
        <v>6546</v>
      </c>
      <c r="N1786" t="s">
        <v>6349</v>
      </c>
      <c r="O1786" s="5">
        <f>0</f>
        <v>0</v>
      </c>
    </row>
    <row r="1787" spans="1:15" hidden="1" x14ac:dyDescent="0.35">
      <c r="A1787" t="s">
        <v>6535</v>
      </c>
      <c r="B1787" t="s">
        <v>2823</v>
      </c>
      <c r="C1787" t="s">
        <v>6363</v>
      </c>
      <c r="D1787" t="s">
        <v>6013</v>
      </c>
      <c r="E1787" t="s">
        <v>119</v>
      </c>
      <c r="F1787" t="s">
        <v>119</v>
      </c>
      <c r="G1787" t="s">
        <v>162</v>
      </c>
      <c r="H1787" t="s">
        <v>6347</v>
      </c>
      <c r="I1787" t="s">
        <v>6533</v>
      </c>
      <c r="N1787" t="s">
        <v>6349</v>
      </c>
      <c r="O1787" s="5">
        <f>0</f>
        <v>0</v>
      </c>
    </row>
    <row r="1788" spans="1:15" hidden="1" x14ac:dyDescent="0.35">
      <c r="A1788" t="s">
        <v>6535</v>
      </c>
      <c r="B1788" t="s">
        <v>2823</v>
      </c>
      <c r="C1788" t="s">
        <v>6363</v>
      </c>
      <c r="D1788" t="s">
        <v>6017</v>
      </c>
      <c r="E1788" t="s">
        <v>119</v>
      </c>
      <c r="F1788" t="s">
        <v>119</v>
      </c>
      <c r="G1788" t="s">
        <v>154</v>
      </c>
      <c r="H1788" t="s">
        <v>5707</v>
      </c>
      <c r="I1788" t="s">
        <v>6546</v>
      </c>
      <c r="N1788" t="s">
        <v>6349</v>
      </c>
      <c r="O1788" s="5">
        <f>0</f>
        <v>0</v>
      </c>
    </row>
    <row r="1789" spans="1:15" hidden="1" x14ac:dyDescent="0.35">
      <c r="A1789" t="s">
        <v>6535</v>
      </c>
      <c r="B1789" t="s">
        <v>2823</v>
      </c>
      <c r="C1789" t="s">
        <v>6363</v>
      </c>
      <c r="D1789" t="s">
        <v>6017</v>
      </c>
      <c r="E1789" t="s">
        <v>119</v>
      </c>
      <c r="F1789" t="s">
        <v>119</v>
      </c>
      <c r="G1789" t="s">
        <v>154</v>
      </c>
      <c r="H1789" t="s">
        <v>6347</v>
      </c>
      <c r="I1789" t="s">
        <v>6547</v>
      </c>
      <c r="N1789" t="s">
        <v>6349</v>
      </c>
      <c r="O1789" s="5">
        <f>0</f>
        <v>0</v>
      </c>
    </row>
    <row r="1790" spans="1:15" hidden="1" x14ac:dyDescent="0.35">
      <c r="A1790" t="s">
        <v>6535</v>
      </c>
      <c r="B1790" t="s">
        <v>2823</v>
      </c>
      <c r="C1790" t="s">
        <v>6363</v>
      </c>
      <c r="D1790" t="s">
        <v>6017</v>
      </c>
      <c r="E1790" t="s">
        <v>119</v>
      </c>
      <c r="F1790" t="s">
        <v>119</v>
      </c>
      <c r="G1790" t="s">
        <v>162</v>
      </c>
      <c r="H1790" t="s">
        <v>6347</v>
      </c>
      <c r="I1790" t="s">
        <v>6533</v>
      </c>
      <c r="N1790" t="s">
        <v>6349</v>
      </c>
      <c r="O1790" s="5">
        <f>0</f>
        <v>0</v>
      </c>
    </row>
    <row r="1791" spans="1:15" hidden="1" x14ac:dyDescent="0.35">
      <c r="A1791" t="s">
        <v>6535</v>
      </c>
      <c r="B1791" t="s">
        <v>2826</v>
      </c>
      <c r="C1791" t="s">
        <v>6525</v>
      </c>
      <c r="D1791" t="s">
        <v>3044</v>
      </c>
      <c r="E1791" t="s">
        <v>119</v>
      </c>
      <c r="F1791" t="s">
        <v>6845</v>
      </c>
      <c r="G1791" t="s">
        <v>154</v>
      </c>
      <c r="H1791" t="s">
        <v>5707</v>
      </c>
      <c r="I1791" t="s">
        <v>6783</v>
      </c>
      <c r="N1791" t="s">
        <v>6349</v>
      </c>
      <c r="O1791" s="5">
        <f>0</f>
        <v>0</v>
      </c>
    </row>
    <row r="1792" spans="1:15" hidden="1" x14ac:dyDescent="0.35">
      <c r="A1792" t="s">
        <v>6535</v>
      </c>
      <c r="B1792" t="s">
        <v>2826</v>
      </c>
      <c r="C1792" t="s">
        <v>6525</v>
      </c>
      <c r="D1792" t="s">
        <v>3044</v>
      </c>
      <c r="E1792" t="s">
        <v>119</v>
      </c>
      <c r="F1792" t="s">
        <v>6846</v>
      </c>
      <c r="G1792" t="s">
        <v>154</v>
      </c>
      <c r="H1792" t="s">
        <v>5707</v>
      </c>
      <c r="I1792" t="s">
        <v>6783</v>
      </c>
      <c r="N1792" t="s">
        <v>6349</v>
      </c>
      <c r="O1792" s="5">
        <f>0</f>
        <v>0</v>
      </c>
    </row>
    <row r="1793" spans="1:15" hidden="1" x14ac:dyDescent="0.35">
      <c r="A1793" t="s">
        <v>6535</v>
      </c>
      <c r="B1793" t="s">
        <v>2826</v>
      </c>
      <c r="C1793" t="s">
        <v>6525</v>
      </c>
      <c r="D1793" t="s">
        <v>3044</v>
      </c>
      <c r="E1793" t="s">
        <v>119</v>
      </c>
      <c r="F1793" t="s">
        <v>6847</v>
      </c>
      <c r="G1793" t="s">
        <v>154</v>
      </c>
      <c r="H1793" t="s">
        <v>5707</v>
      </c>
      <c r="I1793" t="s">
        <v>6783</v>
      </c>
      <c r="N1793" t="s">
        <v>6349</v>
      </c>
      <c r="O1793" s="5">
        <f>0</f>
        <v>0</v>
      </c>
    </row>
    <row r="1794" spans="1:15" hidden="1" x14ac:dyDescent="0.35">
      <c r="A1794" t="s">
        <v>6535</v>
      </c>
      <c r="B1794" t="s">
        <v>2826</v>
      </c>
      <c r="C1794" t="s">
        <v>6525</v>
      </c>
      <c r="D1794" t="s">
        <v>3044</v>
      </c>
      <c r="E1794" t="s">
        <v>119</v>
      </c>
      <c r="F1794" t="s">
        <v>6848</v>
      </c>
      <c r="G1794" t="s">
        <v>154</v>
      </c>
      <c r="H1794" t="s">
        <v>5707</v>
      </c>
      <c r="I1794" t="s">
        <v>6793</v>
      </c>
      <c r="N1794" t="s">
        <v>6349</v>
      </c>
      <c r="O1794" s="5">
        <f>0</f>
        <v>0</v>
      </c>
    </row>
    <row r="1795" spans="1:15" hidden="1" x14ac:dyDescent="0.35">
      <c r="A1795" t="s">
        <v>6535</v>
      </c>
      <c r="B1795" t="s">
        <v>2826</v>
      </c>
      <c r="C1795" t="s">
        <v>6525</v>
      </c>
      <c r="D1795" t="s">
        <v>3044</v>
      </c>
      <c r="E1795" t="s">
        <v>119</v>
      </c>
      <c r="F1795" t="s">
        <v>6849</v>
      </c>
      <c r="G1795" t="s">
        <v>154</v>
      </c>
      <c r="H1795" t="s">
        <v>5707</v>
      </c>
      <c r="I1795" t="s">
        <v>6793</v>
      </c>
      <c r="N1795" t="s">
        <v>6349</v>
      </c>
      <c r="O1795" s="5">
        <f>0</f>
        <v>0</v>
      </c>
    </row>
    <row r="1796" spans="1:15" hidden="1" x14ac:dyDescent="0.35">
      <c r="A1796" t="s">
        <v>6535</v>
      </c>
      <c r="B1796" t="s">
        <v>2826</v>
      </c>
      <c r="C1796" t="s">
        <v>6525</v>
      </c>
      <c r="D1796" t="s">
        <v>3044</v>
      </c>
      <c r="E1796" t="s">
        <v>119</v>
      </c>
      <c r="F1796" t="s">
        <v>6850</v>
      </c>
      <c r="G1796" t="s">
        <v>154</v>
      </c>
      <c r="H1796" t="s">
        <v>5707</v>
      </c>
      <c r="I1796" t="s">
        <v>6793</v>
      </c>
      <c r="N1796" t="s">
        <v>6349</v>
      </c>
      <c r="O1796" s="5">
        <f>0</f>
        <v>0</v>
      </c>
    </row>
    <row r="1797" spans="1:15" hidden="1" x14ac:dyDescent="0.35">
      <c r="A1797" t="s">
        <v>6535</v>
      </c>
      <c r="B1797" t="s">
        <v>2826</v>
      </c>
      <c r="C1797" t="s">
        <v>6525</v>
      </c>
      <c r="D1797" t="s">
        <v>3046</v>
      </c>
      <c r="E1797" t="s">
        <v>119</v>
      </c>
      <c r="F1797" t="s">
        <v>6851</v>
      </c>
      <c r="G1797" t="s">
        <v>154</v>
      </c>
      <c r="H1797" t="s">
        <v>6347</v>
      </c>
      <c r="I1797" t="s">
        <v>6852</v>
      </c>
      <c r="N1797" t="s">
        <v>6349</v>
      </c>
      <c r="O1797" s="5">
        <f>0</f>
        <v>0</v>
      </c>
    </row>
    <row r="1798" spans="1:15" hidden="1" x14ac:dyDescent="0.35">
      <c r="A1798" t="s">
        <v>6535</v>
      </c>
      <c r="B1798" t="s">
        <v>2826</v>
      </c>
      <c r="C1798" t="s">
        <v>6525</v>
      </c>
      <c r="D1798" t="s">
        <v>3046</v>
      </c>
      <c r="E1798" t="s">
        <v>119</v>
      </c>
      <c r="F1798" t="s">
        <v>6853</v>
      </c>
      <c r="G1798" t="s">
        <v>154</v>
      </c>
      <c r="H1798" t="s">
        <v>6347</v>
      </c>
      <c r="I1798" t="s">
        <v>6852</v>
      </c>
      <c r="N1798" t="s">
        <v>6349</v>
      </c>
      <c r="O1798" s="5">
        <f>0</f>
        <v>0</v>
      </c>
    </row>
    <row r="1799" spans="1:15" hidden="1" x14ac:dyDescent="0.35">
      <c r="A1799" t="s">
        <v>6535</v>
      </c>
      <c r="B1799" t="s">
        <v>2826</v>
      </c>
      <c r="C1799" t="s">
        <v>6525</v>
      </c>
      <c r="D1799" t="s">
        <v>3046</v>
      </c>
      <c r="E1799" t="s">
        <v>119</v>
      </c>
      <c r="F1799" t="s">
        <v>6854</v>
      </c>
      <c r="G1799" t="s">
        <v>154</v>
      </c>
      <c r="H1799" t="s">
        <v>6347</v>
      </c>
      <c r="I1799" t="s">
        <v>6852</v>
      </c>
      <c r="N1799" t="s">
        <v>6349</v>
      </c>
      <c r="O1799" s="5">
        <f>0</f>
        <v>0</v>
      </c>
    </row>
    <row r="1800" spans="1:15" hidden="1" x14ac:dyDescent="0.35">
      <c r="A1800" t="s">
        <v>6535</v>
      </c>
      <c r="B1800" t="s">
        <v>2826</v>
      </c>
      <c r="C1800" t="s">
        <v>6525</v>
      </c>
      <c r="D1800" t="s">
        <v>3046</v>
      </c>
      <c r="E1800" t="s">
        <v>119</v>
      </c>
      <c r="F1800" t="s">
        <v>6855</v>
      </c>
      <c r="G1800" t="s">
        <v>154</v>
      </c>
      <c r="H1800" t="s">
        <v>5707</v>
      </c>
      <c r="I1800" t="s">
        <v>6793</v>
      </c>
      <c r="N1800" t="s">
        <v>6349</v>
      </c>
      <c r="O1800" s="5">
        <f>0</f>
        <v>0</v>
      </c>
    </row>
    <row r="1801" spans="1:15" hidden="1" x14ac:dyDescent="0.35">
      <c r="A1801" t="s">
        <v>6535</v>
      </c>
      <c r="B1801" t="s">
        <v>2826</v>
      </c>
      <c r="C1801" t="s">
        <v>6525</v>
      </c>
      <c r="D1801" t="s">
        <v>3046</v>
      </c>
      <c r="E1801" t="s">
        <v>119</v>
      </c>
      <c r="F1801" t="s">
        <v>6856</v>
      </c>
      <c r="G1801" t="s">
        <v>154</v>
      </c>
      <c r="H1801" t="s">
        <v>5707</v>
      </c>
      <c r="I1801" t="s">
        <v>6793</v>
      </c>
      <c r="N1801" t="s">
        <v>6349</v>
      </c>
      <c r="O1801" s="5">
        <f>0</f>
        <v>0</v>
      </c>
    </row>
    <row r="1802" spans="1:15" hidden="1" x14ac:dyDescent="0.35">
      <c r="A1802" t="s">
        <v>6535</v>
      </c>
      <c r="B1802" t="s">
        <v>2826</v>
      </c>
      <c r="C1802" t="s">
        <v>6525</v>
      </c>
      <c r="D1802" t="s">
        <v>3046</v>
      </c>
      <c r="E1802" t="s">
        <v>119</v>
      </c>
      <c r="F1802" t="s">
        <v>119</v>
      </c>
      <c r="G1802" t="s">
        <v>154</v>
      </c>
      <c r="H1802" t="s">
        <v>5707</v>
      </c>
      <c r="I1802" t="s">
        <v>6857</v>
      </c>
      <c r="N1802" t="s">
        <v>6349</v>
      </c>
      <c r="O1802" s="5">
        <f>0</f>
        <v>0</v>
      </c>
    </row>
    <row r="1803" spans="1:15" hidden="1" x14ac:dyDescent="0.35">
      <c r="A1803" t="s">
        <v>6535</v>
      </c>
      <c r="B1803" t="s">
        <v>2826</v>
      </c>
      <c r="C1803" t="s">
        <v>6503</v>
      </c>
      <c r="D1803" t="s">
        <v>2827</v>
      </c>
      <c r="E1803" t="s">
        <v>119</v>
      </c>
      <c r="F1803" t="s">
        <v>119</v>
      </c>
      <c r="G1803" t="s">
        <v>154</v>
      </c>
      <c r="H1803" t="s">
        <v>6347</v>
      </c>
      <c r="I1803" t="s">
        <v>6795</v>
      </c>
      <c r="N1803" t="s">
        <v>6349</v>
      </c>
      <c r="O1803" s="5">
        <f>0</f>
        <v>0</v>
      </c>
    </row>
    <row r="1804" spans="1:15" hidden="1" x14ac:dyDescent="0.35">
      <c r="A1804" t="s">
        <v>6535</v>
      </c>
      <c r="B1804" t="s">
        <v>2826</v>
      </c>
      <c r="C1804" t="s">
        <v>6503</v>
      </c>
      <c r="D1804" t="s">
        <v>2827</v>
      </c>
      <c r="E1804" t="s">
        <v>119</v>
      </c>
      <c r="F1804" t="s">
        <v>119</v>
      </c>
      <c r="G1804" t="s">
        <v>162</v>
      </c>
      <c r="H1804" t="s">
        <v>6347</v>
      </c>
      <c r="I1804" t="s">
        <v>6505</v>
      </c>
      <c r="N1804" t="s">
        <v>6349</v>
      </c>
      <c r="O1804" s="5">
        <f>0</f>
        <v>0</v>
      </c>
    </row>
    <row r="1805" spans="1:15" hidden="1" x14ac:dyDescent="0.35">
      <c r="A1805" t="s">
        <v>6535</v>
      </c>
      <c r="B1805" t="s">
        <v>2826</v>
      </c>
      <c r="C1805" t="s">
        <v>6503</v>
      </c>
      <c r="D1805" t="s">
        <v>2827</v>
      </c>
      <c r="E1805" t="s">
        <v>119</v>
      </c>
      <c r="F1805" t="s">
        <v>119</v>
      </c>
      <c r="G1805" t="s">
        <v>154</v>
      </c>
      <c r="H1805" t="s">
        <v>5707</v>
      </c>
      <c r="I1805" t="s">
        <v>6681</v>
      </c>
      <c r="N1805" t="s">
        <v>6349</v>
      </c>
      <c r="O1805" s="5">
        <f>0</f>
        <v>0</v>
      </c>
    </row>
    <row r="1806" spans="1:15" hidden="1" x14ac:dyDescent="0.35">
      <c r="A1806" t="s">
        <v>6535</v>
      </c>
      <c r="B1806" t="s">
        <v>2826</v>
      </c>
      <c r="C1806" t="s">
        <v>6503</v>
      </c>
      <c r="D1806" t="s">
        <v>2827</v>
      </c>
      <c r="E1806" t="s">
        <v>119</v>
      </c>
      <c r="F1806" t="s">
        <v>119</v>
      </c>
      <c r="G1806" t="s">
        <v>162</v>
      </c>
      <c r="H1806" t="s">
        <v>6347</v>
      </c>
      <c r="I1806" t="s">
        <v>6504</v>
      </c>
      <c r="N1806" t="s">
        <v>6349</v>
      </c>
      <c r="O1806" s="5">
        <f>0</f>
        <v>0</v>
      </c>
    </row>
    <row r="1807" spans="1:15" hidden="1" x14ac:dyDescent="0.35">
      <c r="A1807" t="s">
        <v>6535</v>
      </c>
      <c r="B1807" t="s">
        <v>2826</v>
      </c>
      <c r="C1807" t="s">
        <v>6503</v>
      </c>
      <c r="D1807" t="s">
        <v>2827</v>
      </c>
      <c r="E1807" t="s">
        <v>119</v>
      </c>
      <c r="F1807" t="s">
        <v>119</v>
      </c>
      <c r="G1807" t="s">
        <v>154</v>
      </c>
      <c r="H1807" t="s">
        <v>5707</v>
      </c>
      <c r="I1807" t="s">
        <v>6682</v>
      </c>
      <c r="N1807" t="s">
        <v>6349</v>
      </c>
      <c r="O1807" s="5">
        <f>0</f>
        <v>0</v>
      </c>
    </row>
    <row r="1808" spans="1:15" hidden="1" x14ac:dyDescent="0.35">
      <c r="A1808" t="s">
        <v>6535</v>
      </c>
      <c r="B1808" t="s">
        <v>2826</v>
      </c>
      <c r="C1808" t="s">
        <v>6503</v>
      </c>
      <c r="D1808" t="s">
        <v>2827</v>
      </c>
      <c r="E1808" t="s">
        <v>6683</v>
      </c>
      <c r="F1808" s="11" t="s">
        <v>6858</v>
      </c>
      <c r="G1808" t="s">
        <v>154</v>
      </c>
      <c r="H1808" t="s">
        <v>6347</v>
      </c>
      <c r="I1808" t="s">
        <v>6685</v>
      </c>
      <c r="N1808" t="s">
        <v>6349</v>
      </c>
      <c r="O1808" s="5">
        <f>0</f>
        <v>0</v>
      </c>
    </row>
    <row r="1809" spans="1:15" hidden="1" x14ac:dyDescent="0.35">
      <c r="A1809" t="s">
        <v>6535</v>
      </c>
      <c r="B1809" t="s">
        <v>2826</v>
      </c>
      <c r="C1809" t="s">
        <v>6503</v>
      </c>
      <c r="D1809" t="s">
        <v>2827</v>
      </c>
      <c r="E1809" t="s">
        <v>6683</v>
      </c>
      <c r="F1809" s="11" t="s">
        <v>6859</v>
      </c>
      <c r="G1809" t="s">
        <v>154</v>
      </c>
      <c r="H1809" t="s">
        <v>6347</v>
      </c>
      <c r="I1809" t="s">
        <v>6685</v>
      </c>
      <c r="N1809" t="s">
        <v>6349</v>
      </c>
      <c r="O1809" s="5">
        <f>0</f>
        <v>0</v>
      </c>
    </row>
    <row r="1810" spans="1:15" hidden="1" x14ac:dyDescent="0.35">
      <c r="A1810" t="s">
        <v>6535</v>
      </c>
      <c r="B1810" t="s">
        <v>2826</v>
      </c>
      <c r="C1810" t="s">
        <v>6503</v>
      </c>
      <c r="D1810" t="s">
        <v>2827</v>
      </c>
      <c r="E1810" t="s">
        <v>6683</v>
      </c>
      <c r="F1810" s="11" t="s">
        <v>6860</v>
      </c>
      <c r="G1810" t="s">
        <v>154</v>
      </c>
      <c r="H1810" t="s">
        <v>6347</v>
      </c>
      <c r="I1810" t="s">
        <v>6685</v>
      </c>
      <c r="N1810" t="s">
        <v>6349</v>
      </c>
      <c r="O1810" s="5">
        <f>0</f>
        <v>0</v>
      </c>
    </row>
    <row r="1811" spans="1:15" hidden="1" x14ac:dyDescent="0.35">
      <c r="A1811" t="s">
        <v>6535</v>
      </c>
      <c r="B1811" t="s">
        <v>2826</v>
      </c>
      <c r="C1811" t="s">
        <v>6503</v>
      </c>
      <c r="D1811" t="s">
        <v>2827</v>
      </c>
      <c r="E1811" t="s">
        <v>6683</v>
      </c>
      <c r="F1811" t="s">
        <v>6861</v>
      </c>
      <c r="G1811" t="s">
        <v>154</v>
      </c>
      <c r="H1811" t="s">
        <v>6347</v>
      </c>
      <c r="I1811" t="s">
        <v>6685</v>
      </c>
      <c r="N1811" t="s">
        <v>6349</v>
      </c>
      <c r="O1811" s="5">
        <f>0</f>
        <v>0</v>
      </c>
    </row>
    <row r="1812" spans="1:15" hidden="1" x14ac:dyDescent="0.35">
      <c r="A1812" t="s">
        <v>6535</v>
      </c>
      <c r="B1812" t="s">
        <v>2826</v>
      </c>
      <c r="C1812" t="s">
        <v>6503</v>
      </c>
      <c r="D1812" t="s">
        <v>2827</v>
      </c>
      <c r="E1812" t="s">
        <v>6683</v>
      </c>
      <c r="F1812" t="s">
        <v>6862</v>
      </c>
      <c r="G1812" t="s">
        <v>154</v>
      </c>
      <c r="H1812" t="s">
        <v>6347</v>
      </c>
      <c r="I1812" t="s">
        <v>6685</v>
      </c>
      <c r="N1812" t="s">
        <v>6349</v>
      </c>
      <c r="O1812" s="5">
        <f>0</f>
        <v>0</v>
      </c>
    </row>
    <row r="1813" spans="1:15" hidden="1" x14ac:dyDescent="0.35">
      <c r="A1813" t="s">
        <v>6535</v>
      </c>
      <c r="B1813" t="s">
        <v>2826</v>
      </c>
      <c r="C1813" t="s">
        <v>6503</v>
      </c>
      <c r="D1813" t="s">
        <v>2827</v>
      </c>
      <c r="E1813" t="s">
        <v>6683</v>
      </c>
      <c r="F1813" t="s">
        <v>6863</v>
      </c>
      <c r="G1813" t="s">
        <v>154</v>
      </c>
      <c r="H1813" t="s">
        <v>6347</v>
      </c>
      <c r="I1813" t="s">
        <v>6685</v>
      </c>
      <c r="N1813" t="s">
        <v>6349</v>
      </c>
      <c r="O1813" s="5">
        <f>0</f>
        <v>0</v>
      </c>
    </row>
    <row r="1814" spans="1:15" hidden="1" x14ac:dyDescent="0.35">
      <c r="A1814" t="s">
        <v>6535</v>
      </c>
      <c r="B1814" t="s">
        <v>2826</v>
      </c>
      <c r="C1814" t="s">
        <v>6503</v>
      </c>
      <c r="D1814" t="s">
        <v>2827</v>
      </c>
      <c r="E1814" t="s">
        <v>6683</v>
      </c>
      <c r="F1814" t="s">
        <v>6864</v>
      </c>
      <c r="G1814" t="s">
        <v>154</v>
      </c>
      <c r="H1814" t="s">
        <v>6347</v>
      </c>
      <c r="I1814" t="s">
        <v>6685</v>
      </c>
      <c r="N1814" t="s">
        <v>6349</v>
      </c>
      <c r="O1814" s="5">
        <f>0</f>
        <v>0</v>
      </c>
    </row>
    <row r="1815" spans="1:15" hidden="1" x14ac:dyDescent="0.35">
      <c r="A1815" t="s">
        <v>6535</v>
      </c>
      <c r="B1815" t="s">
        <v>2826</v>
      </c>
      <c r="C1815" t="s">
        <v>6503</v>
      </c>
      <c r="D1815" t="s">
        <v>2827</v>
      </c>
      <c r="E1815" t="s">
        <v>6683</v>
      </c>
      <c r="F1815" t="s">
        <v>6865</v>
      </c>
      <c r="G1815" t="s">
        <v>154</v>
      </c>
      <c r="H1815" t="s">
        <v>6347</v>
      </c>
      <c r="I1815" t="s">
        <v>6685</v>
      </c>
      <c r="N1815" t="s">
        <v>6349</v>
      </c>
      <c r="O1815" s="5">
        <f>0</f>
        <v>0</v>
      </c>
    </row>
    <row r="1816" spans="1:15" hidden="1" x14ac:dyDescent="0.35">
      <c r="A1816" t="s">
        <v>6535</v>
      </c>
      <c r="B1816" t="s">
        <v>2826</v>
      </c>
      <c r="C1816" t="s">
        <v>6503</v>
      </c>
      <c r="D1816" t="s">
        <v>2827</v>
      </c>
      <c r="E1816" t="s">
        <v>6683</v>
      </c>
      <c r="F1816" t="s">
        <v>6866</v>
      </c>
      <c r="G1816" t="s">
        <v>154</v>
      </c>
      <c r="H1816" t="s">
        <v>6347</v>
      </c>
      <c r="I1816" t="s">
        <v>6685</v>
      </c>
      <c r="N1816" t="s">
        <v>6349</v>
      </c>
      <c r="O1816" s="5">
        <f>0</f>
        <v>0</v>
      </c>
    </row>
    <row r="1817" spans="1:15" hidden="1" x14ac:dyDescent="0.35">
      <c r="A1817" t="s">
        <v>6535</v>
      </c>
      <c r="B1817" t="s">
        <v>2826</v>
      </c>
      <c r="C1817" t="s">
        <v>6503</v>
      </c>
      <c r="D1817" t="s">
        <v>2827</v>
      </c>
      <c r="E1817" t="s">
        <v>6683</v>
      </c>
      <c r="F1817" t="s">
        <v>6867</v>
      </c>
      <c r="G1817" t="s">
        <v>154</v>
      </c>
      <c r="H1817" t="s">
        <v>6347</v>
      </c>
      <c r="I1817" t="s">
        <v>6685</v>
      </c>
      <c r="N1817" t="s">
        <v>6349</v>
      </c>
      <c r="O1817" s="5">
        <f>0</f>
        <v>0</v>
      </c>
    </row>
    <row r="1818" spans="1:15" hidden="1" x14ac:dyDescent="0.35">
      <c r="A1818" t="s">
        <v>6535</v>
      </c>
      <c r="B1818" t="s">
        <v>2826</v>
      </c>
      <c r="C1818" t="s">
        <v>6503</v>
      </c>
      <c r="D1818" t="s">
        <v>2827</v>
      </c>
      <c r="E1818" t="s">
        <v>6683</v>
      </c>
      <c r="F1818" t="s">
        <v>6868</v>
      </c>
      <c r="G1818" t="s">
        <v>154</v>
      </c>
      <c r="H1818" t="s">
        <v>6347</v>
      </c>
      <c r="I1818" t="s">
        <v>6685</v>
      </c>
      <c r="N1818" t="s">
        <v>6349</v>
      </c>
      <c r="O1818" s="5">
        <f>0</f>
        <v>0</v>
      </c>
    </row>
    <row r="1819" spans="1:15" hidden="1" x14ac:dyDescent="0.35">
      <c r="A1819" t="s">
        <v>6535</v>
      </c>
      <c r="B1819" t="s">
        <v>2826</v>
      </c>
      <c r="C1819" t="s">
        <v>6503</v>
      </c>
      <c r="D1819" t="s">
        <v>2827</v>
      </c>
      <c r="E1819" t="s">
        <v>6683</v>
      </c>
      <c r="F1819" t="s">
        <v>6869</v>
      </c>
      <c r="G1819" t="s">
        <v>154</v>
      </c>
      <c r="H1819" t="s">
        <v>6347</v>
      </c>
      <c r="I1819" t="s">
        <v>6685</v>
      </c>
      <c r="N1819" t="s">
        <v>6349</v>
      </c>
      <c r="O1819" s="5">
        <f>0</f>
        <v>0</v>
      </c>
    </row>
    <row r="1820" spans="1:15" hidden="1" x14ac:dyDescent="0.35">
      <c r="A1820" t="s">
        <v>6535</v>
      </c>
      <c r="B1820" t="s">
        <v>2826</v>
      </c>
      <c r="C1820" t="s">
        <v>6503</v>
      </c>
      <c r="D1820" t="s">
        <v>2827</v>
      </c>
      <c r="E1820" t="s">
        <v>6683</v>
      </c>
      <c r="F1820" t="s">
        <v>6870</v>
      </c>
      <c r="G1820" t="s">
        <v>154</v>
      </c>
      <c r="H1820" t="s">
        <v>6347</v>
      </c>
      <c r="I1820" t="s">
        <v>6685</v>
      </c>
      <c r="N1820" t="s">
        <v>6349</v>
      </c>
      <c r="O1820" s="5">
        <f>0</f>
        <v>0</v>
      </c>
    </row>
    <row r="1821" spans="1:15" hidden="1" x14ac:dyDescent="0.35">
      <c r="A1821" t="s">
        <v>6535</v>
      </c>
      <c r="B1821" t="s">
        <v>2826</v>
      </c>
      <c r="C1821" t="s">
        <v>6503</v>
      </c>
      <c r="D1821" t="s">
        <v>2827</v>
      </c>
      <c r="E1821" t="s">
        <v>6683</v>
      </c>
      <c r="F1821" s="11" t="s">
        <v>6871</v>
      </c>
      <c r="G1821" t="s">
        <v>154</v>
      </c>
      <c r="H1821" t="s">
        <v>6347</v>
      </c>
      <c r="I1821" t="s">
        <v>6685</v>
      </c>
      <c r="N1821" t="s">
        <v>6349</v>
      </c>
      <c r="O1821" s="5">
        <f>0</f>
        <v>0</v>
      </c>
    </row>
    <row r="1822" spans="1:15" hidden="1" x14ac:dyDescent="0.35">
      <c r="A1822" t="s">
        <v>6535</v>
      </c>
      <c r="B1822" t="s">
        <v>2826</v>
      </c>
      <c r="C1822" t="s">
        <v>6503</v>
      </c>
      <c r="D1822" t="s">
        <v>2827</v>
      </c>
      <c r="E1822" t="s">
        <v>6683</v>
      </c>
      <c r="F1822" s="11" t="s">
        <v>6872</v>
      </c>
      <c r="G1822" t="s">
        <v>154</v>
      </c>
      <c r="H1822" t="s">
        <v>6347</v>
      </c>
      <c r="I1822" t="s">
        <v>6685</v>
      </c>
      <c r="N1822" t="s">
        <v>6349</v>
      </c>
      <c r="O1822" s="5">
        <f>0</f>
        <v>0</v>
      </c>
    </row>
    <row r="1823" spans="1:15" hidden="1" x14ac:dyDescent="0.35">
      <c r="A1823" t="s">
        <v>6535</v>
      </c>
      <c r="B1823" t="s">
        <v>2826</v>
      </c>
      <c r="C1823" t="s">
        <v>6503</v>
      </c>
      <c r="D1823" t="s">
        <v>2827</v>
      </c>
      <c r="E1823" t="s">
        <v>6683</v>
      </c>
      <c r="F1823" s="11" t="s">
        <v>6873</v>
      </c>
      <c r="G1823" t="s">
        <v>154</v>
      </c>
      <c r="H1823" t="s">
        <v>6347</v>
      </c>
      <c r="I1823" t="s">
        <v>6685</v>
      </c>
      <c r="N1823" t="s">
        <v>6349</v>
      </c>
      <c r="O1823" s="5">
        <f>0</f>
        <v>0</v>
      </c>
    </row>
    <row r="1824" spans="1:15" hidden="1" x14ac:dyDescent="0.35">
      <c r="A1824" t="s">
        <v>6535</v>
      </c>
      <c r="B1824" t="s">
        <v>2826</v>
      </c>
      <c r="C1824" t="s">
        <v>6503</v>
      </c>
      <c r="D1824" t="s">
        <v>2827</v>
      </c>
      <c r="E1824" t="s">
        <v>6683</v>
      </c>
      <c r="F1824" s="11" t="s">
        <v>6874</v>
      </c>
      <c r="G1824" t="s">
        <v>154</v>
      </c>
      <c r="H1824" t="s">
        <v>6347</v>
      </c>
      <c r="I1824" t="s">
        <v>6685</v>
      </c>
      <c r="N1824" t="s">
        <v>6349</v>
      </c>
      <c r="O1824" s="5">
        <f>0</f>
        <v>0</v>
      </c>
    </row>
    <row r="1825" spans="1:15" hidden="1" x14ac:dyDescent="0.35">
      <c r="A1825" t="s">
        <v>6535</v>
      </c>
      <c r="B1825" t="s">
        <v>2826</v>
      </c>
      <c r="C1825" t="s">
        <v>6503</v>
      </c>
      <c r="D1825" t="s">
        <v>2827</v>
      </c>
      <c r="E1825" t="s">
        <v>6683</v>
      </c>
      <c r="F1825" s="11" t="s">
        <v>6875</v>
      </c>
      <c r="G1825" t="s">
        <v>154</v>
      </c>
      <c r="H1825" t="s">
        <v>6347</v>
      </c>
      <c r="I1825" t="s">
        <v>6685</v>
      </c>
      <c r="N1825" t="s">
        <v>6349</v>
      </c>
      <c r="O1825" s="5">
        <f>0</f>
        <v>0</v>
      </c>
    </row>
    <row r="1826" spans="1:15" hidden="1" x14ac:dyDescent="0.35">
      <c r="A1826" t="s">
        <v>6535</v>
      </c>
      <c r="B1826" t="s">
        <v>2826</v>
      </c>
      <c r="C1826" t="s">
        <v>6503</v>
      </c>
      <c r="D1826" t="s">
        <v>2827</v>
      </c>
      <c r="E1826" t="s">
        <v>6683</v>
      </c>
      <c r="F1826" s="11" t="s">
        <v>6876</v>
      </c>
      <c r="G1826" t="s">
        <v>154</v>
      </c>
      <c r="H1826" t="s">
        <v>6347</v>
      </c>
      <c r="I1826" t="s">
        <v>6685</v>
      </c>
      <c r="N1826" t="s">
        <v>6349</v>
      </c>
      <c r="O1826" s="5">
        <f>0</f>
        <v>0</v>
      </c>
    </row>
    <row r="1827" spans="1:15" hidden="1" x14ac:dyDescent="0.35">
      <c r="A1827" t="s">
        <v>6535</v>
      </c>
      <c r="B1827" t="s">
        <v>2826</v>
      </c>
      <c r="C1827" t="s">
        <v>6503</v>
      </c>
      <c r="D1827" t="s">
        <v>2827</v>
      </c>
      <c r="E1827" t="s">
        <v>6683</v>
      </c>
      <c r="F1827" s="11" t="s">
        <v>6877</v>
      </c>
      <c r="G1827" t="s">
        <v>154</v>
      </c>
      <c r="H1827" t="s">
        <v>6347</v>
      </c>
      <c r="I1827" t="s">
        <v>6685</v>
      </c>
      <c r="N1827" t="s">
        <v>6349</v>
      </c>
      <c r="O1827" s="5">
        <f>0</f>
        <v>0</v>
      </c>
    </row>
    <row r="1828" spans="1:15" hidden="1" x14ac:dyDescent="0.35">
      <c r="A1828" t="s">
        <v>6535</v>
      </c>
      <c r="B1828" t="s">
        <v>2826</v>
      </c>
      <c r="C1828" t="s">
        <v>6503</v>
      </c>
      <c r="D1828" t="s">
        <v>2827</v>
      </c>
      <c r="E1828" t="s">
        <v>6683</v>
      </c>
      <c r="F1828" s="11" t="s">
        <v>6878</v>
      </c>
      <c r="G1828" t="s">
        <v>154</v>
      </c>
      <c r="H1828" t="s">
        <v>6347</v>
      </c>
      <c r="I1828" t="s">
        <v>6685</v>
      </c>
      <c r="N1828" t="s">
        <v>6349</v>
      </c>
      <c r="O1828" s="5">
        <f>0</f>
        <v>0</v>
      </c>
    </row>
    <row r="1829" spans="1:15" hidden="1" x14ac:dyDescent="0.35">
      <c r="A1829" t="s">
        <v>6535</v>
      </c>
      <c r="B1829" t="s">
        <v>2826</v>
      </c>
      <c r="C1829" t="s">
        <v>6503</v>
      </c>
      <c r="D1829" t="s">
        <v>2827</v>
      </c>
      <c r="E1829" t="s">
        <v>6683</v>
      </c>
      <c r="F1829" s="11" t="s">
        <v>6879</v>
      </c>
      <c r="G1829" t="s">
        <v>154</v>
      </c>
      <c r="H1829" t="s">
        <v>6347</v>
      </c>
      <c r="I1829" t="s">
        <v>6685</v>
      </c>
      <c r="N1829" t="s">
        <v>6349</v>
      </c>
      <c r="O1829" s="5">
        <f>0</f>
        <v>0</v>
      </c>
    </row>
    <row r="1830" spans="1:15" hidden="1" x14ac:dyDescent="0.35">
      <c r="A1830" t="s">
        <v>6535</v>
      </c>
      <c r="B1830" t="s">
        <v>2826</v>
      </c>
      <c r="C1830" t="s">
        <v>6503</v>
      </c>
      <c r="D1830" t="s">
        <v>2827</v>
      </c>
      <c r="E1830" t="s">
        <v>6683</v>
      </c>
      <c r="F1830" s="11" t="s">
        <v>6880</v>
      </c>
      <c r="G1830" t="s">
        <v>154</v>
      </c>
      <c r="H1830" t="s">
        <v>6347</v>
      </c>
      <c r="I1830" t="s">
        <v>6685</v>
      </c>
      <c r="N1830" t="s">
        <v>6349</v>
      </c>
      <c r="O1830" s="5">
        <f>0</f>
        <v>0</v>
      </c>
    </row>
    <row r="1831" spans="1:15" hidden="1" x14ac:dyDescent="0.35">
      <c r="A1831" t="s">
        <v>6535</v>
      </c>
      <c r="B1831" t="s">
        <v>2826</v>
      </c>
      <c r="C1831" t="s">
        <v>6503</v>
      </c>
      <c r="D1831" t="s">
        <v>2827</v>
      </c>
      <c r="E1831" t="s">
        <v>6683</v>
      </c>
      <c r="F1831" s="11" t="s">
        <v>6881</v>
      </c>
      <c r="G1831" t="s">
        <v>154</v>
      </c>
      <c r="H1831" t="s">
        <v>6347</v>
      </c>
      <c r="I1831" t="s">
        <v>6685</v>
      </c>
      <c r="N1831" t="s">
        <v>6349</v>
      </c>
      <c r="O1831" s="5">
        <f>0</f>
        <v>0</v>
      </c>
    </row>
    <row r="1832" spans="1:15" hidden="1" x14ac:dyDescent="0.35">
      <c r="A1832" t="s">
        <v>6535</v>
      </c>
      <c r="B1832" t="s">
        <v>2826</v>
      </c>
      <c r="C1832" t="s">
        <v>6503</v>
      </c>
      <c r="D1832" t="s">
        <v>2827</v>
      </c>
      <c r="E1832" t="s">
        <v>6683</v>
      </c>
      <c r="F1832" s="11" t="s">
        <v>6882</v>
      </c>
      <c r="G1832" t="s">
        <v>154</v>
      </c>
      <c r="H1832" t="s">
        <v>6347</v>
      </c>
      <c r="I1832" t="s">
        <v>6685</v>
      </c>
      <c r="N1832" t="s">
        <v>6349</v>
      </c>
      <c r="O1832" s="5">
        <f>0</f>
        <v>0</v>
      </c>
    </row>
    <row r="1833" spans="1:15" hidden="1" x14ac:dyDescent="0.35">
      <c r="A1833" t="s">
        <v>6535</v>
      </c>
      <c r="B1833" t="s">
        <v>2826</v>
      </c>
      <c r="C1833" t="s">
        <v>6503</v>
      </c>
      <c r="D1833" t="s">
        <v>2827</v>
      </c>
      <c r="E1833" t="s">
        <v>6683</v>
      </c>
      <c r="F1833" s="11" t="s">
        <v>6883</v>
      </c>
      <c r="G1833" t="s">
        <v>154</v>
      </c>
      <c r="H1833" t="s">
        <v>6347</v>
      </c>
      <c r="I1833" t="s">
        <v>6685</v>
      </c>
      <c r="N1833" t="s">
        <v>6349</v>
      </c>
      <c r="O1833" s="5">
        <f>0</f>
        <v>0</v>
      </c>
    </row>
    <row r="1834" spans="1:15" hidden="1" x14ac:dyDescent="0.35">
      <c r="A1834" t="s">
        <v>6535</v>
      </c>
      <c r="B1834" t="s">
        <v>2826</v>
      </c>
      <c r="C1834" t="s">
        <v>6503</v>
      </c>
      <c r="D1834" t="s">
        <v>2827</v>
      </c>
      <c r="E1834" t="s">
        <v>6683</v>
      </c>
      <c r="F1834" s="11" t="s">
        <v>6884</v>
      </c>
      <c r="G1834" t="s">
        <v>154</v>
      </c>
      <c r="H1834" t="s">
        <v>6347</v>
      </c>
      <c r="I1834" t="s">
        <v>6685</v>
      </c>
      <c r="N1834" t="s">
        <v>6349</v>
      </c>
      <c r="O1834" s="5">
        <f>0</f>
        <v>0</v>
      </c>
    </row>
    <row r="1835" spans="1:15" hidden="1" x14ac:dyDescent="0.35">
      <c r="A1835" t="s">
        <v>6535</v>
      </c>
      <c r="B1835" t="s">
        <v>2826</v>
      </c>
      <c r="C1835" t="s">
        <v>6503</v>
      </c>
      <c r="D1835" t="s">
        <v>2827</v>
      </c>
      <c r="E1835" t="s">
        <v>6683</v>
      </c>
      <c r="F1835" s="11" t="s">
        <v>6885</v>
      </c>
      <c r="G1835" t="s">
        <v>154</v>
      </c>
      <c r="H1835" t="s">
        <v>6347</v>
      </c>
      <c r="I1835" t="s">
        <v>6685</v>
      </c>
      <c r="N1835" t="s">
        <v>6349</v>
      </c>
      <c r="O1835" s="5">
        <f>0</f>
        <v>0</v>
      </c>
    </row>
    <row r="1836" spans="1:15" hidden="1" x14ac:dyDescent="0.35">
      <c r="A1836" t="s">
        <v>6535</v>
      </c>
      <c r="B1836" t="s">
        <v>2826</v>
      </c>
      <c r="C1836" t="s">
        <v>6503</v>
      </c>
      <c r="D1836" t="s">
        <v>2827</v>
      </c>
      <c r="E1836" t="s">
        <v>6683</v>
      </c>
      <c r="F1836" s="11" t="s">
        <v>6886</v>
      </c>
      <c r="G1836" t="s">
        <v>154</v>
      </c>
      <c r="H1836" t="s">
        <v>6347</v>
      </c>
      <c r="I1836" t="s">
        <v>6685</v>
      </c>
      <c r="N1836" t="s">
        <v>6349</v>
      </c>
      <c r="O1836" s="5">
        <f>0</f>
        <v>0</v>
      </c>
    </row>
    <row r="1837" spans="1:15" hidden="1" x14ac:dyDescent="0.35">
      <c r="A1837" t="s">
        <v>6535</v>
      </c>
      <c r="B1837" t="s">
        <v>2826</v>
      </c>
      <c r="C1837" t="s">
        <v>6503</v>
      </c>
      <c r="D1837" t="s">
        <v>2827</v>
      </c>
      <c r="E1837" t="s">
        <v>6683</v>
      </c>
      <c r="F1837" s="11" t="s">
        <v>6887</v>
      </c>
      <c r="G1837" t="s">
        <v>154</v>
      </c>
      <c r="H1837" t="s">
        <v>6347</v>
      </c>
      <c r="I1837" t="s">
        <v>6685</v>
      </c>
      <c r="N1837" t="s">
        <v>6349</v>
      </c>
      <c r="O1837" s="5">
        <f>0</f>
        <v>0</v>
      </c>
    </row>
    <row r="1838" spans="1:15" hidden="1" x14ac:dyDescent="0.35">
      <c r="A1838" t="s">
        <v>6535</v>
      </c>
      <c r="B1838" t="s">
        <v>2826</v>
      </c>
      <c r="C1838" t="s">
        <v>6503</v>
      </c>
      <c r="D1838" t="s">
        <v>2827</v>
      </c>
      <c r="E1838" t="s">
        <v>6683</v>
      </c>
      <c r="F1838" s="11" t="s">
        <v>6888</v>
      </c>
      <c r="G1838" t="s">
        <v>154</v>
      </c>
      <c r="H1838" t="s">
        <v>6347</v>
      </c>
      <c r="I1838" t="s">
        <v>6685</v>
      </c>
      <c r="N1838" t="s">
        <v>6349</v>
      </c>
      <c r="O1838" s="5">
        <f>0</f>
        <v>0</v>
      </c>
    </row>
    <row r="1839" spans="1:15" hidden="1" x14ac:dyDescent="0.35">
      <c r="A1839" t="s">
        <v>6535</v>
      </c>
      <c r="B1839" t="s">
        <v>2826</v>
      </c>
      <c r="C1839" t="s">
        <v>6503</v>
      </c>
      <c r="D1839" t="s">
        <v>2827</v>
      </c>
      <c r="E1839" t="s">
        <v>6683</v>
      </c>
      <c r="F1839" s="11" t="s">
        <v>6889</v>
      </c>
      <c r="G1839" t="s">
        <v>154</v>
      </c>
      <c r="H1839" t="s">
        <v>6347</v>
      </c>
      <c r="I1839" t="s">
        <v>6685</v>
      </c>
      <c r="N1839" t="s">
        <v>6349</v>
      </c>
      <c r="O1839" s="5">
        <f>0</f>
        <v>0</v>
      </c>
    </row>
    <row r="1840" spans="1:15" hidden="1" x14ac:dyDescent="0.35">
      <c r="A1840" t="s">
        <v>6535</v>
      </c>
      <c r="B1840" t="s">
        <v>2826</v>
      </c>
      <c r="C1840" t="s">
        <v>6503</v>
      </c>
      <c r="D1840" t="s">
        <v>2827</v>
      </c>
      <c r="E1840" t="s">
        <v>6683</v>
      </c>
      <c r="F1840" s="11" t="s">
        <v>6890</v>
      </c>
      <c r="G1840" t="s">
        <v>154</v>
      </c>
      <c r="H1840" t="s">
        <v>6347</v>
      </c>
      <c r="I1840" t="s">
        <v>6685</v>
      </c>
      <c r="N1840" t="s">
        <v>6349</v>
      </c>
      <c r="O1840" s="5">
        <f>0</f>
        <v>0</v>
      </c>
    </row>
    <row r="1841" spans="1:15" hidden="1" x14ac:dyDescent="0.35">
      <c r="A1841" t="s">
        <v>6535</v>
      </c>
      <c r="B1841" t="s">
        <v>2826</v>
      </c>
      <c r="C1841" t="s">
        <v>6503</v>
      </c>
      <c r="D1841" t="s">
        <v>2827</v>
      </c>
      <c r="E1841" t="s">
        <v>6683</v>
      </c>
      <c r="F1841" s="11" t="s">
        <v>6891</v>
      </c>
      <c r="G1841" t="s">
        <v>154</v>
      </c>
      <c r="H1841" t="s">
        <v>6347</v>
      </c>
      <c r="I1841" t="s">
        <v>6685</v>
      </c>
      <c r="N1841" t="s">
        <v>6349</v>
      </c>
      <c r="O1841" s="5">
        <f>0</f>
        <v>0</v>
      </c>
    </row>
    <row r="1842" spans="1:15" hidden="1" x14ac:dyDescent="0.35">
      <c r="A1842" t="s">
        <v>6535</v>
      </c>
      <c r="B1842" t="s">
        <v>2826</v>
      </c>
      <c r="C1842" t="s">
        <v>6503</v>
      </c>
      <c r="D1842" t="s">
        <v>2827</v>
      </c>
      <c r="E1842" t="s">
        <v>6683</v>
      </c>
      <c r="F1842" s="11" t="s">
        <v>6892</v>
      </c>
      <c r="G1842" t="s">
        <v>154</v>
      </c>
      <c r="H1842" t="s">
        <v>6347</v>
      </c>
      <c r="I1842" t="s">
        <v>6685</v>
      </c>
      <c r="N1842" t="s">
        <v>6349</v>
      </c>
      <c r="O1842" s="5">
        <f>0</f>
        <v>0</v>
      </c>
    </row>
    <row r="1843" spans="1:15" hidden="1" x14ac:dyDescent="0.35">
      <c r="A1843" t="s">
        <v>6535</v>
      </c>
      <c r="B1843" t="s">
        <v>2826</v>
      </c>
      <c r="C1843" t="s">
        <v>6503</v>
      </c>
      <c r="D1843" t="s">
        <v>2827</v>
      </c>
      <c r="E1843" t="s">
        <v>6683</v>
      </c>
      <c r="F1843" s="11" t="s">
        <v>6893</v>
      </c>
      <c r="G1843" t="s">
        <v>154</v>
      </c>
      <c r="H1843" t="s">
        <v>6347</v>
      </c>
      <c r="I1843" t="s">
        <v>6685</v>
      </c>
      <c r="N1843" t="s">
        <v>6349</v>
      </c>
      <c r="O1843" s="5">
        <f>0</f>
        <v>0</v>
      </c>
    </row>
    <row r="1844" spans="1:15" hidden="1" x14ac:dyDescent="0.35">
      <c r="A1844" t="s">
        <v>6535</v>
      </c>
      <c r="B1844" t="s">
        <v>2826</v>
      </c>
      <c r="C1844" t="s">
        <v>6503</v>
      </c>
      <c r="D1844" t="s">
        <v>2827</v>
      </c>
      <c r="E1844" t="s">
        <v>6683</v>
      </c>
      <c r="F1844" s="11" t="s">
        <v>6894</v>
      </c>
      <c r="G1844" t="s">
        <v>154</v>
      </c>
      <c r="H1844" t="s">
        <v>6347</v>
      </c>
      <c r="I1844" t="s">
        <v>6685</v>
      </c>
      <c r="N1844" t="s">
        <v>6349</v>
      </c>
      <c r="O1844" s="5">
        <f>0</f>
        <v>0</v>
      </c>
    </row>
    <row r="1845" spans="1:15" hidden="1" x14ac:dyDescent="0.35">
      <c r="A1845" t="s">
        <v>6535</v>
      </c>
      <c r="B1845" t="s">
        <v>2826</v>
      </c>
      <c r="C1845" t="s">
        <v>6503</v>
      </c>
      <c r="D1845" t="s">
        <v>2827</v>
      </c>
      <c r="E1845" t="s">
        <v>6683</v>
      </c>
      <c r="F1845" s="11" t="s">
        <v>6895</v>
      </c>
      <c r="G1845" t="s">
        <v>154</v>
      </c>
      <c r="H1845" t="s">
        <v>6347</v>
      </c>
      <c r="I1845" t="s">
        <v>6685</v>
      </c>
      <c r="N1845" t="s">
        <v>6349</v>
      </c>
      <c r="O1845" s="5">
        <f>0</f>
        <v>0</v>
      </c>
    </row>
    <row r="1846" spans="1:15" hidden="1" x14ac:dyDescent="0.35">
      <c r="A1846" t="s">
        <v>6535</v>
      </c>
      <c r="B1846" t="s">
        <v>2826</v>
      </c>
      <c r="C1846" t="s">
        <v>6503</v>
      </c>
      <c r="D1846" t="s">
        <v>2827</v>
      </c>
      <c r="E1846" t="s">
        <v>6683</v>
      </c>
      <c r="F1846" s="11" t="s">
        <v>6896</v>
      </c>
      <c r="G1846" t="s">
        <v>154</v>
      </c>
      <c r="H1846" t="s">
        <v>6347</v>
      </c>
      <c r="I1846" t="s">
        <v>6685</v>
      </c>
      <c r="N1846" t="s">
        <v>6349</v>
      </c>
      <c r="O1846" s="5">
        <f>0</f>
        <v>0</v>
      </c>
    </row>
    <row r="1847" spans="1:15" hidden="1" x14ac:dyDescent="0.35">
      <c r="A1847" t="s">
        <v>6535</v>
      </c>
      <c r="B1847" t="s">
        <v>2826</v>
      </c>
      <c r="C1847" t="s">
        <v>6503</v>
      </c>
      <c r="D1847" t="s">
        <v>2827</v>
      </c>
      <c r="E1847" t="s">
        <v>6683</v>
      </c>
      <c r="F1847" s="11" t="s">
        <v>6897</v>
      </c>
      <c r="G1847" t="s">
        <v>154</v>
      </c>
      <c r="H1847" t="s">
        <v>6347</v>
      </c>
      <c r="I1847" t="s">
        <v>6685</v>
      </c>
      <c r="N1847" t="s">
        <v>6349</v>
      </c>
      <c r="O1847" s="5">
        <f>0</f>
        <v>0</v>
      </c>
    </row>
    <row r="1848" spans="1:15" hidden="1" x14ac:dyDescent="0.35">
      <c r="A1848" t="s">
        <v>6535</v>
      </c>
      <c r="B1848" t="s">
        <v>2826</v>
      </c>
      <c r="C1848" t="s">
        <v>6503</v>
      </c>
      <c r="D1848" t="s">
        <v>2827</v>
      </c>
      <c r="E1848" t="s">
        <v>6683</v>
      </c>
      <c r="F1848" s="11" t="s">
        <v>6898</v>
      </c>
      <c r="G1848" t="s">
        <v>154</v>
      </c>
      <c r="H1848" t="s">
        <v>6347</v>
      </c>
      <c r="I1848" t="s">
        <v>6685</v>
      </c>
      <c r="N1848" t="s">
        <v>6349</v>
      </c>
      <c r="O1848" s="5">
        <f>0</f>
        <v>0</v>
      </c>
    </row>
    <row r="1849" spans="1:15" hidden="1" x14ac:dyDescent="0.35">
      <c r="A1849" t="s">
        <v>6535</v>
      </c>
      <c r="B1849" t="s">
        <v>2826</v>
      </c>
      <c r="C1849" t="s">
        <v>6503</v>
      </c>
      <c r="D1849" t="s">
        <v>2827</v>
      </c>
      <c r="E1849" t="s">
        <v>6683</v>
      </c>
      <c r="F1849" s="11" t="s">
        <v>6899</v>
      </c>
      <c r="G1849" t="s">
        <v>154</v>
      </c>
      <c r="H1849" t="s">
        <v>6347</v>
      </c>
      <c r="I1849" t="s">
        <v>6685</v>
      </c>
      <c r="N1849" t="s">
        <v>6349</v>
      </c>
      <c r="O1849" s="5">
        <f>0</f>
        <v>0</v>
      </c>
    </row>
    <row r="1850" spans="1:15" hidden="1" x14ac:dyDescent="0.35">
      <c r="A1850" t="s">
        <v>6535</v>
      </c>
      <c r="B1850" t="s">
        <v>2826</v>
      </c>
      <c r="C1850" t="s">
        <v>6503</v>
      </c>
      <c r="D1850" t="s">
        <v>2827</v>
      </c>
      <c r="E1850" t="s">
        <v>6683</v>
      </c>
      <c r="F1850" s="11" t="s">
        <v>6900</v>
      </c>
      <c r="G1850" t="s">
        <v>154</v>
      </c>
      <c r="H1850" t="s">
        <v>6347</v>
      </c>
      <c r="I1850" t="s">
        <v>6685</v>
      </c>
      <c r="N1850" t="s">
        <v>6349</v>
      </c>
      <c r="O1850" s="5">
        <f>0</f>
        <v>0</v>
      </c>
    </row>
    <row r="1851" spans="1:15" hidden="1" x14ac:dyDescent="0.35">
      <c r="A1851" t="s">
        <v>6535</v>
      </c>
      <c r="B1851" t="s">
        <v>2826</v>
      </c>
      <c r="C1851" t="s">
        <v>6503</v>
      </c>
      <c r="D1851" t="s">
        <v>2827</v>
      </c>
      <c r="E1851" t="s">
        <v>6683</v>
      </c>
      <c r="F1851" s="11" t="s">
        <v>6901</v>
      </c>
      <c r="G1851" t="s">
        <v>154</v>
      </c>
      <c r="H1851" t="s">
        <v>6347</v>
      </c>
      <c r="I1851" t="s">
        <v>6685</v>
      </c>
      <c r="N1851" t="s">
        <v>6349</v>
      </c>
      <c r="O1851" s="5">
        <f>0</f>
        <v>0</v>
      </c>
    </row>
    <row r="1852" spans="1:15" hidden="1" x14ac:dyDescent="0.35">
      <c r="A1852" t="s">
        <v>6535</v>
      </c>
      <c r="B1852" t="s">
        <v>2826</v>
      </c>
      <c r="C1852" t="s">
        <v>6503</v>
      </c>
      <c r="D1852" t="s">
        <v>2827</v>
      </c>
      <c r="E1852" t="s">
        <v>6683</v>
      </c>
      <c r="F1852" s="11" t="s">
        <v>6902</v>
      </c>
      <c r="G1852" t="s">
        <v>154</v>
      </c>
      <c r="H1852" t="s">
        <v>6347</v>
      </c>
      <c r="I1852" t="s">
        <v>6685</v>
      </c>
      <c r="N1852" t="s">
        <v>6349</v>
      </c>
      <c r="O1852" s="5">
        <f>0</f>
        <v>0</v>
      </c>
    </row>
    <row r="1853" spans="1:15" hidden="1" x14ac:dyDescent="0.35">
      <c r="A1853" t="s">
        <v>6535</v>
      </c>
      <c r="B1853" t="s">
        <v>2826</v>
      </c>
      <c r="C1853" t="s">
        <v>6503</v>
      </c>
      <c r="D1853" t="s">
        <v>2827</v>
      </c>
      <c r="E1853" t="s">
        <v>6683</v>
      </c>
      <c r="F1853" s="11" t="s">
        <v>6903</v>
      </c>
      <c r="G1853" t="s">
        <v>154</v>
      </c>
      <c r="H1853" t="s">
        <v>6347</v>
      </c>
      <c r="I1853" t="s">
        <v>6685</v>
      </c>
      <c r="N1853" t="s">
        <v>6349</v>
      </c>
      <c r="O1853" s="5">
        <f>0</f>
        <v>0</v>
      </c>
    </row>
    <row r="1854" spans="1:15" hidden="1" x14ac:dyDescent="0.35">
      <c r="A1854" t="s">
        <v>6535</v>
      </c>
      <c r="B1854" t="s">
        <v>2826</v>
      </c>
      <c r="C1854" t="s">
        <v>6503</v>
      </c>
      <c r="D1854" t="s">
        <v>2827</v>
      </c>
      <c r="E1854" t="s">
        <v>6683</v>
      </c>
      <c r="F1854" s="11" t="s">
        <v>6904</v>
      </c>
      <c r="G1854" t="s">
        <v>154</v>
      </c>
      <c r="H1854" t="s">
        <v>6347</v>
      </c>
      <c r="I1854" t="s">
        <v>6685</v>
      </c>
      <c r="N1854" t="s">
        <v>6349</v>
      </c>
      <c r="O1854" s="5">
        <f>0</f>
        <v>0</v>
      </c>
    </row>
    <row r="1855" spans="1:15" hidden="1" x14ac:dyDescent="0.35">
      <c r="A1855" t="s">
        <v>6535</v>
      </c>
      <c r="B1855" t="s">
        <v>2826</v>
      </c>
      <c r="C1855" t="s">
        <v>6503</v>
      </c>
      <c r="D1855" t="s">
        <v>2827</v>
      </c>
      <c r="E1855" t="s">
        <v>6683</v>
      </c>
      <c r="F1855" s="11" t="s">
        <v>6905</v>
      </c>
      <c r="G1855" t="s">
        <v>154</v>
      </c>
      <c r="H1855" t="s">
        <v>6347</v>
      </c>
      <c r="I1855" t="s">
        <v>6685</v>
      </c>
      <c r="N1855" t="s">
        <v>6349</v>
      </c>
      <c r="O1855" s="5">
        <f>0</f>
        <v>0</v>
      </c>
    </row>
    <row r="1856" spans="1:15" hidden="1" x14ac:dyDescent="0.35">
      <c r="A1856" t="s">
        <v>6535</v>
      </c>
      <c r="B1856" t="s">
        <v>2826</v>
      </c>
      <c r="C1856" t="s">
        <v>6503</v>
      </c>
      <c r="D1856" t="s">
        <v>2827</v>
      </c>
      <c r="E1856" t="s">
        <v>6683</v>
      </c>
      <c r="F1856" s="11" t="s">
        <v>6906</v>
      </c>
      <c r="G1856" t="s">
        <v>154</v>
      </c>
      <c r="H1856" t="s">
        <v>6347</v>
      </c>
      <c r="I1856" t="s">
        <v>6685</v>
      </c>
      <c r="N1856" t="s">
        <v>6349</v>
      </c>
      <c r="O1856" s="5">
        <f>0</f>
        <v>0</v>
      </c>
    </row>
    <row r="1857" spans="1:15" hidden="1" x14ac:dyDescent="0.35">
      <c r="A1857" t="s">
        <v>6535</v>
      </c>
      <c r="B1857" t="s">
        <v>2826</v>
      </c>
      <c r="C1857" t="s">
        <v>6503</v>
      </c>
      <c r="D1857" t="s">
        <v>2827</v>
      </c>
      <c r="E1857" t="s">
        <v>6683</v>
      </c>
      <c r="F1857" s="11" t="s">
        <v>6907</v>
      </c>
      <c r="G1857" t="s">
        <v>154</v>
      </c>
      <c r="H1857" t="s">
        <v>6347</v>
      </c>
      <c r="I1857" t="s">
        <v>6685</v>
      </c>
      <c r="N1857" t="s">
        <v>6349</v>
      </c>
      <c r="O1857" s="5">
        <f>0</f>
        <v>0</v>
      </c>
    </row>
    <row r="1858" spans="1:15" hidden="1" x14ac:dyDescent="0.35">
      <c r="A1858" t="s">
        <v>6535</v>
      </c>
      <c r="B1858" t="s">
        <v>2826</v>
      </c>
      <c r="C1858" t="s">
        <v>6503</v>
      </c>
      <c r="D1858" t="s">
        <v>2827</v>
      </c>
      <c r="E1858" t="s">
        <v>6683</v>
      </c>
      <c r="F1858" s="11" t="s">
        <v>6908</v>
      </c>
      <c r="G1858" t="s">
        <v>154</v>
      </c>
      <c r="H1858" t="s">
        <v>6347</v>
      </c>
      <c r="I1858" t="s">
        <v>6685</v>
      </c>
      <c r="N1858" t="s">
        <v>6349</v>
      </c>
      <c r="O1858" s="5">
        <f>0</f>
        <v>0</v>
      </c>
    </row>
    <row r="1859" spans="1:15" hidden="1" x14ac:dyDescent="0.35">
      <c r="A1859" t="s">
        <v>6535</v>
      </c>
      <c r="B1859" t="s">
        <v>2826</v>
      </c>
      <c r="C1859" t="s">
        <v>6503</v>
      </c>
      <c r="D1859" t="s">
        <v>2827</v>
      </c>
      <c r="E1859" t="s">
        <v>6683</v>
      </c>
      <c r="F1859" s="11" t="s">
        <v>6909</v>
      </c>
      <c r="G1859" t="s">
        <v>154</v>
      </c>
      <c r="H1859" t="s">
        <v>6347</v>
      </c>
      <c r="I1859" t="s">
        <v>6685</v>
      </c>
      <c r="N1859" t="s">
        <v>6349</v>
      </c>
      <c r="O1859" s="5">
        <f>0</f>
        <v>0</v>
      </c>
    </row>
    <row r="1860" spans="1:15" hidden="1" x14ac:dyDescent="0.35">
      <c r="A1860" t="s">
        <v>6535</v>
      </c>
      <c r="B1860" t="s">
        <v>2826</v>
      </c>
      <c r="C1860" t="s">
        <v>6503</v>
      </c>
      <c r="D1860" t="s">
        <v>2827</v>
      </c>
      <c r="E1860" t="s">
        <v>6683</v>
      </c>
      <c r="F1860" s="11" t="s">
        <v>6910</v>
      </c>
      <c r="G1860" t="s">
        <v>154</v>
      </c>
      <c r="H1860" t="s">
        <v>6347</v>
      </c>
      <c r="I1860" t="s">
        <v>6685</v>
      </c>
      <c r="N1860" t="s">
        <v>6349</v>
      </c>
      <c r="O1860" s="5">
        <f>0</f>
        <v>0</v>
      </c>
    </row>
    <row r="1861" spans="1:15" hidden="1" x14ac:dyDescent="0.35">
      <c r="A1861" t="s">
        <v>6535</v>
      </c>
      <c r="B1861" t="s">
        <v>2826</v>
      </c>
      <c r="C1861" t="s">
        <v>6503</v>
      </c>
      <c r="D1861" t="s">
        <v>2827</v>
      </c>
      <c r="E1861" t="s">
        <v>6683</v>
      </c>
      <c r="F1861" s="11" t="s">
        <v>6911</v>
      </c>
      <c r="G1861" t="s">
        <v>154</v>
      </c>
      <c r="H1861" t="s">
        <v>6347</v>
      </c>
      <c r="I1861" t="s">
        <v>6685</v>
      </c>
      <c r="N1861" t="s">
        <v>6349</v>
      </c>
      <c r="O1861" s="5">
        <f>0</f>
        <v>0</v>
      </c>
    </row>
    <row r="1862" spans="1:15" hidden="1" x14ac:dyDescent="0.35">
      <c r="A1862" t="s">
        <v>6535</v>
      </c>
      <c r="B1862" t="s">
        <v>2826</v>
      </c>
      <c r="C1862" t="s">
        <v>6503</v>
      </c>
      <c r="D1862" t="s">
        <v>2827</v>
      </c>
      <c r="E1862" t="s">
        <v>6683</v>
      </c>
      <c r="F1862" s="11" t="s">
        <v>6912</v>
      </c>
      <c r="G1862" t="s">
        <v>154</v>
      </c>
      <c r="H1862" t="s">
        <v>6347</v>
      </c>
      <c r="I1862" t="s">
        <v>6685</v>
      </c>
      <c r="N1862" t="s">
        <v>6349</v>
      </c>
      <c r="O1862" s="5">
        <f>0</f>
        <v>0</v>
      </c>
    </row>
    <row r="1863" spans="1:15" hidden="1" x14ac:dyDescent="0.35">
      <c r="A1863" t="s">
        <v>6535</v>
      </c>
      <c r="B1863" t="s">
        <v>2826</v>
      </c>
      <c r="C1863" t="s">
        <v>6503</v>
      </c>
      <c r="D1863" t="s">
        <v>2827</v>
      </c>
      <c r="E1863" t="s">
        <v>6683</v>
      </c>
      <c r="F1863" s="11" t="s">
        <v>6913</v>
      </c>
      <c r="G1863" t="s">
        <v>154</v>
      </c>
      <c r="H1863" t="s">
        <v>6347</v>
      </c>
      <c r="I1863" t="s">
        <v>6685</v>
      </c>
      <c r="N1863" t="s">
        <v>6349</v>
      </c>
      <c r="O1863" s="5">
        <f>0</f>
        <v>0</v>
      </c>
    </row>
    <row r="1864" spans="1:15" hidden="1" x14ac:dyDescent="0.35">
      <c r="A1864" t="s">
        <v>6535</v>
      </c>
      <c r="B1864" t="s">
        <v>2826</v>
      </c>
      <c r="C1864" t="s">
        <v>6503</v>
      </c>
      <c r="D1864" t="s">
        <v>2827</v>
      </c>
      <c r="E1864" t="s">
        <v>6683</v>
      </c>
      <c r="F1864" s="11" t="s">
        <v>6914</v>
      </c>
      <c r="G1864" t="s">
        <v>154</v>
      </c>
      <c r="H1864" t="s">
        <v>6347</v>
      </c>
      <c r="I1864" t="s">
        <v>6685</v>
      </c>
      <c r="N1864" t="s">
        <v>6349</v>
      </c>
      <c r="O1864" s="5">
        <f>0</f>
        <v>0</v>
      </c>
    </row>
    <row r="1865" spans="1:15" hidden="1" x14ac:dyDescent="0.35">
      <c r="A1865" t="s">
        <v>6535</v>
      </c>
      <c r="B1865" t="s">
        <v>2826</v>
      </c>
      <c r="C1865" t="s">
        <v>6503</v>
      </c>
      <c r="D1865" t="s">
        <v>2827</v>
      </c>
      <c r="E1865" t="s">
        <v>6683</v>
      </c>
      <c r="F1865" s="11" t="s">
        <v>6915</v>
      </c>
      <c r="G1865" t="s">
        <v>154</v>
      </c>
      <c r="H1865" t="s">
        <v>6347</v>
      </c>
      <c r="I1865" t="s">
        <v>6685</v>
      </c>
      <c r="N1865" t="s">
        <v>6349</v>
      </c>
      <c r="O1865" s="5">
        <f>0</f>
        <v>0</v>
      </c>
    </row>
    <row r="1866" spans="1:15" hidden="1" x14ac:dyDescent="0.35">
      <c r="A1866" t="s">
        <v>6535</v>
      </c>
      <c r="B1866" t="s">
        <v>2826</v>
      </c>
      <c r="C1866" t="s">
        <v>6503</v>
      </c>
      <c r="D1866" t="s">
        <v>2827</v>
      </c>
      <c r="E1866" t="s">
        <v>6683</v>
      </c>
      <c r="F1866" s="11" t="s">
        <v>6916</v>
      </c>
      <c r="G1866" t="s">
        <v>154</v>
      </c>
      <c r="H1866" t="s">
        <v>6347</v>
      </c>
      <c r="I1866" t="s">
        <v>6685</v>
      </c>
      <c r="N1866" t="s">
        <v>6349</v>
      </c>
      <c r="O1866" s="5">
        <f>0</f>
        <v>0</v>
      </c>
    </row>
    <row r="1867" spans="1:15" hidden="1" x14ac:dyDescent="0.35">
      <c r="A1867" t="s">
        <v>6535</v>
      </c>
      <c r="B1867" t="s">
        <v>2826</v>
      </c>
      <c r="C1867" t="s">
        <v>6503</v>
      </c>
      <c r="D1867" t="s">
        <v>2827</v>
      </c>
      <c r="E1867" t="s">
        <v>6683</v>
      </c>
      <c r="F1867" s="11" t="s">
        <v>6917</v>
      </c>
      <c r="G1867" t="s">
        <v>154</v>
      </c>
      <c r="H1867" t="s">
        <v>6347</v>
      </c>
      <c r="I1867" t="s">
        <v>6685</v>
      </c>
      <c r="N1867" t="s">
        <v>6349</v>
      </c>
      <c r="O1867" s="5">
        <f>0</f>
        <v>0</v>
      </c>
    </row>
    <row r="1868" spans="1:15" hidden="1" x14ac:dyDescent="0.35">
      <c r="A1868" t="s">
        <v>6535</v>
      </c>
      <c r="B1868" t="s">
        <v>2826</v>
      </c>
      <c r="C1868" t="s">
        <v>6503</v>
      </c>
      <c r="D1868" t="s">
        <v>2827</v>
      </c>
      <c r="E1868" t="s">
        <v>6683</v>
      </c>
      <c r="F1868" s="11" t="s">
        <v>6918</v>
      </c>
      <c r="G1868" t="s">
        <v>154</v>
      </c>
      <c r="H1868" t="s">
        <v>6347</v>
      </c>
      <c r="I1868" t="s">
        <v>6685</v>
      </c>
      <c r="N1868" t="s">
        <v>6349</v>
      </c>
      <c r="O1868" s="5">
        <f>0</f>
        <v>0</v>
      </c>
    </row>
    <row r="1869" spans="1:15" hidden="1" x14ac:dyDescent="0.35">
      <c r="A1869" t="s">
        <v>6535</v>
      </c>
      <c r="B1869" t="s">
        <v>2826</v>
      </c>
      <c r="C1869" t="s">
        <v>6503</v>
      </c>
      <c r="D1869" t="s">
        <v>2827</v>
      </c>
      <c r="E1869" t="s">
        <v>6683</v>
      </c>
      <c r="F1869" s="11" t="s">
        <v>6919</v>
      </c>
      <c r="G1869" t="s">
        <v>154</v>
      </c>
      <c r="H1869" t="s">
        <v>6347</v>
      </c>
      <c r="I1869" t="s">
        <v>6685</v>
      </c>
      <c r="N1869" t="s">
        <v>6349</v>
      </c>
      <c r="O1869" s="5">
        <f>0</f>
        <v>0</v>
      </c>
    </row>
    <row r="1870" spans="1:15" hidden="1" x14ac:dyDescent="0.35">
      <c r="A1870" t="s">
        <v>6535</v>
      </c>
      <c r="B1870" t="s">
        <v>2826</v>
      </c>
      <c r="C1870" t="s">
        <v>6503</v>
      </c>
      <c r="D1870" t="s">
        <v>2827</v>
      </c>
      <c r="E1870" t="s">
        <v>6683</v>
      </c>
      <c r="F1870" s="11" t="s">
        <v>6920</v>
      </c>
      <c r="G1870" t="s">
        <v>154</v>
      </c>
      <c r="H1870" t="s">
        <v>6347</v>
      </c>
      <c r="I1870" t="s">
        <v>6685</v>
      </c>
      <c r="N1870" t="s">
        <v>6349</v>
      </c>
      <c r="O1870" s="5">
        <f>0</f>
        <v>0</v>
      </c>
    </row>
    <row r="1871" spans="1:15" hidden="1" x14ac:dyDescent="0.35">
      <c r="A1871" t="s">
        <v>6535</v>
      </c>
      <c r="B1871" t="s">
        <v>2826</v>
      </c>
      <c r="C1871" t="s">
        <v>6503</v>
      </c>
      <c r="D1871" t="s">
        <v>2827</v>
      </c>
      <c r="E1871" t="s">
        <v>6683</v>
      </c>
      <c r="F1871" s="11" t="s">
        <v>6921</v>
      </c>
      <c r="G1871" t="s">
        <v>154</v>
      </c>
      <c r="H1871" t="s">
        <v>6347</v>
      </c>
      <c r="I1871" t="s">
        <v>6685</v>
      </c>
      <c r="N1871" t="s">
        <v>6349</v>
      </c>
      <c r="O1871" s="5">
        <f>0</f>
        <v>0</v>
      </c>
    </row>
    <row r="1872" spans="1:15" hidden="1" x14ac:dyDescent="0.35">
      <c r="A1872" t="s">
        <v>6535</v>
      </c>
      <c r="B1872" t="s">
        <v>2826</v>
      </c>
      <c r="C1872" t="s">
        <v>6503</v>
      </c>
      <c r="D1872" t="s">
        <v>2827</v>
      </c>
      <c r="E1872" t="s">
        <v>6683</v>
      </c>
      <c r="F1872" s="11" t="s">
        <v>6922</v>
      </c>
      <c r="G1872" t="s">
        <v>154</v>
      </c>
      <c r="H1872" t="s">
        <v>6347</v>
      </c>
      <c r="I1872" t="s">
        <v>6685</v>
      </c>
      <c r="N1872" t="s">
        <v>6349</v>
      </c>
      <c r="O1872" s="5">
        <f>0</f>
        <v>0</v>
      </c>
    </row>
    <row r="1873" spans="1:15" hidden="1" x14ac:dyDescent="0.35">
      <c r="A1873" t="s">
        <v>6535</v>
      </c>
      <c r="B1873" t="s">
        <v>2826</v>
      </c>
      <c r="C1873" t="s">
        <v>6503</v>
      </c>
      <c r="D1873" t="s">
        <v>2827</v>
      </c>
      <c r="E1873" t="s">
        <v>6683</v>
      </c>
      <c r="F1873" s="11" t="s">
        <v>6923</v>
      </c>
      <c r="G1873" t="s">
        <v>154</v>
      </c>
      <c r="H1873" t="s">
        <v>6347</v>
      </c>
      <c r="I1873" t="s">
        <v>6685</v>
      </c>
      <c r="N1873" t="s">
        <v>6349</v>
      </c>
      <c r="O1873" s="5">
        <f>0</f>
        <v>0</v>
      </c>
    </row>
    <row r="1874" spans="1:15" hidden="1" x14ac:dyDescent="0.35">
      <c r="A1874" t="s">
        <v>6535</v>
      </c>
      <c r="B1874" t="s">
        <v>2826</v>
      </c>
      <c r="C1874" t="s">
        <v>6503</v>
      </c>
      <c r="D1874" t="s">
        <v>2827</v>
      </c>
      <c r="E1874" t="s">
        <v>6683</v>
      </c>
      <c r="F1874" s="11" t="s">
        <v>6924</v>
      </c>
      <c r="G1874" t="s">
        <v>154</v>
      </c>
      <c r="H1874" t="s">
        <v>6347</v>
      </c>
      <c r="I1874" t="s">
        <v>6685</v>
      </c>
      <c r="N1874" t="s">
        <v>6349</v>
      </c>
      <c r="O1874" s="5">
        <f>0</f>
        <v>0</v>
      </c>
    </row>
    <row r="1875" spans="1:15" hidden="1" x14ac:dyDescent="0.35">
      <c r="A1875" t="s">
        <v>6535</v>
      </c>
      <c r="B1875" t="s">
        <v>2826</v>
      </c>
      <c r="C1875" t="s">
        <v>6503</v>
      </c>
      <c r="D1875" t="s">
        <v>2827</v>
      </c>
      <c r="E1875" t="s">
        <v>6683</v>
      </c>
      <c r="F1875" s="11" t="s">
        <v>6925</v>
      </c>
      <c r="G1875" t="s">
        <v>154</v>
      </c>
      <c r="H1875" t="s">
        <v>6347</v>
      </c>
      <c r="I1875" t="s">
        <v>6685</v>
      </c>
      <c r="N1875" t="s">
        <v>6349</v>
      </c>
      <c r="O1875" s="5">
        <f>0</f>
        <v>0</v>
      </c>
    </row>
    <row r="1876" spans="1:15" hidden="1" x14ac:dyDescent="0.35">
      <c r="A1876" t="s">
        <v>6535</v>
      </c>
      <c r="B1876" t="s">
        <v>2826</v>
      </c>
      <c r="C1876" t="s">
        <v>6503</v>
      </c>
      <c r="D1876" t="s">
        <v>2827</v>
      </c>
      <c r="E1876" t="s">
        <v>6683</v>
      </c>
      <c r="F1876" s="11" t="s">
        <v>6926</v>
      </c>
      <c r="G1876" t="s">
        <v>154</v>
      </c>
      <c r="H1876" t="s">
        <v>6347</v>
      </c>
      <c r="I1876" t="s">
        <v>6685</v>
      </c>
      <c r="N1876" t="s">
        <v>6349</v>
      </c>
      <c r="O1876" s="5">
        <f>0</f>
        <v>0</v>
      </c>
    </row>
    <row r="1877" spans="1:15" hidden="1" x14ac:dyDescent="0.35">
      <c r="A1877" t="s">
        <v>6535</v>
      </c>
      <c r="B1877" t="s">
        <v>2826</v>
      </c>
      <c r="C1877" t="s">
        <v>6503</v>
      </c>
      <c r="D1877" t="s">
        <v>2827</v>
      </c>
      <c r="E1877" t="s">
        <v>6683</v>
      </c>
      <c r="F1877" s="11" t="s">
        <v>6927</v>
      </c>
      <c r="G1877" t="s">
        <v>154</v>
      </c>
      <c r="H1877" t="s">
        <v>6347</v>
      </c>
      <c r="I1877" t="s">
        <v>6685</v>
      </c>
      <c r="N1877" t="s">
        <v>6349</v>
      </c>
      <c r="O1877" s="5">
        <f>0</f>
        <v>0</v>
      </c>
    </row>
    <row r="1878" spans="1:15" hidden="1" x14ac:dyDescent="0.35">
      <c r="A1878" t="s">
        <v>6535</v>
      </c>
      <c r="B1878" t="s">
        <v>2826</v>
      </c>
      <c r="C1878" t="s">
        <v>6503</v>
      </c>
      <c r="D1878" t="s">
        <v>2827</v>
      </c>
      <c r="E1878" t="s">
        <v>6683</v>
      </c>
      <c r="F1878" s="11" t="s">
        <v>6928</v>
      </c>
      <c r="G1878" t="s">
        <v>154</v>
      </c>
      <c r="H1878" t="s">
        <v>6347</v>
      </c>
      <c r="I1878" t="s">
        <v>6685</v>
      </c>
      <c r="N1878" t="s">
        <v>6349</v>
      </c>
      <c r="O1878" s="5">
        <f>0</f>
        <v>0</v>
      </c>
    </row>
    <row r="1879" spans="1:15" hidden="1" x14ac:dyDescent="0.35">
      <c r="A1879" t="s">
        <v>6535</v>
      </c>
      <c r="B1879" t="s">
        <v>2826</v>
      </c>
      <c r="C1879" t="s">
        <v>6503</v>
      </c>
      <c r="D1879" t="s">
        <v>2827</v>
      </c>
      <c r="E1879" t="s">
        <v>6683</v>
      </c>
      <c r="F1879" s="11" t="s">
        <v>6929</v>
      </c>
      <c r="G1879" t="s">
        <v>154</v>
      </c>
      <c r="H1879" t="s">
        <v>6347</v>
      </c>
      <c r="I1879" t="s">
        <v>6685</v>
      </c>
      <c r="N1879" t="s">
        <v>6349</v>
      </c>
      <c r="O1879" s="5">
        <f>0</f>
        <v>0</v>
      </c>
    </row>
    <row r="1880" spans="1:15" hidden="1" x14ac:dyDescent="0.35">
      <c r="A1880" t="s">
        <v>6535</v>
      </c>
      <c r="B1880" t="s">
        <v>2826</v>
      </c>
      <c r="C1880" t="s">
        <v>6503</v>
      </c>
      <c r="D1880" t="s">
        <v>2827</v>
      </c>
      <c r="E1880" t="s">
        <v>6683</v>
      </c>
      <c r="F1880" s="11" t="s">
        <v>6930</v>
      </c>
      <c r="G1880" t="s">
        <v>154</v>
      </c>
      <c r="H1880" t="s">
        <v>6347</v>
      </c>
      <c r="I1880" t="s">
        <v>6685</v>
      </c>
      <c r="N1880" t="s">
        <v>6349</v>
      </c>
      <c r="O1880" s="5">
        <f>0</f>
        <v>0</v>
      </c>
    </row>
    <row r="1881" spans="1:15" hidden="1" x14ac:dyDescent="0.35">
      <c r="A1881" t="s">
        <v>6535</v>
      </c>
      <c r="B1881" t="s">
        <v>2826</v>
      </c>
      <c r="C1881" t="s">
        <v>6503</v>
      </c>
      <c r="D1881" t="s">
        <v>2827</v>
      </c>
      <c r="E1881" t="s">
        <v>6683</v>
      </c>
      <c r="F1881" s="11" t="s">
        <v>6931</v>
      </c>
      <c r="G1881" t="s">
        <v>154</v>
      </c>
      <c r="H1881" t="s">
        <v>6347</v>
      </c>
      <c r="I1881" t="s">
        <v>6685</v>
      </c>
      <c r="N1881" t="s">
        <v>6349</v>
      </c>
      <c r="O1881" s="5">
        <f>0</f>
        <v>0</v>
      </c>
    </row>
    <row r="1882" spans="1:15" hidden="1" x14ac:dyDescent="0.35">
      <c r="A1882" t="s">
        <v>6535</v>
      </c>
      <c r="B1882" t="s">
        <v>2826</v>
      </c>
      <c r="C1882" t="s">
        <v>6503</v>
      </c>
      <c r="D1882" t="s">
        <v>2827</v>
      </c>
      <c r="E1882" t="s">
        <v>6683</v>
      </c>
      <c r="F1882" s="11" t="s">
        <v>6932</v>
      </c>
      <c r="G1882" t="s">
        <v>154</v>
      </c>
      <c r="H1882" t="s">
        <v>6347</v>
      </c>
      <c r="I1882" t="s">
        <v>6685</v>
      </c>
      <c r="N1882" t="s">
        <v>6349</v>
      </c>
      <c r="O1882" s="5">
        <f>0</f>
        <v>0</v>
      </c>
    </row>
    <row r="1883" spans="1:15" hidden="1" x14ac:dyDescent="0.35">
      <c r="A1883" t="s">
        <v>6535</v>
      </c>
      <c r="B1883" t="s">
        <v>2826</v>
      </c>
      <c r="C1883" t="s">
        <v>6503</v>
      </c>
      <c r="D1883" t="s">
        <v>2827</v>
      </c>
      <c r="E1883" t="s">
        <v>6683</v>
      </c>
      <c r="F1883" s="11" t="s">
        <v>6933</v>
      </c>
      <c r="G1883" t="s">
        <v>154</v>
      </c>
      <c r="H1883" t="s">
        <v>6347</v>
      </c>
      <c r="I1883" t="s">
        <v>6685</v>
      </c>
      <c r="N1883" t="s">
        <v>6349</v>
      </c>
      <c r="O1883" s="5">
        <f>0</f>
        <v>0</v>
      </c>
    </row>
    <row r="1884" spans="1:15" hidden="1" x14ac:dyDescent="0.35">
      <c r="A1884" t="s">
        <v>6535</v>
      </c>
      <c r="B1884" t="s">
        <v>2826</v>
      </c>
      <c r="C1884" t="s">
        <v>6503</v>
      </c>
      <c r="D1884" t="s">
        <v>2827</v>
      </c>
      <c r="E1884" t="s">
        <v>6683</v>
      </c>
      <c r="F1884" s="11" t="s">
        <v>6934</v>
      </c>
      <c r="G1884" t="s">
        <v>154</v>
      </c>
      <c r="H1884" t="s">
        <v>6347</v>
      </c>
      <c r="I1884" t="s">
        <v>6685</v>
      </c>
      <c r="N1884" t="s">
        <v>6349</v>
      </c>
      <c r="O1884" s="5">
        <f>0</f>
        <v>0</v>
      </c>
    </row>
    <row r="1885" spans="1:15" hidden="1" x14ac:dyDescent="0.35">
      <c r="A1885" t="s">
        <v>6535</v>
      </c>
      <c r="B1885" t="s">
        <v>2826</v>
      </c>
      <c r="C1885" t="s">
        <v>6503</v>
      </c>
      <c r="D1885" t="s">
        <v>2827</v>
      </c>
      <c r="E1885" t="s">
        <v>6683</v>
      </c>
      <c r="F1885" s="11" t="s">
        <v>6935</v>
      </c>
      <c r="G1885" t="s">
        <v>154</v>
      </c>
      <c r="H1885" t="s">
        <v>6347</v>
      </c>
      <c r="I1885" t="s">
        <v>6685</v>
      </c>
      <c r="N1885" t="s">
        <v>6349</v>
      </c>
      <c r="O1885" s="5">
        <f>0</f>
        <v>0</v>
      </c>
    </row>
    <row r="1886" spans="1:15" hidden="1" x14ac:dyDescent="0.35">
      <c r="A1886" t="s">
        <v>6535</v>
      </c>
      <c r="B1886" t="s">
        <v>2826</v>
      </c>
      <c r="C1886" t="s">
        <v>6503</v>
      </c>
      <c r="D1886" t="s">
        <v>2827</v>
      </c>
      <c r="E1886" t="s">
        <v>6683</v>
      </c>
      <c r="F1886" s="11" t="s">
        <v>6936</v>
      </c>
      <c r="G1886" t="s">
        <v>154</v>
      </c>
      <c r="H1886" t="s">
        <v>6347</v>
      </c>
      <c r="I1886" t="s">
        <v>6685</v>
      </c>
      <c r="N1886" t="s">
        <v>6349</v>
      </c>
      <c r="O1886" s="5">
        <f>0</f>
        <v>0</v>
      </c>
    </row>
    <row r="1887" spans="1:15" hidden="1" x14ac:dyDescent="0.35">
      <c r="A1887" t="s">
        <v>6535</v>
      </c>
      <c r="B1887" t="s">
        <v>2826</v>
      </c>
      <c r="C1887" t="s">
        <v>6503</v>
      </c>
      <c r="D1887" t="s">
        <v>2827</v>
      </c>
      <c r="E1887" t="s">
        <v>6683</v>
      </c>
      <c r="F1887" s="11" t="s">
        <v>6937</v>
      </c>
      <c r="G1887" t="s">
        <v>154</v>
      </c>
      <c r="H1887" t="s">
        <v>6347</v>
      </c>
      <c r="I1887" t="s">
        <v>6685</v>
      </c>
      <c r="N1887" t="s">
        <v>6349</v>
      </c>
      <c r="O1887" s="5">
        <f>0</f>
        <v>0</v>
      </c>
    </row>
    <row r="1888" spans="1:15" hidden="1" x14ac:dyDescent="0.35">
      <c r="A1888" t="s">
        <v>6535</v>
      </c>
      <c r="B1888" t="s">
        <v>2826</v>
      </c>
      <c r="C1888" t="s">
        <v>6527</v>
      </c>
      <c r="D1888" t="s">
        <v>6938</v>
      </c>
      <c r="E1888" t="s">
        <v>119</v>
      </c>
      <c r="F1888" t="s">
        <v>119</v>
      </c>
      <c r="G1888" t="s">
        <v>162</v>
      </c>
      <c r="H1888" t="s">
        <v>5707</v>
      </c>
      <c r="I1888" t="s">
        <v>6529</v>
      </c>
      <c r="N1888" t="s">
        <v>6349</v>
      </c>
      <c r="O1888" s="5">
        <f>0</f>
        <v>0</v>
      </c>
    </row>
    <row r="1889" spans="1:15" hidden="1" x14ac:dyDescent="0.35">
      <c r="A1889" t="s">
        <v>6535</v>
      </c>
      <c r="B1889" t="s">
        <v>2826</v>
      </c>
      <c r="C1889" t="s">
        <v>6481</v>
      </c>
      <c r="D1889" t="s">
        <v>3262</v>
      </c>
      <c r="E1889" t="s">
        <v>119</v>
      </c>
      <c r="F1889" t="s">
        <v>119</v>
      </c>
      <c r="G1889" t="s">
        <v>161</v>
      </c>
      <c r="H1889" t="s">
        <v>5707</v>
      </c>
      <c r="I1889" t="s">
        <v>6482</v>
      </c>
      <c r="N1889" t="s">
        <v>6349</v>
      </c>
      <c r="O1889" s="5">
        <f>0</f>
        <v>0</v>
      </c>
    </row>
    <row r="1890" spans="1:15" hidden="1" x14ac:dyDescent="0.35">
      <c r="A1890" t="s">
        <v>6535</v>
      </c>
      <c r="B1890" t="s">
        <v>2826</v>
      </c>
      <c r="C1890" t="s">
        <v>6485</v>
      </c>
      <c r="D1890" t="s">
        <v>5607</v>
      </c>
      <c r="E1890" t="s">
        <v>119</v>
      </c>
      <c r="F1890" t="s">
        <v>119</v>
      </c>
      <c r="G1890" t="s">
        <v>162</v>
      </c>
      <c r="H1890" t="s">
        <v>6347</v>
      </c>
      <c r="I1890" t="s">
        <v>6489</v>
      </c>
      <c r="N1890" t="s">
        <v>6349</v>
      </c>
      <c r="O1890" s="5">
        <f>0</f>
        <v>0</v>
      </c>
    </row>
    <row r="1891" spans="1:15" hidden="1" x14ac:dyDescent="0.35">
      <c r="A1891" t="s">
        <v>6535</v>
      </c>
      <c r="B1891" t="s">
        <v>2826</v>
      </c>
      <c r="C1891" t="s">
        <v>6485</v>
      </c>
      <c r="D1891" t="s">
        <v>5607</v>
      </c>
      <c r="E1891" t="s">
        <v>119</v>
      </c>
      <c r="F1891" t="s">
        <v>119</v>
      </c>
      <c r="G1891" t="s">
        <v>154</v>
      </c>
      <c r="H1891" t="s">
        <v>5707</v>
      </c>
      <c r="I1891" t="s">
        <v>6487</v>
      </c>
      <c r="N1891" t="s">
        <v>6349</v>
      </c>
      <c r="O1891" s="5">
        <f>0</f>
        <v>0</v>
      </c>
    </row>
    <row r="1892" spans="1:15" hidden="1" x14ac:dyDescent="0.35">
      <c r="A1892" t="s">
        <v>6535</v>
      </c>
      <c r="B1892" t="s">
        <v>2826</v>
      </c>
      <c r="C1892" t="s">
        <v>6485</v>
      </c>
      <c r="D1892" t="s">
        <v>5607</v>
      </c>
      <c r="E1892" t="s">
        <v>119</v>
      </c>
      <c r="F1892" t="s">
        <v>119</v>
      </c>
      <c r="G1892" t="s">
        <v>162</v>
      </c>
      <c r="H1892" t="s">
        <v>5707</v>
      </c>
      <c r="I1892" t="s">
        <v>6490</v>
      </c>
      <c r="N1892" t="s">
        <v>6349</v>
      </c>
      <c r="O1892" s="5">
        <f>0</f>
        <v>0</v>
      </c>
    </row>
    <row r="1893" spans="1:15" hidden="1" x14ac:dyDescent="0.35">
      <c r="A1893" t="s">
        <v>6535</v>
      </c>
      <c r="B1893" t="s">
        <v>2826</v>
      </c>
      <c r="C1893" t="s">
        <v>6485</v>
      </c>
      <c r="D1893" t="s">
        <v>5607</v>
      </c>
      <c r="E1893" t="s">
        <v>119</v>
      </c>
      <c r="F1893" t="s">
        <v>119</v>
      </c>
      <c r="G1893" t="s">
        <v>154</v>
      </c>
      <c r="H1893" t="s">
        <v>5707</v>
      </c>
      <c r="I1893" t="s">
        <v>6488</v>
      </c>
      <c r="N1893" t="s">
        <v>6349</v>
      </c>
      <c r="O1893" s="5">
        <f>0</f>
        <v>0</v>
      </c>
    </row>
    <row r="1894" spans="1:15" hidden="1" x14ac:dyDescent="0.35">
      <c r="A1894" t="s">
        <v>6535</v>
      </c>
      <c r="B1894" t="s">
        <v>2826</v>
      </c>
      <c r="C1894" t="s">
        <v>6485</v>
      </c>
      <c r="D1894" t="s">
        <v>5607</v>
      </c>
      <c r="E1894" t="s">
        <v>119</v>
      </c>
      <c r="F1894" t="s">
        <v>119</v>
      </c>
      <c r="G1894" t="s">
        <v>154</v>
      </c>
      <c r="H1894" t="s">
        <v>5707</v>
      </c>
      <c r="I1894" t="s">
        <v>6548</v>
      </c>
      <c r="N1894" t="s">
        <v>6349</v>
      </c>
      <c r="O1894" s="5">
        <f>0</f>
        <v>0</v>
      </c>
    </row>
    <row r="1895" spans="1:15" hidden="1" x14ac:dyDescent="0.35">
      <c r="A1895" t="s">
        <v>6535</v>
      </c>
      <c r="B1895" t="s">
        <v>2826</v>
      </c>
      <c r="C1895" t="s">
        <v>6357</v>
      </c>
      <c r="D1895" t="s">
        <v>6939</v>
      </c>
      <c r="E1895" t="s">
        <v>6360</v>
      </c>
      <c r="F1895" t="s">
        <v>119</v>
      </c>
      <c r="G1895" t="s">
        <v>162</v>
      </c>
      <c r="H1895" t="s">
        <v>6347</v>
      </c>
      <c r="I1895" t="s">
        <v>6361</v>
      </c>
      <c r="N1895" t="s">
        <v>6349</v>
      </c>
      <c r="O1895" s="5">
        <f>0</f>
        <v>0</v>
      </c>
    </row>
    <row r="1896" spans="1:15" hidden="1" x14ac:dyDescent="0.35">
      <c r="A1896" t="s">
        <v>6535</v>
      </c>
      <c r="B1896" t="s">
        <v>2826</v>
      </c>
      <c r="C1896" t="s">
        <v>6357</v>
      </c>
      <c r="D1896" t="s">
        <v>6939</v>
      </c>
      <c r="E1896" t="s">
        <v>119</v>
      </c>
      <c r="F1896" t="s">
        <v>119</v>
      </c>
      <c r="G1896" t="s">
        <v>162</v>
      </c>
      <c r="H1896" t="s">
        <v>6347</v>
      </c>
      <c r="I1896" t="s">
        <v>6359</v>
      </c>
      <c r="N1896" t="s">
        <v>6349</v>
      </c>
      <c r="O1896" s="5">
        <f>0</f>
        <v>0</v>
      </c>
    </row>
    <row r="1897" spans="1:15" hidden="1" x14ac:dyDescent="0.35">
      <c r="A1897" t="s">
        <v>6535</v>
      </c>
      <c r="B1897" t="s">
        <v>2826</v>
      </c>
      <c r="C1897" t="s">
        <v>6357</v>
      </c>
      <c r="D1897" t="s">
        <v>6939</v>
      </c>
      <c r="E1897" t="s">
        <v>6360</v>
      </c>
      <c r="F1897" t="s">
        <v>119</v>
      </c>
      <c r="G1897" t="s">
        <v>162</v>
      </c>
      <c r="H1897" t="s">
        <v>6347</v>
      </c>
      <c r="I1897" t="s">
        <v>6362</v>
      </c>
      <c r="N1897" t="s">
        <v>6349</v>
      </c>
      <c r="O1897" s="5">
        <f>0</f>
        <v>0</v>
      </c>
    </row>
    <row r="1898" spans="1:15" hidden="1" x14ac:dyDescent="0.35">
      <c r="A1898" t="s">
        <v>6535</v>
      </c>
      <c r="B1898" t="s">
        <v>2826</v>
      </c>
      <c r="C1898" t="s">
        <v>6357</v>
      </c>
      <c r="D1898" t="s">
        <v>6940</v>
      </c>
      <c r="E1898" t="s">
        <v>119</v>
      </c>
      <c r="F1898" t="s">
        <v>119</v>
      </c>
      <c r="G1898" t="s">
        <v>162</v>
      </c>
      <c r="H1898" t="s">
        <v>6347</v>
      </c>
      <c r="I1898" t="s">
        <v>6359</v>
      </c>
      <c r="N1898" t="s">
        <v>6349</v>
      </c>
      <c r="O1898" s="5">
        <f>0</f>
        <v>0</v>
      </c>
    </row>
    <row r="1899" spans="1:15" hidden="1" x14ac:dyDescent="0.35">
      <c r="A1899" t="s">
        <v>6535</v>
      </c>
      <c r="B1899" t="s">
        <v>2826</v>
      </c>
      <c r="C1899" t="s">
        <v>6357</v>
      </c>
      <c r="D1899" t="s">
        <v>6940</v>
      </c>
      <c r="E1899" t="s">
        <v>6360</v>
      </c>
      <c r="F1899" t="s">
        <v>119</v>
      </c>
      <c r="G1899" t="s">
        <v>162</v>
      </c>
      <c r="H1899" t="s">
        <v>6347</v>
      </c>
      <c r="I1899" t="s">
        <v>6361</v>
      </c>
      <c r="N1899" t="s">
        <v>6349</v>
      </c>
      <c r="O1899" s="5">
        <f>0</f>
        <v>0</v>
      </c>
    </row>
    <row r="1900" spans="1:15" hidden="1" x14ac:dyDescent="0.35">
      <c r="A1900" t="s">
        <v>6535</v>
      </c>
      <c r="B1900" t="s">
        <v>2826</v>
      </c>
      <c r="C1900" t="s">
        <v>6357</v>
      </c>
      <c r="D1900" t="s">
        <v>6940</v>
      </c>
      <c r="E1900" t="s">
        <v>6360</v>
      </c>
      <c r="F1900" t="s">
        <v>119</v>
      </c>
      <c r="G1900" t="s">
        <v>162</v>
      </c>
      <c r="H1900" t="s">
        <v>6347</v>
      </c>
      <c r="I1900" t="s">
        <v>6362</v>
      </c>
      <c r="N1900" t="s">
        <v>6349</v>
      </c>
      <c r="O1900" s="5">
        <f>0</f>
        <v>0</v>
      </c>
    </row>
    <row r="1901" spans="1:15" hidden="1" x14ac:dyDescent="0.35">
      <c r="A1901" t="s">
        <v>6535</v>
      </c>
      <c r="B1901" t="s">
        <v>2826</v>
      </c>
      <c r="C1901" t="s">
        <v>6363</v>
      </c>
      <c r="D1901" t="s">
        <v>3402</v>
      </c>
      <c r="E1901" t="s">
        <v>119</v>
      </c>
      <c r="F1901" t="s">
        <v>119</v>
      </c>
      <c r="G1901" t="s">
        <v>154</v>
      </c>
      <c r="H1901" t="s">
        <v>6347</v>
      </c>
      <c r="I1901" t="s">
        <v>6547</v>
      </c>
      <c r="N1901" t="s">
        <v>6349</v>
      </c>
      <c r="O1901" s="5">
        <f>0</f>
        <v>0</v>
      </c>
    </row>
    <row r="1902" spans="1:15" hidden="1" x14ac:dyDescent="0.35">
      <c r="A1902" t="s">
        <v>6535</v>
      </c>
      <c r="B1902" t="s">
        <v>2826</v>
      </c>
      <c r="C1902" t="s">
        <v>6363</v>
      </c>
      <c r="D1902" t="s">
        <v>3402</v>
      </c>
      <c r="E1902" t="s">
        <v>119</v>
      </c>
      <c r="F1902" t="s">
        <v>119</v>
      </c>
      <c r="G1902" t="s">
        <v>154</v>
      </c>
      <c r="H1902" t="s">
        <v>5707</v>
      </c>
      <c r="I1902" t="s">
        <v>6546</v>
      </c>
      <c r="N1902" t="s">
        <v>6349</v>
      </c>
      <c r="O1902" s="5">
        <f>0</f>
        <v>0</v>
      </c>
    </row>
    <row r="1903" spans="1:15" hidden="1" x14ac:dyDescent="0.35">
      <c r="A1903" t="s">
        <v>6535</v>
      </c>
      <c r="B1903" t="s">
        <v>2826</v>
      </c>
      <c r="C1903" t="s">
        <v>6363</v>
      </c>
      <c r="D1903" t="s">
        <v>6025</v>
      </c>
      <c r="E1903" t="s">
        <v>119</v>
      </c>
      <c r="F1903" t="s">
        <v>119</v>
      </c>
      <c r="G1903" t="s">
        <v>154</v>
      </c>
      <c r="H1903" t="s">
        <v>5707</v>
      </c>
      <c r="I1903" t="s">
        <v>6546</v>
      </c>
      <c r="N1903" t="s">
        <v>6349</v>
      </c>
      <c r="O1903" s="5">
        <f>0</f>
        <v>0</v>
      </c>
    </row>
    <row r="1904" spans="1:15" hidden="1" x14ac:dyDescent="0.35">
      <c r="A1904" t="s">
        <v>6535</v>
      </c>
      <c r="B1904" t="s">
        <v>2826</v>
      </c>
      <c r="C1904" t="s">
        <v>6363</v>
      </c>
      <c r="D1904" t="s">
        <v>6025</v>
      </c>
      <c r="E1904" t="s">
        <v>119</v>
      </c>
      <c r="F1904" t="s">
        <v>119</v>
      </c>
      <c r="G1904" t="s">
        <v>154</v>
      </c>
      <c r="H1904" t="s">
        <v>6347</v>
      </c>
      <c r="I1904" t="s">
        <v>6547</v>
      </c>
      <c r="N1904" t="s">
        <v>6349</v>
      </c>
      <c r="O1904" s="5">
        <f>0</f>
        <v>0</v>
      </c>
    </row>
    <row r="1905" spans="1:15" hidden="1" x14ac:dyDescent="0.35">
      <c r="A1905" t="s">
        <v>6535</v>
      </c>
      <c r="B1905" t="s">
        <v>2826</v>
      </c>
      <c r="C1905" t="s">
        <v>6363</v>
      </c>
      <c r="D1905" t="s">
        <v>6025</v>
      </c>
      <c r="E1905" t="s">
        <v>119</v>
      </c>
      <c r="F1905" t="s">
        <v>119</v>
      </c>
      <c r="G1905" t="s">
        <v>162</v>
      </c>
      <c r="H1905" t="s">
        <v>6347</v>
      </c>
      <c r="I1905" t="s">
        <v>6533</v>
      </c>
      <c r="N1905" t="s">
        <v>6349</v>
      </c>
      <c r="O1905" s="5">
        <f>0</f>
        <v>0</v>
      </c>
    </row>
    <row r="1906" spans="1:15" hidden="1" x14ac:dyDescent="0.35">
      <c r="A1906" t="s">
        <v>6535</v>
      </c>
      <c r="B1906" t="s">
        <v>2826</v>
      </c>
      <c r="C1906" t="s">
        <v>6363</v>
      </c>
      <c r="D1906" t="s">
        <v>6029</v>
      </c>
      <c r="E1906" t="s">
        <v>119</v>
      </c>
      <c r="F1906" t="s">
        <v>119</v>
      </c>
      <c r="G1906" t="s">
        <v>162</v>
      </c>
      <c r="H1906" t="s">
        <v>6347</v>
      </c>
      <c r="I1906" t="s">
        <v>6533</v>
      </c>
      <c r="N1906" t="s">
        <v>6349</v>
      </c>
      <c r="O1906" s="5">
        <f>0</f>
        <v>0</v>
      </c>
    </row>
    <row r="1907" spans="1:15" hidden="1" x14ac:dyDescent="0.35">
      <c r="A1907" t="s">
        <v>6535</v>
      </c>
      <c r="B1907" t="s">
        <v>2826</v>
      </c>
      <c r="C1907" t="s">
        <v>6363</v>
      </c>
      <c r="D1907" t="s">
        <v>6029</v>
      </c>
      <c r="E1907" t="s">
        <v>119</v>
      </c>
      <c r="F1907" t="s">
        <v>119</v>
      </c>
      <c r="G1907" t="s">
        <v>154</v>
      </c>
      <c r="H1907" t="s">
        <v>5707</v>
      </c>
      <c r="I1907" t="s">
        <v>6546</v>
      </c>
      <c r="N1907" t="s">
        <v>6349</v>
      </c>
      <c r="O1907" s="5">
        <f>0</f>
        <v>0</v>
      </c>
    </row>
    <row r="1908" spans="1:15" hidden="1" x14ac:dyDescent="0.35">
      <c r="A1908" t="s">
        <v>6535</v>
      </c>
      <c r="B1908" t="s">
        <v>2826</v>
      </c>
      <c r="C1908" t="s">
        <v>6363</v>
      </c>
      <c r="D1908" t="s">
        <v>6029</v>
      </c>
      <c r="E1908" t="s">
        <v>119</v>
      </c>
      <c r="F1908" t="s">
        <v>119</v>
      </c>
      <c r="G1908" t="s">
        <v>154</v>
      </c>
      <c r="H1908" t="s">
        <v>6347</v>
      </c>
      <c r="I1908" t="s">
        <v>6547</v>
      </c>
      <c r="N1908" t="s">
        <v>6349</v>
      </c>
      <c r="O1908" s="5">
        <f>0</f>
        <v>0</v>
      </c>
    </row>
    <row r="1909" spans="1:15" hidden="1" x14ac:dyDescent="0.35">
      <c r="A1909" t="s">
        <v>6535</v>
      </c>
      <c r="B1909" t="s">
        <v>2826</v>
      </c>
      <c r="C1909" t="s">
        <v>6363</v>
      </c>
      <c r="D1909" t="s">
        <v>6033</v>
      </c>
      <c r="E1909" t="s">
        <v>119</v>
      </c>
      <c r="F1909" t="s">
        <v>119</v>
      </c>
      <c r="G1909" t="s">
        <v>162</v>
      </c>
      <c r="H1909" t="s">
        <v>6347</v>
      </c>
      <c r="I1909" t="s">
        <v>6533</v>
      </c>
      <c r="N1909" t="s">
        <v>6349</v>
      </c>
      <c r="O1909" s="5">
        <f>0</f>
        <v>0</v>
      </c>
    </row>
    <row r="1910" spans="1:15" hidden="1" x14ac:dyDescent="0.35">
      <c r="A1910" t="s">
        <v>6535</v>
      </c>
      <c r="B1910" t="s">
        <v>2826</v>
      </c>
      <c r="C1910" t="s">
        <v>6363</v>
      </c>
      <c r="D1910" t="s">
        <v>6033</v>
      </c>
      <c r="E1910" t="s">
        <v>119</v>
      </c>
      <c r="F1910" t="s">
        <v>119</v>
      </c>
      <c r="G1910" t="s">
        <v>154</v>
      </c>
      <c r="H1910" t="s">
        <v>5707</v>
      </c>
      <c r="I1910" t="s">
        <v>6546</v>
      </c>
      <c r="N1910" t="s">
        <v>6349</v>
      </c>
      <c r="O1910" s="5">
        <f>0</f>
        <v>0</v>
      </c>
    </row>
    <row r="1911" spans="1:15" hidden="1" x14ac:dyDescent="0.35">
      <c r="A1911" t="s">
        <v>6535</v>
      </c>
      <c r="B1911" t="s">
        <v>2826</v>
      </c>
      <c r="C1911" t="s">
        <v>6363</v>
      </c>
      <c r="D1911" t="s">
        <v>6036</v>
      </c>
      <c r="E1911" t="s">
        <v>119</v>
      </c>
      <c r="F1911" t="s">
        <v>119</v>
      </c>
      <c r="G1911" t="s">
        <v>154</v>
      </c>
      <c r="H1911" t="s">
        <v>6347</v>
      </c>
      <c r="I1911" t="s">
        <v>6547</v>
      </c>
      <c r="N1911" t="s">
        <v>6349</v>
      </c>
      <c r="O1911" s="5">
        <f>0</f>
        <v>0</v>
      </c>
    </row>
    <row r="1912" spans="1:15" hidden="1" x14ac:dyDescent="0.35">
      <c r="A1912" t="s">
        <v>6535</v>
      </c>
      <c r="B1912" t="s">
        <v>2826</v>
      </c>
      <c r="C1912" t="s">
        <v>6363</v>
      </c>
      <c r="D1912" t="s">
        <v>6036</v>
      </c>
      <c r="E1912" t="s">
        <v>119</v>
      </c>
      <c r="F1912" t="s">
        <v>119</v>
      </c>
      <c r="G1912" t="s">
        <v>162</v>
      </c>
      <c r="H1912" t="s">
        <v>6347</v>
      </c>
      <c r="I1912" t="s">
        <v>6533</v>
      </c>
      <c r="N1912" t="s">
        <v>6349</v>
      </c>
      <c r="O1912" s="5">
        <f>0</f>
        <v>0</v>
      </c>
    </row>
    <row r="1913" spans="1:15" hidden="1" x14ac:dyDescent="0.35">
      <c r="A1913" t="s">
        <v>6535</v>
      </c>
      <c r="B1913" t="s">
        <v>2826</v>
      </c>
      <c r="C1913" t="s">
        <v>6363</v>
      </c>
      <c r="D1913" t="s">
        <v>6036</v>
      </c>
      <c r="E1913" t="s">
        <v>119</v>
      </c>
      <c r="F1913" t="s">
        <v>119</v>
      </c>
      <c r="G1913" t="s">
        <v>154</v>
      </c>
      <c r="H1913" t="s">
        <v>5707</v>
      </c>
      <c r="I1913" t="s">
        <v>6546</v>
      </c>
      <c r="N1913" t="s">
        <v>6349</v>
      </c>
      <c r="O1913" s="5">
        <f>0</f>
        <v>0</v>
      </c>
    </row>
    <row r="1914" spans="1:15" hidden="1" x14ac:dyDescent="0.35">
      <c r="A1914" t="s">
        <v>6535</v>
      </c>
      <c r="B1914" t="s">
        <v>1076</v>
      </c>
      <c r="C1914" t="s">
        <v>6367</v>
      </c>
      <c r="D1914" t="s">
        <v>6941</v>
      </c>
      <c r="E1914" t="s">
        <v>119</v>
      </c>
      <c r="F1914" t="s">
        <v>119</v>
      </c>
      <c r="G1914" t="s">
        <v>162</v>
      </c>
      <c r="H1914" t="s">
        <v>5707</v>
      </c>
      <c r="I1914" t="s">
        <v>6369</v>
      </c>
      <c r="N1914" t="s">
        <v>6349</v>
      </c>
      <c r="O1914" s="5">
        <f>0</f>
        <v>0</v>
      </c>
    </row>
    <row r="1915" spans="1:15" hidden="1" x14ac:dyDescent="0.35">
      <c r="A1915" t="s">
        <v>6535</v>
      </c>
      <c r="B1915" t="s">
        <v>1076</v>
      </c>
      <c r="C1915" t="s">
        <v>6371</v>
      </c>
      <c r="D1915" t="s">
        <v>1077</v>
      </c>
      <c r="E1915" t="s">
        <v>119</v>
      </c>
      <c r="F1915" t="s">
        <v>119</v>
      </c>
      <c r="G1915" t="s">
        <v>154</v>
      </c>
      <c r="H1915" t="s">
        <v>6347</v>
      </c>
      <c r="I1915" t="s">
        <v>6417</v>
      </c>
      <c r="N1915" t="s">
        <v>6349</v>
      </c>
      <c r="O1915" s="5">
        <f>0</f>
        <v>0</v>
      </c>
    </row>
    <row r="1916" spans="1:15" hidden="1" x14ac:dyDescent="0.35">
      <c r="A1916" t="s">
        <v>6535</v>
      </c>
      <c r="B1916" t="s">
        <v>1076</v>
      </c>
      <c r="C1916" t="s">
        <v>6371</v>
      </c>
      <c r="D1916" t="s">
        <v>1077</v>
      </c>
      <c r="E1916" t="s">
        <v>119</v>
      </c>
      <c r="F1916" t="s">
        <v>119</v>
      </c>
      <c r="G1916" t="s">
        <v>154</v>
      </c>
      <c r="H1916" t="s">
        <v>5707</v>
      </c>
      <c r="I1916" t="s">
        <v>6425</v>
      </c>
      <c r="N1916" t="s">
        <v>6349</v>
      </c>
      <c r="O1916" s="5">
        <f>0</f>
        <v>0</v>
      </c>
    </row>
    <row r="1917" spans="1:15" hidden="1" x14ac:dyDescent="0.35">
      <c r="A1917" t="s">
        <v>6535</v>
      </c>
      <c r="B1917" t="s">
        <v>1076</v>
      </c>
      <c r="C1917" t="s">
        <v>6371</v>
      </c>
      <c r="D1917" t="s">
        <v>1077</v>
      </c>
      <c r="E1917" t="s">
        <v>119</v>
      </c>
      <c r="F1917" t="s">
        <v>119</v>
      </c>
      <c r="G1917" t="s">
        <v>162</v>
      </c>
      <c r="H1917" t="s">
        <v>6347</v>
      </c>
      <c r="I1917" t="s">
        <v>6373</v>
      </c>
      <c r="N1917" t="s">
        <v>6349</v>
      </c>
      <c r="O1917" s="5">
        <f>0</f>
        <v>0</v>
      </c>
    </row>
    <row r="1918" spans="1:15" hidden="1" x14ac:dyDescent="0.35">
      <c r="A1918" t="s">
        <v>6535</v>
      </c>
      <c r="B1918" t="s">
        <v>1076</v>
      </c>
      <c r="C1918" t="s">
        <v>6371</v>
      </c>
      <c r="D1918" t="s">
        <v>1077</v>
      </c>
      <c r="E1918" t="s">
        <v>119</v>
      </c>
      <c r="F1918" t="s">
        <v>119</v>
      </c>
      <c r="G1918" t="s">
        <v>154</v>
      </c>
      <c r="H1918" t="s">
        <v>5707</v>
      </c>
      <c r="I1918" t="s">
        <v>6372</v>
      </c>
      <c r="N1918" t="s">
        <v>6349</v>
      </c>
      <c r="O1918" s="5">
        <f>0</f>
        <v>0</v>
      </c>
    </row>
    <row r="1919" spans="1:15" hidden="1" x14ac:dyDescent="0.35">
      <c r="A1919" t="s">
        <v>6535</v>
      </c>
      <c r="B1919" t="s">
        <v>1076</v>
      </c>
      <c r="C1919" t="s">
        <v>6371</v>
      </c>
      <c r="D1919" t="s">
        <v>1077</v>
      </c>
      <c r="E1919" t="s">
        <v>119</v>
      </c>
      <c r="F1919" t="s">
        <v>119</v>
      </c>
      <c r="G1919" t="s">
        <v>154</v>
      </c>
      <c r="H1919" t="s">
        <v>5707</v>
      </c>
      <c r="I1919" t="s">
        <v>6418</v>
      </c>
      <c r="N1919" t="s">
        <v>6349</v>
      </c>
      <c r="O1919" s="5">
        <f>0</f>
        <v>0</v>
      </c>
    </row>
    <row r="1920" spans="1:15" hidden="1" x14ac:dyDescent="0.35">
      <c r="A1920" t="s">
        <v>6535</v>
      </c>
      <c r="B1920" t="s">
        <v>1076</v>
      </c>
      <c r="C1920" t="s">
        <v>6371</v>
      </c>
      <c r="D1920" t="s">
        <v>1077</v>
      </c>
      <c r="E1920" t="s">
        <v>119</v>
      </c>
      <c r="F1920" t="s">
        <v>119</v>
      </c>
      <c r="G1920" t="s">
        <v>154</v>
      </c>
      <c r="H1920" t="s">
        <v>5707</v>
      </c>
      <c r="I1920" t="s">
        <v>6377</v>
      </c>
      <c r="N1920" t="s">
        <v>6349</v>
      </c>
      <c r="O1920" s="5">
        <f>0</f>
        <v>0</v>
      </c>
    </row>
    <row r="1921" spans="1:16" hidden="1" x14ac:dyDescent="0.35">
      <c r="A1921" t="s">
        <v>6535</v>
      </c>
      <c r="B1921" t="s">
        <v>1076</v>
      </c>
      <c r="C1921" t="s">
        <v>6371</v>
      </c>
      <c r="D1921" t="s">
        <v>1077</v>
      </c>
      <c r="E1921" t="s">
        <v>119</v>
      </c>
      <c r="F1921" t="s">
        <v>119</v>
      </c>
      <c r="G1921" t="s">
        <v>162</v>
      </c>
      <c r="H1921" t="s">
        <v>5707</v>
      </c>
      <c r="I1921" t="s">
        <v>6421</v>
      </c>
      <c r="N1921" t="s">
        <v>6349</v>
      </c>
      <c r="O1921" s="5">
        <f>0</f>
        <v>0</v>
      </c>
    </row>
    <row r="1922" spans="1:16" hidden="1" x14ac:dyDescent="0.35">
      <c r="A1922" t="s">
        <v>6535</v>
      </c>
      <c r="B1922" t="s">
        <v>1076</v>
      </c>
      <c r="C1922" t="s">
        <v>6371</v>
      </c>
      <c r="D1922" t="s">
        <v>1077</v>
      </c>
      <c r="E1922" t="s">
        <v>119</v>
      </c>
      <c r="F1922" t="s">
        <v>119</v>
      </c>
      <c r="G1922" t="s">
        <v>154</v>
      </c>
      <c r="H1922" t="s">
        <v>6347</v>
      </c>
      <c r="I1922" t="s">
        <v>6376</v>
      </c>
      <c r="N1922" t="s">
        <v>6349</v>
      </c>
      <c r="O1922" s="5">
        <f>0</f>
        <v>0</v>
      </c>
    </row>
    <row r="1923" spans="1:16" hidden="1" x14ac:dyDescent="0.35">
      <c r="A1923" t="s">
        <v>6535</v>
      </c>
      <c r="B1923" t="s">
        <v>1076</v>
      </c>
      <c r="C1923" t="s">
        <v>6371</v>
      </c>
      <c r="D1923" t="s">
        <v>1077</v>
      </c>
      <c r="E1923" t="s">
        <v>119</v>
      </c>
      <c r="F1923" t="s">
        <v>119</v>
      </c>
      <c r="G1923" t="s">
        <v>162</v>
      </c>
      <c r="H1923" t="s">
        <v>6347</v>
      </c>
      <c r="I1923" t="s">
        <v>6378</v>
      </c>
      <c r="N1923" t="s">
        <v>6349</v>
      </c>
      <c r="O1923" s="5">
        <f>0</f>
        <v>0</v>
      </c>
    </row>
    <row r="1924" spans="1:16" x14ac:dyDescent="0.35">
      <c r="A1924" t="s">
        <v>6942</v>
      </c>
      <c r="C1924" t="s">
        <v>6346</v>
      </c>
      <c r="D1924" t="s">
        <v>6942</v>
      </c>
      <c r="E1924" t="s">
        <v>119</v>
      </c>
      <c r="F1924" t="s">
        <v>119</v>
      </c>
      <c r="G1924" t="s">
        <v>165</v>
      </c>
      <c r="H1924" t="s">
        <v>6347</v>
      </c>
      <c r="I1924" t="s">
        <v>6348</v>
      </c>
      <c r="J1924" t="s">
        <v>489</v>
      </c>
      <c r="K1924" t="s">
        <v>452</v>
      </c>
      <c r="L1924">
        <v>30</v>
      </c>
      <c r="M1924">
        <v>7</v>
      </c>
      <c r="N1924" t="s">
        <v>6349</v>
      </c>
      <c r="O1924" s="5">
        <f>5661</f>
        <v>5661</v>
      </c>
      <c r="P1924" t="s">
        <v>22</v>
      </c>
    </row>
    <row r="1925" spans="1:16" x14ac:dyDescent="0.35">
      <c r="A1925" t="s">
        <v>6942</v>
      </c>
      <c r="C1925" t="s">
        <v>6346</v>
      </c>
      <c r="D1925" t="s">
        <v>6942</v>
      </c>
      <c r="E1925" t="s">
        <v>119</v>
      </c>
      <c r="F1925" t="s">
        <v>119</v>
      </c>
      <c r="G1925" t="s">
        <v>165</v>
      </c>
      <c r="H1925" t="s">
        <v>6347</v>
      </c>
      <c r="I1925" t="s">
        <v>6348</v>
      </c>
      <c r="J1925" t="s">
        <v>448</v>
      </c>
      <c r="K1925" t="s">
        <v>446</v>
      </c>
      <c r="L1925">
        <v>7</v>
      </c>
      <c r="M1925">
        <v>18</v>
      </c>
      <c r="N1925" t="s">
        <v>6349</v>
      </c>
      <c r="O1925" s="5">
        <f>18479</f>
        <v>18479</v>
      </c>
      <c r="P1925" t="s">
        <v>22</v>
      </c>
    </row>
    <row r="1926" spans="1:16" x14ac:dyDescent="0.35">
      <c r="A1926" t="s">
        <v>6942</v>
      </c>
      <c r="C1926" t="s">
        <v>6346</v>
      </c>
      <c r="D1926" t="s">
        <v>6942</v>
      </c>
      <c r="E1926" t="s">
        <v>119</v>
      </c>
      <c r="F1926" t="s">
        <v>119</v>
      </c>
      <c r="G1926" t="s">
        <v>165</v>
      </c>
      <c r="H1926" t="s">
        <v>6347</v>
      </c>
      <c r="I1926" t="s">
        <v>6348</v>
      </c>
      <c r="J1926" t="s">
        <v>453</v>
      </c>
      <c r="K1926" t="s">
        <v>452</v>
      </c>
      <c r="L1926">
        <v>60</v>
      </c>
      <c r="M1926">
        <v>1</v>
      </c>
      <c r="N1926" t="s">
        <v>6349</v>
      </c>
      <c r="O1926" s="5">
        <f>151</f>
        <v>151</v>
      </c>
      <c r="P1926" t="s">
        <v>22</v>
      </c>
    </row>
    <row r="1927" spans="1:16" x14ac:dyDescent="0.35">
      <c r="A1927" t="s">
        <v>6942</v>
      </c>
      <c r="C1927" t="s">
        <v>6346</v>
      </c>
      <c r="D1927" t="s">
        <v>6942</v>
      </c>
      <c r="E1927" t="s">
        <v>119</v>
      </c>
      <c r="F1927" t="s">
        <v>119</v>
      </c>
      <c r="G1927" t="s">
        <v>165</v>
      </c>
      <c r="H1927" t="s">
        <v>6347</v>
      </c>
      <c r="I1927" t="s">
        <v>6536</v>
      </c>
      <c r="J1927" t="s">
        <v>6943</v>
      </c>
      <c r="K1927" t="s">
        <v>452</v>
      </c>
      <c r="L1927">
        <v>30</v>
      </c>
      <c r="M1927">
        <v>16</v>
      </c>
      <c r="N1927" t="s">
        <v>6349</v>
      </c>
      <c r="O1927" s="5">
        <f>6593</f>
        <v>6593</v>
      </c>
      <c r="P1927" t="s">
        <v>22</v>
      </c>
    </row>
    <row r="1928" spans="1:16" x14ac:dyDescent="0.35">
      <c r="A1928" t="s">
        <v>6942</v>
      </c>
      <c r="C1928" t="s">
        <v>6346</v>
      </c>
      <c r="D1928" t="s">
        <v>6942</v>
      </c>
      <c r="E1928" t="s">
        <v>119</v>
      </c>
      <c r="F1928" t="s">
        <v>119</v>
      </c>
      <c r="G1928" t="s">
        <v>165</v>
      </c>
      <c r="H1928" t="s">
        <v>6347</v>
      </c>
      <c r="I1928" t="s">
        <v>6348</v>
      </c>
      <c r="J1928" t="s">
        <v>490</v>
      </c>
      <c r="K1928" t="s">
        <v>452</v>
      </c>
      <c r="L1928">
        <v>60</v>
      </c>
      <c r="M1928">
        <v>2</v>
      </c>
      <c r="N1928" t="s">
        <v>6349</v>
      </c>
      <c r="O1928" s="5">
        <f>5806</f>
        <v>5806</v>
      </c>
      <c r="P1928" t="s">
        <v>22</v>
      </c>
    </row>
    <row r="1929" spans="1:16" x14ac:dyDescent="0.35">
      <c r="A1929" t="s">
        <v>6942</v>
      </c>
      <c r="C1929" t="s">
        <v>6346</v>
      </c>
      <c r="D1929" t="s">
        <v>6942</v>
      </c>
      <c r="E1929" t="s">
        <v>119</v>
      </c>
      <c r="F1929" t="s">
        <v>119</v>
      </c>
      <c r="G1929" t="s">
        <v>165</v>
      </c>
      <c r="H1929" t="s">
        <v>6347</v>
      </c>
      <c r="I1929" t="s">
        <v>6348</v>
      </c>
      <c r="J1929" t="s">
        <v>458</v>
      </c>
      <c r="K1929" t="s">
        <v>452</v>
      </c>
      <c r="L1929">
        <v>60</v>
      </c>
      <c r="M1929">
        <v>2</v>
      </c>
      <c r="N1929" t="s">
        <v>6349</v>
      </c>
      <c r="O1929" s="5">
        <f>601</f>
        <v>601</v>
      </c>
      <c r="P1929" t="s">
        <v>22</v>
      </c>
    </row>
    <row r="1930" spans="1:16" x14ac:dyDescent="0.35">
      <c r="A1930" t="s">
        <v>6942</v>
      </c>
      <c r="C1930" t="s">
        <v>6346</v>
      </c>
      <c r="D1930" t="s">
        <v>6942</v>
      </c>
      <c r="E1930" t="s">
        <v>119</v>
      </c>
      <c r="F1930" t="s">
        <v>119</v>
      </c>
      <c r="G1930" t="s">
        <v>165</v>
      </c>
      <c r="H1930" t="s">
        <v>6347</v>
      </c>
      <c r="I1930" t="s">
        <v>6348</v>
      </c>
      <c r="J1930" t="s">
        <v>471</v>
      </c>
      <c r="K1930" t="s">
        <v>452</v>
      </c>
      <c r="L1930">
        <v>60</v>
      </c>
      <c r="M1930">
        <v>1</v>
      </c>
      <c r="N1930" t="s">
        <v>6349</v>
      </c>
      <c r="O1930" s="5">
        <f>616</f>
        <v>616</v>
      </c>
      <c r="P1930" t="s">
        <v>22</v>
      </c>
    </row>
    <row r="1931" spans="1:16" x14ac:dyDescent="0.35">
      <c r="A1931" t="s">
        <v>6942</v>
      </c>
      <c r="C1931" t="s">
        <v>6346</v>
      </c>
      <c r="D1931" t="s">
        <v>6942</v>
      </c>
      <c r="E1931" t="s">
        <v>119</v>
      </c>
      <c r="F1931" t="s">
        <v>119</v>
      </c>
      <c r="G1931" t="s">
        <v>165</v>
      </c>
      <c r="H1931" t="s">
        <v>6347</v>
      </c>
      <c r="I1931" t="s">
        <v>6348</v>
      </c>
      <c r="J1931" t="s">
        <v>448</v>
      </c>
      <c r="K1931" t="s">
        <v>452</v>
      </c>
      <c r="L1931">
        <v>7</v>
      </c>
      <c r="M1931">
        <v>18</v>
      </c>
      <c r="N1931" t="s">
        <v>6349</v>
      </c>
      <c r="O1931" s="5">
        <f>12048</f>
        <v>12048</v>
      </c>
      <c r="P1931" t="s">
        <v>22</v>
      </c>
    </row>
    <row r="1932" spans="1:16" x14ac:dyDescent="0.35">
      <c r="A1932" t="s">
        <v>6942</v>
      </c>
      <c r="C1932" t="s">
        <v>6346</v>
      </c>
      <c r="D1932" t="s">
        <v>6942</v>
      </c>
      <c r="E1932" t="s">
        <v>119</v>
      </c>
      <c r="F1932" t="s">
        <v>119</v>
      </c>
      <c r="G1932" t="s">
        <v>165</v>
      </c>
      <c r="H1932" t="s">
        <v>6347</v>
      </c>
      <c r="I1932" t="s">
        <v>6348</v>
      </c>
      <c r="J1932" t="s">
        <v>489</v>
      </c>
      <c r="K1932" t="s">
        <v>452</v>
      </c>
      <c r="L1932">
        <v>7</v>
      </c>
      <c r="M1932">
        <v>7</v>
      </c>
      <c r="N1932" t="s">
        <v>6349</v>
      </c>
      <c r="O1932" s="5">
        <f>5594</f>
        <v>5594</v>
      </c>
      <c r="P1932" t="s">
        <v>22</v>
      </c>
    </row>
    <row r="1933" spans="1:16" x14ac:dyDescent="0.35">
      <c r="A1933" t="s">
        <v>6942</v>
      </c>
      <c r="C1933" t="s">
        <v>6346</v>
      </c>
      <c r="D1933" t="s">
        <v>6942</v>
      </c>
      <c r="E1933" t="s">
        <v>119</v>
      </c>
      <c r="F1933" t="s">
        <v>119</v>
      </c>
      <c r="G1933" t="s">
        <v>165</v>
      </c>
      <c r="H1933" t="s">
        <v>6347</v>
      </c>
      <c r="I1933" t="s">
        <v>6348</v>
      </c>
      <c r="J1933" t="s">
        <v>448</v>
      </c>
      <c r="K1933" t="s">
        <v>446</v>
      </c>
      <c r="L1933">
        <v>30</v>
      </c>
      <c r="M1933">
        <v>18</v>
      </c>
      <c r="N1933" t="s">
        <v>6349</v>
      </c>
      <c r="O1933" s="5">
        <f>18624</f>
        <v>18624</v>
      </c>
      <c r="P1933" t="s">
        <v>22</v>
      </c>
    </row>
    <row r="1934" spans="1:16" x14ac:dyDescent="0.35">
      <c r="A1934" t="s">
        <v>6942</v>
      </c>
      <c r="C1934" t="s">
        <v>6346</v>
      </c>
      <c r="D1934" t="s">
        <v>6942</v>
      </c>
      <c r="E1934" t="s">
        <v>119</v>
      </c>
      <c r="F1934" t="s">
        <v>119</v>
      </c>
      <c r="G1934" t="s">
        <v>165</v>
      </c>
      <c r="H1934" t="s">
        <v>6347</v>
      </c>
      <c r="I1934" t="s">
        <v>6348</v>
      </c>
      <c r="J1934" t="s">
        <v>477</v>
      </c>
      <c r="K1934" t="s">
        <v>446</v>
      </c>
      <c r="L1934">
        <v>7</v>
      </c>
      <c r="M1934">
        <v>2</v>
      </c>
      <c r="N1934" t="s">
        <v>6349</v>
      </c>
      <c r="O1934" s="5">
        <f>1090</f>
        <v>1090</v>
      </c>
      <c r="P1934" t="s">
        <v>22</v>
      </c>
    </row>
    <row r="1935" spans="1:16" x14ac:dyDescent="0.35">
      <c r="A1935" t="s">
        <v>6942</v>
      </c>
      <c r="C1935" t="s">
        <v>6346</v>
      </c>
      <c r="D1935" t="s">
        <v>6942</v>
      </c>
      <c r="E1935" t="s">
        <v>119</v>
      </c>
      <c r="F1935" t="s">
        <v>119</v>
      </c>
      <c r="G1935" t="s">
        <v>165</v>
      </c>
      <c r="H1935" t="s">
        <v>6347</v>
      </c>
      <c r="I1935" t="s">
        <v>6348</v>
      </c>
      <c r="J1935" t="s">
        <v>479</v>
      </c>
      <c r="K1935" t="s">
        <v>446</v>
      </c>
      <c r="L1935">
        <v>60</v>
      </c>
      <c r="M1935">
        <v>1</v>
      </c>
      <c r="N1935" t="s">
        <v>6349</v>
      </c>
      <c r="O1935" s="5">
        <f>1486</f>
        <v>1486</v>
      </c>
      <c r="P1935" t="s">
        <v>22</v>
      </c>
    </row>
    <row r="1936" spans="1:16" x14ac:dyDescent="0.35">
      <c r="A1936" t="s">
        <v>6942</v>
      </c>
      <c r="C1936" t="s">
        <v>6346</v>
      </c>
      <c r="D1936" t="s">
        <v>6942</v>
      </c>
      <c r="E1936" t="s">
        <v>119</v>
      </c>
      <c r="F1936" t="s">
        <v>119</v>
      </c>
      <c r="G1936" t="s">
        <v>165</v>
      </c>
      <c r="H1936" t="s">
        <v>6347</v>
      </c>
      <c r="I1936" t="s">
        <v>6348</v>
      </c>
      <c r="J1936" t="s">
        <v>481</v>
      </c>
      <c r="K1936" t="s">
        <v>452</v>
      </c>
      <c r="L1936">
        <v>30</v>
      </c>
      <c r="M1936">
        <v>2</v>
      </c>
      <c r="N1936" t="s">
        <v>6349</v>
      </c>
      <c r="O1936" s="5">
        <f>1352</f>
        <v>1352</v>
      </c>
      <c r="P1936" t="s">
        <v>22</v>
      </c>
    </row>
    <row r="1937" spans="1:16" x14ac:dyDescent="0.35">
      <c r="A1937" t="s">
        <v>6942</v>
      </c>
      <c r="C1937" t="s">
        <v>6346</v>
      </c>
      <c r="D1937" t="s">
        <v>6942</v>
      </c>
      <c r="E1937" t="s">
        <v>119</v>
      </c>
      <c r="F1937" t="s">
        <v>119</v>
      </c>
      <c r="G1937" t="s">
        <v>165</v>
      </c>
      <c r="H1937" t="s">
        <v>6347</v>
      </c>
      <c r="I1937" t="s">
        <v>6348</v>
      </c>
      <c r="J1937" t="s">
        <v>491</v>
      </c>
      <c r="K1937" t="s">
        <v>446</v>
      </c>
      <c r="L1937">
        <v>7</v>
      </c>
      <c r="M1937">
        <v>3</v>
      </c>
      <c r="N1937" t="s">
        <v>6349</v>
      </c>
      <c r="O1937" s="5">
        <f>50386</f>
        <v>50386</v>
      </c>
      <c r="P1937" t="s">
        <v>22</v>
      </c>
    </row>
    <row r="1938" spans="1:16" x14ac:dyDescent="0.35">
      <c r="A1938" t="s">
        <v>6942</v>
      </c>
      <c r="C1938" t="s">
        <v>6346</v>
      </c>
      <c r="D1938" t="s">
        <v>6942</v>
      </c>
      <c r="E1938" t="s">
        <v>119</v>
      </c>
      <c r="F1938" t="s">
        <v>119</v>
      </c>
      <c r="G1938" t="s">
        <v>165</v>
      </c>
      <c r="H1938" t="s">
        <v>6347</v>
      </c>
      <c r="I1938" t="s">
        <v>6348</v>
      </c>
      <c r="J1938" t="s">
        <v>458</v>
      </c>
      <c r="K1938" t="s">
        <v>452</v>
      </c>
      <c r="L1938">
        <v>7</v>
      </c>
      <c r="M1938">
        <v>2</v>
      </c>
      <c r="N1938" t="s">
        <v>6349</v>
      </c>
      <c r="O1938" s="5">
        <f>594</f>
        <v>594</v>
      </c>
      <c r="P1938" t="s">
        <v>22</v>
      </c>
    </row>
    <row r="1939" spans="1:16" x14ac:dyDescent="0.35">
      <c r="A1939" t="s">
        <v>6942</v>
      </c>
      <c r="C1939" t="s">
        <v>6346</v>
      </c>
      <c r="D1939" t="s">
        <v>6942</v>
      </c>
      <c r="E1939" t="s">
        <v>119</v>
      </c>
      <c r="F1939" t="s">
        <v>119</v>
      </c>
      <c r="G1939" t="s">
        <v>165</v>
      </c>
      <c r="H1939" t="s">
        <v>6347</v>
      </c>
      <c r="I1939" t="s">
        <v>6348</v>
      </c>
      <c r="J1939" t="s">
        <v>476</v>
      </c>
      <c r="K1939" t="s">
        <v>446</v>
      </c>
      <c r="L1939">
        <v>60</v>
      </c>
      <c r="M1939">
        <v>5</v>
      </c>
      <c r="N1939" t="s">
        <v>6349</v>
      </c>
      <c r="O1939" s="5">
        <f>2584</f>
        <v>2584</v>
      </c>
      <c r="P1939" t="s">
        <v>22</v>
      </c>
    </row>
    <row r="1940" spans="1:16" x14ac:dyDescent="0.35">
      <c r="A1940" t="s">
        <v>6942</v>
      </c>
      <c r="C1940" t="s">
        <v>6346</v>
      </c>
      <c r="D1940" t="s">
        <v>6942</v>
      </c>
      <c r="E1940" t="s">
        <v>119</v>
      </c>
      <c r="F1940" t="s">
        <v>119</v>
      </c>
      <c r="G1940" t="s">
        <v>165</v>
      </c>
      <c r="H1940" t="s">
        <v>6347</v>
      </c>
      <c r="I1940" t="s">
        <v>6348</v>
      </c>
      <c r="J1940" t="s">
        <v>471</v>
      </c>
      <c r="K1940" t="s">
        <v>446</v>
      </c>
      <c r="L1940">
        <v>7</v>
      </c>
      <c r="M1940">
        <v>1</v>
      </c>
      <c r="N1940" t="s">
        <v>6349</v>
      </c>
      <c r="O1940" s="5">
        <f>925</f>
        <v>925</v>
      </c>
      <c r="P1940" t="s">
        <v>22</v>
      </c>
    </row>
    <row r="1941" spans="1:16" x14ac:dyDescent="0.35">
      <c r="A1941" t="s">
        <v>6942</v>
      </c>
      <c r="C1941" t="s">
        <v>6346</v>
      </c>
      <c r="D1941" t="s">
        <v>6942</v>
      </c>
      <c r="E1941" t="s">
        <v>119</v>
      </c>
      <c r="F1941" t="s">
        <v>119</v>
      </c>
      <c r="G1941" t="s">
        <v>165</v>
      </c>
      <c r="H1941" t="s">
        <v>6347</v>
      </c>
      <c r="I1941" t="s">
        <v>6348</v>
      </c>
      <c r="J1941" t="s">
        <v>471</v>
      </c>
      <c r="K1941" t="s">
        <v>452</v>
      </c>
      <c r="L1941">
        <v>7</v>
      </c>
      <c r="M1941">
        <v>1</v>
      </c>
      <c r="N1941" t="s">
        <v>6349</v>
      </c>
      <c r="O1941" s="5">
        <f>608</f>
        <v>608</v>
      </c>
      <c r="P1941" t="s">
        <v>22</v>
      </c>
    </row>
    <row r="1942" spans="1:16" x14ac:dyDescent="0.35">
      <c r="A1942" t="s">
        <v>6942</v>
      </c>
      <c r="C1942" t="s">
        <v>6346</v>
      </c>
      <c r="D1942" t="s">
        <v>6942</v>
      </c>
      <c r="E1942" t="s">
        <v>119</v>
      </c>
      <c r="F1942" t="s">
        <v>119</v>
      </c>
      <c r="G1942" t="s">
        <v>165</v>
      </c>
      <c r="H1942" t="s">
        <v>6347</v>
      </c>
      <c r="I1942" t="s">
        <v>6348</v>
      </c>
      <c r="J1942" t="s">
        <v>491</v>
      </c>
      <c r="K1942" t="s">
        <v>452</v>
      </c>
      <c r="L1942">
        <v>60</v>
      </c>
      <c r="M1942">
        <v>3</v>
      </c>
      <c r="N1942" t="s">
        <v>6349</v>
      </c>
      <c r="O1942" s="5">
        <f>33027</f>
        <v>33027</v>
      </c>
      <c r="P1942" t="s">
        <v>22</v>
      </c>
    </row>
    <row r="1943" spans="1:16" x14ac:dyDescent="0.35">
      <c r="A1943" t="s">
        <v>6942</v>
      </c>
      <c r="C1943" t="s">
        <v>6346</v>
      </c>
      <c r="D1943" t="s">
        <v>6942</v>
      </c>
      <c r="E1943" t="s">
        <v>119</v>
      </c>
      <c r="F1943" t="s">
        <v>119</v>
      </c>
      <c r="G1943" t="s">
        <v>165</v>
      </c>
      <c r="H1943" t="s">
        <v>6347</v>
      </c>
      <c r="I1943" t="s">
        <v>6348</v>
      </c>
      <c r="J1943" t="s">
        <v>479</v>
      </c>
      <c r="K1943" t="s">
        <v>446</v>
      </c>
      <c r="L1943">
        <v>30</v>
      </c>
      <c r="M1943">
        <v>1</v>
      </c>
      <c r="N1943" t="s">
        <v>6349</v>
      </c>
      <c r="O1943" s="5">
        <f>1484</f>
        <v>1484</v>
      </c>
      <c r="P1943" t="s">
        <v>22</v>
      </c>
    </row>
    <row r="1944" spans="1:16" x14ac:dyDescent="0.35">
      <c r="A1944" t="s">
        <v>6942</v>
      </c>
      <c r="C1944" t="s">
        <v>6346</v>
      </c>
      <c r="D1944" t="s">
        <v>6942</v>
      </c>
      <c r="E1944" t="s">
        <v>119</v>
      </c>
      <c r="F1944" t="s">
        <v>119</v>
      </c>
      <c r="G1944" t="s">
        <v>165</v>
      </c>
      <c r="H1944" t="s">
        <v>6347</v>
      </c>
      <c r="I1944" t="s">
        <v>6348</v>
      </c>
      <c r="J1944" t="s">
        <v>479</v>
      </c>
      <c r="K1944" t="s">
        <v>452</v>
      </c>
      <c r="L1944">
        <v>30</v>
      </c>
      <c r="M1944">
        <v>1</v>
      </c>
      <c r="N1944" t="s">
        <v>6349</v>
      </c>
      <c r="O1944" s="5">
        <f>993</f>
        <v>993</v>
      </c>
      <c r="P1944" t="s">
        <v>22</v>
      </c>
    </row>
    <row r="1945" spans="1:16" x14ac:dyDescent="0.35">
      <c r="A1945" t="s">
        <v>6942</v>
      </c>
      <c r="C1945" t="s">
        <v>6346</v>
      </c>
      <c r="D1945" t="s">
        <v>6942</v>
      </c>
      <c r="E1945" t="s">
        <v>119</v>
      </c>
      <c r="F1945" t="s">
        <v>119</v>
      </c>
      <c r="G1945" t="s">
        <v>165</v>
      </c>
      <c r="H1945" t="s">
        <v>6347</v>
      </c>
      <c r="I1945" t="s">
        <v>6536</v>
      </c>
      <c r="J1945" t="s">
        <v>6538</v>
      </c>
      <c r="K1945" t="s">
        <v>446</v>
      </c>
      <c r="L1945">
        <v>60</v>
      </c>
      <c r="M1945">
        <v>22</v>
      </c>
      <c r="N1945" t="s">
        <v>6349</v>
      </c>
      <c r="O1945" s="5">
        <f>12510</f>
        <v>12510</v>
      </c>
      <c r="P1945" t="s">
        <v>86</v>
      </c>
    </row>
    <row r="1946" spans="1:16" x14ac:dyDescent="0.35">
      <c r="A1946" t="s">
        <v>6942</v>
      </c>
      <c r="C1946" t="s">
        <v>6346</v>
      </c>
      <c r="D1946" t="s">
        <v>6942</v>
      </c>
      <c r="E1946" t="s">
        <v>119</v>
      </c>
      <c r="F1946" t="s">
        <v>119</v>
      </c>
      <c r="G1946" t="s">
        <v>165</v>
      </c>
      <c r="H1946" t="s">
        <v>6347</v>
      </c>
      <c r="I1946" t="s">
        <v>6348</v>
      </c>
      <c r="J1946" t="s">
        <v>469</v>
      </c>
      <c r="K1946" t="s">
        <v>452</v>
      </c>
      <c r="L1946">
        <v>30</v>
      </c>
      <c r="M1946">
        <v>2</v>
      </c>
      <c r="N1946" t="s">
        <v>6349</v>
      </c>
      <c r="O1946" s="5">
        <f>2709</f>
        <v>2709</v>
      </c>
      <c r="P1946" t="s">
        <v>22</v>
      </c>
    </row>
    <row r="1947" spans="1:16" x14ac:dyDescent="0.35">
      <c r="A1947" t="s">
        <v>6942</v>
      </c>
      <c r="C1947" t="s">
        <v>6346</v>
      </c>
      <c r="D1947" t="s">
        <v>6942</v>
      </c>
      <c r="E1947" t="s">
        <v>119</v>
      </c>
      <c r="F1947" t="s">
        <v>119</v>
      </c>
      <c r="G1947" t="s">
        <v>165</v>
      </c>
      <c r="H1947" t="s">
        <v>6347</v>
      </c>
      <c r="I1947" t="s">
        <v>6348</v>
      </c>
      <c r="J1947" t="s">
        <v>494</v>
      </c>
      <c r="K1947" t="s">
        <v>452</v>
      </c>
      <c r="L1947">
        <v>7</v>
      </c>
      <c r="M1947">
        <v>4</v>
      </c>
      <c r="N1947" t="s">
        <v>6349</v>
      </c>
      <c r="O1947" s="5">
        <f>42776</f>
        <v>42776</v>
      </c>
      <c r="P1947" t="s">
        <v>22</v>
      </c>
    </row>
    <row r="1948" spans="1:16" x14ac:dyDescent="0.35">
      <c r="A1948" t="s">
        <v>6942</v>
      </c>
      <c r="C1948" t="s">
        <v>6346</v>
      </c>
      <c r="D1948" t="s">
        <v>6942</v>
      </c>
      <c r="E1948" t="s">
        <v>119</v>
      </c>
      <c r="F1948" t="s">
        <v>119</v>
      </c>
      <c r="G1948" t="s">
        <v>165</v>
      </c>
      <c r="H1948" t="s">
        <v>6347</v>
      </c>
      <c r="I1948" t="s">
        <v>6348</v>
      </c>
      <c r="J1948" t="s">
        <v>442</v>
      </c>
      <c r="K1948" t="s">
        <v>446</v>
      </c>
      <c r="L1948">
        <v>60</v>
      </c>
      <c r="M1948">
        <v>2</v>
      </c>
      <c r="N1948" t="s">
        <v>6349</v>
      </c>
      <c r="O1948" s="5">
        <f>429</f>
        <v>429</v>
      </c>
      <c r="P1948" t="s">
        <v>22</v>
      </c>
    </row>
    <row r="1949" spans="1:16" x14ac:dyDescent="0.35">
      <c r="A1949" t="s">
        <v>6942</v>
      </c>
      <c r="C1949" t="s">
        <v>6346</v>
      </c>
      <c r="D1949" t="s">
        <v>6942</v>
      </c>
      <c r="E1949" t="s">
        <v>119</v>
      </c>
      <c r="F1949" t="s">
        <v>119</v>
      </c>
      <c r="G1949" t="s">
        <v>165</v>
      </c>
      <c r="H1949" t="s">
        <v>6347</v>
      </c>
      <c r="I1949" t="s">
        <v>6348</v>
      </c>
      <c r="J1949" t="s">
        <v>494</v>
      </c>
      <c r="K1949" t="s">
        <v>452</v>
      </c>
      <c r="L1949">
        <v>30</v>
      </c>
      <c r="M1949">
        <v>4</v>
      </c>
      <c r="N1949" t="s">
        <v>6349</v>
      </c>
      <c r="O1949" s="5">
        <f>43292</f>
        <v>43292</v>
      </c>
      <c r="P1949" t="s">
        <v>22</v>
      </c>
    </row>
    <row r="1950" spans="1:16" x14ac:dyDescent="0.35">
      <c r="A1950" t="s">
        <v>6942</v>
      </c>
      <c r="C1950" t="s">
        <v>6346</v>
      </c>
      <c r="D1950" t="s">
        <v>6942</v>
      </c>
      <c r="E1950" t="s">
        <v>119</v>
      </c>
      <c r="F1950" t="s">
        <v>119</v>
      </c>
      <c r="G1950" t="s">
        <v>165</v>
      </c>
      <c r="H1950" t="s">
        <v>6347</v>
      </c>
      <c r="I1950" t="s">
        <v>6348</v>
      </c>
      <c r="J1950" t="s">
        <v>477</v>
      </c>
      <c r="K1950" t="s">
        <v>452</v>
      </c>
      <c r="L1950">
        <v>60</v>
      </c>
      <c r="M1950">
        <v>1</v>
      </c>
      <c r="N1950" t="s">
        <v>6349</v>
      </c>
      <c r="O1950" s="5">
        <f>405</f>
        <v>405</v>
      </c>
      <c r="P1950" t="s">
        <v>22</v>
      </c>
    </row>
    <row r="1951" spans="1:16" x14ac:dyDescent="0.35">
      <c r="A1951" t="s">
        <v>6942</v>
      </c>
      <c r="C1951" t="s">
        <v>6346</v>
      </c>
      <c r="D1951" t="s">
        <v>6942</v>
      </c>
      <c r="E1951" t="s">
        <v>119</v>
      </c>
      <c r="F1951" t="s">
        <v>119</v>
      </c>
      <c r="G1951" t="s">
        <v>165</v>
      </c>
      <c r="H1951" t="s">
        <v>6347</v>
      </c>
      <c r="I1951" t="s">
        <v>6944</v>
      </c>
      <c r="J1951" t="s">
        <v>6945</v>
      </c>
      <c r="K1951" t="s">
        <v>446</v>
      </c>
      <c r="L1951">
        <v>30</v>
      </c>
      <c r="M1951">
        <v>1</v>
      </c>
      <c r="N1951" t="s">
        <v>6349</v>
      </c>
      <c r="O1951" s="5">
        <f>745</f>
        <v>745</v>
      </c>
      <c r="P1951" t="s">
        <v>22</v>
      </c>
    </row>
    <row r="1952" spans="1:16" x14ac:dyDescent="0.35">
      <c r="A1952" t="s">
        <v>6942</v>
      </c>
      <c r="C1952" t="s">
        <v>6346</v>
      </c>
      <c r="D1952" t="s">
        <v>6942</v>
      </c>
      <c r="E1952" t="s">
        <v>119</v>
      </c>
      <c r="F1952" t="s">
        <v>119</v>
      </c>
      <c r="G1952" t="s">
        <v>165</v>
      </c>
      <c r="H1952" t="s">
        <v>6347</v>
      </c>
      <c r="I1952" t="s">
        <v>6536</v>
      </c>
      <c r="J1952" t="s">
        <v>6943</v>
      </c>
      <c r="K1952" t="s">
        <v>446</v>
      </c>
      <c r="L1952">
        <v>7</v>
      </c>
      <c r="M1952">
        <v>16</v>
      </c>
      <c r="N1952" t="s">
        <v>6349</v>
      </c>
      <c r="O1952" s="5">
        <f>9839</f>
        <v>9839</v>
      </c>
      <c r="P1952" t="s">
        <v>22</v>
      </c>
    </row>
    <row r="1953" spans="1:16" x14ac:dyDescent="0.35">
      <c r="A1953" t="s">
        <v>6942</v>
      </c>
      <c r="C1953" t="s">
        <v>6346</v>
      </c>
      <c r="D1953" t="s">
        <v>6942</v>
      </c>
      <c r="E1953" t="s">
        <v>119</v>
      </c>
      <c r="F1953" t="s">
        <v>119</v>
      </c>
      <c r="G1953" t="s">
        <v>165</v>
      </c>
      <c r="H1953" t="s">
        <v>6347</v>
      </c>
      <c r="I1953" t="s">
        <v>6944</v>
      </c>
      <c r="J1953" t="s">
        <v>6946</v>
      </c>
      <c r="K1953" t="s">
        <v>452</v>
      </c>
      <c r="L1953">
        <v>60</v>
      </c>
      <c r="M1953">
        <v>3</v>
      </c>
      <c r="N1953" t="s">
        <v>6349</v>
      </c>
      <c r="O1953" s="5">
        <f>564</f>
        <v>564</v>
      </c>
      <c r="P1953" t="s">
        <v>22</v>
      </c>
    </row>
    <row r="1954" spans="1:16" x14ac:dyDescent="0.35">
      <c r="A1954" t="s">
        <v>6942</v>
      </c>
      <c r="C1954" t="s">
        <v>6346</v>
      </c>
      <c r="D1954" t="s">
        <v>6942</v>
      </c>
      <c r="E1954" t="s">
        <v>119</v>
      </c>
      <c r="F1954" t="s">
        <v>119</v>
      </c>
      <c r="G1954" t="s">
        <v>165</v>
      </c>
      <c r="H1954" t="s">
        <v>6347</v>
      </c>
      <c r="I1954" t="s">
        <v>6348</v>
      </c>
      <c r="J1954" t="s">
        <v>474</v>
      </c>
      <c r="K1954" t="s">
        <v>446</v>
      </c>
      <c r="L1954">
        <v>30</v>
      </c>
      <c r="M1954">
        <v>1</v>
      </c>
      <c r="N1954" t="s">
        <v>6349</v>
      </c>
      <c r="O1954" s="5">
        <f>714</f>
        <v>714</v>
      </c>
      <c r="P1954" t="s">
        <v>22</v>
      </c>
    </row>
    <row r="1955" spans="1:16" x14ac:dyDescent="0.35">
      <c r="A1955" t="s">
        <v>6942</v>
      </c>
      <c r="C1955" t="s">
        <v>6346</v>
      </c>
      <c r="D1955" t="s">
        <v>6942</v>
      </c>
      <c r="E1955" t="s">
        <v>119</v>
      </c>
      <c r="F1955" t="s">
        <v>119</v>
      </c>
      <c r="G1955" t="s">
        <v>165</v>
      </c>
      <c r="H1955" t="s">
        <v>6347</v>
      </c>
      <c r="I1955" t="s">
        <v>6348</v>
      </c>
      <c r="J1955" t="s">
        <v>487</v>
      </c>
      <c r="K1955" t="s">
        <v>446</v>
      </c>
      <c r="L1955">
        <v>30</v>
      </c>
      <c r="M1955">
        <v>4</v>
      </c>
      <c r="N1955" t="s">
        <v>6349</v>
      </c>
      <c r="O1955" s="5">
        <f>3352</f>
        <v>3352</v>
      </c>
      <c r="P1955" t="s">
        <v>22</v>
      </c>
    </row>
    <row r="1956" spans="1:16" x14ac:dyDescent="0.35">
      <c r="A1956" t="s">
        <v>6942</v>
      </c>
      <c r="C1956" t="s">
        <v>6346</v>
      </c>
      <c r="D1956" t="s">
        <v>6942</v>
      </c>
      <c r="E1956" t="s">
        <v>119</v>
      </c>
      <c r="F1956" t="s">
        <v>119</v>
      </c>
      <c r="G1956" t="s">
        <v>165</v>
      </c>
      <c r="H1956" t="s">
        <v>6347</v>
      </c>
      <c r="I1956" t="s">
        <v>6536</v>
      </c>
      <c r="J1956" t="s">
        <v>6947</v>
      </c>
      <c r="K1956" t="s">
        <v>452</v>
      </c>
      <c r="L1956">
        <v>60</v>
      </c>
      <c r="M1956">
        <v>4</v>
      </c>
      <c r="N1956" t="s">
        <v>6349</v>
      </c>
      <c r="O1956" s="5">
        <f>1244</f>
        <v>1244</v>
      </c>
      <c r="P1956" t="s">
        <v>2934</v>
      </c>
    </row>
    <row r="1957" spans="1:16" x14ac:dyDescent="0.35">
      <c r="A1957" t="s">
        <v>6942</v>
      </c>
      <c r="C1957" t="s">
        <v>6346</v>
      </c>
      <c r="D1957" t="s">
        <v>6942</v>
      </c>
      <c r="E1957" t="s">
        <v>119</v>
      </c>
      <c r="F1957" t="s">
        <v>119</v>
      </c>
      <c r="G1957" t="s">
        <v>165</v>
      </c>
      <c r="H1957" t="s">
        <v>6347</v>
      </c>
      <c r="I1957" t="s">
        <v>6536</v>
      </c>
      <c r="J1957" t="s">
        <v>6538</v>
      </c>
      <c r="K1957" t="s">
        <v>446</v>
      </c>
      <c r="L1957">
        <v>30</v>
      </c>
      <c r="M1957">
        <v>22</v>
      </c>
      <c r="N1957" t="s">
        <v>6349</v>
      </c>
      <c r="O1957" s="5">
        <f>12510</f>
        <v>12510</v>
      </c>
      <c r="P1957" t="s">
        <v>86</v>
      </c>
    </row>
    <row r="1958" spans="1:16" x14ac:dyDescent="0.35">
      <c r="A1958" t="s">
        <v>6942</v>
      </c>
      <c r="C1958" t="s">
        <v>6346</v>
      </c>
      <c r="D1958" t="s">
        <v>6942</v>
      </c>
      <c r="E1958" t="s">
        <v>119</v>
      </c>
      <c r="F1958" t="s">
        <v>119</v>
      </c>
      <c r="G1958" t="s">
        <v>165</v>
      </c>
      <c r="H1958" t="s">
        <v>6347</v>
      </c>
      <c r="I1958" t="s">
        <v>6348</v>
      </c>
      <c r="J1958" t="s">
        <v>469</v>
      </c>
      <c r="K1958" t="s">
        <v>446</v>
      </c>
      <c r="L1958">
        <v>30</v>
      </c>
      <c r="M1958">
        <v>2</v>
      </c>
      <c r="N1958" t="s">
        <v>6349</v>
      </c>
      <c r="O1958" s="5">
        <f>4138</f>
        <v>4138</v>
      </c>
      <c r="P1958" t="s">
        <v>22</v>
      </c>
    </row>
    <row r="1959" spans="1:16" x14ac:dyDescent="0.35">
      <c r="A1959" t="s">
        <v>6942</v>
      </c>
      <c r="C1959" t="s">
        <v>6346</v>
      </c>
      <c r="D1959" t="s">
        <v>6942</v>
      </c>
      <c r="E1959" t="s">
        <v>119</v>
      </c>
      <c r="F1959" t="s">
        <v>119</v>
      </c>
      <c r="G1959" t="s">
        <v>165</v>
      </c>
      <c r="H1959" t="s">
        <v>6347</v>
      </c>
      <c r="I1959" t="s">
        <v>6348</v>
      </c>
      <c r="J1959" t="s">
        <v>491</v>
      </c>
      <c r="K1959" t="s">
        <v>446</v>
      </c>
      <c r="L1959">
        <v>60</v>
      </c>
      <c r="M1959">
        <v>3</v>
      </c>
      <c r="N1959" t="s">
        <v>6349</v>
      </c>
      <c r="O1959" s="5">
        <f>50814</f>
        <v>50814</v>
      </c>
      <c r="P1959" t="s">
        <v>22</v>
      </c>
    </row>
    <row r="1960" spans="1:16" x14ac:dyDescent="0.35">
      <c r="A1960" t="s">
        <v>6942</v>
      </c>
      <c r="C1960" t="s">
        <v>6346</v>
      </c>
      <c r="D1960" t="s">
        <v>6942</v>
      </c>
      <c r="E1960" t="s">
        <v>119</v>
      </c>
      <c r="F1960" t="s">
        <v>119</v>
      </c>
      <c r="G1960" t="s">
        <v>165</v>
      </c>
      <c r="H1960" t="s">
        <v>6347</v>
      </c>
      <c r="I1960" t="s">
        <v>6348</v>
      </c>
      <c r="J1960" t="s">
        <v>480</v>
      </c>
      <c r="K1960" t="s">
        <v>452</v>
      </c>
      <c r="L1960">
        <v>30</v>
      </c>
      <c r="M1960">
        <v>1</v>
      </c>
      <c r="N1960" t="s">
        <v>6349</v>
      </c>
      <c r="O1960" s="5">
        <f>1121</f>
        <v>1121</v>
      </c>
      <c r="P1960" t="s">
        <v>22</v>
      </c>
    </row>
    <row r="1961" spans="1:16" x14ac:dyDescent="0.35">
      <c r="A1961" t="s">
        <v>6942</v>
      </c>
      <c r="C1961" t="s">
        <v>6346</v>
      </c>
      <c r="D1961" t="s">
        <v>6942</v>
      </c>
      <c r="E1961" t="s">
        <v>119</v>
      </c>
      <c r="F1961" t="s">
        <v>119</v>
      </c>
      <c r="G1961" t="s">
        <v>165</v>
      </c>
      <c r="H1961" t="s">
        <v>6347</v>
      </c>
      <c r="I1961" t="s">
        <v>6348</v>
      </c>
      <c r="J1961" t="s">
        <v>448</v>
      </c>
      <c r="K1961" t="s">
        <v>452</v>
      </c>
      <c r="L1961">
        <v>30</v>
      </c>
      <c r="M1961">
        <v>18</v>
      </c>
      <c r="N1961" t="s">
        <v>6349</v>
      </c>
      <c r="O1961" s="5">
        <f>12194</f>
        <v>12194</v>
      </c>
      <c r="P1961" t="s">
        <v>22</v>
      </c>
    </row>
    <row r="1962" spans="1:16" x14ac:dyDescent="0.35">
      <c r="A1962" t="s">
        <v>6942</v>
      </c>
      <c r="C1962" t="s">
        <v>6346</v>
      </c>
      <c r="D1962" t="s">
        <v>6942</v>
      </c>
      <c r="E1962" t="s">
        <v>119</v>
      </c>
      <c r="F1962" t="s">
        <v>119</v>
      </c>
      <c r="G1962" t="s">
        <v>165</v>
      </c>
      <c r="H1962" t="s">
        <v>6347</v>
      </c>
      <c r="I1962" t="s">
        <v>6944</v>
      </c>
      <c r="J1962" t="s">
        <v>6945</v>
      </c>
      <c r="K1962" t="s">
        <v>452</v>
      </c>
      <c r="L1962">
        <v>60</v>
      </c>
      <c r="M1962">
        <v>1</v>
      </c>
      <c r="N1962" t="s">
        <v>6349</v>
      </c>
      <c r="O1962" s="5">
        <f>472</f>
        <v>472</v>
      </c>
      <c r="P1962" t="s">
        <v>22</v>
      </c>
    </row>
    <row r="1963" spans="1:16" x14ac:dyDescent="0.35">
      <c r="A1963" t="s">
        <v>6942</v>
      </c>
      <c r="C1963" t="s">
        <v>6346</v>
      </c>
      <c r="D1963" t="s">
        <v>6942</v>
      </c>
      <c r="E1963" t="s">
        <v>119</v>
      </c>
      <c r="F1963" t="s">
        <v>119</v>
      </c>
      <c r="G1963" t="s">
        <v>165</v>
      </c>
      <c r="H1963" t="s">
        <v>6347</v>
      </c>
      <c r="I1963" t="s">
        <v>6348</v>
      </c>
      <c r="J1963" t="s">
        <v>470</v>
      </c>
      <c r="K1963" t="s">
        <v>452</v>
      </c>
      <c r="L1963">
        <v>30</v>
      </c>
      <c r="M1963">
        <v>4</v>
      </c>
      <c r="N1963" t="s">
        <v>6349</v>
      </c>
      <c r="O1963" s="5">
        <f>2395</f>
        <v>2395</v>
      </c>
      <c r="P1963" t="s">
        <v>22</v>
      </c>
    </row>
    <row r="1964" spans="1:16" x14ac:dyDescent="0.35">
      <c r="A1964" t="s">
        <v>6942</v>
      </c>
      <c r="C1964" t="s">
        <v>6346</v>
      </c>
      <c r="D1964" t="s">
        <v>6942</v>
      </c>
      <c r="E1964" t="s">
        <v>119</v>
      </c>
      <c r="F1964" t="s">
        <v>119</v>
      </c>
      <c r="G1964" t="s">
        <v>165</v>
      </c>
      <c r="H1964" t="s">
        <v>6347</v>
      </c>
      <c r="I1964" t="s">
        <v>6536</v>
      </c>
      <c r="J1964" t="s">
        <v>6538</v>
      </c>
      <c r="K1964" t="s">
        <v>452</v>
      </c>
      <c r="L1964">
        <v>7</v>
      </c>
      <c r="M1964">
        <v>46</v>
      </c>
      <c r="N1964" t="s">
        <v>6349</v>
      </c>
      <c r="O1964" s="5">
        <f>14116</f>
        <v>14116</v>
      </c>
      <c r="P1964" t="s">
        <v>22</v>
      </c>
    </row>
    <row r="1965" spans="1:16" x14ac:dyDescent="0.35">
      <c r="A1965" t="s">
        <v>6942</v>
      </c>
      <c r="C1965" t="s">
        <v>6346</v>
      </c>
      <c r="D1965" t="s">
        <v>6942</v>
      </c>
      <c r="E1965" t="s">
        <v>119</v>
      </c>
      <c r="F1965" t="s">
        <v>119</v>
      </c>
      <c r="G1965" t="s">
        <v>165</v>
      </c>
      <c r="H1965" t="s">
        <v>6347</v>
      </c>
      <c r="I1965" t="s">
        <v>6348</v>
      </c>
      <c r="J1965" t="s">
        <v>494</v>
      </c>
      <c r="K1965" t="s">
        <v>452</v>
      </c>
      <c r="L1965">
        <v>60</v>
      </c>
      <c r="M1965">
        <v>4</v>
      </c>
      <c r="N1965" t="s">
        <v>6349</v>
      </c>
      <c r="O1965" s="5">
        <f>13043</f>
        <v>13043</v>
      </c>
      <c r="P1965" t="s">
        <v>22</v>
      </c>
    </row>
    <row r="1966" spans="1:16" x14ac:dyDescent="0.35">
      <c r="A1966" t="s">
        <v>6942</v>
      </c>
      <c r="C1966" t="s">
        <v>6346</v>
      </c>
      <c r="D1966" t="s">
        <v>6942</v>
      </c>
      <c r="E1966" t="s">
        <v>119</v>
      </c>
      <c r="F1966" t="s">
        <v>119</v>
      </c>
      <c r="G1966" t="s">
        <v>165</v>
      </c>
      <c r="H1966" t="s">
        <v>6347</v>
      </c>
      <c r="I1966" t="s">
        <v>6944</v>
      </c>
      <c r="J1966" t="s">
        <v>6945</v>
      </c>
      <c r="K1966" t="s">
        <v>452</v>
      </c>
      <c r="L1966">
        <v>30</v>
      </c>
      <c r="M1966">
        <v>1</v>
      </c>
      <c r="N1966" t="s">
        <v>6349</v>
      </c>
      <c r="O1966" s="5">
        <f>472</f>
        <v>472</v>
      </c>
      <c r="P1966" t="s">
        <v>22</v>
      </c>
    </row>
    <row r="1967" spans="1:16" x14ac:dyDescent="0.35">
      <c r="A1967" t="s">
        <v>6942</v>
      </c>
      <c r="C1967" t="s">
        <v>6346</v>
      </c>
      <c r="D1967" t="s">
        <v>6942</v>
      </c>
      <c r="E1967" t="s">
        <v>119</v>
      </c>
      <c r="F1967" t="s">
        <v>119</v>
      </c>
      <c r="G1967" t="s">
        <v>165</v>
      </c>
      <c r="H1967" t="s">
        <v>6347</v>
      </c>
      <c r="I1967" t="s">
        <v>6536</v>
      </c>
      <c r="J1967" t="s">
        <v>6947</v>
      </c>
      <c r="K1967" t="s">
        <v>452</v>
      </c>
      <c r="L1967">
        <v>7</v>
      </c>
      <c r="M1967">
        <v>4</v>
      </c>
      <c r="N1967" t="s">
        <v>6349</v>
      </c>
      <c r="O1967" s="5">
        <f>1227</f>
        <v>1227</v>
      </c>
      <c r="P1967" t="s">
        <v>2934</v>
      </c>
    </row>
    <row r="1968" spans="1:16" x14ac:dyDescent="0.35">
      <c r="A1968" t="s">
        <v>6942</v>
      </c>
      <c r="C1968" t="s">
        <v>6346</v>
      </c>
      <c r="D1968" t="s">
        <v>6942</v>
      </c>
      <c r="E1968" t="s">
        <v>119</v>
      </c>
      <c r="F1968" t="s">
        <v>119</v>
      </c>
      <c r="G1968" t="s">
        <v>165</v>
      </c>
      <c r="H1968" t="s">
        <v>6347</v>
      </c>
      <c r="I1968" t="s">
        <v>6944</v>
      </c>
      <c r="J1968" t="s">
        <v>6946</v>
      </c>
      <c r="K1968" t="s">
        <v>452</v>
      </c>
      <c r="L1968">
        <v>30</v>
      </c>
      <c r="M1968">
        <v>5</v>
      </c>
      <c r="N1968" t="s">
        <v>6349</v>
      </c>
      <c r="O1968" s="5">
        <f>1179</f>
        <v>1179</v>
      </c>
      <c r="P1968" t="s">
        <v>22</v>
      </c>
    </row>
    <row r="1969" spans="1:16" x14ac:dyDescent="0.35">
      <c r="A1969" t="s">
        <v>6942</v>
      </c>
      <c r="C1969" t="s">
        <v>6346</v>
      </c>
      <c r="D1969" t="s">
        <v>6942</v>
      </c>
      <c r="E1969" t="s">
        <v>119</v>
      </c>
      <c r="F1969" t="s">
        <v>119</v>
      </c>
      <c r="G1969" t="s">
        <v>165</v>
      </c>
      <c r="H1969" t="s">
        <v>6347</v>
      </c>
      <c r="I1969" t="s">
        <v>6348</v>
      </c>
      <c r="J1969" t="s">
        <v>442</v>
      </c>
      <c r="K1969" t="s">
        <v>452</v>
      </c>
      <c r="L1969">
        <v>30</v>
      </c>
      <c r="M1969">
        <v>2</v>
      </c>
      <c r="N1969" t="s">
        <v>6349</v>
      </c>
      <c r="O1969" s="5">
        <f>290</f>
        <v>290</v>
      </c>
      <c r="P1969" t="s">
        <v>22</v>
      </c>
    </row>
    <row r="1970" spans="1:16" x14ac:dyDescent="0.35">
      <c r="A1970" t="s">
        <v>6942</v>
      </c>
      <c r="C1970" t="s">
        <v>6346</v>
      </c>
      <c r="D1970" t="s">
        <v>6942</v>
      </c>
      <c r="E1970" t="s">
        <v>119</v>
      </c>
      <c r="F1970" t="s">
        <v>119</v>
      </c>
      <c r="G1970" t="s">
        <v>165</v>
      </c>
      <c r="H1970" t="s">
        <v>6347</v>
      </c>
      <c r="I1970" t="s">
        <v>6536</v>
      </c>
      <c r="J1970" t="s">
        <v>6538</v>
      </c>
      <c r="K1970" t="s">
        <v>452</v>
      </c>
      <c r="L1970">
        <v>30</v>
      </c>
      <c r="M1970">
        <v>46</v>
      </c>
      <c r="N1970" t="s">
        <v>6349</v>
      </c>
      <c r="O1970" s="5">
        <f>14285</f>
        <v>14285</v>
      </c>
      <c r="P1970" t="s">
        <v>22</v>
      </c>
    </row>
    <row r="1971" spans="1:16" x14ac:dyDescent="0.35">
      <c r="A1971" t="s">
        <v>6942</v>
      </c>
      <c r="C1971" t="s">
        <v>6346</v>
      </c>
      <c r="D1971" t="s">
        <v>6942</v>
      </c>
      <c r="E1971" t="s">
        <v>119</v>
      </c>
      <c r="F1971" t="s">
        <v>119</v>
      </c>
      <c r="G1971" t="s">
        <v>165</v>
      </c>
      <c r="H1971" t="s">
        <v>6347</v>
      </c>
      <c r="I1971" t="s">
        <v>6348</v>
      </c>
      <c r="J1971" t="s">
        <v>458</v>
      </c>
      <c r="K1971" t="s">
        <v>452</v>
      </c>
      <c r="L1971">
        <v>30</v>
      </c>
      <c r="M1971">
        <v>2</v>
      </c>
      <c r="N1971" t="s">
        <v>6349</v>
      </c>
      <c r="O1971" s="5">
        <f>600</f>
        <v>600</v>
      </c>
      <c r="P1971" t="s">
        <v>22</v>
      </c>
    </row>
    <row r="1972" spans="1:16" x14ac:dyDescent="0.35">
      <c r="A1972" t="s">
        <v>6942</v>
      </c>
      <c r="C1972" t="s">
        <v>6346</v>
      </c>
      <c r="D1972" t="s">
        <v>6942</v>
      </c>
      <c r="E1972" t="s">
        <v>119</v>
      </c>
      <c r="F1972" t="s">
        <v>119</v>
      </c>
      <c r="G1972" t="s">
        <v>165</v>
      </c>
      <c r="H1972" t="s">
        <v>6347</v>
      </c>
      <c r="I1972" t="s">
        <v>6348</v>
      </c>
      <c r="J1972" t="s">
        <v>476</v>
      </c>
      <c r="K1972" t="s">
        <v>452</v>
      </c>
      <c r="L1972">
        <v>30</v>
      </c>
      <c r="M1972">
        <v>5</v>
      </c>
      <c r="N1972" t="s">
        <v>6349</v>
      </c>
      <c r="O1972" s="5">
        <f>1685</f>
        <v>1685</v>
      </c>
      <c r="P1972" t="s">
        <v>22</v>
      </c>
    </row>
    <row r="1973" spans="1:16" x14ac:dyDescent="0.35">
      <c r="A1973" t="s">
        <v>6942</v>
      </c>
      <c r="C1973" t="s">
        <v>6346</v>
      </c>
      <c r="D1973" t="s">
        <v>6942</v>
      </c>
      <c r="E1973" t="s">
        <v>119</v>
      </c>
      <c r="F1973" t="s">
        <v>119</v>
      </c>
      <c r="G1973" t="s">
        <v>165</v>
      </c>
      <c r="H1973" t="s">
        <v>6347</v>
      </c>
      <c r="I1973" t="s">
        <v>6348</v>
      </c>
      <c r="J1973" t="s">
        <v>480</v>
      </c>
      <c r="K1973" t="s">
        <v>446</v>
      </c>
      <c r="L1973">
        <v>30</v>
      </c>
      <c r="M1973">
        <v>1</v>
      </c>
      <c r="N1973" t="s">
        <v>6349</v>
      </c>
      <c r="O1973" s="5">
        <f>1676</f>
        <v>1676</v>
      </c>
      <c r="P1973" t="s">
        <v>22</v>
      </c>
    </row>
    <row r="1974" spans="1:16" x14ac:dyDescent="0.35">
      <c r="A1974" t="s">
        <v>6942</v>
      </c>
      <c r="C1974" t="s">
        <v>6346</v>
      </c>
      <c r="D1974" t="s">
        <v>6942</v>
      </c>
      <c r="E1974" t="s">
        <v>119</v>
      </c>
      <c r="F1974" t="s">
        <v>119</v>
      </c>
      <c r="G1974" t="s">
        <v>165</v>
      </c>
      <c r="H1974" t="s">
        <v>6347</v>
      </c>
      <c r="I1974" t="s">
        <v>6348</v>
      </c>
      <c r="J1974" t="s">
        <v>479</v>
      </c>
      <c r="K1974" t="s">
        <v>452</v>
      </c>
      <c r="L1974">
        <v>60</v>
      </c>
      <c r="M1974">
        <v>1</v>
      </c>
      <c r="N1974" t="s">
        <v>6349</v>
      </c>
      <c r="O1974" s="5">
        <f>995</f>
        <v>995</v>
      </c>
      <c r="P1974" t="s">
        <v>22</v>
      </c>
    </row>
    <row r="1975" spans="1:16" x14ac:dyDescent="0.35">
      <c r="A1975" t="s">
        <v>6942</v>
      </c>
      <c r="C1975" t="s">
        <v>6346</v>
      </c>
      <c r="D1975" t="s">
        <v>6942</v>
      </c>
      <c r="E1975" t="s">
        <v>119</v>
      </c>
      <c r="F1975" t="s">
        <v>119</v>
      </c>
      <c r="G1975" t="s">
        <v>165</v>
      </c>
      <c r="H1975" t="s">
        <v>6347</v>
      </c>
      <c r="I1975" t="s">
        <v>6536</v>
      </c>
      <c r="J1975" t="s">
        <v>6947</v>
      </c>
      <c r="K1975" t="s">
        <v>446</v>
      </c>
      <c r="L1975">
        <v>30</v>
      </c>
      <c r="M1975">
        <v>4</v>
      </c>
      <c r="N1975" t="s">
        <v>6349</v>
      </c>
      <c r="O1975" s="5">
        <f>1867</f>
        <v>1867</v>
      </c>
      <c r="P1975" t="s">
        <v>2934</v>
      </c>
    </row>
    <row r="1976" spans="1:16" x14ac:dyDescent="0.35">
      <c r="A1976" t="s">
        <v>6942</v>
      </c>
      <c r="C1976" t="s">
        <v>6346</v>
      </c>
      <c r="D1976" t="s">
        <v>6942</v>
      </c>
      <c r="E1976" t="s">
        <v>119</v>
      </c>
      <c r="F1976" t="s">
        <v>119</v>
      </c>
      <c r="G1976" t="s">
        <v>165</v>
      </c>
      <c r="H1976" t="s">
        <v>6347</v>
      </c>
      <c r="I1976" t="s">
        <v>6348</v>
      </c>
      <c r="J1976" t="s">
        <v>494</v>
      </c>
      <c r="K1976" t="s">
        <v>446</v>
      </c>
      <c r="L1976">
        <v>60</v>
      </c>
      <c r="M1976">
        <v>4</v>
      </c>
      <c r="N1976" t="s">
        <v>6349</v>
      </c>
      <c r="O1976" s="5">
        <f>35956</f>
        <v>35956</v>
      </c>
      <c r="P1976" t="s">
        <v>22</v>
      </c>
    </row>
    <row r="1977" spans="1:16" x14ac:dyDescent="0.35">
      <c r="A1977" t="s">
        <v>6942</v>
      </c>
      <c r="C1977" t="s">
        <v>6346</v>
      </c>
      <c r="D1977" t="s">
        <v>6942</v>
      </c>
      <c r="E1977" t="s">
        <v>119</v>
      </c>
      <c r="F1977" t="s">
        <v>119</v>
      </c>
      <c r="G1977" t="s">
        <v>165</v>
      </c>
      <c r="H1977" t="s">
        <v>6347</v>
      </c>
      <c r="I1977" t="s">
        <v>6348</v>
      </c>
      <c r="J1977" t="s">
        <v>494</v>
      </c>
      <c r="K1977" t="s">
        <v>446</v>
      </c>
      <c r="L1977">
        <v>30</v>
      </c>
      <c r="M1977">
        <v>4</v>
      </c>
      <c r="N1977" t="s">
        <v>6349</v>
      </c>
      <c r="O1977" s="5">
        <f>66205</f>
        <v>66205</v>
      </c>
      <c r="P1977" t="s">
        <v>22</v>
      </c>
    </row>
    <row r="1978" spans="1:16" x14ac:dyDescent="0.35">
      <c r="A1978" t="s">
        <v>6942</v>
      </c>
      <c r="C1978" t="s">
        <v>6346</v>
      </c>
      <c r="D1978" t="s">
        <v>6942</v>
      </c>
      <c r="E1978" t="s">
        <v>119</v>
      </c>
      <c r="F1978" t="s">
        <v>119</v>
      </c>
      <c r="G1978" t="s">
        <v>165</v>
      </c>
      <c r="H1978" t="s">
        <v>6347</v>
      </c>
      <c r="I1978" t="s">
        <v>6348</v>
      </c>
      <c r="J1978" t="s">
        <v>476</v>
      </c>
      <c r="K1978" t="s">
        <v>452</v>
      </c>
      <c r="L1978">
        <v>7</v>
      </c>
      <c r="M1978">
        <v>5</v>
      </c>
      <c r="N1978" t="s">
        <v>6349</v>
      </c>
      <c r="O1978" s="5">
        <f>1672</f>
        <v>1672</v>
      </c>
      <c r="P1978" t="s">
        <v>22</v>
      </c>
    </row>
    <row r="1979" spans="1:16" x14ac:dyDescent="0.35">
      <c r="A1979" t="s">
        <v>6942</v>
      </c>
      <c r="C1979" t="s">
        <v>6346</v>
      </c>
      <c r="D1979" t="s">
        <v>6942</v>
      </c>
      <c r="E1979" t="s">
        <v>119</v>
      </c>
      <c r="F1979" t="s">
        <v>119</v>
      </c>
      <c r="G1979" t="s">
        <v>165</v>
      </c>
      <c r="H1979" t="s">
        <v>6347</v>
      </c>
      <c r="I1979" t="s">
        <v>6536</v>
      </c>
      <c r="J1979" t="s">
        <v>6943</v>
      </c>
      <c r="K1979" t="s">
        <v>446</v>
      </c>
      <c r="L1979">
        <v>30</v>
      </c>
      <c r="M1979">
        <v>16</v>
      </c>
      <c r="N1979" t="s">
        <v>6349</v>
      </c>
      <c r="O1979" s="5">
        <f>9917</f>
        <v>9917</v>
      </c>
      <c r="P1979" t="s">
        <v>22</v>
      </c>
    </row>
    <row r="1980" spans="1:16" x14ac:dyDescent="0.35">
      <c r="A1980" t="s">
        <v>6942</v>
      </c>
      <c r="C1980" t="s">
        <v>6346</v>
      </c>
      <c r="D1980" t="s">
        <v>6942</v>
      </c>
      <c r="E1980" t="s">
        <v>119</v>
      </c>
      <c r="F1980" t="s">
        <v>119</v>
      </c>
      <c r="G1980" t="s">
        <v>165</v>
      </c>
      <c r="H1980" t="s">
        <v>6347</v>
      </c>
      <c r="I1980" t="s">
        <v>6348</v>
      </c>
      <c r="J1980" t="s">
        <v>476</v>
      </c>
      <c r="K1980" t="s">
        <v>452</v>
      </c>
      <c r="L1980">
        <v>60</v>
      </c>
      <c r="M1980">
        <v>5</v>
      </c>
      <c r="N1980" t="s">
        <v>6349</v>
      </c>
      <c r="O1980" s="5">
        <f>1691</f>
        <v>1691</v>
      </c>
      <c r="P1980" t="s">
        <v>22</v>
      </c>
    </row>
    <row r="1981" spans="1:16" x14ac:dyDescent="0.35">
      <c r="A1981" t="s">
        <v>6942</v>
      </c>
      <c r="C1981" t="s">
        <v>6346</v>
      </c>
      <c r="D1981" t="s">
        <v>6942</v>
      </c>
      <c r="E1981" t="s">
        <v>119</v>
      </c>
      <c r="F1981" t="s">
        <v>119</v>
      </c>
      <c r="G1981" t="s">
        <v>165</v>
      </c>
      <c r="H1981" t="s">
        <v>6347</v>
      </c>
      <c r="I1981" t="s">
        <v>6348</v>
      </c>
      <c r="J1981" t="s">
        <v>471</v>
      </c>
      <c r="K1981" t="s">
        <v>452</v>
      </c>
      <c r="L1981">
        <v>30</v>
      </c>
      <c r="M1981">
        <v>1</v>
      </c>
      <c r="N1981" t="s">
        <v>6349</v>
      </c>
      <c r="O1981" s="5">
        <f>615</f>
        <v>615</v>
      </c>
      <c r="P1981" t="s">
        <v>22</v>
      </c>
    </row>
    <row r="1982" spans="1:16" x14ac:dyDescent="0.35">
      <c r="A1982" t="s">
        <v>6942</v>
      </c>
      <c r="C1982" t="s">
        <v>6346</v>
      </c>
      <c r="D1982" t="s">
        <v>6942</v>
      </c>
      <c r="E1982" t="s">
        <v>119</v>
      </c>
      <c r="F1982" t="s">
        <v>119</v>
      </c>
      <c r="G1982" t="s">
        <v>165</v>
      </c>
      <c r="H1982" t="s">
        <v>6347</v>
      </c>
      <c r="I1982" t="s">
        <v>6536</v>
      </c>
      <c r="J1982" t="s">
        <v>6947</v>
      </c>
      <c r="K1982" t="s">
        <v>446</v>
      </c>
      <c r="L1982">
        <v>60</v>
      </c>
      <c r="M1982">
        <v>4</v>
      </c>
      <c r="N1982" t="s">
        <v>6349</v>
      </c>
      <c r="O1982" s="5">
        <f>1869</f>
        <v>1869</v>
      </c>
      <c r="P1982" t="s">
        <v>2934</v>
      </c>
    </row>
    <row r="1983" spans="1:16" x14ac:dyDescent="0.35">
      <c r="A1983" t="s">
        <v>6942</v>
      </c>
      <c r="C1983" t="s">
        <v>6346</v>
      </c>
      <c r="D1983" t="s">
        <v>6942</v>
      </c>
      <c r="E1983" t="s">
        <v>119</v>
      </c>
      <c r="F1983" t="s">
        <v>119</v>
      </c>
      <c r="G1983" t="s">
        <v>165</v>
      </c>
      <c r="H1983" t="s">
        <v>6347</v>
      </c>
      <c r="I1983" t="s">
        <v>6348</v>
      </c>
      <c r="J1983" t="s">
        <v>451</v>
      </c>
      <c r="K1983" t="s">
        <v>446</v>
      </c>
      <c r="L1983">
        <v>7</v>
      </c>
      <c r="M1983">
        <v>5</v>
      </c>
      <c r="N1983" t="s">
        <v>6349</v>
      </c>
      <c r="O1983" s="5">
        <f>2074</f>
        <v>2074</v>
      </c>
      <c r="P1983" t="s">
        <v>22</v>
      </c>
    </row>
    <row r="1984" spans="1:16" x14ac:dyDescent="0.35">
      <c r="A1984" t="s">
        <v>6942</v>
      </c>
      <c r="C1984" t="s">
        <v>6346</v>
      </c>
      <c r="D1984" t="s">
        <v>6942</v>
      </c>
      <c r="E1984" t="s">
        <v>119</v>
      </c>
      <c r="F1984" t="s">
        <v>119</v>
      </c>
      <c r="G1984" t="s">
        <v>165</v>
      </c>
      <c r="H1984" t="s">
        <v>6347</v>
      </c>
      <c r="I1984" t="s">
        <v>6536</v>
      </c>
      <c r="J1984" t="s">
        <v>6538</v>
      </c>
      <c r="K1984" t="s">
        <v>452</v>
      </c>
      <c r="L1984">
        <v>60</v>
      </c>
      <c r="M1984">
        <v>46</v>
      </c>
      <c r="N1984" t="s">
        <v>6349</v>
      </c>
      <c r="O1984" s="5">
        <f>14310</f>
        <v>14310</v>
      </c>
      <c r="P1984" t="s">
        <v>22</v>
      </c>
    </row>
    <row r="1985" spans="1:16" x14ac:dyDescent="0.35">
      <c r="A1985" t="s">
        <v>6942</v>
      </c>
      <c r="C1985" t="s">
        <v>6346</v>
      </c>
      <c r="D1985" t="s">
        <v>6942</v>
      </c>
      <c r="E1985" t="s">
        <v>119</v>
      </c>
      <c r="F1985" t="s">
        <v>119</v>
      </c>
      <c r="G1985" t="s">
        <v>165</v>
      </c>
      <c r="H1985" t="s">
        <v>6347</v>
      </c>
      <c r="I1985" t="s">
        <v>6348</v>
      </c>
      <c r="J1985" t="s">
        <v>471</v>
      </c>
      <c r="K1985" t="s">
        <v>446</v>
      </c>
      <c r="L1985">
        <v>60</v>
      </c>
      <c r="M1985">
        <v>1</v>
      </c>
      <c r="N1985" t="s">
        <v>6349</v>
      </c>
      <c r="O1985" s="5">
        <f>933</f>
        <v>933</v>
      </c>
      <c r="P1985" t="s">
        <v>22</v>
      </c>
    </row>
    <row r="1986" spans="1:16" x14ac:dyDescent="0.35">
      <c r="A1986" t="s">
        <v>6942</v>
      </c>
      <c r="C1986" t="s">
        <v>6346</v>
      </c>
      <c r="D1986" t="s">
        <v>6942</v>
      </c>
      <c r="E1986" t="s">
        <v>119</v>
      </c>
      <c r="F1986" t="s">
        <v>119</v>
      </c>
      <c r="G1986" t="s">
        <v>165</v>
      </c>
      <c r="H1986" t="s">
        <v>6347</v>
      </c>
      <c r="I1986" t="s">
        <v>6348</v>
      </c>
      <c r="J1986" t="s">
        <v>448</v>
      </c>
      <c r="K1986" t="s">
        <v>452</v>
      </c>
      <c r="L1986">
        <v>60</v>
      </c>
      <c r="M1986">
        <v>18</v>
      </c>
      <c r="N1986" t="s">
        <v>6349</v>
      </c>
      <c r="O1986" s="5">
        <f>12214</f>
        <v>12214</v>
      </c>
      <c r="P1986" t="s">
        <v>22</v>
      </c>
    </row>
    <row r="1987" spans="1:16" x14ac:dyDescent="0.35">
      <c r="A1987" t="s">
        <v>6942</v>
      </c>
      <c r="C1987" t="s">
        <v>6346</v>
      </c>
      <c r="D1987" t="s">
        <v>6942</v>
      </c>
      <c r="E1987" t="s">
        <v>119</v>
      </c>
      <c r="F1987" t="s">
        <v>119</v>
      </c>
      <c r="G1987" t="s">
        <v>165</v>
      </c>
      <c r="H1987" t="s">
        <v>6347</v>
      </c>
      <c r="I1987" t="s">
        <v>6351</v>
      </c>
      <c r="J1987" t="s">
        <v>6352</v>
      </c>
      <c r="K1987" t="s">
        <v>446</v>
      </c>
      <c r="L1987">
        <v>30</v>
      </c>
      <c r="N1987" t="s">
        <v>6349</v>
      </c>
      <c r="O1987" s="5">
        <f>208504</f>
        <v>208504</v>
      </c>
    </row>
    <row r="1988" spans="1:16" x14ac:dyDescent="0.35">
      <c r="A1988" t="s">
        <v>6942</v>
      </c>
      <c r="C1988" t="s">
        <v>6346</v>
      </c>
      <c r="D1988" t="s">
        <v>6942</v>
      </c>
      <c r="E1988" t="s">
        <v>119</v>
      </c>
      <c r="F1988" t="s">
        <v>119</v>
      </c>
      <c r="G1988" t="s">
        <v>165</v>
      </c>
      <c r="H1988" t="s">
        <v>6347</v>
      </c>
      <c r="I1988" t="s">
        <v>6348</v>
      </c>
      <c r="J1988" t="s">
        <v>484</v>
      </c>
      <c r="K1988" t="s">
        <v>452</v>
      </c>
      <c r="L1988">
        <v>60</v>
      </c>
      <c r="M1988">
        <v>1</v>
      </c>
      <c r="N1988" t="s">
        <v>6349</v>
      </c>
      <c r="O1988" s="5">
        <f>2</f>
        <v>2</v>
      </c>
      <c r="P1988" t="s">
        <v>22</v>
      </c>
    </row>
    <row r="1989" spans="1:16" x14ac:dyDescent="0.35">
      <c r="A1989" t="s">
        <v>6942</v>
      </c>
      <c r="C1989" t="s">
        <v>6346</v>
      </c>
      <c r="D1989" t="s">
        <v>6942</v>
      </c>
      <c r="E1989" t="s">
        <v>119</v>
      </c>
      <c r="F1989" t="s">
        <v>119</v>
      </c>
      <c r="G1989" t="s">
        <v>165</v>
      </c>
      <c r="H1989" t="s">
        <v>6347</v>
      </c>
      <c r="I1989" t="s">
        <v>6944</v>
      </c>
      <c r="J1989" t="s">
        <v>6946</v>
      </c>
      <c r="K1989" t="s">
        <v>446</v>
      </c>
      <c r="L1989">
        <v>7</v>
      </c>
      <c r="M1989">
        <v>5</v>
      </c>
      <c r="N1989" t="s">
        <v>6349</v>
      </c>
      <c r="O1989" s="5">
        <f>1862</f>
        <v>1862</v>
      </c>
      <c r="P1989" t="s">
        <v>22</v>
      </c>
    </row>
    <row r="1990" spans="1:16" x14ac:dyDescent="0.35">
      <c r="A1990" t="s">
        <v>6942</v>
      </c>
      <c r="C1990" t="s">
        <v>6346</v>
      </c>
      <c r="D1990" t="s">
        <v>6942</v>
      </c>
      <c r="E1990" t="s">
        <v>119</v>
      </c>
      <c r="F1990" t="s">
        <v>119</v>
      </c>
      <c r="G1990" t="s">
        <v>165</v>
      </c>
      <c r="H1990" t="s">
        <v>6347</v>
      </c>
      <c r="I1990" t="s">
        <v>6536</v>
      </c>
      <c r="J1990" t="s">
        <v>6943</v>
      </c>
      <c r="K1990" t="s">
        <v>452</v>
      </c>
      <c r="L1990">
        <v>7</v>
      </c>
      <c r="M1990">
        <v>16</v>
      </c>
      <c r="N1990" t="s">
        <v>6349</v>
      </c>
      <c r="O1990" s="5">
        <f>6515</f>
        <v>6515</v>
      </c>
      <c r="P1990" t="s">
        <v>22</v>
      </c>
    </row>
    <row r="1991" spans="1:16" x14ac:dyDescent="0.35">
      <c r="A1991" t="s">
        <v>6942</v>
      </c>
      <c r="C1991" t="s">
        <v>6346</v>
      </c>
      <c r="D1991" t="s">
        <v>6942</v>
      </c>
      <c r="E1991" t="s">
        <v>119</v>
      </c>
      <c r="F1991" t="s">
        <v>119</v>
      </c>
      <c r="G1991" t="s">
        <v>165</v>
      </c>
      <c r="H1991" t="s">
        <v>6347</v>
      </c>
      <c r="I1991" t="s">
        <v>6348</v>
      </c>
      <c r="J1991" t="s">
        <v>480</v>
      </c>
      <c r="K1991" t="s">
        <v>446</v>
      </c>
      <c r="L1991">
        <v>7</v>
      </c>
      <c r="M1991">
        <v>1</v>
      </c>
      <c r="N1991" t="s">
        <v>6349</v>
      </c>
      <c r="O1991" s="5">
        <f>1663</f>
        <v>1663</v>
      </c>
      <c r="P1991" t="s">
        <v>22</v>
      </c>
    </row>
    <row r="1992" spans="1:16" x14ac:dyDescent="0.35">
      <c r="A1992" t="s">
        <v>6942</v>
      </c>
      <c r="C1992" t="s">
        <v>6346</v>
      </c>
      <c r="D1992" t="s">
        <v>6942</v>
      </c>
      <c r="E1992" t="s">
        <v>119</v>
      </c>
      <c r="F1992" t="s">
        <v>119</v>
      </c>
      <c r="G1992" t="s">
        <v>165</v>
      </c>
      <c r="H1992" t="s">
        <v>6347</v>
      </c>
      <c r="I1992" t="s">
        <v>6348</v>
      </c>
      <c r="J1992" t="s">
        <v>480</v>
      </c>
      <c r="K1992" t="s">
        <v>452</v>
      </c>
      <c r="L1992">
        <v>7</v>
      </c>
      <c r="M1992">
        <v>1</v>
      </c>
      <c r="N1992" t="s">
        <v>6349</v>
      </c>
      <c r="O1992" s="5">
        <f>1108</f>
        <v>1108</v>
      </c>
      <c r="P1992" t="s">
        <v>22</v>
      </c>
    </row>
    <row r="1993" spans="1:16" x14ac:dyDescent="0.35">
      <c r="A1993" t="s">
        <v>6942</v>
      </c>
      <c r="C1993" t="s">
        <v>6346</v>
      </c>
      <c r="D1993" t="s">
        <v>6942</v>
      </c>
      <c r="E1993" t="s">
        <v>119</v>
      </c>
      <c r="F1993" t="s">
        <v>119</v>
      </c>
      <c r="G1993" t="s">
        <v>165</v>
      </c>
      <c r="H1993" t="s">
        <v>6347</v>
      </c>
      <c r="I1993" t="s">
        <v>6536</v>
      </c>
      <c r="J1993" t="s">
        <v>6538</v>
      </c>
      <c r="K1993" t="s">
        <v>446</v>
      </c>
      <c r="L1993">
        <v>30</v>
      </c>
      <c r="M1993">
        <v>46</v>
      </c>
      <c r="N1993" t="s">
        <v>6349</v>
      </c>
      <c r="O1993" s="5">
        <f>21474</f>
        <v>21474</v>
      </c>
      <c r="P1993" t="s">
        <v>22</v>
      </c>
    </row>
    <row r="1994" spans="1:16" x14ac:dyDescent="0.35">
      <c r="A1994" t="s">
        <v>6942</v>
      </c>
      <c r="C1994" t="s">
        <v>6346</v>
      </c>
      <c r="D1994" t="s">
        <v>6942</v>
      </c>
      <c r="E1994" t="s">
        <v>119</v>
      </c>
      <c r="F1994" t="s">
        <v>119</v>
      </c>
      <c r="G1994" t="s">
        <v>165</v>
      </c>
      <c r="H1994" t="s">
        <v>6347</v>
      </c>
      <c r="I1994" t="s">
        <v>6348</v>
      </c>
      <c r="J1994" t="s">
        <v>453</v>
      </c>
      <c r="K1994" t="s">
        <v>452</v>
      </c>
      <c r="L1994">
        <v>30</v>
      </c>
      <c r="M1994">
        <v>1</v>
      </c>
      <c r="N1994" t="s">
        <v>6349</v>
      </c>
      <c r="O1994" s="5">
        <f>150</f>
        <v>150</v>
      </c>
      <c r="P1994" t="s">
        <v>22</v>
      </c>
    </row>
    <row r="1995" spans="1:16" x14ac:dyDescent="0.35">
      <c r="A1995" t="s">
        <v>6942</v>
      </c>
      <c r="C1995" t="s">
        <v>6346</v>
      </c>
      <c r="D1995" t="s">
        <v>6942</v>
      </c>
      <c r="E1995" t="s">
        <v>119</v>
      </c>
      <c r="F1995" t="s">
        <v>119</v>
      </c>
      <c r="G1995" t="s">
        <v>165</v>
      </c>
      <c r="H1995" t="s">
        <v>6347</v>
      </c>
      <c r="I1995" t="s">
        <v>6536</v>
      </c>
      <c r="J1995" t="s">
        <v>6947</v>
      </c>
      <c r="K1995" t="s">
        <v>452</v>
      </c>
      <c r="L1995">
        <v>30</v>
      </c>
      <c r="M1995">
        <v>4</v>
      </c>
      <c r="N1995" t="s">
        <v>6349</v>
      </c>
      <c r="O1995" s="5">
        <f>1242</f>
        <v>1242</v>
      </c>
      <c r="P1995" t="s">
        <v>2934</v>
      </c>
    </row>
    <row r="1996" spans="1:16" x14ac:dyDescent="0.35">
      <c r="A1996" t="s">
        <v>6942</v>
      </c>
      <c r="C1996" t="s">
        <v>6346</v>
      </c>
      <c r="D1996" t="s">
        <v>6942</v>
      </c>
      <c r="E1996" t="s">
        <v>119</v>
      </c>
      <c r="F1996" t="s">
        <v>119</v>
      </c>
      <c r="G1996" t="s">
        <v>165</v>
      </c>
      <c r="H1996" t="s">
        <v>6347</v>
      </c>
      <c r="I1996" t="s">
        <v>6351</v>
      </c>
      <c r="J1996" t="s">
        <v>6352</v>
      </c>
      <c r="K1996" t="s">
        <v>452</v>
      </c>
      <c r="L1996">
        <v>30</v>
      </c>
      <c r="N1996" t="s">
        <v>6349</v>
      </c>
      <c r="O1996" s="5">
        <f>119918</f>
        <v>119918</v>
      </c>
    </row>
    <row r="1997" spans="1:16" x14ac:dyDescent="0.35">
      <c r="A1997" t="s">
        <v>6942</v>
      </c>
      <c r="C1997" t="s">
        <v>6346</v>
      </c>
      <c r="D1997" t="s">
        <v>6942</v>
      </c>
      <c r="E1997" t="s">
        <v>119</v>
      </c>
      <c r="F1997" t="s">
        <v>119</v>
      </c>
      <c r="G1997" t="s">
        <v>165</v>
      </c>
      <c r="H1997" t="s">
        <v>6347</v>
      </c>
      <c r="I1997" t="s">
        <v>6348</v>
      </c>
      <c r="J1997" t="s">
        <v>451</v>
      </c>
      <c r="K1997" t="s">
        <v>452</v>
      </c>
      <c r="L1997">
        <v>30</v>
      </c>
      <c r="M1997">
        <v>5</v>
      </c>
      <c r="N1997" t="s">
        <v>6349</v>
      </c>
      <c r="O1997" s="5">
        <f>1396</f>
        <v>1396</v>
      </c>
      <c r="P1997" t="s">
        <v>22</v>
      </c>
    </row>
    <row r="1998" spans="1:16" x14ac:dyDescent="0.35">
      <c r="A1998" t="s">
        <v>6942</v>
      </c>
      <c r="C1998" t="s">
        <v>6346</v>
      </c>
      <c r="D1998" t="s">
        <v>6942</v>
      </c>
      <c r="E1998" t="s">
        <v>119</v>
      </c>
      <c r="F1998" t="s">
        <v>119</v>
      </c>
      <c r="G1998" t="s">
        <v>165</v>
      </c>
      <c r="H1998" t="s">
        <v>6347</v>
      </c>
      <c r="I1998" t="s">
        <v>6348</v>
      </c>
      <c r="J1998" t="s">
        <v>481</v>
      </c>
      <c r="K1998" t="s">
        <v>446</v>
      </c>
      <c r="L1998">
        <v>7</v>
      </c>
      <c r="M1998">
        <v>2</v>
      </c>
      <c r="N1998" t="s">
        <v>6349</v>
      </c>
      <c r="O1998" s="5">
        <f>2052</f>
        <v>2052</v>
      </c>
      <c r="P1998" t="s">
        <v>22</v>
      </c>
    </row>
    <row r="1999" spans="1:16" x14ac:dyDescent="0.35">
      <c r="A1999" t="s">
        <v>6942</v>
      </c>
      <c r="C1999" t="s">
        <v>6346</v>
      </c>
      <c r="D1999" t="s">
        <v>6942</v>
      </c>
      <c r="E1999" t="s">
        <v>119</v>
      </c>
      <c r="F1999" t="s">
        <v>119</v>
      </c>
      <c r="G1999" t="s">
        <v>165</v>
      </c>
      <c r="H1999" t="s">
        <v>6347</v>
      </c>
      <c r="I1999" t="s">
        <v>6348</v>
      </c>
      <c r="J1999" t="s">
        <v>451</v>
      </c>
      <c r="K1999" t="s">
        <v>446</v>
      </c>
      <c r="L1999">
        <v>30</v>
      </c>
      <c r="M1999">
        <v>5</v>
      </c>
      <c r="N1999" t="s">
        <v>6349</v>
      </c>
      <c r="O1999" s="5">
        <f>2090</f>
        <v>2090</v>
      </c>
      <c r="P1999" t="s">
        <v>22</v>
      </c>
    </row>
    <row r="2000" spans="1:16" x14ac:dyDescent="0.35">
      <c r="A2000" t="s">
        <v>6942</v>
      </c>
      <c r="C2000" t="s">
        <v>6346</v>
      </c>
      <c r="D2000" t="s">
        <v>6942</v>
      </c>
      <c r="E2000" t="s">
        <v>119</v>
      </c>
      <c r="F2000" t="s">
        <v>119</v>
      </c>
      <c r="G2000" t="s">
        <v>165</v>
      </c>
      <c r="H2000" t="s">
        <v>6347</v>
      </c>
      <c r="I2000" t="s">
        <v>6348</v>
      </c>
      <c r="J2000" t="s">
        <v>470</v>
      </c>
      <c r="K2000" t="s">
        <v>452</v>
      </c>
      <c r="L2000">
        <v>7</v>
      </c>
      <c r="M2000">
        <v>4</v>
      </c>
      <c r="N2000" t="s">
        <v>6349</v>
      </c>
      <c r="O2000" s="5">
        <f>2367</f>
        <v>2367</v>
      </c>
      <c r="P2000" t="s">
        <v>22</v>
      </c>
    </row>
    <row r="2001" spans="1:16" x14ac:dyDescent="0.35">
      <c r="A2001" t="s">
        <v>6942</v>
      </c>
      <c r="C2001" t="s">
        <v>6346</v>
      </c>
      <c r="D2001" t="s">
        <v>6942</v>
      </c>
      <c r="E2001" t="s">
        <v>119</v>
      </c>
      <c r="F2001" t="s">
        <v>119</v>
      </c>
      <c r="G2001" t="s">
        <v>165</v>
      </c>
      <c r="H2001" t="s">
        <v>6347</v>
      </c>
      <c r="I2001" t="s">
        <v>6348</v>
      </c>
      <c r="J2001" t="s">
        <v>491</v>
      </c>
      <c r="K2001" t="s">
        <v>452</v>
      </c>
      <c r="L2001">
        <v>30</v>
      </c>
      <c r="M2001">
        <v>3</v>
      </c>
      <c r="N2001" t="s">
        <v>6349</v>
      </c>
      <c r="O2001" s="5">
        <f>32985</f>
        <v>32985</v>
      </c>
      <c r="P2001" t="s">
        <v>22</v>
      </c>
    </row>
    <row r="2002" spans="1:16" x14ac:dyDescent="0.35">
      <c r="A2002" t="s">
        <v>6942</v>
      </c>
      <c r="C2002" t="s">
        <v>6346</v>
      </c>
      <c r="D2002" t="s">
        <v>6942</v>
      </c>
      <c r="E2002" t="s">
        <v>119</v>
      </c>
      <c r="F2002" t="s">
        <v>119</v>
      </c>
      <c r="G2002" t="s">
        <v>165</v>
      </c>
      <c r="H2002" t="s">
        <v>6347</v>
      </c>
      <c r="I2002" t="s">
        <v>6348</v>
      </c>
      <c r="J2002" t="s">
        <v>471</v>
      </c>
      <c r="K2002" t="s">
        <v>446</v>
      </c>
      <c r="L2002">
        <v>30</v>
      </c>
      <c r="M2002">
        <v>1</v>
      </c>
      <c r="N2002" t="s">
        <v>6349</v>
      </c>
      <c r="O2002" s="5">
        <f>932</f>
        <v>932</v>
      </c>
      <c r="P2002" t="s">
        <v>22</v>
      </c>
    </row>
    <row r="2003" spans="1:16" x14ac:dyDescent="0.35">
      <c r="A2003" t="s">
        <v>6942</v>
      </c>
      <c r="C2003" t="s">
        <v>6346</v>
      </c>
      <c r="D2003" t="s">
        <v>6942</v>
      </c>
      <c r="E2003" t="s">
        <v>119</v>
      </c>
      <c r="F2003" t="s">
        <v>119</v>
      </c>
      <c r="G2003" t="s">
        <v>165</v>
      </c>
      <c r="H2003" t="s">
        <v>6347</v>
      </c>
      <c r="I2003" t="s">
        <v>6348</v>
      </c>
      <c r="J2003" t="s">
        <v>469</v>
      </c>
      <c r="K2003" t="s">
        <v>452</v>
      </c>
      <c r="L2003">
        <v>7</v>
      </c>
      <c r="M2003">
        <v>2</v>
      </c>
      <c r="N2003" t="s">
        <v>6349</v>
      </c>
      <c r="O2003" s="5">
        <f>2677</f>
        <v>2677</v>
      </c>
      <c r="P2003" t="s">
        <v>22</v>
      </c>
    </row>
    <row r="2004" spans="1:16" x14ac:dyDescent="0.35">
      <c r="A2004" t="s">
        <v>6942</v>
      </c>
      <c r="C2004" t="s">
        <v>6346</v>
      </c>
      <c r="D2004" t="s">
        <v>6942</v>
      </c>
      <c r="E2004" t="s">
        <v>119</v>
      </c>
      <c r="F2004" t="s">
        <v>119</v>
      </c>
      <c r="G2004" t="s">
        <v>165</v>
      </c>
      <c r="H2004" t="s">
        <v>6347</v>
      </c>
      <c r="I2004" t="s">
        <v>6348</v>
      </c>
      <c r="J2004" t="s">
        <v>479</v>
      </c>
      <c r="K2004" t="s">
        <v>446</v>
      </c>
      <c r="L2004">
        <v>7</v>
      </c>
      <c r="M2004">
        <v>1</v>
      </c>
      <c r="N2004" t="s">
        <v>6349</v>
      </c>
      <c r="O2004" s="5">
        <f>1473</f>
        <v>1473</v>
      </c>
      <c r="P2004" t="s">
        <v>22</v>
      </c>
    </row>
    <row r="2005" spans="1:16" x14ac:dyDescent="0.35">
      <c r="A2005" t="s">
        <v>6942</v>
      </c>
      <c r="C2005" t="s">
        <v>6346</v>
      </c>
      <c r="D2005" t="s">
        <v>6942</v>
      </c>
      <c r="E2005" t="s">
        <v>119</v>
      </c>
      <c r="F2005" t="s">
        <v>119</v>
      </c>
      <c r="G2005" t="s">
        <v>165</v>
      </c>
      <c r="H2005" t="s">
        <v>6347</v>
      </c>
      <c r="I2005" t="s">
        <v>6348</v>
      </c>
      <c r="J2005" t="s">
        <v>477</v>
      </c>
      <c r="K2005" t="s">
        <v>452</v>
      </c>
      <c r="L2005">
        <v>30</v>
      </c>
      <c r="M2005">
        <v>1</v>
      </c>
      <c r="N2005" t="s">
        <v>6349</v>
      </c>
      <c r="O2005" s="5">
        <f>404</f>
        <v>404</v>
      </c>
      <c r="P2005" t="s">
        <v>22</v>
      </c>
    </row>
    <row r="2006" spans="1:16" x14ac:dyDescent="0.35">
      <c r="A2006" t="s">
        <v>6942</v>
      </c>
      <c r="C2006" t="s">
        <v>6346</v>
      </c>
      <c r="D2006" t="s">
        <v>6942</v>
      </c>
      <c r="E2006" t="s">
        <v>119</v>
      </c>
      <c r="F2006" t="s">
        <v>119</v>
      </c>
      <c r="G2006" t="s">
        <v>165</v>
      </c>
      <c r="H2006" t="s">
        <v>6347</v>
      </c>
      <c r="I2006" t="s">
        <v>6348</v>
      </c>
      <c r="J2006" t="s">
        <v>487</v>
      </c>
      <c r="K2006" t="s">
        <v>446</v>
      </c>
      <c r="L2006">
        <v>7</v>
      </c>
      <c r="M2006">
        <v>4</v>
      </c>
      <c r="N2006" t="s">
        <v>6349</v>
      </c>
      <c r="O2006" s="5">
        <f>3326</f>
        <v>3326</v>
      </c>
      <c r="P2006" t="s">
        <v>22</v>
      </c>
    </row>
    <row r="2007" spans="1:16" x14ac:dyDescent="0.35">
      <c r="A2007" t="s">
        <v>6942</v>
      </c>
      <c r="C2007" t="s">
        <v>6346</v>
      </c>
      <c r="D2007" t="s">
        <v>6942</v>
      </c>
      <c r="E2007" t="s">
        <v>119</v>
      </c>
      <c r="F2007" t="s">
        <v>119</v>
      </c>
      <c r="G2007" t="s">
        <v>165</v>
      </c>
      <c r="H2007" t="s">
        <v>6347</v>
      </c>
      <c r="I2007" t="s">
        <v>6348</v>
      </c>
      <c r="J2007" t="s">
        <v>448</v>
      </c>
      <c r="K2007" t="s">
        <v>446</v>
      </c>
      <c r="L2007">
        <v>60</v>
      </c>
      <c r="M2007">
        <v>18</v>
      </c>
      <c r="N2007" t="s">
        <v>6349</v>
      </c>
      <c r="O2007" s="5">
        <f>18644</f>
        <v>18644</v>
      </c>
      <c r="P2007" t="s">
        <v>22</v>
      </c>
    </row>
    <row r="2008" spans="1:16" x14ac:dyDescent="0.35">
      <c r="A2008" t="s">
        <v>6942</v>
      </c>
      <c r="C2008" t="s">
        <v>6346</v>
      </c>
      <c r="D2008" t="s">
        <v>6942</v>
      </c>
      <c r="E2008" t="s">
        <v>119</v>
      </c>
      <c r="F2008" t="s">
        <v>119</v>
      </c>
      <c r="G2008" t="s">
        <v>165</v>
      </c>
      <c r="H2008" t="s">
        <v>6347</v>
      </c>
      <c r="I2008" t="s">
        <v>6348</v>
      </c>
      <c r="J2008" t="s">
        <v>481</v>
      </c>
      <c r="K2008" t="s">
        <v>446</v>
      </c>
      <c r="L2008">
        <v>60</v>
      </c>
      <c r="M2008">
        <v>2</v>
      </c>
      <c r="N2008" t="s">
        <v>6349</v>
      </c>
      <c r="O2008" s="5">
        <f>2054</f>
        <v>2054</v>
      </c>
      <c r="P2008" t="s">
        <v>22</v>
      </c>
    </row>
    <row r="2009" spans="1:16" hidden="1" x14ac:dyDescent="0.35">
      <c r="A2009" t="s">
        <v>6942</v>
      </c>
      <c r="C2009" t="s">
        <v>6346</v>
      </c>
      <c r="D2009" t="s">
        <v>6942</v>
      </c>
      <c r="E2009" t="s">
        <v>119</v>
      </c>
      <c r="F2009" t="s">
        <v>119</v>
      </c>
      <c r="G2009" t="s">
        <v>154</v>
      </c>
      <c r="H2009" t="s">
        <v>6347</v>
      </c>
      <c r="I2009" t="s">
        <v>6354</v>
      </c>
      <c r="N2009" t="s">
        <v>6349</v>
      </c>
      <c r="O2009" s="5">
        <f>0</f>
        <v>0</v>
      </c>
    </row>
    <row r="2010" spans="1:16" x14ac:dyDescent="0.35">
      <c r="A2010" t="s">
        <v>6942</v>
      </c>
      <c r="C2010" t="s">
        <v>6346</v>
      </c>
      <c r="D2010" t="s">
        <v>6942</v>
      </c>
      <c r="E2010" t="s">
        <v>119</v>
      </c>
      <c r="F2010" t="s">
        <v>119</v>
      </c>
      <c r="G2010" t="s">
        <v>165</v>
      </c>
      <c r="H2010" t="s">
        <v>6347</v>
      </c>
      <c r="I2010" t="s">
        <v>6536</v>
      </c>
      <c r="J2010" t="s">
        <v>6538</v>
      </c>
      <c r="K2010" t="s">
        <v>446</v>
      </c>
      <c r="L2010">
        <v>7</v>
      </c>
      <c r="M2010">
        <v>46</v>
      </c>
      <c r="N2010" t="s">
        <v>6349</v>
      </c>
      <c r="O2010" s="5">
        <f>21305</f>
        <v>21305</v>
      </c>
      <c r="P2010" t="s">
        <v>22</v>
      </c>
    </row>
    <row r="2011" spans="1:16" x14ac:dyDescent="0.35">
      <c r="A2011" t="s">
        <v>6942</v>
      </c>
      <c r="C2011" t="s">
        <v>6346</v>
      </c>
      <c r="D2011" t="s">
        <v>6942</v>
      </c>
      <c r="E2011" t="s">
        <v>119</v>
      </c>
      <c r="F2011" t="s">
        <v>119</v>
      </c>
      <c r="G2011" t="s">
        <v>165</v>
      </c>
      <c r="H2011" t="s">
        <v>6347</v>
      </c>
      <c r="I2011" t="s">
        <v>6536</v>
      </c>
      <c r="J2011" t="s">
        <v>6943</v>
      </c>
      <c r="K2011" t="s">
        <v>446</v>
      </c>
      <c r="L2011">
        <v>60</v>
      </c>
      <c r="M2011">
        <v>16</v>
      </c>
      <c r="N2011" t="s">
        <v>6349</v>
      </c>
      <c r="O2011" s="5">
        <f>9928</f>
        <v>9928</v>
      </c>
      <c r="P2011" t="s">
        <v>22</v>
      </c>
    </row>
    <row r="2012" spans="1:16" x14ac:dyDescent="0.35">
      <c r="A2012" t="s">
        <v>6942</v>
      </c>
      <c r="C2012" t="s">
        <v>6346</v>
      </c>
      <c r="D2012" t="s">
        <v>6942</v>
      </c>
      <c r="E2012" t="s">
        <v>119</v>
      </c>
      <c r="F2012" t="s">
        <v>119</v>
      </c>
      <c r="G2012" t="s">
        <v>165</v>
      </c>
      <c r="H2012" t="s">
        <v>6347</v>
      </c>
      <c r="I2012" t="s">
        <v>6348</v>
      </c>
      <c r="J2012" t="s">
        <v>489</v>
      </c>
      <c r="K2012" t="s">
        <v>446</v>
      </c>
      <c r="L2012">
        <v>60</v>
      </c>
      <c r="M2012">
        <v>7</v>
      </c>
      <c r="N2012" t="s">
        <v>6349</v>
      </c>
      <c r="O2012" s="5">
        <f>8586</f>
        <v>8586</v>
      </c>
      <c r="P2012" t="s">
        <v>22</v>
      </c>
    </row>
    <row r="2013" spans="1:16" x14ac:dyDescent="0.35">
      <c r="A2013" t="s">
        <v>6942</v>
      </c>
      <c r="C2013" t="s">
        <v>6346</v>
      </c>
      <c r="D2013" t="s">
        <v>6942</v>
      </c>
      <c r="E2013" t="s">
        <v>119</v>
      </c>
      <c r="F2013" t="s">
        <v>119</v>
      </c>
      <c r="G2013" t="s">
        <v>165</v>
      </c>
      <c r="H2013" t="s">
        <v>6347</v>
      </c>
      <c r="I2013" t="s">
        <v>6348</v>
      </c>
      <c r="J2013" t="s">
        <v>442</v>
      </c>
      <c r="K2013" t="s">
        <v>446</v>
      </c>
      <c r="L2013">
        <v>30</v>
      </c>
      <c r="M2013">
        <v>2</v>
      </c>
      <c r="N2013" t="s">
        <v>6349</v>
      </c>
      <c r="O2013" s="5">
        <f>429</f>
        <v>429</v>
      </c>
      <c r="P2013" t="s">
        <v>22</v>
      </c>
    </row>
    <row r="2014" spans="1:16" hidden="1" x14ac:dyDescent="0.35">
      <c r="A2014" t="s">
        <v>6942</v>
      </c>
      <c r="C2014" t="s">
        <v>6346</v>
      </c>
      <c r="D2014" t="s">
        <v>6942</v>
      </c>
      <c r="E2014" t="s">
        <v>119</v>
      </c>
      <c r="F2014" t="s">
        <v>119</v>
      </c>
      <c r="G2014" t="s">
        <v>154</v>
      </c>
      <c r="H2014" t="s">
        <v>6347</v>
      </c>
      <c r="I2014" t="s">
        <v>6542</v>
      </c>
      <c r="N2014" t="s">
        <v>6349</v>
      </c>
      <c r="O2014" s="5">
        <f>0</f>
        <v>0</v>
      </c>
    </row>
    <row r="2015" spans="1:16" x14ac:dyDescent="0.35">
      <c r="A2015" t="s">
        <v>6942</v>
      </c>
      <c r="C2015" t="s">
        <v>6346</v>
      </c>
      <c r="D2015" t="s">
        <v>6942</v>
      </c>
      <c r="E2015" t="s">
        <v>119</v>
      </c>
      <c r="F2015" t="s">
        <v>119</v>
      </c>
      <c r="G2015" t="s">
        <v>165</v>
      </c>
      <c r="H2015" t="s">
        <v>6347</v>
      </c>
      <c r="I2015" t="s">
        <v>6348</v>
      </c>
      <c r="J2015" t="s">
        <v>476</v>
      </c>
      <c r="K2015" t="s">
        <v>446</v>
      </c>
      <c r="L2015">
        <v>7</v>
      </c>
      <c r="M2015">
        <v>5</v>
      </c>
      <c r="N2015" t="s">
        <v>6349</v>
      </c>
      <c r="O2015" s="5">
        <f>2565</f>
        <v>2565</v>
      </c>
      <c r="P2015" t="s">
        <v>22</v>
      </c>
    </row>
    <row r="2016" spans="1:16" hidden="1" x14ac:dyDescent="0.35">
      <c r="A2016" t="s">
        <v>6942</v>
      </c>
      <c r="C2016" t="s">
        <v>6346</v>
      </c>
      <c r="D2016" t="s">
        <v>6942</v>
      </c>
      <c r="E2016" t="s">
        <v>119</v>
      </c>
      <c r="F2016" t="s">
        <v>119</v>
      </c>
      <c r="G2016" t="s">
        <v>154</v>
      </c>
      <c r="H2016" t="s">
        <v>6347</v>
      </c>
      <c r="I2016" t="s">
        <v>6353</v>
      </c>
      <c r="N2016" t="s">
        <v>6349</v>
      </c>
      <c r="O2016" s="5">
        <f>0</f>
        <v>0</v>
      </c>
    </row>
    <row r="2017" spans="1:16" x14ac:dyDescent="0.35">
      <c r="A2017" t="s">
        <v>6942</v>
      </c>
      <c r="C2017" t="s">
        <v>6346</v>
      </c>
      <c r="D2017" t="s">
        <v>6942</v>
      </c>
      <c r="E2017" t="s">
        <v>119</v>
      </c>
      <c r="F2017" t="s">
        <v>119</v>
      </c>
      <c r="G2017" t="s">
        <v>165</v>
      </c>
      <c r="H2017" t="s">
        <v>6347</v>
      </c>
      <c r="I2017" t="s">
        <v>6348</v>
      </c>
      <c r="J2017" t="s">
        <v>480</v>
      </c>
      <c r="K2017" t="s">
        <v>446</v>
      </c>
      <c r="L2017">
        <v>60</v>
      </c>
      <c r="M2017">
        <v>1</v>
      </c>
      <c r="N2017" t="s">
        <v>6349</v>
      </c>
      <c r="O2017" s="5">
        <f>1678</f>
        <v>1678</v>
      </c>
      <c r="P2017" t="s">
        <v>22</v>
      </c>
    </row>
    <row r="2018" spans="1:16" x14ac:dyDescent="0.35">
      <c r="A2018" t="s">
        <v>6942</v>
      </c>
      <c r="C2018" t="s">
        <v>6346</v>
      </c>
      <c r="D2018" t="s">
        <v>6942</v>
      </c>
      <c r="E2018" t="s">
        <v>119</v>
      </c>
      <c r="F2018" t="s">
        <v>119</v>
      </c>
      <c r="G2018" t="s">
        <v>165</v>
      </c>
      <c r="H2018" t="s">
        <v>6347</v>
      </c>
      <c r="I2018" t="s">
        <v>6348</v>
      </c>
      <c r="J2018" t="s">
        <v>488</v>
      </c>
      <c r="K2018" t="s">
        <v>452</v>
      </c>
      <c r="L2018">
        <v>7</v>
      </c>
      <c r="M2018">
        <v>1</v>
      </c>
      <c r="N2018" t="s">
        <v>6349</v>
      </c>
      <c r="O2018" s="5">
        <f>1361</f>
        <v>1361</v>
      </c>
      <c r="P2018" t="s">
        <v>22</v>
      </c>
    </row>
    <row r="2019" spans="1:16" x14ac:dyDescent="0.35">
      <c r="A2019" t="s">
        <v>6942</v>
      </c>
      <c r="C2019" t="s">
        <v>6346</v>
      </c>
      <c r="D2019" t="s">
        <v>6942</v>
      </c>
      <c r="E2019" t="s">
        <v>119</v>
      </c>
      <c r="F2019" t="s">
        <v>119</v>
      </c>
      <c r="G2019" t="s">
        <v>165</v>
      </c>
      <c r="H2019" t="s">
        <v>6347</v>
      </c>
      <c r="I2019" t="s">
        <v>6348</v>
      </c>
      <c r="J2019" t="s">
        <v>451</v>
      </c>
      <c r="K2019" t="s">
        <v>446</v>
      </c>
      <c r="L2019">
        <v>60</v>
      </c>
      <c r="M2019">
        <v>5</v>
      </c>
      <c r="N2019" t="s">
        <v>6349</v>
      </c>
      <c r="O2019" s="5">
        <f>2093</f>
        <v>2093</v>
      </c>
      <c r="P2019" t="s">
        <v>22</v>
      </c>
    </row>
    <row r="2020" spans="1:16" x14ac:dyDescent="0.35">
      <c r="A2020" t="s">
        <v>6942</v>
      </c>
      <c r="C2020" t="s">
        <v>6346</v>
      </c>
      <c r="D2020" t="s">
        <v>6942</v>
      </c>
      <c r="E2020" t="s">
        <v>119</v>
      </c>
      <c r="F2020" t="s">
        <v>119</v>
      </c>
      <c r="G2020" t="s">
        <v>165</v>
      </c>
      <c r="H2020" t="s">
        <v>6347</v>
      </c>
      <c r="I2020" t="s">
        <v>6348</v>
      </c>
      <c r="J2020" t="s">
        <v>490</v>
      </c>
      <c r="K2020" t="s">
        <v>452</v>
      </c>
      <c r="L2020">
        <v>30</v>
      </c>
      <c r="M2020">
        <v>2</v>
      </c>
      <c r="N2020" t="s">
        <v>6349</v>
      </c>
      <c r="O2020" s="5">
        <f>5792</f>
        <v>5792</v>
      </c>
      <c r="P2020" t="s">
        <v>22</v>
      </c>
    </row>
    <row r="2021" spans="1:16" x14ac:dyDescent="0.35">
      <c r="A2021" t="s">
        <v>6942</v>
      </c>
      <c r="C2021" t="s">
        <v>6346</v>
      </c>
      <c r="D2021" t="s">
        <v>6942</v>
      </c>
      <c r="E2021" t="s">
        <v>119</v>
      </c>
      <c r="F2021" t="s">
        <v>119</v>
      </c>
      <c r="G2021" t="s">
        <v>165</v>
      </c>
      <c r="H2021" t="s">
        <v>6347</v>
      </c>
      <c r="I2021" t="s">
        <v>6944</v>
      </c>
      <c r="J2021" t="s">
        <v>6946</v>
      </c>
      <c r="K2021" t="s">
        <v>452</v>
      </c>
      <c r="L2021">
        <v>7</v>
      </c>
      <c r="M2021">
        <v>5</v>
      </c>
      <c r="N2021" t="s">
        <v>6349</v>
      </c>
      <c r="O2021" s="5">
        <f>1179</f>
        <v>1179</v>
      </c>
      <c r="P2021" t="s">
        <v>22</v>
      </c>
    </row>
    <row r="2022" spans="1:16" x14ac:dyDescent="0.35">
      <c r="A2022" t="s">
        <v>6942</v>
      </c>
      <c r="C2022" t="s">
        <v>6346</v>
      </c>
      <c r="D2022" t="s">
        <v>6942</v>
      </c>
      <c r="E2022" t="s">
        <v>119</v>
      </c>
      <c r="F2022" t="s">
        <v>119</v>
      </c>
      <c r="G2022" t="s">
        <v>165</v>
      </c>
      <c r="H2022" t="s">
        <v>6347</v>
      </c>
      <c r="I2022" t="s">
        <v>6944</v>
      </c>
      <c r="J2022" t="s">
        <v>6946</v>
      </c>
      <c r="K2022" t="s">
        <v>446</v>
      </c>
      <c r="L2022">
        <v>60</v>
      </c>
      <c r="M2022">
        <v>5</v>
      </c>
      <c r="N2022" t="s">
        <v>6349</v>
      </c>
      <c r="O2022" s="5">
        <f>1114</f>
        <v>1114</v>
      </c>
      <c r="P2022" t="s">
        <v>22</v>
      </c>
    </row>
    <row r="2023" spans="1:16" x14ac:dyDescent="0.35">
      <c r="A2023" t="s">
        <v>6942</v>
      </c>
      <c r="C2023" t="s">
        <v>6346</v>
      </c>
      <c r="D2023" t="s">
        <v>6942</v>
      </c>
      <c r="E2023" t="s">
        <v>119</v>
      </c>
      <c r="F2023" t="s">
        <v>119</v>
      </c>
      <c r="G2023" t="s">
        <v>165</v>
      </c>
      <c r="H2023" t="s">
        <v>6347</v>
      </c>
      <c r="I2023" t="s">
        <v>6348</v>
      </c>
      <c r="J2023" t="s">
        <v>451</v>
      </c>
      <c r="K2023" t="s">
        <v>452</v>
      </c>
      <c r="L2023">
        <v>60</v>
      </c>
      <c r="M2023">
        <v>5</v>
      </c>
      <c r="N2023" t="s">
        <v>6349</v>
      </c>
      <c r="O2023" s="5">
        <f>1398</f>
        <v>1398</v>
      </c>
      <c r="P2023" t="s">
        <v>22</v>
      </c>
    </row>
    <row r="2024" spans="1:16" x14ac:dyDescent="0.35">
      <c r="A2024" t="s">
        <v>6942</v>
      </c>
      <c r="C2024" t="s">
        <v>6346</v>
      </c>
      <c r="D2024" t="s">
        <v>6942</v>
      </c>
      <c r="E2024" t="s">
        <v>119</v>
      </c>
      <c r="F2024" t="s">
        <v>119</v>
      </c>
      <c r="G2024" t="s">
        <v>165</v>
      </c>
      <c r="H2024" t="s">
        <v>6347</v>
      </c>
      <c r="I2024" t="s">
        <v>6348</v>
      </c>
      <c r="J2024" t="s">
        <v>481</v>
      </c>
      <c r="K2024" t="s">
        <v>446</v>
      </c>
      <c r="L2024">
        <v>30</v>
      </c>
      <c r="M2024">
        <v>2</v>
      </c>
      <c r="N2024" t="s">
        <v>6349</v>
      </c>
      <c r="O2024" s="5">
        <f>2068</f>
        <v>2068</v>
      </c>
      <c r="P2024" t="s">
        <v>22</v>
      </c>
    </row>
    <row r="2025" spans="1:16" x14ac:dyDescent="0.35">
      <c r="A2025" t="s">
        <v>6942</v>
      </c>
      <c r="C2025" t="s">
        <v>6346</v>
      </c>
      <c r="D2025" t="s">
        <v>6942</v>
      </c>
      <c r="E2025" t="s">
        <v>119</v>
      </c>
      <c r="F2025" t="s">
        <v>119</v>
      </c>
      <c r="G2025" t="s">
        <v>165</v>
      </c>
      <c r="H2025" t="s">
        <v>6347</v>
      </c>
      <c r="I2025" t="s">
        <v>6944</v>
      </c>
      <c r="J2025" t="s">
        <v>6945</v>
      </c>
      <c r="K2025" t="s">
        <v>446</v>
      </c>
      <c r="L2025">
        <v>7</v>
      </c>
      <c r="M2025">
        <v>1</v>
      </c>
      <c r="N2025" t="s">
        <v>6349</v>
      </c>
      <c r="O2025" s="5">
        <f>745</f>
        <v>745</v>
      </c>
      <c r="P2025" t="s">
        <v>22</v>
      </c>
    </row>
    <row r="2026" spans="1:16" x14ac:dyDescent="0.35">
      <c r="A2026" t="s">
        <v>6942</v>
      </c>
      <c r="C2026" t="s">
        <v>6346</v>
      </c>
      <c r="D2026" t="s">
        <v>6942</v>
      </c>
      <c r="E2026" t="s">
        <v>119</v>
      </c>
      <c r="F2026" t="s">
        <v>119</v>
      </c>
      <c r="G2026" t="s">
        <v>165</v>
      </c>
      <c r="H2026" t="s">
        <v>6347</v>
      </c>
      <c r="I2026" t="s">
        <v>6536</v>
      </c>
      <c r="J2026" t="s">
        <v>6538</v>
      </c>
      <c r="K2026" t="s">
        <v>452</v>
      </c>
      <c r="L2026">
        <v>30</v>
      </c>
      <c r="M2026">
        <v>22</v>
      </c>
      <c r="N2026" t="s">
        <v>6349</v>
      </c>
      <c r="O2026" s="5">
        <f>9072</f>
        <v>9072</v>
      </c>
      <c r="P2026" t="s">
        <v>86</v>
      </c>
    </row>
    <row r="2027" spans="1:16" x14ac:dyDescent="0.35">
      <c r="A2027" t="s">
        <v>6942</v>
      </c>
      <c r="C2027" t="s">
        <v>6346</v>
      </c>
      <c r="D2027" t="s">
        <v>6942</v>
      </c>
      <c r="E2027" t="s">
        <v>119</v>
      </c>
      <c r="F2027" t="s">
        <v>119</v>
      </c>
      <c r="G2027" t="s">
        <v>165</v>
      </c>
      <c r="H2027" t="s">
        <v>6347</v>
      </c>
      <c r="I2027" t="s">
        <v>6348</v>
      </c>
      <c r="J2027" t="s">
        <v>474</v>
      </c>
      <c r="K2027" t="s">
        <v>446</v>
      </c>
      <c r="L2027">
        <v>60</v>
      </c>
      <c r="M2027">
        <v>1</v>
      </c>
      <c r="N2027" t="s">
        <v>6349</v>
      </c>
      <c r="O2027" s="5">
        <f>843</f>
        <v>843</v>
      </c>
      <c r="P2027" t="s">
        <v>22</v>
      </c>
    </row>
    <row r="2028" spans="1:16" x14ac:dyDescent="0.35">
      <c r="A2028" t="s">
        <v>6942</v>
      </c>
      <c r="C2028" t="s">
        <v>6346</v>
      </c>
      <c r="D2028" t="s">
        <v>6942</v>
      </c>
      <c r="E2028" t="s">
        <v>119</v>
      </c>
      <c r="F2028" t="s">
        <v>119</v>
      </c>
      <c r="G2028" t="s">
        <v>165</v>
      </c>
      <c r="H2028" t="s">
        <v>6347</v>
      </c>
      <c r="I2028" t="s">
        <v>6348</v>
      </c>
      <c r="J2028" t="s">
        <v>453</v>
      </c>
      <c r="K2028" t="s">
        <v>452</v>
      </c>
      <c r="L2028">
        <v>7</v>
      </c>
      <c r="M2028">
        <v>1</v>
      </c>
      <c r="N2028" t="s">
        <v>6349</v>
      </c>
      <c r="O2028" s="5">
        <f>149</f>
        <v>149</v>
      </c>
      <c r="P2028" t="s">
        <v>22</v>
      </c>
    </row>
    <row r="2029" spans="1:16" x14ac:dyDescent="0.35">
      <c r="A2029" t="s">
        <v>6942</v>
      </c>
      <c r="C2029" t="s">
        <v>6346</v>
      </c>
      <c r="D2029" t="s">
        <v>6942</v>
      </c>
      <c r="E2029" t="s">
        <v>119</v>
      </c>
      <c r="F2029" t="s">
        <v>119</v>
      </c>
      <c r="G2029" t="s">
        <v>165</v>
      </c>
      <c r="H2029" t="s">
        <v>6347</v>
      </c>
      <c r="I2029" t="s">
        <v>6351</v>
      </c>
      <c r="J2029" t="s">
        <v>6355</v>
      </c>
      <c r="K2029" t="s">
        <v>452</v>
      </c>
      <c r="L2029">
        <v>30</v>
      </c>
      <c r="N2029" t="s">
        <v>6349</v>
      </c>
      <c r="O2029" s="5">
        <f>19292</f>
        <v>19292</v>
      </c>
    </row>
    <row r="2030" spans="1:16" x14ac:dyDescent="0.35">
      <c r="A2030" t="s">
        <v>6942</v>
      </c>
      <c r="C2030" t="s">
        <v>6346</v>
      </c>
      <c r="D2030" t="s">
        <v>6942</v>
      </c>
      <c r="E2030" t="s">
        <v>119</v>
      </c>
      <c r="F2030" t="s">
        <v>119</v>
      </c>
      <c r="G2030" t="s">
        <v>165</v>
      </c>
      <c r="H2030" t="s">
        <v>6347</v>
      </c>
      <c r="I2030" t="s">
        <v>6348</v>
      </c>
      <c r="J2030" t="s">
        <v>489</v>
      </c>
      <c r="K2030" t="s">
        <v>446</v>
      </c>
      <c r="L2030">
        <v>7</v>
      </c>
      <c r="M2030">
        <v>7</v>
      </c>
      <c r="N2030" t="s">
        <v>6349</v>
      </c>
      <c r="O2030" s="5">
        <f>8508</f>
        <v>8508</v>
      </c>
      <c r="P2030" t="s">
        <v>22</v>
      </c>
    </row>
    <row r="2031" spans="1:16" x14ac:dyDescent="0.35">
      <c r="A2031" t="s">
        <v>6942</v>
      </c>
      <c r="C2031" t="s">
        <v>6346</v>
      </c>
      <c r="D2031" t="s">
        <v>6942</v>
      </c>
      <c r="E2031" t="s">
        <v>119</v>
      </c>
      <c r="F2031" t="s">
        <v>119</v>
      </c>
      <c r="G2031" t="s">
        <v>165</v>
      </c>
      <c r="H2031" t="s">
        <v>6347</v>
      </c>
      <c r="I2031" t="s">
        <v>6944</v>
      </c>
      <c r="J2031" t="s">
        <v>6945</v>
      </c>
      <c r="K2031" t="s">
        <v>452</v>
      </c>
      <c r="L2031">
        <v>7</v>
      </c>
      <c r="M2031">
        <v>1</v>
      </c>
      <c r="N2031" t="s">
        <v>6349</v>
      </c>
      <c r="O2031" s="5">
        <f>472</f>
        <v>472</v>
      </c>
      <c r="P2031" t="s">
        <v>22</v>
      </c>
    </row>
    <row r="2032" spans="1:16" x14ac:dyDescent="0.35">
      <c r="A2032" t="s">
        <v>6942</v>
      </c>
      <c r="C2032" t="s">
        <v>6346</v>
      </c>
      <c r="D2032" t="s">
        <v>6942</v>
      </c>
      <c r="E2032" t="s">
        <v>119</v>
      </c>
      <c r="F2032" t="s">
        <v>119</v>
      </c>
      <c r="G2032" t="s">
        <v>165</v>
      </c>
      <c r="H2032" t="s">
        <v>6347</v>
      </c>
      <c r="I2032" t="s">
        <v>6348</v>
      </c>
      <c r="J2032" t="s">
        <v>481</v>
      </c>
      <c r="K2032" t="s">
        <v>452</v>
      </c>
      <c r="L2032">
        <v>60</v>
      </c>
      <c r="M2032">
        <v>2</v>
      </c>
      <c r="N2032" t="s">
        <v>6349</v>
      </c>
      <c r="O2032" s="5">
        <f>1338</f>
        <v>1338</v>
      </c>
      <c r="P2032" t="s">
        <v>22</v>
      </c>
    </row>
    <row r="2033" spans="1:16" x14ac:dyDescent="0.35">
      <c r="A2033" t="s">
        <v>6942</v>
      </c>
      <c r="C2033" t="s">
        <v>6346</v>
      </c>
      <c r="D2033" t="s">
        <v>6942</v>
      </c>
      <c r="E2033" t="s">
        <v>119</v>
      </c>
      <c r="F2033" t="s">
        <v>119</v>
      </c>
      <c r="G2033" t="s">
        <v>165</v>
      </c>
      <c r="H2033" t="s">
        <v>6347</v>
      </c>
      <c r="I2033" t="s">
        <v>6348</v>
      </c>
      <c r="J2033" t="s">
        <v>474</v>
      </c>
      <c r="K2033" t="s">
        <v>446</v>
      </c>
      <c r="L2033">
        <v>7</v>
      </c>
      <c r="M2033">
        <v>1</v>
      </c>
      <c r="N2033" t="s">
        <v>6349</v>
      </c>
      <c r="O2033" s="5">
        <f>636</f>
        <v>636</v>
      </c>
      <c r="P2033" t="s">
        <v>22</v>
      </c>
    </row>
    <row r="2034" spans="1:16" x14ac:dyDescent="0.35">
      <c r="A2034" t="s">
        <v>6942</v>
      </c>
      <c r="C2034" t="s">
        <v>6346</v>
      </c>
      <c r="D2034" t="s">
        <v>6942</v>
      </c>
      <c r="E2034" t="s">
        <v>119</v>
      </c>
      <c r="F2034" t="s">
        <v>119</v>
      </c>
      <c r="G2034" t="s">
        <v>165</v>
      </c>
      <c r="H2034" t="s">
        <v>6347</v>
      </c>
      <c r="I2034" t="s">
        <v>6348</v>
      </c>
      <c r="J2034" t="s">
        <v>494</v>
      </c>
      <c r="K2034" t="s">
        <v>446</v>
      </c>
      <c r="L2034">
        <v>7</v>
      </c>
      <c r="M2034">
        <v>4</v>
      </c>
      <c r="N2034" t="s">
        <v>6349</v>
      </c>
      <c r="O2034" s="5">
        <f>65689</f>
        <v>65689</v>
      </c>
      <c r="P2034" t="s">
        <v>22</v>
      </c>
    </row>
    <row r="2035" spans="1:16" x14ac:dyDescent="0.35">
      <c r="A2035" t="s">
        <v>6942</v>
      </c>
      <c r="C2035" t="s">
        <v>6346</v>
      </c>
      <c r="D2035" t="s">
        <v>6942</v>
      </c>
      <c r="E2035" t="s">
        <v>119</v>
      </c>
      <c r="F2035" t="s">
        <v>119</v>
      </c>
      <c r="G2035" t="s">
        <v>165</v>
      </c>
      <c r="H2035" t="s">
        <v>6347</v>
      </c>
      <c r="I2035" t="s">
        <v>6944</v>
      </c>
      <c r="J2035" t="s">
        <v>6945</v>
      </c>
      <c r="K2035" t="s">
        <v>446</v>
      </c>
      <c r="L2035">
        <v>60</v>
      </c>
      <c r="M2035">
        <v>1</v>
      </c>
      <c r="N2035" t="s">
        <v>6349</v>
      </c>
      <c r="O2035" s="5">
        <f>745</f>
        <v>745</v>
      </c>
      <c r="P2035" t="s">
        <v>22</v>
      </c>
    </row>
    <row r="2036" spans="1:16" x14ac:dyDescent="0.35">
      <c r="A2036" t="s">
        <v>6942</v>
      </c>
      <c r="C2036" t="s">
        <v>6346</v>
      </c>
      <c r="D2036" t="s">
        <v>6942</v>
      </c>
      <c r="E2036" t="s">
        <v>119</v>
      </c>
      <c r="F2036" t="s">
        <v>119</v>
      </c>
      <c r="G2036" t="s">
        <v>165</v>
      </c>
      <c r="H2036" t="s">
        <v>6347</v>
      </c>
      <c r="I2036" t="s">
        <v>6348</v>
      </c>
      <c r="J2036" t="s">
        <v>442</v>
      </c>
      <c r="K2036" t="s">
        <v>446</v>
      </c>
      <c r="L2036">
        <v>7</v>
      </c>
      <c r="M2036">
        <v>2</v>
      </c>
      <c r="N2036" t="s">
        <v>6349</v>
      </c>
      <c r="O2036" s="5">
        <f>425</f>
        <v>425</v>
      </c>
      <c r="P2036" t="s">
        <v>22</v>
      </c>
    </row>
    <row r="2037" spans="1:16" x14ac:dyDescent="0.35">
      <c r="A2037" t="s">
        <v>6942</v>
      </c>
      <c r="C2037" t="s">
        <v>6346</v>
      </c>
      <c r="D2037" t="s">
        <v>6942</v>
      </c>
      <c r="E2037" t="s">
        <v>119</v>
      </c>
      <c r="F2037" t="s">
        <v>119</v>
      </c>
      <c r="G2037" t="s">
        <v>165</v>
      </c>
      <c r="H2037" t="s">
        <v>6347</v>
      </c>
      <c r="I2037" t="s">
        <v>6348</v>
      </c>
      <c r="J2037" t="s">
        <v>479</v>
      </c>
      <c r="K2037" t="s">
        <v>452</v>
      </c>
      <c r="L2037">
        <v>7</v>
      </c>
      <c r="M2037">
        <v>1</v>
      </c>
      <c r="N2037" t="s">
        <v>6349</v>
      </c>
      <c r="O2037" s="5">
        <f>982</f>
        <v>982</v>
      </c>
      <c r="P2037" t="s">
        <v>22</v>
      </c>
    </row>
    <row r="2038" spans="1:16" x14ac:dyDescent="0.35">
      <c r="A2038" t="s">
        <v>6942</v>
      </c>
      <c r="C2038" t="s">
        <v>6346</v>
      </c>
      <c r="D2038" t="s">
        <v>6942</v>
      </c>
      <c r="E2038" t="s">
        <v>119</v>
      </c>
      <c r="F2038" t="s">
        <v>119</v>
      </c>
      <c r="G2038" t="s">
        <v>165</v>
      </c>
      <c r="H2038" t="s">
        <v>6347</v>
      </c>
      <c r="I2038" t="s">
        <v>6536</v>
      </c>
      <c r="J2038" t="s">
        <v>6947</v>
      </c>
      <c r="K2038" t="s">
        <v>446</v>
      </c>
      <c r="L2038">
        <v>7</v>
      </c>
      <c r="M2038">
        <v>4</v>
      </c>
      <c r="N2038" t="s">
        <v>6349</v>
      </c>
      <c r="O2038" s="5">
        <f>1852</f>
        <v>1852</v>
      </c>
      <c r="P2038" t="s">
        <v>2934</v>
      </c>
    </row>
    <row r="2039" spans="1:16" x14ac:dyDescent="0.35">
      <c r="A2039" t="s">
        <v>6942</v>
      </c>
      <c r="C2039" t="s">
        <v>6346</v>
      </c>
      <c r="D2039" t="s">
        <v>6942</v>
      </c>
      <c r="E2039" t="s">
        <v>119</v>
      </c>
      <c r="F2039" t="s">
        <v>119</v>
      </c>
      <c r="G2039" t="s">
        <v>165</v>
      </c>
      <c r="H2039" t="s">
        <v>6347</v>
      </c>
      <c r="I2039" t="s">
        <v>6536</v>
      </c>
      <c r="J2039" t="s">
        <v>6538</v>
      </c>
      <c r="K2039" t="s">
        <v>452</v>
      </c>
      <c r="L2039">
        <v>60</v>
      </c>
      <c r="M2039">
        <v>22</v>
      </c>
      <c r="N2039" t="s">
        <v>6349</v>
      </c>
      <c r="O2039" s="5">
        <f>9072</f>
        <v>9072</v>
      </c>
      <c r="P2039" t="s">
        <v>86</v>
      </c>
    </row>
    <row r="2040" spans="1:16" x14ac:dyDescent="0.35">
      <c r="A2040" t="s">
        <v>6942</v>
      </c>
      <c r="C2040" t="s">
        <v>6346</v>
      </c>
      <c r="D2040" t="s">
        <v>6942</v>
      </c>
      <c r="E2040" t="s">
        <v>119</v>
      </c>
      <c r="F2040" t="s">
        <v>119</v>
      </c>
      <c r="G2040" t="s">
        <v>165</v>
      </c>
      <c r="H2040" t="s">
        <v>6347</v>
      </c>
      <c r="I2040" t="s">
        <v>6348</v>
      </c>
      <c r="J2040" t="s">
        <v>487</v>
      </c>
      <c r="K2040" t="s">
        <v>452</v>
      </c>
      <c r="L2040">
        <v>60</v>
      </c>
      <c r="M2040">
        <v>4</v>
      </c>
      <c r="N2040" t="s">
        <v>6349</v>
      </c>
      <c r="O2040" s="5">
        <f>2249</f>
        <v>2249</v>
      </c>
      <c r="P2040" t="s">
        <v>22</v>
      </c>
    </row>
    <row r="2041" spans="1:16" x14ac:dyDescent="0.35">
      <c r="A2041" t="s">
        <v>6942</v>
      </c>
      <c r="C2041" t="s">
        <v>6346</v>
      </c>
      <c r="D2041" t="s">
        <v>6942</v>
      </c>
      <c r="E2041" t="s">
        <v>119</v>
      </c>
      <c r="F2041" t="s">
        <v>119</v>
      </c>
      <c r="G2041" t="s">
        <v>165</v>
      </c>
      <c r="H2041" t="s">
        <v>6347</v>
      </c>
      <c r="I2041" t="s">
        <v>6348</v>
      </c>
      <c r="J2041" t="s">
        <v>469</v>
      </c>
      <c r="K2041" t="s">
        <v>452</v>
      </c>
      <c r="L2041">
        <v>60</v>
      </c>
      <c r="M2041">
        <v>2</v>
      </c>
      <c r="N2041" t="s">
        <v>6349</v>
      </c>
      <c r="O2041" s="5">
        <f>2711</f>
        <v>2711</v>
      </c>
      <c r="P2041" t="s">
        <v>22</v>
      </c>
    </row>
    <row r="2042" spans="1:16" x14ac:dyDescent="0.35">
      <c r="A2042" t="s">
        <v>6942</v>
      </c>
      <c r="C2042" t="s">
        <v>6346</v>
      </c>
      <c r="D2042" t="s">
        <v>6942</v>
      </c>
      <c r="E2042" t="s">
        <v>119</v>
      </c>
      <c r="F2042" t="s">
        <v>119</v>
      </c>
      <c r="G2042" t="s">
        <v>165</v>
      </c>
      <c r="H2042" t="s">
        <v>6347</v>
      </c>
      <c r="I2042" t="s">
        <v>6536</v>
      </c>
      <c r="J2042" t="s">
        <v>6538</v>
      </c>
      <c r="K2042" t="s">
        <v>446</v>
      </c>
      <c r="L2042">
        <v>60</v>
      </c>
      <c r="M2042">
        <v>46</v>
      </c>
      <c r="N2042" t="s">
        <v>6349</v>
      </c>
      <c r="O2042" s="5">
        <f>21499</f>
        <v>21499</v>
      </c>
      <c r="P2042" t="s">
        <v>22</v>
      </c>
    </row>
    <row r="2043" spans="1:16" x14ac:dyDescent="0.35">
      <c r="A2043" t="s">
        <v>6942</v>
      </c>
      <c r="C2043" t="s">
        <v>6346</v>
      </c>
      <c r="D2043" t="s">
        <v>6942</v>
      </c>
      <c r="E2043" t="s">
        <v>119</v>
      </c>
      <c r="F2043" t="s">
        <v>119</v>
      </c>
      <c r="G2043" t="s">
        <v>165</v>
      </c>
      <c r="H2043" t="s">
        <v>6347</v>
      </c>
      <c r="I2043" t="s">
        <v>6348</v>
      </c>
      <c r="J2043" t="s">
        <v>469</v>
      </c>
      <c r="K2043" t="s">
        <v>446</v>
      </c>
      <c r="L2043">
        <v>7</v>
      </c>
      <c r="M2043">
        <v>2</v>
      </c>
      <c r="N2043" t="s">
        <v>6349</v>
      </c>
      <c r="O2043" s="5">
        <f>4106</f>
        <v>4106</v>
      </c>
      <c r="P2043" t="s">
        <v>22</v>
      </c>
    </row>
    <row r="2044" spans="1:16" x14ac:dyDescent="0.35">
      <c r="A2044" t="s">
        <v>6942</v>
      </c>
      <c r="C2044" t="s">
        <v>6346</v>
      </c>
      <c r="D2044" t="s">
        <v>6942</v>
      </c>
      <c r="E2044" t="s">
        <v>119</v>
      </c>
      <c r="F2044" t="s">
        <v>119</v>
      </c>
      <c r="G2044" t="s">
        <v>165</v>
      </c>
      <c r="H2044" t="s">
        <v>6347</v>
      </c>
      <c r="I2044" t="s">
        <v>6348</v>
      </c>
      <c r="J2044" t="s">
        <v>491</v>
      </c>
      <c r="K2044" t="s">
        <v>446</v>
      </c>
      <c r="L2044">
        <v>30</v>
      </c>
      <c r="M2044">
        <v>3</v>
      </c>
      <c r="N2044" t="s">
        <v>6349</v>
      </c>
      <c r="O2044" s="5">
        <f>50772</f>
        <v>50772</v>
      </c>
      <c r="P2044" t="s">
        <v>22</v>
      </c>
    </row>
    <row r="2045" spans="1:16" x14ac:dyDescent="0.35">
      <c r="A2045" t="s">
        <v>6942</v>
      </c>
      <c r="C2045" t="s">
        <v>6346</v>
      </c>
      <c r="D2045" t="s">
        <v>6942</v>
      </c>
      <c r="E2045" t="s">
        <v>119</v>
      </c>
      <c r="F2045" t="s">
        <v>119</v>
      </c>
      <c r="G2045" t="s">
        <v>165</v>
      </c>
      <c r="H2045" t="s">
        <v>6347</v>
      </c>
      <c r="I2045" t="s">
        <v>6348</v>
      </c>
      <c r="J2045" t="s">
        <v>489</v>
      </c>
      <c r="K2045" t="s">
        <v>452</v>
      </c>
      <c r="L2045">
        <v>60</v>
      </c>
      <c r="M2045">
        <v>7</v>
      </c>
      <c r="N2045" t="s">
        <v>6349</v>
      </c>
      <c r="O2045" s="5">
        <f>5671</f>
        <v>5671</v>
      </c>
      <c r="P2045" t="s">
        <v>22</v>
      </c>
    </row>
    <row r="2046" spans="1:16" x14ac:dyDescent="0.35">
      <c r="A2046" t="s">
        <v>6942</v>
      </c>
      <c r="C2046" t="s">
        <v>6346</v>
      </c>
      <c r="D2046" t="s">
        <v>6942</v>
      </c>
      <c r="E2046" t="s">
        <v>119</v>
      </c>
      <c r="F2046" t="s">
        <v>119</v>
      </c>
      <c r="G2046" t="s">
        <v>165</v>
      </c>
      <c r="H2046" t="s">
        <v>6347</v>
      </c>
      <c r="I2046" t="s">
        <v>6348</v>
      </c>
      <c r="J2046" t="s">
        <v>442</v>
      </c>
      <c r="K2046" t="s">
        <v>452</v>
      </c>
      <c r="L2046">
        <v>7</v>
      </c>
      <c r="M2046">
        <v>2</v>
      </c>
      <c r="N2046" t="s">
        <v>6349</v>
      </c>
      <c r="O2046" s="5">
        <f>287</f>
        <v>287</v>
      </c>
      <c r="P2046" t="s">
        <v>22</v>
      </c>
    </row>
    <row r="2047" spans="1:16" x14ac:dyDescent="0.35">
      <c r="A2047" t="s">
        <v>6942</v>
      </c>
      <c r="C2047" t="s">
        <v>6346</v>
      </c>
      <c r="D2047" t="s">
        <v>6942</v>
      </c>
      <c r="E2047" t="s">
        <v>119</v>
      </c>
      <c r="F2047" t="s">
        <v>119</v>
      </c>
      <c r="G2047" t="s">
        <v>165</v>
      </c>
      <c r="H2047" t="s">
        <v>6347</v>
      </c>
      <c r="I2047" t="s">
        <v>6348</v>
      </c>
      <c r="J2047" t="s">
        <v>477</v>
      </c>
      <c r="K2047" t="s">
        <v>452</v>
      </c>
      <c r="L2047">
        <v>7</v>
      </c>
      <c r="M2047">
        <v>2</v>
      </c>
      <c r="N2047" t="s">
        <v>6349</v>
      </c>
      <c r="O2047" s="5">
        <f>673</f>
        <v>673</v>
      </c>
      <c r="P2047" t="s">
        <v>22</v>
      </c>
    </row>
    <row r="2048" spans="1:16" x14ac:dyDescent="0.35">
      <c r="A2048" t="s">
        <v>6942</v>
      </c>
      <c r="C2048" t="s">
        <v>6346</v>
      </c>
      <c r="D2048" t="s">
        <v>6942</v>
      </c>
      <c r="E2048" t="s">
        <v>119</v>
      </c>
      <c r="F2048" t="s">
        <v>119</v>
      </c>
      <c r="G2048" t="s">
        <v>165</v>
      </c>
      <c r="H2048" t="s">
        <v>6347</v>
      </c>
      <c r="I2048" t="s">
        <v>6944</v>
      </c>
      <c r="J2048" t="s">
        <v>6946</v>
      </c>
      <c r="K2048" t="s">
        <v>446</v>
      </c>
      <c r="L2048">
        <v>30</v>
      </c>
      <c r="M2048">
        <v>5</v>
      </c>
      <c r="N2048" t="s">
        <v>6349</v>
      </c>
      <c r="O2048" s="5">
        <f>1862</f>
        <v>1862</v>
      </c>
      <c r="P2048" t="s">
        <v>22</v>
      </c>
    </row>
    <row r="2049" spans="1:16" x14ac:dyDescent="0.35">
      <c r="A2049" t="s">
        <v>6942</v>
      </c>
      <c r="C2049" t="s">
        <v>6346</v>
      </c>
      <c r="D2049" t="s">
        <v>6942</v>
      </c>
      <c r="E2049" t="s">
        <v>119</v>
      </c>
      <c r="F2049" t="s">
        <v>119</v>
      </c>
      <c r="G2049" t="s">
        <v>165</v>
      </c>
      <c r="H2049" t="s">
        <v>6347</v>
      </c>
      <c r="I2049" t="s">
        <v>6348</v>
      </c>
      <c r="J2049" t="s">
        <v>451</v>
      </c>
      <c r="K2049" t="s">
        <v>452</v>
      </c>
      <c r="L2049">
        <v>7</v>
      </c>
      <c r="M2049">
        <v>5</v>
      </c>
      <c r="N2049" t="s">
        <v>6349</v>
      </c>
      <c r="O2049" s="5">
        <f>1380</f>
        <v>1380</v>
      </c>
      <c r="P2049" t="s">
        <v>22</v>
      </c>
    </row>
    <row r="2050" spans="1:16" x14ac:dyDescent="0.35">
      <c r="A2050" t="s">
        <v>6942</v>
      </c>
      <c r="C2050" t="s">
        <v>6346</v>
      </c>
      <c r="D2050" t="s">
        <v>6942</v>
      </c>
      <c r="E2050" t="s">
        <v>119</v>
      </c>
      <c r="F2050" t="s">
        <v>119</v>
      </c>
      <c r="G2050" t="s">
        <v>165</v>
      </c>
      <c r="H2050" t="s">
        <v>6347</v>
      </c>
      <c r="I2050" t="s">
        <v>6348</v>
      </c>
      <c r="J2050" t="s">
        <v>481</v>
      </c>
      <c r="K2050" t="s">
        <v>452</v>
      </c>
      <c r="L2050">
        <v>7</v>
      </c>
      <c r="M2050">
        <v>2</v>
      </c>
      <c r="N2050" t="s">
        <v>6349</v>
      </c>
      <c r="O2050" s="5">
        <f>1336</f>
        <v>1336</v>
      </c>
      <c r="P2050" t="s">
        <v>22</v>
      </c>
    </row>
    <row r="2051" spans="1:16" x14ac:dyDescent="0.35">
      <c r="A2051" t="s">
        <v>6942</v>
      </c>
      <c r="C2051" t="s">
        <v>6346</v>
      </c>
      <c r="D2051" t="s">
        <v>6942</v>
      </c>
      <c r="E2051" t="s">
        <v>119</v>
      </c>
      <c r="F2051" t="s">
        <v>119</v>
      </c>
      <c r="G2051" t="s">
        <v>165</v>
      </c>
      <c r="H2051" t="s">
        <v>6347</v>
      </c>
      <c r="I2051" t="s">
        <v>6348</v>
      </c>
      <c r="J2051" t="s">
        <v>480</v>
      </c>
      <c r="K2051" t="s">
        <v>452</v>
      </c>
      <c r="L2051">
        <v>60</v>
      </c>
      <c r="M2051">
        <v>1</v>
      </c>
      <c r="N2051" t="s">
        <v>6349</v>
      </c>
      <c r="O2051" s="5">
        <f>1123</f>
        <v>1123</v>
      </c>
      <c r="P2051" t="s">
        <v>22</v>
      </c>
    </row>
    <row r="2052" spans="1:16" x14ac:dyDescent="0.35">
      <c r="A2052" t="s">
        <v>6942</v>
      </c>
      <c r="C2052" t="s">
        <v>6346</v>
      </c>
      <c r="D2052" t="s">
        <v>6942</v>
      </c>
      <c r="E2052" t="s">
        <v>119</v>
      </c>
      <c r="F2052" t="s">
        <v>119</v>
      </c>
      <c r="G2052" t="s">
        <v>165</v>
      </c>
      <c r="H2052" t="s">
        <v>6347</v>
      </c>
      <c r="I2052" t="s">
        <v>6348</v>
      </c>
      <c r="J2052" t="s">
        <v>491</v>
      </c>
      <c r="K2052" t="s">
        <v>452</v>
      </c>
      <c r="L2052">
        <v>7</v>
      </c>
      <c r="M2052">
        <v>3</v>
      </c>
      <c r="N2052" t="s">
        <v>6349</v>
      </c>
      <c r="O2052" s="5">
        <f>32599</f>
        <v>32599</v>
      </c>
      <c r="P2052" t="s">
        <v>22</v>
      </c>
    </row>
    <row r="2053" spans="1:16" x14ac:dyDescent="0.35">
      <c r="A2053" t="s">
        <v>6942</v>
      </c>
      <c r="C2053" t="s">
        <v>6346</v>
      </c>
      <c r="D2053" t="s">
        <v>6942</v>
      </c>
      <c r="E2053" t="s">
        <v>119</v>
      </c>
      <c r="F2053" t="s">
        <v>119</v>
      </c>
      <c r="G2053" t="s">
        <v>165</v>
      </c>
      <c r="H2053" t="s">
        <v>6347</v>
      </c>
      <c r="I2053" t="s">
        <v>6348</v>
      </c>
      <c r="J2053" t="s">
        <v>476</v>
      </c>
      <c r="K2053" t="s">
        <v>446</v>
      </c>
      <c r="L2053">
        <v>30</v>
      </c>
      <c r="M2053">
        <v>5</v>
      </c>
      <c r="N2053" t="s">
        <v>6349</v>
      </c>
      <c r="O2053" s="5">
        <f>2578</f>
        <v>2578</v>
      </c>
      <c r="P2053" t="s">
        <v>22</v>
      </c>
    </row>
    <row r="2054" spans="1:16" x14ac:dyDescent="0.35">
      <c r="A2054" t="s">
        <v>6942</v>
      </c>
      <c r="C2054" t="s">
        <v>6346</v>
      </c>
      <c r="D2054" t="s">
        <v>6942</v>
      </c>
      <c r="E2054" t="s">
        <v>119</v>
      </c>
      <c r="F2054" t="s">
        <v>119</v>
      </c>
      <c r="G2054" t="s">
        <v>165</v>
      </c>
      <c r="H2054" t="s">
        <v>6347</v>
      </c>
      <c r="I2054" t="s">
        <v>6348</v>
      </c>
      <c r="J2054" t="s">
        <v>477</v>
      </c>
      <c r="K2054" t="s">
        <v>446</v>
      </c>
      <c r="L2054">
        <v>60</v>
      </c>
      <c r="M2054">
        <v>1</v>
      </c>
      <c r="N2054" t="s">
        <v>6349</v>
      </c>
      <c r="O2054" s="5">
        <f>613</f>
        <v>613</v>
      </c>
      <c r="P2054" t="s">
        <v>22</v>
      </c>
    </row>
    <row r="2055" spans="1:16" x14ac:dyDescent="0.35">
      <c r="A2055" t="s">
        <v>6942</v>
      </c>
      <c r="C2055" t="s">
        <v>6346</v>
      </c>
      <c r="D2055" t="s">
        <v>6942</v>
      </c>
      <c r="E2055" t="s">
        <v>119</v>
      </c>
      <c r="F2055" t="s">
        <v>119</v>
      </c>
      <c r="G2055" t="s">
        <v>165</v>
      </c>
      <c r="H2055" t="s">
        <v>6347</v>
      </c>
      <c r="I2055" t="s">
        <v>6536</v>
      </c>
      <c r="J2055" t="s">
        <v>6538</v>
      </c>
      <c r="K2055" t="s">
        <v>452</v>
      </c>
      <c r="L2055">
        <v>7</v>
      </c>
      <c r="M2055">
        <v>22</v>
      </c>
      <c r="N2055" t="s">
        <v>6349</v>
      </c>
      <c r="O2055" s="5">
        <f>9072</f>
        <v>9072</v>
      </c>
      <c r="P2055" t="s">
        <v>86</v>
      </c>
    </row>
    <row r="2056" spans="1:16" x14ac:dyDescent="0.35">
      <c r="A2056" t="s">
        <v>6942</v>
      </c>
      <c r="C2056" t="s">
        <v>6346</v>
      </c>
      <c r="D2056" t="s">
        <v>6942</v>
      </c>
      <c r="E2056" t="s">
        <v>119</v>
      </c>
      <c r="F2056" t="s">
        <v>119</v>
      </c>
      <c r="G2056" t="s">
        <v>165</v>
      </c>
      <c r="H2056" t="s">
        <v>6347</v>
      </c>
      <c r="I2056" t="s">
        <v>6536</v>
      </c>
      <c r="J2056" t="s">
        <v>6538</v>
      </c>
      <c r="K2056" t="s">
        <v>446</v>
      </c>
      <c r="L2056">
        <v>7</v>
      </c>
      <c r="M2056">
        <v>22</v>
      </c>
      <c r="N2056" t="s">
        <v>6349</v>
      </c>
      <c r="O2056" s="5">
        <f>12510</f>
        <v>12510</v>
      </c>
      <c r="P2056" t="s">
        <v>86</v>
      </c>
    </row>
    <row r="2057" spans="1:16" x14ac:dyDescent="0.35">
      <c r="A2057" t="s">
        <v>6942</v>
      </c>
      <c r="C2057" t="s">
        <v>6346</v>
      </c>
      <c r="D2057" t="s">
        <v>6942</v>
      </c>
      <c r="E2057" t="s">
        <v>119</v>
      </c>
      <c r="F2057" t="s">
        <v>119</v>
      </c>
      <c r="G2057" t="s">
        <v>165</v>
      </c>
      <c r="H2057" t="s">
        <v>6347</v>
      </c>
      <c r="I2057" t="s">
        <v>6348</v>
      </c>
      <c r="J2057" t="s">
        <v>470</v>
      </c>
      <c r="K2057" t="s">
        <v>452</v>
      </c>
      <c r="L2057">
        <v>60</v>
      </c>
      <c r="M2057">
        <v>4</v>
      </c>
      <c r="N2057" t="s">
        <v>6349</v>
      </c>
      <c r="O2057" s="5">
        <f>2398</f>
        <v>2398</v>
      </c>
      <c r="P2057" t="s">
        <v>22</v>
      </c>
    </row>
    <row r="2058" spans="1:16" hidden="1" x14ac:dyDescent="0.35">
      <c r="A2058" t="s">
        <v>6942</v>
      </c>
      <c r="C2058" t="s">
        <v>6346</v>
      </c>
      <c r="D2058" t="s">
        <v>6942</v>
      </c>
      <c r="E2058" t="s">
        <v>119</v>
      </c>
      <c r="F2058" t="s">
        <v>119</v>
      </c>
      <c r="G2058" t="s">
        <v>154</v>
      </c>
      <c r="H2058" t="s">
        <v>6347</v>
      </c>
      <c r="I2058" t="s">
        <v>6544</v>
      </c>
      <c r="N2058" t="s">
        <v>6349</v>
      </c>
      <c r="O2058" s="5">
        <f>0</f>
        <v>0</v>
      </c>
    </row>
    <row r="2059" spans="1:16" x14ac:dyDescent="0.35">
      <c r="A2059" t="s">
        <v>6942</v>
      </c>
      <c r="C2059" t="s">
        <v>6346</v>
      </c>
      <c r="D2059" t="s">
        <v>6942</v>
      </c>
      <c r="E2059" t="s">
        <v>119</v>
      </c>
      <c r="F2059" t="s">
        <v>119</v>
      </c>
      <c r="G2059" t="s">
        <v>165</v>
      </c>
      <c r="H2059" t="s">
        <v>6347</v>
      </c>
      <c r="I2059" t="s">
        <v>6348</v>
      </c>
      <c r="J2059" t="s">
        <v>487</v>
      </c>
      <c r="K2059" t="s">
        <v>452</v>
      </c>
      <c r="L2059">
        <v>30</v>
      </c>
      <c r="M2059">
        <v>4</v>
      </c>
      <c r="N2059" t="s">
        <v>6349</v>
      </c>
      <c r="O2059" s="5">
        <f>2245</f>
        <v>2245</v>
      </c>
      <c r="P2059" t="s">
        <v>22</v>
      </c>
    </row>
    <row r="2060" spans="1:16" x14ac:dyDescent="0.35">
      <c r="A2060" t="s">
        <v>6942</v>
      </c>
      <c r="C2060" t="s">
        <v>6346</v>
      </c>
      <c r="D2060" t="s">
        <v>6942</v>
      </c>
      <c r="E2060" t="s">
        <v>119</v>
      </c>
      <c r="F2060" t="s">
        <v>119</v>
      </c>
      <c r="G2060" t="s">
        <v>165</v>
      </c>
      <c r="H2060" t="s">
        <v>6347</v>
      </c>
      <c r="I2060" t="s">
        <v>6536</v>
      </c>
      <c r="J2060" t="s">
        <v>6943</v>
      </c>
      <c r="K2060" t="s">
        <v>452</v>
      </c>
      <c r="L2060">
        <v>60</v>
      </c>
      <c r="M2060">
        <v>16</v>
      </c>
      <c r="N2060" t="s">
        <v>6349</v>
      </c>
      <c r="O2060" s="5">
        <f>6605</f>
        <v>6605</v>
      </c>
      <c r="P2060" t="s">
        <v>22</v>
      </c>
    </row>
    <row r="2061" spans="1:16" x14ac:dyDescent="0.35">
      <c r="A2061" t="s">
        <v>6942</v>
      </c>
      <c r="C2061" t="s">
        <v>6346</v>
      </c>
      <c r="D2061" t="s">
        <v>6942</v>
      </c>
      <c r="E2061" t="s">
        <v>119</v>
      </c>
      <c r="F2061" t="s">
        <v>119</v>
      </c>
      <c r="G2061" t="s">
        <v>165</v>
      </c>
      <c r="H2061" t="s">
        <v>6347</v>
      </c>
      <c r="I2061" t="s">
        <v>6348</v>
      </c>
      <c r="J2061" t="s">
        <v>487</v>
      </c>
      <c r="K2061" t="s">
        <v>446</v>
      </c>
      <c r="L2061">
        <v>60</v>
      </c>
      <c r="M2061">
        <v>4</v>
      </c>
      <c r="N2061" t="s">
        <v>6349</v>
      </c>
      <c r="O2061" s="5">
        <f>3356</f>
        <v>3356</v>
      </c>
      <c r="P2061" t="s">
        <v>22</v>
      </c>
    </row>
    <row r="2062" spans="1:16" hidden="1" x14ac:dyDescent="0.35">
      <c r="A2062" t="s">
        <v>6942</v>
      </c>
      <c r="C2062" t="s">
        <v>6346</v>
      </c>
      <c r="D2062" t="s">
        <v>6942</v>
      </c>
      <c r="E2062" t="s">
        <v>119</v>
      </c>
      <c r="F2062" t="s">
        <v>119</v>
      </c>
      <c r="G2062" t="s">
        <v>154</v>
      </c>
      <c r="H2062" t="s">
        <v>6347</v>
      </c>
      <c r="I2062" t="s">
        <v>6350</v>
      </c>
      <c r="N2062" t="s">
        <v>6349</v>
      </c>
      <c r="O2062" s="5">
        <f>0</f>
        <v>0</v>
      </c>
    </row>
    <row r="2063" spans="1:16" x14ac:dyDescent="0.35">
      <c r="A2063" t="s">
        <v>6942</v>
      </c>
      <c r="C2063" t="s">
        <v>6346</v>
      </c>
      <c r="D2063" t="s">
        <v>6942</v>
      </c>
      <c r="E2063" t="s">
        <v>119</v>
      </c>
      <c r="F2063" t="s">
        <v>119</v>
      </c>
      <c r="G2063" t="s">
        <v>165</v>
      </c>
      <c r="H2063" t="s">
        <v>6347</v>
      </c>
      <c r="I2063" t="s">
        <v>6348</v>
      </c>
      <c r="J2063" t="s">
        <v>477</v>
      </c>
      <c r="K2063" t="s">
        <v>446</v>
      </c>
      <c r="L2063">
        <v>30</v>
      </c>
      <c r="M2063">
        <v>1</v>
      </c>
      <c r="N2063" t="s">
        <v>6349</v>
      </c>
      <c r="O2063" s="5">
        <f>612</f>
        <v>612</v>
      </c>
      <c r="P2063" t="s">
        <v>22</v>
      </c>
    </row>
    <row r="2064" spans="1:16" x14ac:dyDescent="0.35">
      <c r="A2064" t="s">
        <v>6942</v>
      </c>
      <c r="C2064" t="s">
        <v>6346</v>
      </c>
      <c r="D2064" t="s">
        <v>6942</v>
      </c>
      <c r="E2064" t="s">
        <v>119</v>
      </c>
      <c r="F2064" t="s">
        <v>119</v>
      </c>
      <c r="G2064" t="s">
        <v>165</v>
      </c>
      <c r="H2064" t="s">
        <v>6347</v>
      </c>
      <c r="I2064" t="s">
        <v>6348</v>
      </c>
      <c r="J2064" t="s">
        <v>469</v>
      </c>
      <c r="K2064" t="s">
        <v>446</v>
      </c>
      <c r="L2064">
        <v>60</v>
      </c>
      <c r="M2064">
        <v>2</v>
      </c>
      <c r="N2064" t="s">
        <v>6349</v>
      </c>
      <c r="O2064" s="5">
        <f>4140</f>
        <v>4140</v>
      </c>
      <c r="P2064" t="s">
        <v>22</v>
      </c>
    </row>
    <row r="2065" spans="1:16" x14ac:dyDescent="0.35">
      <c r="A2065" t="s">
        <v>6942</v>
      </c>
      <c r="C2065" t="s">
        <v>6346</v>
      </c>
      <c r="D2065" t="s">
        <v>6942</v>
      </c>
      <c r="E2065" t="s">
        <v>119</v>
      </c>
      <c r="F2065" t="s">
        <v>119</v>
      </c>
      <c r="G2065" t="s">
        <v>165</v>
      </c>
      <c r="H2065" t="s">
        <v>6347</v>
      </c>
      <c r="I2065" t="s">
        <v>6348</v>
      </c>
      <c r="J2065" t="s">
        <v>442</v>
      </c>
      <c r="K2065" t="s">
        <v>452</v>
      </c>
      <c r="L2065">
        <v>60</v>
      </c>
      <c r="M2065">
        <v>2</v>
      </c>
      <c r="N2065" t="s">
        <v>6349</v>
      </c>
      <c r="O2065" s="5">
        <f>291</f>
        <v>291</v>
      </c>
      <c r="P2065" t="s">
        <v>22</v>
      </c>
    </row>
    <row r="2066" spans="1:16" x14ac:dyDescent="0.35">
      <c r="A2066" t="s">
        <v>6942</v>
      </c>
      <c r="C2066" t="s">
        <v>6346</v>
      </c>
      <c r="D2066" t="s">
        <v>6942</v>
      </c>
      <c r="E2066" t="s">
        <v>119</v>
      </c>
      <c r="F2066" t="s">
        <v>119</v>
      </c>
      <c r="G2066" t="s">
        <v>165</v>
      </c>
      <c r="H2066" t="s">
        <v>6347</v>
      </c>
      <c r="I2066" t="s">
        <v>6348</v>
      </c>
      <c r="J2066" t="s">
        <v>490</v>
      </c>
      <c r="K2066" t="s">
        <v>452</v>
      </c>
      <c r="L2066">
        <v>7</v>
      </c>
      <c r="M2066">
        <v>2</v>
      </c>
      <c r="N2066" t="s">
        <v>6349</v>
      </c>
      <c r="O2066" s="5">
        <f>5697</f>
        <v>5697</v>
      </c>
      <c r="P2066" t="s">
        <v>22</v>
      </c>
    </row>
    <row r="2067" spans="1:16" x14ac:dyDescent="0.35">
      <c r="A2067" t="s">
        <v>6942</v>
      </c>
      <c r="C2067" t="s">
        <v>6346</v>
      </c>
      <c r="D2067" t="s">
        <v>6942</v>
      </c>
      <c r="E2067" t="s">
        <v>119</v>
      </c>
      <c r="F2067" t="s">
        <v>119</v>
      </c>
      <c r="G2067" t="s">
        <v>165</v>
      </c>
      <c r="H2067" t="s">
        <v>6347</v>
      </c>
      <c r="I2067" t="s">
        <v>6348</v>
      </c>
      <c r="J2067" t="s">
        <v>484</v>
      </c>
      <c r="K2067" t="s">
        <v>452</v>
      </c>
      <c r="L2067">
        <v>7</v>
      </c>
      <c r="M2067">
        <v>1</v>
      </c>
      <c r="N2067" t="s">
        <v>6349</v>
      </c>
      <c r="O2067" s="5">
        <f>698</f>
        <v>698</v>
      </c>
      <c r="P2067" t="s">
        <v>22</v>
      </c>
    </row>
    <row r="2068" spans="1:16" x14ac:dyDescent="0.35">
      <c r="A2068" t="s">
        <v>6942</v>
      </c>
      <c r="C2068" t="s">
        <v>6346</v>
      </c>
      <c r="D2068" t="s">
        <v>6942</v>
      </c>
      <c r="E2068" t="s">
        <v>119</v>
      </c>
      <c r="F2068" t="s">
        <v>119</v>
      </c>
      <c r="G2068" t="s">
        <v>165</v>
      </c>
      <c r="H2068" t="s">
        <v>6347</v>
      </c>
      <c r="I2068" t="s">
        <v>6348</v>
      </c>
      <c r="J2068" t="s">
        <v>487</v>
      </c>
      <c r="K2068" t="s">
        <v>452</v>
      </c>
      <c r="L2068">
        <v>7</v>
      </c>
      <c r="M2068">
        <v>4</v>
      </c>
      <c r="N2068" t="s">
        <v>6349</v>
      </c>
      <c r="O2068" s="5">
        <f>2219</f>
        <v>2219</v>
      </c>
      <c r="P2068" t="s">
        <v>22</v>
      </c>
    </row>
    <row r="2069" spans="1:16" x14ac:dyDescent="0.35">
      <c r="A2069" t="s">
        <v>6942</v>
      </c>
      <c r="C2069" t="s">
        <v>6346</v>
      </c>
      <c r="D2069" t="s">
        <v>6942</v>
      </c>
      <c r="E2069" t="s">
        <v>119</v>
      </c>
      <c r="F2069" t="s">
        <v>119</v>
      </c>
      <c r="G2069" t="s">
        <v>165</v>
      </c>
      <c r="H2069" t="s">
        <v>6347</v>
      </c>
      <c r="I2069" t="s">
        <v>6348</v>
      </c>
      <c r="J2069" t="s">
        <v>489</v>
      </c>
      <c r="K2069" t="s">
        <v>446</v>
      </c>
      <c r="L2069">
        <v>30</v>
      </c>
      <c r="M2069">
        <v>7</v>
      </c>
      <c r="N2069" t="s">
        <v>6349</v>
      </c>
      <c r="O2069" s="5">
        <f>8576</f>
        <v>8576</v>
      </c>
      <c r="P2069" t="s">
        <v>22</v>
      </c>
    </row>
    <row r="2070" spans="1:16" hidden="1" x14ac:dyDescent="0.35">
      <c r="A2070" t="s">
        <v>6942</v>
      </c>
      <c r="B2070" t="s">
        <v>3250</v>
      </c>
      <c r="C2070" t="s">
        <v>6485</v>
      </c>
      <c r="D2070" t="s">
        <v>5611</v>
      </c>
      <c r="E2070" t="s">
        <v>119</v>
      </c>
      <c r="F2070" t="s">
        <v>119</v>
      </c>
      <c r="G2070" t="s">
        <v>162</v>
      </c>
      <c r="H2070" t="s">
        <v>6347</v>
      </c>
      <c r="I2070" t="s">
        <v>6489</v>
      </c>
      <c r="N2070" t="s">
        <v>6349</v>
      </c>
      <c r="O2070" s="5">
        <f>0</f>
        <v>0</v>
      </c>
    </row>
    <row r="2071" spans="1:16" hidden="1" x14ac:dyDescent="0.35">
      <c r="A2071" t="s">
        <v>6942</v>
      </c>
      <c r="B2071" t="s">
        <v>3250</v>
      </c>
      <c r="C2071" t="s">
        <v>6485</v>
      </c>
      <c r="D2071" t="s">
        <v>5611</v>
      </c>
      <c r="E2071" t="s">
        <v>119</v>
      </c>
      <c r="F2071" t="s">
        <v>119</v>
      </c>
      <c r="G2071" t="s">
        <v>154</v>
      </c>
      <c r="H2071" t="s">
        <v>5707</v>
      </c>
      <c r="I2071" t="s">
        <v>6491</v>
      </c>
      <c r="N2071" t="s">
        <v>6349</v>
      </c>
      <c r="O2071" s="5">
        <f>0</f>
        <v>0</v>
      </c>
    </row>
    <row r="2072" spans="1:16" hidden="1" x14ac:dyDescent="0.35">
      <c r="A2072" t="s">
        <v>6942</v>
      </c>
      <c r="B2072" t="s">
        <v>3250</v>
      </c>
      <c r="C2072" t="s">
        <v>6485</v>
      </c>
      <c r="D2072" t="s">
        <v>5611</v>
      </c>
      <c r="E2072" t="s">
        <v>119</v>
      </c>
      <c r="F2072" t="s">
        <v>119</v>
      </c>
      <c r="G2072" t="s">
        <v>154</v>
      </c>
      <c r="H2072" t="s">
        <v>5707</v>
      </c>
      <c r="I2072" t="s">
        <v>6548</v>
      </c>
      <c r="N2072" t="s">
        <v>6349</v>
      </c>
      <c r="O2072" s="5">
        <f>0</f>
        <v>0</v>
      </c>
    </row>
    <row r="2073" spans="1:16" hidden="1" x14ac:dyDescent="0.35">
      <c r="A2073" t="s">
        <v>6942</v>
      </c>
      <c r="B2073" t="s">
        <v>3250</v>
      </c>
      <c r="C2073" t="s">
        <v>6485</v>
      </c>
      <c r="D2073" t="s">
        <v>5611</v>
      </c>
      <c r="E2073" t="s">
        <v>119</v>
      </c>
      <c r="F2073" t="s">
        <v>119</v>
      </c>
      <c r="G2073" t="s">
        <v>154</v>
      </c>
      <c r="H2073" t="s">
        <v>5707</v>
      </c>
      <c r="I2073" t="s">
        <v>6487</v>
      </c>
      <c r="N2073" t="s">
        <v>6349</v>
      </c>
      <c r="O2073" s="5">
        <f>0</f>
        <v>0</v>
      </c>
    </row>
    <row r="2074" spans="1:16" x14ac:dyDescent="0.35">
      <c r="A2074" t="s">
        <v>6942</v>
      </c>
      <c r="B2074" t="s">
        <v>43</v>
      </c>
      <c r="C2074" t="s">
        <v>6367</v>
      </c>
      <c r="D2074" t="s">
        <v>6948</v>
      </c>
      <c r="E2074" t="s">
        <v>119</v>
      </c>
      <c r="F2074" t="s">
        <v>119</v>
      </c>
      <c r="G2074" t="s">
        <v>165</v>
      </c>
      <c r="H2074" t="s">
        <v>5707</v>
      </c>
      <c r="I2074" t="s">
        <v>6388</v>
      </c>
      <c r="N2074" t="s">
        <v>6349</v>
      </c>
      <c r="O2074" s="5">
        <f>0</f>
        <v>0</v>
      </c>
    </row>
    <row r="2075" spans="1:16" x14ac:dyDescent="0.35">
      <c r="A2075" t="s">
        <v>6942</v>
      </c>
      <c r="B2075" t="s">
        <v>43</v>
      </c>
      <c r="C2075" t="s">
        <v>6367</v>
      </c>
      <c r="D2075" t="s">
        <v>6949</v>
      </c>
      <c r="E2075" t="s">
        <v>119</v>
      </c>
      <c r="F2075" t="s">
        <v>119</v>
      </c>
      <c r="G2075" t="s">
        <v>165</v>
      </c>
      <c r="H2075" t="s">
        <v>5707</v>
      </c>
      <c r="I2075" t="s">
        <v>6388</v>
      </c>
      <c r="N2075" t="s">
        <v>6349</v>
      </c>
      <c r="O2075" s="5">
        <f>0</f>
        <v>0</v>
      </c>
    </row>
    <row r="2076" spans="1:16" x14ac:dyDescent="0.35">
      <c r="A2076" t="s">
        <v>6942</v>
      </c>
      <c r="B2076" t="s">
        <v>43</v>
      </c>
      <c r="C2076" t="s">
        <v>6367</v>
      </c>
      <c r="D2076" t="s">
        <v>6950</v>
      </c>
      <c r="E2076" t="s">
        <v>119</v>
      </c>
      <c r="F2076" t="s">
        <v>119</v>
      </c>
      <c r="G2076" t="s">
        <v>165</v>
      </c>
      <c r="H2076" t="s">
        <v>5707</v>
      </c>
      <c r="I2076" t="s">
        <v>6388</v>
      </c>
      <c r="N2076" t="s">
        <v>6349</v>
      </c>
      <c r="O2076" s="5">
        <f>0</f>
        <v>0</v>
      </c>
    </row>
    <row r="2077" spans="1:16" x14ac:dyDescent="0.35">
      <c r="A2077" t="s">
        <v>6942</v>
      </c>
      <c r="B2077" t="s">
        <v>43</v>
      </c>
      <c r="C2077" t="s">
        <v>6367</v>
      </c>
      <c r="D2077" t="s">
        <v>6951</v>
      </c>
      <c r="E2077" t="s">
        <v>119</v>
      </c>
      <c r="F2077" t="s">
        <v>119</v>
      </c>
      <c r="G2077" t="s">
        <v>165</v>
      </c>
      <c r="H2077" t="s">
        <v>5707</v>
      </c>
      <c r="I2077" t="s">
        <v>6388</v>
      </c>
      <c r="N2077" t="s">
        <v>6349</v>
      </c>
      <c r="O2077" s="5">
        <f>0</f>
        <v>0</v>
      </c>
    </row>
    <row r="2078" spans="1:16" x14ac:dyDescent="0.35">
      <c r="A2078" t="s">
        <v>6942</v>
      </c>
      <c r="B2078" t="s">
        <v>43</v>
      </c>
      <c r="C2078" t="s">
        <v>6367</v>
      </c>
      <c r="D2078" t="s">
        <v>6952</v>
      </c>
      <c r="E2078" t="s">
        <v>119</v>
      </c>
      <c r="F2078" t="s">
        <v>119</v>
      </c>
      <c r="G2078" t="s">
        <v>165</v>
      </c>
      <c r="H2078" t="s">
        <v>5707</v>
      </c>
      <c r="I2078" t="s">
        <v>6388</v>
      </c>
      <c r="N2078" t="s">
        <v>6349</v>
      </c>
      <c r="O2078" s="5">
        <f>0</f>
        <v>0</v>
      </c>
    </row>
    <row r="2079" spans="1:16" x14ac:dyDescent="0.35">
      <c r="A2079" t="s">
        <v>6942</v>
      </c>
      <c r="B2079" t="s">
        <v>43</v>
      </c>
      <c r="C2079" t="s">
        <v>6367</v>
      </c>
      <c r="D2079" t="s">
        <v>6953</v>
      </c>
      <c r="E2079" t="s">
        <v>119</v>
      </c>
      <c r="F2079" t="s">
        <v>119</v>
      </c>
      <c r="G2079" t="s">
        <v>165</v>
      </c>
      <c r="H2079" t="s">
        <v>5707</v>
      </c>
      <c r="I2079" t="s">
        <v>6388</v>
      </c>
      <c r="N2079" t="s">
        <v>6349</v>
      </c>
      <c r="O2079" s="5">
        <f>0</f>
        <v>0</v>
      </c>
    </row>
    <row r="2080" spans="1:16" hidden="1" x14ac:dyDescent="0.35">
      <c r="A2080" t="s">
        <v>6942</v>
      </c>
      <c r="B2080" t="s">
        <v>43</v>
      </c>
      <c r="C2080" t="s">
        <v>6371</v>
      </c>
      <c r="D2080" t="s">
        <v>6954</v>
      </c>
      <c r="E2080" t="s">
        <v>119</v>
      </c>
      <c r="F2080" t="s">
        <v>119</v>
      </c>
      <c r="G2080" t="s">
        <v>162</v>
      </c>
      <c r="H2080" t="s">
        <v>5707</v>
      </c>
      <c r="I2080" t="s">
        <v>6421</v>
      </c>
      <c r="N2080" t="s">
        <v>6349</v>
      </c>
      <c r="O2080" s="5">
        <f>0</f>
        <v>0</v>
      </c>
    </row>
    <row r="2081" spans="1:15" hidden="1" x14ac:dyDescent="0.35">
      <c r="A2081" t="s">
        <v>6942</v>
      </c>
      <c r="B2081" t="s">
        <v>43</v>
      </c>
      <c r="C2081" t="s">
        <v>6371</v>
      </c>
      <c r="D2081" t="s">
        <v>6955</v>
      </c>
      <c r="E2081" t="s">
        <v>119</v>
      </c>
      <c r="F2081" t="s">
        <v>119</v>
      </c>
      <c r="G2081" t="s">
        <v>154</v>
      </c>
      <c r="H2081" t="s">
        <v>5707</v>
      </c>
      <c r="I2081" t="s">
        <v>6372</v>
      </c>
      <c r="N2081" t="s">
        <v>6349</v>
      </c>
      <c r="O2081" s="5">
        <f>0</f>
        <v>0</v>
      </c>
    </row>
    <row r="2082" spans="1:15" hidden="1" x14ac:dyDescent="0.35">
      <c r="A2082" t="s">
        <v>6942</v>
      </c>
      <c r="B2082" t="s">
        <v>43</v>
      </c>
      <c r="C2082" t="s">
        <v>6371</v>
      </c>
      <c r="D2082" t="s">
        <v>6956</v>
      </c>
      <c r="E2082" t="s">
        <v>119</v>
      </c>
      <c r="F2082" t="s">
        <v>119</v>
      </c>
      <c r="G2082" t="s">
        <v>154</v>
      </c>
      <c r="H2082" t="s">
        <v>5707</v>
      </c>
      <c r="I2082" t="s">
        <v>6372</v>
      </c>
      <c r="N2082" t="s">
        <v>6349</v>
      </c>
      <c r="O2082" s="5">
        <f>0</f>
        <v>0</v>
      </c>
    </row>
    <row r="2083" spans="1:15" hidden="1" x14ac:dyDescent="0.35">
      <c r="A2083" t="s">
        <v>6942</v>
      </c>
      <c r="B2083" t="s">
        <v>43</v>
      </c>
      <c r="C2083" t="s">
        <v>6371</v>
      </c>
      <c r="D2083" t="s">
        <v>6956</v>
      </c>
      <c r="E2083" t="s">
        <v>119</v>
      </c>
      <c r="F2083" t="s">
        <v>119</v>
      </c>
      <c r="G2083" t="s">
        <v>162</v>
      </c>
      <c r="H2083" t="s">
        <v>5707</v>
      </c>
      <c r="I2083" t="s">
        <v>6421</v>
      </c>
      <c r="N2083" t="s">
        <v>6349</v>
      </c>
      <c r="O2083" s="5">
        <f>0</f>
        <v>0</v>
      </c>
    </row>
    <row r="2084" spans="1:15" hidden="1" x14ac:dyDescent="0.35">
      <c r="A2084" t="s">
        <v>6942</v>
      </c>
      <c r="B2084" t="s">
        <v>43</v>
      </c>
      <c r="C2084" t="s">
        <v>6371</v>
      </c>
      <c r="D2084" t="s">
        <v>6957</v>
      </c>
      <c r="E2084" t="s">
        <v>119</v>
      </c>
      <c r="F2084" t="s">
        <v>119</v>
      </c>
      <c r="G2084" t="s">
        <v>154</v>
      </c>
      <c r="H2084" t="s">
        <v>5707</v>
      </c>
      <c r="I2084" t="s">
        <v>6372</v>
      </c>
      <c r="N2084" t="s">
        <v>6349</v>
      </c>
      <c r="O2084" s="5">
        <f>0</f>
        <v>0</v>
      </c>
    </row>
    <row r="2085" spans="1:15" hidden="1" x14ac:dyDescent="0.35">
      <c r="A2085" t="s">
        <v>6942</v>
      </c>
      <c r="B2085" t="s">
        <v>43</v>
      </c>
      <c r="C2085" t="s">
        <v>6371</v>
      </c>
      <c r="D2085" t="s">
        <v>6958</v>
      </c>
      <c r="E2085" t="s">
        <v>119</v>
      </c>
      <c r="F2085" t="s">
        <v>119</v>
      </c>
      <c r="G2085" t="s">
        <v>154</v>
      </c>
      <c r="H2085" t="s">
        <v>5707</v>
      </c>
      <c r="I2085" t="s">
        <v>6372</v>
      </c>
      <c r="N2085" t="s">
        <v>6349</v>
      </c>
      <c r="O2085" s="5">
        <f>0</f>
        <v>0</v>
      </c>
    </row>
    <row r="2086" spans="1:15" hidden="1" x14ac:dyDescent="0.35">
      <c r="A2086" t="s">
        <v>6942</v>
      </c>
      <c r="B2086" t="s">
        <v>43</v>
      </c>
      <c r="C2086" t="s">
        <v>6371</v>
      </c>
      <c r="D2086" t="s">
        <v>6959</v>
      </c>
      <c r="E2086" t="s">
        <v>119</v>
      </c>
      <c r="F2086" t="s">
        <v>119</v>
      </c>
      <c r="G2086" t="s">
        <v>154</v>
      </c>
      <c r="H2086" t="s">
        <v>5707</v>
      </c>
      <c r="I2086" t="s">
        <v>6372</v>
      </c>
      <c r="N2086" t="s">
        <v>6349</v>
      </c>
      <c r="O2086" s="5">
        <f>0</f>
        <v>0</v>
      </c>
    </row>
    <row r="2087" spans="1:15" hidden="1" x14ac:dyDescent="0.35">
      <c r="A2087" t="s">
        <v>6942</v>
      </c>
      <c r="B2087" t="s">
        <v>43</v>
      </c>
      <c r="C2087" t="s">
        <v>6371</v>
      </c>
      <c r="D2087" t="s">
        <v>6960</v>
      </c>
      <c r="E2087" t="s">
        <v>119</v>
      </c>
      <c r="F2087" t="s">
        <v>119</v>
      </c>
      <c r="G2087" t="s">
        <v>162</v>
      </c>
      <c r="H2087" t="s">
        <v>6347</v>
      </c>
      <c r="I2087" t="s">
        <v>6424</v>
      </c>
      <c r="N2087" t="s">
        <v>6349</v>
      </c>
      <c r="O2087" s="5">
        <f>0</f>
        <v>0</v>
      </c>
    </row>
    <row r="2088" spans="1:15" hidden="1" x14ac:dyDescent="0.35">
      <c r="A2088" t="s">
        <v>6942</v>
      </c>
      <c r="B2088" t="s">
        <v>43</v>
      </c>
      <c r="C2088" t="s">
        <v>6371</v>
      </c>
      <c r="D2088" t="s">
        <v>6961</v>
      </c>
      <c r="E2088" t="s">
        <v>119</v>
      </c>
      <c r="F2088" t="s">
        <v>119</v>
      </c>
      <c r="G2088" t="s">
        <v>154</v>
      </c>
      <c r="H2088" t="s">
        <v>5707</v>
      </c>
      <c r="I2088" t="s">
        <v>6372</v>
      </c>
      <c r="N2088" t="s">
        <v>6349</v>
      </c>
      <c r="O2088" s="5">
        <f>0</f>
        <v>0</v>
      </c>
    </row>
    <row r="2089" spans="1:15" hidden="1" x14ac:dyDescent="0.35">
      <c r="A2089" t="s">
        <v>6942</v>
      </c>
      <c r="B2089" t="s">
        <v>43</v>
      </c>
      <c r="C2089" t="s">
        <v>6371</v>
      </c>
      <c r="D2089" t="s">
        <v>6962</v>
      </c>
      <c r="E2089" t="s">
        <v>119</v>
      </c>
      <c r="F2089" t="s">
        <v>119</v>
      </c>
      <c r="G2089" t="s">
        <v>154</v>
      </c>
      <c r="H2089" t="s">
        <v>5707</v>
      </c>
      <c r="I2089" t="s">
        <v>6372</v>
      </c>
      <c r="N2089" t="s">
        <v>6349</v>
      </c>
      <c r="O2089" s="5">
        <f>0</f>
        <v>0</v>
      </c>
    </row>
    <row r="2090" spans="1:15" hidden="1" x14ac:dyDescent="0.35">
      <c r="A2090" t="s">
        <v>6942</v>
      </c>
      <c r="B2090" t="s">
        <v>43</v>
      </c>
      <c r="C2090" t="s">
        <v>6371</v>
      </c>
      <c r="D2090" t="s">
        <v>6963</v>
      </c>
      <c r="E2090" t="s">
        <v>119</v>
      </c>
      <c r="F2090" t="s">
        <v>119</v>
      </c>
      <c r="G2090" t="s">
        <v>162</v>
      </c>
      <c r="H2090" t="s">
        <v>5707</v>
      </c>
      <c r="I2090" t="s">
        <v>6421</v>
      </c>
      <c r="N2090" t="s">
        <v>6349</v>
      </c>
      <c r="O2090" s="5">
        <f>0</f>
        <v>0</v>
      </c>
    </row>
    <row r="2091" spans="1:15" hidden="1" x14ac:dyDescent="0.35">
      <c r="A2091" t="s">
        <v>6942</v>
      </c>
      <c r="B2091" t="s">
        <v>43</v>
      </c>
      <c r="C2091" t="s">
        <v>6371</v>
      </c>
      <c r="D2091" t="s">
        <v>6964</v>
      </c>
      <c r="E2091" t="s">
        <v>119</v>
      </c>
      <c r="F2091" t="s">
        <v>119</v>
      </c>
      <c r="G2091" t="s">
        <v>154</v>
      </c>
      <c r="H2091" t="s">
        <v>5707</v>
      </c>
      <c r="I2091" t="s">
        <v>6372</v>
      </c>
      <c r="N2091" t="s">
        <v>6349</v>
      </c>
      <c r="O2091" s="5">
        <f>0</f>
        <v>0</v>
      </c>
    </row>
    <row r="2092" spans="1:15" hidden="1" x14ac:dyDescent="0.35">
      <c r="A2092" t="s">
        <v>6942</v>
      </c>
      <c r="B2092" t="s">
        <v>43</v>
      </c>
      <c r="C2092" t="s">
        <v>6371</v>
      </c>
      <c r="D2092" t="s">
        <v>6965</v>
      </c>
      <c r="E2092" t="s">
        <v>119</v>
      </c>
      <c r="F2092" t="s">
        <v>119</v>
      </c>
      <c r="G2092" t="s">
        <v>162</v>
      </c>
      <c r="H2092" t="s">
        <v>5707</v>
      </c>
      <c r="I2092" t="s">
        <v>6421</v>
      </c>
      <c r="N2092" t="s">
        <v>6349</v>
      </c>
      <c r="O2092" s="5">
        <f>0</f>
        <v>0</v>
      </c>
    </row>
    <row r="2093" spans="1:15" hidden="1" x14ac:dyDescent="0.35">
      <c r="A2093" t="s">
        <v>6942</v>
      </c>
      <c r="B2093" t="s">
        <v>43</v>
      </c>
      <c r="C2093" t="s">
        <v>6371</v>
      </c>
      <c r="D2093" t="s">
        <v>6966</v>
      </c>
      <c r="E2093" t="s">
        <v>119</v>
      </c>
      <c r="F2093" t="s">
        <v>119</v>
      </c>
      <c r="G2093" t="s">
        <v>154</v>
      </c>
      <c r="H2093" t="s">
        <v>5707</v>
      </c>
      <c r="I2093" t="s">
        <v>6372</v>
      </c>
      <c r="N2093" t="s">
        <v>6349</v>
      </c>
      <c r="O2093" s="5">
        <f>0</f>
        <v>0</v>
      </c>
    </row>
    <row r="2094" spans="1:15" hidden="1" x14ac:dyDescent="0.35">
      <c r="A2094" t="s">
        <v>6942</v>
      </c>
      <c r="B2094" t="s">
        <v>43</v>
      </c>
      <c r="C2094" t="s">
        <v>6371</v>
      </c>
      <c r="D2094" t="s">
        <v>6967</v>
      </c>
      <c r="E2094" t="s">
        <v>119</v>
      </c>
      <c r="F2094" t="s">
        <v>119</v>
      </c>
      <c r="G2094" t="s">
        <v>162</v>
      </c>
      <c r="H2094" t="s">
        <v>5707</v>
      </c>
      <c r="I2094" t="s">
        <v>6421</v>
      </c>
      <c r="N2094" t="s">
        <v>6349</v>
      </c>
      <c r="O2094" s="5">
        <f>0</f>
        <v>0</v>
      </c>
    </row>
    <row r="2095" spans="1:15" hidden="1" x14ac:dyDescent="0.35">
      <c r="A2095" t="s">
        <v>6942</v>
      </c>
      <c r="B2095" t="s">
        <v>43</v>
      </c>
      <c r="C2095" t="s">
        <v>6371</v>
      </c>
      <c r="D2095" t="s">
        <v>6968</v>
      </c>
      <c r="E2095" t="s">
        <v>119</v>
      </c>
      <c r="F2095" t="s">
        <v>119</v>
      </c>
      <c r="G2095" t="s">
        <v>154</v>
      </c>
      <c r="H2095" t="s">
        <v>5707</v>
      </c>
      <c r="I2095" t="s">
        <v>6372</v>
      </c>
      <c r="N2095" t="s">
        <v>6349</v>
      </c>
      <c r="O2095" s="5">
        <f>0</f>
        <v>0</v>
      </c>
    </row>
    <row r="2096" spans="1:15" hidden="1" x14ac:dyDescent="0.35">
      <c r="A2096" t="s">
        <v>6942</v>
      </c>
      <c r="B2096" t="s">
        <v>43</v>
      </c>
      <c r="C2096" t="s">
        <v>6371</v>
      </c>
      <c r="D2096" t="s">
        <v>6969</v>
      </c>
      <c r="E2096" t="s">
        <v>119</v>
      </c>
      <c r="F2096" t="s">
        <v>119</v>
      </c>
      <c r="G2096" t="s">
        <v>154</v>
      </c>
      <c r="H2096" t="s">
        <v>5707</v>
      </c>
      <c r="I2096" t="s">
        <v>6372</v>
      </c>
      <c r="N2096" t="s">
        <v>6349</v>
      </c>
      <c r="O2096" s="5">
        <f>0</f>
        <v>0</v>
      </c>
    </row>
    <row r="2097" spans="1:15" hidden="1" x14ac:dyDescent="0.35">
      <c r="A2097" t="s">
        <v>6942</v>
      </c>
      <c r="B2097" t="s">
        <v>43</v>
      </c>
      <c r="C2097" t="s">
        <v>6371</v>
      </c>
      <c r="D2097" t="s">
        <v>6969</v>
      </c>
      <c r="E2097" t="s">
        <v>119</v>
      </c>
      <c r="F2097" t="s">
        <v>119</v>
      </c>
      <c r="G2097" t="s">
        <v>162</v>
      </c>
      <c r="H2097" t="s">
        <v>5707</v>
      </c>
      <c r="I2097" t="s">
        <v>6421</v>
      </c>
      <c r="N2097" t="s">
        <v>6349</v>
      </c>
      <c r="O2097" s="5">
        <f>0</f>
        <v>0</v>
      </c>
    </row>
    <row r="2098" spans="1:15" hidden="1" x14ac:dyDescent="0.35">
      <c r="A2098" t="s">
        <v>6942</v>
      </c>
      <c r="B2098" t="s">
        <v>43</v>
      </c>
      <c r="C2098" t="s">
        <v>6371</v>
      </c>
      <c r="D2098" t="s">
        <v>6970</v>
      </c>
      <c r="E2098" t="s">
        <v>119</v>
      </c>
      <c r="F2098" t="s">
        <v>119</v>
      </c>
      <c r="G2098" t="s">
        <v>162</v>
      </c>
      <c r="H2098" t="s">
        <v>5707</v>
      </c>
      <c r="I2098" t="s">
        <v>6421</v>
      </c>
      <c r="N2098" t="s">
        <v>6349</v>
      </c>
      <c r="O2098" s="5">
        <f>0</f>
        <v>0</v>
      </c>
    </row>
    <row r="2099" spans="1:15" hidden="1" x14ac:dyDescent="0.35">
      <c r="A2099" t="s">
        <v>6942</v>
      </c>
      <c r="B2099" t="s">
        <v>43</v>
      </c>
      <c r="C2099" t="s">
        <v>6371</v>
      </c>
      <c r="D2099" t="s">
        <v>6971</v>
      </c>
      <c r="E2099" t="s">
        <v>119</v>
      </c>
      <c r="F2099" t="s">
        <v>119</v>
      </c>
      <c r="G2099" t="s">
        <v>154</v>
      </c>
      <c r="H2099" t="s">
        <v>5707</v>
      </c>
      <c r="I2099" t="s">
        <v>6372</v>
      </c>
      <c r="N2099" t="s">
        <v>6349</v>
      </c>
      <c r="O2099" s="5">
        <f>0</f>
        <v>0</v>
      </c>
    </row>
    <row r="2100" spans="1:15" hidden="1" x14ac:dyDescent="0.35">
      <c r="A2100" t="s">
        <v>6942</v>
      </c>
      <c r="B2100" t="s">
        <v>43</v>
      </c>
      <c r="C2100" t="s">
        <v>6371</v>
      </c>
      <c r="D2100" t="s">
        <v>6972</v>
      </c>
      <c r="E2100" t="s">
        <v>119</v>
      </c>
      <c r="F2100" t="s">
        <v>119</v>
      </c>
      <c r="G2100" t="s">
        <v>154</v>
      </c>
      <c r="H2100" t="s">
        <v>5707</v>
      </c>
      <c r="I2100" t="s">
        <v>6372</v>
      </c>
      <c r="N2100" t="s">
        <v>6349</v>
      </c>
      <c r="O2100" s="5">
        <f>0</f>
        <v>0</v>
      </c>
    </row>
    <row r="2101" spans="1:15" hidden="1" x14ac:dyDescent="0.35">
      <c r="A2101" t="s">
        <v>6942</v>
      </c>
      <c r="B2101" t="s">
        <v>43</v>
      </c>
      <c r="C2101" t="s">
        <v>6371</v>
      </c>
      <c r="D2101" t="s">
        <v>6973</v>
      </c>
      <c r="E2101" t="s">
        <v>119</v>
      </c>
      <c r="F2101" t="s">
        <v>119</v>
      </c>
      <c r="G2101" t="s">
        <v>162</v>
      </c>
      <c r="H2101" t="s">
        <v>6347</v>
      </c>
      <c r="I2101" t="s">
        <v>6424</v>
      </c>
      <c r="N2101" t="s">
        <v>6349</v>
      </c>
      <c r="O2101" s="5">
        <f>0</f>
        <v>0</v>
      </c>
    </row>
    <row r="2102" spans="1:15" hidden="1" x14ac:dyDescent="0.35">
      <c r="A2102" t="s">
        <v>6942</v>
      </c>
      <c r="B2102" t="s">
        <v>43</v>
      </c>
      <c r="C2102" t="s">
        <v>6371</v>
      </c>
      <c r="D2102" t="s">
        <v>6974</v>
      </c>
      <c r="E2102" t="s">
        <v>119</v>
      </c>
      <c r="F2102" t="s">
        <v>119</v>
      </c>
      <c r="G2102" t="s">
        <v>162</v>
      </c>
      <c r="H2102" t="s">
        <v>5707</v>
      </c>
      <c r="I2102" t="s">
        <v>6421</v>
      </c>
      <c r="N2102" t="s">
        <v>6349</v>
      </c>
      <c r="O2102" s="5">
        <f>0</f>
        <v>0</v>
      </c>
    </row>
    <row r="2103" spans="1:15" hidden="1" x14ac:dyDescent="0.35">
      <c r="A2103" t="s">
        <v>6942</v>
      </c>
      <c r="B2103" t="s">
        <v>43</v>
      </c>
      <c r="C2103" t="s">
        <v>6371</v>
      </c>
      <c r="D2103" t="s">
        <v>6975</v>
      </c>
      <c r="E2103" t="s">
        <v>119</v>
      </c>
      <c r="F2103" t="s">
        <v>119</v>
      </c>
      <c r="G2103" t="s">
        <v>154</v>
      </c>
      <c r="H2103" t="s">
        <v>5707</v>
      </c>
      <c r="I2103" t="s">
        <v>6372</v>
      </c>
      <c r="N2103" t="s">
        <v>6349</v>
      </c>
      <c r="O2103" s="5">
        <f>0</f>
        <v>0</v>
      </c>
    </row>
    <row r="2104" spans="1:15" hidden="1" x14ac:dyDescent="0.35">
      <c r="A2104" t="s">
        <v>6942</v>
      </c>
      <c r="B2104" t="s">
        <v>43</v>
      </c>
      <c r="C2104" t="s">
        <v>6371</v>
      </c>
      <c r="D2104" t="s">
        <v>6976</v>
      </c>
      <c r="E2104" t="s">
        <v>119</v>
      </c>
      <c r="F2104" t="s">
        <v>119</v>
      </c>
      <c r="G2104" t="s">
        <v>162</v>
      </c>
      <c r="H2104" t="s">
        <v>5707</v>
      </c>
      <c r="I2104" t="s">
        <v>6421</v>
      </c>
      <c r="N2104" t="s">
        <v>6349</v>
      </c>
      <c r="O2104" s="5">
        <f>0</f>
        <v>0</v>
      </c>
    </row>
    <row r="2105" spans="1:15" hidden="1" x14ac:dyDescent="0.35">
      <c r="A2105" t="s">
        <v>6942</v>
      </c>
      <c r="B2105" t="s">
        <v>43</v>
      </c>
      <c r="C2105" t="s">
        <v>6371</v>
      </c>
      <c r="D2105" t="s">
        <v>6977</v>
      </c>
      <c r="E2105" t="s">
        <v>119</v>
      </c>
      <c r="F2105" t="s">
        <v>119</v>
      </c>
      <c r="G2105" t="s">
        <v>154</v>
      </c>
      <c r="H2105" t="s">
        <v>5707</v>
      </c>
      <c r="I2105" t="s">
        <v>6372</v>
      </c>
      <c r="N2105" t="s">
        <v>6349</v>
      </c>
      <c r="O2105" s="5">
        <f>0</f>
        <v>0</v>
      </c>
    </row>
    <row r="2106" spans="1:15" hidden="1" x14ac:dyDescent="0.35">
      <c r="A2106" t="s">
        <v>6942</v>
      </c>
      <c r="B2106" t="s">
        <v>43</v>
      </c>
      <c r="C2106" t="s">
        <v>6371</v>
      </c>
      <c r="D2106" t="s">
        <v>6978</v>
      </c>
      <c r="E2106" t="s">
        <v>119</v>
      </c>
      <c r="F2106" t="s">
        <v>119</v>
      </c>
      <c r="G2106" t="s">
        <v>162</v>
      </c>
      <c r="H2106" t="s">
        <v>5707</v>
      </c>
      <c r="I2106" t="s">
        <v>6421</v>
      </c>
      <c r="N2106" t="s">
        <v>6349</v>
      </c>
      <c r="O2106" s="5">
        <f>0</f>
        <v>0</v>
      </c>
    </row>
    <row r="2107" spans="1:15" hidden="1" x14ac:dyDescent="0.35">
      <c r="A2107" t="s">
        <v>6942</v>
      </c>
      <c r="B2107" t="s">
        <v>43</v>
      </c>
      <c r="C2107" t="s">
        <v>6371</v>
      </c>
      <c r="D2107" t="s">
        <v>6979</v>
      </c>
      <c r="E2107" t="s">
        <v>119</v>
      </c>
      <c r="F2107" t="s">
        <v>119</v>
      </c>
      <c r="G2107" t="s">
        <v>162</v>
      </c>
      <c r="H2107" t="s">
        <v>5707</v>
      </c>
      <c r="I2107" t="s">
        <v>6421</v>
      </c>
      <c r="N2107" t="s">
        <v>6349</v>
      </c>
      <c r="O2107" s="5">
        <f>0</f>
        <v>0</v>
      </c>
    </row>
    <row r="2108" spans="1:15" hidden="1" x14ac:dyDescent="0.35">
      <c r="A2108" t="s">
        <v>6942</v>
      </c>
      <c r="B2108" t="s">
        <v>43</v>
      </c>
      <c r="C2108" t="s">
        <v>6371</v>
      </c>
      <c r="D2108" t="s">
        <v>6980</v>
      </c>
      <c r="E2108" t="s">
        <v>119</v>
      </c>
      <c r="F2108" t="s">
        <v>119</v>
      </c>
      <c r="G2108" t="s">
        <v>162</v>
      </c>
      <c r="H2108" t="s">
        <v>5707</v>
      </c>
      <c r="I2108" t="s">
        <v>6421</v>
      </c>
      <c r="N2108" t="s">
        <v>6349</v>
      </c>
      <c r="O2108" s="5">
        <f>0</f>
        <v>0</v>
      </c>
    </row>
    <row r="2109" spans="1:15" hidden="1" x14ac:dyDescent="0.35">
      <c r="A2109" t="s">
        <v>6942</v>
      </c>
      <c r="B2109" t="s">
        <v>43</v>
      </c>
      <c r="C2109" t="s">
        <v>6371</v>
      </c>
      <c r="D2109" t="s">
        <v>6981</v>
      </c>
      <c r="E2109" t="s">
        <v>119</v>
      </c>
      <c r="F2109" t="s">
        <v>119</v>
      </c>
      <c r="G2109" t="s">
        <v>162</v>
      </c>
      <c r="H2109" t="s">
        <v>5707</v>
      </c>
      <c r="I2109" t="s">
        <v>6421</v>
      </c>
      <c r="N2109" t="s">
        <v>6349</v>
      </c>
      <c r="O2109" s="5">
        <f>0</f>
        <v>0</v>
      </c>
    </row>
    <row r="2110" spans="1:15" hidden="1" x14ac:dyDescent="0.35">
      <c r="A2110" t="s">
        <v>6942</v>
      </c>
      <c r="B2110" t="s">
        <v>43</v>
      </c>
      <c r="C2110" t="s">
        <v>6371</v>
      </c>
      <c r="D2110" t="s">
        <v>6982</v>
      </c>
      <c r="E2110" t="s">
        <v>119</v>
      </c>
      <c r="F2110" t="s">
        <v>119</v>
      </c>
      <c r="G2110" t="s">
        <v>162</v>
      </c>
      <c r="H2110" t="s">
        <v>5707</v>
      </c>
      <c r="I2110" t="s">
        <v>6421</v>
      </c>
      <c r="N2110" t="s">
        <v>6349</v>
      </c>
      <c r="O2110" s="5">
        <f>0</f>
        <v>0</v>
      </c>
    </row>
    <row r="2111" spans="1:15" hidden="1" x14ac:dyDescent="0.35">
      <c r="A2111" t="s">
        <v>6942</v>
      </c>
      <c r="B2111" t="s">
        <v>43</v>
      </c>
      <c r="C2111" t="s">
        <v>6371</v>
      </c>
      <c r="D2111" t="s">
        <v>6983</v>
      </c>
      <c r="E2111" t="s">
        <v>119</v>
      </c>
      <c r="F2111" t="s">
        <v>119</v>
      </c>
      <c r="G2111" t="s">
        <v>154</v>
      </c>
      <c r="H2111" t="s">
        <v>5707</v>
      </c>
      <c r="I2111" t="s">
        <v>6372</v>
      </c>
      <c r="N2111" t="s">
        <v>6349</v>
      </c>
      <c r="O2111" s="5">
        <f>0</f>
        <v>0</v>
      </c>
    </row>
    <row r="2112" spans="1:15" hidden="1" x14ac:dyDescent="0.35">
      <c r="A2112" t="s">
        <v>6942</v>
      </c>
      <c r="B2112" t="s">
        <v>43</v>
      </c>
      <c r="C2112" t="s">
        <v>6371</v>
      </c>
      <c r="D2112" t="s">
        <v>6984</v>
      </c>
      <c r="E2112" t="s">
        <v>119</v>
      </c>
      <c r="F2112" t="s">
        <v>119</v>
      </c>
      <c r="G2112" t="s">
        <v>154</v>
      </c>
      <c r="H2112" t="s">
        <v>5707</v>
      </c>
      <c r="I2112" t="s">
        <v>6372</v>
      </c>
      <c r="N2112" t="s">
        <v>6349</v>
      </c>
      <c r="O2112" s="5">
        <f>0</f>
        <v>0</v>
      </c>
    </row>
    <row r="2113" spans="1:15" hidden="1" x14ac:dyDescent="0.35">
      <c r="A2113" t="s">
        <v>6942</v>
      </c>
      <c r="B2113" t="s">
        <v>43</v>
      </c>
      <c r="C2113" t="s">
        <v>6371</v>
      </c>
      <c r="D2113" t="s">
        <v>6985</v>
      </c>
      <c r="E2113" t="s">
        <v>119</v>
      </c>
      <c r="F2113" t="s">
        <v>119</v>
      </c>
      <c r="G2113" t="s">
        <v>154</v>
      </c>
      <c r="H2113" t="s">
        <v>5707</v>
      </c>
      <c r="I2113" t="s">
        <v>6372</v>
      </c>
      <c r="N2113" t="s">
        <v>6349</v>
      </c>
      <c r="O2113" s="5">
        <f>0</f>
        <v>0</v>
      </c>
    </row>
    <row r="2114" spans="1:15" hidden="1" x14ac:dyDescent="0.35">
      <c r="A2114" t="s">
        <v>6942</v>
      </c>
      <c r="B2114" t="s">
        <v>43</v>
      </c>
      <c r="C2114" t="s">
        <v>6371</v>
      </c>
      <c r="D2114" t="s">
        <v>6986</v>
      </c>
      <c r="E2114" t="s">
        <v>119</v>
      </c>
      <c r="F2114" t="s">
        <v>119</v>
      </c>
      <c r="G2114" t="s">
        <v>162</v>
      </c>
      <c r="H2114" t="s">
        <v>6347</v>
      </c>
      <c r="I2114" t="s">
        <v>6424</v>
      </c>
      <c r="N2114" t="s">
        <v>6349</v>
      </c>
      <c r="O2114" s="5">
        <f>0</f>
        <v>0</v>
      </c>
    </row>
    <row r="2115" spans="1:15" hidden="1" x14ac:dyDescent="0.35">
      <c r="A2115" t="s">
        <v>6942</v>
      </c>
      <c r="B2115" t="s">
        <v>43</v>
      </c>
      <c r="C2115" t="s">
        <v>6371</v>
      </c>
      <c r="D2115" t="s">
        <v>6987</v>
      </c>
      <c r="E2115" t="s">
        <v>119</v>
      </c>
      <c r="F2115" t="s">
        <v>119</v>
      </c>
      <c r="G2115" t="s">
        <v>162</v>
      </c>
      <c r="H2115" t="s">
        <v>5707</v>
      </c>
      <c r="I2115" t="s">
        <v>6421</v>
      </c>
      <c r="N2115" t="s">
        <v>6349</v>
      </c>
      <c r="O2115" s="5">
        <f>0</f>
        <v>0</v>
      </c>
    </row>
    <row r="2116" spans="1:15" hidden="1" x14ac:dyDescent="0.35">
      <c r="A2116" t="s">
        <v>6942</v>
      </c>
      <c r="B2116" t="s">
        <v>43</v>
      </c>
      <c r="C2116" t="s">
        <v>6371</v>
      </c>
      <c r="D2116" t="s">
        <v>6988</v>
      </c>
      <c r="E2116" t="s">
        <v>119</v>
      </c>
      <c r="F2116" t="s">
        <v>119</v>
      </c>
      <c r="G2116" t="s">
        <v>154</v>
      </c>
      <c r="H2116" t="s">
        <v>5707</v>
      </c>
      <c r="I2116" t="s">
        <v>6372</v>
      </c>
      <c r="N2116" t="s">
        <v>6349</v>
      </c>
      <c r="O2116" s="5">
        <f>0</f>
        <v>0</v>
      </c>
    </row>
    <row r="2117" spans="1:15" hidden="1" x14ac:dyDescent="0.35">
      <c r="A2117" t="s">
        <v>6942</v>
      </c>
      <c r="B2117" t="s">
        <v>43</v>
      </c>
      <c r="C2117" t="s">
        <v>6371</v>
      </c>
      <c r="D2117" t="s">
        <v>6989</v>
      </c>
      <c r="E2117" t="s">
        <v>119</v>
      </c>
      <c r="F2117" t="s">
        <v>119</v>
      </c>
      <c r="G2117" t="s">
        <v>162</v>
      </c>
      <c r="H2117" t="s">
        <v>5707</v>
      </c>
      <c r="I2117" t="s">
        <v>6421</v>
      </c>
      <c r="N2117" t="s">
        <v>6349</v>
      </c>
      <c r="O2117" s="5">
        <f>0</f>
        <v>0</v>
      </c>
    </row>
    <row r="2118" spans="1:15" hidden="1" x14ac:dyDescent="0.35">
      <c r="A2118" t="s">
        <v>6942</v>
      </c>
      <c r="B2118" t="s">
        <v>43</v>
      </c>
      <c r="C2118" t="s">
        <v>6371</v>
      </c>
      <c r="D2118" t="s">
        <v>6990</v>
      </c>
      <c r="E2118" t="s">
        <v>119</v>
      </c>
      <c r="F2118" t="s">
        <v>119</v>
      </c>
      <c r="G2118" t="s">
        <v>154</v>
      </c>
      <c r="H2118" t="s">
        <v>5707</v>
      </c>
      <c r="I2118" t="s">
        <v>6372</v>
      </c>
      <c r="N2118" t="s">
        <v>6349</v>
      </c>
      <c r="O2118" s="5">
        <f>0</f>
        <v>0</v>
      </c>
    </row>
    <row r="2119" spans="1:15" hidden="1" x14ac:dyDescent="0.35">
      <c r="A2119" t="s">
        <v>6942</v>
      </c>
      <c r="B2119" t="s">
        <v>43</v>
      </c>
      <c r="C2119" t="s">
        <v>6371</v>
      </c>
      <c r="D2119" t="s">
        <v>6991</v>
      </c>
      <c r="E2119" t="s">
        <v>119</v>
      </c>
      <c r="F2119" t="s">
        <v>119</v>
      </c>
      <c r="G2119" t="s">
        <v>154</v>
      </c>
      <c r="H2119" t="s">
        <v>5707</v>
      </c>
      <c r="I2119" t="s">
        <v>6372</v>
      </c>
      <c r="N2119" t="s">
        <v>6349</v>
      </c>
      <c r="O2119" s="5">
        <f>0</f>
        <v>0</v>
      </c>
    </row>
    <row r="2120" spans="1:15" hidden="1" x14ac:dyDescent="0.35">
      <c r="A2120" t="s">
        <v>6942</v>
      </c>
      <c r="B2120" t="s">
        <v>43</v>
      </c>
      <c r="C2120" t="s">
        <v>6371</v>
      </c>
      <c r="D2120" t="s">
        <v>6992</v>
      </c>
      <c r="E2120" t="s">
        <v>119</v>
      </c>
      <c r="F2120" t="s">
        <v>119</v>
      </c>
      <c r="G2120" t="s">
        <v>154</v>
      </c>
      <c r="H2120" t="s">
        <v>5707</v>
      </c>
      <c r="I2120" t="s">
        <v>6372</v>
      </c>
      <c r="N2120" t="s">
        <v>6349</v>
      </c>
      <c r="O2120" s="5">
        <f>0</f>
        <v>0</v>
      </c>
    </row>
    <row r="2121" spans="1:15" hidden="1" x14ac:dyDescent="0.35">
      <c r="A2121" t="s">
        <v>6942</v>
      </c>
      <c r="B2121" t="s">
        <v>43</v>
      </c>
      <c r="C2121" t="s">
        <v>6371</v>
      </c>
      <c r="D2121" t="s">
        <v>6992</v>
      </c>
      <c r="E2121" t="s">
        <v>119</v>
      </c>
      <c r="F2121" t="s">
        <v>119</v>
      </c>
      <c r="G2121" t="s">
        <v>162</v>
      </c>
      <c r="H2121" t="s">
        <v>5707</v>
      </c>
      <c r="I2121" t="s">
        <v>6421</v>
      </c>
      <c r="N2121" t="s">
        <v>6349</v>
      </c>
      <c r="O2121" s="5">
        <f>0</f>
        <v>0</v>
      </c>
    </row>
    <row r="2122" spans="1:15" hidden="1" x14ac:dyDescent="0.35">
      <c r="A2122" t="s">
        <v>6942</v>
      </c>
      <c r="B2122" t="s">
        <v>43</v>
      </c>
      <c r="C2122" t="s">
        <v>6371</v>
      </c>
      <c r="D2122" t="s">
        <v>6993</v>
      </c>
      <c r="E2122" t="s">
        <v>119</v>
      </c>
      <c r="F2122" t="s">
        <v>119</v>
      </c>
      <c r="G2122" t="s">
        <v>154</v>
      </c>
      <c r="H2122" t="s">
        <v>5707</v>
      </c>
      <c r="I2122" t="s">
        <v>6372</v>
      </c>
      <c r="N2122" t="s">
        <v>6349</v>
      </c>
      <c r="O2122" s="5">
        <f>0</f>
        <v>0</v>
      </c>
    </row>
    <row r="2123" spans="1:15" hidden="1" x14ac:dyDescent="0.35">
      <c r="A2123" t="s">
        <v>6942</v>
      </c>
      <c r="B2123" t="s">
        <v>43</v>
      </c>
      <c r="C2123" t="s">
        <v>6371</v>
      </c>
      <c r="D2123" t="s">
        <v>6994</v>
      </c>
      <c r="E2123" t="s">
        <v>119</v>
      </c>
      <c r="F2123" t="s">
        <v>119</v>
      </c>
      <c r="G2123" t="s">
        <v>154</v>
      </c>
      <c r="H2123" t="s">
        <v>5707</v>
      </c>
      <c r="I2123" t="s">
        <v>6372</v>
      </c>
      <c r="N2123" t="s">
        <v>6349</v>
      </c>
      <c r="O2123" s="5">
        <f>0</f>
        <v>0</v>
      </c>
    </row>
    <row r="2124" spans="1:15" hidden="1" x14ac:dyDescent="0.35">
      <c r="A2124" t="s">
        <v>6942</v>
      </c>
      <c r="B2124" t="s">
        <v>43</v>
      </c>
      <c r="C2124" t="s">
        <v>6371</v>
      </c>
      <c r="D2124" t="s">
        <v>6995</v>
      </c>
      <c r="E2124" t="s">
        <v>119</v>
      </c>
      <c r="F2124" t="s">
        <v>119</v>
      </c>
      <c r="G2124" t="s">
        <v>154</v>
      </c>
      <c r="H2124" t="s">
        <v>5707</v>
      </c>
      <c r="I2124" t="s">
        <v>6372</v>
      </c>
      <c r="N2124" t="s">
        <v>6349</v>
      </c>
      <c r="O2124" s="5">
        <f>0</f>
        <v>0</v>
      </c>
    </row>
    <row r="2125" spans="1:15" hidden="1" x14ac:dyDescent="0.35">
      <c r="A2125" t="s">
        <v>6942</v>
      </c>
      <c r="B2125" t="s">
        <v>43</v>
      </c>
      <c r="C2125" t="s">
        <v>6371</v>
      </c>
      <c r="D2125" t="s">
        <v>6996</v>
      </c>
      <c r="E2125" t="s">
        <v>119</v>
      </c>
      <c r="F2125" t="s">
        <v>119</v>
      </c>
      <c r="G2125" t="s">
        <v>162</v>
      </c>
      <c r="H2125" t="s">
        <v>5707</v>
      </c>
      <c r="I2125" t="s">
        <v>6421</v>
      </c>
      <c r="N2125" t="s">
        <v>6349</v>
      </c>
      <c r="O2125" s="5">
        <f>0</f>
        <v>0</v>
      </c>
    </row>
    <row r="2126" spans="1:15" hidden="1" x14ac:dyDescent="0.35">
      <c r="A2126" t="s">
        <v>6942</v>
      </c>
      <c r="B2126" t="s">
        <v>43</v>
      </c>
      <c r="C2126" t="s">
        <v>6371</v>
      </c>
      <c r="D2126" t="s">
        <v>6997</v>
      </c>
      <c r="E2126" t="s">
        <v>119</v>
      </c>
      <c r="F2126" t="s">
        <v>119</v>
      </c>
      <c r="G2126" t="s">
        <v>162</v>
      </c>
      <c r="H2126" t="s">
        <v>5707</v>
      </c>
      <c r="I2126" t="s">
        <v>6421</v>
      </c>
      <c r="N2126" t="s">
        <v>6349</v>
      </c>
      <c r="O2126" s="5">
        <f>0</f>
        <v>0</v>
      </c>
    </row>
    <row r="2127" spans="1:15" hidden="1" x14ac:dyDescent="0.35">
      <c r="A2127" t="s">
        <v>6942</v>
      </c>
      <c r="B2127" t="s">
        <v>43</v>
      </c>
      <c r="C2127" t="s">
        <v>6371</v>
      </c>
      <c r="D2127" t="s">
        <v>6998</v>
      </c>
      <c r="E2127" t="s">
        <v>119</v>
      </c>
      <c r="F2127" t="s">
        <v>119</v>
      </c>
      <c r="G2127" t="s">
        <v>154</v>
      </c>
      <c r="H2127" t="s">
        <v>5707</v>
      </c>
      <c r="I2127" t="s">
        <v>6372</v>
      </c>
      <c r="N2127" t="s">
        <v>6349</v>
      </c>
      <c r="O2127" s="5">
        <f>0</f>
        <v>0</v>
      </c>
    </row>
    <row r="2128" spans="1:15" hidden="1" x14ac:dyDescent="0.35">
      <c r="A2128" t="s">
        <v>6942</v>
      </c>
      <c r="B2128" t="s">
        <v>43</v>
      </c>
      <c r="C2128" t="s">
        <v>6371</v>
      </c>
      <c r="D2128" t="s">
        <v>6999</v>
      </c>
      <c r="E2128" t="s">
        <v>119</v>
      </c>
      <c r="F2128" t="s">
        <v>119</v>
      </c>
      <c r="G2128" t="s">
        <v>162</v>
      </c>
      <c r="H2128" t="s">
        <v>5707</v>
      </c>
      <c r="I2128" t="s">
        <v>6421</v>
      </c>
      <c r="N2128" t="s">
        <v>6349</v>
      </c>
      <c r="O2128" s="5">
        <f>0</f>
        <v>0</v>
      </c>
    </row>
    <row r="2129" spans="1:15" hidden="1" x14ac:dyDescent="0.35">
      <c r="A2129" t="s">
        <v>6942</v>
      </c>
      <c r="B2129" t="s">
        <v>43</v>
      </c>
      <c r="C2129" t="s">
        <v>6371</v>
      </c>
      <c r="D2129" t="s">
        <v>7000</v>
      </c>
      <c r="E2129" t="s">
        <v>119</v>
      </c>
      <c r="F2129" t="s">
        <v>119</v>
      </c>
      <c r="G2129" t="s">
        <v>162</v>
      </c>
      <c r="H2129" t="s">
        <v>5707</v>
      </c>
      <c r="I2129" t="s">
        <v>6421</v>
      </c>
      <c r="N2129" t="s">
        <v>6349</v>
      </c>
      <c r="O2129" s="5">
        <f>0</f>
        <v>0</v>
      </c>
    </row>
    <row r="2130" spans="1:15" hidden="1" x14ac:dyDescent="0.35">
      <c r="A2130" t="s">
        <v>6942</v>
      </c>
      <c r="B2130" t="s">
        <v>43</v>
      </c>
      <c r="C2130" t="s">
        <v>6371</v>
      </c>
      <c r="D2130" t="s">
        <v>7001</v>
      </c>
      <c r="E2130" t="s">
        <v>119</v>
      </c>
      <c r="F2130" t="s">
        <v>119</v>
      </c>
      <c r="G2130" t="s">
        <v>162</v>
      </c>
      <c r="H2130" t="s">
        <v>5707</v>
      </c>
      <c r="I2130" t="s">
        <v>6421</v>
      </c>
      <c r="N2130" t="s">
        <v>6349</v>
      </c>
      <c r="O2130" s="5">
        <f>0</f>
        <v>0</v>
      </c>
    </row>
    <row r="2131" spans="1:15" hidden="1" x14ac:dyDescent="0.35">
      <c r="A2131" t="s">
        <v>6942</v>
      </c>
      <c r="B2131" t="s">
        <v>43</v>
      </c>
      <c r="C2131" t="s">
        <v>6371</v>
      </c>
      <c r="D2131" t="s">
        <v>7002</v>
      </c>
      <c r="E2131" t="s">
        <v>119</v>
      </c>
      <c r="F2131" t="s">
        <v>119</v>
      </c>
      <c r="G2131" t="s">
        <v>162</v>
      </c>
      <c r="H2131" t="s">
        <v>5707</v>
      </c>
      <c r="I2131" t="s">
        <v>6421</v>
      </c>
      <c r="N2131" t="s">
        <v>6349</v>
      </c>
      <c r="O2131" s="5">
        <f>0</f>
        <v>0</v>
      </c>
    </row>
    <row r="2132" spans="1:15" hidden="1" x14ac:dyDescent="0.35">
      <c r="A2132" t="s">
        <v>6942</v>
      </c>
      <c r="B2132" t="s">
        <v>43</v>
      </c>
      <c r="C2132" t="s">
        <v>6371</v>
      </c>
      <c r="D2132" t="s">
        <v>7003</v>
      </c>
      <c r="E2132" t="s">
        <v>119</v>
      </c>
      <c r="F2132" t="s">
        <v>119</v>
      </c>
      <c r="G2132" t="s">
        <v>154</v>
      </c>
      <c r="H2132" t="s">
        <v>5707</v>
      </c>
      <c r="I2132" t="s">
        <v>6372</v>
      </c>
      <c r="N2132" t="s">
        <v>6349</v>
      </c>
      <c r="O2132" s="5">
        <f>0</f>
        <v>0</v>
      </c>
    </row>
    <row r="2133" spans="1:15" hidden="1" x14ac:dyDescent="0.35">
      <c r="A2133" t="s">
        <v>6942</v>
      </c>
      <c r="B2133" t="s">
        <v>43</v>
      </c>
      <c r="C2133" t="s">
        <v>6371</v>
      </c>
      <c r="D2133" t="s">
        <v>7004</v>
      </c>
      <c r="E2133" t="s">
        <v>119</v>
      </c>
      <c r="F2133" t="s">
        <v>119</v>
      </c>
      <c r="G2133" t="s">
        <v>154</v>
      </c>
      <c r="H2133" t="s">
        <v>5707</v>
      </c>
      <c r="I2133" t="s">
        <v>6372</v>
      </c>
      <c r="N2133" t="s">
        <v>6349</v>
      </c>
      <c r="O2133" s="5">
        <f>0</f>
        <v>0</v>
      </c>
    </row>
    <row r="2134" spans="1:15" hidden="1" x14ac:dyDescent="0.35">
      <c r="A2134" t="s">
        <v>6942</v>
      </c>
      <c r="B2134" t="s">
        <v>43</v>
      </c>
      <c r="C2134" t="s">
        <v>6371</v>
      </c>
      <c r="D2134" t="s">
        <v>7005</v>
      </c>
      <c r="E2134" t="s">
        <v>119</v>
      </c>
      <c r="F2134" t="s">
        <v>119</v>
      </c>
      <c r="G2134" t="s">
        <v>162</v>
      </c>
      <c r="H2134" t="s">
        <v>5707</v>
      </c>
      <c r="I2134" t="s">
        <v>6421</v>
      </c>
      <c r="N2134" t="s">
        <v>6349</v>
      </c>
      <c r="O2134" s="5">
        <f>0</f>
        <v>0</v>
      </c>
    </row>
    <row r="2135" spans="1:15" hidden="1" x14ac:dyDescent="0.35">
      <c r="A2135" t="s">
        <v>6942</v>
      </c>
      <c r="B2135" t="s">
        <v>43</v>
      </c>
      <c r="C2135" t="s">
        <v>6371</v>
      </c>
      <c r="D2135" t="s">
        <v>7006</v>
      </c>
      <c r="E2135" t="s">
        <v>119</v>
      </c>
      <c r="F2135" t="s">
        <v>119</v>
      </c>
      <c r="G2135" t="s">
        <v>154</v>
      </c>
      <c r="H2135" t="s">
        <v>5707</v>
      </c>
      <c r="I2135" t="s">
        <v>6372</v>
      </c>
      <c r="N2135" t="s">
        <v>6349</v>
      </c>
      <c r="O2135" s="5">
        <f>0</f>
        <v>0</v>
      </c>
    </row>
    <row r="2136" spans="1:15" hidden="1" x14ac:dyDescent="0.35">
      <c r="A2136" t="s">
        <v>6942</v>
      </c>
      <c r="B2136" t="s">
        <v>43</v>
      </c>
      <c r="C2136" t="s">
        <v>6371</v>
      </c>
      <c r="D2136" t="s">
        <v>7007</v>
      </c>
      <c r="E2136" t="s">
        <v>119</v>
      </c>
      <c r="F2136" t="s">
        <v>119</v>
      </c>
      <c r="G2136" t="s">
        <v>154</v>
      </c>
      <c r="H2136" t="s">
        <v>5707</v>
      </c>
      <c r="I2136" t="s">
        <v>6372</v>
      </c>
      <c r="N2136" t="s">
        <v>6349</v>
      </c>
      <c r="O2136" s="5">
        <f>0</f>
        <v>0</v>
      </c>
    </row>
    <row r="2137" spans="1:15" hidden="1" x14ac:dyDescent="0.35">
      <c r="A2137" t="s">
        <v>6942</v>
      </c>
      <c r="B2137" t="s">
        <v>43</v>
      </c>
      <c r="C2137" t="s">
        <v>6371</v>
      </c>
      <c r="D2137" t="s">
        <v>7008</v>
      </c>
      <c r="E2137" t="s">
        <v>119</v>
      </c>
      <c r="F2137" t="s">
        <v>119</v>
      </c>
      <c r="G2137" t="s">
        <v>154</v>
      </c>
      <c r="H2137" t="s">
        <v>5707</v>
      </c>
      <c r="I2137" t="s">
        <v>6372</v>
      </c>
      <c r="N2137" t="s">
        <v>6349</v>
      </c>
      <c r="O2137" s="5">
        <f>0</f>
        <v>0</v>
      </c>
    </row>
    <row r="2138" spans="1:15" hidden="1" x14ac:dyDescent="0.35">
      <c r="A2138" t="s">
        <v>6942</v>
      </c>
      <c r="B2138" t="s">
        <v>43</v>
      </c>
      <c r="C2138" t="s">
        <v>6371</v>
      </c>
      <c r="D2138" t="s">
        <v>7009</v>
      </c>
      <c r="E2138" t="s">
        <v>119</v>
      </c>
      <c r="F2138" t="s">
        <v>119</v>
      </c>
      <c r="G2138" t="s">
        <v>162</v>
      </c>
      <c r="H2138" t="s">
        <v>6347</v>
      </c>
      <c r="I2138" t="s">
        <v>6424</v>
      </c>
      <c r="N2138" t="s">
        <v>6349</v>
      </c>
      <c r="O2138" s="5">
        <f>0</f>
        <v>0</v>
      </c>
    </row>
    <row r="2139" spans="1:15" hidden="1" x14ac:dyDescent="0.35">
      <c r="A2139" t="s">
        <v>6942</v>
      </c>
      <c r="B2139" t="s">
        <v>43</v>
      </c>
      <c r="C2139" t="s">
        <v>6371</v>
      </c>
      <c r="D2139" t="s">
        <v>7010</v>
      </c>
      <c r="E2139" t="s">
        <v>119</v>
      </c>
      <c r="F2139" t="s">
        <v>119</v>
      </c>
      <c r="G2139" t="s">
        <v>154</v>
      </c>
      <c r="H2139" t="s">
        <v>5707</v>
      </c>
      <c r="I2139" t="s">
        <v>6372</v>
      </c>
      <c r="N2139" t="s">
        <v>6349</v>
      </c>
      <c r="O2139" s="5">
        <f>0</f>
        <v>0</v>
      </c>
    </row>
    <row r="2140" spans="1:15" hidden="1" x14ac:dyDescent="0.35">
      <c r="A2140" t="s">
        <v>6942</v>
      </c>
      <c r="B2140" t="s">
        <v>43</v>
      </c>
      <c r="C2140" t="s">
        <v>6371</v>
      </c>
      <c r="D2140" t="s">
        <v>7011</v>
      </c>
      <c r="E2140" t="s">
        <v>119</v>
      </c>
      <c r="F2140" t="s">
        <v>119</v>
      </c>
      <c r="G2140" t="s">
        <v>154</v>
      </c>
      <c r="H2140" t="s">
        <v>5707</v>
      </c>
      <c r="I2140" t="s">
        <v>6372</v>
      </c>
      <c r="N2140" t="s">
        <v>6349</v>
      </c>
      <c r="O2140" s="5">
        <f>0</f>
        <v>0</v>
      </c>
    </row>
    <row r="2141" spans="1:15" hidden="1" x14ac:dyDescent="0.35">
      <c r="A2141" t="s">
        <v>6942</v>
      </c>
      <c r="B2141" t="s">
        <v>43</v>
      </c>
      <c r="C2141" t="s">
        <v>6371</v>
      </c>
      <c r="D2141" t="s">
        <v>7012</v>
      </c>
      <c r="E2141" t="s">
        <v>119</v>
      </c>
      <c r="F2141" t="s">
        <v>119</v>
      </c>
      <c r="G2141" t="s">
        <v>162</v>
      </c>
      <c r="H2141" t="s">
        <v>5707</v>
      </c>
      <c r="I2141" t="s">
        <v>6421</v>
      </c>
      <c r="N2141" t="s">
        <v>6349</v>
      </c>
      <c r="O2141" s="5">
        <f>0</f>
        <v>0</v>
      </c>
    </row>
    <row r="2142" spans="1:15" hidden="1" x14ac:dyDescent="0.35">
      <c r="A2142" t="s">
        <v>6942</v>
      </c>
      <c r="B2142" t="s">
        <v>43</v>
      </c>
      <c r="C2142" t="s">
        <v>6371</v>
      </c>
      <c r="D2142" t="s">
        <v>7013</v>
      </c>
      <c r="E2142" t="s">
        <v>119</v>
      </c>
      <c r="F2142" t="s">
        <v>119</v>
      </c>
      <c r="G2142" t="s">
        <v>154</v>
      </c>
      <c r="H2142" t="s">
        <v>5707</v>
      </c>
      <c r="I2142" t="s">
        <v>6372</v>
      </c>
      <c r="N2142" t="s">
        <v>6349</v>
      </c>
      <c r="O2142" s="5">
        <f>0</f>
        <v>0</v>
      </c>
    </row>
    <row r="2143" spans="1:15" hidden="1" x14ac:dyDescent="0.35">
      <c r="A2143" t="s">
        <v>6942</v>
      </c>
      <c r="B2143" t="s">
        <v>43</v>
      </c>
      <c r="C2143" t="s">
        <v>6371</v>
      </c>
      <c r="D2143" t="s">
        <v>7014</v>
      </c>
      <c r="E2143" t="s">
        <v>119</v>
      </c>
      <c r="F2143" t="s">
        <v>119</v>
      </c>
      <c r="G2143" t="s">
        <v>154</v>
      </c>
      <c r="H2143" t="s">
        <v>5707</v>
      </c>
      <c r="I2143" t="s">
        <v>6372</v>
      </c>
      <c r="N2143" t="s">
        <v>6349</v>
      </c>
      <c r="O2143" s="5">
        <f>0</f>
        <v>0</v>
      </c>
    </row>
    <row r="2144" spans="1:15" hidden="1" x14ac:dyDescent="0.35">
      <c r="A2144" t="s">
        <v>6942</v>
      </c>
      <c r="B2144" t="s">
        <v>43</v>
      </c>
      <c r="C2144" t="s">
        <v>6371</v>
      </c>
      <c r="D2144" t="s">
        <v>7015</v>
      </c>
      <c r="E2144" t="s">
        <v>119</v>
      </c>
      <c r="F2144" t="s">
        <v>119</v>
      </c>
      <c r="G2144" t="s">
        <v>154</v>
      </c>
      <c r="H2144" t="s">
        <v>5707</v>
      </c>
      <c r="I2144" t="s">
        <v>6372</v>
      </c>
      <c r="N2144" t="s">
        <v>6349</v>
      </c>
      <c r="O2144" s="5">
        <f>0</f>
        <v>0</v>
      </c>
    </row>
    <row r="2145" spans="1:15" hidden="1" x14ac:dyDescent="0.35">
      <c r="A2145" t="s">
        <v>6942</v>
      </c>
      <c r="B2145" t="s">
        <v>43</v>
      </c>
      <c r="C2145" t="s">
        <v>6371</v>
      </c>
      <c r="D2145" t="s">
        <v>7016</v>
      </c>
      <c r="E2145" t="s">
        <v>119</v>
      </c>
      <c r="F2145" t="s">
        <v>119</v>
      </c>
      <c r="G2145" t="s">
        <v>162</v>
      </c>
      <c r="H2145" t="s">
        <v>5707</v>
      </c>
      <c r="I2145" t="s">
        <v>6421</v>
      </c>
      <c r="N2145" t="s">
        <v>6349</v>
      </c>
      <c r="O2145" s="5">
        <f>0</f>
        <v>0</v>
      </c>
    </row>
    <row r="2146" spans="1:15" hidden="1" x14ac:dyDescent="0.35">
      <c r="A2146" t="s">
        <v>6942</v>
      </c>
      <c r="B2146" t="s">
        <v>43</v>
      </c>
      <c r="C2146" t="s">
        <v>6371</v>
      </c>
      <c r="D2146" t="s">
        <v>7017</v>
      </c>
      <c r="E2146" t="s">
        <v>119</v>
      </c>
      <c r="F2146" t="s">
        <v>119</v>
      </c>
      <c r="G2146" t="s">
        <v>162</v>
      </c>
      <c r="H2146" t="s">
        <v>5707</v>
      </c>
      <c r="I2146" t="s">
        <v>6421</v>
      </c>
      <c r="N2146" t="s">
        <v>6349</v>
      </c>
      <c r="O2146" s="5">
        <f>0</f>
        <v>0</v>
      </c>
    </row>
    <row r="2147" spans="1:15" hidden="1" x14ac:dyDescent="0.35">
      <c r="A2147" t="s">
        <v>6942</v>
      </c>
      <c r="B2147" t="s">
        <v>43</v>
      </c>
      <c r="C2147" t="s">
        <v>6371</v>
      </c>
      <c r="D2147" t="s">
        <v>7018</v>
      </c>
      <c r="E2147" t="s">
        <v>119</v>
      </c>
      <c r="F2147" t="s">
        <v>119</v>
      </c>
      <c r="G2147" t="s">
        <v>154</v>
      </c>
      <c r="H2147" t="s">
        <v>5707</v>
      </c>
      <c r="I2147" t="s">
        <v>6372</v>
      </c>
      <c r="N2147" t="s">
        <v>6349</v>
      </c>
      <c r="O2147" s="5">
        <f>0</f>
        <v>0</v>
      </c>
    </row>
    <row r="2148" spans="1:15" hidden="1" x14ac:dyDescent="0.35">
      <c r="A2148" t="s">
        <v>6942</v>
      </c>
      <c r="B2148" t="s">
        <v>43</v>
      </c>
      <c r="C2148" t="s">
        <v>6371</v>
      </c>
      <c r="D2148" t="s">
        <v>7019</v>
      </c>
      <c r="E2148" t="s">
        <v>119</v>
      </c>
      <c r="F2148" t="s">
        <v>119</v>
      </c>
      <c r="G2148" t="s">
        <v>154</v>
      </c>
      <c r="H2148" t="s">
        <v>5707</v>
      </c>
      <c r="I2148" t="s">
        <v>6372</v>
      </c>
      <c r="N2148" t="s">
        <v>6349</v>
      </c>
      <c r="O2148" s="5">
        <f>0</f>
        <v>0</v>
      </c>
    </row>
    <row r="2149" spans="1:15" hidden="1" x14ac:dyDescent="0.35">
      <c r="A2149" t="s">
        <v>6942</v>
      </c>
      <c r="B2149" t="s">
        <v>43</v>
      </c>
      <c r="C2149" t="s">
        <v>6371</v>
      </c>
      <c r="D2149" t="s">
        <v>7020</v>
      </c>
      <c r="E2149" t="s">
        <v>119</v>
      </c>
      <c r="F2149" t="s">
        <v>119</v>
      </c>
      <c r="G2149" t="s">
        <v>154</v>
      </c>
      <c r="H2149" t="s">
        <v>5707</v>
      </c>
      <c r="I2149" t="s">
        <v>6372</v>
      </c>
      <c r="N2149" t="s">
        <v>6349</v>
      </c>
      <c r="O2149" s="5">
        <f>0</f>
        <v>0</v>
      </c>
    </row>
    <row r="2150" spans="1:15" hidden="1" x14ac:dyDescent="0.35">
      <c r="A2150" t="s">
        <v>6942</v>
      </c>
      <c r="B2150" t="s">
        <v>43</v>
      </c>
      <c r="C2150" t="s">
        <v>6371</v>
      </c>
      <c r="D2150" t="s">
        <v>7021</v>
      </c>
      <c r="E2150" t="s">
        <v>119</v>
      </c>
      <c r="F2150" t="s">
        <v>119</v>
      </c>
      <c r="G2150" t="s">
        <v>154</v>
      </c>
      <c r="H2150" t="s">
        <v>5707</v>
      </c>
      <c r="I2150" t="s">
        <v>6372</v>
      </c>
      <c r="N2150" t="s">
        <v>6349</v>
      </c>
      <c r="O2150" s="5">
        <f>0</f>
        <v>0</v>
      </c>
    </row>
    <row r="2151" spans="1:15" hidden="1" x14ac:dyDescent="0.35">
      <c r="A2151" t="s">
        <v>6942</v>
      </c>
      <c r="B2151" t="s">
        <v>43</v>
      </c>
      <c r="C2151" t="s">
        <v>6371</v>
      </c>
      <c r="D2151" t="s">
        <v>7022</v>
      </c>
      <c r="E2151" t="s">
        <v>119</v>
      </c>
      <c r="F2151" t="s">
        <v>119</v>
      </c>
      <c r="G2151" t="s">
        <v>154</v>
      </c>
      <c r="H2151" t="s">
        <v>5707</v>
      </c>
      <c r="I2151" t="s">
        <v>6372</v>
      </c>
      <c r="N2151" t="s">
        <v>6349</v>
      </c>
      <c r="O2151" s="5">
        <f>0</f>
        <v>0</v>
      </c>
    </row>
    <row r="2152" spans="1:15" hidden="1" x14ac:dyDescent="0.35">
      <c r="A2152" t="s">
        <v>6942</v>
      </c>
      <c r="B2152" t="s">
        <v>43</v>
      </c>
      <c r="C2152" t="s">
        <v>6371</v>
      </c>
      <c r="D2152" t="s">
        <v>7023</v>
      </c>
      <c r="E2152" t="s">
        <v>119</v>
      </c>
      <c r="F2152" t="s">
        <v>119</v>
      </c>
      <c r="G2152" t="s">
        <v>162</v>
      </c>
      <c r="H2152" t="s">
        <v>5707</v>
      </c>
      <c r="I2152" t="s">
        <v>6421</v>
      </c>
      <c r="N2152" t="s">
        <v>6349</v>
      </c>
      <c r="O2152" s="5">
        <f>0</f>
        <v>0</v>
      </c>
    </row>
    <row r="2153" spans="1:15" hidden="1" x14ac:dyDescent="0.35">
      <c r="A2153" t="s">
        <v>6942</v>
      </c>
      <c r="B2153" t="s">
        <v>43</v>
      </c>
      <c r="C2153" t="s">
        <v>6371</v>
      </c>
      <c r="D2153" t="s">
        <v>7024</v>
      </c>
      <c r="E2153" t="s">
        <v>119</v>
      </c>
      <c r="F2153" t="s">
        <v>119</v>
      </c>
      <c r="G2153" t="s">
        <v>162</v>
      </c>
      <c r="H2153" t="s">
        <v>5707</v>
      </c>
      <c r="I2153" t="s">
        <v>6421</v>
      </c>
      <c r="N2153" t="s">
        <v>6349</v>
      </c>
      <c r="O2153" s="5">
        <f>0</f>
        <v>0</v>
      </c>
    </row>
    <row r="2154" spans="1:15" hidden="1" x14ac:dyDescent="0.35">
      <c r="A2154" t="s">
        <v>6942</v>
      </c>
      <c r="B2154" t="s">
        <v>43</v>
      </c>
      <c r="C2154" t="s">
        <v>6371</v>
      </c>
      <c r="D2154" t="s">
        <v>7025</v>
      </c>
      <c r="E2154" t="s">
        <v>119</v>
      </c>
      <c r="F2154" t="s">
        <v>119</v>
      </c>
      <c r="G2154" t="s">
        <v>162</v>
      </c>
      <c r="H2154" t="s">
        <v>5707</v>
      </c>
      <c r="I2154" t="s">
        <v>6421</v>
      </c>
      <c r="N2154" t="s">
        <v>6349</v>
      </c>
      <c r="O2154" s="5">
        <f>0</f>
        <v>0</v>
      </c>
    </row>
    <row r="2155" spans="1:15" hidden="1" x14ac:dyDescent="0.35">
      <c r="A2155" t="s">
        <v>6942</v>
      </c>
      <c r="B2155" t="s">
        <v>43</v>
      </c>
      <c r="C2155" t="s">
        <v>6371</v>
      </c>
      <c r="D2155" t="s">
        <v>7026</v>
      </c>
      <c r="E2155" t="s">
        <v>119</v>
      </c>
      <c r="F2155" t="s">
        <v>119</v>
      </c>
      <c r="G2155" t="s">
        <v>154</v>
      </c>
      <c r="H2155" t="s">
        <v>5707</v>
      </c>
      <c r="I2155" t="s">
        <v>6372</v>
      </c>
      <c r="N2155" t="s">
        <v>6349</v>
      </c>
      <c r="O2155" s="5">
        <f>0</f>
        <v>0</v>
      </c>
    </row>
    <row r="2156" spans="1:15" hidden="1" x14ac:dyDescent="0.35">
      <c r="A2156" t="s">
        <v>6942</v>
      </c>
      <c r="B2156" t="s">
        <v>43</v>
      </c>
      <c r="C2156" t="s">
        <v>6371</v>
      </c>
      <c r="D2156" t="s">
        <v>7027</v>
      </c>
      <c r="E2156" t="s">
        <v>119</v>
      </c>
      <c r="F2156" t="s">
        <v>119</v>
      </c>
      <c r="G2156" t="s">
        <v>162</v>
      </c>
      <c r="H2156" t="s">
        <v>5707</v>
      </c>
      <c r="I2156" t="s">
        <v>6421</v>
      </c>
      <c r="N2156" t="s">
        <v>6349</v>
      </c>
      <c r="O2156" s="5">
        <f>0</f>
        <v>0</v>
      </c>
    </row>
    <row r="2157" spans="1:15" hidden="1" x14ac:dyDescent="0.35">
      <c r="A2157" t="s">
        <v>6942</v>
      </c>
      <c r="B2157" t="s">
        <v>43</v>
      </c>
      <c r="C2157" t="s">
        <v>6371</v>
      </c>
      <c r="D2157" t="s">
        <v>7028</v>
      </c>
      <c r="E2157" t="s">
        <v>119</v>
      </c>
      <c r="F2157" t="s">
        <v>119</v>
      </c>
      <c r="G2157" t="s">
        <v>162</v>
      </c>
      <c r="H2157" t="s">
        <v>5707</v>
      </c>
      <c r="I2157" t="s">
        <v>6421</v>
      </c>
      <c r="N2157" t="s">
        <v>6349</v>
      </c>
      <c r="O2157" s="5">
        <f>0</f>
        <v>0</v>
      </c>
    </row>
    <row r="2158" spans="1:15" hidden="1" x14ac:dyDescent="0.35">
      <c r="A2158" t="s">
        <v>6942</v>
      </c>
      <c r="B2158" t="s">
        <v>43</v>
      </c>
      <c r="C2158" t="s">
        <v>6371</v>
      </c>
      <c r="D2158" t="s">
        <v>7029</v>
      </c>
      <c r="E2158" t="s">
        <v>119</v>
      </c>
      <c r="F2158" t="s">
        <v>119</v>
      </c>
      <c r="G2158" t="s">
        <v>154</v>
      </c>
      <c r="H2158" t="s">
        <v>5707</v>
      </c>
      <c r="I2158" t="s">
        <v>6372</v>
      </c>
      <c r="N2158" t="s">
        <v>6349</v>
      </c>
      <c r="O2158" s="5">
        <f>0</f>
        <v>0</v>
      </c>
    </row>
    <row r="2159" spans="1:15" hidden="1" x14ac:dyDescent="0.35">
      <c r="A2159" t="s">
        <v>6942</v>
      </c>
      <c r="B2159" t="s">
        <v>43</v>
      </c>
      <c r="C2159" t="s">
        <v>6371</v>
      </c>
      <c r="D2159" t="s">
        <v>7030</v>
      </c>
      <c r="E2159" t="s">
        <v>119</v>
      </c>
      <c r="F2159" t="s">
        <v>119</v>
      </c>
      <c r="G2159" t="s">
        <v>154</v>
      </c>
      <c r="H2159" t="s">
        <v>5707</v>
      </c>
      <c r="I2159" t="s">
        <v>6372</v>
      </c>
      <c r="N2159" t="s">
        <v>6349</v>
      </c>
      <c r="O2159" s="5">
        <f>0</f>
        <v>0</v>
      </c>
    </row>
    <row r="2160" spans="1:15" hidden="1" x14ac:dyDescent="0.35">
      <c r="A2160" t="s">
        <v>6942</v>
      </c>
      <c r="B2160" t="s">
        <v>43</v>
      </c>
      <c r="C2160" t="s">
        <v>6371</v>
      </c>
      <c r="D2160" t="s">
        <v>7031</v>
      </c>
      <c r="E2160" t="s">
        <v>119</v>
      </c>
      <c r="F2160" t="s">
        <v>119</v>
      </c>
      <c r="G2160" t="s">
        <v>162</v>
      </c>
      <c r="H2160" t="s">
        <v>5707</v>
      </c>
      <c r="I2160" t="s">
        <v>6421</v>
      </c>
      <c r="N2160" t="s">
        <v>6349</v>
      </c>
      <c r="O2160" s="5">
        <f>0</f>
        <v>0</v>
      </c>
    </row>
    <row r="2161" spans="1:15" hidden="1" x14ac:dyDescent="0.35">
      <c r="A2161" t="s">
        <v>6942</v>
      </c>
      <c r="B2161" t="s">
        <v>43</v>
      </c>
      <c r="C2161" t="s">
        <v>6371</v>
      </c>
      <c r="D2161" t="s">
        <v>7031</v>
      </c>
      <c r="E2161" t="s">
        <v>119</v>
      </c>
      <c r="F2161" t="s">
        <v>119</v>
      </c>
      <c r="G2161" t="s">
        <v>154</v>
      </c>
      <c r="H2161" t="s">
        <v>5707</v>
      </c>
      <c r="I2161" t="s">
        <v>6372</v>
      </c>
      <c r="N2161" t="s">
        <v>6349</v>
      </c>
      <c r="O2161" s="5">
        <f>0</f>
        <v>0</v>
      </c>
    </row>
    <row r="2162" spans="1:15" hidden="1" x14ac:dyDescent="0.35">
      <c r="A2162" t="s">
        <v>6942</v>
      </c>
      <c r="B2162" t="s">
        <v>43</v>
      </c>
      <c r="C2162" t="s">
        <v>6371</v>
      </c>
      <c r="D2162" t="s">
        <v>7032</v>
      </c>
      <c r="E2162" t="s">
        <v>119</v>
      </c>
      <c r="F2162" t="s">
        <v>119</v>
      </c>
      <c r="G2162" t="s">
        <v>154</v>
      </c>
      <c r="H2162" t="s">
        <v>5707</v>
      </c>
      <c r="I2162" t="s">
        <v>6372</v>
      </c>
      <c r="N2162" t="s">
        <v>6349</v>
      </c>
      <c r="O2162" s="5">
        <f>0</f>
        <v>0</v>
      </c>
    </row>
    <row r="2163" spans="1:15" hidden="1" x14ac:dyDescent="0.35">
      <c r="A2163" t="s">
        <v>6942</v>
      </c>
      <c r="B2163" t="s">
        <v>43</v>
      </c>
      <c r="C2163" t="s">
        <v>6371</v>
      </c>
      <c r="D2163" t="s">
        <v>7033</v>
      </c>
      <c r="E2163" t="s">
        <v>119</v>
      </c>
      <c r="F2163" t="s">
        <v>119</v>
      </c>
      <c r="G2163" t="s">
        <v>154</v>
      </c>
      <c r="H2163" t="s">
        <v>5707</v>
      </c>
      <c r="I2163" t="s">
        <v>6372</v>
      </c>
      <c r="N2163" t="s">
        <v>6349</v>
      </c>
      <c r="O2163" s="5">
        <f>0</f>
        <v>0</v>
      </c>
    </row>
    <row r="2164" spans="1:15" hidden="1" x14ac:dyDescent="0.35">
      <c r="A2164" t="s">
        <v>6942</v>
      </c>
      <c r="B2164" t="s">
        <v>43</v>
      </c>
      <c r="C2164" t="s">
        <v>6371</v>
      </c>
      <c r="D2164" t="s">
        <v>7034</v>
      </c>
      <c r="E2164" t="s">
        <v>119</v>
      </c>
      <c r="F2164" t="s">
        <v>119</v>
      </c>
      <c r="G2164" t="s">
        <v>154</v>
      </c>
      <c r="H2164" t="s">
        <v>5707</v>
      </c>
      <c r="I2164" t="s">
        <v>6372</v>
      </c>
      <c r="N2164" t="s">
        <v>6349</v>
      </c>
      <c r="O2164" s="5">
        <f>0</f>
        <v>0</v>
      </c>
    </row>
    <row r="2165" spans="1:15" hidden="1" x14ac:dyDescent="0.35">
      <c r="A2165" t="s">
        <v>6942</v>
      </c>
      <c r="B2165" t="s">
        <v>43</v>
      </c>
      <c r="C2165" t="s">
        <v>6371</v>
      </c>
      <c r="D2165" t="s">
        <v>7035</v>
      </c>
      <c r="E2165" t="s">
        <v>119</v>
      </c>
      <c r="F2165" t="s">
        <v>119</v>
      </c>
      <c r="G2165" t="s">
        <v>154</v>
      </c>
      <c r="H2165" t="s">
        <v>5707</v>
      </c>
      <c r="I2165" t="s">
        <v>6372</v>
      </c>
      <c r="N2165" t="s">
        <v>6349</v>
      </c>
      <c r="O2165" s="5">
        <f>0</f>
        <v>0</v>
      </c>
    </row>
    <row r="2166" spans="1:15" hidden="1" x14ac:dyDescent="0.35">
      <c r="A2166" t="s">
        <v>6942</v>
      </c>
      <c r="B2166" t="s">
        <v>43</v>
      </c>
      <c r="C2166" t="s">
        <v>6371</v>
      </c>
      <c r="D2166" t="s">
        <v>7036</v>
      </c>
      <c r="E2166" t="s">
        <v>119</v>
      </c>
      <c r="F2166" t="s">
        <v>119</v>
      </c>
      <c r="G2166" t="s">
        <v>154</v>
      </c>
      <c r="H2166" t="s">
        <v>5707</v>
      </c>
      <c r="I2166" t="s">
        <v>6372</v>
      </c>
      <c r="N2166" t="s">
        <v>6349</v>
      </c>
      <c r="O2166" s="5">
        <f>0</f>
        <v>0</v>
      </c>
    </row>
    <row r="2167" spans="1:15" hidden="1" x14ac:dyDescent="0.35">
      <c r="A2167" t="s">
        <v>6942</v>
      </c>
      <c r="B2167" t="s">
        <v>43</v>
      </c>
      <c r="C2167" t="s">
        <v>6371</v>
      </c>
      <c r="D2167" t="s">
        <v>7037</v>
      </c>
      <c r="E2167" t="s">
        <v>119</v>
      </c>
      <c r="F2167" t="s">
        <v>119</v>
      </c>
      <c r="G2167" t="s">
        <v>162</v>
      </c>
      <c r="H2167" t="s">
        <v>6347</v>
      </c>
      <c r="I2167" t="s">
        <v>6424</v>
      </c>
      <c r="N2167" t="s">
        <v>6349</v>
      </c>
      <c r="O2167" s="5">
        <f>0</f>
        <v>0</v>
      </c>
    </row>
    <row r="2168" spans="1:15" hidden="1" x14ac:dyDescent="0.35">
      <c r="A2168" t="s">
        <v>6942</v>
      </c>
      <c r="B2168" t="s">
        <v>43</v>
      </c>
      <c r="C2168" t="s">
        <v>6371</v>
      </c>
      <c r="D2168" t="s">
        <v>7038</v>
      </c>
      <c r="E2168" t="s">
        <v>119</v>
      </c>
      <c r="F2168" t="s">
        <v>119</v>
      </c>
      <c r="G2168" t="s">
        <v>162</v>
      </c>
      <c r="H2168" t="s">
        <v>5707</v>
      </c>
      <c r="I2168" t="s">
        <v>6421</v>
      </c>
      <c r="N2168" t="s">
        <v>6349</v>
      </c>
      <c r="O2168" s="5">
        <f>0</f>
        <v>0</v>
      </c>
    </row>
    <row r="2169" spans="1:15" hidden="1" x14ac:dyDescent="0.35">
      <c r="A2169" t="s">
        <v>6942</v>
      </c>
      <c r="B2169" t="s">
        <v>43</v>
      </c>
      <c r="C2169" t="s">
        <v>6371</v>
      </c>
      <c r="D2169" t="s">
        <v>7039</v>
      </c>
      <c r="E2169" t="s">
        <v>119</v>
      </c>
      <c r="F2169" t="s">
        <v>119</v>
      </c>
      <c r="G2169" t="s">
        <v>162</v>
      </c>
      <c r="H2169" t="s">
        <v>5707</v>
      </c>
      <c r="I2169" t="s">
        <v>6421</v>
      </c>
      <c r="N2169" t="s">
        <v>6349</v>
      </c>
      <c r="O2169" s="5">
        <f>0</f>
        <v>0</v>
      </c>
    </row>
    <row r="2170" spans="1:15" hidden="1" x14ac:dyDescent="0.35">
      <c r="A2170" t="s">
        <v>6942</v>
      </c>
      <c r="B2170" t="s">
        <v>43</v>
      </c>
      <c r="C2170" t="s">
        <v>6371</v>
      </c>
      <c r="D2170" t="s">
        <v>7040</v>
      </c>
      <c r="E2170" t="s">
        <v>119</v>
      </c>
      <c r="F2170" t="s">
        <v>119</v>
      </c>
      <c r="G2170" t="s">
        <v>162</v>
      </c>
      <c r="H2170" t="s">
        <v>5707</v>
      </c>
      <c r="I2170" t="s">
        <v>6421</v>
      </c>
      <c r="N2170" t="s">
        <v>6349</v>
      </c>
      <c r="O2170" s="5">
        <f>0</f>
        <v>0</v>
      </c>
    </row>
    <row r="2171" spans="1:15" hidden="1" x14ac:dyDescent="0.35">
      <c r="A2171" t="s">
        <v>6942</v>
      </c>
      <c r="B2171" t="s">
        <v>43</v>
      </c>
      <c r="C2171" t="s">
        <v>6371</v>
      </c>
      <c r="D2171" t="s">
        <v>7041</v>
      </c>
      <c r="E2171" t="s">
        <v>119</v>
      </c>
      <c r="F2171" t="s">
        <v>119</v>
      </c>
      <c r="G2171" t="s">
        <v>162</v>
      </c>
      <c r="H2171" t="s">
        <v>5707</v>
      </c>
      <c r="I2171" t="s">
        <v>6421</v>
      </c>
      <c r="N2171" t="s">
        <v>6349</v>
      </c>
      <c r="O2171" s="5">
        <f>0</f>
        <v>0</v>
      </c>
    </row>
    <row r="2172" spans="1:15" hidden="1" x14ac:dyDescent="0.35">
      <c r="A2172" t="s">
        <v>6942</v>
      </c>
      <c r="B2172" t="s">
        <v>43</v>
      </c>
      <c r="C2172" t="s">
        <v>6371</v>
      </c>
      <c r="D2172" t="s">
        <v>7042</v>
      </c>
      <c r="E2172" t="s">
        <v>119</v>
      </c>
      <c r="F2172" t="s">
        <v>119</v>
      </c>
      <c r="G2172" t="s">
        <v>154</v>
      </c>
      <c r="H2172" t="s">
        <v>5707</v>
      </c>
      <c r="I2172" t="s">
        <v>6372</v>
      </c>
      <c r="N2172" t="s">
        <v>6349</v>
      </c>
      <c r="O2172" s="5">
        <f>0</f>
        <v>0</v>
      </c>
    </row>
    <row r="2173" spans="1:15" hidden="1" x14ac:dyDescent="0.35">
      <c r="A2173" t="s">
        <v>6942</v>
      </c>
      <c r="B2173" t="s">
        <v>43</v>
      </c>
      <c r="C2173" t="s">
        <v>6371</v>
      </c>
      <c r="D2173" t="s">
        <v>7043</v>
      </c>
      <c r="E2173" t="s">
        <v>119</v>
      </c>
      <c r="F2173" t="s">
        <v>119</v>
      </c>
      <c r="G2173" t="s">
        <v>154</v>
      </c>
      <c r="H2173" t="s">
        <v>5707</v>
      </c>
      <c r="I2173" t="s">
        <v>6372</v>
      </c>
      <c r="N2173" t="s">
        <v>6349</v>
      </c>
      <c r="O2173" s="5">
        <f>0</f>
        <v>0</v>
      </c>
    </row>
    <row r="2174" spans="1:15" hidden="1" x14ac:dyDescent="0.35">
      <c r="A2174" t="s">
        <v>6942</v>
      </c>
      <c r="B2174" t="s">
        <v>43</v>
      </c>
      <c r="C2174" t="s">
        <v>6371</v>
      </c>
      <c r="D2174" t="s">
        <v>7044</v>
      </c>
      <c r="E2174" t="s">
        <v>119</v>
      </c>
      <c r="F2174" t="s">
        <v>119</v>
      </c>
      <c r="G2174" t="s">
        <v>154</v>
      </c>
      <c r="H2174" t="s">
        <v>5707</v>
      </c>
      <c r="I2174" t="s">
        <v>6372</v>
      </c>
      <c r="N2174" t="s">
        <v>6349</v>
      </c>
      <c r="O2174" s="5">
        <f>0</f>
        <v>0</v>
      </c>
    </row>
    <row r="2175" spans="1:15" hidden="1" x14ac:dyDescent="0.35">
      <c r="A2175" t="s">
        <v>6942</v>
      </c>
      <c r="B2175" t="s">
        <v>43</v>
      </c>
      <c r="C2175" t="s">
        <v>6371</v>
      </c>
      <c r="D2175" t="s">
        <v>7045</v>
      </c>
      <c r="E2175" t="s">
        <v>119</v>
      </c>
      <c r="F2175" t="s">
        <v>119</v>
      </c>
      <c r="G2175" t="s">
        <v>162</v>
      </c>
      <c r="H2175" t="s">
        <v>5707</v>
      </c>
      <c r="I2175" t="s">
        <v>6421</v>
      </c>
      <c r="N2175" t="s">
        <v>6349</v>
      </c>
      <c r="O2175" s="5">
        <f>0</f>
        <v>0</v>
      </c>
    </row>
    <row r="2176" spans="1:15" hidden="1" x14ac:dyDescent="0.35">
      <c r="A2176" t="s">
        <v>6942</v>
      </c>
      <c r="B2176" t="s">
        <v>43</v>
      </c>
      <c r="C2176" t="s">
        <v>6371</v>
      </c>
      <c r="D2176" t="s">
        <v>7046</v>
      </c>
      <c r="E2176" t="s">
        <v>119</v>
      </c>
      <c r="F2176" t="s">
        <v>119</v>
      </c>
      <c r="G2176" t="s">
        <v>154</v>
      </c>
      <c r="H2176" t="s">
        <v>5707</v>
      </c>
      <c r="I2176" t="s">
        <v>6372</v>
      </c>
      <c r="N2176" t="s">
        <v>6349</v>
      </c>
      <c r="O2176" s="5">
        <f>0</f>
        <v>0</v>
      </c>
    </row>
    <row r="2177" spans="1:15" hidden="1" x14ac:dyDescent="0.35">
      <c r="A2177" t="s">
        <v>6942</v>
      </c>
      <c r="B2177" t="s">
        <v>43</v>
      </c>
      <c r="C2177" t="s">
        <v>6371</v>
      </c>
      <c r="D2177" t="s">
        <v>7047</v>
      </c>
      <c r="E2177" t="s">
        <v>119</v>
      </c>
      <c r="F2177" t="s">
        <v>119</v>
      </c>
      <c r="G2177" t="s">
        <v>154</v>
      </c>
      <c r="H2177" t="s">
        <v>5707</v>
      </c>
      <c r="I2177" t="s">
        <v>6372</v>
      </c>
      <c r="N2177" t="s">
        <v>6349</v>
      </c>
      <c r="O2177" s="5">
        <f>0</f>
        <v>0</v>
      </c>
    </row>
    <row r="2178" spans="1:15" hidden="1" x14ac:dyDescent="0.35">
      <c r="A2178" t="s">
        <v>6942</v>
      </c>
      <c r="B2178" t="s">
        <v>43</v>
      </c>
      <c r="C2178" t="s">
        <v>6371</v>
      </c>
      <c r="D2178" t="s">
        <v>7048</v>
      </c>
      <c r="E2178" t="s">
        <v>119</v>
      </c>
      <c r="F2178" t="s">
        <v>119</v>
      </c>
      <c r="G2178" t="s">
        <v>154</v>
      </c>
      <c r="H2178" t="s">
        <v>5707</v>
      </c>
      <c r="I2178" t="s">
        <v>6372</v>
      </c>
      <c r="N2178" t="s">
        <v>6349</v>
      </c>
      <c r="O2178" s="5">
        <f>0</f>
        <v>0</v>
      </c>
    </row>
    <row r="2179" spans="1:15" hidden="1" x14ac:dyDescent="0.35">
      <c r="A2179" t="s">
        <v>6942</v>
      </c>
      <c r="B2179" t="s">
        <v>43</v>
      </c>
      <c r="C2179" t="s">
        <v>6371</v>
      </c>
      <c r="D2179" t="s">
        <v>7049</v>
      </c>
      <c r="E2179" t="s">
        <v>119</v>
      </c>
      <c r="F2179" t="s">
        <v>119</v>
      </c>
      <c r="G2179" t="s">
        <v>162</v>
      </c>
      <c r="H2179" t="s">
        <v>5707</v>
      </c>
      <c r="I2179" t="s">
        <v>6421</v>
      </c>
      <c r="N2179" t="s">
        <v>6349</v>
      </c>
      <c r="O2179" s="5">
        <f>0</f>
        <v>0</v>
      </c>
    </row>
    <row r="2180" spans="1:15" hidden="1" x14ac:dyDescent="0.35">
      <c r="A2180" t="s">
        <v>6942</v>
      </c>
      <c r="B2180" t="s">
        <v>43</v>
      </c>
      <c r="C2180" t="s">
        <v>6371</v>
      </c>
      <c r="D2180" t="s">
        <v>7049</v>
      </c>
      <c r="E2180" t="s">
        <v>119</v>
      </c>
      <c r="F2180" t="s">
        <v>119</v>
      </c>
      <c r="G2180" t="s">
        <v>154</v>
      </c>
      <c r="H2180" t="s">
        <v>5707</v>
      </c>
      <c r="I2180" t="s">
        <v>6372</v>
      </c>
      <c r="N2180" t="s">
        <v>6349</v>
      </c>
      <c r="O2180" s="5">
        <f>0</f>
        <v>0</v>
      </c>
    </row>
    <row r="2181" spans="1:15" hidden="1" x14ac:dyDescent="0.35">
      <c r="A2181" t="s">
        <v>6942</v>
      </c>
      <c r="B2181" t="s">
        <v>43</v>
      </c>
      <c r="C2181" t="s">
        <v>6371</v>
      </c>
      <c r="D2181" t="s">
        <v>7050</v>
      </c>
      <c r="E2181" t="s">
        <v>119</v>
      </c>
      <c r="F2181" t="s">
        <v>119</v>
      </c>
      <c r="G2181" t="s">
        <v>162</v>
      </c>
      <c r="H2181" t="s">
        <v>5707</v>
      </c>
      <c r="I2181" t="s">
        <v>6421</v>
      </c>
      <c r="N2181" t="s">
        <v>6349</v>
      </c>
      <c r="O2181" s="5">
        <f>0</f>
        <v>0</v>
      </c>
    </row>
    <row r="2182" spans="1:15" hidden="1" x14ac:dyDescent="0.35">
      <c r="A2182" t="s">
        <v>6942</v>
      </c>
      <c r="B2182" t="s">
        <v>43</v>
      </c>
      <c r="C2182" t="s">
        <v>6383</v>
      </c>
      <c r="D2182" t="s">
        <v>7051</v>
      </c>
      <c r="E2182" t="s">
        <v>119</v>
      </c>
      <c r="F2182" t="s">
        <v>119</v>
      </c>
      <c r="G2182" t="s">
        <v>161</v>
      </c>
      <c r="H2182" t="s">
        <v>5707</v>
      </c>
      <c r="I2182" t="s">
        <v>6384</v>
      </c>
      <c r="N2182" t="s">
        <v>6349</v>
      </c>
      <c r="O2182" s="5">
        <f>0</f>
        <v>0</v>
      </c>
    </row>
    <row r="2183" spans="1:15" hidden="1" x14ac:dyDescent="0.35">
      <c r="A2183" t="s">
        <v>6942</v>
      </c>
      <c r="B2183" t="s">
        <v>43</v>
      </c>
      <c r="C2183" t="s">
        <v>6383</v>
      </c>
      <c r="D2183" t="s">
        <v>7052</v>
      </c>
      <c r="E2183" t="s">
        <v>119</v>
      </c>
      <c r="F2183" t="s">
        <v>119</v>
      </c>
      <c r="G2183" t="s">
        <v>161</v>
      </c>
      <c r="H2183" t="s">
        <v>5707</v>
      </c>
      <c r="I2183" t="s">
        <v>6384</v>
      </c>
      <c r="N2183" t="s">
        <v>6349</v>
      </c>
      <c r="O2183" s="5">
        <f>0</f>
        <v>0</v>
      </c>
    </row>
    <row r="2184" spans="1:15" hidden="1" x14ac:dyDescent="0.35">
      <c r="A2184" t="s">
        <v>6942</v>
      </c>
      <c r="B2184" t="s">
        <v>43</v>
      </c>
      <c r="C2184" t="s">
        <v>6383</v>
      </c>
      <c r="D2184" t="s">
        <v>7053</v>
      </c>
      <c r="E2184" t="s">
        <v>119</v>
      </c>
      <c r="F2184" t="s">
        <v>119</v>
      </c>
      <c r="G2184" t="s">
        <v>161</v>
      </c>
      <c r="H2184" t="s">
        <v>5707</v>
      </c>
      <c r="I2184" t="s">
        <v>6384</v>
      </c>
      <c r="N2184" t="s">
        <v>6349</v>
      </c>
      <c r="O2184" s="5">
        <f>0</f>
        <v>0</v>
      </c>
    </row>
    <row r="2185" spans="1:15" hidden="1" x14ac:dyDescent="0.35">
      <c r="A2185" t="s">
        <v>6942</v>
      </c>
      <c r="B2185" t="s">
        <v>43</v>
      </c>
      <c r="C2185" t="s">
        <v>6383</v>
      </c>
      <c r="D2185" t="s">
        <v>7054</v>
      </c>
      <c r="E2185" t="s">
        <v>119</v>
      </c>
      <c r="F2185" t="s">
        <v>119</v>
      </c>
      <c r="G2185" t="s">
        <v>161</v>
      </c>
      <c r="H2185" t="s">
        <v>5707</v>
      </c>
      <c r="I2185" t="s">
        <v>6384</v>
      </c>
      <c r="N2185" t="s">
        <v>6349</v>
      </c>
      <c r="O2185" s="5">
        <f>0</f>
        <v>0</v>
      </c>
    </row>
    <row r="2186" spans="1:15" hidden="1" x14ac:dyDescent="0.35">
      <c r="A2186" t="s">
        <v>6942</v>
      </c>
      <c r="B2186" t="s">
        <v>43</v>
      </c>
      <c r="C2186" t="s">
        <v>6383</v>
      </c>
      <c r="D2186" t="s">
        <v>7055</v>
      </c>
      <c r="E2186" t="s">
        <v>119</v>
      </c>
      <c r="F2186" t="s">
        <v>119</v>
      </c>
      <c r="G2186" t="s">
        <v>161</v>
      </c>
      <c r="H2186" t="s">
        <v>5707</v>
      </c>
      <c r="I2186" t="s">
        <v>6384</v>
      </c>
      <c r="N2186" t="s">
        <v>6349</v>
      </c>
      <c r="O2186" s="5">
        <f>0</f>
        <v>0</v>
      </c>
    </row>
    <row r="2187" spans="1:15" hidden="1" x14ac:dyDescent="0.35">
      <c r="A2187" t="s">
        <v>6942</v>
      </c>
      <c r="B2187" t="s">
        <v>43</v>
      </c>
      <c r="C2187" t="s">
        <v>6383</v>
      </c>
      <c r="D2187" t="s">
        <v>7056</v>
      </c>
      <c r="E2187" t="s">
        <v>119</v>
      </c>
      <c r="F2187" t="s">
        <v>119</v>
      </c>
      <c r="G2187" t="s">
        <v>161</v>
      </c>
      <c r="H2187" t="s">
        <v>5707</v>
      </c>
      <c r="I2187" t="s">
        <v>6384</v>
      </c>
      <c r="N2187" t="s">
        <v>6349</v>
      </c>
      <c r="O2187" s="5">
        <f>0</f>
        <v>0</v>
      </c>
    </row>
    <row r="2188" spans="1:15" hidden="1" x14ac:dyDescent="0.35">
      <c r="A2188" t="s">
        <v>6942</v>
      </c>
      <c r="B2188" t="s">
        <v>43</v>
      </c>
      <c r="C2188" t="s">
        <v>6383</v>
      </c>
      <c r="D2188" t="s">
        <v>7057</v>
      </c>
      <c r="E2188" t="s">
        <v>119</v>
      </c>
      <c r="F2188" t="s">
        <v>119</v>
      </c>
      <c r="G2188" t="s">
        <v>161</v>
      </c>
      <c r="H2188" t="s">
        <v>5707</v>
      </c>
      <c r="I2188" t="s">
        <v>6384</v>
      </c>
      <c r="N2188" t="s">
        <v>6349</v>
      </c>
      <c r="O2188" s="5">
        <f>0</f>
        <v>0</v>
      </c>
    </row>
    <row r="2189" spans="1:15" hidden="1" x14ac:dyDescent="0.35">
      <c r="A2189" t="s">
        <v>6942</v>
      </c>
      <c r="B2189" t="s">
        <v>43</v>
      </c>
      <c r="C2189" t="s">
        <v>6383</v>
      </c>
      <c r="D2189" t="s">
        <v>7058</v>
      </c>
      <c r="E2189" t="s">
        <v>119</v>
      </c>
      <c r="F2189" t="s">
        <v>119</v>
      </c>
      <c r="G2189" t="s">
        <v>161</v>
      </c>
      <c r="H2189" t="s">
        <v>5707</v>
      </c>
      <c r="I2189" t="s">
        <v>6384</v>
      </c>
      <c r="N2189" t="s">
        <v>6349</v>
      </c>
      <c r="O2189" s="5">
        <f>0</f>
        <v>0</v>
      </c>
    </row>
    <row r="2190" spans="1:15" hidden="1" x14ac:dyDescent="0.35">
      <c r="A2190" t="s">
        <v>6942</v>
      </c>
      <c r="B2190" t="s">
        <v>43</v>
      </c>
      <c r="C2190" t="s">
        <v>6383</v>
      </c>
      <c r="D2190" t="s">
        <v>7059</v>
      </c>
      <c r="E2190" t="s">
        <v>119</v>
      </c>
      <c r="F2190" t="s">
        <v>119</v>
      </c>
      <c r="G2190" t="s">
        <v>161</v>
      </c>
      <c r="H2190" t="s">
        <v>5707</v>
      </c>
      <c r="I2190" t="s">
        <v>6384</v>
      </c>
      <c r="N2190" t="s">
        <v>6349</v>
      </c>
      <c r="O2190" s="5">
        <f>0</f>
        <v>0</v>
      </c>
    </row>
    <row r="2191" spans="1:15" hidden="1" x14ac:dyDescent="0.35">
      <c r="A2191" t="s">
        <v>6942</v>
      </c>
      <c r="B2191" t="s">
        <v>43</v>
      </c>
      <c r="C2191" t="s">
        <v>6383</v>
      </c>
      <c r="D2191" t="s">
        <v>7060</v>
      </c>
      <c r="E2191" t="s">
        <v>119</v>
      </c>
      <c r="F2191" t="s">
        <v>119</v>
      </c>
      <c r="G2191" t="s">
        <v>161</v>
      </c>
      <c r="H2191" t="s">
        <v>5707</v>
      </c>
      <c r="I2191" t="s">
        <v>6384</v>
      </c>
      <c r="N2191" t="s">
        <v>6349</v>
      </c>
      <c r="O2191" s="5">
        <f>0</f>
        <v>0</v>
      </c>
    </row>
    <row r="2192" spans="1:15" hidden="1" x14ac:dyDescent="0.35">
      <c r="A2192" t="s">
        <v>6942</v>
      </c>
      <c r="B2192" t="s">
        <v>43</v>
      </c>
      <c r="C2192" t="s">
        <v>6383</v>
      </c>
      <c r="D2192" t="s">
        <v>7061</v>
      </c>
      <c r="E2192" t="s">
        <v>119</v>
      </c>
      <c r="F2192" t="s">
        <v>119</v>
      </c>
      <c r="G2192" t="s">
        <v>161</v>
      </c>
      <c r="H2192" t="s">
        <v>5707</v>
      </c>
      <c r="I2192" t="s">
        <v>6384</v>
      </c>
      <c r="N2192" t="s">
        <v>6349</v>
      </c>
      <c r="O2192" s="5">
        <f>0</f>
        <v>0</v>
      </c>
    </row>
    <row r="2193" spans="1:15" hidden="1" x14ac:dyDescent="0.35">
      <c r="A2193" t="s">
        <v>6942</v>
      </c>
      <c r="B2193" t="s">
        <v>43</v>
      </c>
      <c r="C2193" t="s">
        <v>6383</v>
      </c>
      <c r="D2193" t="s">
        <v>7062</v>
      </c>
      <c r="E2193" t="s">
        <v>119</v>
      </c>
      <c r="F2193" t="s">
        <v>119</v>
      </c>
      <c r="G2193" t="s">
        <v>161</v>
      </c>
      <c r="H2193" t="s">
        <v>5707</v>
      </c>
      <c r="I2193" t="s">
        <v>6384</v>
      </c>
      <c r="N2193" t="s">
        <v>6349</v>
      </c>
      <c r="O2193" s="5">
        <f>0</f>
        <v>0</v>
      </c>
    </row>
    <row r="2194" spans="1:15" hidden="1" x14ac:dyDescent="0.35">
      <c r="A2194" t="s">
        <v>6942</v>
      </c>
      <c r="B2194" t="s">
        <v>43</v>
      </c>
      <c r="C2194" t="s">
        <v>6383</v>
      </c>
      <c r="D2194" t="s">
        <v>7063</v>
      </c>
      <c r="E2194" t="s">
        <v>119</v>
      </c>
      <c r="F2194" t="s">
        <v>119</v>
      </c>
      <c r="G2194" t="s">
        <v>161</v>
      </c>
      <c r="H2194" t="s">
        <v>5707</v>
      </c>
      <c r="I2194" t="s">
        <v>6384</v>
      </c>
      <c r="N2194" t="s">
        <v>6349</v>
      </c>
      <c r="O2194" s="5">
        <f>0</f>
        <v>0</v>
      </c>
    </row>
    <row r="2195" spans="1:15" hidden="1" x14ac:dyDescent="0.35">
      <c r="A2195" t="s">
        <v>6942</v>
      </c>
      <c r="B2195" t="s">
        <v>43</v>
      </c>
      <c r="C2195" t="s">
        <v>6383</v>
      </c>
      <c r="D2195" t="s">
        <v>7064</v>
      </c>
      <c r="E2195" t="s">
        <v>119</v>
      </c>
      <c r="F2195" t="s">
        <v>119</v>
      </c>
      <c r="G2195" t="s">
        <v>161</v>
      </c>
      <c r="H2195" t="s">
        <v>5707</v>
      </c>
      <c r="I2195" t="s">
        <v>6384</v>
      </c>
      <c r="N2195" t="s">
        <v>6349</v>
      </c>
      <c r="O2195" s="5">
        <f>0</f>
        <v>0</v>
      </c>
    </row>
    <row r="2196" spans="1:15" hidden="1" x14ac:dyDescent="0.35">
      <c r="A2196" t="s">
        <v>6942</v>
      </c>
      <c r="B2196" t="s">
        <v>43</v>
      </c>
      <c r="C2196" t="s">
        <v>6383</v>
      </c>
      <c r="D2196" t="s">
        <v>7065</v>
      </c>
      <c r="E2196" t="s">
        <v>119</v>
      </c>
      <c r="F2196" t="s">
        <v>119</v>
      </c>
      <c r="G2196" t="s">
        <v>161</v>
      </c>
      <c r="H2196" t="s">
        <v>5707</v>
      </c>
      <c r="I2196" t="s">
        <v>6384</v>
      </c>
      <c r="N2196" t="s">
        <v>6349</v>
      </c>
      <c r="O2196" s="5">
        <f>0</f>
        <v>0</v>
      </c>
    </row>
    <row r="2197" spans="1:15" hidden="1" x14ac:dyDescent="0.35">
      <c r="A2197" t="s">
        <v>6942</v>
      </c>
      <c r="B2197" t="s">
        <v>43</v>
      </c>
      <c r="C2197" t="s">
        <v>6383</v>
      </c>
      <c r="D2197" t="s">
        <v>7066</v>
      </c>
      <c r="E2197" t="s">
        <v>119</v>
      </c>
      <c r="F2197" t="s">
        <v>119</v>
      </c>
      <c r="G2197" t="s">
        <v>161</v>
      </c>
      <c r="H2197" t="s">
        <v>5707</v>
      </c>
      <c r="I2197" t="s">
        <v>6384</v>
      </c>
      <c r="N2197" t="s">
        <v>6349</v>
      </c>
      <c r="O2197" s="5">
        <f>0</f>
        <v>0</v>
      </c>
    </row>
    <row r="2198" spans="1:15" hidden="1" x14ac:dyDescent="0.35">
      <c r="A2198" t="s">
        <v>6942</v>
      </c>
      <c r="B2198" t="s">
        <v>43</v>
      </c>
      <c r="C2198" t="s">
        <v>6383</v>
      </c>
      <c r="D2198" t="s">
        <v>7067</v>
      </c>
      <c r="E2198" t="s">
        <v>119</v>
      </c>
      <c r="F2198" t="s">
        <v>119</v>
      </c>
      <c r="G2198" t="s">
        <v>161</v>
      </c>
      <c r="H2198" t="s">
        <v>5707</v>
      </c>
      <c r="I2198" t="s">
        <v>6384</v>
      </c>
      <c r="N2198" t="s">
        <v>6349</v>
      </c>
      <c r="O2198" s="5">
        <f>0</f>
        <v>0</v>
      </c>
    </row>
    <row r="2199" spans="1:15" hidden="1" x14ac:dyDescent="0.35">
      <c r="A2199" t="s">
        <v>6942</v>
      </c>
      <c r="B2199" t="s">
        <v>43</v>
      </c>
      <c r="C2199" t="s">
        <v>6383</v>
      </c>
      <c r="D2199" t="s">
        <v>7068</v>
      </c>
      <c r="E2199" t="s">
        <v>119</v>
      </c>
      <c r="F2199" t="s">
        <v>119</v>
      </c>
      <c r="G2199" t="s">
        <v>161</v>
      </c>
      <c r="H2199" t="s">
        <v>5707</v>
      </c>
      <c r="I2199" t="s">
        <v>6384</v>
      </c>
      <c r="N2199" t="s">
        <v>6349</v>
      </c>
      <c r="O2199" s="5">
        <f>0</f>
        <v>0</v>
      </c>
    </row>
    <row r="2200" spans="1:15" hidden="1" x14ac:dyDescent="0.35">
      <c r="A2200" t="s">
        <v>6942</v>
      </c>
      <c r="B2200" t="s">
        <v>43</v>
      </c>
      <c r="C2200" t="s">
        <v>6383</v>
      </c>
      <c r="D2200" t="s">
        <v>7069</v>
      </c>
      <c r="E2200" t="s">
        <v>119</v>
      </c>
      <c r="F2200" t="s">
        <v>119</v>
      </c>
      <c r="G2200" t="s">
        <v>161</v>
      </c>
      <c r="H2200" t="s">
        <v>5707</v>
      </c>
      <c r="I2200" t="s">
        <v>6384</v>
      </c>
      <c r="N2200" t="s">
        <v>6349</v>
      </c>
      <c r="O2200" s="5">
        <f>0</f>
        <v>0</v>
      </c>
    </row>
    <row r="2201" spans="1:15" hidden="1" x14ac:dyDescent="0.35">
      <c r="A2201" t="s">
        <v>6942</v>
      </c>
      <c r="B2201" t="s">
        <v>43</v>
      </c>
      <c r="C2201" t="s">
        <v>6383</v>
      </c>
      <c r="D2201" t="s">
        <v>7070</v>
      </c>
      <c r="E2201" t="s">
        <v>119</v>
      </c>
      <c r="F2201" t="s">
        <v>119</v>
      </c>
      <c r="G2201" t="s">
        <v>161</v>
      </c>
      <c r="H2201" t="s">
        <v>5707</v>
      </c>
      <c r="I2201" t="s">
        <v>6384</v>
      </c>
      <c r="N2201" t="s">
        <v>6349</v>
      </c>
      <c r="O2201" s="5">
        <f>0</f>
        <v>0</v>
      </c>
    </row>
    <row r="2202" spans="1:15" hidden="1" x14ac:dyDescent="0.35">
      <c r="A2202" t="s">
        <v>6942</v>
      </c>
      <c r="B2202" t="s">
        <v>43</v>
      </c>
      <c r="C2202" t="s">
        <v>6383</v>
      </c>
      <c r="D2202" t="s">
        <v>7071</v>
      </c>
      <c r="E2202" t="s">
        <v>119</v>
      </c>
      <c r="F2202" t="s">
        <v>119</v>
      </c>
      <c r="G2202" t="s">
        <v>161</v>
      </c>
      <c r="H2202" t="s">
        <v>5707</v>
      </c>
      <c r="I2202" t="s">
        <v>6384</v>
      </c>
      <c r="N2202" t="s">
        <v>6349</v>
      </c>
      <c r="O2202" s="5">
        <f>0</f>
        <v>0</v>
      </c>
    </row>
    <row r="2203" spans="1:15" hidden="1" x14ac:dyDescent="0.35">
      <c r="A2203" t="s">
        <v>6942</v>
      </c>
      <c r="B2203" t="s">
        <v>43</v>
      </c>
      <c r="C2203" t="s">
        <v>6383</v>
      </c>
      <c r="D2203" t="s">
        <v>7072</v>
      </c>
      <c r="E2203" t="s">
        <v>119</v>
      </c>
      <c r="F2203" t="s">
        <v>119</v>
      </c>
      <c r="G2203" t="s">
        <v>161</v>
      </c>
      <c r="H2203" t="s">
        <v>5707</v>
      </c>
      <c r="I2203" t="s">
        <v>6384</v>
      </c>
      <c r="N2203" t="s">
        <v>6349</v>
      </c>
      <c r="O2203" s="5">
        <f>0</f>
        <v>0</v>
      </c>
    </row>
    <row r="2204" spans="1:15" hidden="1" x14ac:dyDescent="0.35">
      <c r="A2204" t="s">
        <v>6942</v>
      </c>
      <c r="B2204" t="s">
        <v>43</v>
      </c>
      <c r="C2204" t="s">
        <v>6383</v>
      </c>
      <c r="D2204" t="s">
        <v>7073</v>
      </c>
      <c r="E2204" t="s">
        <v>119</v>
      </c>
      <c r="F2204" t="s">
        <v>119</v>
      </c>
      <c r="G2204" t="s">
        <v>161</v>
      </c>
      <c r="H2204" t="s">
        <v>5707</v>
      </c>
      <c r="I2204" t="s">
        <v>6384</v>
      </c>
      <c r="N2204" t="s">
        <v>6349</v>
      </c>
      <c r="O2204" s="5">
        <f>0</f>
        <v>0</v>
      </c>
    </row>
    <row r="2205" spans="1:15" hidden="1" x14ac:dyDescent="0.35">
      <c r="A2205" t="s">
        <v>6942</v>
      </c>
      <c r="B2205" t="s">
        <v>43</v>
      </c>
      <c r="C2205" t="s">
        <v>6383</v>
      </c>
      <c r="D2205" t="s">
        <v>7074</v>
      </c>
      <c r="E2205" t="s">
        <v>119</v>
      </c>
      <c r="F2205" t="s">
        <v>119</v>
      </c>
      <c r="G2205" t="s">
        <v>161</v>
      </c>
      <c r="H2205" t="s">
        <v>5707</v>
      </c>
      <c r="I2205" t="s">
        <v>6384</v>
      </c>
      <c r="N2205" t="s">
        <v>6349</v>
      </c>
      <c r="O2205" s="5">
        <f>0</f>
        <v>0</v>
      </c>
    </row>
    <row r="2206" spans="1:15" hidden="1" x14ac:dyDescent="0.35">
      <c r="A2206" t="s">
        <v>6942</v>
      </c>
      <c r="B2206" t="s">
        <v>43</v>
      </c>
      <c r="C2206" t="s">
        <v>6383</v>
      </c>
      <c r="D2206" t="s">
        <v>7075</v>
      </c>
      <c r="E2206" t="s">
        <v>119</v>
      </c>
      <c r="F2206" t="s">
        <v>119</v>
      </c>
      <c r="G2206" t="s">
        <v>161</v>
      </c>
      <c r="H2206" t="s">
        <v>5707</v>
      </c>
      <c r="I2206" t="s">
        <v>6384</v>
      </c>
      <c r="N2206" t="s">
        <v>6349</v>
      </c>
      <c r="O2206" s="5">
        <f>0</f>
        <v>0</v>
      </c>
    </row>
    <row r="2207" spans="1:15" hidden="1" x14ac:dyDescent="0.35">
      <c r="A2207" t="s">
        <v>6942</v>
      </c>
      <c r="B2207" t="s">
        <v>43</v>
      </c>
      <c r="C2207" t="s">
        <v>6383</v>
      </c>
      <c r="D2207" t="s">
        <v>7076</v>
      </c>
      <c r="E2207" t="s">
        <v>119</v>
      </c>
      <c r="F2207" t="s">
        <v>119</v>
      </c>
      <c r="G2207" t="s">
        <v>161</v>
      </c>
      <c r="H2207" t="s">
        <v>5707</v>
      </c>
      <c r="I2207" t="s">
        <v>6384</v>
      </c>
      <c r="N2207" t="s">
        <v>6349</v>
      </c>
      <c r="O2207" s="5">
        <f>0</f>
        <v>0</v>
      </c>
    </row>
    <row r="2208" spans="1:15" hidden="1" x14ac:dyDescent="0.35">
      <c r="A2208" t="s">
        <v>6942</v>
      </c>
      <c r="B2208" t="s">
        <v>43</v>
      </c>
      <c r="C2208" t="s">
        <v>6383</v>
      </c>
      <c r="D2208" t="s">
        <v>7077</v>
      </c>
      <c r="E2208" t="s">
        <v>119</v>
      </c>
      <c r="F2208" t="s">
        <v>119</v>
      </c>
      <c r="G2208" t="s">
        <v>161</v>
      </c>
      <c r="H2208" t="s">
        <v>5707</v>
      </c>
      <c r="I2208" t="s">
        <v>6384</v>
      </c>
      <c r="N2208" t="s">
        <v>6349</v>
      </c>
      <c r="O2208" s="5">
        <f>0</f>
        <v>0</v>
      </c>
    </row>
    <row r="2209" spans="1:15" hidden="1" x14ac:dyDescent="0.35">
      <c r="A2209" t="s">
        <v>6942</v>
      </c>
      <c r="B2209" t="s">
        <v>43</v>
      </c>
      <c r="C2209" t="s">
        <v>6383</v>
      </c>
      <c r="D2209" t="s">
        <v>7078</v>
      </c>
      <c r="E2209" t="s">
        <v>119</v>
      </c>
      <c r="F2209" t="s">
        <v>119</v>
      </c>
      <c r="G2209" t="s">
        <v>161</v>
      </c>
      <c r="H2209" t="s">
        <v>5707</v>
      </c>
      <c r="I2209" t="s">
        <v>6384</v>
      </c>
      <c r="N2209" t="s">
        <v>6349</v>
      </c>
      <c r="O2209" s="5">
        <f>0</f>
        <v>0</v>
      </c>
    </row>
    <row r="2210" spans="1:15" hidden="1" x14ac:dyDescent="0.35">
      <c r="A2210" t="s">
        <v>6942</v>
      </c>
      <c r="B2210" t="s">
        <v>43</v>
      </c>
      <c r="C2210" t="s">
        <v>6383</v>
      </c>
      <c r="D2210" t="s">
        <v>7079</v>
      </c>
      <c r="E2210" t="s">
        <v>119</v>
      </c>
      <c r="F2210" t="s">
        <v>119</v>
      </c>
      <c r="G2210" t="s">
        <v>161</v>
      </c>
      <c r="H2210" t="s">
        <v>5707</v>
      </c>
      <c r="I2210" t="s">
        <v>6384</v>
      </c>
      <c r="N2210" t="s">
        <v>6349</v>
      </c>
      <c r="O2210" s="5">
        <f>0</f>
        <v>0</v>
      </c>
    </row>
    <row r="2211" spans="1:15" hidden="1" x14ac:dyDescent="0.35">
      <c r="A2211" t="s">
        <v>6942</v>
      </c>
      <c r="B2211" t="s">
        <v>43</v>
      </c>
      <c r="C2211" t="s">
        <v>6383</v>
      </c>
      <c r="D2211" t="s">
        <v>7080</v>
      </c>
      <c r="E2211" t="s">
        <v>119</v>
      </c>
      <c r="F2211" t="s">
        <v>119</v>
      </c>
      <c r="G2211" t="s">
        <v>161</v>
      </c>
      <c r="H2211" t="s">
        <v>5707</v>
      </c>
      <c r="I2211" t="s">
        <v>6384</v>
      </c>
      <c r="N2211" t="s">
        <v>6349</v>
      </c>
      <c r="O2211" s="5">
        <f>0</f>
        <v>0</v>
      </c>
    </row>
    <row r="2212" spans="1:15" hidden="1" x14ac:dyDescent="0.35">
      <c r="A2212" t="s">
        <v>6942</v>
      </c>
      <c r="B2212" t="s">
        <v>43</v>
      </c>
      <c r="C2212" t="s">
        <v>6383</v>
      </c>
      <c r="D2212" t="s">
        <v>7081</v>
      </c>
      <c r="E2212" t="s">
        <v>119</v>
      </c>
      <c r="F2212" t="s">
        <v>119</v>
      </c>
      <c r="G2212" t="s">
        <v>161</v>
      </c>
      <c r="H2212" t="s">
        <v>5707</v>
      </c>
      <c r="I2212" t="s">
        <v>6384</v>
      </c>
      <c r="N2212" t="s">
        <v>6349</v>
      </c>
      <c r="O2212" s="5">
        <f>0</f>
        <v>0</v>
      </c>
    </row>
    <row r="2213" spans="1:15" hidden="1" x14ac:dyDescent="0.35">
      <c r="A2213" t="s">
        <v>6942</v>
      </c>
      <c r="B2213" t="s">
        <v>43</v>
      </c>
      <c r="C2213" t="s">
        <v>6383</v>
      </c>
      <c r="D2213" t="s">
        <v>7082</v>
      </c>
      <c r="E2213" t="s">
        <v>119</v>
      </c>
      <c r="F2213" t="s">
        <v>119</v>
      </c>
      <c r="G2213" t="s">
        <v>161</v>
      </c>
      <c r="H2213" t="s">
        <v>5707</v>
      </c>
      <c r="I2213" t="s">
        <v>6384</v>
      </c>
      <c r="N2213" t="s">
        <v>6349</v>
      </c>
      <c r="O2213" s="5">
        <f>0</f>
        <v>0</v>
      </c>
    </row>
    <row r="2214" spans="1:15" hidden="1" x14ac:dyDescent="0.35">
      <c r="A2214" t="s">
        <v>6942</v>
      </c>
      <c r="B2214" t="s">
        <v>43</v>
      </c>
      <c r="C2214" t="s">
        <v>6383</v>
      </c>
      <c r="D2214" t="s">
        <v>7083</v>
      </c>
      <c r="E2214" t="s">
        <v>119</v>
      </c>
      <c r="F2214" t="s">
        <v>119</v>
      </c>
      <c r="G2214" t="s">
        <v>161</v>
      </c>
      <c r="H2214" t="s">
        <v>5707</v>
      </c>
      <c r="I2214" t="s">
        <v>6384</v>
      </c>
      <c r="N2214" t="s">
        <v>6349</v>
      </c>
      <c r="O2214" s="5">
        <f>0</f>
        <v>0</v>
      </c>
    </row>
    <row r="2215" spans="1:15" hidden="1" x14ac:dyDescent="0.35">
      <c r="A2215" t="s">
        <v>6942</v>
      </c>
      <c r="B2215" t="s">
        <v>43</v>
      </c>
      <c r="C2215" t="s">
        <v>6383</v>
      </c>
      <c r="D2215" t="s">
        <v>7084</v>
      </c>
      <c r="E2215" t="s">
        <v>119</v>
      </c>
      <c r="F2215" t="s">
        <v>119</v>
      </c>
      <c r="G2215" t="s">
        <v>161</v>
      </c>
      <c r="H2215" t="s">
        <v>5707</v>
      </c>
      <c r="I2215" t="s">
        <v>6384</v>
      </c>
      <c r="N2215" t="s">
        <v>6349</v>
      </c>
      <c r="O2215" s="5">
        <f>0</f>
        <v>0</v>
      </c>
    </row>
    <row r="2216" spans="1:15" hidden="1" x14ac:dyDescent="0.35">
      <c r="A2216" t="s">
        <v>6942</v>
      </c>
      <c r="B2216" t="s">
        <v>43</v>
      </c>
      <c r="C2216" t="s">
        <v>6383</v>
      </c>
      <c r="D2216" t="s">
        <v>7085</v>
      </c>
      <c r="E2216" t="s">
        <v>119</v>
      </c>
      <c r="F2216" t="s">
        <v>119</v>
      </c>
      <c r="G2216" t="s">
        <v>161</v>
      </c>
      <c r="H2216" t="s">
        <v>5707</v>
      </c>
      <c r="I2216" t="s">
        <v>6384</v>
      </c>
      <c r="N2216" t="s">
        <v>6349</v>
      </c>
      <c r="O2216" s="5">
        <f>0</f>
        <v>0</v>
      </c>
    </row>
    <row r="2217" spans="1:15" hidden="1" x14ac:dyDescent="0.35">
      <c r="A2217" t="s">
        <v>6942</v>
      </c>
      <c r="B2217" t="s">
        <v>43</v>
      </c>
      <c r="C2217" t="s">
        <v>6383</v>
      </c>
      <c r="D2217" t="s">
        <v>7086</v>
      </c>
      <c r="E2217" t="s">
        <v>119</v>
      </c>
      <c r="F2217" t="s">
        <v>119</v>
      </c>
      <c r="G2217" t="s">
        <v>161</v>
      </c>
      <c r="H2217" t="s">
        <v>5707</v>
      </c>
      <c r="I2217" t="s">
        <v>6384</v>
      </c>
      <c r="N2217" t="s">
        <v>6349</v>
      </c>
      <c r="O2217" s="5">
        <f>0</f>
        <v>0</v>
      </c>
    </row>
    <row r="2218" spans="1:15" hidden="1" x14ac:dyDescent="0.35">
      <c r="A2218" t="s">
        <v>6942</v>
      </c>
      <c r="B2218" t="s">
        <v>43</v>
      </c>
      <c r="C2218" t="s">
        <v>6383</v>
      </c>
      <c r="D2218" t="s">
        <v>7087</v>
      </c>
      <c r="E2218" t="s">
        <v>119</v>
      </c>
      <c r="F2218" t="s">
        <v>119</v>
      </c>
      <c r="G2218" t="s">
        <v>161</v>
      </c>
      <c r="H2218" t="s">
        <v>5707</v>
      </c>
      <c r="I2218" t="s">
        <v>6384</v>
      </c>
      <c r="N2218" t="s">
        <v>6349</v>
      </c>
      <c r="O2218" s="5">
        <f>0</f>
        <v>0</v>
      </c>
    </row>
    <row r="2219" spans="1:15" hidden="1" x14ac:dyDescent="0.35">
      <c r="A2219" t="s">
        <v>6942</v>
      </c>
      <c r="B2219" t="s">
        <v>43</v>
      </c>
      <c r="C2219" t="s">
        <v>6383</v>
      </c>
      <c r="D2219" t="s">
        <v>7088</v>
      </c>
      <c r="E2219" t="s">
        <v>119</v>
      </c>
      <c r="F2219" t="s">
        <v>119</v>
      </c>
      <c r="G2219" t="s">
        <v>161</v>
      </c>
      <c r="H2219" t="s">
        <v>5707</v>
      </c>
      <c r="I2219" t="s">
        <v>6384</v>
      </c>
      <c r="N2219" t="s">
        <v>6349</v>
      </c>
      <c r="O2219" s="5">
        <f>0</f>
        <v>0</v>
      </c>
    </row>
    <row r="2220" spans="1:15" hidden="1" x14ac:dyDescent="0.35">
      <c r="A2220" t="s">
        <v>6942</v>
      </c>
      <c r="B2220" t="s">
        <v>43</v>
      </c>
      <c r="C2220" t="s">
        <v>6383</v>
      </c>
      <c r="D2220" t="s">
        <v>7089</v>
      </c>
      <c r="E2220" t="s">
        <v>119</v>
      </c>
      <c r="F2220" t="s">
        <v>119</v>
      </c>
      <c r="G2220" t="s">
        <v>161</v>
      </c>
      <c r="H2220" t="s">
        <v>5707</v>
      </c>
      <c r="I2220" t="s">
        <v>6384</v>
      </c>
      <c r="N2220" t="s">
        <v>6349</v>
      </c>
      <c r="O2220" s="5">
        <f>0</f>
        <v>0</v>
      </c>
    </row>
    <row r="2221" spans="1:15" hidden="1" x14ac:dyDescent="0.35">
      <c r="A2221" t="s">
        <v>6942</v>
      </c>
      <c r="B2221" t="s">
        <v>43</v>
      </c>
      <c r="C2221" t="s">
        <v>6383</v>
      </c>
      <c r="D2221" t="s">
        <v>7090</v>
      </c>
      <c r="E2221" t="s">
        <v>119</v>
      </c>
      <c r="F2221" t="s">
        <v>119</v>
      </c>
      <c r="G2221" t="s">
        <v>161</v>
      </c>
      <c r="H2221" t="s">
        <v>5707</v>
      </c>
      <c r="I2221" t="s">
        <v>6384</v>
      </c>
      <c r="N2221" t="s">
        <v>6349</v>
      </c>
      <c r="O2221" s="5">
        <f>0</f>
        <v>0</v>
      </c>
    </row>
    <row r="2222" spans="1:15" hidden="1" x14ac:dyDescent="0.35">
      <c r="A2222" t="s">
        <v>6942</v>
      </c>
      <c r="B2222" t="s">
        <v>43</v>
      </c>
      <c r="C2222" t="s">
        <v>6383</v>
      </c>
      <c r="D2222" t="s">
        <v>7091</v>
      </c>
      <c r="E2222" t="s">
        <v>119</v>
      </c>
      <c r="F2222" t="s">
        <v>119</v>
      </c>
      <c r="G2222" t="s">
        <v>161</v>
      </c>
      <c r="H2222" t="s">
        <v>5707</v>
      </c>
      <c r="I2222" t="s">
        <v>6384</v>
      </c>
      <c r="N2222" t="s">
        <v>6349</v>
      </c>
      <c r="O2222" s="5">
        <f>0</f>
        <v>0</v>
      </c>
    </row>
    <row r="2223" spans="1:15" hidden="1" x14ac:dyDescent="0.35">
      <c r="A2223" t="s">
        <v>6942</v>
      </c>
      <c r="B2223" t="s">
        <v>43</v>
      </c>
      <c r="C2223" t="s">
        <v>6383</v>
      </c>
      <c r="D2223" t="s">
        <v>7092</v>
      </c>
      <c r="E2223" t="s">
        <v>119</v>
      </c>
      <c r="F2223" t="s">
        <v>119</v>
      </c>
      <c r="G2223" t="s">
        <v>161</v>
      </c>
      <c r="H2223" t="s">
        <v>5707</v>
      </c>
      <c r="I2223" t="s">
        <v>6384</v>
      </c>
      <c r="N2223" t="s">
        <v>6349</v>
      </c>
      <c r="O2223" s="5">
        <f>0</f>
        <v>0</v>
      </c>
    </row>
    <row r="2224" spans="1:15" hidden="1" x14ac:dyDescent="0.35">
      <c r="A2224" t="s">
        <v>6942</v>
      </c>
      <c r="B2224" t="s">
        <v>43</v>
      </c>
      <c r="C2224" t="s">
        <v>6383</v>
      </c>
      <c r="D2224" t="s">
        <v>7093</v>
      </c>
      <c r="E2224" t="s">
        <v>119</v>
      </c>
      <c r="F2224" t="s">
        <v>119</v>
      </c>
      <c r="G2224" t="s">
        <v>161</v>
      </c>
      <c r="H2224" t="s">
        <v>5707</v>
      </c>
      <c r="I2224" t="s">
        <v>6384</v>
      </c>
      <c r="N2224" t="s">
        <v>6349</v>
      </c>
      <c r="O2224" s="5">
        <f>0</f>
        <v>0</v>
      </c>
    </row>
    <row r="2225" spans="1:15" hidden="1" x14ac:dyDescent="0.35">
      <c r="A2225" t="s">
        <v>6942</v>
      </c>
      <c r="B2225" t="s">
        <v>43</v>
      </c>
      <c r="C2225" t="s">
        <v>6383</v>
      </c>
      <c r="D2225" t="s">
        <v>7094</v>
      </c>
      <c r="E2225" t="s">
        <v>119</v>
      </c>
      <c r="F2225" t="s">
        <v>119</v>
      </c>
      <c r="G2225" t="s">
        <v>161</v>
      </c>
      <c r="H2225" t="s">
        <v>5707</v>
      </c>
      <c r="I2225" t="s">
        <v>6384</v>
      </c>
      <c r="N2225" t="s">
        <v>6349</v>
      </c>
      <c r="O2225" s="5">
        <f>0</f>
        <v>0</v>
      </c>
    </row>
    <row r="2226" spans="1:15" hidden="1" x14ac:dyDescent="0.35">
      <c r="A2226" t="s">
        <v>6942</v>
      </c>
      <c r="B2226" t="s">
        <v>43</v>
      </c>
      <c r="C2226" t="s">
        <v>6383</v>
      </c>
      <c r="D2226" t="s">
        <v>7095</v>
      </c>
      <c r="E2226" t="s">
        <v>119</v>
      </c>
      <c r="F2226" t="s">
        <v>119</v>
      </c>
      <c r="G2226" t="s">
        <v>161</v>
      </c>
      <c r="H2226" t="s">
        <v>5707</v>
      </c>
      <c r="I2226" t="s">
        <v>6384</v>
      </c>
      <c r="N2226" t="s">
        <v>6349</v>
      </c>
      <c r="O2226" s="5">
        <f>0</f>
        <v>0</v>
      </c>
    </row>
    <row r="2227" spans="1:15" hidden="1" x14ac:dyDescent="0.35">
      <c r="A2227" t="s">
        <v>6942</v>
      </c>
      <c r="B2227" t="s">
        <v>43</v>
      </c>
      <c r="C2227" t="s">
        <v>6383</v>
      </c>
      <c r="D2227" t="s">
        <v>7096</v>
      </c>
      <c r="E2227" t="s">
        <v>119</v>
      </c>
      <c r="F2227" t="s">
        <v>119</v>
      </c>
      <c r="G2227" t="s">
        <v>161</v>
      </c>
      <c r="H2227" t="s">
        <v>5707</v>
      </c>
      <c r="I2227" t="s">
        <v>6384</v>
      </c>
      <c r="N2227" t="s">
        <v>6349</v>
      </c>
      <c r="O2227" s="5">
        <f>0</f>
        <v>0</v>
      </c>
    </row>
    <row r="2228" spans="1:15" hidden="1" x14ac:dyDescent="0.35">
      <c r="A2228" t="s">
        <v>6942</v>
      </c>
      <c r="B2228" t="s">
        <v>43</v>
      </c>
      <c r="C2228" t="s">
        <v>6383</v>
      </c>
      <c r="D2228" t="s">
        <v>7097</v>
      </c>
      <c r="E2228" t="s">
        <v>119</v>
      </c>
      <c r="F2228" t="s">
        <v>119</v>
      </c>
      <c r="G2228" t="s">
        <v>161</v>
      </c>
      <c r="H2228" t="s">
        <v>5707</v>
      </c>
      <c r="I2228" t="s">
        <v>6384</v>
      </c>
      <c r="N2228" t="s">
        <v>6349</v>
      </c>
      <c r="O2228" s="5">
        <f>0</f>
        <v>0</v>
      </c>
    </row>
    <row r="2229" spans="1:15" hidden="1" x14ac:dyDescent="0.35">
      <c r="A2229" t="s">
        <v>6942</v>
      </c>
      <c r="B2229" t="s">
        <v>43</v>
      </c>
      <c r="C2229" t="s">
        <v>6383</v>
      </c>
      <c r="D2229" t="s">
        <v>7098</v>
      </c>
      <c r="E2229" t="s">
        <v>119</v>
      </c>
      <c r="F2229" t="s">
        <v>119</v>
      </c>
      <c r="G2229" t="s">
        <v>161</v>
      </c>
      <c r="H2229" t="s">
        <v>5707</v>
      </c>
      <c r="I2229" t="s">
        <v>6384</v>
      </c>
      <c r="N2229" t="s">
        <v>6349</v>
      </c>
      <c r="O2229" s="5">
        <f>0</f>
        <v>0</v>
      </c>
    </row>
    <row r="2230" spans="1:15" hidden="1" x14ac:dyDescent="0.35">
      <c r="A2230" t="s">
        <v>6942</v>
      </c>
      <c r="B2230" t="s">
        <v>43</v>
      </c>
      <c r="C2230" t="s">
        <v>6383</v>
      </c>
      <c r="D2230" t="s">
        <v>7099</v>
      </c>
      <c r="E2230" t="s">
        <v>119</v>
      </c>
      <c r="F2230" t="s">
        <v>119</v>
      </c>
      <c r="G2230" t="s">
        <v>161</v>
      </c>
      <c r="H2230" t="s">
        <v>5707</v>
      </c>
      <c r="I2230" t="s">
        <v>6384</v>
      </c>
      <c r="N2230" t="s">
        <v>6349</v>
      </c>
      <c r="O2230" s="5">
        <f>0</f>
        <v>0</v>
      </c>
    </row>
    <row r="2231" spans="1:15" hidden="1" x14ac:dyDescent="0.35">
      <c r="A2231" t="s">
        <v>6942</v>
      </c>
      <c r="B2231" t="s">
        <v>43</v>
      </c>
      <c r="C2231" t="s">
        <v>6383</v>
      </c>
      <c r="D2231" t="s">
        <v>7100</v>
      </c>
      <c r="E2231" t="s">
        <v>119</v>
      </c>
      <c r="F2231" t="s">
        <v>119</v>
      </c>
      <c r="G2231" t="s">
        <v>161</v>
      </c>
      <c r="H2231" t="s">
        <v>5707</v>
      </c>
      <c r="I2231" t="s">
        <v>6384</v>
      </c>
      <c r="N2231" t="s">
        <v>6349</v>
      </c>
      <c r="O2231" s="5">
        <f>0</f>
        <v>0</v>
      </c>
    </row>
    <row r="2232" spans="1:15" hidden="1" x14ac:dyDescent="0.35">
      <c r="A2232" t="s">
        <v>6942</v>
      </c>
      <c r="B2232" t="s">
        <v>43</v>
      </c>
      <c r="C2232" t="s">
        <v>6383</v>
      </c>
      <c r="D2232" t="s">
        <v>7101</v>
      </c>
      <c r="E2232" t="s">
        <v>119</v>
      </c>
      <c r="F2232" t="s">
        <v>119</v>
      </c>
      <c r="G2232" t="s">
        <v>161</v>
      </c>
      <c r="H2232" t="s">
        <v>5707</v>
      </c>
      <c r="I2232" t="s">
        <v>6384</v>
      </c>
      <c r="N2232" t="s">
        <v>6349</v>
      </c>
      <c r="O2232" s="5">
        <f>0</f>
        <v>0</v>
      </c>
    </row>
    <row r="2233" spans="1:15" hidden="1" x14ac:dyDescent="0.35">
      <c r="A2233" t="s">
        <v>6942</v>
      </c>
      <c r="B2233" t="s">
        <v>43</v>
      </c>
      <c r="C2233" t="s">
        <v>6383</v>
      </c>
      <c r="D2233" t="s">
        <v>7102</v>
      </c>
      <c r="E2233" t="s">
        <v>119</v>
      </c>
      <c r="F2233" t="s">
        <v>119</v>
      </c>
      <c r="G2233" t="s">
        <v>161</v>
      </c>
      <c r="H2233" t="s">
        <v>5707</v>
      </c>
      <c r="I2233" t="s">
        <v>6384</v>
      </c>
      <c r="N2233" t="s">
        <v>6349</v>
      </c>
      <c r="O2233" s="5">
        <f>0</f>
        <v>0</v>
      </c>
    </row>
    <row r="2234" spans="1:15" hidden="1" x14ac:dyDescent="0.35">
      <c r="A2234" t="s">
        <v>6942</v>
      </c>
      <c r="B2234" t="s">
        <v>43</v>
      </c>
      <c r="C2234" t="s">
        <v>6383</v>
      </c>
      <c r="D2234" t="s">
        <v>7103</v>
      </c>
      <c r="E2234" t="s">
        <v>119</v>
      </c>
      <c r="F2234" t="s">
        <v>119</v>
      </c>
      <c r="G2234" t="s">
        <v>161</v>
      </c>
      <c r="H2234" t="s">
        <v>5707</v>
      </c>
      <c r="I2234" t="s">
        <v>6384</v>
      </c>
      <c r="N2234" t="s">
        <v>6349</v>
      </c>
      <c r="O2234" s="5">
        <f>0</f>
        <v>0</v>
      </c>
    </row>
    <row r="2235" spans="1:15" hidden="1" x14ac:dyDescent="0.35">
      <c r="A2235" t="s">
        <v>6942</v>
      </c>
      <c r="B2235" t="s">
        <v>43</v>
      </c>
      <c r="C2235" t="s">
        <v>6383</v>
      </c>
      <c r="D2235" t="s">
        <v>7104</v>
      </c>
      <c r="E2235" t="s">
        <v>119</v>
      </c>
      <c r="F2235" t="s">
        <v>119</v>
      </c>
      <c r="G2235" t="s">
        <v>161</v>
      </c>
      <c r="H2235" t="s">
        <v>5707</v>
      </c>
      <c r="I2235" t="s">
        <v>6384</v>
      </c>
      <c r="N2235" t="s">
        <v>6349</v>
      </c>
      <c r="O2235" s="5">
        <f>0</f>
        <v>0</v>
      </c>
    </row>
    <row r="2236" spans="1:15" hidden="1" x14ac:dyDescent="0.35">
      <c r="A2236" t="s">
        <v>6942</v>
      </c>
      <c r="B2236" t="s">
        <v>43</v>
      </c>
      <c r="C2236" t="s">
        <v>6383</v>
      </c>
      <c r="D2236" t="s">
        <v>7105</v>
      </c>
      <c r="E2236" t="s">
        <v>119</v>
      </c>
      <c r="F2236" t="s">
        <v>119</v>
      </c>
      <c r="G2236" t="s">
        <v>161</v>
      </c>
      <c r="H2236" t="s">
        <v>5707</v>
      </c>
      <c r="I2236" t="s">
        <v>6384</v>
      </c>
      <c r="N2236" t="s">
        <v>6349</v>
      </c>
      <c r="O2236" s="5">
        <f>0</f>
        <v>0</v>
      </c>
    </row>
    <row r="2237" spans="1:15" hidden="1" x14ac:dyDescent="0.35">
      <c r="A2237" t="s">
        <v>6942</v>
      </c>
      <c r="B2237" t="s">
        <v>43</v>
      </c>
      <c r="C2237" t="s">
        <v>6383</v>
      </c>
      <c r="D2237" t="s">
        <v>7106</v>
      </c>
      <c r="E2237" t="s">
        <v>119</v>
      </c>
      <c r="F2237" t="s">
        <v>119</v>
      </c>
      <c r="G2237" t="s">
        <v>161</v>
      </c>
      <c r="H2237" t="s">
        <v>5707</v>
      </c>
      <c r="I2237" t="s">
        <v>6384</v>
      </c>
      <c r="N2237" t="s">
        <v>6349</v>
      </c>
      <c r="O2237" s="5">
        <f>0</f>
        <v>0</v>
      </c>
    </row>
    <row r="2238" spans="1:15" hidden="1" x14ac:dyDescent="0.35">
      <c r="A2238" t="s">
        <v>6942</v>
      </c>
      <c r="B2238" t="s">
        <v>43</v>
      </c>
      <c r="C2238" t="s">
        <v>6383</v>
      </c>
      <c r="D2238" t="s">
        <v>7107</v>
      </c>
      <c r="E2238" t="s">
        <v>119</v>
      </c>
      <c r="F2238" t="s">
        <v>119</v>
      </c>
      <c r="G2238" t="s">
        <v>161</v>
      </c>
      <c r="H2238" t="s">
        <v>5707</v>
      </c>
      <c r="I2238" t="s">
        <v>6384</v>
      </c>
      <c r="N2238" t="s">
        <v>6349</v>
      </c>
      <c r="O2238" s="5">
        <f>0</f>
        <v>0</v>
      </c>
    </row>
    <row r="2239" spans="1:15" hidden="1" x14ac:dyDescent="0.35">
      <c r="A2239" t="s">
        <v>6942</v>
      </c>
      <c r="B2239" t="s">
        <v>43</v>
      </c>
      <c r="C2239" t="s">
        <v>6383</v>
      </c>
      <c r="D2239" t="s">
        <v>7108</v>
      </c>
      <c r="E2239" t="s">
        <v>119</v>
      </c>
      <c r="F2239" t="s">
        <v>119</v>
      </c>
      <c r="G2239" t="s">
        <v>161</v>
      </c>
      <c r="H2239" t="s">
        <v>5707</v>
      </c>
      <c r="I2239" t="s">
        <v>6384</v>
      </c>
      <c r="N2239" t="s">
        <v>6349</v>
      </c>
      <c r="O2239" s="5">
        <f>0</f>
        <v>0</v>
      </c>
    </row>
    <row r="2240" spans="1:15" hidden="1" x14ac:dyDescent="0.35">
      <c r="A2240" t="s">
        <v>6942</v>
      </c>
      <c r="B2240" t="s">
        <v>43</v>
      </c>
      <c r="C2240" t="s">
        <v>6383</v>
      </c>
      <c r="D2240" t="s">
        <v>7109</v>
      </c>
      <c r="E2240" t="s">
        <v>119</v>
      </c>
      <c r="F2240" t="s">
        <v>119</v>
      </c>
      <c r="G2240" t="s">
        <v>161</v>
      </c>
      <c r="H2240" t="s">
        <v>5707</v>
      </c>
      <c r="I2240" t="s">
        <v>6384</v>
      </c>
      <c r="N2240" t="s">
        <v>6349</v>
      </c>
      <c r="O2240" s="5">
        <f>0</f>
        <v>0</v>
      </c>
    </row>
    <row r="2241" spans="1:15" hidden="1" x14ac:dyDescent="0.35">
      <c r="A2241" t="s">
        <v>6942</v>
      </c>
      <c r="B2241" t="s">
        <v>43</v>
      </c>
      <c r="C2241" t="s">
        <v>6383</v>
      </c>
      <c r="D2241" t="s">
        <v>7110</v>
      </c>
      <c r="E2241" t="s">
        <v>119</v>
      </c>
      <c r="F2241" t="s">
        <v>119</v>
      </c>
      <c r="G2241" t="s">
        <v>161</v>
      </c>
      <c r="H2241" t="s">
        <v>5707</v>
      </c>
      <c r="I2241" t="s">
        <v>6384</v>
      </c>
      <c r="N2241" t="s">
        <v>6349</v>
      </c>
      <c r="O2241" s="5">
        <f>0</f>
        <v>0</v>
      </c>
    </row>
    <row r="2242" spans="1:15" hidden="1" x14ac:dyDescent="0.35">
      <c r="A2242" t="s">
        <v>6942</v>
      </c>
      <c r="B2242" t="s">
        <v>43</v>
      </c>
      <c r="C2242" t="s">
        <v>6383</v>
      </c>
      <c r="D2242" t="s">
        <v>7111</v>
      </c>
      <c r="E2242" t="s">
        <v>119</v>
      </c>
      <c r="F2242" t="s">
        <v>119</v>
      </c>
      <c r="G2242" t="s">
        <v>161</v>
      </c>
      <c r="H2242" t="s">
        <v>5707</v>
      </c>
      <c r="I2242" t="s">
        <v>6384</v>
      </c>
      <c r="N2242" t="s">
        <v>6349</v>
      </c>
      <c r="O2242" s="5">
        <f>0</f>
        <v>0</v>
      </c>
    </row>
    <row r="2243" spans="1:15" hidden="1" x14ac:dyDescent="0.35">
      <c r="A2243" t="s">
        <v>6942</v>
      </c>
      <c r="B2243" t="s">
        <v>43</v>
      </c>
      <c r="C2243" t="s">
        <v>6383</v>
      </c>
      <c r="D2243" t="s">
        <v>7112</v>
      </c>
      <c r="E2243" t="s">
        <v>119</v>
      </c>
      <c r="F2243" t="s">
        <v>119</v>
      </c>
      <c r="G2243" t="s">
        <v>161</v>
      </c>
      <c r="H2243" t="s">
        <v>5707</v>
      </c>
      <c r="I2243" t="s">
        <v>6384</v>
      </c>
      <c r="N2243" t="s">
        <v>6349</v>
      </c>
      <c r="O2243" s="5">
        <f>0</f>
        <v>0</v>
      </c>
    </row>
    <row r="2244" spans="1:15" hidden="1" x14ac:dyDescent="0.35">
      <c r="A2244" t="s">
        <v>6942</v>
      </c>
      <c r="B2244" t="s">
        <v>43</v>
      </c>
      <c r="C2244" t="s">
        <v>6383</v>
      </c>
      <c r="D2244" t="s">
        <v>7113</v>
      </c>
      <c r="E2244" t="s">
        <v>119</v>
      </c>
      <c r="F2244" t="s">
        <v>119</v>
      </c>
      <c r="G2244" t="s">
        <v>161</v>
      </c>
      <c r="H2244" t="s">
        <v>5707</v>
      </c>
      <c r="I2244" t="s">
        <v>6384</v>
      </c>
      <c r="N2244" t="s">
        <v>6349</v>
      </c>
      <c r="O2244" s="5">
        <f>0</f>
        <v>0</v>
      </c>
    </row>
    <row r="2245" spans="1:15" hidden="1" x14ac:dyDescent="0.35">
      <c r="A2245" t="s">
        <v>6942</v>
      </c>
      <c r="B2245" t="s">
        <v>43</v>
      </c>
      <c r="C2245" t="s">
        <v>6383</v>
      </c>
      <c r="D2245" t="s">
        <v>7114</v>
      </c>
      <c r="E2245" t="s">
        <v>119</v>
      </c>
      <c r="F2245" t="s">
        <v>119</v>
      </c>
      <c r="G2245" t="s">
        <v>161</v>
      </c>
      <c r="H2245" t="s">
        <v>5707</v>
      </c>
      <c r="I2245" t="s">
        <v>6384</v>
      </c>
      <c r="N2245" t="s">
        <v>6349</v>
      </c>
      <c r="O2245" s="5">
        <f>0</f>
        <v>0</v>
      </c>
    </row>
    <row r="2246" spans="1:15" hidden="1" x14ac:dyDescent="0.35">
      <c r="A2246" t="s">
        <v>6942</v>
      </c>
      <c r="B2246" t="s">
        <v>43</v>
      </c>
      <c r="C2246" t="s">
        <v>6383</v>
      </c>
      <c r="D2246" t="s">
        <v>7115</v>
      </c>
      <c r="E2246" t="s">
        <v>119</v>
      </c>
      <c r="F2246" t="s">
        <v>119</v>
      </c>
      <c r="G2246" t="s">
        <v>161</v>
      </c>
      <c r="H2246" t="s">
        <v>5707</v>
      </c>
      <c r="I2246" t="s">
        <v>6384</v>
      </c>
      <c r="N2246" t="s">
        <v>6349</v>
      </c>
      <c r="O2246" s="5">
        <f>0</f>
        <v>0</v>
      </c>
    </row>
    <row r="2247" spans="1:15" hidden="1" x14ac:dyDescent="0.35">
      <c r="A2247" t="s">
        <v>6942</v>
      </c>
      <c r="B2247" t="s">
        <v>43</v>
      </c>
      <c r="C2247" t="s">
        <v>6383</v>
      </c>
      <c r="D2247" t="s">
        <v>7116</v>
      </c>
      <c r="E2247" t="s">
        <v>119</v>
      </c>
      <c r="F2247" t="s">
        <v>119</v>
      </c>
      <c r="G2247" t="s">
        <v>161</v>
      </c>
      <c r="H2247" t="s">
        <v>5707</v>
      </c>
      <c r="I2247" t="s">
        <v>6384</v>
      </c>
      <c r="N2247" t="s">
        <v>6349</v>
      </c>
      <c r="O2247" s="5">
        <f>0</f>
        <v>0</v>
      </c>
    </row>
    <row r="2248" spans="1:15" hidden="1" x14ac:dyDescent="0.35">
      <c r="A2248" t="s">
        <v>6942</v>
      </c>
      <c r="B2248" t="s">
        <v>43</v>
      </c>
      <c r="C2248" t="s">
        <v>6383</v>
      </c>
      <c r="D2248" t="s">
        <v>7117</v>
      </c>
      <c r="E2248" t="s">
        <v>119</v>
      </c>
      <c r="F2248" t="s">
        <v>119</v>
      </c>
      <c r="G2248" t="s">
        <v>161</v>
      </c>
      <c r="H2248" t="s">
        <v>5707</v>
      </c>
      <c r="I2248" t="s">
        <v>6384</v>
      </c>
      <c r="N2248" t="s">
        <v>6349</v>
      </c>
      <c r="O2248" s="5">
        <f>0</f>
        <v>0</v>
      </c>
    </row>
    <row r="2249" spans="1:15" hidden="1" x14ac:dyDescent="0.35">
      <c r="A2249" t="s">
        <v>6942</v>
      </c>
      <c r="B2249" t="s">
        <v>43</v>
      </c>
      <c r="C2249" t="s">
        <v>6383</v>
      </c>
      <c r="D2249" t="s">
        <v>7118</v>
      </c>
      <c r="E2249" t="s">
        <v>119</v>
      </c>
      <c r="F2249" t="s">
        <v>119</v>
      </c>
      <c r="G2249" t="s">
        <v>161</v>
      </c>
      <c r="H2249" t="s">
        <v>5707</v>
      </c>
      <c r="I2249" t="s">
        <v>6384</v>
      </c>
      <c r="N2249" t="s">
        <v>6349</v>
      </c>
      <c r="O2249" s="5">
        <f>0</f>
        <v>0</v>
      </c>
    </row>
    <row r="2250" spans="1:15" hidden="1" x14ac:dyDescent="0.35">
      <c r="A2250" t="s">
        <v>6942</v>
      </c>
      <c r="B2250" t="s">
        <v>43</v>
      </c>
      <c r="C2250" t="s">
        <v>6383</v>
      </c>
      <c r="D2250" t="s">
        <v>7119</v>
      </c>
      <c r="E2250" t="s">
        <v>119</v>
      </c>
      <c r="F2250" t="s">
        <v>119</v>
      </c>
      <c r="G2250" t="s">
        <v>161</v>
      </c>
      <c r="H2250" t="s">
        <v>5707</v>
      </c>
      <c r="I2250" t="s">
        <v>6384</v>
      </c>
      <c r="N2250" t="s">
        <v>6349</v>
      </c>
      <c r="O2250" s="5">
        <f>0</f>
        <v>0</v>
      </c>
    </row>
    <row r="2251" spans="1:15" hidden="1" x14ac:dyDescent="0.35">
      <c r="A2251" t="s">
        <v>6942</v>
      </c>
      <c r="B2251" t="s">
        <v>43</v>
      </c>
      <c r="C2251" t="s">
        <v>6383</v>
      </c>
      <c r="D2251" t="s">
        <v>7120</v>
      </c>
      <c r="E2251" t="s">
        <v>119</v>
      </c>
      <c r="F2251" t="s">
        <v>119</v>
      </c>
      <c r="G2251" t="s">
        <v>161</v>
      </c>
      <c r="H2251" t="s">
        <v>5707</v>
      </c>
      <c r="I2251" t="s">
        <v>6384</v>
      </c>
      <c r="N2251" t="s">
        <v>6349</v>
      </c>
      <c r="O2251" s="5">
        <f>0</f>
        <v>0</v>
      </c>
    </row>
    <row r="2252" spans="1:15" hidden="1" x14ac:dyDescent="0.35">
      <c r="A2252" t="s">
        <v>6942</v>
      </c>
      <c r="B2252" t="s">
        <v>43</v>
      </c>
      <c r="C2252" t="s">
        <v>6383</v>
      </c>
      <c r="D2252" t="s">
        <v>7121</v>
      </c>
      <c r="E2252" t="s">
        <v>119</v>
      </c>
      <c r="F2252" t="s">
        <v>119</v>
      </c>
      <c r="G2252" t="s">
        <v>161</v>
      </c>
      <c r="H2252" t="s">
        <v>5707</v>
      </c>
      <c r="I2252" t="s">
        <v>6384</v>
      </c>
      <c r="N2252" t="s">
        <v>6349</v>
      </c>
      <c r="O2252" s="5">
        <f>0</f>
        <v>0</v>
      </c>
    </row>
    <row r="2253" spans="1:15" hidden="1" x14ac:dyDescent="0.35">
      <c r="A2253" t="s">
        <v>6942</v>
      </c>
      <c r="B2253" t="s">
        <v>43</v>
      </c>
      <c r="C2253" t="s">
        <v>6383</v>
      </c>
      <c r="D2253" t="s">
        <v>7122</v>
      </c>
      <c r="E2253" t="s">
        <v>119</v>
      </c>
      <c r="F2253" t="s">
        <v>119</v>
      </c>
      <c r="G2253" t="s">
        <v>161</v>
      </c>
      <c r="H2253" t="s">
        <v>5707</v>
      </c>
      <c r="I2253" t="s">
        <v>6384</v>
      </c>
      <c r="N2253" t="s">
        <v>6349</v>
      </c>
      <c r="O2253" s="5">
        <f>0</f>
        <v>0</v>
      </c>
    </row>
    <row r="2254" spans="1:15" hidden="1" x14ac:dyDescent="0.35">
      <c r="A2254" t="s">
        <v>6942</v>
      </c>
      <c r="B2254" t="s">
        <v>43</v>
      </c>
      <c r="C2254" t="s">
        <v>6383</v>
      </c>
      <c r="D2254" t="s">
        <v>7123</v>
      </c>
      <c r="E2254" t="s">
        <v>119</v>
      </c>
      <c r="F2254" t="s">
        <v>119</v>
      </c>
      <c r="G2254" t="s">
        <v>161</v>
      </c>
      <c r="H2254" t="s">
        <v>5707</v>
      </c>
      <c r="I2254" t="s">
        <v>6384</v>
      </c>
      <c r="N2254" t="s">
        <v>6349</v>
      </c>
      <c r="O2254" s="5">
        <f>0</f>
        <v>0</v>
      </c>
    </row>
    <row r="2255" spans="1:15" hidden="1" x14ac:dyDescent="0.35">
      <c r="A2255" t="s">
        <v>6942</v>
      </c>
      <c r="B2255" t="s">
        <v>43</v>
      </c>
      <c r="C2255" t="s">
        <v>6383</v>
      </c>
      <c r="D2255" t="s">
        <v>7124</v>
      </c>
      <c r="E2255" t="s">
        <v>119</v>
      </c>
      <c r="F2255" t="s">
        <v>119</v>
      </c>
      <c r="G2255" t="s">
        <v>161</v>
      </c>
      <c r="H2255" t="s">
        <v>5707</v>
      </c>
      <c r="I2255" t="s">
        <v>6384</v>
      </c>
      <c r="N2255" t="s">
        <v>6349</v>
      </c>
      <c r="O2255" s="5">
        <f>0</f>
        <v>0</v>
      </c>
    </row>
    <row r="2256" spans="1:15" hidden="1" x14ac:dyDescent="0.35">
      <c r="A2256" t="s">
        <v>6942</v>
      </c>
      <c r="B2256" t="s">
        <v>43</v>
      </c>
      <c r="C2256" t="s">
        <v>6383</v>
      </c>
      <c r="D2256" t="s">
        <v>7125</v>
      </c>
      <c r="E2256" t="s">
        <v>119</v>
      </c>
      <c r="F2256" t="s">
        <v>119</v>
      </c>
      <c r="G2256" t="s">
        <v>161</v>
      </c>
      <c r="H2256" t="s">
        <v>5707</v>
      </c>
      <c r="I2256" t="s">
        <v>6384</v>
      </c>
      <c r="N2256" t="s">
        <v>6349</v>
      </c>
      <c r="O2256" s="5">
        <f>0</f>
        <v>0</v>
      </c>
    </row>
    <row r="2257" spans="1:15" hidden="1" x14ac:dyDescent="0.35">
      <c r="A2257" t="s">
        <v>6942</v>
      </c>
      <c r="B2257" t="s">
        <v>43</v>
      </c>
      <c r="C2257" t="s">
        <v>6383</v>
      </c>
      <c r="D2257" t="s">
        <v>7126</v>
      </c>
      <c r="E2257" t="s">
        <v>119</v>
      </c>
      <c r="F2257" t="s">
        <v>119</v>
      </c>
      <c r="G2257" t="s">
        <v>161</v>
      </c>
      <c r="H2257" t="s">
        <v>5707</v>
      </c>
      <c r="I2257" t="s">
        <v>6384</v>
      </c>
      <c r="N2257" t="s">
        <v>6349</v>
      </c>
      <c r="O2257" s="5">
        <f>0</f>
        <v>0</v>
      </c>
    </row>
    <row r="2258" spans="1:15" hidden="1" x14ac:dyDescent="0.35">
      <c r="A2258" t="s">
        <v>6942</v>
      </c>
      <c r="B2258" t="s">
        <v>43</v>
      </c>
      <c r="C2258" t="s">
        <v>6383</v>
      </c>
      <c r="D2258" t="s">
        <v>7127</v>
      </c>
      <c r="E2258" t="s">
        <v>119</v>
      </c>
      <c r="F2258" t="s">
        <v>119</v>
      </c>
      <c r="G2258" t="s">
        <v>161</v>
      </c>
      <c r="H2258" t="s">
        <v>5707</v>
      </c>
      <c r="I2258" t="s">
        <v>6384</v>
      </c>
      <c r="N2258" t="s">
        <v>6349</v>
      </c>
      <c r="O2258" s="5">
        <f>0</f>
        <v>0</v>
      </c>
    </row>
    <row r="2259" spans="1:15" hidden="1" x14ac:dyDescent="0.35">
      <c r="A2259" t="s">
        <v>6942</v>
      </c>
      <c r="B2259" t="s">
        <v>43</v>
      </c>
      <c r="C2259" t="s">
        <v>6383</v>
      </c>
      <c r="D2259" t="s">
        <v>7128</v>
      </c>
      <c r="E2259" t="s">
        <v>119</v>
      </c>
      <c r="F2259" t="s">
        <v>119</v>
      </c>
      <c r="G2259" t="s">
        <v>161</v>
      </c>
      <c r="H2259" t="s">
        <v>5707</v>
      </c>
      <c r="I2259" t="s">
        <v>6384</v>
      </c>
      <c r="N2259" t="s">
        <v>6349</v>
      </c>
      <c r="O2259" s="5">
        <f>0</f>
        <v>0</v>
      </c>
    </row>
    <row r="2260" spans="1:15" hidden="1" x14ac:dyDescent="0.35">
      <c r="A2260" t="s">
        <v>6942</v>
      </c>
      <c r="B2260" t="s">
        <v>43</v>
      </c>
      <c r="C2260" t="s">
        <v>6383</v>
      </c>
      <c r="D2260" t="s">
        <v>7129</v>
      </c>
      <c r="E2260" t="s">
        <v>119</v>
      </c>
      <c r="F2260" t="s">
        <v>119</v>
      </c>
      <c r="G2260" t="s">
        <v>161</v>
      </c>
      <c r="H2260" t="s">
        <v>5707</v>
      </c>
      <c r="I2260" t="s">
        <v>6384</v>
      </c>
      <c r="N2260" t="s">
        <v>6349</v>
      </c>
      <c r="O2260" s="5">
        <f>0</f>
        <v>0</v>
      </c>
    </row>
    <row r="2261" spans="1:15" hidden="1" x14ac:dyDescent="0.35">
      <c r="A2261" t="s">
        <v>6942</v>
      </c>
      <c r="B2261" t="s">
        <v>43</v>
      </c>
      <c r="C2261" t="s">
        <v>6383</v>
      </c>
      <c r="D2261" t="s">
        <v>7130</v>
      </c>
      <c r="E2261" t="s">
        <v>119</v>
      </c>
      <c r="F2261" t="s">
        <v>119</v>
      </c>
      <c r="G2261" t="s">
        <v>161</v>
      </c>
      <c r="H2261" t="s">
        <v>5707</v>
      </c>
      <c r="I2261" t="s">
        <v>6384</v>
      </c>
      <c r="N2261" t="s">
        <v>6349</v>
      </c>
      <c r="O2261" s="5">
        <f>0</f>
        <v>0</v>
      </c>
    </row>
    <row r="2262" spans="1:15" hidden="1" x14ac:dyDescent="0.35">
      <c r="A2262" t="s">
        <v>6942</v>
      </c>
      <c r="B2262" t="s">
        <v>43</v>
      </c>
      <c r="C2262" t="s">
        <v>6383</v>
      </c>
      <c r="D2262" t="s">
        <v>7131</v>
      </c>
      <c r="E2262" t="s">
        <v>119</v>
      </c>
      <c r="F2262" t="s">
        <v>119</v>
      </c>
      <c r="G2262" t="s">
        <v>161</v>
      </c>
      <c r="H2262" t="s">
        <v>5707</v>
      </c>
      <c r="I2262" t="s">
        <v>6384</v>
      </c>
      <c r="N2262" t="s">
        <v>6349</v>
      </c>
      <c r="O2262" s="5">
        <f>0</f>
        <v>0</v>
      </c>
    </row>
    <row r="2263" spans="1:15" hidden="1" x14ac:dyDescent="0.35">
      <c r="A2263" t="s">
        <v>6942</v>
      </c>
      <c r="B2263" t="s">
        <v>43</v>
      </c>
      <c r="C2263" t="s">
        <v>6383</v>
      </c>
      <c r="D2263" t="s">
        <v>7132</v>
      </c>
      <c r="E2263" t="s">
        <v>119</v>
      </c>
      <c r="F2263" t="s">
        <v>119</v>
      </c>
      <c r="G2263" t="s">
        <v>161</v>
      </c>
      <c r="H2263" t="s">
        <v>5707</v>
      </c>
      <c r="I2263" t="s">
        <v>6384</v>
      </c>
      <c r="N2263" t="s">
        <v>6349</v>
      </c>
      <c r="O2263" s="5">
        <f>0</f>
        <v>0</v>
      </c>
    </row>
    <row r="2264" spans="1:15" hidden="1" x14ac:dyDescent="0.35">
      <c r="A2264" t="s">
        <v>6942</v>
      </c>
      <c r="B2264" t="s">
        <v>43</v>
      </c>
      <c r="C2264" t="s">
        <v>6383</v>
      </c>
      <c r="D2264" t="s">
        <v>7133</v>
      </c>
      <c r="E2264" t="s">
        <v>119</v>
      </c>
      <c r="F2264" t="s">
        <v>119</v>
      </c>
      <c r="G2264" t="s">
        <v>161</v>
      </c>
      <c r="H2264" t="s">
        <v>5707</v>
      </c>
      <c r="I2264" t="s">
        <v>6384</v>
      </c>
      <c r="N2264" t="s">
        <v>6349</v>
      </c>
      <c r="O2264" s="5">
        <f>0</f>
        <v>0</v>
      </c>
    </row>
    <row r="2265" spans="1:15" hidden="1" x14ac:dyDescent="0.35">
      <c r="A2265" t="s">
        <v>6942</v>
      </c>
      <c r="B2265" t="s">
        <v>43</v>
      </c>
      <c r="C2265" t="s">
        <v>6383</v>
      </c>
      <c r="D2265" t="s">
        <v>7134</v>
      </c>
      <c r="E2265" t="s">
        <v>119</v>
      </c>
      <c r="F2265" t="s">
        <v>119</v>
      </c>
      <c r="G2265" t="s">
        <v>161</v>
      </c>
      <c r="H2265" t="s">
        <v>5707</v>
      </c>
      <c r="I2265" t="s">
        <v>6384</v>
      </c>
      <c r="N2265" t="s">
        <v>6349</v>
      </c>
      <c r="O2265" s="5">
        <f>0</f>
        <v>0</v>
      </c>
    </row>
    <row r="2266" spans="1:15" hidden="1" x14ac:dyDescent="0.35">
      <c r="A2266" t="s">
        <v>6942</v>
      </c>
      <c r="B2266" t="s">
        <v>43</v>
      </c>
      <c r="C2266" t="s">
        <v>6383</v>
      </c>
      <c r="D2266" t="s">
        <v>7135</v>
      </c>
      <c r="E2266" t="s">
        <v>119</v>
      </c>
      <c r="F2266" t="s">
        <v>119</v>
      </c>
      <c r="G2266" t="s">
        <v>161</v>
      </c>
      <c r="H2266" t="s">
        <v>5707</v>
      </c>
      <c r="I2266" t="s">
        <v>6384</v>
      </c>
      <c r="N2266" t="s">
        <v>6349</v>
      </c>
      <c r="O2266" s="5">
        <f>0</f>
        <v>0</v>
      </c>
    </row>
    <row r="2267" spans="1:15" hidden="1" x14ac:dyDescent="0.35">
      <c r="A2267" t="s">
        <v>6942</v>
      </c>
      <c r="B2267" t="s">
        <v>43</v>
      </c>
      <c r="C2267" t="s">
        <v>6383</v>
      </c>
      <c r="D2267" t="s">
        <v>7136</v>
      </c>
      <c r="E2267" t="s">
        <v>119</v>
      </c>
      <c r="F2267" t="s">
        <v>119</v>
      </c>
      <c r="G2267" t="s">
        <v>161</v>
      </c>
      <c r="H2267" t="s">
        <v>5707</v>
      </c>
      <c r="I2267" t="s">
        <v>6384</v>
      </c>
      <c r="N2267" t="s">
        <v>6349</v>
      </c>
      <c r="O2267" s="5">
        <f>0</f>
        <v>0</v>
      </c>
    </row>
    <row r="2268" spans="1:15" hidden="1" x14ac:dyDescent="0.35">
      <c r="A2268" t="s">
        <v>6942</v>
      </c>
      <c r="B2268" t="s">
        <v>43</v>
      </c>
      <c r="C2268" t="s">
        <v>6383</v>
      </c>
      <c r="D2268" t="s">
        <v>7137</v>
      </c>
      <c r="E2268" t="s">
        <v>119</v>
      </c>
      <c r="F2268" t="s">
        <v>119</v>
      </c>
      <c r="G2268" t="s">
        <v>161</v>
      </c>
      <c r="H2268" t="s">
        <v>5707</v>
      </c>
      <c r="I2268" t="s">
        <v>6384</v>
      </c>
      <c r="N2268" t="s">
        <v>6349</v>
      </c>
      <c r="O2268" s="5">
        <f>0</f>
        <v>0</v>
      </c>
    </row>
    <row r="2269" spans="1:15" hidden="1" x14ac:dyDescent="0.35">
      <c r="A2269" t="s">
        <v>6942</v>
      </c>
      <c r="B2269" t="s">
        <v>43</v>
      </c>
      <c r="C2269" t="s">
        <v>6383</v>
      </c>
      <c r="D2269" t="s">
        <v>7138</v>
      </c>
      <c r="E2269" t="s">
        <v>119</v>
      </c>
      <c r="F2269" t="s">
        <v>119</v>
      </c>
      <c r="G2269" t="s">
        <v>161</v>
      </c>
      <c r="H2269" t="s">
        <v>5707</v>
      </c>
      <c r="I2269" t="s">
        <v>6384</v>
      </c>
      <c r="N2269" t="s">
        <v>6349</v>
      </c>
      <c r="O2269" s="5">
        <f>0</f>
        <v>0</v>
      </c>
    </row>
    <row r="2270" spans="1:15" hidden="1" x14ac:dyDescent="0.35">
      <c r="A2270" t="s">
        <v>6942</v>
      </c>
      <c r="B2270" t="s">
        <v>43</v>
      </c>
      <c r="C2270" t="s">
        <v>6383</v>
      </c>
      <c r="D2270" t="s">
        <v>7139</v>
      </c>
      <c r="E2270" t="s">
        <v>119</v>
      </c>
      <c r="F2270" t="s">
        <v>119</v>
      </c>
      <c r="G2270" t="s">
        <v>161</v>
      </c>
      <c r="H2270" t="s">
        <v>5707</v>
      </c>
      <c r="I2270" t="s">
        <v>6384</v>
      </c>
      <c r="N2270" t="s">
        <v>6349</v>
      </c>
      <c r="O2270" s="5">
        <f>0</f>
        <v>0</v>
      </c>
    </row>
    <row r="2271" spans="1:15" hidden="1" x14ac:dyDescent="0.35">
      <c r="A2271" t="s">
        <v>6942</v>
      </c>
      <c r="B2271" t="s">
        <v>43</v>
      </c>
      <c r="C2271" t="s">
        <v>6383</v>
      </c>
      <c r="D2271" t="s">
        <v>7140</v>
      </c>
      <c r="E2271" t="s">
        <v>119</v>
      </c>
      <c r="F2271" t="s">
        <v>119</v>
      </c>
      <c r="G2271" t="s">
        <v>161</v>
      </c>
      <c r="H2271" t="s">
        <v>5707</v>
      </c>
      <c r="I2271" t="s">
        <v>6384</v>
      </c>
      <c r="N2271" t="s">
        <v>6349</v>
      </c>
      <c r="O2271" s="5">
        <f>0</f>
        <v>0</v>
      </c>
    </row>
    <row r="2272" spans="1:15" hidden="1" x14ac:dyDescent="0.35">
      <c r="A2272" t="s">
        <v>6942</v>
      </c>
      <c r="B2272" t="s">
        <v>43</v>
      </c>
      <c r="C2272" t="s">
        <v>6383</v>
      </c>
      <c r="D2272" t="s">
        <v>7141</v>
      </c>
      <c r="E2272" t="s">
        <v>119</v>
      </c>
      <c r="F2272" t="s">
        <v>119</v>
      </c>
      <c r="G2272" t="s">
        <v>161</v>
      </c>
      <c r="H2272" t="s">
        <v>5707</v>
      </c>
      <c r="I2272" t="s">
        <v>6384</v>
      </c>
      <c r="N2272" t="s">
        <v>6349</v>
      </c>
      <c r="O2272" s="5">
        <f>0</f>
        <v>0</v>
      </c>
    </row>
    <row r="2273" spans="1:15" hidden="1" x14ac:dyDescent="0.35">
      <c r="A2273" t="s">
        <v>6942</v>
      </c>
      <c r="B2273" t="s">
        <v>43</v>
      </c>
      <c r="C2273" t="s">
        <v>6383</v>
      </c>
      <c r="D2273" t="s">
        <v>7142</v>
      </c>
      <c r="E2273" t="s">
        <v>119</v>
      </c>
      <c r="F2273" t="s">
        <v>119</v>
      </c>
      <c r="G2273" t="s">
        <v>161</v>
      </c>
      <c r="H2273" t="s">
        <v>5707</v>
      </c>
      <c r="I2273" t="s">
        <v>6384</v>
      </c>
      <c r="N2273" t="s">
        <v>6349</v>
      </c>
      <c r="O2273" s="5">
        <f>0</f>
        <v>0</v>
      </c>
    </row>
    <row r="2274" spans="1:15" hidden="1" x14ac:dyDescent="0.35">
      <c r="A2274" t="s">
        <v>6942</v>
      </c>
      <c r="B2274" t="s">
        <v>43</v>
      </c>
      <c r="C2274" t="s">
        <v>6383</v>
      </c>
      <c r="D2274" t="s">
        <v>7143</v>
      </c>
      <c r="E2274" t="s">
        <v>119</v>
      </c>
      <c r="F2274" t="s">
        <v>119</v>
      </c>
      <c r="G2274" t="s">
        <v>161</v>
      </c>
      <c r="H2274" t="s">
        <v>5707</v>
      </c>
      <c r="I2274" t="s">
        <v>6384</v>
      </c>
      <c r="N2274" t="s">
        <v>6349</v>
      </c>
      <c r="O2274" s="5">
        <f>0</f>
        <v>0</v>
      </c>
    </row>
    <row r="2275" spans="1:15" hidden="1" x14ac:dyDescent="0.35">
      <c r="A2275" t="s">
        <v>6942</v>
      </c>
      <c r="B2275" t="s">
        <v>43</v>
      </c>
      <c r="C2275" t="s">
        <v>6383</v>
      </c>
      <c r="D2275" t="s">
        <v>7144</v>
      </c>
      <c r="E2275" t="s">
        <v>119</v>
      </c>
      <c r="F2275" t="s">
        <v>119</v>
      </c>
      <c r="G2275" t="s">
        <v>161</v>
      </c>
      <c r="H2275" t="s">
        <v>5707</v>
      </c>
      <c r="I2275" t="s">
        <v>6384</v>
      </c>
      <c r="N2275" t="s">
        <v>6349</v>
      </c>
      <c r="O2275" s="5">
        <f>0</f>
        <v>0</v>
      </c>
    </row>
    <row r="2276" spans="1:15" hidden="1" x14ac:dyDescent="0.35">
      <c r="A2276" t="s">
        <v>6942</v>
      </c>
      <c r="B2276" t="s">
        <v>43</v>
      </c>
      <c r="C2276" t="s">
        <v>6383</v>
      </c>
      <c r="D2276" t="s">
        <v>7145</v>
      </c>
      <c r="E2276" t="s">
        <v>119</v>
      </c>
      <c r="F2276" t="s">
        <v>119</v>
      </c>
      <c r="G2276" t="s">
        <v>161</v>
      </c>
      <c r="H2276" t="s">
        <v>5707</v>
      </c>
      <c r="I2276" t="s">
        <v>6384</v>
      </c>
      <c r="N2276" t="s">
        <v>6349</v>
      </c>
      <c r="O2276" s="5">
        <f>0</f>
        <v>0</v>
      </c>
    </row>
    <row r="2277" spans="1:15" hidden="1" x14ac:dyDescent="0.35">
      <c r="A2277" t="s">
        <v>6942</v>
      </c>
      <c r="B2277" t="s">
        <v>43</v>
      </c>
      <c r="C2277" t="s">
        <v>6383</v>
      </c>
      <c r="D2277" t="s">
        <v>7146</v>
      </c>
      <c r="E2277" t="s">
        <v>119</v>
      </c>
      <c r="F2277" t="s">
        <v>119</v>
      </c>
      <c r="G2277" t="s">
        <v>161</v>
      </c>
      <c r="H2277" t="s">
        <v>5707</v>
      </c>
      <c r="I2277" t="s">
        <v>6384</v>
      </c>
      <c r="N2277" t="s">
        <v>6349</v>
      </c>
      <c r="O2277" s="5">
        <f>0</f>
        <v>0</v>
      </c>
    </row>
    <row r="2278" spans="1:15" hidden="1" x14ac:dyDescent="0.35">
      <c r="A2278" t="s">
        <v>6942</v>
      </c>
      <c r="B2278" t="s">
        <v>43</v>
      </c>
      <c r="C2278" t="s">
        <v>6383</v>
      </c>
      <c r="D2278" t="s">
        <v>7147</v>
      </c>
      <c r="E2278" t="s">
        <v>119</v>
      </c>
      <c r="F2278" t="s">
        <v>119</v>
      </c>
      <c r="G2278" t="s">
        <v>161</v>
      </c>
      <c r="H2278" t="s">
        <v>5707</v>
      </c>
      <c r="I2278" t="s">
        <v>6384</v>
      </c>
      <c r="N2278" t="s">
        <v>6349</v>
      </c>
      <c r="O2278" s="5">
        <f>0</f>
        <v>0</v>
      </c>
    </row>
    <row r="2279" spans="1:15" hidden="1" x14ac:dyDescent="0.35">
      <c r="A2279" t="s">
        <v>6942</v>
      </c>
      <c r="B2279" t="s">
        <v>43</v>
      </c>
      <c r="C2279" t="s">
        <v>6383</v>
      </c>
      <c r="D2279" t="s">
        <v>7148</v>
      </c>
      <c r="E2279" t="s">
        <v>119</v>
      </c>
      <c r="F2279" t="s">
        <v>119</v>
      </c>
      <c r="G2279" t="s">
        <v>161</v>
      </c>
      <c r="H2279" t="s">
        <v>5707</v>
      </c>
      <c r="I2279" t="s">
        <v>6384</v>
      </c>
      <c r="N2279" t="s">
        <v>6349</v>
      </c>
      <c r="O2279" s="5">
        <f>0</f>
        <v>0</v>
      </c>
    </row>
    <row r="2280" spans="1:15" hidden="1" x14ac:dyDescent="0.35">
      <c r="A2280" t="s">
        <v>6942</v>
      </c>
      <c r="B2280" t="s">
        <v>43</v>
      </c>
      <c r="C2280" t="s">
        <v>6383</v>
      </c>
      <c r="D2280" t="s">
        <v>7149</v>
      </c>
      <c r="E2280" t="s">
        <v>119</v>
      </c>
      <c r="F2280" t="s">
        <v>119</v>
      </c>
      <c r="G2280" t="s">
        <v>161</v>
      </c>
      <c r="H2280" t="s">
        <v>5707</v>
      </c>
      <c r="I2280" t="s">
        <v>6384</v>
      </c>
      <c r="N2280" t="s">
        <v>6349</v>
      </c>
      <c r="O2280" s="5">
        <f>0</f>
        <v>0</v>
      </c>
    </row>
    <row r="2281" spans="1:15" hidden="1" x14ac:dyDescent="0.35">
      <c r="A2281" t="s">
        <v>6942</v>
      </c>
      <c r="B2281" t="s">
        <v>43</v>
      </c>
      <c r="C2281" t="s">
        <v>6383</v>
      </c>
      <c r="D2281" t="s">
        <v>7150</v>
      </c>
      <c r="E2281" t="s">
        <v>119</v>
      </c>
      <c r="F2281" t="s">
        <v>119</v>
      </c>
      <c r="G2281" t="s">
        <v>161</v>
      </c>
      <c r="H2281" t="s">
        <v>5707</v>
      </c>
      <c r="I2281" t="s">
        <v>6384</v>
      </c>
      <c r="N2281" t="s">
        <v>6349</v>
      </c>
      <c r="O2281" s="5">
        <f>0</f>
        <v>0</v>
      </c>
    </row>
    <row r="2282" spans="1:15" hidden="1" x14ac:dyDescent="0.35">
      <c r="A2282" t="s">
        <v>6942</v>
      </c>
      <c r="B2282" t="s">
        <v>43</v>
      </c>
      <c r="C2282" t="s">
        <v>6383</v>
      </c>
      <c r="D2282" t="s">
        <v>7151</v>
      </c>
      <c r="E2282" t="s">
        <v>119</v>
      </c>
      <c r="F2282" t="s">
        <v>119</v>
      </c>
      <c r="G2282" t="s">
        <v>161</v>
      </c>
      <c r="H2282" t="s">
        <v>5707</v>
      </c>
      <c r="I2282" t="s">
        <v>6384</v>
      </c>
      <c r="N2282" t="s">
        <v>6349</v>
      </c>
      <c r="O2282" s="5">
        <f>0</f>
        <v>0</v>
      </c>
    </row>
    <row r="2283" spans="1:15" hidden="1" x14ac:dyDescent="0.35">
      <c r="A2283" t="s">
        <v>6942</v>
      </c>
      <c r="B2283" t="s">
        <v>43</v>
      </c>
      <c r="C2283" t="s">
        <v>6383</v>
      </c>
      <c r="D2283" t="s">
        <v>7152</v>
      </c>
      <c r="E2283" t="s">
        <v>119</v>
      </c>
      <c r="F2283" t="s">
        <v>119</v>
      </c>
      <c r="G2283" t="s">
        <v>161</v>
      </c>
      <c r="H2283" t="s">
        <v>5707</v>
      </c>
      <c r="I2283" t="s">
        <v>6384</v>
      </c>
      <c r="N2283" t="s">
        <v>6349</v>
      </c>
      <c r="O2283" s="5">
        <f>0</f>
        <v>0</v>
      </c>
    </row>
    <row r="2284" spans="1:15" hidden="1" x14ac:dyDescent="0.35">
      <c r="A2284" t="s">
        <v>6942</v>
      </c>
      <c r="B2284" t="s">
        <v>43</v>
      </c>
      <c r="C2284" t="s">
        <v>6383</v>
      </c>
      <c r="D2284" t="s">
        <v>7153</v>
      </c>
      <c r="E2284" t="s">
        <v>119</v>
      </c>
      <c r="F2284" t="s">
        <v>119</v>
      </c>
      <c r="G2284" t="s">
        <v>161</v>
      </c>
      <c r="H2284" t="s">
        <v>5707</v>
      </c>
      <c r="I2284" t="s">
        <v>6384</v>
      </c>
      <c r="N2284" t="s">
        <v>6349</v>
      </c>
      <c r="O2284" s="5">
        <f>0</f>
        <v>0</v>
      </c>
    </row>
    <row r="2285" spans="1:15" hidden="1" x14ac:dyDescent="0.35">
      <c r="A2285" t="s">
        <v>6942</v>
      </c>
      <c r="B2285" t="s">
        <v>43</v>
      </c>
      <c r="C2285" t="s">
        <v>6383</v>
      </c>
      <c r="D2285" t="s">
        <v>7154</v>
      </c>
      <c r="E2285" t="s">
        <v>119</v>
      </c>
      <c r="F2285" t="s">
        <v>119</v>
      </c>
      <c r="G2285" t="s">
        <v>161</v>
      </c>
      <c r="H2285" t="s">
        <v>5707</v>
      </c>
      <c r="I2285" t="s">
        <v>6384</v>
      </c>
      <c r="N2285" t="s">
        <v>6349</v>
      </c>
      <c r="O2285" s="5">
        <f>0</f>
        <v>0</v>
      </c>
    </row>
    <row r="2286" spans="1:15" hidden="1" x14ac:dyDescent="0.35">
      <c r="A2286" t="s">
        <v>6942</v>
      </c>
      <c r="B2286" t="s">
        <v>43</v>
      </c>
      <c r="C2286" t="s">
        <v>6383</v>
      </c>
      <c r="D2286" t="s">
        <v>7155</v>
      </c>
      <c r="E2286" t="s">
        <v>119</v>
      </c>
      <c r="F2286" t="s">
        <v>119</v>
      </c>
      <c r="G2286" t="s">
        <v>161</v>
      </c>
      <c r="H2286" t="s">
        <v>5707</v>
      </c>
      <c r="I2286" t="s">
        <v>6384</v>
      </c>
      <c r="N2286" t="s">
        <v>6349</v>
      </c>
      <c r="O2286" s="5">
        <f>0</f>
        <v>0</v>
      </c>
    </row>
    <row r="2287" spans="1:15" hidden="1" x14ac:dyDescent="0.35">
      <c r="A2287" t="s">
        <v>6942</v>
      </c>
      <c r="B2287" t="s">
        <v>43</v>
      </c>
      <c r="C2287" t="s">
        <v>6383</v>
      </c>
      <c r="D2287" t="s">
        <v>7156</v>
      </c>
      <c r="E2287" t="s">
        <v>119</v>
      </c>
      <c r="F2287" t="s">
        <v>119</v>
      </c>
      <c r="G2287" t="s">
        <v>161</v>
      </c>
      <c r="H2287" t="s">
        <v>5707</v>
      </c>
      <c r="I2287" t="s">
        <v>6384</v>
      </c>
      <c r="N2287" t="s">
        <v>6349</v>
      </c>
      <c r="O2287" s="5">
        <f>0</f>
        <v>0</v>
      </c>
    </row>
    <row r="2288" spans="1:15" hidden="1" x14ac:dyDescent="0.35">
      <c r="A2288" t="s">
        <v>6942</v>
      </c>
      <c r="B2288" t="s">
        <v>43</v>
      </c>
      <c r="C2288" t="s">
        <v>6383</v>
      </c>
      <c r="D2288" t="s">
        <v>7157</v>
      </c>
      <c r="E2288" t="s">
        <v>119</v>
      </c>
      <c r="F2288" t="s">
        <v>119</v>
      </c>
      <c r="G2288" t="s">
        <v>161</v>
      </c>
      <c r="H2288" t="s">
        <v>5707</v>
      </c>
      <c r="I2288" t="s">
        <v>6384</v>
      </c>
      <c r="N2288" t="s">
        <v>6349</v>
      </c>
      <c r="O2288" s="5">
        <f>0</f>
        <v>0</v>
      </c>
    </row>
    <row r="2289" spans="1:15" hidden="1" x14ac:dyDescent="0.35">
      <c r="A2289" t="s">
        <v>6942</v>
      </c>
      <c r="B2289" t="s">
        <v>43</v>
      </c>
      <c r="C2289" t="s">
        <v>6383</v>
      </c>
      <c r="D2289" t="s">
        <v>7158</v>
      </c>
      <c r="E2289" t="s">
        <v>119</v>
      </c>
      <c r="F2289" t="s">
        <v>119</v>
      </c>
      <c r="G2289" t="s">
        <v>161</v>
      </c>
      <c r="H2289" t="s">
        <v>5707</v>
      </c>
      <c r="I2289" t="s">
        <v>6384</v>
      </c>
      <c r="N2289" t="s">
        <v>6349</v>
      </c>
      <c r="O2289" s="5">
        <f>0</f>
        <v>0</v>
      </c>
    </row>
    <row r="2290" spans="1:15" hidden="1" x14ac:dyDescent="0.35">
      <c r="A2290" t="s">
        <v>6942</v>
      </c>
      <c r="B2290" t="s">
        <v>43</v>
      </c>
      <c r="C2290" t="s">
        <v>6383</v>
      </c>
      <c r="D2290" t="s">
        <v>7159</v>
      </c>
      <c r="E2290" t="s">
        <v>119</v>
      </c>
      <c r="F2290" t="s">
        <v>119</v>
      </c>
      <c r="G2290" t="s">
        <v>161</v>
      </c>
      <c r="H2290" t="s">
        <v>5707</v>
      </c>
      <c r="I2290" t="s">
        <v>6384</v>
      </c>
      <c r="N2290" t="s">
        <v>6349</v>
      </c>
      <c r="O2290" s="5">
        <f>0</f>
        <v>0</v>
      </c>
    </row>
    <row r="2291" spans="1:15" hidden="1" x14ac:dyDescent="0.35">
      <c r="A2291" t="s">
        <v>6942</v>
      </c>
      <c r="B2291" t="s">
        <v>43</v>
      </c>
      <c r="C2291" t="s">
        <v>6383</v>
      </c>
      <c r="D2291" t="s">
        <v>7160</v>
      </c>
      <c r="E2291" t="s">
        <v>119</v>
      </c>
      <c r="F2291" t="s">
        <v>119</v>
      </c>
      <c r="G2291" t="s">
        <v>161</v>
      </c>
      <c r="H2291" t="s">
        <v>5707</v>
      </c>
      <c r="I2291" t="s">
        <v>6384</v>
      </c>
      <c r="N2291" t="s">
        <v>6349</v>
      </c>
      <c r="O2291" s="5">
        <f>0</f>
        <v>0</v>
      </c>
    </row>
    <row r="2292" spans="1:15" hidden="1" x14ac:dyDescent="0.35">
      <c r="A2292" t="s">
        <v>6942</v>
      </c>
      <c r="B2292" t="s">
        <v>43</v>
      </c>
      <c r="C2292" t="s">
        <v>6383</v>
      </c>
      <c r="D2292" t="s">
        <v>7161</v>
      </c>
      <c r="E2292" t="s">
        <v>119</v>
      </c>
      <c r="F2292" t="s">
        <v>119</v>
      </c>
      <c r="G2292" t="s">
        <v>161</v>
      </c>
      <c r="H2292" t="s">
        <v>5707</v>
      </c>
      <c r="I2292" t="s">
        <v>6384</v>
      </c>
      <c r="N2292" t="s">
        <v>6349</v>
      </c>
      <c r="O2292" s="5">
        <f>0</f>
        <v>0</v>
      </c>
    </row>
    <row r="2293" spans="1:15" hidden="1" x14ac:dyDescent="0.35">
      <c r="A2293" t="s">
        <v>6942</v>
      </c>
      <c r="B2293" t="s">
        <v>43</v>
      </c>
      <c r="C2293" t="s">
        <v>6383</v>
      </c>
      <c r="D2293" t="s">
        <v>7162</v>
      </c>
      <c r="E2293" t="s">
        <v>119</v>
      </c>
      <c r="F2293" t="s">
        <v>119</v>
      </c>
      <c r="G2293" t="s">
        <v>161</v>
      </c>
      <c r="H2293" t="s">
        <v>5707</v>
      </c>
      <c r="I2293" t="s">
        <v>6384</v>
      </c>
      <c r="N2293" t="s">
        <v>6349</v>
      </c>
      <c r="O2293" s="5">
        <f>0</f>
        <v>0</v>
      </c>
    </row>
    <row r="2294" spans="1:15" hidden="1" x14ac:dyDescent="0.35">
      <c r="A2294" t="s">
        <v>6942</v>
      </c>
      <c r="B2294" t="s">
        <v>43</v>
      </c>
      <c r="C2294" t="s">
        <v>6383</v>
      </c>
      <c r="D2294" t="s">
        <v>7163</v>
      </c>
      <c r="E2294" t="s">
        <v>119</v>
      </c>
      <c r="F2294" t="s">
        <v>119</v>
      </c>
      <c r="G2294" t="s">
        <v>161</v>
      </c>
      <c r="H2294" t="s">
        <v>5707</v>
      </c>
      <c r="I2294" t="s">
        <v>6384</v>
      </c>
      <c r="N2294" t="s">
        <v>6349</v>
      </c>
      <c r="O2294" s="5">
        <f>0</f>
        <v>0</v>
      </c>
    </row>
    <row r="2295" spans="1:15" hidden="1" x14ac:dyDescent="0.35">
      <c r="A2295" t="s">
        <v>6942</v>
      </c>
      <c r="B2295" t="s">
        <v>43</v>
      </c>
      <c r="C2295" t="s">
        <v>6383</v>
      </c>
      <c r="D2295" t="s">
        <v>7164</v>
      </c>
      <c r="E2295" t="s">
        <v>119</v>
      </c>
      <c r="F2295" t="s">
        <v>119</v>
      </c>
      <c r="G2295" t="s">
        <v>161</v>
      </c>
      <c r="H2295" t="s">
        <v>5707</v>
      </c>
      <c r="I2295" t="s">
        <v>6384</v>
      </c>
      <c r="N2295" t="s">
        <v>6349</v>
      </c>
      <c r="O2295" s="5">
        <f>0</f>
        <v>0</v>
      </c>
    </row>
    <row r="2296" spans="1:15" hidden="1" x14ac:dyDescent="0.35">
      <c r="A2296" t="s">
        <v>6942</v>
      </c>
      <c r="B2296" t="s">
        <v>43</v>
      </c>
      <c r="C2296" t="s">
        <v>6383</v>
      </c>
      <c r="D2296" t="s">
        <v>7165</v>
      </c>
      <c r="E2296" t="s">
        <v>119</v>
      </c>
      <c r="F2296" t="s">
        <v>119</v>
      </c>
      <c r="G2296" t="s">
        <v>161</v>
      </c>
      <c r="H2296" t="s">
        <v>5707</v>
      </c>
      <c r="I2296" t="s">
        <v>6384</v>
      </c>
      <c r="N2296" t="s">
        <v>6349</v>
      </c>
      <c r="O2296" s="5">
        <f>0</f>
        <v>0</v>
      </c>
    </row>
    <row r="2297" spans="1:15" hidden="1" x14ac:dyDescent="0.35">
      <c r="A2297" t="s">
        <v>6942</v>
      </c>
      <c r="B2297" t="s">
        <v>43</v>
      </c>
      <c r="C2297" t="s">
        <v>6383</v>
      </c>
      <c r="D2297" t="s">
        <v>7166</v>
      </c>
      <c r="E2297" t="s">
        <v>119</v>
      </c>
      <c r="F2297" t="s">
        <v>119</v>
      </c>
      <c r="G2297" t="s">
        <v>161</v>
      </c>
      <c r="H2297" t="s">
        <v>5707</v>
      </c>
      <c r="I2297" t="s">
        <v>6384</v>
      </c>
      <c r="N2297" t="s">
        <v>6349</v>
      </c>
      <c r="O2297" s="5">
        <f>0</f>
        <v>0</v>
      </c>
    </row>
    <row r="2298" spans="1:15" hidden="1" x14ac:dyDescent="0.35">
      <c r="A2298" t="s">
        <v>6942</v>
      </c>
      <c r="B2298" t="s">
        <v>43</v>
      </c>
      <c r="C2298" t="s">
        <v>6383</v>
      </c>
      <c r="D2298" t="s">
        <v>7167</v>
      </c>
      <c r="E2298" t="s">
        <v>119</v>
      </c>
      <c r="F2298" t="s">
        <v>119</v>
      </c>
      <c r="G2298" t="s">
        <v>161</v>
      </c>
      <c r="H2298" t="s">
        <v>5707</v>
      </c>
      <c r="I2298" t="s">
        <v>6384</v>
      </c>
      <c r="N2298" t="s">
        <v>6349</v>
      </c>
      <c r="O2298" s="5">
        <f>0</f>
        <v>0</v>
      </c>
    </row>
    <row r="2299" spans="1:15" hidden="1" x14ac:dyDescent="0.35">
      <c r="A2299" t="s">
        <v>6942</v>
      </c>
      <c r="B2299" t="s">
        <v>43</v>
      </c>
      <c r="C2299" t="s">
        <v>6383</v>
      </c>
      <c r="D2299" t="s">
        <v>7168</v>
      </c>
      <c r="E2299" t="s">
        <v>119</v>
      </c>
      <c r="F2299" t="s">
        <v>119</v>
      </c>
      <c r="G2299" t="s">
        <v>161</v>
      </c>
      <c r="H2299" t="s">
        <v>5707</v>
      </c>
      <c r="I2299" t="s">
        <v>6384</v>
      </c>
      <c r="N2299" t="s">
        <v>6349</v>
      </c>
      <c r="O2299" s="5">
        <f>0</f>
        <v>0</v>
      </c>
    </row>
    <row r="2300" spans="1:15" hidden="1" x14ac:dyDescent="0.35">
      <c r="A2300" t="s">
        <v>6942</v>
      </c>
      <c r="B2300" t="s">
        <v>43</v>
      </c>
      <c r="C2300" t="s">
        <v>6383</v>
      </c>
      <c r="D2300" t="s">
        <v>7169</v>
      </c>
      <c r="E2300" t="s">
        <v>119</v>
      </c>
      <c r="F2300" t="s">
        <v>119</v>
      </c>
      <c r="G2300" t="s">
        <v>161</v>
      </c>
      <c r="H2300" t="s">
        <v>5707</v>
      </c>
      <c r="I2300" t="s">
        <v>6384</v>
      </c>
      <c r="N2300" t="s">
        <v>6349</v>
      </c>
      <c r="O2300" s="5">
        <f>0</f>
        <v>0</v>
      </c>
    </row>
    <row r="2301" spans="1:15" hidden="1" x14ac:dyDescent="0.35">
      <c r="A2301" t="s">
        <v>6942</v>
      </c>
      <c r="B2301" t="s">
        <v>43</v>
      </c>
      <c r="C2301" t="s">
        <v>6383</v>
      </c>
      <c r="D2301" t="s">
        <v>7170</v>
      </c>
      <c r="E2301" t="s">
        <v>119</v>
      </c>
      <c r="F2301" t="s">
        <v>119</v>
      </c>
      <c r="G2301" t="s">
        <v>161</v>
      </c>
      <c r="H2301" t="s">
        <v>5707</v>
      </c>
      <c r="I2301" t="s">
        <v>6384</v>
      </c>
      <c r="N2301" t="s">
        <v>6349</v>
      </c>
      <c r="O2301" s="5">
        <f>0</f>
        <v>0</v>
      </c>
    </row>
    <row r="2302" spans="1:15" hidden="1" x14ac:dyDescent="0.35">
      <c r="A2302" t="s">
        <v>6942</v>
      </c>
      <c r="B2302" t="s">
        <v>43</v>
      </c>
      <c r="C2302" t="s">
        <v>6383</v>
      </c>
      <c r="D2302" t="s">
        <v>7171</v>
      </c>
      <c r="E2302" t="s">
        <v>119</v>
      </c>
      <c r="F2302" t="s">
        <v>119</v>
      </c>
      <c r="G2302" t="s">
        <v>161</v>
      </c>
      <c r="H2302" t="s">
        <v>5707</v>
      </c>
      <c r="I2302" t="s">
        <v>6384</v>
      </c>
      <c r="N2302" t="s">
        <v>6349</v>
      </c>
      <c r="O2302" s="5">
        <f>0</f>
        <v>0</v>
      </c>
    </row>
    <row r="2303" spans="1:15" hidden="1" x14ac:dyDescent="0.35">
      <c r="A2303" t="s">
        <v>6942</v>
      </c>
      <c r="B2303" t="s">
        <v>43</v>
      </c>
      <c r="C2303" t="s">
        <v>6383</v>
      </c>
      <c r="D2303" t="s">
        <v>7172</v>
      </c>
      <c r="E2303" t="s">
        <v>119</v>
      </c>
      <c r="F2303" t="s">
        <v>119</v>
      </c>
      <c r="G2303" t="s">
        <v>161</v>
      </c>
      <c r="H2303" t="s">
        <v>5707</v>
      </c>
      <c r="I2303" t="s">
        <v>6384</v>
      </c>
      <c r="N2303" t="s">
        <v>6349</v>
      </c>
      <c r="O2303" s="5">
        <f>0</f>
        <v>0</v>
      </c>
    </row>
    <row r="2304" spans="1:15" hidden="1" x14ac:dyDescent="0.35">
      <c r="A2304" t="s">
        <v>6942</v>
      </c>
      <c r="B2304" t="s">
        <v>43</v>
      </c>
      <c r="C2304" t="s">
        <v>6485</v>
      </c>
      <c r="D2304" t="s">
        <v>44</v>
      </c>
      <c r="E2304" t="s">
        <v>119</v>
      </c>
      <c r="F2304" t="s">
        <v>119</v>
      </c>
      <c r="G2304" t="s">
        <v>154</v>
      </c>
      <c r="H2304" t="s">
        <v>5707</v>
      </c>
      <c r="I2304" t="s">
        <v>6491</v>
      </c>
      <c r="N2304" t="s">
        <v>6349</v>
      </c>
      <c r="O2304" s="5">
        <f>0</f>
        <v>0</v>
      </c>
    </row>
    <row r="2305" spans="1:15" hidden="1" x14ac:dyDescent="0.35">
      <c r="A2305" t="s">
        <v>6942</v>
      </c>
      <c r="B2305" t="s">
        <v>43</v>
      </c>
      <c r="C2305" t="s">
        <v>6485</v>
      </c>
      <c r="D2305" t="s">
        <v>44</v>
      </c>
      <c r="E2305" t="s">
        <v>119</v>
      </c>
      <c r="F2305" t="s">
        <v>119</v>
      </c>
      <c r="G2305" t="s">
        <v>154</v>
      </c>
      <c r="H2305" t="s">
        <v>5707</v>
      </c>
      <c r="I2305" t="s">
        <v>6548</v>
      </c>
      <c r="N2305" t="s">
        <v>6349</v>
      </c>
      <c r="O2305" s="5">
        <f>0</f>
        <v>0</v>
      </c>
    </row>
    <row r="2306" spans="1:15" hidden="1" x14ac:dyDescent="0.35">
      <c r="A2306" t="s">
        <v>6942</v>
      </c>
      <c r="B2306" t="s">
        <v>43</v>
      </c>
      <c r="C2306" t="s">
        <v>6485</v>
      </c>
      <c r="D2306" t="s">
        <v>44</v>
      </c>
      <c r="E2306" t="s">
        <v>119</v>
      </c>
      <c r="F2306" t="s">
        <v>119</v>
      </c>
      <c r="G2306" t="s">
        <v>154</v>
      </c>
      <c r="H2306" t="s">
        <v>5707</v>
      </c>
      <c r="I2306" t="s">
        <v>6487</v>
      </c>
      <c r="N2306" t="s">
        <v>6349</v>
      </c>
      <c r="O2306" s="5">
        <f>0</f>
        <v>0</v>
      </c>
    </row>
    <row r="2307" spans="1:15" hidden="1" x14ac:dyDescent="0.35">
      <c r="A2307" t="s">
        <v>6942</v>
      </c>
      <c r="B2307" t="s">
        <v>43</v>
      </c>
      <c r="C2307" t="s">
        <v>6485</v>
      </c>
      <c r="D2307" t="s">
        <v>44</v>
      </c>
      <c r="E2307" t="s">
        <v>119</v>
      </c>
      <c r="F2307" t="s">
        <v>119</v>
      </c>
      <c r="G2307" t="s">
        <v>162</v>
      </c>
      <c r="H2307" t="s">
        <v>6347</v>
      </c>
      <c r="I2307" t="s">
        <v>6489</v>
      </c>
      <c r="N2307" t="s">
        <v>6349</v>
      </c>
      <c r="O2307" s="5">
        <f>0</f>
        <v>0</v>
      </c>
    </row>
    <row r="2308" spans="1:15" hidden="1" x14ac:dyDescent="0.35">
      <c r="A2308" t="s">
        <v>6942</v>
      </c>
      <c r="B2308" t="s">
        <v>1431</v>
      </c>
      <c r="C2308" t="s">
        <v>6498</v>
      </c>
      <c r="D2308" t="s">
        <v>1433</v>
      </c>
      <c r="E2308" t="s">
        <v>119</v>
      </c>
      <c r="F2308" t="s">
        <v>119</v>
      </c>
      <c r="G2308" t="s">
        <v>162</v>
      </c>
      <c r="H2308" t="s">
        <v>5707</v>
      </c>
      <c r="I2308" t="s">
        <v>6500</v>
      </c>
      <c r="N2308" t="s">
        <v>6349</v>
      </c>
      <c r="O2308" s="5">
        <f>0</f>
        <v>0</v>
      </c>
    </row>
    <row r="2309" spans="1:15" hidden="1" x14ac:dyDescent="0.35">
      <c r="A2309" t="s">
        <v>6942</v>
      </c>
      <c r="B2309" t="s">
        <v>1431</v>
      </c>
      <c r="C2309" t="s">
        <v>6498</v>
      </c>
      <c r="D2309" t="s">
        <v>1433</v>
      </c>
      <c r="E2309" t="s">
        <v>6549</v>
      </c>
      <c r="F2309" t="s">
        <v>119</v>
      </c>
      <c r="G2309" t="s">
        <v>154</v>
      </c>
      <c r="H2309" t="s">
        <v>5707</v>
      </c>
      <c r="I2309" t="s">
        <v>6372</v>
      </c>
      <c r="N2309" t="s">
        <v>6349</v>
      </c>
      <c r="O2309" s="5">
        <f>0</f>
        <v>0</v>
      </c>
    </row>
    <row r="2310" spans="1:15" hidden="1" x14ac:dyDescent="0.35">
      <c r="A2310" t="s">
        <v>6942</v>
      </c>
      <c r="B2310" t="s">
        <v>1431</v>
      </c>
      <c r="C2310" t="s">
        <v>6485</v>
      </c>
      <c r="D2310" t="s">
        <v>5614</v>
      </c>
      <c r="E2310" t="s">
        <v>119</v>
      </c>
      <c r="F2310" t="s">
        <v>119</v>
      </c>
      <c r="G2310" t="s">
        <v>154</v>
      </c>
      <c r="H2310" t="s">
        <v>5707</v>
      </c>
      <c r="I2310" t="s">
        <v>6548</v>
      </c>
      <c r="N2310" t="s">
        <v>6349</v>
      </c>
      <c r="O2310" s="5">
        <f>0</f>
        <v>0</v>
      </c>
    </row>
    <row r="2311" spans="1:15" hidden="1" x14ac:dyDescent="0.35">
      <c r="A2311" t="s">
        <v>6942</v>
      </c>
      <c r="B2311" t="s">
        <v>1431</v>
      </c>
      <c r="C2311" t="s">
        <v>6485</v>
      </c>
      <c r="D2311" t="s">
        <v>5614</v>
      </c>
      <c r="E2311" t="s">
        <v>119</v>
      </c>
      <c r="F2311" t="s">
        <v>119</v>
      </c>
      <c r="G2311" t="s">
        <v>162</v>
      </c>
      <c r="H2311" t="s">
        <v>6347</v>
      </c>
      <c r="I2311" t="s">
        <v>6489</v>
      </c>
      <c r="N2311" t="s">
        <v>6349</v>
      </c>
      <c r="O2311" s="5">
        <f>0</f>
        <v>0</v>
      </c>
    </row>
    <row r="2312" spans="1:15" hidden="1" x14ac:dyDescent="0.35">
      <c r="A2312" t="s">
        <v>6942</v>
      </c>
      <c r="B2312" t="s">
        <v>1431</v>
      </c>
      <c r="C2312" t="s">
        <v>6485</v>
      </c>
      <c r="D2312" t="s">
        <v>5614</v>
      </c>
      <c r="E2312" t="s">
        <v>119</v>
      </c>
      <c r="F2312" t="s">
        <v>119</v>
      </c>
      <c r="G2312" t="s">
        <v>154</v>
      </c>
      <c r="H2312" t="s">
        <v>5707</v>
      </c>
      <c r="I2312" t="s">
        <v>6491</v>
      </c>
      <c r="N2312" t="s">
        <v>6349</v>
      </c>
      <c r="O2312" s="5">
        <f>0</f>
        <v>0</v>
      </c>
    </row>
    <row r="2313" spans="1:15" hidden="1" x14ac:dyDescent="0.35">
      <c r="A2313" t="s">
        <v>6942</v>
      </c>
      <c r="B2313" t="s">
        <v>1431</v>
      </c>
      <c r="C2313" t="s">
        <v>6485</v>
      </c>
      <c r="D2313" t="s">
        <v>5614</v>
      </c>
      <c r="E2313" t="s">
        <v>119</v>
      </c>
      <c r="F2313" t="s">
        <v>119</v>
      </c>
      <c r="G2313" t="s">
        <v>154</v>
      </c>
      <c r="H2313" t="s">
        <v>5707</v>
      </c>
      <c r="I2313" t="s">
        <v>6487</v>
      </c>
      <c r="N2313" t="s">
        <v>6349</v>
      </c>
      <c r="O2313" s="5">
        <f>0</f>
        <v>0</v>
      </c>
    </row>
    <row r="2314" spans="1:15" x14ac:dyDescent="0.35">
      <c r="A2314" t="s">
        <v>6942</v>
      </c>
      <c r="B2314" t="s">
        <v>1437</v>
      </c>
      <c r="C2314" t="s">
        <v>6367</v>
      </c>
      <c r="D2314" t="s">
        <v>1945</v>
      </c>
      <c r="E2314" t="s">
        <v>119</v>
      </c>
      <c r="F2314" t="s">
        <v>119</v>
      </c>
      <c r="G2314" t="s">
        <v>165</v>
      </c>
      <c r="H2314" t="s">
        <v>5707</v>
      </c>
      <c r="I2314" t="s">
        <v>6388</v>
      </c>
      <c r="N2314" t="s">
        <v>6349</v>
      </c>
      <c r="O2314" s="5">
        <f>0</f>
        <v>0</v>
      </c>
    </row>
    <row r="2315" spans="1:15" x14ac:dyDescent="0.35">
      <c r="A2315" t="s">
        <v>6942</v>
      </c>
      <c r="B2315" t="s">
        <v>1437</v>
      </c>
      <c r="C2315" t="s">
        <v>6367</v>
      </c>
      <c r="D2315" t="s">
        <v>1947</v>
      </c>
      <c r="E2315" t="s">
        <v>119</v>
      </c>
      <c r="F2315" t="s">
        <v>119</v>
      </c>
      <c r="G2315" t="s">
        <v>165</v>
      </c>
      <c r="H2315" t="s">
        <v>5707</v>
      </c>
      <c r="I2315" t="s">
        <v>6388</v>
      </c>
      <c r="N2315" t="s">
        <v>6349</v>
      </c>
      <c r="O2315" s="5">
        <f>0</f>
        <v>0</v>
      </c>
    </row>
    <row r="2316" spans="1:15" x14ac:dyDescent="0.35">
      <c r="A2316" t="s">
        <v>6942</v>
      </c>
      <c r="B2316" t="s">
        <v>1437</v>
      </c>
      <c r="C2316" t="s">
        <v>6367</v>
      </c>
      <c r="D2316" t="s">
        <v>1949</v>
      </c>
      <c r="E2316" t="s">
        <v>119</v>
      </c>
      <c r="F2316" t="s">
        <v>119</v>
      </c>
      <c r="G2316" t="s">
        <v>165</v>
      </c>
      <c r="H2316" t="s">
        <v>5707</v>
      </c>
      <c r="I2316" t="s">
        <v>6388</v>
      </c>
      <c r="N2316" t="s">
        <v>6349</v>
      </c>
      <c r="O2316" s="5">
        <f>0</f>
        <v>0</v>
      </c>
    </row>
    <row r="2317" spans="1:15" x14ac:dyDescent="0.35">
      <c r="A2317" t="s">
        <v>6942</v>
      </c>
      <c r="B2317" t="s">
        <v>1437</v>
      </c>
      <c r="C2317" t="s">
        <v>6367</v>
      </c>
      <c r="D2317" t="s">
        <v>1950</v>
      </c>
      <c r="E2317" t="s">
        <v>119</v>
      </c>
      <c r="F2317" t="s">
        <v>119</v>
      </c>
      <c r="G2317" t="s">
        <v>165</v>
      </c>
      <c r="H2317" t="s">
        <v>5707</v>
      </c>
      <c r="I2317" t="s">
        <v>6388</v>
      </c>
      <c r="N2317" t="s">
        <v>6349</v>
      </c>
      <c r="O2317" s="5">
        <f>0</f>
        <v>0</v>
      </c>
    </row>
    <row r="2318" spans="1:15" x14ac:dyDescent="0.35">
      <c r="A2318" t="s">
        <v>6942</v>
      </c>
      <c r="B2318" t="s">
        <v>1437</v>
      </c>
      <c r="C2318" t="s">
        <v>6367</v>
      </c>
      <c r="D2318" t="s">
        <v>7173</v>
      </c>
      <c r="E2318" t="s">
        <v>119</v>
      </c>
      <c r="F2318" t="s">
        <v>119</v>
      </c>
      <c r="G2318" t="s">
        <v>165</v>
      </c>
      <c r="H2318" t="s">
        <v>5707</v>
      </c>
      <c r="I2318" t="s">
        <v>6388</v>
      </c>
      <c r="N2318" t="s">
        <v>6349</v>
      </c>
      <c r="O2318" s="5">
        <f>0</f>
        <v>0</v>
      </c>
    </row>
    <row r="2319" spans="1:15" x14ac:dyDescent="0.35">
      <c r="A2319" t="s">
        <v>6942</v>
      </c>
      <c r="B2319" t="s">
        <v>1437</v>
      </c>
      <c r="C2319" t="s">
        <v>6367</v>
      </c>
      <c r="D2319" t="s">
        <v>1951</v>
      </c>
      <c r="E2319" t="s">
        <v>119</v>
      </c>
      <c r="F2319" t="s">
        <v>119</v>
      </c>
      <c r="G2319" t="s">
        <v>165</v>
      </c>
      <c r="H2319" t="s">
        <v>5707</v>
      </c>
      <c r="I2319" t="s">
        <v>6388</v>
      </c>
      <c r="N2319" t="s">
        <v>6349</v>
      </c>
      <c r="O2319" s="5">
        <f>0</f>
        <v>0</v>
      </c>
    </row>
    <row r="2320" spans="1:15" x14ac:dyDescent="0.35">
      <c r="A2320" t="s">
        <v>6942</v>
      </c>
      <c r="B2320" t="s">
        <v>1437</v>
      </c>
      <c r="C2320" t="s">
        <v>6367</v>
      </c>
      <c r="D2320" t="s">
        <v>1952</v>
      </c>
      <c r="E2320" t="s">
        <v>119</v>
      </c>
      <c r="F2320" t="s">
        <v>119</v>
      </c>
      <c r="G2320" t="s">
        <v>165</v>
      </c>
      <c r="H2320" t="s">
        <v>5707</v>
      </c>
      <c r="I2320" t="s">
        <v>6388</v>
      </c>
      <c r="N2320" t="s">
        <v>6349</v>
      </c>
      <c r="O2320" s="5">
        <f>0</f>
        <v>0</v>
      </c>
    </row>
    <row r="2321" spans="1:15" x14ac:dyDescent="0.35">
      <c r="A2321" t="s">
        <v>6942</v>
      </c>
      <c r="B2321" t="s">
        <v>1437</v>
      </c>
      <c r="C2321" t="s">
        <v>6367</v>
      </c>
      <c r="D2321" t="s">
        <v>1953</v>
      </c>
      <c r="E2321" t="s">
        <v>119</v>
      </c>
      <c r="F2321" t="s">
        <v>119</v>
      </c>
      <c r="G2321" t="s">
        <v>165</v>
      </c>
      <c r="H2321" t="s">
        <v>5707</v>
      </c>
      <c r="I2321" t="s">
        <v>6388</v>
      </c>
      <c r="N2321" t="s">
        <v>6349</v>
      </c>
      <c r="O2321" s="5">
        <f>0</f>
        <v>0</v>
      </c>
    </row>
    <row r="2322" spans="1:15" x14ac:dyDescent="0.35">
      <c r="A2322" t="s">
        <v>6942</v>
      </c>
      <c r="B2322" t="s">
        <v>1437</v>
      </c>
      <c r="C2322" t="s">
        <v>6367</v>
      </c>
      <c r="D2322" t="s">
        <v>7174</v>
      </c>
      <c r="E2322" t="s">
        <v>119</v>
      </c>
      <c r="F2322" t="s">
        <v>119</v>
      </c>
      <c r="G2322" t="s">
        <v>165</v>
      </c>
      <c r="H2322" t="s">
        <v>5707</v>
      </c>
      <c r="I2322" t="s">
        <v>6388</v>
      </c>
      <c r="N2322" t="s">
        <v>6349</v>
      </c>
      <c r="O2322" s="5">
        <f>0</f>
        <v>0</v>
      </c>
    </row>
    <row r="2323" spans="1:15" x14ac:dyDescent="0.35">
      <c r="A2323" t="s">
        <v>6942</v>
      </c>
      <c r="B2323" t="s">
        <v>1437</v>
      </c>
      <c r="C2323" t="s">
        <v>6367</v>
      </c>
      <c r="D2323" t="s">
        <v>7175</v>
      </c>
      <c r="E2323" t="s">
        <v>119</v>
      </c>
      <c r="F2323" t="s">
        <v>119</v>
      </c>
      <c r="G2323" t="s">
        <v>165</v>
      </c>
      <c r="H2323" t="s">
        <v>5707</v>
      </c>
      <c r="I2323" t="s">
        <v>6388</v>
      </c>
      <c r="N2323" t="s">
        <v>6349</v>
      </c>
      <c r="O2323" s="5">
        <f>0</f>
        <v>0</v>
      </c>
    </row>
    <row r="2324" spans="1:15" x14ac:dyDescent="0.35">
      <c r="A2324" t="s">
        <v>6942</v>
      </c>
      <c r="B2324" t="s">
        <v>1437</v>
      </c>
      <c r="C2324" t="s">
        <v>6367</v>
      </c>
      <c r="D2324" t="s">
        <v>1954</v>
      </c>
      <c r="E2324" t="s">
        <v>119</v>
      </c>
      <c r="F2324" t="s">
        <v>119</v>
      </c>
      <c r="G2324" t="s">
        <v>165</v>
      </c>
      <c r="H2324" t="s">
        <v>5707</v>
      </c>
      <c r="I2324" t="s">
        <v>6388</v>
      </c>
      <c r="N2324" t="s">
        <v>6349</v>
      </c>
      <c r="O2324" s="5">
        <f>0</f>
        <v>0</v>
      </c>
    </row>
    <row r="2325" spans="1:15" x14ac:dyDescent="0.35">
      <c r="A2325" t="s">
        <v>6942</v>
      </c>
      <c r="B2325" t="s">
        <v>1437</v>
      </c>
      <c r="C2325" t="s">
        <v>6367</v>
      </c>
      <c r="D2325" t="s">
        <v>7176</v>
      </c>
      <c r="E2325" t="s">
        <v>119</v>
      </c>
      <c r="F2325" t="s">
        <v>119</v>
      </c>
      <c r="G2325" t="s">
        <v>165</v>
      </c>
      <c r="H2325" t="s">
        <v>5707</v>
      </c>
      <c r="I2325" t="s">
        <v>6388</v>
      </c>
      <c r="N2325" t="s">
        <v>6349</v>
      </c>
      <c r="O2325" s="5">
        <f>0</f>
        <v>0</v>
      </c>
    </row>
    <row r="2326" spans="1:15" x14ac:dyDescent="0.35">
      <c r="A2326" t="s">
        <v>6942</v>
      </c>
      <c r="B2326" t="s">
        <v>1437</v>
      </c>
      <c r="C2326" t="s">
        <v>6367</v>
      </c>
      <c r="D2326" t="s">
        <v>7177</v>
      </c>
      <c r="E2326" t="s">
        <v>119</v>
      </c>
      <c r="F2326" t="s">
        <v>119</v>
      </c>
      <c r="G2326" t="s">
        <v>165</v>
      </c>
      <c r="H2326" t="s">
        <v>5707</v>
      </c>
      <c r="I2326" t="s">
        <v>6388</v>
      </c>
      <c r="N2326" t="s">
        <v>6349</v>
      </c>
      <c r="O2326" s="5">
        <f>0</f>
        <v>0</v>
      </c>
    </row>
    <row r="2327" spans="1:15" x14ac:dyDescent="0.35">
      <c r="A2327" t="s">
        <v>6942</v>
      </c>
      <c r="B2327" t="s">
        <v>1437</v>
      </c>
      <c r="C2327" t="s">
        <v>6367</v>
      </c>
      <c r="D2327" t="s">
        <v>7178</v>
      </c>
      <c r="E2327" t="s">
        <v>119</v>
      </c>
      <c r="F2327" t="s">
        <v>119</v>
      </c>
      <c r="G2327" t="s">
        <v>165</v>
      </c>
      <c r="H2327" t="s">
        <v>5707</v>
      </c>
      <c r="I2327" t="s">
        <v>6388</v>
      </c>
      <c r="N2327" t="s">
        <v>6349</v>
      </c>
      <c r="O2327" s="5">
        <f>0</f>
        <v>0</v>
      </c>
    </row>
    <row r="2328" spans="1:15" x14ac:dyDescent="0.35">
      <c r="A2328" t="s">
        <v>6942</v>
      </c>
      <c r="B2328" t="s">
        <v>1437</v>
      </c>
      <c r="C2328" t="s">
        <v>6367</v>
      </c>
      <c r="D2328" t="s">
        <v>7179</v>
      </c>
      <c r="E2328" t="s">
        <v>119</v>
      </c>
      <c r="F2328" t="s">
        <v>119</v>
      </c>
      <c r="G2328" t="s">
        <v>165</v>
      </c>
      <c r="H2328" t="s">
        <v>5707</v>
      </c>
      <c r="I2328" t="s">
        <v>6388</v>
      </c>
      <c r="N2328" t="s">
        <v>6349</v>
      </c>
      <c r="O2328" s="5">
        <f>0</f>
        <v>0</v>
      </c>
    </row>
    <row r="2329" spans="1:15" x14ac:dyDescent="0.35">
      <c r="A2329" t="s">
        <v>6942</v>
      </c>
      <c r="B2329" t="s">
        <v>1437</v>
      </c>
      <c r="C2329" t="s">
        <v>6367</v>
      </c>
      <c r="D2329" t="s">
        <v>1956</v>
      </c>
      <c r="E2329" t="s">
        <v>119</v>
      </c>
      <c r="F2329" t="s">
        <v>119</v>
      </c>
      <c r="G2329" t="s">
        <v>165</v>
      </c>
      <c r="H2329" t="s">
        <v>5707</v>
      </c>
      <c r="I2329" t="s">
        <v>6388</v>
      </c>
      <c r="N2329" t="s">
        <v>6349</v>
      </c>
      <c r="O2329" s="5">
        <f>0</f>
        <v>0</v>
      </c>
    </row>
    <row r="2330" spans="1:15" x14ac:dyDescent="0.35">
      <c r="A2330" t="s">
        <v>6942</v>
      </c>
      <c r="B2330" t="s">
        <v>1437</v>
      </c>
      <c r="C2330" t="s">
        <v>6367</v>
      </c>
      <c r="D2330" t="s">
        <v>7180</v>
      </c>
      <c r="E2330" t="s">
        <v>119</v>
      </c>
      <c r="F2330" t="s">
        <v>119</v>
      </c>
      <c r="G2330" t="s">
        <v>165</v>
      </c>
      <c r="H2330" t="s">
        <v>5707</v>
      </c>
      <c r="I2330" t="s">
        <v>6388</v>
      </c>
      <c r="N2330" t="s">
        <v>6349</v>
      </c>
      <c r="O2330" s="5">
        <f>0</f>
        <v>0</v>
      </c>
    </row>
    <row r="2331" spans="1:15" x14ac:dyDescent="0.35">
      <c r="A2331" t="s">
        <v>6942</v>
      </c>
      <c r="B2331" t="s">
        <v>1437</v>
      </c>
      <c r="C2331" t="s">
        <v>6367</v>
      </c>
      <c r="D2331" t="s">
        <v>1957</v>
      </c>
      <c r="E2331" t="s">
        <v>119</v>
      </c>
      <c r="F2331" t="s">
        <v>119</v>
      </c>
      <c r="G2331" t="s">
        <v>165</v>
      </c>
      <c r="H2331" t="s">
        <v>5707</v>
      </c>
      <c r="I2331" t="s">
        <v>6388</v>
      </c>
      <c r="N2331" t="s">
        <v>6349</v>
      </c>
      <c r="O2331" s="5">
        <f>0</f>
        <v>0</v>
      </c>
    </row>
    <row r="2332" spans="1:15" x14ac:dyDescent="0.35">
      <c r="A2332" t="s">
        <v>6942</v>
      </c>
      <c r="B2332" t="s">
        <v>1437</v>
      </c>
      <c r="C2332" t="s">
        <v>6367</v>
      </c>
      <c r="D2332" t="s">
        <v>7181</v>
      </c>
      <c r="E2332" t="s">
        <v>119</v>
      </c>
      <c r="F2332" t="s">
        <v>119</v>
      </c>
      <c r="G2332" t="s">
        <v>165</v>
      </c>
      <c r="H2332" t="s">
        <v>5707</v>
      </c>
      <c r="I2332" t="s">
        <v>6388</v>
      </c>
      <c r="N2332" t="s">
        <v>6349</v>
      </c>
      <c r="O2332" s="5">
        <f>0</f>
        <v>0</v>
      </c>
    </row>
    <row r="2333" spans="1:15" x14ac:dyDescent="0.35">
      <c r="A2333" t="s">
        <v>6942</v>
      </c>
      <c r="B2333" t="s">
        <v>1437</v>
      </c>
      <c r="C2333" t="s">
        <v>6367</v>
      </c>
      <c r="D2333" t="s">
        <v>7182</v>
      </c>
      <c r="E2333" t="s">
        <v>119</v>
      </c>
      <c r="F2333" t="s">
        <v>119</v>
      </c>
      <c r="G2333" t="s">
        <v>165</v>
      </c>
      <c r="H2333" t="s">
        <v>5707</v>
      </c>
      <c r="I2333" t="s">
        <v>6388</v>
      </c>
      <c r="N2333" t="s">
        <v>6349</v>
      </c>
      <c r="O2333" s="5">
        <f>0</f>
        <v>0</v>
      </c>
    </row>
    <row r="2334" spans="1:15" x14ac:dyDescent="0.35">
      <c r="A2334" t="s">
        <v>6942</v>
      </c>
      <c r="B2334" t="s">
        <v>1437</v>
      </c>
      <c r="C2334" t="s">
        <v>6367</v>
      </c>
      <c r="D2334" t="s">
        <v>1958</v>
      </c>
      <c r="E2334" t="s">
        <v>119</v>
      </c>
      <c r="F2334" t="s">
        <v>119</v>
      </c>
      <c r="G2334" t="s">
        <v>165</v>
      </c>
      <c r="H2334" t="s">
        <v>5707</v>
      </c>
      <c r="I2334" t="s">
        <v>6388</v>
      </c>
      <c r="N2334" t="s">
        <v>6349</v>
      </c>
      <c r="O2334" s="5">
        <f>0</f>
        <v>0</v>
      </c>
    </row>
    <row r="2335" spans="1:15" x14ac:dyDescent="0.35">
      <c r="A2335" t="s">
        <v>6942</v>
      </c>
      <c r="B2335" t="s">
        <v>1437</v>
      </c>
      <c r="C2335" t="s">
        <v>6367</v>
      </c>
      <c r="D2335" t="s">
        <v>7183</v>
      </c>
      <c r="E2335" t="s">
        <v>119</v>
      </c>
      <c r="F2335" t="s">
        <v>119</v>
      </c>
      <c r="G2335" t="s">
        <v>165</v>
      </c>
      <c r="H2335" t="s">
        <v>5707</v>
      </c>
      <c r="I2335" t="s">
        <v>6388</v>
      </c>
      <c r="N2335" t="s">
        <v>6349</v>
      </c>
      <c r="O2335" s="5">
        <f>0</f>
        <v>0</v>
      </c>
    </row>
    <row r="2336" spans="1:15" x14ac:dyDescent="0.35">
      <c r="A2336" t="s">
        <v>6942</v>
      </c>
      <c r="B2336" t="s">
        <v>1437</v>
      </c>
      <c r="C2336" t="s">
        <v>6367</v>
      </c>
      <c r="D2336" t="s">
        <v>7184</v>
      </c>
      <c r="E2336" t="s">
        <v>119</v>
      </c>
      <c r="F2336" t="s">
        <v>119</v>
      </c>
      <c r="G2336" t="s">
        <v>165</v>
      </c>
      <c r="H2336" t="s">
        <v>5707</v>
      </c>
      <c r="I2336" t="s">
        <v>6388</v>
      </c>
      <c r="N2336" t="s">
        <v>6349</v>
      </c>
      <c r="O2336" s="5">
        <f>0</f>
        <v>0</v>
      </c>
    </row>
    <row r="2337" spans="1:15" x14ac:dyDescent="0.35">
      <c r="A2337" t="s">
        <v>6942</v>
      </c>
      <c r="B2337" t="s">
        <v>1437</v>
      </c>
      <c r="C2337" t="s">
        <v>6367</v>
      </c>
      <c r="D2337" t="s">
        <v>7185</v>
      </c>
      <c r="E2337" t="s">
        <v>119</v>
      </c>
      <c r="F2337" t="s">
        <v>119</v>
      </c>
      <c r="G2337" t="s">
        <v>165</v>
      </c>
      <c r="H2337" t="s">
        <v>5707</v>
      </c>
      <c r="I2337" t="s">
        <v>6388</v>
      </c>
      <c r="N2337" t="s">
        <v>6349</v>
      </c>
      <c r="O2337" s="5">
        <f>0</f>
        <v>0</v>
      </c>
    </row>
    <row r="2338" spans="1:15" x14ac:dyDescent="0.35">
      <c r="A2338" t="s">
        <v>6942</v>
      </c>
      <c r="B2338" t="s">
        <v>1437</v>
      </c>
      <c r="C2338" t="s">
        <v>6367</v>
      </c>
      <c r="D2338" t="s">
        <v>7186</v>
      </c>
      <c r="E2338" t="s">
        <v>119</v>
      </c>
      <c r="F2338" t="s">
        <v>119</v>
      </c>
      <c r="G2338" t="s">
        <v>165</v>
      </c>
      <c r="H2338" t="s">
        <v>5707</v>
      </c>
      <c r="I2338" t="s">
        <v>6388</v>
      </c>
      <c r="N2338" t="s">
        <v>6349</v>
      </c>
      <c r="O2338" s="5">
        <f>0</f>
        <v>0</v>
      </c>
    </row>
    <row r="2339" spans="1:15" x14ac:dyDescent="0.35">
      <c r="A2339" t="s">
        <v>6942</v>
      </c>
      <c r="B2339" t="s">
        <v>1437</v>
      </c>
      <c r="C2339" t="s">
        <v>6367</v>
      </c>
      <c r="D2339" t="s">
        <v>1959</v>
      </c>
      <c r="E2339" t="s">
        <v>119</v>
      </c>
      <c r="F2339" t="s">
        <v>119</v>
      </c>
      <c r="G2339" t="s">
        <v>165</v>
      </c>
      <c r="H2339" t="s">
        <v>5707</v>
      </c>
      <c r="I2339" t="s">
        <v>6388</v>
      </c>
      <c r="N2339" t="s">
        <v>6349</v>
      </c>
      <c r="O2339" s="5">
        <f>0</f>
        <v>0</v>
      </c>
    </row>
    <row r="2340" spans="1:15" x14ac:dyDescent="0.35">
      <c r="A2340" t="s">
        <v>6942</v>
      </c>
      <c r="B2340" t="s">
        <v>1437</v>
      </c>
      <c r="C2340" t="s">
        <v>6367</v>
      </c>
      <c r="D2340" t="s">
        <v>7187</v>
      </c>
      <c r="E2340" t="s">
        <v>119</v>
      </c>
      <c r="F2340" t="s">
        <v>119</v>
      </c>
      <c r="G2340" t="s">
        <v>165</v>
      </c>
      <c r="H2340" t="s">
        <v>5707</v>
      </c>
      <c r="I2340" t="s">
        <v>6388</v>
      </c>
      <c r="N2340" t="s">
        <v>6349</v>
      </c>
      <c r="O2340" s="5">
        <f>0</f>
        <v>0</v>
      </c>
    </row>
    <row r="2341" spans="1:15" x14ac:dyDescent="0.35">
      <c r="A2341" t="s">
        <v>6942</v>
      </c>
      <c r="B2341" t="s">
        <v>1437</v>
      </c>
      <c r="C2341" t="s">
        <v>6367</v>
      </c>
      <c r="D2341" t="s">
        <v>7188</v>
      </c>
      <c r="E2341" t="s">
        <v>119</v>
      </c>
      <c r="F2341" t="s">
        <v>119</v>
      </c>
      <c r="G2341" t="s">
        <v>165</v>
      </c>
      <c r="H2341" t="s">
        <v>5707</v>
      </c>
      <c r="I2341" t="s">
        <v>6388</v>
      </c>
      <c r="N2341" t="s">
        <v>6349</v>
      </c>
      <c r="O2341" s="5">
        <f>0</f>
        <v>0</v>
      </c>
    </row>
    <row r="2342" spans="1:15" x14ac:dyDescent="0.35">
      <c r="A2342" t="s">
        <v>6942</v>
      </c>
      <c r="B2342" t="s">
        <v>1437</v>
      </c>
      <c r="C2342" t="s">
        <v>6367</v>
      </c>
      <c r="D2342" t="s">
        <v>7189</v>
      </c>
      <c r="E2342" t="s">
        <v>119</v>
      </c>
      <c r="F2342" t="s">
        <v>119</v>
      </c>
      <c r="G2342" t="s">
        <v>165</v>
      </c>
      <c r="H2342" t="s">
        <v>5707</v>
      </c>
      <c r="I2342" t="s">
        <v>6388</v>
      </c>
      <c r="N2342" t="s">
        <v>6349</v>
      </c>
      <c r="O2342" s="5">
        <f>0</f>
        <v>0</v>
      </c>
    </row>
    <row r="2343" spans="1:15" x14ac:dyDescent="0.35">
      <c r="A2343" t="s">
        <v>6942</v>
      </c>
      <c r="B2343" t="s">
        <v>1437</v>
      </c>
      <c r="C2343" t="s">
        <v>6367</v>
      </c>
      <c r="D2343" t="s">
        <v>1960</v>
      </c>
      <c r="E2343" t="s">
        <v>119</v>
      </c>
      <c r="F2343" t="s">
        <v>119</v>
      </c>
      <c r="G2343" t="s">
        <v>165</v>
      </c>
      <c r="H2343" t="s">
        <v>5707</v>
      </c>
      <c r="I2343" t="s">
        <v>6388</v>
      </c>
      <c r="N2343" t="s">
        <v>6349</v>
      </c>
      <c r="O2343" s="5">
        <f>0</f>
        <v>0</v>
      </c>
    </row>
    <row r="2344" spans="1:15" x14ac:dyDescent="0.35">
      <c r="A2344" t="s">
        <v>6942</v>
      </c>
      <c r="B2344" t="s">
        <v>1437</v>
      </c>
      <c r="C2344" t="s">
        <v>6367</v>
      </c>
      <c r="D2344" t="s">
        <v>1961</v>
      </c>
      <c r="E2344" t="s">
        <v>119</v>
      </c>
      <c r="F2344" t="s">
        <v>119</v>
      </c>
      <c r="G2344" t="s">
        <v>165</v>
      </c>
      <c r="H2344" t="s">
        <v>5707</v>
      </c>
      <c r="I2344" t="s">
        <v>6388</v>
      </c>
      <c r="N2344" t="s">
        <v>6349</v>
      </c>
      <c r="O2344" s="5">
        <f>0</f>
        <v>0</v>
      </c>
    </row>
    <row r="2345" spans="1:15" x14ac:dyDescent="0.35">
      <c r="A2345" t="s">
        <v>6942</v>
      </c>
      <c r="B2345" t="s">
        <v>1437</v>
      </c>
      <c r="C2345" t="s">
        <v>6367</v>
      </c>
      <c r="D2345" t="s">
        <v>1964</v>
      </c>
      <c r="E2345" t="s">
        <v>119</v>
      </c>
      <c r="F2345" t="s">
        <v>119</v>
      </c>
      <c r="G2345" t="s">
        <v>165</v>
      </c>
      <c r="H2345" t="s">
        <v>5707</v>
      </c>
      <c r="I2345" t="s">
        <v>6388</v>
      </c>
      <c r="N2345" t="s">
        <v>6349</v>
      </c>
      <c r="O2345" s="5">
        <f>0</f>
        <v>0</v>
      </c>
    </row>
    <row r="2346" spans="1:15" x14ac:dyDescent="0.35">
      <c r="A2346" t="s">
        <v>6942</v>
      </c>
      <c r="B2346" t="s">
        <v>1437</v>
      </c>
      <c r="C2346" t="s">
        <v>6367</v>
      </c>
      <c r="D2346" t="s">
        <v>7190</v>
      </c>
      <c r="E2346" t="s">
        <v>119</v>
      </c>
      <c r="F2346" t="s">
        <v>119</v>
      </c>
      <c r="G2346" t="s">
        <v>165</v>
      </c>
      <c r="H2346" t="s">
        <v>5707</v>
      </c>
      <c r="I2346" t="s">
        <v>6388</v>
      </c>
      <c r="N2346" t="s">
        <v>6349</v>
      </c>
      <c r="O2346" s="5">
        <f>0</f>
        <v>0</v>
      </c>
    </row>
    <row r="2347" spans="1:15" x14ac:dyDescent="0.35">
      <c r="A2347" t="s">
        <v>6942</v>
      </c>
      <c r="B2347" t="s">
        <v>1437</v>
      </c>
      <c r="C2347" t="s">
        <v>6367</v>
      </c>
      <c r="D2347" t="s">
        <v>1965</v>
      </c>
      <c r="E2347" t="s">
        <v>119</v>
      </c>
      <c r="F2347" t="s">
        <v>119</v>
      </c>
      <c r="G2347" t="s">
        <v>165</v>
      </c>
      <c r="H2347" t="s">
        <v>5707</v>
      </c>
      <c r="I2347" t="s">
        <v>6388</v>
      </c>
      <c r="N2347" t="s">
        <v>6349</v>
      </c>
      <c r="O2347" s="5">
        <f>0</f>
        <v>0</v>
      </c>
    </row>
    <row r="2348" spans="1:15" x14ac:dyDescent="0.35">
      <c r="A2348" t="s">
        <v>6942</v>
      </c>
      <c r="B2348" t="s">
        <v>1437</v>
      </c>
      <c r="C2348" t="s">
        <v>6367</v>
      </c>
      <c r="D2348" t="s">
        <v>7191</v>
      </c>
      <c r="E2348" t="s">
        <v>119</v>
      </c>
      <c r="F2348" t="s">
        <v>119</v>
      </c>
      <c r="G2348" t="s">
        <v>165</v>
      </c>
      <c r="H2348" t="s">
        <v>5707</v>
      </c>
      <c r="I2348" t="s">
        <v>6388</v>
      </c>
      <c r="N2348" t="s">
        <v>6349</v>
      </c>
      <c r="O2348" s="5">
        <f>0</f>
        <v>0</v>
      </c>
    </row>
    <row r="2349" spans="1:15" x14ac:dyDescent="0.35">
      <c r="A2349" t="s">
        <v>6942</v>
      </c>
      <c r="B2349" t="s">
        <v>1437</v>
      </c>
      <c r="C2349" t="s">
        <v>6367</v>
      </c>
      <c r="D2349" t="s">
        <v>7192</v>
      </c>
      <c r="E2349" t="s">
        <v>119</v>
      </c>
      <c r="F2349" t="s">
        <v>119</v>
      </c>
      <c r="G2349" t="s">
        <v>165</v>
      </c>
      <c r="H2349" t="s">
        <v>5707</v>
      </c>
      <c r="I2349" t="s">
        <v>6388</v>
      </c>
      <c r="N2349" t="s">
        <v>6349</v>
      </c>
      <c r="O2349" s="5">
        <f>0</f>
        <v>0</v>
      </c>
    </row>
    <row r="2350" spans="1:15" x14ac:dyDescent="0.35">
      <c r="A2350" t="s">
        <v>6942</v>
      </c>
      <c r="B2350" t="s">
        <v>1437</v>
      </c>
      <c r="C2350" t="s">
        <v>6367</v>
      </c>
      <c r="D2350" t="s">
        <v>1966</v>
      </c>
      <c r="E2350" t="s">
        <v>119</v>
      </c>
      <c r="F2350" t="s">
        <v>119</v>
      </c>
      <c r="G2350" t="s">
        <v>165</v>
      </c>
      <c r="H2350" t="s">
        <v>5707</v>
      </c>
      <c r="I2350" t="s">
        <v>6388</v>
      </c>
      <c r="N2350" t="s">
        <v>6349</v>
      </c>
      <c r="O2350" s="5">
        <f>0</f>
        <v>0</v>
      </c>
    </row>
    <row r="2351" spans="1:15" x14ac:dyDescent="0.35">
      <c r="A2351" t="s">
        <v>6942</v>
      </c>
      <c r="B2351" t="s">
        <v>1437</v>
      </c>
      <c r="C2351" t="s">
        <v>6367</v>
      </c>
      <c r="D2351" t="s">
        <v>1968</v>
      </c>
      <c r="E2351" t="s">
        <v>119</v>
      </c>
      <c r="F2351" t="s">
        <v>119</v>
      </c>
      <c r="G2351" t="s">
        <v>165</v>
      </c>
      <c r="H2351" t="s">
        <v>5707</v>
      </c>
      <c r="I2351" t="s">
        <v>6388</v>
      </c>
      <c r="N2351" t="s">
        <v>6349</v>
      </c>
      <c r="O2351" s="5">
        <f>0</f>
        <v>0</v>
      </c>
    </row>
    <row r="2352" spans="1:15" x14ac:dyDescent="0.35">
      <c r="A2352" t="s">
        <v>6942</v>
      </c>
      <c r="B2352" t="s">
        <v>1437</v>
      </c>
      <c r="C2352" t="s">
        <v>6367</v>
      </c>
      <c r="D2352" t="s">
        <v>1969</v>
      </c>
      <c r="E2352" t="s">
        <v>119</v>
      </c>
      <c r="F2352" t="s">
        <v>119</v>
      </c>
      <c r="G2352" t="s">
        <v>165</v>
      </c>
      <c r="H2352" t="s">
        <v>5707</v>
      </c>
      <c r="I2352" t="s">
        <v>6388</v>
      </c>
      <c r="N2352" t="s">
        <v>6349</v>
      </c>
      <c r="O2352" s="5">
        <f>0</f>
        <v>0</v>
      </c>
    </row>
    <row r="2353" spans="1:15" x14ac:dyDescent="0.35">
      <c r="A2353" t="s">
        <v>6942</v>
      </c>
      <c r="B2353" t="s">
        <v>1437</v>
      </c>
      <c r="C2353" t="s">
        <v>6367</v>
      </c>
      <c r="D2353" t="s">
        <v>1970</v>
      </c>
      <c r="E2353" t="s">
        <v>119</v>
      </c>
      <c r="F2353" t="s">
        <v>119</v>
      </c>
      <c r="G2353" t="s">
        <v>165</v>
      </c>
      <c r="H2353" t="s">
        <v>5707</v>
      </c>
      <c r="I2353" t="s">
        <v>6388</v>
      </c>
      <c r="N2353" t="s">
        <v>6349</v>
      </c>
      <c r="O2353" s="5">
        <f>0</f>
        <v>0</v>
      </c>
    </row>
    <row r="2354" spans="1:15" x14ac:dyDescent="0.35">
      <c r="A2354" t="s">
        <v>6942</v>
      </c>
      <c r="B2354" t="s">
        <v>1437</v>
      </c>
      <c r="C2354" t="s">
        <v>6367</v>
      </c>
      <c r="D2354" t="s">
        <v>1971</v>
      </c>
      <c r="E2354" t="s">
        <v>119</v>
      </c>
      <c r="F2354" t="s">
        <v>119</v>
      </c>
      <c r="G2354" t="s">
        <v>165</v>
      </c>
      <c r="H2354" t="s">
        <v>5707</v>
      </c>
      <c r="I2354" t="s">
        <v>6388</v>
      </c>
      <c r="N2354" t="s">
        <v>6349</v>
      </c>
      <c r="O2354" s="5">
        <f>0</f>
        <v>0</v>
      </c>
    </row>
    <row r="2355" spans="1:15" x14ac:dyDescent="0.35">
      <c r="A2355" t="s">
        <v>6942</v>
      </c>
      <c r="B2355" t="s">
        <v>1437</v>
      </c>
      <c r="C2355" t="s">
        <v>6367</v>
      </c>
      <c r="D2355" t="s">
        <v>7193</v>
      </c>
      <c r="E2355" t="s">
        <v>119</v>
      </c>
      <c r="F2355" t="s">
        <v>119</v>
      </c>
      <c r="G2355" t="s">
        <v>165</v>
      </c>
      <c r="H2355" t="s">
        <v>5707</v>
      </c>
      <c r="I2355" t="s">
        <v>6388</v>
      </c>
      <c r="N2355" t="s">
        <v>6349</v>
      </c>
      <c r="O2355" s="5">
        <f>0</f>
        <v>0</v>
      </c>
    </row>
    <row r="2356" spans="1:15" x14ac:dyDescent="0.35">
      <c r="A2356" t="s">
        <v>6942</v>
      </c>
      <c r="B2356" t="s">
        <v>1437</v>
      </c>
      <c r="C2356" t="s">
        <v>6367</v>
      </c>
      <c r="D2356" t="s">
        <v>1972</v>
      </c>
      <c r="E2356" t="s">
        <v>119</v>
      </c>
      <c r="F2356" t="s">
        <v>119</v>
      </c>
      <c r="G2356" t="s">
        <v>165</v>
      </c>
      <c r="H2356" t="s">
        <v>5707</v>
      </c>
      <c r="I2356" t="s">
        <v>6388</v>
      </c>
      <c r="N2356" t="s">
        <v>6349</v>
      </c>
      <c r="O2356" s="5">
        <f>0</f>
        <v>0</v>
      </c>
    </row>
    <row r="2357" spans="1:15" x14ac:dyDescent="0.35">
      <c r="A2357" t="s">
        <v>6942</v>
      </c>
      <c r="B2357" t="s">
        <v>1437</v>
      </c>
      <c r="C2357" t="s">
        <v>6367</v>
      </c>
      <c r="D2357" t="s">
        <v>7194</v>
      </c>
      <c r="E2357" t="s">
        <v>119</v>
      </c>
      <c r="F2357" t="s">
        <v>119</v>
      </c>
      <c r="G2357" t="s">
        <v>165</v>
      </c>
      <c r="H2357" t="s">
        <v>5707</v>
      </c>
      <c r="I2357" t="s">
        <v>6388</v>
      </c>
      <c r="N2357" t="s">
        <v>6349</v>
      </c>
      <c r="O2357" s="5">
        <f>0</f>
        <v>0</v>
      </c>
    </row>
    <row r="2358" spans="1:15" x14ac:dyDescent="0.35">
      <c r="A2358" t="s">
        <v>6942</v>
      </c>
      <c r="B2358" t="s">
        <v>1437</v>
      </c>
      <c r="C2358" t="s">
        <v>6367</v>
      </c>
      <c r="D2358" t="s">
        <v>7195</v>
      </c>
      <c r="E2358" t="s">
        <v>119</v>
      </c>
      <c r="F2358" t="s">
        <v>119</v>
      </c>
      <c r="G2358" t="s">
        <v>165</v>
      </c>
      <c r="H2358" t="s">
        <v>5707</v>
      </c>
      <c r="I2358" t="s">
        <v>6388</v>
      </c>
      <c r="N2358" t="s">
        <v>6349</v>
      </c>
      <c r="O2358" s="5">
        <f>0</f>
        <v>0</v>
      </c>
    </row>
    <row r="2359" spans="1:15" x14ac:dyDescent="0.35">
      <c r="A2359" t="s">
        <v>6942</v>
      </c>
      <c r="B2359" t="s">
        <v>1437</v>
      </c>
      <c r="C2359" t="s">
        <v>6367</v>
      </c>
      <c r="D2359" t="s">
        <v>1973</v>
      </c>
      <c r="E2359" t="s">
        <v>119</v>
      </c>
      <c r="F2359" t="s">
        <v>119</v>
      </c>
      <c r="G2359" t="s">
        <v>165</v>
      </c>
      <c r="H2359" t="s">
        <v>5707</v>
      </c>
      <c r="I2359" t="s">
        <v>6388</v>
      </c>
      <c r="N2359" t="s">
        <v>6349</v>
      </c>
      <c r="O2359" s="5">
        <f>0</f>
        <v>0</v>
      </c>
    </row>
    <row r="2360" spans="1:15" x14ac:dyDescent="0.35">
      <c r="A2360" t="s">
        <v>6942</v>
      </c>
      <c r="B2360" t="s">
        <v>1437</v>
      </c>
      <c r="C2360" t="s">
        <v>6367</v>
      </c>
      <c r="D2360" t="s">
        <v>1974</v>
      </c>
      <c r="E2360" t="s">
        <v>119</v>
      </c>
      <c r="F2360" t="s">
        <v>119</v>
      </c>
      <c r="G2360" t="s">
        <v>165</v>
      </c>
      <c r="H2360" t="s">
        <v>5707</v>
      </c>
      <c r="I2360" t="s">
        <v>6388</v>
      </c>
      <c r="N2360" t="s">
        <v>6349</v>
      </c>
      <c r="O2360" s="5">
        <f>0</f>
        <v>0</v>
      </c>
    </row>
    <row r="2361" spans="1:15" x14ac:dyDescent="0.35">
      <c r="A2361" t="s">
        <v>6942</v>
      </c>
      <c r="B2361" t="s">
        <v>1437</v>
      </c>
      <c r="C2361" t="s">
        <v>6367</v>
      </c>
      <c r="D2361" t="s">
        <v>7196</v>
      </c>
      <c r="E2361" t="s">
        <v>119</v>
      </c>
      <c r="F2361" t="s">
        <v>119</v>
      </c>
      <c r="G2361" t="s">
        <v>165</v>
      </c>
      <c r="H2361" t="s">
        <v>5707</v>
      </c>
      <c r="I2361" t="s">
        <v>6388</v>
      </c>
      <c r="N2361" t="s">
        <v>6349</v>
      </c>
      <c r="O2361" s="5">
        <f>0</f>
        <v>0</v>
      </c>
    </row>
    <row r="2362" spans="1:15" x14ac:dyDescent="0.35">
      <c r="A2362" t="s">
        <v>6942</v>
      </c>
      <c r="B2362" t="s">
        <v>1437</v>
      </c>
      <c r="C2362" t="s">
        <v>6367</v>
      </c>
      <c r="D2362" t="s">
        <v>7197</v>
      </c>
      <c r="E2362" t="s">
        <v>119</v>
      </c>
      <c r="F2362" t="s">
        <v>119</v>
      </c>
      <c r="G2362" t="s">
        <v>165</v>
      </c>
      <c r="H2362" t="s">
        <v>5707</v>
      </c>
      <c r="I2362" t="s">
        <v>6388</v>
      </c>
      <c r="N2362" t="s">
        <v>6349</v>
      </c>
      <c r="O2362" s="5">
        <f>0</f>
        <v>0</v>
      </c>
    </row>
    <row r="2363" spans="1:15" x14ac:dyDescent="0.35">
      <c r="A2363" t="s">
        <v>6942</v>
      </c>
      <c r="B2363" t="s">
        <v>1437</v>
      </c>
      <c r="C2363" t="s">
        <v>6367</v>
      </c>
      <c r="D2363" t="s">
        <v>7198</v>
      </c>
      <c r="E2363" t="s">
        <v>119</v>
      </c>
      <c r="F2363" t="s">
        <v>119</v>
      </c>
      <c r="G2363" t="s">
        <v>165</v>
      </c>
      <c r="H2363" t="s">
        <v>5707</v>
      </c>
      <c r="I2363" t="s">
        <v>6388</v>
      </c>
      <c r="N2363" t="s">
        <v>6349</v>
      </c>
      <c r="O2363" s="5">
        <f>0</f>
        <v>0</v>
      </c>
    </row>
    <row r="2364" spans="1:15" x14ac:dyDescent="0.35">
      <c r="A2364" t="s">
        <v>6942</v>
      </c>
      <c r="B2364" t="s">
        <v>1437</v>
      </c>
      <c r="C2364" t="s">
        <v>6367</v>
      </c>
      <c r="D2364" t="s">
        <v>7199</v>
      </c>
      <c r="E2364" t="s">
        <v>119</v>
      </c>
      <c r="F2364" t="s">
        <v>119</v>
      </c>
      <c r="G2364" t="s">
        <v>165</v>
      </c>
      <c r="H2364" t="s">
        <v>5707</v>
      </c>
      <c r="I2364" t="s">
        <v>6388</v>
      </c>
      <c r="N2364" t="s">
        <v>6349</v>
      </c>
      <c r="O2364" s="5">
        <f>0</f>
        <v>0</v>
      </c>
    </row>
    <row r="2365" spans="1:15" x14ac:dyDescent="0.35">
      <c r="A2365" t="s">
        <v>6942</v>
      </c>
      <c r="B2365" t="s">
        <v>1437</v>
      </c>
      <c r="C2365" t="s">
        <v>6367</v>
      </c>
      <c r="D2365" t="s">
        <v>1975</v>
      </c>
      <c r="E2365" t="s">
        <v>119</v>
      </c>
      <c r="F2365" t="s">
        <v>119</v>
      </c>
      <c r="G2365" t="s">
        <v>165</v>
      </c>
      <c r="H2365" t="s">
        <v>5707</v>
      </c>
      <c r="I2365" t="s">
        <v>6388</v>
      </c>
      <c r="N2365" t="s">
        <v>6349</v>
      </c>
      <c r="O2365" s="5">
        <f>0</f>
        <v>0</v>
      </c>
    </row>
    <row r="2366" spans="1:15" x14ac:dyDescent="0.35">
      <c r="A2366" t="s">
        <v>6942</v>
      </c>
      <c r="B2366" t="s">
        <v>1437</v>
      </c>
      <c r="C2366" t="s">
        <v>6367</v>
      </c>
      <c r="D2366" t="s">
        <v>1976</v>
      </c>
      <c r="E2366" t="s">
        <v>119</v>
      </c>
      <c r="F2366" t="s">
        <v>119</v>
      </c>
      <c r="G2366" t="s">
        <v>165</v>
      </c>
      <c r="H2366" t="s">
        <v>5707</v>
      </c>
      <c r="I2366" t="s">
        <v>6388</v>
      </c>
      <c r="N2366" t="s">
        <v>6349</v>
      </c>
      <c r="O2366" s="5">
        <f>0</f>
        <v>0</v>
      </c>
    </row>
    <row r="2367" spans="1:15" x14ac:dyDescent="0.35">
      <c r="A2367" t="s">
        <v>6942</v>
      </c>
      <c r="B2367" t="s">
        <v>1437</v>
      </c>
      <c r="C2367" t="s">
        <v>6367</v>
      </c>
      <c r="D2367" t="s">
        <v>1977</v>
      </c>
      <c r="E2367" t="s">
        <v>119</v>
      </c>
      <c r="F2367" t="s">
        <v>119</v>
      </c>
      <c r="G2367" t="s">
        <v>165</v>
      </c>
      <c r="H2367" t="s">
        <v>5707</v>
      </c>
      <c r="I2367" t="s">
        <v>6388</v>
      </c>
      <c r="N2367" t="s">
        <v>6349</v>
      </c>
      <c r="O2367" s="5">
        <f>0</f>
        <v>0</v>
      </c>
    </row>
    <row r="2368" spans="1:15" x14ac:dyDescent="0.35">
      <c r="A2368" t="s">
        <v>6942</v>
      </c>
      <c r="B2368" t="s">
        <v>1437</v>
      </c>
      <c r="C2368" t="s">
        <v>6367</v>
      </c>
      <c r="D2368" t="s">
        <v>1978</v>
      </c>
      <c r="E2368" t="s">
        <v>119</v>
      </c>
      <c r="F2368" t="s">
        <v>119</v>
      </c>
      <c r="G2368" t="s">
        <v>165</v>
      </c>
      <c r="H2368" t="s">
        <v>5707</v>
      </c>
      <c r="I2368" t="s">
        <v>6388</v>
      </c>
      <c r="N2368" t="s">
        <v>6349</v>
      </c>
      <c r="O2368" s="5">
        <f>0</f>
        <v>0</v>
      </c>
    </row>
    <row r="2369" spans="1:15" x14ac:dyDescent="0.35">
      <c r="A2369" t="s">
        <v>6942</v>
      </c>
      <c r="B2369" t="s">
        <v>1437</v>
      </c>
      <c r="C2369" t="s">
        <v>6367</v>
      </c>
      <c r="D2369" t="s">
        <v>7200</v>
      </c>
      <c r="E2369" t="s">
        <v>119</v>
      </c>
      <c r="F2369" t="s">
        <v>119</v>
      </c>
      <c r="G2369" t="s">
        <v>165</v>
      </c>
      <c r="H2369" t="s">
        <v>5707</v>
      </c>
      <c r="I2369" t="s">
        <v>6388</v>
      </c>
      <c r="N2369" t="s">
        <v>6349</v>
      </c>
      <c r="O2369" s="5">
        <f>0</f>
        <v>0</v>
      </c>
    </row>
    <row r="2370" spans="1:15" x14ac:dyDescent="0.35">
      <c r="A2370" t="s">
        <v>6942</v>
      </c>
      <c r="B2370" t="s">
        <v>1437</v>
      </c>
      <c r="C2370" t="s">
        <v>6367</v>
      </c>
      <c r="D2370" t="s">
        <v>1979</v>
      </c>
      <c r="E2370" t="s">
        <v>119</v>
      </c>
      <c r="F2370" t="s">
        <v>119</v>
      </c>
      <c r="G2370" t="s">
        <v>165</v>
      </c>
      <c r="H2370" t="s">
        <v>5707</v>
      </c>
      <c r="I2370" t="s">
        <v>6388</v>
      </c>
      <c r="N2370" t="s">
        <v>6349</v>
      </c>
      <c r="O2370" s="5">
        <f>0</f>
        <v>0</v>
      </c>
    </row>
    <row r="2371" spans="1:15" x14ac:dyDescent="0.35">
      <c r="A2371" t="s">
        <v>6942</v>
      </c>
      <c r="B2371" t="s">
        <v>1437</v>
      </c>
      <c r="C2371" t="s">
        <v>6367</v>
      </c>
      <c r="D2371" t="s">
        <v>1980</v>
      </c>
      <c r="E2371" t="s">
        <v>119</v>
      </c>
      <c r="F2371" t="s">
        <v>119</v>
      </c>
      <c r="G2371" t="s">
        <v>165</v>
      </c>
      <c r="H2371" t="s">
        <v>5707</v>
      </c>
      <c r="I2371" t="s">
        <v>6388</v>
      </c>
      <c r="N2371" t="s">
        <v>6349</v>
      </c>
      <c r="O2371" s="5">
        <f>0</f>
        <v>0</v>
      </c>
    </row>
    <row r="2372" spans="1:15" x14ac:dyDescent="0.35">
      <c r="A2372" t="s">
        <v>6942</v>
      </c>
      <c r="B2372" t="s">
        <v>1437</v>
      </c>
      <c r="C2372" t="s">
        <v>6367</v>
      </c>
      <c r="D2372" t="s">
        <v>1981</v>
      </c>
      <c r="E2372" t="s">
        <v>119</v>
      </c>
      <c r="F2372" t="s">
        <v>119</v>
      </c>
      <c r="G2372" t="s">
        <v>165</v>
      </c>
      <c r="H2372" t="s">
        <v>5707</v>
      </c>
      <c r="I2372" t="s">
        <v>6388</v>
      </c>
      <c r="N2372" t="s">
        <v>6349</v>
      </c>
      <c r="O2372" s="5">
        <f>0</f>
        <v>0</v>
      </c>
    </row>
    <row r="2373" spans="1:15" x14ac:dyDescent="0.35">
      <c r="A2373" t="s">
        <v>6942</v>
      </c>
      <c r="B2373" t="s">
        <v>1437</v>
      </c>
      <c r="C2373" t="s">
        <v>6367</v>
      </c>
      <c r="D2373" t="s">
        <v>7201</v>
      </c>
      <c r="E2373" t="s">
        <v>119</v>
      </c>
      <c r="F2373" t="s">
        <v>119</v>
      </c>
      <c r="G2373" t="s">
        <v>165</v>
      </c>
      <c r="H2373" t="s">
        <v>5707</v>
      </c>
      <c r="I2373" t="s">
        <v>6388</v>
      </c>
      <c r="N2373" t="s">
        <v>6349</v>
      </c>
      <c r="O2373" s="5">
        <f>0</f>
        <v>0</v>
      </c>
    </row>
    <row r="2374" spans="1:15" x14ac:dyDescent="0.35">
      <c r="A2374" t="s">
        <v>6942</v>
      </c>
      <c r="B2374" t="s">
        <v>1437</v>
      </c>
      <c r="C2374" t="s">
        <v>6367</v>
      </c>
      <c r="D2374" t="s">
        <v>1982</v>
      </c>
      <c r="E2374" t="s">
        <v>119</v>
      </c>
      <c r="F2374" t="s">
        <v>119</v>
      </c>
      <c r="G2374" t="s">
        <v>165</v>
      </c>
      <c r="H2374" t="s">
        <v>5707</v>
      </c>
      <c r="I2374" t="s">
        <v>6388</v>
      </c>
      <c r="N2374" t="s">
        <v>6349</v>
      </c>
      <c r="O2374" s="5">
        <f>0</f>
        <v>0</v>
      </c>
    </row>
    <row r="2375" spans="1:15" x14ac:dyDescent="0.35">
      <c r="A2375" t="s">
        <v>6942</v>
      </c>
      <c r="B2375" t="s">
        <v>1437</v>
      </c>
      <c r="C2375" t="s">
        <v>6367</v>
      </c>
      <c r="D2375" t="s">
        <v>7202</v>
      </c>
      <c r="E2375" t="s">
        <v>119</v>
      </c>
      <c r="F2375" t="s">
        <v>119</v>
      </c>
      <c r="G2375" t="s">
        <v>165</v>
      </c>
      <c r="H2375" t="s">
        <v>5707</v>
      </c>
      <c r="I2375" t="s">
        <v>6388</v>
      </c>
      <c r="N2375" t="s">
        <v>6349</v>
      </c>
      <c r="O2375" s="5">
        <f>0</f>
        <v>0</v>
      </c>
    </row>
    <row r="2376" spans="1:15" x14ac:dyDescent="0.35">
      <c r="A2376" t="s">
        <v>6942</v>
      </c>
      <c r="B2376" t="s">
        <v>1437</v>
      </c>
      <c r="C2376" t="s">
        <v>6367</v>
      </c>
      <c r="D2376" t="s">
        <v>7203</v>
      </c>
      <c r="E2376" t="s">
        <v>119</v>
      </c>
      <c r="F2376" t="s">
        <v>119</v>
      </c>
      <c r="G2376" t="s">
        <v>165</v>
      </c>
      <c r="H2376" t="s">
        <v>5707</v>
      </c>
      <c r="I2376" t="s">
        <v>6388</v>
      </c>
      <c r="N2376" t="s">
        <v>6349</v>
      </c>
      <c r="O2376" s="5">
        <f>0</f>
        <v>0</v>
      </c>
    </row>
    <row r="2377" spans="1:15" x14ac:dyDescent="0.35">
      <c r="A2377" t="s">
        <v>6942</v>
      </c>
      <c r="B2377" t="s">
        <v>1437</v>
      </c>
      <c r="C2377" t="s">
        <v>6367</v>
      </c>
      <c r="D2377" t="s">
        <v>7204</v>
      </c>
      <c r="E2377" t="s">
        <v>119</v>
      </c>
      <c r="F2377" t="s">
        <v>119</v>
      </c>
      <c r="G2377" t="s">
        <v>165</v>
      </c>
      <c r="H2377" t="s">
        <v>5707</v>
      </c>
      <c r="I2377" t="s">
        <v>6388</v>
      </c>
      <c r="N2377" t="s">
        <v>6349</v>
      </c>
      <c r="O2377" s="5">
        <f>0</f>
        <v>0</v>
      </c>
    </row>
    <row r="2378" spans="1:15" x14ac:dyDescent="0.35">
      <c r="A2378" t="s">
        <v>6942</v>
      </c>
      <c r="B2378" t="s">
        <v>1437</v>
      </c>
      <c r="C2378" t="s">
        <v>6367</v>
      </c>
      <c r="D2378" t="s">
        <v>7205</v>
      </c>
      <c r="E2378" t="s">
        <v>119</v>
      </c>
      <c r="F2378" t="s">
        <v>119</v>
      </c>
      <c r="G2378" t="s">
        <v>165</v>
      </c>
      <c r="H2378" t="s">
        <v>5707</v>
      </c>
      <c r="I2378" t="s">
        <v>6388</v>
      </c>
      <c r="N2378" t="s">
        <v>6349</v>
      </c>
      <c r="O2378" s="5">
        <f>0</f>
        <v>0</v>
      </c>
    </row>
    <row r="2379" spans="1:15" x14ac:dyDescent="0.35">
      <c r="A2379" t="s">
        <v>6942</v>
      </c>
      <c r="B2379" t="s">
        <v>1437</v>
      </c>
      <c r="C2379" t="s">
        <v>6367</v>
      </c>
      <c r="D2379" t="s">
        <v>7206</v>
      </c>
      <c r="E2379" t="s">
        <v>119</v>
      </c>
      <c r="F2379" t="s">
        <v>119</v>
      </c>
      <c r="G2379" t="s">
        <v>165</v>
      </c>
      <c r="H2379" t="s">
        <v>5707</v>
      </c>
      <c r="I2379" t="s">
        <v>6388</v>
      </c>
      <c r="N2379" t="s">
        <v>6349</v>
      </c>
      <c r="O2379" s="5">
        <f>0</f>
        <v>0</v>
      </c>
    </row>
    <row r="2380" spans="1:15" x14ac:dyDescent="0.35">
      <c r="A2380" t="s">
        <v>6942</v>
      </c>
      <c r="B2380" t="s">
        <v>1437</v>
      </c>
      <c r="C2380" t="s">
        <v>6367</v>
      </c>
      <c r="D2380" t="s">
        <v>7207</v>
      </c>
      <c r="E2380" t="s">
        <v>119</v>
      </c>
      <c r="F2380" t="s">
        <v>119</v>
      </c>
      <c r="G2380" t="s">
        <v>165</v>
      </c>
      <c r="H2380" t="s">
        <v>5707</v>
      </c>
      <c r="I2380" t="s">
        <v>6388</v>
      </c>
      <c r="N2380" t="s">
        <v>6349</v>
      </c>
      <c r="O2380" s="5">
        <f>0</f>
        <v>0</v>
      </c>
    </row>
    <row r="2381" spans="1:15" x14ac:dyDescent="0.35">
      <c r="A2381" t="s">
        <v>6942</v>
      </c>
      <c r="B2381" t="s">
        <v>1437</v>
      </c>
      <c r="C2381" t="s">
        <v>6367</v>
      </c>
      <c r="D2381" t="s">
        <v>1983</v>
      </c>
      <c r="E2381" t="s">
        <v>119</v>
      </c>
      <c r="F2381" t="s">
        <v>119</v>
      </c>
      <c r="G2381" t="s">
        <v>165</v>
      </c>
      <c r="H2381" t="s">
        <v>5707</v>
      </c>
      <c r="I2381" t="s">
        <v>6388</v>
      </c>
      <c r="N2381" t="s">
        <v>6349</v>
      </c>
      <c r="O2381" s="5">
        <f>0</f>
        <v>0</v>
      </c>
    </row>
    <row r="2382" spans="1:15" x14ac:dyDescent="0.35">
      <c r="A2382" t="s">
        <v>6942</v>
      </c>
      <c r="B2382" t="s">
        <v>1437</v>
      </c>
      <c r="C2382" t="s">
        <v>6367</v>
      </c>
      <c r="D2382" t="s">
        <v>1984</v>
      </c>
      <c r="E2382" t="s">
        <v>119</v>
      </c>
      <c r="F2382" t="s">
        <v>119</v>
      </c>
      <c r="G2382" t="s">
        <v>165</v>
      </c>
      <c r="H2382" t="s">
        <v>5707</v>
      </c>
      <c r="I2382" t="s">
        <v>6388</v>
      </c>
      <c r="N2382" t="s">
        <v>6349</v>
      </c>
      <c r="O2382" s="5">
        <f>0</f>
        <v>0</v>
      </c>
    </row>
    <row r="2383" spans="1:15" x14ac:dyDescent="0.35">
      <c r="A2383" t="s">
        <v>6942</v>
      </c>
      <c r="B2383" t="s">
        <v>1437</v>
      </c>
      <c r="C2383" t="s">
        <v>6367</v>
      </c>
      <c r="D2383" t="s">
        <v>1985</v>
      </c>
      <c r="E2383" t="s">
        <v>119</v>
      </c>
      <c r="F2383" t="s">
        <v>119</v>
      </c>
      <c r="G2383" t="s">
        <v>165</v>
      </c>
      <c r="H2383" t="s">
        <v>5707</v>
      </c>
      <c r="I2383" t="s">
        <v>6388</v>
      </c>
      <c r="N2383" t="s">
        <v>6349</v>
      </c>
      <c r="O2383" s="5">
        <f>0</f>
        <v>0</v>
      </c>
    </row>
    <row r="2384" spans="1:15" x14ac:dyDescent="0.35">
      <c r="A2384" t="s">
        <v>6942</v>
      </c>
      <c r="B2384" t="s">
        <v>1437</v>
      </c>
      <c r="C2384" t="s">
        <v>6367</v>
      </c>
      <c r="D2384" t="s">
        <v>7208</v>
      </c>
      <c r="E2384" t="s">
        <v>119</v>
      </c>
      <c r="F2384" t="s">
        <v>119</v>
      </c>
      <c r="G2384" t="s">
        <v>165</v>
      </c>
      <c r="H2384" t="s">
        <v>5707</v>
      </c>
      <c r="I2384" t="s">
        <v>6388</v>
      </c>
      <c r="N2384" t="s">
        <v>6349</v>
      </c>
      <c r="O2384" s="5">
        <f>0</f>
        <v>0</v>
      </c>
    </row>
    <row r="2385" spans="1:15" x14ac:dyDescent="0.35">
      <c r="A2385" t="s">
        <v>6942</v>
      </c>
      <c r="B2385" t="s">
        <v>1437</v>
      </c>
      <c r="C2385" t="s">
        <v>6367</v>
      </c>
      <c r="D2385" t="s">
        <v>1986</v>
      </c>
      <c r="E2385" t="s">
        <v>119</v>
      </c>
      <c r="F2385" t="s">
        <v>119</v>
      </c>
      <c r="G2385" t="s">
        <v>165</v>
      </c>
      <c r="H2385" t="s">
        <v>5707</v>
      </c>
      <c r="I2385" t="s">
        <v>6388</v>
      </c>
      <c r="N2385" t="s">
        <v>6349</v>
      </c>
      <c r="O2385" s="5">
        <f>0</f>
        <v>0</v>
      </c>
    </row>
    <row r="2386" spans="1:15" x14ac:dyDescent="0.35">
      <c r="A2386" t="s">
        <v>6942</v>
      </c>
      <c r="B2386" t="s">
        <v>1437</v>
      </c>
      <c r="C2386" t="s">
        <v>6367</v>
      </c>
      <c r="D2386" t="s">
        <v>7209</v>
      </c>
      <c r="E2386" t="s">
        <v>119</v>
      </c>
      <c r="F2386" t="s">
        <v>119</v>
      </c>
      <c r="G2386" t="s">
        <v>165</v>
      </c>
      <c r="H2386" t="s">
        <v>5707</v>
      </c>
      <c r="I2386" t="s">
        <v>6388</v>
      </c>
      <c r="N2386" t="s">
        <v>6349</v>
      </c>
      <c r="O2386" s="5">
        <f>0</f>
        <v>0</v>
      </c>
    </row>
    <row r="2387" spans="1:15" x14ac:dyDescent="0.35">
      <c r="A2387" t="s">
        <v>6942</v>
      </c>
      <c r="B2387" t="s">
        <v>1437</v>
      </c>
      <c r="C2387" t="s">
        <v>6367</v>
      </c>
      <c r="D2387" t="s">
        <v>7210</v>
      </c>
      <c r="E2387" t="s">
        <v>119</v>
      </c>
      <c r="F2387" t="s">
        <v>119</v>
      </c>
      <c r="G2387" t="s">
        <v>165</v>
      </c>
      <c r="H2387" t="s">
        <v>5707</v>
      </c>
      <c r="I2387" t="s">
        <v>6388</v>
      </c>
      <c r="N2387" t="s">
        <v>6349</v>
      </c>
      <c r="O2387" s="5">
        <f>0</f>
        <v>0</v>
      </c>
    </row>
    <row r="2388" spans="1:15" x14ac:dyDescent="0.35">
      <c r="A2388" t="s">
        <v>6942</v>
      </c>
      <c r="B2388" t="s">
        <v>1437</v>
      </c>
      <c r="C2388" t="s">
        <v>6367</v>
      </c>
      <c r="D2388" t="s">
        <v>7211</v>
      </c>
      <c r="E2388" t="s">
        <v>119</v>
      </c>
      <c r="F2388" t="s">
        <v>119</v>
      </c>
      <c r="G2388" t="s">
        <v>165</v>
      </c>
      <c r="H2388" t="s">
        <v>5707</v>
      </c>
      <c r="I2388" t="s">
        <v>6388</v>
      </c>
      <c r="N2388" t="s">
        <v>6349</v>
      </c>
      <c r="O2388" s="5">
        <f>0</f>
        <v>0</v>
      </c>
    </row>
    <row r="2389" spans="1:15" x14ac:dyDescent="0.35">
      <c r="A2389" t="s">
        <v>6942</v>
      </c>
      <c r="B2389" t="s">
        <v>1437</v>
      </c>
      <c r="C2389" t="s">
        <v>6367</v>
      </c>
      <c r="D2389" t="s">
        <v>1987</v>
      </c>
      <c r="E2389" t="s">
        <v>119</v>
      </c>
      <c r="F2389" t="s">
        <v>119</v>
      </c>
      <c r="G2389" t="s">
        <v>165</v>
      </c>
      <c r="H2389" t="s">
        <v>5707</v>
      </c>
      <c r="I2389" t="s">
        <v>6388</v>
      </c>
      <c r="N2389" t="s">
        <v>6349</v>
      </c>
      <c r="O2389" s="5">
        <f>0</f>
        <v>0</v>
      </c>
    </row>
    <row r="2390" spans="1:15" x14ac:dyDescent="0.35">
      <c r="A2390" t="s">
        <v>6942</v>
      </c>
      <c r="B2390" t="s">
        <v>1437</v>
      </c>
      <c r="C2390" t="s">
        <v>6367</v>
      </c>
      <c r="D2390" t="s">
        <v>7212</v>
      </c>
      <c r="E2390" t="s">
        <v>119</v>
      </c>
      <c r="F2390" t="s">
        <v>119</v>
      </c>
      <c r="G2390" t="s">
        <v>165</v>
      </c>
      <c r="H2390" t="s">
        <v>5707</v>
      </c>
      <c r="I2390" t="s">
        <v>6388</v>
      </c>
      <c r="N2390" t="s">
        <v>6349</v>
      </c>
      <c r="O2390" s="5">
        <f>0</f>
        <v>0</v>
      </c>
    </row>
    <row r="2391" spans="1:15" x14ac:dyDescent="0.35">
      <c r="A2391" t="s">
        <v>6942</v>
      </c>
      <c r="B2391" t="s">
        <v>1437</v>
      </c>
      <c r="C2391" t="s">
        <v>6367</v>
      </c>
      <c r="D2391" t="s">
        <v>1988</v>
      </c>
      <c r="E2391" t="s">
        <v>119</v>
      </c>
      <c r="F2391" t="s">
        <v>119</v>
      </c>
      <c r="G2391" t="s">
        <v>165</v>
      </c>
      <c r="H2391" t="s">
        <v>5707</v>
      </c>
      <c r="I2391" t="s">
        <v>6388</v>
      </c>
      <c r="N2391" t="s">
        <v>6349</v>
      </c>
      <c r="O2391" s="5">
        <f>0</f>
        <v>0</v>
      </c>
    </row>
    <row r="2392" spans="1:15" x14ac:dyDescent="0.35">
      <c r="A2392" t="s">
        <v>6942</v>
      </c>
      <c r="B2392" t="s">
        <v>1437</v>
      </c>
      <c r="C2392" t="s">
        <v>6367</v>
      </c>
      <c r="D2392" t="s">
        <v>1989</v>
      </c>
      <c r="E2392" t="s">
        <v>119</v>
      </c>
      <c r="F2392" t="s">
        <v>119</v>
      </c>
      <c r="G2392" t="s">
        <v>165</v>
      </c>
      <c r="H2392" t="s">
        <v>5707</v>
      </c>
      <c r="I2392" t="s">
        <v>6388</v>
      </c>
      <c r="N2392" t="s">
        <v>6349</v>
      </c>
      <c r="O2392" s="5">
        <f>0</f>
        <v>0</v>
      </c>
    </row>
    <row r="2393" spans="1:15" x14ac:dyDescent="0.35">
      <c r="A2393" t="s">
        <v>6942</v>
      </c>
      <c r="B2393" t="s">
        <v>1437</v>
      </c>
      <c r="C2393" t="s">
        <v>6367</v>
      </c>
      <c r="D2393" t="s">
        <v>1990</v>
      </c>
      <c r="E2393" t="s">
        <v>119</v>
      </c>
      <c r="F2393" t="s">
        <v>119</v>
      </c>
      <c r="G2393" t="s">
        <v>165</v>
      </c>
      <c r="H2393" t="s">
        <v>5707</v>
      </c>
      <c r="I2393" t="s">
        <v>6388</v>
      </c>
      <c r="N2393" t="s">
        <v>6349</v>
      </c>
      <c r="O2393" s="5">
        <f>0</f>
        <v>0</v>
      </c>
    </row>
    <row r="2394" spans="1:15" x14ac:dyDescent="0.35">
      <c r="A2394" t="s">
        <v>6942</v>
      </c>
      <c r="B2394" t="s">
        <v>1437</v>
      </c>
      <c r="C2394" t="s">
        <v>6367</v>
      </c>
      <c r="D2394" t="s">
        <v>1991</v>
      </c>
      <c r="E2394" t="s">
        <v>119</v>
      </c>
      <c r="F2394" t="s">
        <v>119</v>
      </c>
      <c r="G2394" t="s">
        <v>165</v>
      </c>
      <c r="H2394" t="s">
        <v>5707</v>
      </c>
      <c r="I2394" t="s">
        <v>6388</v>
      </c>
      <c r="N2394" t="s">
        <v>6349</v>
      </c>
      <c r="O2394" s="5">
        <f>0</f>
        <v>0</v>
      </c>
    </row>
    <row r="2395" spans="1:15" x14ac:dyDescent="0.35">
      <c r="A2395" t="s">
        <v>6942</v>
      </c>
      <c r="B2395" t="s">
        <v>1437</v>
      </c>
      <c r="C2395" t="s">
        <v>6367</v>
      </c>
      <c r="D2395" t="s">
        <v>7213</v>
      </c>
      <c r="E2395" t="s">
        <v>119</v>
      </c>
      <c r="F2395" t="s">
        <v>119</v>
      </c>
      <c r="G2395" t="s">
        <v>165</v>
      </c>
      <c r="H2395" t="s">
        <v>5707</v>
      </c>
      <c r="I2395" t="s">
        <v>6388</v>
      </c>
      <c r="N2395" t="s">
        <v>6349</v>
      </c>
      <c r="O2395" s="5">
        <f>0</f>
        <v>0</v>
      </c>
    </row>
    <row r="2396" spans="1:15" x14ac:dyDescent="0.35">
      <c r="A2396" t="s">
        <v>6942</v>
      </c>
      <c r="B2396" t="s">
        <v>1437</v>
      </c>
      <c r="C2396" t="s">
        <v>6367</v>
      </c>
      <c r="D2396" t="s">
        <v>7214</v>
      </c>
      <c r="E2396" t="s">
        <v>119</v>
      </c>
      <c r="F2396" t="s">
        <v>119</v>
      </c>
      <c r="G2396" t="s">
        <v>165</v>
      </c>
      <c r="H2396" t="s">
        <v>5707</v>
      </c>
      <c r="I2396" t="s">
        <v>6388</v>
      </c>
      <c r="N2396" t="s">
        <v>6349</v>
      </c>
      <c r="O2396" s="5">
        <f>0</f>
        <v>0</v>
      </c>
    </row>
    <row r="2397" spans="1:15" x14ac:dyDescent="0.35">
      <c r="A2397" t="s">
        <v>6942</v>
      </c>
      <c r="B2397" t="s">
        <v>1437</v>
      </c>
      <c r="C2397" t="s">
        <v>6367</v>
      </c>
      <c r="D2397" t="s">
        <v>1992</v>
      </c>
      <c r="E2397" t="s">
        <v>119</v>
      </c>
      <c r="F2397" t="s">
        <v>119</v>
      </c>
      <c r="G2397" t="s">
        <v>165</v>
      </c>
      <c r="H2397" t="s">
        <v>5707</v>
      </c>
      <c r="I2397" t="s">
        <v>6388</v>
      </c>
      <c r="N2397" t="s">
        <v>6349</v>
      </c>
      <c r="O2397" s="5">
        <f>0</f>
        <v>0</v>
      </c>
    </row>
    <row r="2398" spans="1:15" x14ac:dyDescent="0.35">
      <c r="A2398" t="s">
        <v>6942</v>
      </c>
      <c r="B2398" t="s">
        <v>1437</v>
      </c>
      <c r="C2398" t="s">
        <v>6367</v>
      </c>
      <c r="D2398" t="s">
        <v>7215</v>
      </c>
      <c r="E2398" t="s">
        <v>119</v>
      </c>
      <c r="F2398" t="s">
        <v>119</v>
      </c>
      <c r="G2398" t="s">
        <v>165</v>
      </c>
      <c r="H2398" t="s">
        <v>5707</v>
      </c>
      <c r="I2398" t="s">
        <v>6388</v>
      </c>
      <c r="N2398" t="s">
        <v>6349</v>
      </c>
      <c r="O2398" s="5">
        <f>0</f>
        <v>0</v>
      </c>
    </row>
    <row r="2399" spans="1:15" x14ac:dyDescent="0.35">
      <c r="A2399" t="s">
        <v>6942</v>
      </c>
      <c r="B2399" t="s">
        <v>1437</v>
      </c>
      <c r="C2399" t="s">
        <v>6367</v>
      </c>
      <c r="D2399" t="s">
        <v>1993</v>
      </c>
      <c r="E2399" t="s">
        <v>119</v>
      </c>
      <c r="F2399" t="s">
        <v>119</v>
      </c>
      <c r="G2399" t="s">
        <v>165</v>
      </c>
      <c r="H2399" t="s">
        <v>5707</v>
      </c>
      <c r="I2399" t="s">
        <v>6388</v>
      </c>
      <c r="N2399" t="s">
        <v>6349</v>
      </c>
      <c r="O2399" s="5">
        <f>0</f>
        <v>0</v>
      </c>
    </row>
    <row r="2400" spans="1:15" x14ac:dyDescent="0.35">
      <c r="A2400" t="s">
        <v>6942</v>
      </c>
      <c r="B2400" t="s">
        <v>1437</v>
      </c>
      <c r="C2400" t="s">
        <v>6367</v>
      </c>
      <c r="D2400" t="s">
        <v>7216</v>
      </c>
      <c r="E2400" t="s">
        <v>119</v>
      </c>
      <c r="F2400" t="s">
        <v>119</v>
      </c>
      <c r="G2400" t="s">
        <v>165</v>
      </c>
      <c r="H2400" t="s">
        <v>5707</v>
      </c>
      <c r="I2400" t="s">
        <v>6388</v>
      </c>
      <c r="N2400" t="s">
        <v>6349</v>
      </c>
      <c r="O2400" s="5">
        <f>0</f>
        <v>0</v>
      </c>
    </row>
    <row r="2401" spans="1:15" x14ac:dyDescent="0.35">
      <c r="A2401" t="s">
        <v>6942</v>
      </c>
      <c r="B2401" t="s">
        <v>1437</v>
      </c>
      <c r="C2401" t="s">
        <v>6367</v>
      </c>
      <c r="D2401" t="s">
        <v>1994</v>
      </c>
      <c r="E2401" t="s">
        <v>119</v>
      </c>
      <c r="F2401" t="s">
        <v>119</v>
      </c>
      <c r="G2401" t="s">
        <v>165</v>
      </c>
      <c r="H2401" t="s">
        <v>5707</v>
      </c>
      <c r="I2401" t="s">
        <v>6388</v>
      </c>
      <c r="N2401" t="s">
        <v>6349</v>
      </c>
      <c r="O2401" s="5">
        <f>0</f>
        <v>0</v>
      </c>
    </row>
    <row r="2402" spans="1:15" x14ac:dyDescent="0.35">
      <c r="A2402" t="s">
        <v>6942</v>
      </c>
      <c r="B2402" t="s">
        <v>1437</v>
      </c>
      <c r="C2402" t="s">
        <v>6367</v>
      </c>
      <c r="D2402" t="s">
        <v>7217</v>
      </c>
      <c r="E2402" t="s">
        <v>119</v>
      </c>
      <c r="F2402" t="s">
        <v>119</v>
      </c>
      <c r="G2402" t="s">
        <v>165</v>
      </c>
      <c r="H2402" t="s">
        <v>5707</v>
      </c>
      <c r="I2402" t="s">
        <v>6388</v>
      </c>
      <c r="N2402" t="s">
        <v>6349</v>
      </c>
      <c r="O2402" s="5">
        <f>0</f>
        <v>0</v>
      </c>
    </row>
    <row r="2403" spans="1:15" x14ac:dyDescent="0.35">
      <c r="A2403" t="s">
        <v>6942</v>
      </c>
      <c r="B2403" t="s">
        <v>1437</v>
      </c>
      <c r="C2403" t="s">
        <v>6367</v>
      </c>
      <c r="D2403" t="s">
        <v>1995</v>
      </c>
      <c r="E2403" t="s">
        <v>119</v>
      </c>
      <c r="F2403" t="s">
        <v>119</v>
      </c>
      <c r="G2403" t="s">
        <v>165</v>
      </c>
      <c r="H2403" t="s">
        <v>5707</v>
      </c>
      <c r="I2403" t="s">
        <v>6388</v>
      </c>
      <c r="N2403" t="s">
        <v>6349</v>
      </c>
      <c r="O2403" s="5">
        <f>0</f>
        <v>0</v>
      </c>
    </row>
    <row r="2404" spans="1:15" x14ac:dyDescent="0.35">
      <c r="A2404" t="s">
        <v>6942</v>
      </c>
      <c r="B2404" t="s">
        <v>1437</v>
      </c>
      <c r="C2404" t="s">
        <v>6367</v>
      </c>
      <c r="D2404" t="s">
        <v>7218</v>
      </c>
      <c r="E2404" t="s">
        <v>119</v>
      </c>
      <c r="F2404" t="s">
        <v>119</v>
      </c>
      <c r="G2404" t="s">
        <v>165</v>
      </c>
      <c r="H2404" t="s">
        <v>5707</v>
      </c>
      <c r="I2404" t="s">
        <v>6388</v>
      </c>
      <c r="N2404" t="s">
        <v>6349</v>
      </c>
      <c r="O2404" s="5">
        <f>0</f>
        <v>0</v>
      </c>
    </row>
    <row r="2405" spans="1:15" x14ac:dyDescent="0.35">
      <c r="A2405" t="s">
        <v>6942</v>
      </c>
      <c r="B2405" t="s">
        <v>1437</v>
      </c>
      <c r="C2405" t="s">
        <v>6367</v>
      </c>
      <c r="D2405" t="s">
        <v>1996</v>
      </c>
      <c r="E2405" t="s">
        <v>119</v>
      </c>
      <c r="F2405" t="s">
        <v>119</v>
      </c>
      <c r="G2405" t="s">
        <v>165</v>
      </c>
      <c r="H2405" t="s">
        <v>5707</v>
      </c>
      <c r="I2405" t="s">
        <v>6388</v>
      </c>
      <c r="N2405" t="s">
        <v>6349</v>
      </c>
      <c r="O2405" s="5">
        <f>0</f>
        <v>0</v>
      </c>
    </row>
    <row r="2406" spans="1:15" x14ac:dyDescent="0.35">
      <c r="A2406" t="s">
        <v>6942</v>
      </c>
      <c r="B2406" t="s">
        <v>1437</v>
      </c>
      <c r="C2406" t="s">
        <v>6367</v>
      </c>
      <c r="D2406" t="s">
        <v>1997</v>
      </c>
      <c r="E2406" t="s">
        <v>119</v>
      </c>
      <c r="F2406" t="s">
        <v>119</v>
      </c>
      <c r="G2406" t="s">
        <v>165</v>
      </c>
      <c r="H2406" t="s">
        <v>5707</v>
      </c>
      <c r="I2406" t="s">
        <v>6388</v>
      </c>
      <c r="N2406" t="s">
        <v>6349</v>
      </c>
      <c r="O2406" s="5">
        <f>0</f>
        <v>0</v>
      </c>
    </row>
    <row r="2407" spans="1:15" x14ac:dyDescent="0.35">
      <c r="A2407" t="s">
        <v>6942</v>
      </c>
      <c r="B2407" t="s">
        <v>1437</v>
      </c>
      <c r="C2407" t="s">
        <v>6367</v>
      </c>
      <c r="D2407" t="s">
        <v>1998</v>
      </c>
      <c r="E2407" t="s">
        <v>119</v>
      </c>
      <c r="F2407" t="s">
        <v>119</v>
      </c>
      <c r="G2407" t="s">
        <v>165</v>
      </c>
      <c r="H2407" t="s">
        <v>5707</v>
      </c>
      <c r="I2407" t="s">
        <v>6388</v>
      </c>
      <c r="N2407" t="s">
        <v>6349</v>
      </c>
      <c r="O2407" s="5">
        <f>0</f>
        <v>0</v>
      </c>
    </row>
    <row r="2408" spans="1:15" x14ac:dyDescent="0.35">
      <c r="A2408" t="s">
        <v>6942</v>
      </c>
      <c r="B2408" t="s">
        <v>1437</v>
      </c>
      <c r="C2408" t="s">
        <v>6367</v>
      </c>
      <c r="D2408" t="s">
        <v>7219</v>
      </c>
      <c r="E2408" t="s">
        <v>119</v>
      </c>
      <c r="F2408" t="s">
        <v>119</v>
      </c>
      <c r="G2408" t="s">
        <v>165</v>
      </c>
      <c r="H2408" t="s">
        <v>5707</v>
      </c>
      <c r="I2408" t="s">
        <v>6388</v>
      </c>
      <c r="N2408" t="s">
        <v>6349</v>
      </c>
      <c r="O2408" s="5">
        <f>0</f>
        <v>0</v>
      </c>
    </row>
    <row r="2409" spans="1:15" x14ac:dyDescent="0.35">
      <c r="A2409" t="s">
        <v>6942</v>
      </c>
      <c r="B2409" t="s">
        <v>1437</v>
      </c>
      <c r="C2409" t="s">
        <v>6367</v>
      </c>
      <c r="D2409" t="s">
        <v>1999</v>
      </c>
      <c r="E2409" t="s">
        <v>119</v>
      </c>
      <c r="F2409" t="s">
        <v>119</v>
      </c>
      <c r="G2409" t="s">
        <v>165</v>
      </c>
      <c r="H2409" t="s">
        <v>5707</v>
      </c>
      <c r="I2409" t="s">
        <v>6388</v>
      </c>
      <c r="N2409" t="s">
        <v>6349</v>
      </c>
      <c r="O2409" s="5">
        <f>0</f>
        <v>0</v>
      </c>
    </row>
    <row r="2410" spans="1:15" x14ac:dyDescent="0.35">
      <c r="A2410" t="s">
        <v>6942</v>
      </c>
      <c r="B2410" t="s">
        <v>1437</v>
      </c>
      <c r="C2410" t="s">
        <v>6367</v>
      </c>
      <c r="D2410" t="s">
        <v>2000</v>
      </c>
      <c r="E2410" t="s">
        <v>119</v>
      </c>
      <c r="F2410" t="s">
        <v>119</v>
      </c>
      <c r="G2410" t="s">
        <v>165</v>
      </c>
      <c r="H2410" t="s">
        <v>5707</v>
      </c>
      <c r="I2410" t="s">
        <v>6388</v>
      </c>
      <c r="N2410" t="s">
        <v>6349</v>
      </c>
      <c r="O2410" s="5">
        <f>0</f>
        <v>0</v>
      </c>
    </row>
    <row r="2411" spans="1:15" x14ac:dyDescent="0.35">
      <c r="A2411" t="s">
        <v>6942</v>
      </c>
      <c r="B2411" t="s">
        <v>1437</v>
      </c>
      <c r="C2411" t="s">
        <v>6367</v>
      </c>
      <c r="D2411" t="s">
        <v>2001</v>
      </c>
      <c r="E2411" t="s">
        <v>119</v>
      </c>
      <c r="F2411" t="s">
        <v>119</v>
      </c>
      <c r="G2411" t="s">
        <v>165</v>
      </c>
      <c r="H2411" t="s">
        <v>5707</v>
      </c>
      <c r="I2411" t="s">
        <v>6388</v>
      </c>
      <c r="N2411" t="s">
        <v>6349</v>
      </c>
      <c r="O2411" s="5">
        <f>0</f>
        <v>0</v>
      </c>
    </row>
    <row r="2412" spans="1:15" x14ac:dyDescent="0.35">
      <c r="A2412" t="s">
        <v>6942</v>
      </c>
      <c r="B2412" t="s">
        <v>1437</v>
      </c>
      <c r="C2412" t="s">
        <v>6367</v>
      </c>
      <c r="D2412" t="s">
        <v>2002</v>
      </c>
      <c r="E2412" t="s">
        <v>119</v>
      </c>
      <c r="F2412" t="s">
        <v>119</v>
      </c>
      <c r="G2412" t="s">
        <v>165</v>
      </c>
      <c r="H2412" t="s">
        <v>5707</v>
      </c>
      <c r="I2412" t="s">
        <v>6388</v>
      </c>
      <c r="N2412" t="s">
        <v>6349</v>
      </c>
      <c r="O2412" s="5">
        <f>0</f>
        <v>0</v>
      </c>
    </row>
    <row r="2413" spans="1:15" x14ac:dyDescent="0.35">
      <c r="A2413" t="s">
        <v>6942</v>
      </c>
      <c r="B2413" t="s">
        <v>1437</v>
      </c>
      <c r="C2413" t="s">
        <v>6367</v>
      </c>
      <c r="D2413" t="s">
        <v>2003</v>
      </c>
      <c r="E2413" t="s">
        <v>119</v>
      </c>
      <c r="F2413" t="s">
        <v>119</v>
      </c>
      <c r="G2413" t="s">
        <v>165</v>
      </c>
      <c r="H2413" t="s">
        <v>5707</v>
      </c>
      <c r="I2413" t="s">
        <v>6388</v>
      </c>
      <c r="N2413" t="s">
        <v>6349</v>
      </c>
      <c r="O2413" s="5">
        <f>0</f>
        <v>0</v>
      </c>
    </row>
    <row r="2414" spans="1:15" x14ac:dyDescent="0.35">
      <c r="A2414" t="s">
        <v>6942</v>
      </c>
      <c r="B2414" t="s">
        <v>1437</v>
      </c>
      <c r="C2414" t="s">
        <v>6367</v>
      </c>
      <c r="D2414" t="s">
        <v>2004</v>
      </c>
      <c r="E2414" t="s">
        <v>119</v>
      </c>
      <c r="F2414" t="s">
        <v>119</v>
      </c>
      <c r="G2414" t="s">
        <v>165</v>
      </c>
      <c r="H2414" t="s">
        <v>5707</v>
      </c>
      <c r="I2414" t="s">
        <v>6388</v>
      </c>
      <c r="N2414" t="s">
        <v>6349</v>
      </c>
      <c r="O2414" s="5">
        <f>0</f>
        <v>0</v>
      </c>
    </row>
    <row r="2415" spans="1:15" x14ac:dyDescent="0.35">
      <c r="A2415" t="s">
        <v>6942</v>
      </c>
      <c r="B2415" t="s">
        <v>1437</v>
      </c>
      <c r="C2415" t="s">
        <v>6367</v>
      </c>
      <c r="D2415" t="s">
        <v>2005</v>
      </c>
      <c r="E2415" t="s">
        <v>119</v>
      </c>
      <c r="F2415" t="s">
        <v>119</v>
      </c>
      <c r="G2415" t="s">
        <v>165</v>
      </c>
      <c r="H2415" t="s">
        <v>5707</v>
      </c>
      <c r="I2415" t="s">
        <v>6388</v>
      </c>
      <c r="N2415" t="s">
        <v>6349</v>
      </c>
      <c r="O2415" s="5">
        <f>0</f>
        <v>0</v>
      </c>
    </row>
    <row r="2416" spans="1:15" x14ac:dyDescent="0.35">
      <c r="A2416" t="s">
        <v>6942</v>
      </c>
      <c r="B2416" t="s">
        <v>1437</v>
      </c>
      <c r="C2416" t="s">
        <v>6367</v>
      </c>
      <c r="D2416" t="s">
        <v>2006</v>
      </c>
      <c r="E2416" t="s">
        <v>119</v>
      </c>
      <c r="F2416" t="s">
        <v>119</v>
      </c>
      <c r="G2416" t="s">
        <v>165</v>
      </c>
      <c r="H2416" t="s">
        <v>5707</v>
      </c>
      <c r="I2416" t="s">
        <v>6388</v>
      </c>
      <c r="N2416" t="s">
        <v>6349</v>
      </c>
      <c r="O2416" s="5">
        <f>0</f>
        <v>0</v>
      </c>
    </row>
    <row r="2417" spans="1:15" x14ac:dyDescent="0.35">
      <c r="A2417" t="s">
        <v>6942</v>
      </c>
      <c r="B2417" t="s">
        <v>1437</v>
      </c>
      <c r="C2417" t="s">
        <v>6367</v>
      </c>
      <c r="D2417" t="s">
        <v>2007</v>
      </c>
      <c r="E2417" t="s">
        <v>119</v>
      </c>
      <c r="F2417" t="s">
        <v>119</v>
      </c>
      <c r="G2417" t="s">
        <v>165</v>
      </c>
      <c r="H2417" t="s">
        <v>5707</v>
      </c>
      <c r="I2417" t="s">
        <v>6388</v>
      </c>
      <c r="N2417" t="s">
        <v>6349</v>
      </c>
      <c r="O2417" s="5">
        <f>0</f>
        <v>0</v>
      </c>
    </row>
    <row r="2418" spans="1:15" x14ac:dyDescent="0.35">
      <c r="A2418" t="s">
        <v>6942</v>
      </c>
      <c r="B2418" t="s">
        <v>1437</v>
      </c>
      <c r="C2418" t="s">
        <v>6367</v>
      </c>
      <c r="D2418" t="s">
        <v>7220</v>
      </c>
      <c r="E2418" t="s">
        <v>119</v>
      </c>
      <c r="F2418" t="s">
        <v>119</v>
      </c>
      <c r="G2418" t="s">
        <v>165</v>
      </c>
      <c r="H2418" t="s">
        <v>5707</v>
      </c>
      <c r="I2418" t="s">
        <v>6388</v>
      </c>
      <c r="N2418" t="s">
        <v>6349</v>
      </c>
      <c r="O2418" s="5">
        <f>0</f>
        <v>0</v>
      </c>
    </row>
    <row r="2419" spans="1:15" x14ac:dyDescent="0.35">
      <c r="A2419" t="s">
        <v>6942</v>
      </c>
      <c r="B2419" t="s">
        <v>1437</v>
      </c>
      <c r="C2419" t="s">
        <v>6367</v>
      </c>
      <c r="D2419" t="s">
        <v>7221</v>
      </c>
      <c r="E2419" t="s">
        <v>119</v>
      </c>
      <c r="F2419" t="s">
        <v>119</v>
      </c>
      <c r="G2419" t="s">
        <v>165</v>
      </c>
      <c r="H2419" t="s">
        <v>5707</v>
      </c>
      <c r="I2419" t="s">
        <v>6388</v>
      </c>
      <c r="N2419" t="s">
        <v>6349</v>
      </c>
      <c r="O2419" s="5">
        <f>0</f>
        <v>0</v>
      </c>
    </row>
    <row r="2420" spans="1:15" x14ac:dyDescent="0.35">
      <c r="A2420" t="s">
        <v>6942</v>
      </c>
      <c r="B2420" t="s">
        <v>1437</v>
      </c>
      <c r="C2420" t="s">
        <v>6367</v>
      </c>
      <c r="D2420" t="s">
        <v>7222</v>
      </c>
      <c r="E2420" t="s">
        <v>119</v>
      </c>
      <c r="F2420" t="s">
        <v>119</v>
      </c>
      <c r="G2420" t="s">
        <v>165</v>
      </c>
      <c r="H2420" t="s">
        <v>5707</v>
      </c>
      <c r="I2420" t="s">
        <v>6388</v>
      </c>
      <c r="N2420" t="s">
        <v>6349</v>
      </c>
      <c r="O2420" s="5">
        <f>0</f>
        <v>0</v>
      </c>
    </row>
    <row r="2421" spans="1:15" x14ac:dyDescent="0.35">
      <c r="A2421" t="s">
        <v>6942</v>
      </c>
      <c r="B2421" t="s">
        <v>1437</v>
      </c>
      <c r="C2421" t="s">
        <v>6367</v>
      </c>
      <c r="D2421" t="s">
        <v>7223</v>
      </c>
      <c r="E2421" t="s">
        <v>119</v>
      </c>
      <c r="F2421" t="s">
        <v>119</v>
      </c>
      <c r="G2421" t="s">
        <v>165</v>
      </c>
      <c r="H2421" t="s">
        <v>5707</v>
      </c>
      <c r="I2421" t="s">
        <v>6388</v>
      </c>
      <c r="N2421" t="s">
        <v>6349</v>
      </c>
      <c r="O2421" s="5">
        <f>0</f>
        <v>0</v>
      </c>
    </row>
    <row r="2422" spans="1:15" x14ac:dyDescent="0.35">
      <c r="A2422" t="s">
        <v>6942</v>
      </c>
      <c r="B2422" t="s">
        <v>1437</v>
      </c>
      <c r="C2422" t="s">
        <v>6367</v>
      </c>
      <c r="D2422" t="s">
        <v>7224</v>
      </c>
      <c r="E2422" t="s">
        <v>119</v>
      </c>
      <c r="F2422" t="s">
        <v>119</v>
      </c>
      <c r="G2422" t="s">
        <v>165</v>
      </c>
      <c r="H2422" t="s">
        <v>5707</v>
      </c>
      <c r="I2422" t="s">
        <v>6388</v>
      </c>
      <c r="N2422" t="s">
        <v>6349</v>
      </c>
      <c r="O2422" s="5">
        <f>0</f>
        <v>0</v>
      </c>
    </row>
    <row r="2423" spans="1:15" x14ac:dyDescent="0.35">
      <c r="A2423" t="s">
        <v>6942</v>
      </c>
      <c r="B2423" t="s">
        <v>1437</v>
      </c>
      <c r="C2423" t="s">
        <v>6367</v>
      </c>
      <c r="D2423" t="s">
        <v>7225</v>
      </c>
      <c r="E2423" t="s">
        <v>119</v>
      </c>
      <c r="F2423" t="s">
        <v>119</v>
      </c>
      <c r="G2423" t="s">
        <v>165</v>
      </c>
      <c r="H2423" t="s">
        <v>5707</v>
      </c>
      <c r="I2423" t="s">
        <v>6388</v>
      </c>
      <c r="N2423" t="s">
        <v>6349</v>
      </c>
      <c r="O2423" s="5">
        <f>0</f>
        <v>0</v>
      </c>
    </row>
    <row r="2424" spans="1:15" x14ac:dyDescent="0.35">
      <c r="A2424" t="s">
        <v>6942</v>
      </c>
      <c r="B2424" t="s">
        <v>1437</v>
      </c>
      <c r="C2424" t="s">
        <v>6367</v>
      </c>
      <c r="D2424" t="s">
        <v>2008</v>
      </c>
      <c r="E2424" t="s">
        <v>119</v>
      </c>
      <c r="F2424" t="s">
        <v>119</v>
      </c>
      <c r="G2424" t="s">
        <v>165</v>
      </c>
      <c r="H2424" t="s">
        <v>5707</v>
      </c>
      <c r="I2424" t="s">
        <v>6388</v>
      </c>
      <c r="N2424" t="s">
        <v>6349</v>
      </c>
      <c r="O2424" s="5">
        <f>0</f>
        <v>0</v>
      </c>
    </row>
    <row r="2425" spans="1:15" x14ac:dyDescent="0.35">
      <c r="A2425" t="s">
        <v>6942</v>
      </c>
      <c r="B2425" t="s">
        <v>1437</v>
      </c>
      <c r="C2425" t="s">
        <v>6367</v>
      </c>
      <c r="D2425" t="s">
        <v>7226</v>
      </c>
      <c r="E2425" t="s">
        <v>119</v>
      </c>
      <c r="F2425" t="s">
        <v>119</v>
      </c>
      <c r="G2425" t="s">
        <v>165</v>
      </c>
      <c r="H2425" t="s">
        <v>5707</v>
      </c>
      <c r="I2425" t="s">
        <v>6388</v>
      </c>
      <c r="N2425" t="s">
        <v>6349</v>
      </c>
      <c r="O2425" s="5">
        <f>0</f>
        <v>0</v>
      </c>
    </row>
    <row r="2426" spans="1:15" x14ac:dyDescent="0.35">
      <c r="A2426" t="s">
        <v>6942</v>
      </c>
      <c r="B2426" t="s">
        <v>1437</v>
      </c>
      <c r="C2426" t="s">
        <v>6367</v>
      </c>
      <c r="D2426" t="s">
        <v>2010</v>
      </c>
      <c r="E2426" t="s">
        <v>119</v>
      </c>
      <c r="F2426" t="s">
        <v>119</v>
      </c>
      <c r="G2426" t="s">
        <v>165</v>
      </c>
      <c r="H2426" t="s">
        <v>5707</v>
      </c>
      <c r="I2426" t="s">
        <v>6388</v>
      </c>
      <c r="N2426" t="s">
        <v>6349</v>
      </c>
      <c r="O2426" s="5">
        <f>0</f>
        <v>0</v>
      </c>
    </row>
    <row r="2427" spans="1:15" x14ac:dyDescent="0.35">
      <c r="A2427" t="s">
        <v>6942</v>
      </c>
      <c r="B2427" t="s">
        <v>1437</v>
      </c>
      <c r="C2427" t="s">
        <v>6367</v>
      </c>
      <c r="D2427" t="s">
        <v>7227</v>
      </c>
      <c r="E2427" t="s">
        <v>119</v>
      </c>
      <c r="F2427" t="s">
        <v>119</v>
      </c>
      <c r="G2427" t="s">
        <v>165</v>
      </c>
      <c r="H2427" t="s">
        <v>5707</v>
      </c>
      <c r="I2427" t="s">
        <v>6388</v>
      </c>
      <c r="N2427" t="s">
        <v>6349</v>
      </c>
      <c r="O2427" s="5">
        <f>0</f>
        <v>0</v>
      </c>
    </row>
    <row r="2428" spans="1:15" x14ac:dyDescent="0.35">
      <c r="A2428" t="s">
        <v>6942</v>
      </c>
      <c r="B2428" t="s">
        <v>1437</v>
      </c>
      <c r="C2428" t="s">
        <v>6367</v>
      </c>
      <c r="D2428" t="s">
        <v>7228</v>
      </c>
      <c r="E2428" t="s">
        <v>119</v>
      </c>
      <c r="F2428" t="s">
        <v>119</v>
      </c>
      <c r="G2428" t="s">
        <v>165</v>
      </c>
      <c r="H2428" t="s">
        <v>5707</v>
      </c>
      <c r="I2428" t="s">
        <v>6388</v>
      </c>
      <c r="N2428" t="s">
        <v>6349</v>
      </c>
      <c r="O2428" s="5">
        <f>0</f>
        <v>0</v>
      </c>
    </row>
    <row r="2429" spans="1:15" x14ac:dyDescent="0.35">
      <c r="A2429" t="s">
        <v>6942</v>
      </c>
      <c r="B2429" t="s">
        <v>1437</v>
      </c>
      <c r="C2429" t="s">
        <v>6367</v>
      </c>
      <c r="D2429" t="s">
        <v>2011</v>
      </c>
      <c r="E2429" t="s">
        <v>119</v>
      </c>
      <c r="F2429" t="s">
        <v>119</v>
      </c>
      <c r="G2429" t="s">
        <v>165</v>
      </c>
      <c r="H2429" t="s">
        <v>5707</v>
      </c>
      <c r="I2429" t="s">
        <v>6388</v>
      </c>
      <c r="N2429" t="s">
        <v>6349</v>
      </c>
      <c r="O2429" s="5">
        <f>0</f>
        <v>0</v>
      </c>
    </row>
    <row r="2430" spans="1:15" x14ac:dyDescent="0.35">
      <c r="A2430" t="s">
        <v>6942</v>
      </c>
      <c r="B2430" t="s">
        <v>1437</v>
      </c>
      <c r="C2430" t="s">
        <v>6367</v>
      </c>
      <c r="D2430" t="s">
        <v>7229</v>
      </c>
      <c r="E2430" t="s">
        <v>119</v>
      </c>
      <c r="F2430" t="s">
        <v>119</v>
      </c>
      <c r="G2430" t="s">
        <v>165</v>
      </c>
      <c r="H2430" t="s">
        <v>5707</v>
      </c>
      <c r="I2430" t="s">
        <v>6388</v>
      </c>
      <c r="N2430" t="s">
        <v>6349</v>
      </c>
      <c r="O2430" s="5">
        <f>0</f>
        <v>0</v>
      </c>
    </row>
    <row r="2431" spans="1:15" x14ac:dyDescent="0.35">
      <c r="A2431" t="s">
        <v>6942</v>
      </c>
      <c r="B2431" t="s">
        <v>1437</v>
      </c>
      <c r="C2431" t="s">
        <v>6367</v>
      </c>
      <c r="D2431" t="s">
        <v>2012</v>
      </c>
      <c r="E2431" t="s">
        <v>119</v>
      </c>
      <c r="F2431" t="s">
        <v>119</v>
      </c>
      <c r="G2431" t="s">
        <v>165</v>
      </c>
      <c r="H2431" t="s">
        <v>5707</v>
      </c>
      <c r="I2431" t="s">
        <v>6388</v>
      </c>
      <c r="N2431" t="s">
        <v>6349</v>
      </c>
      <c r="O2431" s="5">
        <f>0</f>
        <v>0</v>
      </c>
    </row>
    <row r="2432" spans="1:15" x14ac:dyDescent="0.35">
      <c r="A2432" t="s">
        <v>6942</v>
      </c>
      <c r="B2432" t="s">
        <v>1437</v>
      </c>
      <c r="C2432" t="s">
        <v>6367</v>
      </c>
      <c r="D2432" t="s">
        <v>7230</v>
      </c>
      <c r="E2432" t="s">
        <v>119</v>
      </c>
      <c r="F2432" t="s">
        <v>119</v>
      </c>
      <c r="G2432" t="s">
        <v>165</v>
      </c>
      <c r="H2432" t="s">
        <v>5707</v>
      </c>
      <c r="I2432" t="s">
        <v>6388</v>
      </c>
      <c r="N2432" t="s">
        <v>6349</v>
      </c>
      <c r="O2432" s="5">
        <f>0</f>
        <v>0</v>
      </c>
    </row>
    <row r="2433" spans="1:15" x14ac:dyDescent="0.35">
      <c r="A2433" t="s">
        <v>6942</v>
      </c>
      <c r="B2433" t="s">
        <v>1437</v>
      </c>
      <c r="C2433" t="s">
        <v>6367</v>
      </c>
      <c r="D2433" t="s">
        <v>2015</v>
      </c>
      <c r="E2433" t="s">
        <v>119</v>
      </c>
      <c r="F2433" t="s">
        <v>119</v>
      </c>
      <c r="G2433" t="s">
        <v>165</v>
      </c>
      <c r="H2433" t="s">
        <v>5707</v>
      </c>
      <c r="I2433" t="s">
        <v>6388</v>
      </c>
      <c r="N2433" t="s">
        <v>6349</v>
      </c>
      <c r="O2433" s="5">
        <f>0</f>
        <v>0</v>
      </c>
    </row>
    <row r="2434" spans="1:15" x14ac:dyDescent="0.35">
      <c r="A2434" t="s">
        <v>6942</v>
      </c>
      <c r="B2434" t="s">
        <v>1437</v>
      </c>
      <c r="C2434" t="s">
        <v>6367</v>
      </c>
      <c r="D2434" t="s">
        <v>7231</v>
      </c>
      <c r="E2434" t="s">
        <v>119</v>
      </c>
      <c r="F2434" t="s">
        <v>119</v>
      </c>
      <c r="G2434" t="s">
        <v>165</v>
      </c>
      <c r="H2434" t="s">
        <v>5707</v>
      </c>
      <c r="I2434" t="s">
        <v>6388</v>
      </c>
      <c r="N2434" t="s">
        <v>6349</v>
      </c>
      <c r="O2434" s="5">
        <f>0</f>
        <v>0</v>
      </c>
    </row>
    <row r="2435" spans="1:15" x14ac:dyDescent="0.35">
      <c r="A2435" t="s">
        <v>6942</v>
      </c>
      <c r="B2435" t="s">
        <v>1437</v>
      </c>
      <c r="C2435" t="s">
        <v>6367</v>
      </c>
      <c r="D2435" t="s">
        <v>2016</v>
      </c>
      <c r="E2435" t="s">
        <v>119</v>
      </c>
      <c r="F2435" t="s">
        <v>119</v>
      </c>
      <c r="G2435" t="s">
        <v>165</v>
      </c>
      <c r="H2435" t="s">
        <v>5707</v>
      </c>
      <c r="I2435" t="s">
        <v>6388</v>
      </c>
      <c r="N2435" t="s">
        <v>6349</v>
      </c>
      <c r="O2435" s="5">
        <f>0</f>
        <v>0</v>
      </c>
    </row>
    <row r="2436" spans="1:15" x14ac:dyDescent="0.35">
      <c r="A2436" t="s">
        <v>6942</v>
      </c>
      <c r="B2436" t="s">
        <v>1437</v>
      </c>
      <c r="C2436" t="s">
        <v>6367</v>
      </c>
      <c r="D2436" t="s">
        <v>7232</v>
      </c>
      <c r="E2436" t="s">
        <v>119</v>
      </c>
      <c r="F2436" t="s">
        <v>119</v>
      </c>
      <c r="G2436" t="s">
        <v>165</v>
      </c>
      <c r="H2436" t="s">
        <v>5707</v>
      </c>
      <c r="I2436" t="s">
        <v>6388</v>
      </c>
      <c r="N2436" t="s">
        <v>6349</v>
      </c>
      <c r="O2436" s="5">
        <f>0</f>
        <v>0</v>
      </c>
    </row>
    <row r="2437" spans="1:15" x14ac:dyDescent="0.35">
      <c r="A2437" t="s">
        <v>6942</v>
      </c>
      <c r="B2437" t="s">
        <v>1437</v>
      </c>
      <c r="C2437" t="s">
        <v>6367</v>
      </c>
      <c r="D2437" t="s">
        <v>2018</v>
      </c>
      <c r="E2437" t="s">
        <v>119</v>
      </c>
      <c r="F2437" t="s">
        <v>119</v>
      </c>
      <c r="G2437" t="s">
        <v>165</v>
      </c>
      <c r="H2437" t="s">
        <v>5707</v>
      </c>
      <c r="I2437" t="s">
        <v>6388</v>
      </c>
      <c r="N2437" t="s">
        <v>6349</v>
      </c>
      <c r="O2437" s="5">
        <f>0</f>
        <v>0</v>
      </c>
    </row>
    <row r="2438" spans="1:15" x14ac:dyDescent="0.35">
      <c r="A2438" t="s">
        <v>6942</v>
      </c>
      <c r="B2438" t="s">
        <v>1437</v>
      </c>
      <c r="C2438" t="s">
        <v>6367</v>
      </c>
      <c r="D2438" t="s">
        <v>2019</v>
      </c>
      <c r="E2438" t="s">
        <v>119</v>
      </c>
      <c r="F2438" t="s">
        <v>119</v>
      </c>
      <c r="G2438" t="s">
        <v>165</v>
      </c>
      <c r="H2438" t="s">
        <v>5707</v>
      </c>
      <c r="I2438" t="s">
        <v>6388</v>
      </c>
      <c r="N2438" t="s">
        <v>6349</v>
      </c>
      <c r="O2438" s="5">
        <f>0</f>
        <v>0</v>
      </c>
    </row>
    <row r="2439" spans="1:15" x14ac:dyDescent="0.35">
      <c r="A2439" t="s">
        <v>6942</v>
      </c>
      <c r="B2439" t="s">
        <v>1437</v>
      </c>
      <c r="C2439" t="s">
        <v>6367</v>
      </c>
      <c r="D2439" t="s">
        <v>2020</v>
      </c>
      <c r="E2439" t="s">
        <v>119</v>
      </c>
      <c r="F2439" t="s">
        <v>119</v>
      </c>
      <c r="G2439" t="s">
        <v>165</v>
      </c>
      <c r="H2439" t="s">
        <v>5707</v>
      </c>
      <c r="I2439" t="s">
        <v>6388</v>
      </c>
      <c r="N2439" t="s">
        <v>6349</v>
      </c>
      <c r="O2439" s="5">
        <f>0</f>
        <v>0</v>
      </c>
    </row>
    <row r="2440" spans="1:15" x14ac:dyDescent="0.35">
      <c r="A2440" t="s">
        <v>6942</v>
      </c>
      <c r="B2440" t="s">
        <v>1437</v>
      </c>
      <c r="C2440" t="s">
        <v>6367</v>
      </c>
      <c r="D2440" t="s">
        <v>7233</v>
      </c>
      <c r="E2440" t="s">
        <v>119</v>
      </c>
      <c r="F2440" t="s">
        <v>119</v>
      </c>
      <c r="G2440" t="s">
        <v>165</v>
      </c>
      <c r="H2440" t="s">
        <v>5707</v>
      </c>
      <c r="I2440" t="s">
        <v>6388</v>
      </c>
      <c r="N2440" t="s">
        <v>6349</v>
      </c>
      <c r="O2440" s="5">
        <f>0</f>
        <v>0</v>
      </c>
    </row>
    <row r="2441" spans="1:15" x14ac:dyDescent="0.35">
      <c r="A2441" t="s">
        <v>6942</v>
      </c>
      <c r="B2441" t="s">
        <v>1437</v>
      </c>
      <c r="C2441" t="s">
        <v>6367</v>
      </c>
      <c r="D2441" t="s">
        <v>7234</v>
      </c>
      <c r="E2441" t="s">
        <v>119</v>
      </c>
      <c r="F2441" t="s">
        <v>119</v>
      </c>
      <c r="G2441" t="s">
        <v>165</v>
      </c>
      <c r="H2441" t="s">
        <v>5707</v>
      </c>
      <c r="I2441" t="s">
        <v>6388</v>
      </c>
      <c r="N2441" t="s">
        <v>6349</v>
      </c>
      <c r="O2441" s="5">
        <f>0</f>
        <v>0</v>
      </c>
    </row>
    <row r="2442" spans="1:15" x14ac:dyDescent="0.35">
      <c r="A2442" t="s">
        <v>6942</v>
      </c>
      <c r="B2442" t="s">
        <v>1437</v>
      </c>
      <c r="C2442" t="s">
        <v>6367</v>
      </c>
      <c r="D2442" t="s">
        <v>2021</v>
      </c>
      <c r="E2442" t="s">
        <v>119</v>
      </c>
      <c r="F2442" t="s">
        <v>119</v>
      </c>
      <c r="G2442" t="s">
        <v>165</v>
      </c>
      <c r="H2442" t="s">
        <v>5707</v>
      </c>
      <c r="I2442" t="s">
        <v>6388</v>
      </c>
      <c r="N2442" t="s">
        <v>6349</v>
      </c>
      <c r="O2442" s="5">
        <f>0</f>
        <v>0</v>
      </c>
    </row>
    <row r="2443" spans="1:15" x14ac:dyDescent="0.35">
      <c r="A2443" t="s">
        <v>6942</v>
      </c>
      <c r="B2443" t="s">
        <v>1437</v>
      </c>
      <c r="C2443" t="s">
        <v>6367</v>
      </c>
      <c r="D2443" t="s">
        <v>2022</v>
      </c>
      <c r="E2443" t="s">
        <v>119</v>
      </c>
      <c r="F2443" t="s">
        <v>119</v>
      </c>
      <c r="G2443" t="s">
        <v>165</v>
      </c>
      <c r="H2443" t="s">
        <v>5707</v>
      </c>
      <c r="I2443" t="s">
        <v>6388</v>
      </c>
      <c r="N2443" t="s">
        <v>6349</v>
      </c>
      <c r="O2443" s="5">
        <f>0</f>
        <v>0</v>
      </c>
    </row>
    <row r="2444" spans="1:15" x14ac:dyDescent="0.35">
      <c r="A2444" t="s">
        <v>6942</v>
      </c>
      <c r="B2444" t="s">
        <v>1437</v>
      </c>
      <c r="C2444" t="s">
        <v>6367</v>
      </c>
      <c r="D2444" t="s">
        <v>2023</v>
      </c>
      <c r="E2444" t="s">
        <v>119</v>
      </c>
      <c r="F2444" t="s">
        <v>119</v>
      </c>
      <c r="G2444" t="s">
        <v>165</v>
      </c>
      <c r="H2444" t="s">
        <v>5707</v>
      </c>
      <c r="I2444" t="s">
        <v>6388</v>
      </c>
      <c r="N2444" t="s">
        <v>6349</v>
      </c>
      <c r="O2444" s="5">
        <f>0</f>
        <v>0</v>
      </c>
    </row>
    <row r="2445" spans="1:15" x14ac:dyDescent="0.35">
      <c r="A2445" t="s">
        <v>6942</v>
      </c>
      <c r="B2445" t="s">
        <v>1437</v>
      </c>
      <c r="C2445" t="s">
        <v>6367</v>
      </c>
      <c r="D2445" t="s">
        <v>2024</v>
      </c>
      <c r="E2445" t="s">
        <v>119</v>
      </c>
      <c r="F2445" t="s">
        <v>119</v>
      </c>
      <c r="G2445" t="s">
        <v>165</v>
      </c>
      <c r="H2445" t="s">
        <v>5707</v>
      </c>
      <c r="I2445" t="s">
        <v>6388</v>
      </c>
      <c r="N2445" t="s">
        <v>6349</v>
      </c>
      <c r="O2445" s="5">
        <f>0</f>
        <v>0</v>
      </c>
    </row>
    <row r="2446" spans="1:15" x14ac:dyDescent="0.35">
      <c r="A2446" t="s">
        <v>6942</v>
      </c>
      <c r="B2446" t="s">
        <v>1437</v>
      </c>
      <c r="C2446" t="s">
        <v>6367</v>
      </c>
      <c r="D2446" t="s">
        <v>2025</v>
      </c>
      <c r="E2446" t="s">
        <v>119</v>
      </c>
      <c r="F2446" t="s">
        <v>119</v>
      </c>
      <c r="G2446" t="s">
        <v>165</v>
      </c>
      <c r="H2446" t="s">
        <v>5707</v>
      </c>
      <c r="I2446" t="s">
        <v>6388</v>
      </c>
      <c r="N2446" t="s">
        <v>6349</v>
      </c>
      <c r="O2446" s="5">
        <f>0</f>
        <v>0</v>
      </c>
    </row>
    <row r="2447" spans="1:15" x14ac:dyDescent="0.35">
      <c r="A2447" t="s">
        <v>6942</v>
      </c>
      <c r="B2447" t="s">
        <v>1437</v>
      </c>
      <c r="C2447" t="s">
        <v>6367</v>
      </c>
      <c r="D2447" t="s">
        <v>2026</v>
      </c>
      <c r="E2447" t="s">
        <v>119</v>
      </c>
      <c r="F2447" t="s">
        <v>119</v>
      </c>
      <c r="G2447" t="s">
        <v>165</v>
      </c>
      <c r="H2447" t="s">
        <v>5707</v>
      </c>
      <c r="I2447" t="s">
        <v>6388</v>
      </c>
      <c r="N2447" t="s">
        <v>6349</v>
      </c>
      <c r="O2447" s="5">
        <f>0</f>
        <v>0</v>
      </c>
    </row>
    <row r="2448" spans="1:15" x14ac:dyDescent="0.35">
      <c r="A2448" t="s">
        <v>6942</v>
      </c>
      <c r="B2448" t="s">
        <v>1437</v>
      </c>
      <c r="C2448" t="s">
        <v>6367</v>
      </c>
      <c r="D2448" t="s">
        <v>7235</v>
      </c>
      <c r="E2448" t="s">
        <v>119</v>
      </c>
      <c r="F2448" t="s">
        <v>119</v>
      </c>
      <c r="G2448" t="s">
        <v>165</v>
      </c>
      <c r="H2448" t="s">
        <v>5707</v>
      </c>
      <c r="I2448" t="s">
        <v>6388</v>
      </c>
      <c r="N2448" t="s">
        <v>6349</v>
      </c>
      <c r="O2448" s="5">
        <f>0</f>
        <v>0</v>
      </c>
    </row>
    <row r="2449" spans="1:15" x14ac:dyDescent="0.35">
      <c r="A2449" t="s">
        <v>6942</v>
      </c>
      <c r="B2449" t="s">
        <v>1437</v>
      </c>
      <c r="C2449" t="s">
        <v>6367</v>
      </c>
      <c r="D2449" t="s">
        <v>7236</v>
      </c>
      <c r="E2449" t="s">
        <v>119</v>
      </c>
      <c r="F2449" t="s">
        <v>119</v>
      </c>
      <c r="G2449" t="s">
        <v>165</v>
      </c>
      <c r="H2449" t="s">
        <v>5707</v>
      </c>
      <c r="I2449" t="s">
        <v>6388</v>
      </c>
      <c r="N2449" t="s">
        <v>6349</v>
      </c>
      <c r="O2449" s="5">
        <f>0</f>
        <v>0</v>
      </c>
    </row>
    <row r="2450" spans="1:15" x14ac:dyDescent="0.35">
      <c r="A2450" t="s">
        <v>6942</v>
      </c>
      <c r="B2450" t="s">
        <v>1437</v>
      </c>
      <c r="C2450" t="s">
        <v>6367</v>
      </c>
      <c r="D2450" t="s">
        <v>2027</v>
      </c>
      <c r="E2450" t="s">
        <v>119</v>
      </c>
      <c r="F2450" t="s">
        <v>119</v>
      </c>
      <c r="G2450" t="s">
        <v>165</v>
      </c>
      <c r="H2450" t="s">
        <v>5707</v>
      </c>
      <c r="I2450" t="s">
        <v>6388</v>
      </c>
      <c r="N2450" t="s">
        <v>6349</v>
      </c>
      <c r="O2450" s="5">
        <f>0</f>
        <v>0</v>
      </c>
    </row>
    <row r="2451" spans="1:15" x14ac:dyDescent="0.35">
      <c r="A2451" t="s">
        <v>6942</v>
      </c>
      <c r="B2451" t="s">
        <v>1437</v>
      </c>
      <c r="C2451" t="s">
        <v>6367</v>
      </c>
      <c r="D2451" t="s">
        <v>2028</v>
      </c>
      <c r="E2451" t="s">
        <v>119</v>
      </c>
      <c r="F2451" t="s">
        <v>119</v>
      </c>
      <c r="G2451" t="s">
        <v>165</v>
      </c>
      <c r="H2451" t="s">
        <v>5707</v>
      </c>
      <c r="I2451" t="s">
        <v>6388</v>
      </c>
      <c r="N2451" t="s">
        <v>6349</v>
      </c>
      <c r="O2451" s="5">
        <f>0</f>
        <v>0</v>
      </c>
    </row>
    <row r="2452" spans="1:15" x14ac:dyDescent="0.35">
      <c r="A2452" t="s">
        <v>6942</v>
      </c>
      <c r="B2452" t="s">
        <v>1437</v>
      </c>
      <c r="C2452" t="s">
        <v>6367</v>
      </c>
      <c r="D2452" t="s">
        <v>2029</v>
      </c>
      <c r="E2452" t="s">
        <v>119</v>
      </c>
      <c r="F2452" t="s">
        <v>119</v>
      </c>
      <c r="G2452" t="s">
        <v>165</v>
      </c>
      <c r="H2452" t="s">
        <v>5707</v>
      </c>
      <c r="I2452" t="s">
        <v>6388</v>
      </c>
      <c r="N2452" t="s">
        <v>6349</v>
      </c>
      <c r="O2452" s="5">
        <f>0</f>
        <v>0</v>
      </c>
    </row>
    <row r="2453" spans="1:15" x14ac:dyDescent="0.35">
      <c r="A2453" t="s">
        <v>6942</v>
      </c>
      <c r="B2453" t="s">
        <v>1437</v>
      </c>
      <c r="C2453" t="s">
        <v>6367</v>
      </c>
      <c r="D2453" t="s">
        <v>2030</v>
      </c>
      <c r="E2453" t="s">
        <v>119</v>
      </c>
      <c r="F2453" t="s">
        <v>119</v>
      </c>
      <c r="G2453" t="s">
        <v>165</v>
      </c>
      <c r="H2453" t="s">
        <v>5707</v>
      </c>
      <c r="I2453" t="s">
        <v>6388</v>
      </c>
      <c r="N2453" t="s">
        <v>6349</v>
      </c>
      <c r="O2453" s="5">
        <f>0</f>
        <v>0</v>
      </c>
    </row>
    <row r="2454" spans="1:15" x14ac:dyDescent="0.35">
      <c r="A2454" t="s">
        <v>6942</v>
      </c>
      <c r="B2454" t="s">
        <v>1437</v>
      </c>
      <c r="C2454" t="s">
        <v>6367</v>
      </c>
      <c r="D2454" t="s">
        <v>7237</v>
      </c>
      <c r="E2454" t="s">
        <v>119</v>
      </c>
      <c r="F2454" t="s">
        <v>119</v>
      </c>
      <c r="G2454" t="s">
        <v>165</v>
      </c>
      <c r="H2454" t="s">
        <v>5707</v>
      </c>
      <c r="I2454" t="s">
        <v>6388</v>
      </c>
      <c r="N2454" t="s">
        <v>6349</v>
      </c>
      <c r="O2454" s="5">
        <f>0</f>
        <v>0</v>
      </c>
    </row>
    <row r="2455" spans="1:15" x14ac:dyDescent="0.35">
      <c r="A2455" t="s">
        <v>6942</v>
      </c>
      <c r="B2455" t="s">
        <v>1437</v>
      </c>
      <c r="C2455" t="s">
        <v>6367</v>
      </c>
      <c r="D2455" t="s">
        <v>2031</v>
      </c>
      <c r="E2455" t="s">
        <v>119</v>
      </c>
      <c r="F2455" t="s">
        <v>119</v>
      </c>
      <c r="G2455" t="s">
        <v>165</v>
      </c>
      <c r="H2455" t="s">
        <v>5707</v>
      </c>
      <c r="I2455" t="s">
        <v>6388</v>
      </c>
      <c r="N2455" t="s">
        <v>6349</v>
      </c>
      <c r="O2455" s="5">
        <f>0</f>
        <v>0</v>
      </c>
    </row>
    <row r="2456" spans="1:15" x14ac:dyDescent="0.35">
      <c r="A2456" t="s">
        <v>6942</v>
      </c>
      <c r="B2456" t="s">
        <v>1437</v>
      </c>
      <c r="C2456" t="s">
        <v>6367</v>
      </c>
      <c r="D2456" t="s">
        <v>2032</v>
      </c>
      <c r="E2456" t="s">
        <v>119</v>
      </c>
      <c r="F2456" t="s">
        <v>119</v>
      </c>
      <c r="G2456" t="s">
        <v>165</v>
      </c>
      <c r="H2456" t="s">
        <v>5707</v>
      </c>
      <c r="I2456" t="s">
        <v>6388</v>
      </c>
      <c r="N2456" t="s">
        <v>6349</v>
      </c>
      <c r="O2456" s="5">
        <f>0</f>
        <v>0</v>
      </c>
    </row>
    <row r="2457" spans="1:15" x14ac:dyDescent="0.35">
      <c r="A2457" t="s">
        <v>6942</v>
      </c>
      <c r="B2457" t="s">
        <v>1437</v>
      </c>
      <c r="C2457" t="s">
        <v>6367</v>
      </c>
      <c r="D2457" t="s">
        <v>2033</v>
      </c>
      <c r="E2457" t="s">
        <v>119</v>
      </c>
      <c r="F2457" t="s">
        <v>119</v>
      </c>
      <c r="G2457" t="s">
        <v>165</v>
      </c>
      <c r="H2457" t="s">
        <v>5707</v>
      </c>
      <c r="I2457" t="s">
        <v>6388</v>
      </c>
      <c r="N2457" t="s">
        <v>6349</v>
      </c>
      <c r="O2457" s="5">
        <f>0</f>
        <v>0</v>
      </c>
    </row>
    <row r="2458" spans="1:15" x14ac:dyDescent="0.35">
      <c r="A2458" t="s">
        <v>6942</v>
      </c>
      <c r="B2458" t="s">
        <v>1437</v>
      </c>
      <c r="C2458" t="s">
        <v>6367</v>
      </c>
      <c r="D2458" t="s">
        <v>2034</v>
      </c>
      <c r="E2458" t="s">
        <v>119</v>
      </c>
      <c r="F2458" t="s">
        <v>119</v>
      </c>
      <c r="G2458" t="s">
        <v>165</v>
      </c>
      <c r="H2458" t="s">
        <v>5707</v>
      </c>
      <c r="I2458" t="s">
        <v>6388</v>
      </c>
      <c r="N2458" t="s">
        <v>6349</v>
      </c>
      <c r="O2458" s="5">
        <f>0</f>
        <v>0</v>
      </c>
    </row>
    <row r="2459" spans="1:15" x14ac:dyDescent="0.35">
      <c r="A2459" t="s">
        <v>6942</v>
      </c>
      <c r="B2459" t="s">
        <v>1437</v>
      </c>
      <c r="C2459" t="s">
        <v>6367</v>
      </c>
      <c r="D2459" t="s">
        <v>7238</v>
      </c>
      <c r="E2459" t="s">
        <v>119</v>
      </c>
      <c r="F2459" t="s">
        <v>119</v>
      </c>
      <c r="G2459" t="s">
        <v>165</v>
      </c>
      <c r="H2459" t="s">
        <v>5707</v>
      </c>
      <c r="I2459" t="s">
        <v>6388</v>
      </c>
      <c r="N2459" t="s">
        <v>6349</v>
      </c>
      <c r="O2459" s="5">
        <f>0</f>
        <v>0</v>
      </c>
    </row>
    <row r="2460" spans="1:15" x14ac:dyDescent="0.35">
      <c r="A2460" t="s">
        <v>6942</v>
      </c>
      <c r="B2460" t="s">
        <v>1437</v>
      </c>
      <c r="C2460" t="s">
        <v>6367</v>
      </c>
      <c r="D2460" t="s">
        <v>7239</v>
      </c>
      <c r="E2460" t="s">
        <v>119</v>
      </c>
      <c r="F2460" t="s">
        <v>119</v>
      </c>
      <c r="G2460" t="s">
        <v>165</v>
      </c>
      <c r="H2460" t="s">
        <v>5707</v>
      </c>
      <c r="I2460" t="s">
        <v>6388</v>
      </c>
      <c r="N2460" t="s">
        <v>6349</v>
      </c>
      <c r="O2460" s="5">
        <f>0</f>
        <v>0</v>
      </c>
    </row>
    <row r="2461" spans="1:15" x14ac:dyDescent="0.35">
      <c r="A2461" t="s">
        <v>6942</v>
      </c>
      <c r="B2461" t="s">
        <v>1437</v>
      </c>
      <c r="C2461" t="s">
        <v>6367</v>
      </c>
      <c r="D2461" t="s">
        <v>2035</v>
      </c>
      <c r="E2461" t="s">
        <v>119</v>
      </c>
      <c r="F2461" t="s">
        <v>119</v>
      </c>
      <c r="G2461" t="s">
        <v>165</v>
      </c>
      <c r="H2461" t="s">
        <v>5707</v>
      </c>
      <c r="I2461" t="s">
        <v>6388</v>
      </c>
      <c r="N2461" t="s">
        <v>6349</v>
      </c>
      <c r="O2461" s="5">
        <f>0</f>
        <v>0</v>
      </c>
    </row>
    <row r="2462" spans="1:15" x14ac:dyDescent="0.35">
      <c r="A2462" t="s">
        <v>6942</v>
      </c>
      <c r="B2462" t="s">
        <v>1437</v>
      </c>
      <c r="C2462" t="s">
        <v>6367</v>
      </c>
      <c r="D2462" t="s">
        <v>7240</v>
      </c>
      <c r="E2462" t="s">
        <v>119</v>
      </c>
      <c r="F2462" t="s">
        <v>119</v>
      </c>
      <c r="G2462" t="s">
        <v>165</v>
      </c>
      <c r="H2462" t="s">
        <v>5707</v>
      </c>
      <c r="I2462" t="s">
        <v>6388</v>
      </c>
      <c r="N2462" t="s">
        <v>6349</v>
      </c>
      <c r="O2462" s="5">
        <f>0</f>
        <v>0</v>
      </c>
    </row>
    <row r="2463" spans="1:15" x14ac:dyDescent="0.35">
      <c r="A2463" t="s">
        <v>6942</v>
      </c>
      <c r="B2463" t="s">
        <v>1437</v>
      </c>
      <c r="C2463" t="s">
        <v>6367</v>
      </c>
      <c r="D2463" t="s">
        <v>7241</v>
      </c>
      <c r="E2463" t="s">
        <v>119</v>
      </c>
      <c r="F2463" t="s">
        <v>119</v>
      </c>
      <c r="G2463" t="s">
        <v>165</v>
      </c>
      <c r="H2463" t="s">
        <v>5707</v>
      </c>
      <c r="I2463" t="s">
        <v>6388</v>
      </c>
      <c r="N2463" t="s">
        <v>6349</v>
      </c>
      <c r="O2463" s="5">
        <f>0</f>
        <v>0</v>
      </c>
    </row>
    <row r="2464" spans="1:15" x14ac:dyDescent="0.35">
      <c r="A2464" t="s">
        <v>6942</v>
      </c>
      <c r="B2464" t="s">
        <v>1437</v>
      </c>
      <c r="C2464" t="s">
        <v>6367</v>
      </c>
      <c r="D2464" t="s">
        <v>7242</v>
      </c>
      <c r="E2464" t="s">
        <v>119</v>
      </c>
      <c r="F2464" t="s">
        <v>119</v>
      </c>
      <c r="G2464" t="s">
        <v>165</v>
      </c>
      <c r="H2464" t="s">
        <v>5707</v>
      </c>
      <c r="I2464" t="s">
        <v>6388</v>
      </c>
      <c r="N2464" t="s">
        <v>6349</v>
      </c>
      <c r="O2464" s="5">
        <f>0</f>
        <v>0</v>
      </c>
    </row>
    <row r="2465" spans="1:15" x14ac:dyDescent="0.35">
      <c r="A2465" t="s">
        <v>6942</v>
      </c>
      <c r="B2465" t="s">
        <v>1437</v>
      </c>
      <c r="C2465" t="s">
        <v>6367</v>
      </c>
      <c r="D2465" t="s">
        <v>2036</v>
      </c>
      <c r="E2465" t="s">
        <v>119</v>
      </c>
      <c r="F2465" t="s">
        <v>119</v>
      </c>
      <c r="G2465" t="s">
        <v>165</v>
      </c>
      <c r="H2465" t="s">
        <v>5707</v>
      </c>
      <c r="I2465" t="s">
        <v>6388</v>
      </c>
      <c r="N2465" t="s">
        <v>6349</v>
      </c>
      <c r="O2465" s="5">
        <f>0</f>
        <v>0</v>
      </c>
    </row>
    <row r="2466" spans="1:15" x14ac:dyDescent="0.35">
      <c r="A2466" t="s">
        <v>6942</v>
      </c>
      <c r="B2466" t="s">
        <v>1437</v>
      </c>
      <c r="C2466" t="s">
        <v>6367</v>
      </c>
      <c r="D2466" t="s">
        <v>2037</v>
      </c>
      <c r="E2466" t="s">
        <v>119</v>
      </c>
      <c r="F2466" t="s">
        <v>119</v>
      </c>
      <c r="G2466" t="s">
        <v>165</v>
      </c>
      <c r="H2466" t="s">
        <v>5707</v>
      </c>
      <c r="I2466" t="s">
        <v>6388</v>
      </c>
      <c r="N2466" t="s">
        <v>6349</v>
      </c>
      <c r="O2466" s="5">
        <f>0</f>
        <v>0</v>
      </c>
    </row>
    <row r="2467" spans="1:15" x14ac:dyDescent="0.35">
      <c r="A2467" t="s">
        <v>6942</v>
      </c>
      <c r="B2467" t="s">
        <v>1437</v>
      </c>
      <c r="C2467" t="s">
        <v>6367</v>
      </c>
      <c r="D2467" t="s">
        <v>7243</v>
      </c>
      <c r="E2467" t="s">
        <v>119</v>
      </c>
      <c r="F2467" t="s">
        <v>119</v>
      </c>
      <c r="G2467" t="s">
        <v>165</v>
      </c>
      <c r="H2467" t="s">
        <v>5707</v>
      </c>
      <c r="I2467" t="s">
        <v>6388</v>
      </c>
      <c r="N2467" t="s">
        <v>6349</v>
      </c>
      <c r="O2467" s="5">
        <f>0</f>
        <v>0</v>
      </c>
    </row>
    <row r="2468" spans="1:15" x14ac:dyDescent="0.35">
      <c r="A2468" t="s">
        <v>6942</v>
      </c>
      <c r="B2468" t="s">
        <v>1437</v>
      </c>
      <c r="C2468" t="s">
        <v>6367</v>
      </c>
      <c r="D2468" t="s">
        <v>2038</v>
      </c>
      <c r="E2468" t="s">
        <v>119</v>
      </c>
      <c r="F2468" t="s">
        <v>119</v>
      </c>
      <c r="G2468" t="s">
        <v>165</v>
      </c>
      <c r="H2468" t="s">
        <v>5707</v>
      </c>
      <c r="I2468" t="s">
        <v>6388</v>
      </c>
      <c r="N2468" t="s">
        <v>6349</v>
      </c>
      <c r="O2468" s="5">
        <f>0</f>
        <v>0</v>
      </c>
    </row>
    <row r="2469" spans="1:15" x14ac:dyDescent="0.35">
      <c r="A2469" t="s">
        <v>6942</v>
      </c>
      <c r="B2469" t="s">
        <v>1437</v>
      </c>
      <c r="C2469" t="s">
        <v>6367</v>
      </c>
      <c r="D2469" t="s">
        <v>2039</v>
      </c>
      <c r="E2469" t="s">
        <v>119</v>
      </c>
      <c r="F2469" t="s">
        <v>119</v>
      </c>
      <c r="G2469" t="s">
        <v>165</v>
      </c>
      <c r="H2469" t="s">
        <v>5707</v>
      </c>
      <c r="I2469" t="s">
        <v>6388</v>
      </c>
      <c r="N2469" t="s">
        <v>6349</v>
      </c>
      <c r="O2469" s="5">
        <f>0</f>
        <v>0</v>
      </c>
    </row>
    <row r="2470" spans="1:15" x14ac:dyDescent="0.35">
      <c r="A2470" t="s">
        <v>6942</v>
      </c>
      <c r="B2470" t="s">
        <v>1437</v>
      </c>
      <c r="C2470" t="s">
        <v>6367</v>
      </c>
      <c r="D2470" t="s">
        <v>2040</v>
      </c>
      <c r="E2470" t="s">
        <v>119</v>
      </c>
      <c r="F2470" t="s">
        <v>119</v>
      </c>
      <c r="G2470" t="s">
        <v>165</v>
      </c>
      <c r="H2470" t="s">
        <v>5707</v>
      </c>
      <c r="I2470" t="s">
        <v>6388</v>
      </c>
      <c r="N2470" t="s">
        <v>6349</v>
      </c>
      <c r="O2470" s="5">
        <f>0</f>
        <v>0</v>
      </c>
    </row>
    <row r="2471" spans="1:15" x14ac:dyDescent="0.35">
      <c r="A2471" t="s">
        <v>6942</v>
      </c>
      <c r="B2471" t="s">
        <v>1437</v>
      </c>
      <c r="C2471" t="s">
        <v>6367</v>
      </c>
      <c r="D2471" t="s">
        <v>2041</v>
      </c>
      <c r="E2471" t="s">
        <v>119</v>
      </c>
      <c r="F2471" t="s">
        <v>119</v>
      </c>
      <c r="G2471" t="s">
        <v>165</v>
      </c>
      <c r="H2471" t="s">
        <v>5707</v>
      </c>
      <c r="I2471" t="s">
        <v>6388</v>
      </c>
      <c r="N2471" t="s">
        <v>6349</v>
      </c>
      <c r="O2471" s="5">
        <f>0</f>
        <v>0</v>
      </c>
    </row>
    <row r="2472" spans="1:15" hidden="1" x14ac:dyDescent="0.35">
      <c r="A2472" t="s">
        <v>6942</v>
      </c>
      <c r="B2472" t="s">
        <v>1437</v>
      </c>
      <c r="C2472" t="s">
        <v>6498</v>
      </c>
      <c r="D2472" t="s">
        <v>1439</v>
      </c>
      <c r="E2472" t="s">
        <v>119</v>
      </c>
      <c r="F2472" t="s">
        <v>119</v>
      </c>
      <c r="G2472" t="s">
        <v>162</v>
      </c>
      <c r="H2472" t="s">
        <v>5707</v>
      </c>
      <c r="I2472" t="s">
        <v>6500</v>
      </c>
      <c r="N2472" t="s">
        <v>6349</v>
      </c>
      <c r="O2472" s="5">
        <f>0</f>
        <v>0</v>
      </c>
    </row>
    <row r="2473" spans="1:15" hidden="1" x14ac:dyDescent="0.35">
      <c r="A2473" t="s">
        <v>6942</v>
      </c>
      <c r="B2473" t="s">
        <v>1437</v>
      </c>
      <c r="C2473" t="s">
        <v>6498</v>
      </c>
      <c r="D2473" t="s">
        <v>1439</v>
      </c>
      <c r="E2473" t="s">
        <v>119</v>
      </c>
      <c r="F2473" t="s">
        <v>119</v>
      </c>
      <c r="G2473" t="s">
        <v>162</v>
      </c>
      <c r="H2473" t="s">
        <v>6347</v>
      </c>
      <c r="I2473" t="s">
        <v>6550</v>
      </c>
      <c r="N2473" t="s">
        <v>6349</v>
      </c>
      <c r="O2473" s="5">
        <f>0</f>
        <v>0</v>
      </c>
    </row>
    <row r="2474" spans="1:15" hidden="1" x14ac:dyDescent="0.35">
      <c r="A2474" t="s">
        <v>6942</v>
      </c>
      <c r="B2474" t="s">
        <v>1437</v>
      </c>
      <c r="C2474" t="s">
        <v>6498</v>
      </c>
      <c r="D2474" t="s">
        <v>1439</v>
      </c>
      <c r="E2474" t="s">
        <v>119</v>
      </c>
      <c r="F2474" t="s">
        <v>119</v>
      </c>
      <c r="G2474" t="s">
        <v>162</v>
      </c>
      <c r="H2474" t="s">
        <v>6347</v>
      </c>
      <c r="I2474" t="s">
        <v>6499</v>
      </c>
      <c r="N2474" t="s">
        <v>6349</v>
      </c>
      <c r="O2474" s="5">
        <f>0</f>
        <v>0</v>
      </c>
    </row>
    <row r="2475" spans="1:15" hidden="1" x14ac:dyDescent="0.35">
      <c r="A2475" t="s">
        <v>6942</v>
      </c>
      <c r="B2475" t="s">
        <v>1437</v>
      </c>
      <c r="C2475" t="s">
        <v>6498</v>
      </c>
      <c r="D2475" t="s">
        <v>1439</v>
      </c>
      <c r="E2475" t="s">
        <v>6549</v>
      </c>
      <c r="F2475" t="s">
        <v>119</v>
      </c>
      <c r="G2475" t="s">
        <v>154</v>
      </c>
      <c r="H2475" t="s">
        <v>5707</v>
      </c>
      <c r="I2475" t="s">
        <v>6372</v>
      </c>
      <c r="N2475" t="s">
        <v>6349</v>
      </c>
      <c r="O2475" s="5">
        <f>0</f>
        <v>0</v>
      </c>
    </row>
    <row r="2476" spans="1:15" hidden="1" x14ac:dyDescent="0.35">
      <c r="A2476" t="s">
        <v>6942</v>
      </c>
      <c r="B2476" t="s">
        <v>1437</v>
      </c>
      <c r="C2476" t="s">
        <v>6501</v>
      </c>
      <c r="D2476" t="s">
        <v>3494</v>
      </c>
      <c r="E2476" t="s">
        <v>119</v>
      </c>
      <c r="F2476" t="s">
        <v>119</v>
      </c>
      <c r="G2476" t="s">
        <v>162</v>
      </c>
      <c r="H2476" t="s">
        <v>6347</v>
      </c>
      <c r="I2476" t="s">
        <v>6502</v>
      </c>
      <c r="N2476" t="s">
        <v>6349</v>
      </c>
      <c r="O2476" s="5">
        <f>0</f>
        <v>0</v>
      </c>
    </row>
    <row r="2477" spans="1:15" hidden="1" x14ac:dyDescent="0.35">
      <c r="A2477" t="s">
        <v>6942</v>
      </c>
      <c r="B2477" t="s">
        <v>1444</v>
      </c>
      <c r="C2477" t="s">
        <v>6498</v>
      </c>
      <c r="D2477" t="s">
        <v>1445</v>
      </c>
      <c r="E2477" t="s">
        <v>119</v>
      </c>
      <c r="F2477" t="s">
        <v>119</v>
      </c>
      <c r="G2477" t="s">
        <v>162</v>
      </c>
      <c r="H2477" t="s">
        <v>5707</v>
      </c>
      <c r="I2477" t="s">
        <v>6500</v>
      </c>
      <c r="N2477" t="s">
        <v>6349</v>
      </c>
      <c r="O2477" s="5">
        <f>0</f>
        <v>0</v>
      </c>
    </row>
    <row r="2478" spans="1:15" hidden="1" x14ac:dyDescent="0.35">
      <c r="A2478" t="s">
        <v>6942</v>
      </c>
      <c r="B2478" t="s">
        <v>1444</v>
      </c>
      <c r="C2478" t="s">
        <v>6498</v>
      </c>
      <c r="D2478" t="s">
        <v>1445</v>
      </c>
      <c r="E2478" t="s">
        <v>6549</v>
      </c>
      <c r="F2478" t="s">
        <v>119</v>
      </c>
      <c r="G2478" t="s">
        <v>154</v>
      </c>
      <c r="H2478" t="s">
        <v>5707</v>
      </c>
      <c r="I2478" t="s">
        <v>6372</v>
      </c>
      <c r="N2478" t="s">
        <v>6349</v>
      </c>
      <c r="O2478" s="5">
        <f>0</f>
        <v>0</v>
      </c>
    </row>
    <row r="2479" spans="1:15" hidden="1" x14ac:dyDescent="0.35">
      <c r="A2479" t="s">
        <v>6942</v>
      </c>
      <c r="B2479" t="s">
        <v>1444</v>
      </c>
      <c r="C2479" t="s">
        <v>6498</v>
      </c>
      <c r="D2479" t="s">
        <v>1445</v>
      </c>
      <c r="E2479" t="s">
        <v>119</v>
      </c>
      <c r="F2479" t="s">
        <v>119</v>
      </c>
      <c r="G2479" t="s">
        <v>162</v>
      </c>
      <c r="H2479" t="s">
        <v>6347</v>
      </c>
      <c r="I2479" t="s">
        <v>6499</v>
      </c>
      <c r="N2479" t="s">
        <v>6349</v>
      </c>
      <c r="O2479" s="5">
        <f>0</f>
        <v>0</v>
      </c>
    </row>
    <row r="2480" spans="1:15" hidden="1" x14ac:dyDescent="0.35">
      <c r="A2480" t="s">
        <v>6942</v>
      </c>
      <c r="B2480" t="s">
        <v>1444</v>
      </c>
      <c r="C2480" t="s">
        <v>6498</v>
      </c>
      <c r="D2480" t="s">
        <v>1450</v>
      </c>
      <c r="E2480" t="s">
        <v>6549</v>
      </c>
      <c r="F2480" t="s">
        <v>119</v>
      </c>
      <c r="G2480" t="s">
        <v>154</v>
      </c>
      <c r="H2480" t="s">
        <v>5707</v>
      </c>
      <c r="I2480" t="s">
        <v>6372</v>
      </c>
      <c r="N2480" t="s">
        <v>6349</v>
      </c>
      <c r="O2480" s="5">
        <f>0</f>
        <v>0</v>
      </c>
    </row>
    <row r="2481" spans="1:15" hidden="1" x14ac:dyDescent="0.35">
      <c r="A2481" t="s">
        <v>6942</v>
      </c>
      <c r="B2481" t="s">
        <v>1444</v>
      </c>
      <c r="C2481" t="s">
        <v>6498</v>
      </c>
      <c r="D2481" t="s">
        <v>1450</v>
      </c>
      <c r="E2481" t="s">
        <v>119</v>
      </c>
      <c r="F2481" t="s">
        <v>119</v>
      </c>
      <c r="G2481" t="s">
        <v>162</v>
      </c>
      <c r="H2481" t="s">
        <v>6347</v>
      </c>
      <c r="I2481" t="s">
        <v>6550</v>
      </c>
      <c r="N2481" t="s">
        <v>6349</v>
      </c>
      <c r="O2481" s="5">
        <f>0</f>
        <v>0</v>
      </c>
    </row>
    <row r="2482" spans="1:15" hidden="1" x14ac:dyDescent="0.35">
      <c r="A2482" t="s">
        <v>6942</v>
      </c>
      <c r="B2482" t="s">
        <v>1444</v>
      </c>
      <c r="C2482" t="s">
        <v>6498</v>
      </c>
      <c r="D2482" t="s">
        <v>1450</v>
      </c>
      <c r="E2482" t="s">
        <v>119</v>
      </c>
      <c r="F2482" t="s">
        <v>119</v>
      </c>
      <c r="G2482" t="s">
        <v>162</v>
      </c>
      <c r="H2482" t="s">
        <v>5707</v>
      </c>
      <c r="I2482" t="s">
        <v>6500</v>
      </c>
      <c r="N2482" t="s">
        <v>6349</v>
      </c>
      <c r="O2482" s="5">
        <f>0</f>
        <v>0</v>
      </c>
    </row>
    <row r="2483" spans="1:15" hidden="1" x14ac:dyDescent="0.35">
      <c r="A2483" t="s">
        <v>6942</v>
      </c>
      <c r="B2483" t="s">
        <v>1444</v>
      </c>
      <c r="C2483" t="s">
        <v>6498</v>
      </c>
      <c r="D2483" t="s">
        <v>1450</v>
      </c>
      <c r="E2483" t="s">
        <v>119</v>
      </c>
      <c r="F2483" t="s">
        <v>119</v>
      </c>
      <c r="G2483" t="s">
        <v>162</v>
      </c>
      <c r="H2483" t="s">
        <v>6347</v>
      </c>
      <c r="I2483" t="s">
        <v>6499</v>
      </c>
      <c r="N2483" t="s">
        <v>6349</v>
      </c>
      <c r="O2483" s="5">
        <f>0</f>
        <v>0</v>
      </c>
    </row>
    <row r="2484" spans="1:15" hidden="1" x14ac:dyDescent="0.35">
      <c r="A2484" t="s">
        <v>6942</v>
      </c>
      <c r="B2484" t="s">
        <v>1444</v>
      </c>
      <c r="C2484" t="s">
        <v>6498</v>
      </c>
      <c r="D2484" t="s">
        <v>1453</v>
      </c>
      <c r="E2484" t="s">
        <v>119</v>
      </c>
      <c r="F2484" t="s">
        <v>119</v>
      </c>
      <c r="G2484" t="s">
        <v>162</v>
      </c>
      <c r="H2484" t="s">
        <v>5707</v>
      </c>
      <c r="I2484" t="s">
        <v>6500</v>
      </c>
      <c r="N2484" t="s">
        <v>6349</v>
      </c>
      <c r="O2484" s="5">
        <f>0</f>
        <v>0</v>
      </c>
    </row>
    <row r="2485" spans="1:15" hidden="1" x14ac:dyDescent="0.35">
      <c r="A2485" t="s">
        <v>6942</v>
      </c>
      <c r="B2485" t="s">
        <v>1444</v>
      </c>
      <c r="C2485" t="s">
        <v>6498</v>
      </c>
      <c r="D2485" t="s">
        <v>1453</v>
      </c>
      <c r="E2485" t="s">
        <v>6549</v>
      </c>
      <c r="F2485" t="s">
        <v>119</v>
      </c>
      <c r="G2485" t="s">
        <v>154</v>
      </c>
      <c r="H2485" t="s">
        <v>5707</v>
      </c>
      <c r="I2485" t="s">
        <v>6372</v>
      </c>
      <c r="N2485" t="s">
        <v>6349</v>
      </c>
      <c r="O2485" s="5">
        <f>0</f>
        <v>0</v>
      </c>
    </row>
    <row r="2486" spans="1:15" hidden="1" x14ac:dyDescent="0.35">
      <c r="A2486" t="s">
        <v>6942</v>
      </c>
      <c r="B2486" t="s">
        <v>1444</v>
      </c>
      <c r="C2486" t="s">
        <v>6498</v>
      </c>
      <c r="D2486" t="s">
        <v>1453</v>
      </c>
      <c r="E2486" t="s">
        <v>119</v>
      </c>
      <c r="F2486" t="s">
        <v>119</v>
      </c>
      <c r="G2486" t="s">
        <v>162</v>
      </c>
      <c r="H2486" t="s">
        <v>6347</v>
      </c>
      <c r="I2486" t="s">
        <v>6499</v>
      </c>
      <c r="N2486" t="s">
        <v>6349</v>
      </c>
      <c r="O2486" s="5">
        <f>0</f>
        <v>0</v>
      </c>
    </row>
    <row r="2487" spans="1:15" x14ac:dyDescent="0.35">
      <c r="A2487" t="s">
        <v>6942</v>
      </c>
      <c r="B2487" t="s">
        <v>1456</v>
      </c>
      <c r="C2487" t="s">
        <v>6367</v>
      </c>
      <c r="D2487" t="s">
        <v>2042</v>
      </c>
      <c r="E2487" t="s">
        <v>119</v>
      </c>
      <c r="F2487" t="s">
        <v>119</v>
      </c>
      <c r="G2487" t="s">
        <v>165</v>
      </c>
      <c r="H2487" t="s">
        <v>5707</v>
      </c>
      <c r="I2487" t="s">
        <v>6388</v>
      </c>
      <c r="N2487" t="s">
        <v>6349</v>
      </c>
      <c r="O2487" s="5">
        <f>0</f>
        <v>0</v>
      </c>
    </row>
    <row r="2488" spans="1:15" x14ac:dyDescent="0.35">
      <c r="A2488" t="s">
        <v>6942</v>
      </c>
      <c r="B2488" t="s">
        <v>1456</v>
      </c>
      <c r="C2488" t="s">
        <v>6367</v>
      </c>
      <c r="D2488" t="s">
        <v>2044</v>
      </c>
      <c r="E2488" t="s">
        <v>119</v>
      </c>
      <c r="F2488" t="s">
        <v>119</v>
      </c>
      <c r="G2488" t="s">
        <v>165</v>
      </c>
      <c r="H2488" t="s">
        <v>5707</v>
      </c>
      <c r="I2488" t="s">
        <v>6388</v>
      </c>
      <c r="N2488" t="s">
        <v>6349</v>
      </c>
      <c r="O2488" s="5">
        <f>0</f>
        <v>0</v>
      </c>
    </row>
    <row r="2489" spans="1:15" x14ac:dyDescent="0.35">
      <c r="A2489" t="s">
        <v>6942</v>
      </c>
      <c r="B2489" t="s">
        <v>1456</v>
      </c>
      <c r="C2489" t="s">
        <v>6367</v>
      </c>
      <c r="D2489" t="s">
        <v>2048</v>
      </c>
      <c r="E2489" t="s">
        <v>119</v>
      </c>
      <c r="F2489" t="s">
        <v>119</v>
      </c>
      <c r="G2489" t="s">
        <v>165</v>
      </c>
      <c r="H2489" t="s">
        <v>5707</v>
      </c>
      <c r="I2489" t="s">
        <v>6388</v>
      </c>
      <c r="N2489" t="s">
        <v>6349</v>
      </c>
      <c r="O2489" s="5">
        <f>0</f>
        <v>0</v>
      </c>
    </row>
    <row r="2490" spans="1:15" x14ac:dyDescent="0.35">
      <c r="A2490" t="s">
        <v>6942</v>
      </c>
      <c r="B2490" t="s">
        <v>1456</v>
      </c>
      <c r="C2490" t="s">
        <v>6367</v>
      </c>
      <c r="D2490" t="s">
        <v>2050</v>
      </c>
      <c r="E2490" t="s">
        <v>119</v>
      </c>
      <c r="F2490" t="s">
        <v>119</v>
      </c>
      <c r="G2490" t="s">
        <v>165</v>
      </c>
      <c r="H2490" t="s">
        <v>5707</v>
      </c>
      <c r="I2490" t="s">
        <v>6388</v>
      </c>
      <c r="N2490" t="s">
        <v>6349</v>
      </c>
      <c r="O2490" s="5">
        <f>0</f>
        <v>0</v>
      </c>
    </row>
    <row r="2491" spans="1:15" x14ac:dyDescent="0.35">
      <c r="A2491" t="s">
        <v>6942</v>
      </c>
      <c r="B2491" t="s">
        <v>1456</v>
      </c>
      <c r="C2491" t="s">
        <v>6367</v>
      </c>
      <c r="D2491" t="s">
        <v>2052</v>
      </c>
      <c r="E2491" t="s">
        <v>119</v>
      </c>
      <c r="F2491" t="s">
        <v>119</v>
      </c>
      <c r="G2491" t="s">
        <v>165</v>
      </c>
      <c r="H2491" t="s">
        <v>5707</v>
      </c>
      <c r="I2491" t="s">
        <v>6388</v>
      </c>
      <c r="N2491" t="s">
        <v>6349</v>
      </c>
      <c r="O2491" s="5">
        <f>0</f>
        <v>0</v>
      </c>
    </row>
    <row r="2492" spans="1:15" x14ac:dyDescent="0.35">
      <c r="A2492" t="s">
        <v>6942</v>
      </c>
      <c r="B2492" t="s">
        <v>1456</v>
      </c>
      <c r="C2492" t="s">
        <v>6367</v>
      </c>
      <c r="D2492" t="s">
        <v>2053</v>
      </c>
      <c r="E2492" t="s">
        <v>119</v>
      </c>
      <c r="F2492" t="s">
        <v>119</v>
      </c>
      <c r="G2492" t="s">
        <v>165</v>
      </c>
      <c r="H2492" t="s">
        <v>5707</v>
      </c>
      <c r="I2492" t="s">
        <v>6388</v>
      </c>
      <c r="N2492" t="s">
        <v>6349</v>
      </c>
      <c r="O2492" s="5">
        <f>0</f>
        <v>0</v>
      </c>
    </row>
    <row r="2493" spans="1:15" x14ac:dyDescent="0.35">
      <c r="A2493" t="s">
        <v>6942</v>
      </c>
      <c r="B2493" t="s">
        <v>1456</v>
      </c>
      <c r="C2493" t="s">
        <v>6367</v>
      </c>
      <c r="D2493" t="s">
        <v>2055</v>
      </c>
      <c r="E2493" t="s">
        <v>119</v>
      </c>
      <c r="F2493" t="s">
        <v>119</v>
      </c>
      <c r="G2493" t="s">
        <v>165</v>
      </c>
      <c r="H2493" t="s">
        <v>5707</v>
      </c>
      <c r="I2493" t="s">
        <v>6388</v>
      </c>
      <c r="N2493" t="s">
        <v>6349</v>
      </c>
      <c r="O2493" s="5">
        <f>0</f>
        <v>0</v>
      </c>
    </row>
    <row r="2494" spans="1:15" x14ac:dyDescent="0.35">
      <c r="A2494" t="s">
        <v>6942</v>
      </c>
      <c r="B2494" t="s">
        <v>1456</v>
      </c>
      <c r="C2494" t="s">
        <v>6367</v>
      </c>
      <c r="D2494" t="s">
        <v>2056</v>
      </c>
      <c r="E2494" t="s">
        <v>119</v>
      </c>
      <c r="F2494" t="s">
        <v>119</v>
      </c>
      <c r="G2494" t="s">
        <v>165</v>
      </c>
      <c r="H2494" t="s">
        <v>5707</v>
      </c>
      <c r="I2494" t="s">
        <v>6388</v>
      </c>
      <c r="N2494" t="s">
        <v>6349</v>
      </c>
      <c r="O2494" s="5">
        <f>0</f>
        <v>0</v>
      </c>
    </row>
    <row r="2495" spans="1:15" x14ac:dyDescent="0.35">
      <c r="A2495" t="s">
        <v>6942</v>
      </c>
      <c r="B2495" t="s">
        <v>1456</v>
      </c>
      <c r="C2495" t="s">
        <v>6367</v>
      </c>
      <c r="D2495" t="s">
        <v>2058</v>
      </c>
      <c r="E2495" t="s">
        <v>119</v>
      </c>
      <c r="F2495" t="s">
        <v>119</v>
      </c>
      <c r="G2495" t="s">
        <v>165</v>
      </c>
      <c r="H2495" t="s">
        <v>5707</v>
      </c>
      <c r="I2495" t="s">
        <v>6388</v>
      </c>
      <c r="N2495" t="s">
        <v>6349</v>
      </c>
      <c r="O2495" s="5">
        <f>0</f>
        <v>0</v>
      </c>
    </row>
    <row r="2496" spans="1:15" x14ac:dyDescent="0.35">
      <c r="A2496" t="s">
        <v>6942</v>
      </c>
      <c r="B2496" t="s">
        <v>1456</v>
      </c>
      <c r="C2496" t="s">
        <v>6367</v>
      </c>
      <c r="D2496" t="s">
        <v>2060</v>
      </c>
      <c r="E2496" t="s">
        <v>119</v>
      </c>
      <c r="F2496" t="s">
        <v>119</v>
      </c>
      <c r="G2496" t="s">
        <v>165</v>
      </c>
      <c r="H2496" t="s">
        <v>5707</v>
      </c>
      <c r="I2496" t="s">
        <v>6388</v>
      </c>
      <c r="N2496" t="s">
        <v>6349</v>
      </c>
      <c r="O2496" s="5">
        <f>0</f>
        <v>0</v>
      </c>
    </row>
    <row r="2497" spans="1:15" x14ac:dyDescent="0.35">
      <c r="A2497" t="s">
        <v>6942</v>
      </c>
      <c r="B2497" t="s">
        <v>1456</v>
      </c>
      <c r="C2497" t="s">
        <v>6367</v>
      </c>
      <c r="D2497" t="s">
        <v>2061</v>
      </c>
      <c r="E2497" t="s">
        <v>119</v>
      </c>
      <c r="F2497" t="s">
        <v>119</v>
      </c>
      <c r="G2497" t="s">
        <v>165</v>
      </c>
      <c r="H2497" t="s">
        <v>5707</v>
      </c>
      <c r="I2497" t="s">
        <v>6388</v>
      </c>
      <c r="N2497" t="s">
        <v>6349</v>
      </c>
      <c r="O2497" s="5">
        <f>0</f>
        <v>0</v>
      </c>
    </row>
    <row r="2498" spans="1:15" x14ac:dyDescent="0.35">
      <c r="A2498" t="s">
        <v>6942</v>
      </c>
      <c r="B2498" t="s">
        <v>1456</v>
      </c>
      <c r="C2498" t="s">
        <v>6367</v>
      </c>
      <c r="D2498" t="s">
        <v>2062</v>
      </c>
      <c r="E2498" t="s">
        <v>119</v>
      </c>
      <c r="F2498" t="s">
        <v>119</v>
      </c>
      <c r="G2498" t="s">
        <v>165</v>
      </c>
      <c r="H2498" t="s">
        <v>5707</v>
      </c>
      <c r="I2498" t="s">
        <v>6388</v>
      </c>
      <c r="N2498" t="s">
        <v>6349</v>
      </c>
      <c r="O2498" s="5">
        <f>0</f>
        <v>0</v>
      </c>
    </row>
    <row r="2499" spans="1:15" x14ac:dyDescent="0.35">
      <c r="A2499" t="s">
        <v>6942</v>
      </c>
      <c r="B2499" t="s">
        <v>1456</v>
      </c>
      <c r="C2499" t="s">
        <v>6367</v>
      </c>
      <c r="D2499" t="s">
        <v>2063</v>
      </c>
      <c r="E2499" t="s">
        <v>119</v>
      </c>
      <c r="F2499" t="s">
        <v>119</v>
      </c>
      <c r="G2499" t="s">
        <v>165</v>
      </c>
      <c r="H2499" t="s">
        <v>5707</v>
      </c>
      <c r="I2499" t="s">
        <v>6388</v>
      </c>
      <c r="N2499" t="s">
        <v>6349</v>
      </c>
      <c r="O2499" s="5">
        <f>0</f>
        <v>0</v>
      </c>
    </row>
    <row r="2500" spans="1:15" x14ac:dyDescent="0.35">
      <c r="A2500" t="s">
        <v>6942</v>
      </c>
      <c r="B2500" t="s">
        <v>1456</v>
      </c>
      <c r="C2500" t="s">
        <v>6367</v>
      </c>
      <c r="D2500" t="s">
        <v>2065</v>
      </c>
      <c r="E2500" t="s">
        <v>119</v>
      </c>
      <c r="F2500" t="s">
        <v>119</v>
      </c>
      <c r="G2500" t="s">
        <v>165</v>
      </c>
      <c r="H2500" t="s">
        <v>5707</v>
      </c>
      <c r="I2500" t="s">
        <v>6388</v>
      </c>
      <c r="N2500" t="s">
        <v>6349</v>
      </c>
      <c r="O2500" s="5">
        <f>0</f>
        <v>0</v>
      </c>
    </row>
    <row r="2501" spans="1:15" x14ac:dyDescent="0.35">
      <c r="A2501" t="s">
        <v>6942</v>
      </c>
      <c r="B2501" t="s">
        <v>1456</v>
      </c>
      <c r="C2501" t="s">
        <v>6367</v>
      </c>
      <c r="D2501" t="s">
        <v>2066</v>
      </c>
      <c r="E2501" t="s">
        <v>119</v>
      </c>
      <c r="F2501" t="s">
        <v>119</v>
      </c>
      <c r="G2501" t="s">
        <v>165</v>
      </c>
      <c r="H2501" t="s">
        <v>5707</v>
      </c>
      <c r="I2501" t="s">
        <v>6388</v>
      </c>
      <c r="N2501" t="s">
        <v>6349</v>
      </c>
      <c r="O2501" s="5">
        <f>0</f>
        <v>0</v>
      </c>
    </row>
    <row r="2502" spans="1:15" x14ac:dyDescent="0.35">
      <c r="A2502" t="s">
        <v>6942</v>
      </c>
      <c r="B2502" t="s">
        <v>1456</v>
      </c>
      <c r="C2502" t="s">
        <v>6367</v>
      </c>
      <c r="D2502" t="s">
        <v>2067</v>
      </c>
      <c r="E2502" t="s">
        <v>119</v>
      </c>
      <c r="F2502" t="s">
        <v>119</v>
      </c>
      <c r="G2502" t="s">
        <v>165</v>
      </c>
      <c r="H2502" t="s">
        <v>5707</v>
      </c>
      <c r="I2502" t="s">
        <v>6388</v>
      </c>
      <c r="N2502" t="s">
        <v>6349</v>
      </c>
      <c r="O2502" s="5">
        <f>0</f>
        <v>0</v>
      </c>
    </row>
    <row r="2503" spans="1:15" x14ac:dyDescent="0.35">
      <c r="A2503" t="s">
        <v>6942</v>
      </c>
      <c r="B2503" t="s">
        <v>1456</v>
      </c>
      <c r="C2503" t="s">
        <v>6367</v>
      </c>
      <c r="D2503" t="s">
        <v>2069</v>
      </c>
      <c r="E2503" t="s">
        <v>119</v>
      </c>
      <c r="F2503" t="s">
        <v>119</v>
      </c>
      <c r="G2503" t="s">
        <v>165</v>
      </c>
      <c r="H2503" t="s">
        <v>5707</v>
      </c>
      <c r="I2503" t="s">
        <v>6388</v>
      </c>
      <c r="N2503" t="s">
        <v>6349</v>
      </c>
      <c r="O2503" s="5">
        <f>0</f>
        <v>0</v>
      </c>
    </row>
    <row r="2504" spans="1:15" x14ac:dyDescent="0.35">
      <c r="A2504" t="s">
        <v>6942</v>
      </c>
      <c r="B2504" t="s">
        <v>1456</v>
      </c>
      <c r="C2504" t="s">
        <v>6367</v>
      </c>
      <c r="D2504" t="s">
        <v>2071</v>
      </c>
      <c r="E2504" t="s">
        <v>119</v>
      </c>
      <c r="F2504" t="s">
        <v>119</v>
      </c>
      <c r="G2504" t="s">
        <v>165</v>
      </c>
      <c r="H2504" t="s">
        <v>5707</v>
      </c>
      <c r="I2504" t="s">
        <v>6388</v>
      </c>
      <c r="N2504" t="s">
        <v>6349</v>
      </c>
      <c r="O2504" s="5">
        <f>0</f>
        <v>0</v>
      </c>
    </row>
    <row r="2505" spans="1:15" x14ac:dyDescent="0.35">
      <c r="A2505" t="s">
        <v>6942</v>
      </c>
      <c r="B2505" t="s">
        <v>1456</v>
      </c>
      <c r="C2505" t="s">
        <v>6367</v>
      </c>
      <c r="D2505" t="s">
        <v>2073</v>
      </c>
      <c r="E2505" t="s">
        <v>119</v>
      </c>
      <c r="F2505" t="s">
        <v>119</v>
      </c>
      <c r="G2505" t="s">
        <v>165</v>
      </c>
      <c r="H2505" t="s">
        <v>5707</v>
      </c>
      <c r="I2505" t="s">
        <v>6388</v>
      </c>
      <c r="N2505" t="s">
        <v>6349</v>
      </c>
      <c r="O2505" s="5">
        <f>0</f>
        <v>0</v>
      </c>
    </row>
    <row r="2506" spans="1:15" x14ac:dyDescent="0.35">
      <c r="A2506" t="s">
        <v>6942</v>
      </c>
      <c r="B2506" t="s">
        <v>1456</v>
      </c>
      <c r="C2506" t="s">
        <v>6367</v>
      </c>
      <c r="D2506" t="s">
        <v>2074</v>
      </c>
      <c r="E2506" t="s">
        <v>119</v>
      </c>
      <c r="F2506" t="s">
        <v>119</v>
      </c>
      <c r="G2506" t="s">
        <v>165</v>
      </c>
      <c r="H2506" t="s">
        <v>5707</v>
      </c>
      <c r="I2506" t="s">
        <v>6388</v>
      </c>
      <c r="N2506" t="s">
        <v>6349</v>
      </c>
      <c r="O2506" s="5">
        <f>0</f>
        <v>0</v>
      </c>
    </row>
    <row r="2507" spans="1:15" x14ac:dyDescent="0.35">
      <c r="A2507" t="s">
        <v>6942</v>
      </c>
      <c r="B2507" t="s">
        <v>1456</v>
      </c>
      <c r="C2507" t="s">
        <v>6367</v>
      </c>
      <c r="D2507" t="s">
        <v>2075</v>
      </c>
      <c r="E2507" t="s">
        <v>119</v>
      </c>
      <c r="F2507" t="s">
        <v>119</v>
      </c>
      <c r="G2507" t="s">
        <v>165</v>
      </c>
      <c r="H2507" t="s">
        <v>5707</v>
      </c>
      <c r="I2507" t="s">
        <v>6388</v>
      </c>
      <c r="N2507" t="s">
        <v>6349</v>
      </c>
      <c r="O2507" s="5">
        <f>0</f>
        <v>0</v>
      </c>
    </row>
    <row r="2508" spans="1:15" x14ac:dyDescent="0.35">
      <c r="A2508" t="s">
        <v>6942</v>
      </c>
      <c r="B2508" t="s">
        <v>1456</v>
      </c>
      <c r="C2508" t="s">
        <v>6367</v>
      </c>
      <c r="D2508" t="s">
        <v>2076</v>
      </c>
      <c r="E2508" t="s">
        <v>119</v>
      </c>
      <c r="F2508" t="s">
        <v>119</v>
      </c>
      <c r="G2508" t="s">
        <v>165</v>
      </c>
      <c r="H2508" t="s">
        <v>5707</v>
      </c>
      <c r="I2508" t="s">
        <v>6388</v>
      </c>
      <c r="N2508" t="s">
        <v>6349</v>
      </c>
      <c r="O2508" s="5">
        <f>0</f>
        <v>0</v>
      </c>
    </row>
    <row r="2509" spans="1:15" x14ac:dyDescent="0.35">
      <c r="A2509" t="s">
        <v>6942</v>
      </c>
      <c r="B2509" t="s">
        <v>1456</v>
      </c>
      <c r="C2509" t="s">
        <v>6367</v>
      </c>
      <c r="D2509" t="s">
        <v>2078</v>
      </c>
      <c r="E2509" t="s">
        <v>119</v>
      </c>
      <c r="F2509" t="s">
        <v>119</v>
      </c>
      <c r="G2509" t="s">
        <v>165</v>
      </c>
      <c r="H2509" t="s">
        <v>5707</v>
      </c>
      <c r="I2509" t="s">
        <v>6388</v>
      </c>
      <c r="N2509" t="s">
        <v>6349</v>
      </c>
      <c r="O2509" s="5">
        <f>0</f>
        <v>0</v>
      </c>
    </row>
    <row r="2510" spans="1:15" x14ac:dyDescent="0.35">
      <c r="A2510" t="s">
        <v>6942</v>
      </c>
      <c r="B2510" t="s">
        <v>1456</v>
      </c>
      <c r="C2510" t="s">
        <v>6367</v>
      </c>
      <c r="D2510" t="s">
        <v>2080</v>
      </c>
      <c r="E2510" t="s">
        <v>119</v>
      </c>
      <c r="F2510" t="s">
        <v>119</v>
      </c>
      <c r="G2510" t="s">
        <v>165</v>
      </c>
      <c r="H2510" t="s">
        <v>5707</v>
      </c>
      <c r="I2510" t="s">
        <v>6388</v>
      </c>
      <c r="N2510" t="s">
        <v>6349</v>
      </c>
      <c r="O2510" s="5">
        <f>0</f>
        <v>0</v>
      </c>
    </row>
    <row r="2511" spans="1:15" x14ac:dyDescent="0.35">
      <c r="A2511" t="s">
        <v>6942</v>
      </c>
      <c r="B2511" t="s">
        <v>1456</v>
      </c>
      <c r="C2511" t="s">
        <v>6367</v>
      </c>
      <c r="D2511" t="s">
        <v>2082</v>
      </c>
      <c r="E2511" t="s">
        <v>119</v>
      </c>
      <c r="F2511" t="s">
        <v>119</v>
      </c>
      <c r="G2511" t="s">
        <v>165</v>
      </c>
      <c r="H2511" t="s">
        <v>5707</v>
      </c>
      <c r="I2511" t="s">
        <v>6388</v>
      </c>
      <c r="N2511" t="s">
        <v>6349</v>
      </c>
      <c r="O2511" s="5">
        <f>0</f>
        <v>0</v>
      </c>
    </row>
    <row r="2512" spans="1:15" x14ac:dyDescent="0.35">
      <c r="A2512" t="s">
        <v>6942</v>
      </c>
      <c r="B2512" t="s">
        <v>1456</v>
      </c>
      <c r="C2512" t="s">
        <v>6367</v>
      </c>
      <c r="D2512" t="s">
        <v>2083</v>
      </c>
      <c r="E2512" t="s">
        <v>119</v>
      </c>
      <c r="F2512" t="s">
        <v>119</v>
      </c>
      <c r="G2512" t="s">
        <v>165</v>
      </c>
      <c r="H2512" t="s">
        <v>5707</v>
      </c>
      <c r="I2512" t="s">
        <v>6388</v>
      </c>
      <c r="N2512" t="s">
        <v>6349</v>
      </c>
      <c r="O2512" s="5">
        <f>0</f>
        <v>0</v>
      </c>
    </row>
    <row r="2513" spans="1:15" x14ac:dyDescent="0.35">
      <c r="A2513" t="s">
        <v>6942</v>
      </c>
      <c r="B2513" t="s">
        <v>1456</v>
      </c>
      <c r="C2513" t="s">
        <v>6367</v>
      </c>
      <c r="D2513" t="s">
        <v>2084</v>
      </c>
      <c r="E2513" t="s">
        <v>119</v>
      </c>
      <c r="F2513" t="s">
        <v>119</v>
      </c>
      <c r="G2513" t="s">
        <v>165</v>
      </c>
      <c r="H2513" t="s">
        <v>5707</v>
      </c>
      <c r="I2513" t="s">
        <v>6388</v>
      </c>
      <c r="N2513" t="s">
        <v>6349</v>
      </c>
      <c r="O2513" s="5">
        <f>0</f>
        <v>0</v>
      </c>
    </row>
    <row r="2514" spans="1:15" x14ac:dyDescent="0.35">
      <c r="A2514" t="s">
        <v>6942</v>
      </c>
      <c r="B2514" t="s">
        <v>1456</v>
      </c>
      <c r="C2514" t="s">
        <v>6367</v>
      </c>
      <c r="D2514" t="s">
        <v>2085</v>
      </c>
      <c r="E2514" t="s">
        <v>119</v>
      </c>
      <c r="F2514" t="s">
        <v>119</v>
      </c>
      <c r="G2514" t="s">
        <v>165</v>
      </c>
      <c r="H2514" t="s">
        <v>5707</v>
      </c>
      <c r="I2514" t="s">
        <v>6388</v>
      </c>
      <c r="N2514" t="s">
        <v>6349</v>
      </c>
      <c r="O2514" s="5">
        <f>0</f>
        <v>0</v>
      </c>
    </row>
    <row r="2515" spans="1:15" x14ac:dyDescent="0.35">
      <c r="A2515" t="s">
        <v>6942</v>
      </c>
      <c r="B2515" t="s">
        <v>1456</v>
      </c>
      <c r="C2515" t="s">
        <v>6367</v>
      </c>
      <c r="D2515" t="s">
        <v>2086</v>
      </c>
      <c r="E2515" t="s">
        <v>119</v>
      </c>
      <c r="F2515" t="s">
        <v>119</v>
      </c>
      <c r="G2515" t="s">
        <v>165</v>
      </c>
      <c r="H2515" t="s">
        <v>5707</v>
      </c>
      <c r="I2515" t="s">
        <v>6388</v>
      </c>
      <c r="N2515" t="s">
        <v>6349</v>
      </c>
      <c r="O2515" s="5">
        <f>0</f>
        <v>0</v>
      </c>
    </row>
    <row r="2516" spans="1:15" x14ac:dyDescent="0.35">
      <c r="A2516" t="s">
        <v>6942</v>
      </c>
      <c r="B2516" t="s">
        <v>1456</v>
      </c>
      <c r="C2516" t="s">
        <v>6367</v>
      </c>
      <c r="D2516" t="s">
        <v>2087</v>
      </c>
      <c r="E2516" t="s">
        <v>119</v>
      </c>
      <c r="F2516" t="s">
        <v>119</v>
      </c>
      <c r="G2516" t="s">
        <v>165</v>
      </c>
      <c r="H2516" t="s">
        <v>5707</v>
      </c>
      <c r="I2516" t="s">
        <v>6388</v>
      </c>
      <c r="N2516" t="s">
        <v>6349</v>
      </c>
      <c r="O2516" s="5">
        <f>0</f>
        <v>0</v>
      </c>
    </row>
    <row r="2517" spans="1:15" x14ac:dyDescent="0.35">
      <c r="A2517" t="s">
        <v>6942</v>
      </c>
      <c r="B2517" t="s">
        <v>1456</v>
      </c>
      <c r="C2517" t="s">
        <v>6367</v>
      </c>
      <c r="D2517" t="s">
        <v>2089</v>
      </c>
      <c r="E2517" t="s">
        <v>119</v>
      </c>
      <c r="F2517" t="s">
        <v>119</v>
      </c>
      <c r="G2517" t="s">
        <v>165</v>
      </c>
      <c r="H2517" t="s">
        <v>5707</v>
      </c>
      <c r="I2517" t="s">
        <v>6388</v>
      </c>
      <c r="N2517" t="s">
        <v>6349</v>
      </c>
      <c r="O2517" s="5">
        <f>0</f>
        <v>0</v>
      </c>
    </row>
    <row r="2518" spans="1:15" x14ac:dyDescent="0.35">
      <c r="A2518" t="s">
        <v>6942</v>
      </c>
      <c r="B2518" t="s">
        <v>1456</v>
      </c>
      <c r="C2518" t="s">
        <v>6367</v>
      </c>
      <c r="D2518" t="s">
        <v>2090</v>
      </c>
      <c r="E2518" t="s">
        <v>119</v>
      </c>
      <c r="F2518" t="s">
        <v>119</v>
      </c>
      <c r="G2518" t="s">
        <v>165</v>
      </c>
      <c r="H2518" t="s">
        <v>5707</v>
      </c>
      <c r="I2518" t="s">
        <v>6388</v>
      </c>
      <c r="N2518" t="s">
        <v>6349</v>
      </c>
      <c r="O2518" s="5">
        <f>0</f>
        <v>0</v>
      </c>
    </row>
    <row r="2519" spans="1:15" x14ac:dyDescent="0.35">
      <c r="A2519" t="s">
        <v>6942</v>
      </c>
      <c r="B2519" t="s">
        <v>1456</v>
      </c>
      <c r="C2519" t="s">
        <v>6367</v>
      </c>
      <c r="D2519" t="s">
        <v>2091</v>
      </c>
      <c r="E2519" t="s">
        <v>119</v>
      </c>
      <c r="F2519" t="s">
        <v>119</v>
      </c>
      <c r="G2519" t="s">
        <v>165</v>
      </c>
      <c r="H2519" t="s">
        <v>5707</v>
      </c>
      <c r="I2519" t="s">
        <v>6388</v>
      </c>
      <c r="N2519" t="s">
        <v>6349</v>
      </c>
      <c r="O2519" s="5">
        <f>0</f>
        <v>0</v>
      </c>
    </row>
    <row r="2520" spans="1:15" x14ac:dyDescent="0.35">
      <c r="A2520" t="s">
        <v>6942</v>
      </c>
      <c r="B2520" t="s">
        <v>1456</v>
      </c>
      <c r="C2520" t="s">
        <v>6367</v>
      </c>
      <c r="D2520" t="s">
        <v>2092</v>
      </c>
      <c r="E2520" t="s">
        <v>119</v>
      </c>
      <c r="F2520" t="s">
        <v>119</v>
      </c>
      <c r="G2520" t="s">
        <v>165</v>
      </c>
      <c r="H2520" t="s">
        <v>5707</v>
      </c>
      <c r="I2520" t="s">
        <v>6388</v>
      </c>
      <c r="N2520" t="s">
        <v>6349</v>
      </c>
      <c r="O2520" s="5">
        <f>0</f>
        <v>0</v>
      </c>
    </row>
    <row r="2521" spans="1:15" x14ac:dyDescent="0.35">
      <c r="A2521" t="s">
        <v>6942</v>
      </c>
      <c r="B2521" t="s">
        <v>1456</v>
      </c>
      <c r="C2521" t="s">
        <v>6367</v>
      </c>
      <c r="D2521" t="s">
        <v>2093</v>
      </c>
      <c r="E2521" t="s">
        <v>119</v>
      </c>
      <c r="F2521" t="s">
        <v>119</v>
      </c>
      <c r="G2521" t="s">
        <v>165</v>
      </c>
      <c r="H2521" t="s">
        <v>5707</v>
      </c>
      <c r="I2521" t="s">
        <v>6388</v>
      </c>
      <c r="N2521" t="s">
        <v>6349</v>
      </c>
      <c r="O2521" s="5">
        <f>0</f>
        <v>0</v>
      </c>
    </row>
    <row r="2522" spans="1:15" x14ac:dyDescent="0.35">
      <c r="A2522" t="s">
        <v>6942</v>
      </c>
      <c r="B2522" t="s">
        <v>1456</v>
      </c>
      <c r="C2522" t="s">
        <v>6367</v>
      </c>
      <c r="D2522" t="s">
        <v>2094</v>
      </c>
      <c r="E2522" t="s">
        <v>119</v>
      </c>
      <c r="F2522" t="s">
        <v>119</v>
      </c>
      <c r="G2522" t="s">
        <v>165</v>
      </c>
      <c r="H2522" t="s">
        <v>5707</v>
      </c>
      <c r="I2522" t="s">
        <v>6388</v>
      </c>
      <c r="N2522" t="s">
        <v>6349</v>
      </c>
      <c r="O2522" s="5">
        <f>0</f>
        <v>0</v>
      </c>
    </row>
    <row r="2523" spans="1:15" x14ac:dyDescent="0.35">
      <c r="A2523" t="s">
        <v>6942</v>
      </c>
      <c r="B2523" t="s">
        <v>1456</v>
      </c>
      <c r="C2523" t="s">
        <v>6367</v>
      </c>
      <c r="D2523" t="s">
        <v>2096</v>
      </c>
      <c r="E2523" t="s">
        <v>119</v>
      </c>
      <c r="F2523" t="s">
        <v>119</v>
      </c>
      <c r="G2523" t="s">
        <v>165</v>
      </c>
      <c r="H2523" t="s">
        <v>5707</v>
      </c>
      <c r="I2523" t="s">
        <v>6388</v>
      </c>
      <c r="N2523" t="s">
        <v>6349</v>
      </c>
      <c r="O2523" s="5">
        <f>0</f>
        <v>0</v>
      </c>
    </row>
    <row r="2524" spans="1:15" x14ac:dyDescent="0.35">
      <c r="A2524" t="s">
        <v>6942</v>
      </c>
      <c r="B2524" t="s">
        <v>1456</v>
      </c>
      <c r="C2524" t="s">
        <v>6367</v>
      </c>
      <c r="D2524" t="s">
        <v>2097</v>
      </c>
      <c r="E2524" t="s">
        <v>119</v>
      </c>
      <c r="F2524" t="s">
        <v>119</v>
      </c>
      <c r="G2524" t="s">
        <v>165</v>
      </c>
      <c r="H2524" t="s">
        <v>5707</v>
      </c>
      <c r="I2524" t="s">
        <v>6388</v>
      </c>
      <c r="N2524" t="s">
        <v>6349</v>
      </c>
      <c r="O2524" s="5">
        <f>0</f>
        <v>0</v>
      </c>
    </row>
    <row r="2525" spans="1:15" x14ac:dyDescent="0.35">
      <c r="A2525" t="s">
        <v>6942</v>
      </c>
      <c r="B2525" t="s">
        <v>1456</v>
      </c>
      <c r="C2525" t="s">
        <v>6367</v>
      </c>
      <c r="D2525" t="s">
        <v>2099</v>
      </c>
      <c r="E2525" t="s">
        <v>119</v>
      </c>
      <c r="F2525" t="s">
        <v>119</v>
      </c>
      <c r="G2525" t="s">
        <v>165</v>
      </c>
      <c r="H2525" t="s">
        <v>5707</v>
      </c>
      <c r="I2525" t="s">
        <v>6388</v>
      </c>
      <c r="N2525" t="s">
        <v>6349</v>
      </c>
      <c r="O2525" s="5">
        <f>0</f>
        <v>0</v>
      </c>
    </row>
    <row r="2526" spans="1:15" x14ac:dyDescent="0.35">
      <c r="A2526" t="s">
        <v>6942</v>
      </c>
      <c r="B2526" t="s">
        <v>1456</v>
      </c>
      <c r="C2526" t="s">
        <v>6367</v>
      </c>
      <c r="D2526" t="s">
        <v>2100</v>
      </c>
      <c r="E2526" t="s">
        <v>119</v>
      </c>
      <c r="F2526" t="s">
        <v>119</v>
      </c>
      <c r="G2526" t="s">
        <v>165</v>
      </c>
      <c r="H2526" t="s">
        <v>5707</v>
      </c>
      <c r="I2526" t="s">
        <v>6388</v>
      </c>
      <c r="N2526" t="s">
        <v>6349</v>
      </c>
      <c r="O2526" s="5">
        <f>0</f>
        <v>0</v>
      </c>
    </row>
    <row r="2527" spans="1:15" x14ac:dyDescent="0.35">
      <c r="A2527" t="s">
        <v>6942</v>
      </c>
      <c r="B2527" t="s">
        <v>1456</v>
      </c>
      <c r="C2527" t="s">
        <v>6367</v>
      </c>
      <c r="D2527" t="s">
        <v>2102</v>
      </c>
      <c r="E2527" t="s">
        <v>119</v>
      </c>
      <c r="F2527" t="s">
        <v>119</v>
      </c>
      <c r="G2527" t="s">
        <v>165</v>
      </c>
      <c r="H2527" t="s">
        <v>5707</v>
      </c>
      <c r="I2527" t="s">
        <v>6388</v>
      </c>
      <c r="N2527" t="s">
        <v>6349</v>
      </c>
      <c r="O2527" s="5">
        <f>0</f>
        <v>0</v>
      </c>
    </row>
    <row r="2528" spans="1:15" x14ac:dyDescent="0.35">
      <c r="A2528" t="s">
        <v>6942</v>
      </c>
      <c r="B2528" t="s">
        <v>1456</v>
      </c>
      <c r="C2528" t="s">
        <v>6367</v>
      </c>
      <c r="D2528" t="s">
        <v>2104</v>
      </c>
      <c r="E2528" t="s">
        <v>119</v>
      </c>
      <c r="F2528" t="s">
        <v>119</v>
      </c>
      <c r="G2528" t="s">
        <v>165</v>
      </c>
      <c r="H2528" t="s">
        <v>5707</v>
      </c>
      <c r="I2528" t="s">
        <v>6388</v>
      </c>
      <c r="N2528" t="s">
        <v>6349</v>
      </c>
      <c r="O2528" s="5">
        <f>0</f>
        <v>0</v>
      </c>
    </row>
    <row r="2529" spans="1:15" x14ac:dyDescent="0.35">
      <c r="A2529" t="s">
        <v>6942</v>
      </c>
      <c r="B2529" t="s">
        <v>1456</v>
      </c>
      <c r="C2529" t="s">
        <v>6367</v>
      </c>
      <c r="D2529" t="s">
        <v>2105</v>
      </c>
      <c r="E2529" t="s">
        <v>119</v>
      </c>
      <c r="F2529" t="s">
        <v>119</v>
      </c>
      <c r="G2529" t="s">
        <v>165</v>
      </c>
      <c r="H2529" t="s">
        <v>5707</v>
      </c>
      <c r="I2529" t="s">
        <v>6388</v>
      </c>
      <c r="N2529" t="s">
        <v>6349</v>
      </c>
      <c r="O2529" s="5">
        <f>0</f>
        <v>0</v>
      </c>
    </row>
    <row r="2530" spans="1:15" x14ac:dyDescent="0.35">
      <c r="A2530" t="s">
        <v>6942</v>
      </c>
      <c r="B2530" t="s">
        <v>1456</v>
      </c>
      <c r="C2530" t="s">
        <v>6367</v>
      </c>
      <c r="D2530" t="s">
        <v>2106</v>
      </c>
      <c r="E2530" t="s">
        <v>119</v>
      </c>
      <c r="F2530" t="s">
        <v>119</v>
      </c>
      <c r="G2530" t="s">
        <v>165</v>
      </c>
      <c r="H2530" t="s">
        <v>5707</v>
      </c>
      <c r="I2530" t="s">
        <v>6388</v>
      </c>
      <c r="N2530" t="s">
        <v>6349</v>
      </c>
      <c r="O2530" s="5">
        <f>0</f>
        <v>0</v>
      </c>
    </row>
    <row r="2531" spans="1:15" x14ac:dyDescent="0.35">
      <c r="A2531" t="s">
        <v>6942</v>
      </c>
      <c r="B2531" t="s">
        <v>1456</v>
      </c>
      <c r="C2531" t="s">
        <v>6367</v>
      </c>
      <c r="D2531" t="s">
        <v>2107</v>
      </c>
      <c r="E2531" t="s">
        <v>119</v>
      </c>
      <c r="F2531" t="s">
        <v>119</v>
      </c>
      <c r="G2531" t="s">
        <v>165</v>
      </c>
      <c r="H2531" t="s">
        <v>5707</v>
      </c>
      <c r="I2531" t="s">
        <v>6388</v>
      </c>
      <c r="N2531" t="s">
        <v>6349</v>
      </c>
      <c r="O2531" s="5">
        <f>0</f>
        <v>0</v>
      </c>
    </row>
    <row r="2532" spans="1:15" x14ac:dyDescent="0.35">
      <c r="A2532" t="s">
        <v>6942</v>
      </c>
      <c r="B2532" t="s">
        <v>1456</v>
      </c>
      <c r="C2532" t="s">
        <v>6367</v>
      </c>
      <c r="D2532" t="s">
        <v>2108</v>
      </c>
      <c r="E2532" t="s">
        <v>119</v>
      </c>
      <c r="F2532" t="s">
        <v>119</v>
      </c>
      <c r="G2532" t="s">
        <v>165</v>
      </c>
      <c r="H2532" t="s">
        <v>5707</v>
      </c>
      <c r="I2532" t="s">
        <v>6388</v>
      </c>
      <c r="N2532" t="s">
        <v>6349</v>
      </c>
      <c r="O2532" s="5">
        <f>0</f>
        <v>0</v>
      </c>
    </row>
    <row r="2533" spans="1:15" x14ac:dyDescent="0.35">
      <c r="A2533" t="s">
        <v>6942</v>
      </c>
      <c r="B2533" t="s">
        <v>1456</v>
      </c>
      <c r="C2533" t="s">
        <v>6367</v>
      </c>
      <c r="D2533" t="s">
        <v>2109</v>
      </c>
      <c r="E2533" t="s">
        <v>119</v>
      </c>
      <c r="F2533" t="s">
        <v>119</v>
      </c>
      <c r="G2533" t="s">
        <v>165</v>
      </c>
      <c r="H2533" t="s">
        <v>5707</v>
      </c>
      <c r="I2533" t="s">
        <v>6388</v>
      </c>
      <c r="N2533" t="s">
        <v>6349</v>
      </c>
      <c r="O2533" s="5">
        <f>0</f>
        <v>0</v>
      </c>
    </row>
    <row r="2534" spans="1:15" x14ac:dyDescent="0.35">
      <c r="A2534" t="s">
        <v>6942</v>
      </c>
      <c r="B2534" t="s">
        <v>1456</v>
      </c>
      <c r="C2534" t="s">
        <v>6367</v>
      </c>
      <c r="D2534" t="s">
        <v>2110</v>
      </c>
      <c r="E2534" t="s">
        <v>119</v>
      </c>
      <c r="F2534" t="s">
        <v>119</v>
      </c>
      <c r="G2534" t="s">
        <v>165</v>
      </c>
      <c r="H2534" t="s">
        <v>5707</v>
      </c>
      <c r="I2534" t="s">
        <v>6388</v>
      </c>
      <c r="N2534" t="s">
        <v>6349</v>
      </c>
      <c r="O2534" s="5">
        <f>0</f>
        <v>0</v>
      </c>
    </row>
    <row r="2535" spans="1:15" x14ac:dyDescent="0.35">
      <c r="A2535" t="s">
        <v>6942</v>
      </c>
      <c r="B2535" t="s">
        <v>1456</v>
      </c>
      <c r="C2535" t="s">
        <v>6367</v>
      </c>
      <c r="D2535" t="s">
        <v>2111</v>
      </c>
      <c r="E2535" t="s">
        <v>119</v>
      </c>
      <c r="F2535" t="s">
        <v>119</v>
      </c>
      <c r="G2535" t="s">
        <v>165</v>
      </c>
      <c r="H2535" t="s">
        <v>5707</v>
      </c>
      <c r="I2535" t="s">
        <v>6388</v>
      </c>
      <c r="N2535" t="s">
        <v>6349</v>
      </c>
      <c r="O2535" s="5">
        <f>0</f>
        <v>0</v>
      </c>
    </row>
    <row r="2536" spans="1:15" x14ac:dyDescent="0.35">
      <c r="A2536" t="s">
        <v>6942</v>
      </c>
      <c r="B2536" t="s">
        <v>1456</v>
      </c>
      <c r="C2536" t="s">
        <v>6367</v>
      </c>
      <c r="D2536" t="s">
        <v>2112</v>
      </c>
      <c r="E2536" t="s">
        <v>119</v>
      </c>
      <c r="F2536" t="s">
        <v>119</v>
      </c>
      <c r="G2536" t="s">
        <v>165</v>
      </c>
      <c r="H2536" t="s">
        <v>5707</v>
      </c>
      <c r="I2536" t="s">
        <v>6388</v>
      </c>
      <c r="N2536" t="s">
        <v>6349</v>
      </c>
      <c r="O2536" s="5">
        <f>0</f>
        <v>0</v>
      </c>
    </row>
    <row r="2537" spans="1:15" x14ac:dyDescent="0.35">
      <c r="A2537" t="s">
        <v>6942</v>
      </c>
      <c r="B2537" t="s">
        <v>1456</v>
      </c>
      <c r="C2537" t="s">
        <v>6367</v>
      </c>
      <c r="D2537" t="s">
        <v>2114</v>
      </c>
      <c r="E2537" t="s">
        <v>119</v>
      </c>
      <c r="F2537" t="s">
        <v>119</v>
      </c>
      <c r="G2537" t="s">
        <v>165</v>
      </c>
      <c r="H2537" t="s">
        <v>5707</v>
      </c>
      <c r="I2537" t="s">
        <v>6388</v>
      </c>
      <c r="N2537" t="s">
        <v>6349</v>
      </c>
      <c r="O2537" s="5">
        <f>0</f>
        <v>0</v>
      </c>
    </row>
    <row r="2538" spans="1:15" x14ac:dyDescent="0.35">
      <c r="A2538" t="s">
        <v>6942</v>
      </c>
      <c r="B2538" t="s">
        <v>1456</v>
      </c>
      <c r="C2538" t="s">
        <v>6367</v>
      </c>
      <c r="D2538" t="s">
        <v>2115</v>
      </c>
      <c r="E2538" t="s">
        <v>119</v>
      </c>
      <c r="F2538" t="s">
        <v>119</v>
      </c>
      <c r="G2538" t="s">
        <v>165</v>
      </c>
      <c r="H2538" t="s">
        <v>5707</v>
      </c>
      <c r="I2538" t="s">
        <v>6388</v>
      </c>
      <c r="N2538" t="s">
        <v>6349</v>
      </c>
      <c r="O2538" s="5">
        <f>0</f>
        <v>0</v>
      </c>
    </row>
    <row r="2539" spans="1:15" x14ac:dyDescent="0.35">
      <c r="A2539" t="s">
        <v>6942</v>
      </c>
      <c r="B2539" t="s">
        <v>1456</v>
      </c>
      <c r="C2539" t="s">
        <v>6367</v>
      </c>
      <c r="D2539" t="s">
        <v>2116</v>
      </c>
      <c r="E2539" t="s">
        <v>119</v>
      </c>
      <c r="F2539" t="s">
        <v>119</v>
      </c>
      <c r="G2539" t="s">
        <v>165</v>
      </c>
      <c r="H2539" t="s">
        <v>5707</v>
      </c>
      <c r="I2539" t="s">
        <v>6388</v>
      </c>
      <c r="N2539" t="s">
        <v>6349</v>
      </c>
      <c r="O2539" s="5">
        <f>0</f>
        <v>0</v>
      </c>
    </row>
    <row r="2540" spans="1:15" x14ac:dyDescent="0.35">
      <c r="A2540" t="s">
        <v>6942</v>
      </c>
      <c r="B2540" t="s">
        <v>1456</v>
      </c>
      <c r="C2540" t="s">
        <v>6367</v>
      </c>
      <c r="D2540" t="s">
        <v>2120</v>
      </c>
      <c r="E2540" t="s">
        <v>119</v>
      </c>
      <c r="F2540" t="s">
        <v>119</v>
      </c>
      <c r="G2540" t="s">
        <v>165</v>
      </c>
      <c r="H2540" t="s">
        <v>5707</v>
      </c>
      <c r="I2540" t="s">
        <v>6388</v>
      </c>
      <c r="N2540" t="s">
        <v>6349</v>
      </c>
      <c r="O2540" s="5">
        <f>0</f>
        <v>0</v>
      </c>
    </row>
    <row r="2541" spans="1:15" x14ac:dyDescent="0.35">
      <c r="A2541" t="s">
        <v>6942</v>
      </c>
      <c r="B2541" t="s">
        <v>1456</v>
      </c>
      <c r="C2541" t="s">
        <v>6367</v>
      </c>
      <c r="D2541" t="s">
        <v>2121</v>
      </c>
      <c r="E2541" t="s">
        <v>119</v>
      </c>
      <c r="F2541" t="s">
        <v>119</v>
      </c>
      <c r="G2541" t="s">
        <v>165</v>
      </c>
      <c r="H2541" t="s">
        <v>5707</v>
      </c>
      <c r="I2541" t="s">
        <v>6388</v>
      </c>
      <c r="N2541" t="s">
        <v>6349</v>
      </c>
      <c r="O2541" s="5">
        <f>0</f>
        <v>0</v>
      </c>
    </row>
    <row r="2542" spans="1:15" x14ac:dyDescent="0.35">
      <c r="A2542" t="s">
        <v>6942</v>
      </c>
      <c r="B2542" t="s">
        <v>1456</v>
      </c>
      <c r="C2542" t="s">
        <v>6367</v>
      </c>
      <c r="D2542" t="s">
        <v>2122</v>
      </c>
      <c r="E2542" t="s">
        <v>119</v>
      </c>
      <c r="F2542" t="s">
        <v>119</v>
      </c>
      <c r="G2542" t="s">
        <v>165</v>
      </c>
      <c r="H2542" t="s">
        <v>5707</v>
      </c>
      <c r="I2542" t="s">
        <v>6388</v>
      </c>
      <c r="N2542" t="s">
        <v>6349</v>
      </c>
      <c r="O2542" s="5">
        <f>0</f>
        <v>0</v>
      </c>
    </row>
    <row r="2543" spans="1:15" x14ac:dyDescent="0.35">
      <c r="A2543" t="s">
        <v>6942</v>
      </c>
      <c r="B2543" t="s">
        <v>1456</v>
      </c>
      <c r="C2543" t="s">
        <v>6367</v>
      </c>
      <c r="D2543" t="s">
        <v>2123</v>
      </c>
      <c r="E2543" t="s">
        <v>119</v>
      </c>
      <c r="F2543" t="s">
        <v>119</v>
      </c>
      <c r="G2543" t="s">
        <v>165</v>
      </c>
      <c r="H2543" t="s">
        <v>5707</v>
      </c>
      <c r="I2543" t="s">
        <v>6388</v>
      </c>
      <c r="N2543" t="s">
        <v>6349</v>
      </c>
      <c r="O2543" s="5">
        <f>0</f>
        <v>0</v>
      </c>
    </row>
    <row r="2544" spans="1:15" x14ac:dyDescent="0.35">
      <c r="A2544" t="s">
        <v>6942</v>
      </c>
      <c r="B2544" t="s">
        <v>1456</v>
      </c>
      <c r="C2544" t="s">
        <v>6367</v>
      </c>
      <c r="D2544" t="s">
        <v>2124</v>
      </c>
      <c r="E2544" t="s">
        <v>119</v>
      </c>
      <c r="F2544" t="s">
        <v>119</v>
      </c>
      <c r="G2544" t="s">
        <v>165</v>
      </c>
      <c r="H2544" t="s">
        <v>5707</v>
      </c>
      <c r="I2544" t="s">
        <v>6388</v>
      </c>
      <c r="N2544" t="s">
        <v>6349</v>
      </c>
      <c r="O2544" s="5">
        <f>0</f>
        <v>0</v>
      </c>
    </row>
    <row r="2545" spans="1:15" x14ac:dyDescent="0.35">
      <c r="A2545" t="s">
        <v>6942</v>
      </c>
      <c r="B2545" t="s">
        <v>1456</v>
      </c>
      <c r="C2545" t="s">
        <v>6367</v>
      </c>
      <c r="D2545" t="s">
        <v>2125</v>
      </c>
      <c r="E2545" t="s">
        <v>119</v>
      </c>
      <c r="F2545" t="s">
        <v>119</v>
      </c>
      <c r="G2545" t="s">
        <v>165</v>
      </c>
      <c r="H2545" t="s">
        <v>5707</v>
      </c>
      <c r="I2545" t="s">
        <v>6388</v>
      </c>
      <c r="N2545" t="s">
        <v>6349</v>
      </c>
      <c r="O2545" s="5">
        <f>0</f>
        <v>0</v>
      </c>
    </row>
    <row r="2546" spans="1:15" x14ac:dyDescent="0.35">
      <c r="A2546" t="s">
        <v>6942</v>
      </c>
      <c r="B2546" t="s">
        <v>1456</v>
      </c>
      <c r="C2546" t="s">
        <v>6367</v>
      </c>
      <c r="D2546" t="s">
        <v>2126</v>
      </c>
      <c r="E2546" t="s">
        <v>119</v>
      </c>
      <c r="F2546" t="s">
        <v>119</v>
      </c>
      <c r="G2546" t="s">
        <v>165</v>
      </c>
      <c r="H2546" t="s">
        <v>5707</v>
      </c>
      <c r="I2546" t="s">
        <v>6388</v>
      </c>
      <c r="N2546" t="s">
        <v>6349</v>
      </c>
      <c r="O2546" s="5">
        <f>0</f>
        <v>0</v>
      </c>
    </row>
    <row r="2547" spans="1:15" x14ac:dyDescent="0.35">
      <c r="A2547" t="s">
        <v>6942</v>
      </c>
      <c r="B2547" t="s">
        <v>1456</v>
      </c>
      <c r="C2547" t="s">
        <v>6367</v>
      </c>
      <c r="D2547" t="s">
        <v>2127</v>
      </c>
      <c r="E2547" t="s">
        <v>119</v>
      </c>
      <c r="F2547" t="s">
        <v>119</v>
      </c>
      <c r="G2547" t="s">
        <v>165</v>
      </c>
      <c r="H2547" t="s">
        <v>5707</v>
      </c>
      <c r="I2547" t="s">
        <v>6388</v>
      </c>
      <c r="N2547" t="s">
        <v>6349</v>
      </c>
      <c r="O2547" s="5">
        <f>0</f>
        <v>0</v>
      </c>
    </row>
    <row r="2548" spans="1:15" x14ac:dyDescent="0.35">
      <c r="A2548" t="s">
        <v>6942</v>
      </c>
      <c r="B2548" t="s">
        <v>1456</v>
      </c>
      <c r="C2548" t="s">
        <v>6367</v>
      </c>
      <c r="D2548" t="s">
        <v>2129</v>
      </c>
      <c r="E2548" t="s">
        <v>119</v>
      </c>
      <c r="F2548" t="s">
        <v>119</v>
      </c>
      <c r="G2548" t="s">
        <v>165</v>
      </c>
      <c r="H2548" t="s">
        <v>5707</v>
      </c>
      <c r="I2548" t="s">
        <v>6388</v>
      </c>
      <c r="N2548" t="s">
        <v>6349</v>
      </c>
      <c r="O2548" s="5">
        <f>0</f>
        <v>0</v>
      </c>
    </row>
    <row r="2549" spans="1:15" x14ac:dyDescent="0.35">
      <c r="A2549" t="s">
        <v>6942</v>
      </c>
      <c r="B2549" t="s">
        <v>1456</v>
      </c>
      <c r="C2549" t="s">
        <v>6367</v>
      </c>
      <c r="D2549" t="s">
        <v>2130</v>
      </c>
      <c r="E2549" t="s">
        <v>119</v>
      </c>
      <c r="F2549" t="s">
        <v>119</v>
      </c>
      <c r="G2549" t="s">
        <v>165</v>
      </c>
      <c r="H2549" t="s">
        <v>5707</v>
      </c>
      <c r="I2549" t="s">
        <v>6388</v>
      </c>
      <c r="N2549" t="s">
        <v>6349</v>
      </c>
      <c r="O2549" s="5">
        <f>0</f>
        <v>0</v>
      </c>
    </row>
    <row r="2550" spans="1:15" x14ac:dyDescent="0.35">
      <c r="A2550" t="s">
        <v>6942</v>
      </c>
      <c r="B2550" t="s">
        <v>1456</v>
      </c>
      <c r="C2550" t="s">
        <v>6367</v>
      </c>
      <c r="D2550" t="s">
        <v>2131</v>
      </c>
      <c r="E2550" t="s">
        <v>119</v>
      </c>
      <c r="F2550" t="s">
        <v>119</v>
      </c>
      <c r="G2550" t="s">
        <v>165</v>
      </c>
      <c r="H2550" t="s">
        <v>5707</v>
      </c>
      <c r="I2550" t="s">
        <v>6388</v>
      </c>
      <c r="N2550" t="s">
        <v>6349</v>
      </c>
      <c r="O2550" s="5">
        <f>0</f>
        <v>0</v>
      </c>
    </row>
    <row r="2551" spans="1:15" x14ac:dyDescent="0.35">
      <c r="A2551" t="s">
        <v>6942</v>
      </c>
      <c r="B2551" t="s">
        <v>1456</v>
      </c>
      <c r="C2551" t="s">
        <v>6367</v>
      </c>
      <c r="D2551" t="s">
        <v>2135</v>
      </c>
      <c r="E2551" t="s">
        <v>119</v>
      </c>
      <c r="F2551" t="s">
        <v>119</v>
      </c>
      <c r="G2551" t="s">
        <v>165</v>
      </c>
      <c r="H2551" t="s">
        <v>5707</v>
      </c>
      <c r="I2551" t="s">
        <v>6388</v>
      </c>
      <c r="N2551" t="s">
        <v>6349</v>
      </c>
      <c r="O2551" s="5">
        <f>0</f>
        <v>0</v>
      </c>
    </row>
    <row r="2552" spans="1:15" x14ac:dyDescent="0.35">
      <c r="A2552" t="s">
        <v>6942</v>
      </c>
      <c r="B2552" t="s">
        <v>1456</v>
      </c>
      <c r="C2552" t="s">
        <v>6367</v>
      </c>
      <c r="D2552" t="s">
        <v>2136</v>
      </c>
      <c r="E2552" t="s">
        <v>119</v>
      </c>
      <c r="F2552" t="s">
        <v>119</v>
      </c>
      <c r="G2552" t="s">
        <v>165</v>
      </c>
      <c r="H2552" t="s">
        <v>5707</v>
      </c>
      <c r="I2552" t="s">
        <v>6388</v>
      </c>
      <c r="N2552" t="s">
        <v>6349</v>
      </c>
      <c r="O2552" s="5">
        <f>0</f>
        <v>0</v>
      </c>
    </row>
    <row r="2553" spans="1:15" x14ac:dyDescent="0.35">
      <c r="A2553" t="s">
        <v>6942</v>
      </c>
      <c r="B2553" t="s">
        <v>1456</v>
      </c>
      <c r="C2553" t="s">
        <v>6367</v>
      </c>
      <c r="D2553" t="s">
        <v>2138</v>
      </c>
      <c r="E2553" t="s">
        <v>119</v>
      </c>
      <c r="F2553" t="s">
        <v>119</v>
      </c>
      <c r="G2553" t="s">
        <v>165</v>
      </c>
      <c r="H2553" t="s">
        <v>5707</v>
      </c>
      <c r="I2553" t="s">
        <v>6388</v>
      </c>
      <c r="N2553" t="s">
        <v>6349</v>
      </c>
      <c r="O2553" s="5">
        <f>0</f>
        <v>0</v>
      </c>
    </row>
    <row r="2554" spans="1:15" x14ac:dyDescent="0.35">
      <c r="A2554" t="s">
        <v>6942</v>
      </c>
      <c r="B2554" t="s">
        <v>1456</v>
      </c>
      <c r="C2554" t="s">
        <v>6367</v>
      </c>
      <c r="D2554" t="s">
        <v>2139</v>
      </c>
      <c r="E2554" t="s">
        <v>119</v>
      </c>
      <c r="F2554" t="s">
        <v>119</v>
      </c>
      <c r="G2554" t="s">
        <v>165</v>
      </c>
      <c r="H2554" t="s">
        <v>5707</v>
      </c>
      <c r="I2554" t="s">
        <v>6388</v>
      </c>
      <c r="N2554" t="s">
        <v>6349</v>
      </c>
      <c r="O2554" s="5">
        <f>0</f>
        <v>0</v>
      </c>
    </row>
    <row r="2555" spans="1:15" x14ac:dyDescent="0.35">
      <c r="A2555" t="s">
        <v>6942</v>
      </c>
      <c r="B2555" t="s">
        <v>1456</v>
      </c>
      <c r="C2555" t="s">
        <v>6367</v>
      </c>
      <c r="D2555" t="s">
        <v>2140</v>
      </c>
      <c r="E2555" t="s">
        <v>119</v>
      </c>
      <c r="F2555" t="s">
        <v>119</v>
      </c>
      <c r="G2555" t="s">
        <v>165</v>
      </c>
      <c r="H2555" t="s">
        <v>5707</v>
      </c>
      <c r="I2555" t="s">
        <v>6388</v>
      </c>
      <c r="N2555" t="s">
        <v>6349</v>
      </c>
      <c r="O2555" s="5">
        <f>0</f>
        <v>0</v>
      </c>
    </row>
    <row r="2556" spans="1:15" x14ac:dyDescent="0.35">
      <c r="A2556" t="s">
        <v>6942</v>
      </c>
      <c r="B2556" t="s">
        <v>1456</v>
      </c>
      <c r="C2556" t="s">
        <v>6367</v>
      </c>
      <c r="D2556" t="s">
        <v>2141</v>
      </c>
      <c r="E2556" t="s">
        <v>119</v>
      </c>
      <c r="F2556" t="s">
        <v>119</v>
      </c>
      <c r="G2556" t="s">
        <v>165</v>
      </c>
      <c r="H2556" t="s">
        <v>5707</v>
      </c>
      <c r="I2556" t="s">
        <v>6388</v>
      </c>
      <c r="N2556" t="s">
        <v>6349</v>
      </c>
      <c r="O2556" s="5">
        <f>0</f>
        <v>0</v>
      </c>
    </row>
    <row r="2557" spans="1:15" x14ac:dyDescent="0.35">
      <c r="A2557" t="s">
        <v>6942</v>
      </c>
      <c r="B2557" t="s">
        <v>1456</v>
      </c>
      <c r="C2557" t="s">
        <v>6367</v>
      </c>
      <c r="D2557" t="s">
        <v>2142</v>
      </c>
      <c r="E2557" t="s">
        <v>119</v>
      </c>
      <c r="F2557" t="s">
        <v>119</v>
      </c>
      <c r="G2557" t="s">
        <v>165</v>
      </c>
      <c r="H2557" t="s">
        <v>5707</v>
      </c>
      <c r="I2557" t="s">
        <v>6388</v>
      </c>
      <c r="N2557" t="s">
        <v>6349</v>
      </c>
      <c r="O2557" s="5">
        <f>0</f>
        <v>0</v>
      </c>
    </row>
    <row r="2558" spans="1:15" x14ac:dyDescent="0.35">
      <c r="A2558" t="s">
        <v>6942</v>
      </c>
      <c r="B2558" t="s">
        <v>1456</v>
      </c>
      <c r="C2558" t="s">
        <v>6367</v>
      </c>
      <c r="D2558" t="s">
        <v>2143</v>
      </c>
      <c r="E2558" t="s">
        <v>119</v>
      </c>
      <c r="F2558" t="s">
        <v>119</v>
      </c>
      <c r="G2558" t="s">
        <v>165</v>
      </c>
      <c r="H2558" t="s">
        <v>5707</v>
      </c>
      <c r="I2558" t="s">
        <v>6388</v>
      </c>
      <c r="N2558" t="s">
        <v>6349</v>
      </c>
      <c r="O2558" s="5">
        <f>0</f>
        <v>0</v>
      </c>
    </row>
    <row r="2559" spans="1:15" x14ac:dyDescent="0.35">
      <c r="A2559" t="s">
        <v>6942</v>
      </c>
      <c r="B2559" t="s">
        <v>1456</v>
      </c>
      <c r="C2559" t="s">
        <v>6367</v>
      </c>
      <c r="D2559" t="s">
        <v>2144</v>
      </c>
      <c r="E2559" t="s">
        <v>119</v>
      </c>
      <c r="F2559" t="s">
        <v>119</v>
      </c>
      <c r="G2559" t="s">
        <v>165</v>
      </c>
      <c r="H2559" t="s">
        <v>5707</v>
      </c>
      <c r="I2559" t="s">
        <v>6388</v>
      </c>
      <c r="N2559" t="s">
        <v>6349</v>
      </c>
      <c r="O2559" s="5">
        <f>0</f>
        <v>0</v>
      </c>
    </row>
    <row r="2560" spans="1:15" x14ac:dyDescent="0.35">
      <c r="A2560" t="s">
        <v>6942</v>
      </c>
      <c r="B2560" t="s">
        <v>1456</v>
      </c>
      <c r="C2560" t="s">
        <v>6367</v>
      </c>
      <c r="D2560" t="s">
        <v>2146</v>
      </c>
      <c r="E2560" t="s">
        <v>119</v>
      </c>
      <c r="F2560" t="s">
        <v>119</v>
      </c>
      <c r="G2560" t="s">
        <v>165</v>
      </c>
      <c r="H2560" t="s">
        <v>5707</v>
      </c>
      <c r="I2560" t="s">
        <v>6388</v>
      </c>
      <c r="N2560" t="s">
        <v>6349</v>
      </c>
      <c r="O2560" s="5">
        <f>0</f>
        <v>0</v>
      </c>
    </row>
    <row r="2561" spans="1:15" x14ac:dyDescent="0.35">
      <c r="A2561" t="s">
        <v>6942</v>
      </c>
      <c r="B2561" t="s">
        <v>1456</v>
      </c>
      <c r="C2561" t="s">
        <v>6367</v>
      </c>
      <c r="D2561" t="s">
        <v>2147</v>
      </c>
      <c r="E2561" t="s">
        <v>119</v>
      </c>
      <c r="F2561" t="s">
        <v>119</v>
      </c>
      <c r="G2561" t="s">
        <v>165</v>
      </c>
      <c r="H2561" t="s">
        <v>5707</v>
      </c>
      <c r="I2561" t="s">
        <v>6388</v>
      </c>
      <c r="N2561" t="s">
        <v>6349</v>
      </c>
      <c r="O2561" s="5">
        <f>0</f>
        <v>0</v>
      </c>
    </row>
    <row r="2562" spans="1:15" x14ac:dyDescent="0.35">
      <c r="A2562" t="s">
        <v>6942</v>
      </c>
      <c r="B2562" t="s">
        <v>1456</v>
      </c>
      <c r="C2562" t="s">
        <v>6367</v>
      </c>
      <c r="D2562" t="s">
        <v>2149</v>
      </c>
      <c r="E2562" t="s">
        <v>119</v>
      </c>
      <c r="F2562" t="s">
        <v>119</v>
      </c>
      <c r="G2562" t="s">
        <v>165</v>
      </c>
      <c r="H2562" t="s">
        <v>5707</v>
      </c>
      <c r="I2562" t="s">
        <v>6388</v>
      </c>
      <c r="N2562" t="s">
        <v>6349</v>
      </c>
      <c r="O2562" s="5">
        <f>0</f>
        <v>0</v>
      </c>
    </row>
    <row r="2563" spans="1:15" x14ac:dyDescent="0.35">
      <c r="A2563" t="s">
        <v>6942</v>
      </c>
      <c r="B2563" t="s">
        <v>1456</v>
      </c>
      <c r="C2563" t="s">
        <v>6367</v>
      </c>
      <c r="D2563" t="s">
        <v>2150</v>
      </c>
      <c r="E2563" t="s">
        <v>119</v>
      </c>
      <c r="F2563" t="s">
        <v>119</v>
      </c>
      <c r="G2563" t="s">
        <v>165</v>
      </c>
      <c r="H2563" t="s">
        <v>5707</v>
      </c>
      <c r="I2563" t="s">
        <v>6388</v>
      </c>
      <c r="N2563" t="s">
        <v>6349</v>
      </c>
      <c r="O2563" s="5">
        <f>0</f>
        <v>0</v>
      </c>
    </row>
    <row r="2564" spans="1:15" x14ac:dyDescent="0.35">
      <c r="A2564" t="s">
        <v>6942</v>
      </c>
      <c r="B2564" t="s">
        <v>1456</v>
      </c>
      <c r="C2564" t="s">
        <v>6367</v>
      </c>
      <c r="D2564" t="s">
        <v>2151</v>
      </c>
      <c r="E2564" t="s">
        <v>119</v>
      </c>
      <c r="F2564" t="s">
        <v>119</v>
      </c>
      <c r="G2564" t="s">
        <v>165</v>
      </c>
      <c r="H2564" t="s">
        <v>5707</v>
      </c>
      <c r="I2564" t="s">
        <v>6388</v>
      </c>
      <c r="N2564" t="s">
        <v>6349</v>
      </c>
      <c r="O2564" s="5">
        <f>0</f>
        <v>0</v>
      </c>
    </row>
    <row r="2565" spans="1:15" x14ac:dyDescent="0.35">
      <c r="A2565" t="s">
        <v>6942</v>
      </c>
      <c r="B2565" t="s">
        <v>1456</v>
      </c>
      <c r="C2565" t="s">
        <v>6367</v>
      </c>
      <c r="D2565" t="s">
        <v>2153</v>
      </c>
      <c r="E2565" t="s">
        <v>119</v>
      </c>
      <c r="F2565" t="s">
        <v>119</v>
      </c>
      <c r="G2565" t="s">
        <v>165</v>
      </c>
      <c r="H2565" t="s">
        <v>5707</v>
      </c>
      <c r="I2565" t="s">
        <v>6388</v>
      </c>
      <c r="N2565" t="s">
        <v>6349</v>
      </c>
      <c r="O2565" s="5">
        <f>0</f>
        <v>0</v>
      </c>
    </row>
    <row r="2566" spans="1:15" x14ac:dyDescent="0.35">
      <c r="A2566" t="s">
        <v>6942</v>
      </c>
      <c r="B2566" t="s">
        <v>1456</v>
      </c>
      <c r="C2566" t="s">
        <v>6367</v>
      </c>
      <c r="D2566" t="s">
        <v>2154</v>
      </c>
      <c r="E2566" t="s">
        <v>119</v>
      </c>
      <c r="F2566" t="s">
        <v>119</v>
      </c>
      <c r="G2566" t="s">
        <v>165</v>
      </c>
      <c r="H2566" t="s">
        <v>5707</v>
      </c>
      <c r="I2566" t="s">
        <v>6388</v>
      </c>
      <c r="N2566" t="s">
        <v>6349</v>
      </c>
      <c r="O2566" s="5">
        <f>0</f>
        <v>0</v>
      </c>
    </row>
    <row r="2567" spans="1:15" x14ac:dyDescent="0.35">
      <c r="A2567" t="s">
        <v>6942</v>
      </c>
      <c r="B2567" t="s">
        <v>1456</v>
      </c>
      <c r="C2567" t="s">
        <v>6367</v>
      </c>
      <c r="D2567" t="s">
        <v>2155</v>
      </c>
      <c r="E2567" t="s">
        <v>119</v>
      </c>
      <c r="F2567" t="s">
        <v>119</v>
      </c>
      <c r="G2567" t="s">
        <v>165</v>
      </c>
      <c r="H2567" t="s">
        <v>5707</v>
      </c>
      <c r="I2567" t="s">
        <v>6388</v>
      </c>
      <c r="N2567" t="s">
        <v>6349</v>
      </c>
      <c r="O2567" s="5">
        <f>0</f>
        <v>0</v>
      </c>
    </row>
    <row r="2568" spans="1:15" x14ac:dyDescent="0.35">
      <c r="A2568" t="s">
        <v>6942</v>
      </c>
      <c r="B2568" t="s">
        <v>1456</v>
      </c>
      <c r="C2568" t="s">
        <v>6367</v>
      </c>
      <c r="D2568" t="s">
        <v>2157</v>
      </c>
      <c r="E2568" t="s">
        <v>119</v>
      </c>
      <c r="F2568" t="s">
        <v>119</v>
      </c>
      <c r="G2568" t="s">
        <v>165</v>
      </c>
      <c r="H2568" t="s">
        <v>5707</v>
      </c>
      <c r="I2568" t="s">
        <v>6388</v>
      </c>
      <c r="N2568" t="s">
        <v>6349</v>
      </c>
      <c r="O2568" s="5">
        <f>0</f>
        <v>0</v>
      </c>
    </row>
    <row r="2569" spans="1:15" x14ac:dyDescent="0.35">
      <c r="A2569" t="s">
        <v>6942</v>
      </c>
      <c r="B2569" t="s">
        <v>1456</v>
      </c>
      <c r="C2569" t="s">
        <v>6367</v>
      </c>
      <c r="D2569" t="s">
        <v>2158</v>
      </c>
      <c r="E2569" t="s">
        <v>119</v>
      </c>
      <c r="F2569" t="s">
        <v>119</v>
      </c>
      <c r="G2569" t="s">
        <v>165</v>
      </c>
      <c r="H2569" t="s">
        <v>5707</v>
      </c>
      <c r="I2569" t="s">
        <v>6388</v>
      </c>
      <c r="N2569" t="s">
        <v>6349</v>
      </c>
      <c r="O2569" s="5">
        <f>0</f>
        <v>0</v>
      </c>
    </row>
    <row r="2570" spans="1:15" x14ac:dyDescent="0.35">
      <c r="A2570" t="s">
        <v>6942</v>
      </c>
      <c r="B2570" t="s">
        <v>1456</v>
      </c>
      <c r="C2570" t="s">
        <v>6367</v>
      </c>
      <c r="D2570" t="s">
        <v>2159</v>
      </c>
      <c r="E2570" t="s">
        <v>119</v>
      </c>
      <c r="F2570" t="s">
        <v>119</v>
      </c>
      <c r="G2570" t="s">
        <v>165</v>
      </c>
      <c r="H2570" t="s">
        <v>5707</v>
      </c>
      <c r="I2570" t="s">
        <v>6388</v>
      </c>
      <c r="N2570" t="s">
        <v>6349</v>
      </c>
      <c r="O2570" s="5">
        <f>0</f>
        <v>0</v>
      </c>
    </row>
    <row r="2571" spans="1:15" x14ac:dyDescent="0.35">
      <c r="A2571" t="s">
        <v>6942</v>
      </c>
      <c r="B2571" t="s">
        <v>1456</v>
      </c>
      <c r="C2571" t="s">
        <v>6367</v>
      </c>
      <c r="D2571" t="s">
        <v>2160</v>
      </c>
      <c r="E2571" t="s">
        <v>119</v>
      </c>
      <c r="F2571" t="s">
        <v>119</v>
      </c>
      <c r="G2571" t="s">
        <v>165</v>
      </c>
      <c r="H2571" t="s">
        <v>5707</v>
      </c>
      <c r="I2571" t="s">
        <v>6388</v>
      </c>
      <c r="N2571" t="s">
        <v>6349</v>
      </c>
      <c r="O2571" s="5">
        <f>0</f>
        <v>0</v>
      </c>
    </row>
    <row r="2572" spans="1:15" x14ac:dyDescent="0.35">
      <c r="A2572" t="s">
        <v>6942</v>
      </c>
      <c r="B2572" t="s">
        <v>1456</v>
      </c>
      <c r="C2572" t="s">
        <v>6367</v>
      </c>
      <c r="D2572" t="s">
        <v>2161</v>
      </c>
      <c r="E2572" t="s">
        <v>119</v>
      </c>
      <c r="F2572" t="s">
        <v>119</v>
      </c>
      <c r="G2572" t="s">
        <v>165</v>
      </c>
      <c r="H2572" t="s">
        <v>5707</v>
      </c>
      <c r="I2572" t="s">
        <v>6388</v>
      </c>
      <c r="N2572" t="s">
        <v>6349</v>
      </c>
      <c r="O2572" s="5">
        <f>0</f>
        <v>0</v>
      </c>
    </row>
    <row r="2573" spans="1:15" x14ac:dyDescent="0.35">
      <c r="A2573" t="s">
        <v>6942</v>
      </c>
      <c r="B2573" t="s">
        <v>1456</v>
      </c>
      <c r="C2573" t="s">
        <v>6367</v>
      </c>
      <c r="D2573" t="s">
        <v>2162</v>
      </c>
      <c r="E2573" t="s">
        <v>119</v>
      </c>
      <c r="F2573" t="s">
        <v>119</v>
      </c>
      <c r="G2573" t="s">
        <v>165</v>
      </c>
      <c r="H2573" t="s">
        <v>5707</v>
      </c>
      <c r="I2573" t="s">
        <v>6388</v>
      </c>
      <c r="N2573" t="s">
        <v>6349</v>
      </c>
      <c r="O2573" s="5">
        <f>0</f>
        <v>0</v>
      </c>
    </row>
    <row r="2574" spans="1:15" x14ac:dyDescent="0.35">
      <c r="A2574" t="s">
        <v>6942</v>
      </c>
      <c r="B2574" t="s">
        <v>1456</v>
      </c>
      <c r="C2574" t="s">
        <v>6367</v>
      </c>
      <c r="D2574" t="s">
        <v>2163</v>
      </c>
      <c r="E2574" t="s">
        <v>119</v>
      </c>
      <c r="F2574" t="s">
        <v>119</v>
      </c>
      <c r="G2574" t="s">
        <v>165</v>
      </c>
      <c r="H2574" t="s">
        <v>5707</v>
      </c>
      <c r="I2574" t="s">
        <v>6388</v>
      </c>
      <c r="N2574" t="s">
        <v>6349</v>
      </c>
      <c r="O2574" s="5">
        <f>0</f>
        <v>0</v>
      </c>
    </row>
    <row r="2575" spans="1:15" x14ac:dyDescent="0.35">
      <c r="A2575" t="s">
        <v>6942</v>
      </c>
      <c r="B2575" t="s">
        <v>1456</v>
      </c>
      <c r="C2575" t="s">
        <v>6367</v>
      </c>
      <c r="D2575" t="s">
        <v>2164</v>
      </c>
      <c r="E2575" t="s">
        <v>119</v>
      </c>
      <c r="F2575" t="s">
        <v>119</v>
      </c>
      <c r="G2575" t="s">
        <v>165</v>
      </c>
      <c r="H2575" t="s">
        <v>5707</v>
      </c>
      <c r="I2575" t="s">
        <v>6388</v>
      </c>
      <c r="N2575" t="s">
        <v>6349</v>
      </c>
      <c r="O2575" s="5">
        <f>0</f>
        <v>0</v>
      </c>
    </row>
    <row r="2576" spans="1:15" x14ac:dyDescent="0.35">
      <c r="A2576" t="s">
        <v>6942</v>
      </c>
      <c r="B2576" t="s">
        <v>1456</v>
      </c>
      <c r="C2576" t="s">
        <v>6367</v>
      </c>
      <c r="D2576" t="s">
        <v>2165</v>
      </c>
      <c r="E2576" t="s">
        <v>119</v>
      </c>
      <c r="F2576" t="s">
        <v>119</v>
      </c>
      <c r="G2576" t="s">
        <v>165</v>
      </c>
      <c r="H2576" t="s">
        <v>5707</v>
      </c>
      <c r="I2576" t="s">
        <v>6388</v>
      </c>
      <c r="N2576" t="s">
        <v>6349</v>
      </c>
      <c r="O2576" s="5">
        <f>0</f>
        <v>0</v>
      </c>
    </row>
    <row r="2577" spans="1:15" x14ac:dyDescent="0.35">
      <c r="A2577" t="s">
        <v>6942</v>
      </c>
      <c r="B2577" t="s">
        <v>1456</v>
      </c>
      <c r="C2577" t="s">
        <v>6367</v>
      </c>
      <c r="D2577" t="s">
        <v>2166</v>
      </c>
      <c r="E2577" t="s">
        <v>119</v>
      </c>
      <c r="F2577" t="s">
        <v>119</v>
      </c>
      <c r="G2577" t="s">
        <v>165</v>
      </c>
      <c r="H2577" t="s">
        <v>5707</v>
      </c>
      <c r="I2577" t="s">
        <v>6388</v>
      </c>
      <c r="N2577" t="s">
        <v>6349</v>
      </c>
      <c r="O2577" s="5">
        <f>0</f>
        <v>0</v>
      </c>
    </row>
    <row r="2578" spans="1:15" x14ac:dyDescent="0.35">
      <c r="A2578" t="s">
        <v>6942</v>
      </c>
      <c r="B2578" t="s">
        <v>1456</v>
      </c>
      <c r="C2578" t="s">
        <v>6367</v>
      </c>
      <c r="D2578" t="s">
        <v>2169</v>
      </c>
      <c r="E2578" t="s">
        <v>119</v>
      </c>
      <c r="F2578" t="s">
        <v>119</v>
      </c>
      <c r="G2578" t="s">
        <v>165</v>
      </c>
      <c r="H2578" t="s">
        <v>5707</v>
      </c>
      <c r="I2578" t="s">
        <v>6388</v>
      </c>
      <c r="N2578" t="s">
        <v>6349</v>
      </c>
      <c r="O2578" s="5">
        <f>0</f>
        <v>0</v>
      </c>
    </row>
    <row r="2579" spans="1:15" x14ac:dyDescent="0.35">
      <c r="A2579" t="s">
        <v>6942</v>
      </c>
      <c r="B2579" t="s">
        <v>1456</v>
      </c>
      <c r="C2579" t="s">
        <v>6367</v>
      </c>
      <c r="D2579" t="s">
        <v>2170</v>
      </c>
      <c r="E2579" t="s">
        <v>119</v>
      </c>
      <c r="F2579" t="s">
        <v>119</v>
      </c>
      <c r="G2579" t="s">
        <v>165</v>
      </c>
      <c r="H2579" t="s">
        <v>5707</v>
      </c>
      <c r="I2579" t="s">
        <v>6388</v>
      </c>
      <c r="N2579" t="s">
        <v>6349</v>
      </c>
      <c r="O2579" s="5">
        <f>0</f>
        <v>0</v>
      </c>
    </row>
    <row r="2580" spans="1:15" x14ac:dyDescent="0.35">
      <c r="A2580" t="s">
        <v>6942</v>
      </c>
      <c r="B2580" t="s">
        <v>1456</v>
      </c>
      <c r="C2580" t="s">
        <v>6367</v>
      </c>
      <c r="D2580" t="s">
        <v>2171</v>
      </c>
      <c r="E2580" t="s">
        <v>119</v>
      </c>
      <c r="F2580" t="s">
        <v>119</v>
      </c>
      <c r="G2580" t="s">
        <v>165</v>
      </c>
      <c r="H2580" t="s">
        <v>5707</v>
      </c>
      <c r="I2580" t="s">
        <v>6388</v>
      </c>
      <c r="N2580" t="s">
        <v>6349</v>
      </c>
      <c r="O2580" s="5">
        <f>0</f>
        <v>0</v>
      </c>
    </row>
    <row r="2581" spans="1:15" x14ac:dyDescent="0.35">
      <c r="A2581" t="s">
        <v>6942</v>
      </c>
      <c r="B2581" t="s">
        <v>1456</v>
      </c>
      <c r="C2581" t="s">
        <v>6367</v>
      </c>
      <c r="D2581" t="s">
        <v>2173</v>
      </c>
      <c r="E2581" t="s">
        <v>119</v>
      </c>
      <c r="F2581" t="s">
        <v>119</v>
      </c>
      <c r="G2581" t="s">
        <v>165</v>
      </c>
      <c r="H2581" t="s">
        <v>5707</v>
      </c>
      <c r="I2581" t="s">
        <v>6388</v>
      </c>
      <c r="N2581" t="s">
        <v>6349</v>
      </c>
      <c r="O2581" s="5">
        <f>0</f>
        <v>0</v>
      </c>
    </row>
    <row r="2582" spans="1:15" x14ac:dyDescent="0.35">
      <c r="A2582" t="s">
        <v>6942</v>
      </c>
      <c r="B2582" t="s">
        <v>1456</v>
      </c>
      <c r="C2582" t="s">
        <v>6367</v>
      </c>
      <c r="D2582" t="s">
        <v>2177</v>
      </c>
      <c r="E2582" t="s">
        <v>119</v>
      </c>
      <c r="F2582" t="s">
        <v>119</v>
      </c>
      <c r="G2582" t="s">
        <v>165</v>
      </c>
      <c r="H2582" t="s">
        <v>5707</v>
      </c>
      <c r="I2582" t="s">
        <v>6388</v>
      </c>
      <c r="N2582" t="s">
        <v>6349</v>
      </c>
      <c r="O2582" s="5">
        <f>0</f>
        <v>0</v>
      </c>
    </row>
    <row r="2583" spans="1:15" x14ac:dyDescent="0.35">
      <c r="A2583" t="s">
        <v>6942</v>
      </c>
      <c r="B2583" t="s">
        <v>1456</v>
      </c>
      <c r="C2583" t="s">
        <v>6367</v>
      </c>
      <c r="D2583" t="s">
        <v>2178</v>
      </c>
      <c r="E2583" t="s">
        <v>119</v>
      </c>
      <c r="F2583" t="s">
        <v>119</v>
      </c>
      <c r="G2583" t="s">
        <v>165</v>
      </c>
      <c r="H2583" t="s">
        <v>5707</v>
      </c>
      <c r="I2583" t="s">
        <v>6388</v>
      </c>
      <c r="N2583" t="s">
        <v>6349</v>
      </c>
      <c r="O2583" s="5">
        <f>0</f>
        <v>0</v>
      </c>
    </row>
    <row r="2584" spans="1:15" x14ac:dyDescent="0.35">
      <c r="A2584" t="s">
        <v>6942</v>
      </c>
      <c r="B2584" t="s">
        <v>1456</v>
      </c>
      <c r="C2584" t="s">
        <v>6367</v>
      </c>
      <c r="D2584" t="s">
        <v>2179</v>
      </c>
      <c r="E2584" t="s">
        <v>119</v>
      </c>
      <c r="F2584" t="s">
        <v>119</v>
      </c>
      <c r="G2584" t="s">
        <v>165</v>
      </c>
      <c r="H2584" t="s">
        <v>5707</v>
      </c>
      <c r="I2584" t="s">
        <v>6388</v>
      </c>
      <c r="N2584" t="s">
        <v>6349</v>
      </c>
      <c r="O2584" s="5">
        <f>0</f>
        <v>0</v>
      </c>
    </row>
    <row r="2585" spans="1:15" x14ac:dyDescent="0.35">
      <c r="A2585" t="s">
        <v>6942</v>
      </c>
      <c r="B2585" t="s">
        <v>1456</v>
      </c>
      <c r="C2585" t="s">
        <v>6367</v>
      </c>
      <c r="D2585" t="s">
        <v>2181</v>
      </c>
      <c r="E2585" t="s">
        <v>119</v>
      </c>
      <c r="F2585" t="s">
        <v>119</v>
      </c>
      <c r="G2585" t="s">
        <v>165</v>
      </c>
      <c r="H2585" t="s">
        <v>5707</v>
      </c>
      <c r="I2585" t="s">
        <v>6388</v>
      </c>
      <c r="N2585" t="s">
        <v>6349</v>
      </c>
      <c r="O2585" s="5">
        <f>0</f>
        <v>0</v>
      </c>
    </row>
    <row r="2586" spans="1:15" x14ac:dyDescent="0.35">
      <c r="A2586" t="s">
        <v>6942</v>
      </c>
      <c r="B2586" t="s">
        <v>1456</v>
      </c>
      <c r="C2586" t="s">
        <v>6367</v>
      </c>
      <c r="D2586" t="s">
        <v>2185</v>
      </c>
      <c r="E2586" t="s">
        <v>119</v>
      </c>
      <c r="F2586" t="s">
        <v>119</v>
      </c>
      <c r="G2586" t="s">
        <v>165</v>
      </c>
      <c r="H2586" t="s">
        <v>5707</v>
      </c>
      <c r="I2586" t="s">
        <v>6388</v>
      </c>
      <c r="N2586" t="s">
        <v>6349</v>
      </c>
      <c r="O2586" s="5">
        <f>0</f>
        <v>0</v>
      </c>
    </row>
    <row r="2587" spans="1:15" x14ac:dyDescent="0.35">
      <c r="A2587" t="s">
        <v>6942</v>
      </c>
      <c r="B2587" t="s">
        <v>1456</v>
      </c>
      <c r="C2587" t="s">
        <v>6367</v>
      </c>
      <c r="D2587" t="s">
        <v>2186</v>
      </c>
      <c r="E2587" t="s">
        <v>119</v>
      </c>
      <c r="F2587" t="s">
        <v>119</v>
      </c>
      <c r="G2587" t="s">
        <v>165</v>
      </c>
      <c r="H2587" t="s">
        <v>5707</v>
      </c>
      <c r="I2587" t="s">
        <v>6388</v>
      </c>
      <c r="N2587" t="s">
        <v>6349</v>
      </c>
      <c r="O2587" s="5">
        <f>0</f>
        <v>0</v>
      </c>
    </row>
    <row r="2588" spans="1:15" x14ac:dyDescent="0.35">
      <c r="A2588" t="s">
        <v>6942</v>
      </c>
      <c r="B2588" t="s">
        <v>1456</v>
      </c>
      <c r="C2588" t="s">
        <v>6367</v>
      </c>
      <c r="D2588" t="s">
        <v>2187</v>
      </c>
      <c r="E2588" t="s">
        <v>119</v>
      </c>
      <c r="F2588" t="s">
        <v>119</v>
      </c>
      <c r="G2588" t="s">
        <v>165</v>
      </c>
      <c r="H2588" t="s">
        <v>5707</v>
      </c>
      <c r="I2588" t="s">
        <v>6388</v>
      </c>
      <c r="N2588" t="s">
        <v>6349</v>
      </c>
      <c r="O2588" s="5">
        <f>0</f>
        <v>0</v>
      </c>
    </row>
    <row r="2589" spans="1:15" x14ac:dyDescent="0.35">
      <c r="A2589" t="s">
        <v>6942</v>
      </c>
      <c r="B2589" t="s">
        <v>1456</v>
      </c>
      <c r="C2589" t="s">
        <v>6367</v>
      </c>
      <c r="D2589" t="s">
        <v>2188</v>
      </c>
      <c r="E2589" t="s">
        <v>119</v>
      </c>
      <c r="F2589" t="s">
        <v>119</v>
      </c>
      <c r="G2589" t="s">
        <v>165</v>
      </c>
      <c r="H2589" t="s">
        <v>5707</v>
      </c>
      <c r="I2589" t="s">
        <v>6388</v>
      </c>
      <c r="N2589" t="s">
        <v>6349</v>
      </c>
      <c r="O2589" s="5">
        <f>0</f>
        <v>0</v>
      </c>
    </row>
    <row r="2590" spans="1:15" x14ac:dyDescent="0.35">
      <c r="A2590" t="s">
        <v>6942</v>
      </c>
      <c r="B2590" t="s">
        <v>1456</v>
      </c>
      <c r="C2590" t="s">
        <v>6367</v>
      </c>
      <c r="D2590" t="s">
        <v>2189</v>
      </c>
      <c r="E2590" t="s">
        <v>119</v>
      </c>
      <c r="F2590" t="s">
        <v>119</v>
      </c>
      <c r="G2590" t="s">
        <v>165</v>
      </c>
      <c r="H2590" t="s">
        <v>5707</v>
      </c>
      <c r="I2590" t="s">
        <v>6388</v>
      </c>
      <c r="N2590" t="s">
        <v>6349</v>
      </c>
      <c r="O2590" s="5">
        <f>0</f>
        <v>0</v>
      </c>
    </row>
    <row r="2591" spans="1:15" x14ac:dyDescent="0.35">
      <c r="A2591" t="s">
        <v>6942</v>
      </c>
      <c r="B2591" t="s">
        <v>1456</v>
      </c>
      <c r="C2591" t="s">
        <v>6367</v>
      </c>
      <c r="D2591" t="s">
        <v>2190</v>
      </c>
      <c r="E2591" t="s">
        <v>119</v>
      </c>
      <c r="F2591" t="s">
        <v>119</v>
      </c>
      <c r="G2591" t="s">
        <v>165</v>
      </c>
      <c r="H2591" t="s">
        <v>5707</v>
      </c>
      <c r="I2591" t="s">
        <v>6388</v>
      </c>
      <c r="N2591" t="s">
        <v>6349</v>
      </c>
      <c r="O2591" s="5">
        <f>0</f>
        <v>0</v>
      </c>
    </row>
    <row r="2592" spans="1:15" x14ac:dyDescent="0.35">
      <c r="A2592" t="s">
        <v>6942</v>
      </c>
      <c r="B2592" t="s">
        <v>1456</v>
      </c>
      <c r="C2592" t="s">
        <v>6367</v>
      </c>
      <c r="D2592" t="s">
        <v>2191</v>
      </c>
      <c r="E2592" t="s">
        <v>119</v>
      </c>
      <c r="F2592" t="s">
        <v>119</v>
      </c>
      <c r="G2592" t="s">
        <v>165</v>
      </c>
      <c r="H2592" t="s">
        <v>5707</v>
      </c>
      <c r="I2592" t="s">
        <v>6388</v>
      </c>
      <c r="N2592" t="s">
        <v>6349</v>
      </c>
      <c r="O2592" s="5">
        <f>0</f>
        <v>0</v>
      </c>
    </row>
    <row r="2593" spans="1:15" x14ac:dyDescent="0.35">
      <c r="A2593" t="s">
        <v>6942</v>
      </c>
      <c r="B2593" t="s">
        <v>1456</v>
      </c>
      <c r="C2593" t="s">
        <v>6367</v>
      </c>
      <c r="D2593" t="s">
        <v>2192</v>
      </c>
      <c r="E2593" t="s">
        <v>119</v>
      </c>
      <c r="F2593" t="s">
        <v>119</v>
      </c>
      <c r="G2593" t="s">
        <v>165</v>
      </c>
      <c r="H2593" t="s">
        <v>5707</v>
      </c>
      <c r="I2593" t="s">
        <v>6388</v>
      </c>
      <c r="N2593" t="s">
        <v>6349</v>
      </c>
      <c r="O2593" s="5">
        <f>0</f>
        <v>0</v>
      </c>
    </row>
    <row r="2594" spans="1:15" x14ac:dyDescent="0.35">
      <c r="A2594" t="s">
        <v>6942</v>
      </c>
      <c r="B2594" t="s">
        <v>1456</v>
      </c>
      <c r="C2594" t="s">
        <v>6367</v>
      </c>
      <c r="D2594" t="s">
        <v>2193</v>
      </c>
      <c r="E2594" t="s">
        <v>119</v>
      </c>
      <c r="F2594" t="s">
        <v>119</v>
      </c>
      <c r="G2594" t="s">
        <v>165</v>
      </c>
      <c r="H2594" t="s">
        <v>5707</v>
      </c>
      <c r="I2594" t="s">
        <v>6388</v>
      </c>
      <c r="N2594" t="s">
        <v>6349</v>
      </c>
      <c r="O2594" s="5">
        <f>0</f>
        <v>0</v>
      </c>
    </row>
    <row r="2595" spans="1:15" x14ac:dyDescent="0.35">
      <c r="A2595" t="s">
        <v>6942</v>
      </c>
      <c r="B2595" t="s">
        <v>1456</v>
      </c>
      <c r="C2595" t="s">
        <v>6367</v>
      </c>
      <c r="D2595" t="s">
        <v>2194</v>
      </c>
      <c r="E2595" t="s">
        <v>119</v>
      </c>
      <c r="F2595" t="s">
        <v>119</v>
      </c>
      <c r="G2595" t="s">
        <v>165</v>
      </c>
      <c r="H2595" t="s">
        <v>5707</v>
      </c>
      <c r="I2595" t="s">
        <v>6388</v>
      </c>
      <c r="N2595" t="s">
        <v>6349</v>
      </c>
      <c r="O2595" s="5">
        <f>0</f>
        <v>0</v>
      </c>
    </row>
    <row r="2596" spans="1:15" x14ac:dyDescent="0.35">
      <c r="A2596" t="s">
        <v>6942</v>
      </c>
      <c r="B2596" t="s">
        <v>1456</v>
      </c>
      <c r="C2596" t="s">
        <v>6367</v>
      </c>
      <c r="D2596" t="s">
        <v>2196</v>
      </c>
      <c r="E2596" t="s">
        <v>119</v>
      </c>
      <c r="F2596" t="s">
        <v>119</v>
      </c>
      <c r="G2596" t="s">
        <v>165</v>
      </c>
      <c r="H2596" t="s">
        <v>5707</v>
      </c>
      <c r="I2596" t="s">
        <v>6388</v>
      </c>
      <c r="N2596" t="s">
        <v>6349</v>
      </c>
      <c r="O2596" s="5">
        <f>0</f>
        <v>0</v>
      </c>
    </row>
    <row r="2597" spans="1:15" x14ac:dyDescent="0.35">
      <c r="A2597" t="s">
        <v>6942</v>
      </c>
      <c r="B2597" t="s">
        <v>1456</v>
      </c>
      <c r="C2597" t="s">
        <v>6367</v>
      </c>
      <c r="D2597" t="s">
        <v>2197</v>
      </c>
      <c r="E2597" t="s">
        <v>119</v>
      </c>
      <c r="F2597" t="s">
        <v>119</v>
      </c>
      <c r="G2597" t="s">
        <v>165</v>
      </c>
      <c r="H2597" t="s">
        <v>5707</v>
      </c>
      <c r="I2597" t="s">
        <v>6388</v>
      </c>
      <c r="N2597" t="s">
        <v>6349</v>
      </c>
      <c r="O2597" s="5">
        <f>0</f>
        <v>0</v>
      </c>
    </row>
    <row r="2598" spans="1:15" x14ac:dyDescent="0.35">
      <c r="A2598" t="s">
        <v>6942</v>
      </c>
      <c r="B2598" t="s">
        <v>1456</v>
      </c>
      <c r="C2598" t="s">
        <v>6367</v>
      </c>
      <c r="D2598" t="s">
        <v>2198</v>
      </c>
      <c r="E2598" t="s">
        <v>119</v>
      </c>
      <c r="F2598" t="s">
        <v>119</v>
      </c>
      <c r="G2598" t="s">
        <v>165</v>
      </c>
      <c r="H2598" t="s">
        <v>5707</v>
      </c>
      <c r="I2598" t="s">
        <v>6388</v>
      </c>
      <c r="N2598" t="s">
        <v>6349</v>
      </c>
      <c r="O2598" s="5">
        <f>0</f>
        <v>0</v>
      </c>
    </row>
    <row r="2599" spans="1:15" x14ac:dyDescent="0.35">
      <c r="A2599" t="s">
        <v>6942</v>
      </c>
      <c r="B2599" t="s">
        <v>1456</v>
      </c>
      <c r="C2599" t="s">
        <v>6367</v>
      </c>
      <c r="D2599" t="s">
        <v>2199</v>
      </c>
      <c r="E2599" t="s">
        <v>119</v>
      </c>
      <c r="F2599" t="s">
        <v>119</v>
      </c>
      <c r="G2599" t="s">
        <v>165</v>
      </c>
      <c r="H2599" t="s">
        <v>5707</v>
      </c>
      <c r="I2599" t="s">
        <v>6388</v>
      </c>
      <c r="N2599" t="s">
        <v>6349</v>
      </c>
      <c r="O2599" s="5">
        <f>0</f>
        <v>0</v>
      </c>
    </row>
    <row r="2600" spans="1:15" x14ac:dyDescent="0.35">
      <c r="A2600" t="s">
        <v>6942</v>
      </c>
      <c r="B2600" t="s">
        <v>1456</v>
      </c>
      <c r="C2600" t="s">
        <v>6367</v>
      </c>
      <c r="D2600" t="s">
        <v>2200</v>
      </c>
      <c r="E2600" t="s">
        <v>119</v>
      </c>
      <c r="F2600" t="s">
        <v>119</v>
      </c>
      <c r="G2600" t="s">
        <v>165</v>
      </c>
      <c r="H2600" t="s">
        <v>5707</v>
      </c>
      <c r="I2600" t="s">
        <v>6388</v>
      </c>
      <c r="N2600" t="s">
        <v>6349</v>
      </c>
      <c r="O2600" s="5">
        <f>0</f>
        <v>0</v>
      </c>
    </row>
    <row r="2601" spans="1:15" x14ac:dyDescent="0.35">
      <c r="A2601" t="s">
        <v>6942</v>
      </c>
      <c r="B2601" t="s">
        <v>1456</v>
      </c>
      <c r="C2601" t="s">
        <v>6367</v>
      </c>
      <c r="D2601" t="s">
        <v>2201</v>
      </c>
      <c r="E2601" t="s">
        <v>119</v>
      </c>
      <c r="F2601" t="s">
        <v>119</v>
      </c>
      <c r="G2601" t="s">
        <v>165</v>
      </c>
      <c r="H2601" t="s">
        <v>5707</v>
      </c>
      <c r="I2601" t="s">
        <v>6388</v>
      </c>
      <c r="N2601" t="s">
        <v>6349</v>
      </c>
      <c r="O2601" s="5">
        <f>0</f>
        <v>0</v>
      </c>
    </row>
    <row r="2602" spans="1:15" x14ac:dyDescent="0.35">
      <c r="A2602" t="s">
        <v>6942</v>
      </c>
      <c r="B2602" t="s">
        <v>1456</v>
      </c>
      <c r="C2602" t="s">
        <v>6367</v>
      </c>
      <c r="D2602" t="s">
        <v>2202</v>
      </c>
      <c r="E2602" t="s">
        <v>119</v>
      </c>
      <c r="F2602" t="s">
        <v>119</v>
      </c>
      <c r="G2602" t="s">
        <v>165</v>
      </c>
      <c r="H2602" t="s">
        <v>5707</v>
      </c>
      <c r="I2602" t="s">
        <v>6388</v>
      </c>
      <c r="N2602" t="s">
        <v>6349</v>
      </c>
      <c r="O2602" s="5">
        <f>0</f>
        <v>0</v>
      </c>
    </row>
    <row r="2603" spans="1:15" x14ac:dyDescent="0.35">
      <c r="A2603" t="s">
        <v>6942</v>
      </c>
      <c r="B2603" t="s">
        <v>1456</v>
      </c>
      <c r="C2603" t="s">
        <v>6367</v>
      </c>
      <c r="D2603" t="s">
        <v>2203</v>
      </c>
      <c r="E2603" t="s">
        <v>119</v>
      </c>
      <c r="F2603" t="s">
        <v>119</v>
      </c>
      <c r="G2603" t="s">
        <v>165</v>
      </c>
      <c r="H2603" t="s">
        <v>5707</v>
      </c>
      <c r="I2603" t="s">
        <v>6388</v>
      </c>
      <c r="N2603" t="s">
        <v>6349</v>
      </c>
      <c r="O2603" s="5">
        <f>0</f>
        <v>0</v>
      </c>
    </row>
    <row r="2604" spans="1:15" x14ac:dyDescent="0.35">
      <c r="A2604" t="s">
        <v>6942</v>
      </c>
      <c r="B2604" t="s">
        <v>1456</v>
      </c>
      <c r="C2604" t="s">
        <v>6367</v>
      </c>
      <c r="D2604" t="s">
        <v>2204</v>
      </c>
      <c r="E2604" t="s">
        <v>119</v>
      </c>
      <c r="F2604" t="s">
        <v>119</v>
      </c>
      <c r="G2604" t="s">
        <v>165</v>
      </c>
      <c r="H2604" t="s">
        <v>5707</v>
      </c>
      <c r="I2604" t="s">
        <v>6388</v>
      </c>
      <c r="N2604" t="s">
        <v>6349</v>
      </c>
      <c r="O2604" s="5">
        <f>0</f>
        <v>0</v>
      </c>
    </row>
    <row r="2605" spans="1:15" x14ac:dyDescent="0.35">
      <c r="A2605" t="s">
        <v>6942</v>
      </c>
      <c r="B2605" t="s">
        <v>1456</v>
      </c>
      <c r="C2605" t="s">
        <v>6367</v>
      </c>
      <c r="D2605" t="s">
        <v>2205</v>
      </c>
      <c r="E2605" t="s">
        <v>119</v>
      </c>
      <c r="F2605" t="s">
        <v>119</v>
      </c>
      <c r="G2605" t="s">
        <v>165</v>
      </c>
      <c r="H2605" t="s">
        <v>5707</v>
      </c>
      <c r="I2605" t="s">
        <v>6388</v>
      </c>
      <c r="N2605" t="s">
        <v>6349</v>
      </c>
      <c r="O2605" s="5">
        <f>0</f>
        <v>0</v>
      </c>
    </row>
    <row r="2606" spans="1:15" x14ac:dyDescent="0.35">
      <c r="A2606" t="s">
        <v>6942</v>
      </c>
      <c r="B2606" t="s">
        <v>1456</v>
      </c>
      <c r="C2606" t="s">
        <v>6367</v>
      </c>
      <c r="D2606" t="s">
        <v>2206</v>
      </c>
      <c r="E2606" t="s">
        <v>119</v>
      </c>
      <c r="F2606" t="s">
        <v>119</v>
      </c>
      <c r="G2606" t="s">
        <v>165</v>
      </c>
      <c r="H2606" t="s">
        <v>5707</v>
      </c>
      <c r="I2606" t="s">
        <v>6388</v>
      </c>
      <c r="N2606" t="s">
        <v>6349</v>
      </c>
      <c r="O2606" s="5">
        <f>0</f>
        <v>0</v>
      </c>
    </row>
    <row r="2607" spans="1:15" x14ac:dyDescent="0.35">
      <c r="A2607" t="s">
        <v>6942</v>
      </c>
      <c r="B2607" t="s">
        <v>1456</v>
      </c>
      <c r="C2607" t="s">
        <v>6367</v>
      </c>
      <c r="D2607" t="s">
        <v>2207</v>
      </c>
      <c r="E2607" t="s">
        <v>119</v>
      </c>
      <c r="F2607" t="s">
        <v>119</v>
      </c>
      <c r="G2607" t="s">
        <v>165</v>
      </c>
      <c r="H2607" t="s">
        <v>5707</v>
      </c>
      <c r="I2607" t="s">
        <v>6388</v>
      </c>
      <c r="N2607" t="s">
        <v>6349</v>
      </c>
      <c r="O2607" s="5">
        <f>0</f>
        <v>0</v>
      </c>
    </row>
    <row r="2608" spans="1:15" x14ac:dyDescent="0.35">
      <c r="A2608" t="s">
        <v>6942</v>
      </c>
      <c r="B2608" t="s">
        <v>1456</v>
      </c>
      <c r="C2608" t="s">
        <v>6367</v>
      </c>
      <c r="D2608" t="s">
        <v>2208</v>
      </c>
      <c r="E2608" t="s">
        <v>119</v>
      </c>
      <c r="F2608" t="s">
        <v>119</v>
      </c>
      <c r="G2608" t="s">
        <v>165</v>
      </c>
      <c r="H2608" t="s">
        <v>5707</v>
      </c>
      <c r="I2608" t="s">
        <v>6388</v>
      </c>
      <c r="N2608" t="s">
        <v>6349</v>
      </c>
      <c r="O2608" s="5">
        <f>0</f>
        <v>0</v>
      </c>
    </row>
    <row r="2609" spans="1:15" x14ac:dyDescent="0.35">
      <c r="A2609" t="s">
        <v>6942</v>
      </c>
      <c r="B2609" t="s">
        <v>1456</v>
      </c>
      <c r="C2609" t="s">
        <v>6367</v>
      </c>
      <c r="D2609" t="s">
        <v>2209</v>
      </c>
      <c r="E2609" t="s">
        <v>119</v>
      </c>
      <c r="F2609" t="s">
        <v>119</v>
      </c>
      <c r="G2609" t="s">
        <v>165</v>
      </c>
      <c r="H2609" t="s">
        <v>5707</v>
      </c>
      <c r="I2609" t="s">
        <v>6388</v>
      </c>
      <c r="N2609" t="s">
        <v>6349</v>
      </c>
      <c r="O2609" s="5">
        <f>0</f>
        <v>0</v>
      </c>
    </row>
    <row r="2610" spans="1:15" x14ac:dyDescent="0.35">
      <c r="A2610" t="s">
        <v>6942</v>
      </c>
      <c r="B2610" t="s">
        <v>1456</v>
      </c>
      <c r="C2610" t="s">
        <v>6367</v>
      </c>
      <c r="D2610" t="s">
        <v>2211</v>
      </c>
      <c r="E2610" t="s">
        <v>119</v>
      </c>
      <c r="F2610" t="s">
        <v>119</v>
      </c>
      <c r="G2610" t="s">
        <v>165</v>
      </c>
      <c r="H2610" t="s">
        <v>5707</v>
      </c>
      <c r="I2610" t="s">
        <v>6388</v>
      </c>
      <c r="N2610" t="s">
        <v>6349</v>
      </c>
      <c r="O2610" s="5">
        <f>0</f>
        <v>0</v>
      </c>
    </row>
    <row r="2611" spans="1:15" x14ac:dyDescent="0.35">
      <c r="A2611" t="s">
        <v>6942</v>
      </c>
      <c r="B2611" t="s">
        <v>1456</v>
      </c>
      <c r="C2611" t="s">
        <v>6367</v>
      </c>
      <c r="D2611" t="s">
        <v>2212</v>
      </c>
      <c r="E2611" t="s">
        <v>119</v>
      </c>
      <c r="F2611" t="s">
        <v>119</v>
      </c>
      <c r="G2611" t="s">
        <v>165</v>
      </c>
      <c r="H2611" t="s">
        <v>5707</v>
      </c>
      <c r="I2611" t="s">
        <v>6388</v>
      </c>
      <c r="N2611" t="s">
        <v>6349</v>
      </c>
      <c r="O2611" s="5">
        <f>0</f>
        <v>0</v>
      </c>
    </row>
    <row r="2612" spans="1:15" x14ac:dyDescent="0.35">
      <c r="A2612" t="s">
        <v>6942</v>
      </c>
      <c r="B2612" t="s">
        <v>1456</v>
      </c>
      <c r="C2612" t="s">
        <v>6367</v>
      </c>
      <c r="D2612" t="s">
        <v>2213</v>
      </c>
      <c r="E2612" t="s">
        <v>119</v>
      </c>
      <c r="F2612" t="s">
        <v>119</v>
      </c>
      <c r="G2612" t="s">
        <v>165</v>
      </c>
      <c r="H2612" t="s">
        <v>5707</v>
      </c>
      <c r="I2612" t="s">
        <v>6388</v>
      </c>
      <c r="N2612" t="s">
        <v>6349</v>
      </c>
      <c r="O2612" s="5">
        <f>0</f>
        <v>0</v>
      </c>
    </row>
    <row r="2613" spans="1:15" x14ac:dyDescent="0.35">
      <c r="A2613" t="s">
        <v>6942</v>
      </c>
      <c r="B2613" t="s">
        <v>1456</v>
      </c>
      <c r="C2613" t="s">
        <v>6367</v>
      </c>
      <c r="D2613" t="s">
        <v>2214</v>
      </c>
      <c r="E2613" t="s">
        <v>119</v>
      </c>
      <c r="F2613" t="s">
        <v>119</v>
      </c>
      <c r="G2613" t="s">
        <v>165</v>
      </c>
      <c r="H2613" t="s">
        <v>5707</v>
      </c>
      <c r="I2613" t="s">
        <v>6388</v>
      </c>
      <c r="N2613" t="s">
        <v>6349</v>
      </c>
      <c r="O2613" s="5">
        <f>0</f>
        <v>0</v>
      </c>
    </row>
    <row r="2614" spans="1:15" x14ac:dyDescent="0.35">
      <c r="A2614" t="s">
        <v>6942</v>
      </c>
      <c r="B2614" t="s">
        <v>1456</v>
      </c>
      <c r="C2614" t="s">
        <v>6367</v>
      </c>
      <c r="D2614" t="s">
        <v>2216</v>
      </c>
      <c r="E2614" t="s">
        <v>119</v>
      </c>
      <c r="F2614" t="s">
        <v>119</v>
      </c>
      <c r="G2614" t="s">
        <v>165</v>
      </c>
      <c r="H2614" t="s">
        <v>5707</v>
      </c>
      <c r="I2614" t="s">
        <v>6388</v>
      </c>
      <c r="N2614" t="s">
        <v>6349</v>
      </c>
      <c r="O2614" s="5">
        <f>0</f>
        <v>0</v>
      </c>
    </row>
    <row r="2615" spans="1:15" x14ac:dyDescent="0.35">
      <c r="A2615" t="s">
        <v>6942</v>
      </c>
      <c r="B2615" t="s">
        <v>1456</v>
      </c>
      <c r="C2615" t="s">
        <v>6367</v>
      </c>
      <c r="D2615" t="s">
        <v>2219</v>
      </c>
      <c r="E2615" t="s">
        <v>119</v>
      </c>
      <c r="F2615" t="s">
        <v>119</v>
      </c>
      <c r="G2615" t="s">
        <v>165</v>
      </c>
      <c r="H2615" t="s">
        <v>5707</v>
      </c>
      <c r="I2615" t="s">
        <v>6388</v>
      </c>
      <c r="N2615" t="s">
        <v>6349</v>
      </c>
      <c r="O2615" s="5">
        <f>0</f>
        <v>0</v>
      </c>
    </row>
    <row r="2616" spans="1:15" x14ac:dyDescent="0.35">
      <c r="A2616" t="s">
        <v>6942</v>
      </c>
      <c r="B2616" t="s">
        <v>1456</v>
      </c>
      <c r="C2616" t="s">
        <v>6367</v>
      </c>
      <c r="D2616" t="s">
        <v>2220</v>
      </c>
      <c r="E2616" t="s">
        <v>119</v>
      </c>
      <c r="F2616" t="s">
        <v>119</v>
      </c>
      <c r="G2616" t="s">
        <v>165</v>
      </c>
      <c r="H2616" t="s">
        <v>5707</v>
      </c>
      <c r="I2616" t="s">
        <v>6388</v>
      </c>
      <c r="N2616" t="s">
        <v>6349</v>
      </c>
      <c r="O2616" s="5">
        <f>0</f>
        <v>0</v>
      </c>
    </row>
    <row r="2617" spans="1:15" x14ac:dyDescent="0.35">
      <c r="A2617" t="s">
        <v>6942</v>
      </c>
      <c r="B2617" t="s">
        <v>1456</v>
      </c>
      <c r="C2617" t="s">
        <v>6367</v>
      </c>
      <c r="D2617" t="s">
        <v>2222</v>
      </c>
      <c r="E2617" t="s">
        <v>119</v>
      </c>
      <c r="F2617" t="s">
        <v>119</v>
      </c>
      <c r="G2617" t="s">
        <v>165</v>
      </c>
      <c r="H2617" t="s">
        <v>5707</v>
      </c>
      <c r="I2617" t="s">
        <v>6388</v>
      </c>
      <c r="N2617" t="s">
        <v>6349</v>
      </c>
      <c r="O2617" s="5">
        <f>0</f>
        <v>0</v>
      </c>
    </row>
    <row r="2618" spans="1:15" x14ac:dyDescent="0.35">
      <c r="A2618" t="s">
        <v>6942</v>
      </c>
      <c r="B2618" t="s">
        <v>1456</v>
      </c>
      <c r="C2618" t="s">
        <v>6367</v>
      </c>
      <c r="D2618" t="s">
        <v>2223</v>
      </c>
      <c r="E2618" t="s">
        <v>119</v>
      </c>
      <c r="F2618" t="s">
        <v>119</v>
      </c>
      <c r="G2618" t="s">
        <v>165</v>
      </c>
      <c r="H2618" t="s">
        <v>5707</v>
      </c>
      <c r="I2618" t="s">
        <v>6388</v>
      </c>
      <c r="N2618" t="s">
        <v>6349</v>
      </c>
      <c r="O2618" s="5">
        <f>0</f>
        <v>0</v>
      </c>
    </row>
    <row r="2619" spans="1:15" x14ac:dyDescent="0.35">
      <c r="A2619" t="s">
        <v>6942</v>
      </c>
      <c r="B2619" t="s">
        <v>1456</v>
      </c>
      <c r="C2619" t="s">
        <v>6367</v>
      </c>
      <c r="D2619" t="s">
        <v>2224</v>
      </c>
      <c r="E2619" t="s">
        <v>119</v>
      </c>
      <c r="F2619" t="s">
        <v>119</v>
      </c>
      <c r="G2619" t="s">
        <v>165</v>
      </c>
      <c r="H2619" t="s">
        <v>5707</v>
      </c>
      <c r="I2619" t="s">
        <v>6388</v>
      </c>
      <c r="N2619" t="s">
        <v>6349</v>
      </c>
      <c r="O2619" s="5">
        <f>0</f>
        <v>0</v>
      </c>
    </row>
    <row r="2620" spans="1:15" x14ac:dyDescent="0.35">
      <c r="A2620" t="s">
        <v>6942</v>
      </c>
      <c r="B2620" t="s">
        <v>1456</v>
      </c>
      <c r="C2620" t="s">
        <v>6367</v>
      </c>
      <c r="D2620" t="s">
        <v>2227</v>
      </c>
      <c r="E2620" t="s">
        <v>119</v>
      </c>
      <c r="F2620" t="s">
        <v>119</v>
      </c>
      <c r="G2620" t="s">
        <v>165</v>
      </c>
      <c r="H2620" t="s">
        <v>5707</v>
      </c>
      <c r="I2620" t="s">
        <v>6388</v>
      </c>
      <c r="N2620" t="s">
        <v>6349</v>
      </c>
      <c r="O2620" s="5">
        <f>0</f>
        <v>0</v>
      </c>
    </row>
    <row r="2621" spans="1:15" x14ac:dyDescent="0.35">
      <c r="A2621" t="s">
        <v>6942</v>
      </c>
      <c r="B2621" t="s">
        <v>1456</v>
      </c>
      <c r="C2621" t="s">
        <v>6367</v>
      </c>
      <c r="D2621" t="s">
        <v>2228</v>
      </c>
      <c r="E2621" t="s">
        <v>119</v>
      </c>
      <c r="F2621" t="s">
        <v>119</v>
      </c>
      <c r="G2621" t="s">
        <v>165</v>
      </c>
      <c r="H2621" t="s">
        <v>5707</v>
      </c>
      <c r="I2621" t="s">
        <v>6388</v>
      </c>
      <c r="N2621" t="s">
        <v>6349</v>
      </c>
      <c r="O2621" s="5">
        <f>0</f>
        <v>0</v>
      </c>
    </row>
    <row r="2622" spans="1:15" x14ac:dyDescent="0.35">
      <c r="A2622" t="s">
        <v>6942</v>
      </c>
      <c r="B2622" t="s">
        <v>1456</v>
      </c>
      <c r="C2622" t="s">
        <v>6367</v>
      </c>
      <c r="D2622" t="s">
        <v>2229</v>
      </c>
      <c r="E2622" t="s">
        <v>119</v>
      </c>
      <c r="F2622" t="s">
        <v>119</v>
      </c>
      <c r="G2622" t="s">
        <v>165</v>
      </c>
      <c r="H2622" t="s">
        <v>5707</v>
      </c>
      <c r="I2622" t="s">
        <v>6388</v>
      </c>
      <c r="N2622" t="s">
        <v>6349</v>
      </c>
      <c r="O2622" s="5">
        <f>0</f>
        <v>0</v>
      </c>
    </row>
    <row r="2623" spans="1:15" x14ac:dyDescent="0.35">
      <c r="A2623" t="s">
        <v>6942</v>
      </c>
      <c r="B2623" t="s">
        <v>1456</v>
      </c>
      <c r="C2623" t="s">
        <v>6367</v>
      </c>
      <c r="D2623" t="s">
        <v>2231</v>
      </c>
      <c r="E2623" t="s">
        <v>119</v>
      </c>
      <c r="F2623" t="s">
        <v>119</v>
      </c>
      <c r="G2623" t="s">
        <v>165</v>
      </c>
      <c r="H2623" t="s">
        <v>5707</v>
      </c>
      <c r="I2623" t="s">
        <v>6388</v>
      </c>
      <c r="N2623" t="s">
        <v>6349</v>
      </c>
      <c r="O2623" s="5">
        <f>0</f>
        <v>0</v>
      </c>
    </row>
    <row r="2624" spans="1:15" x14ac:dyDescent="0.35">
      <c r="A2624" t="s">
        <v>6942</v>
      </c>
      <c r="B2624" t="s">
        <v>1456</v>
      </c>
      <c r="C2624" t="s">
        <v>6367</v>
      </c>
      <c r="D2624" t="s">
        <v>2232</v>
      </c>
      <c r="E2624" t="s">
        <v>119</v>
      </c>
      <c r="F2624" t="s">
        <v>119</v>
      </c>
      <c r="G2624" t="s">
        <v>165</v>
      </c>
      <c r="H2624" t="s">
        <v>5707</v>
      </c>
      <c r="I2624" t="s">
        <v>6388</v>
      </c>
      <c r="N2624" t="s">
        <v>6349</v>
      </c>
      <c r="O2624" s="5">
        <f>0</f>
        <v>0</v>
      </c>
    </row>
    <row r="2625" spans="1:15" x14ac:dyDescent="0.35">
      <c r="A2625" t="s">
        <v>6942</v>
      </c>
      <c r="B2625" t="s">
        <v>1456</v>
      </c>
      <c r="C2625" t="s">
        <v>6367</v>
      </c>
      <c r="D2625" t="s">
        <v>2236</v>
      </c>
      <c r="E2625" t="s">
        <v>119</v>
      </c>
      <c r="F2625" t="s">
        <v>119</v>
      </c>
      <c r="G2625" t="s">
        <v>165</v>
      </c>
      <c r="H2625" t="s">
        <v>5707</v>
      </c>
      <c r="I2625" t="s">
        <v>6388</v>
      </c>
      <c r="N2625" t="s">
        <v>6349</v>
      </c>
      <c r="O2625" s="5">
        <f>0</f>
        <v>0</v>
      </c>
    </row>
    <row r="2626" spans="1:15" x14ac:dyDescent="0.35">
      <c r="A2626" t="s">
        <v>6942</v>
      </c>
      <c r="B2626" t="s">
        <v>1456</v>
      </c>
      <c r="C2626" t="s">
        <v>6367</v>
      </c>
      <c r="D2626" t="s">
        <v>2237</v>
      </c>
      <c r="E2626" t="s">
        <v>119</v>
      </c>
      <c r="F2626" t="s">
        <v>119</v>
      </c>
      <c r="G2626" t="s">
        <v>165</v>
      </c>
      <c r="H2626" t="s">
        <v>5707</v>
      </c>
      <c r="I2626" t="s">
        <v>6388</v>
      </c>
      <c r="N2626" t="s">
        <v>6349</v>
      </c>
      <c r="O2626" s="5">
        <f>0</f>
        <v>0</v>
      </c>
    </row>
    <row r="2627" spans="1:15" x14ac:dyDescent="0.35">
      <c r="A2627" t="s">
        <v>6942</v>
      </c>
      <c r="B2627" t="s">
        <v>1456</v>
      </c>
      <c r="C2627" t="s">
        <v>6367</v>
      </c>
      <c r="D2627" t="s">
        <v>2238</v>
      </c>
      <c r="E2627" t="s">
        <v>119</v>
      </c>
      <c r="F2627" t="s">
        <v>119</v>
      </c>
      <c r="G2627" t="s">
        <v>165</v>
      </c>
      <c r="H2627" t="s">
        <v>5707</v>
      </c>
      <c r="I2627" t="s">
        <v>6388</v>
      </c>
      <c r="N2627" t="s">
        <v>6349</v>
      </c>
      <c r="O2627" s="5">
        <f>0</f>
        <v>0</v>
      </c>
    </row>
    <row r="2628" spans="1:15" x14ac:dyDescent="0.35">
      <c r="A2628" t="s">
        <v>6942</v>
      </c>
      <c r="B2628" t="s">
        <v>1456</v>
      </c>
      <c r="C2628" t="s">
        <v>6367</v>
      </c>
      <c r="D2628" t="s">
        <v>2239</v>
      </c>
      <c r="E2628" t="s">
        <v>119</v>
      </c>
      <c r="F2628" t="s">
        <v>119</v>
      </c>
      <c r="G2628" t="s">
        <v>165</v>
      </c>
      <c r="H2628" t="s">
        <v>5707</v>
      </c>
      <c r="I2628" t="s">
        <v>6388</v>
      </c>
      <c r="N2628" t="s">
        <v>6349</v>
      </c>
      <c r="O2628" s="5">
        <f>0</f>
        <v>0</v>
      </c>
    </row>
    <row r="2629" spans="1:15" x14ac:dyDescent="0.35">
      <c r="A2629" t="s">
        <v>6942</v>
      </c>
      <c r="B2629" t="s">
        <v>1456</v>
      </c>
      <c r="C2629" t="s">
        <v>6367</v>
      </c>
      <c r="D2629" t="s">
        <v>2240</v>
      </c>
      <c r="E2629" t="s">
        <v>119</v>
      </c>
      <c r="F2629" t="s">
        <v>119</v>
      </c>
      <c r="G2629" t="s">
        <v>165</v>
      </c>
      <c r="H2629" t="s">
        <v>5707</v>
      </c>
      <c r="I2629" t="s">
        <v>6388</v>
      </c>
      <c r="N2629" t="s">
        <v>6349</v>
      </c>
      <c r="O2629" s="5">
        <f>0</f>
        <v>0</v>
      </c>
    </row>
    <row r="2630" spans="1:15" x14ac:dyDescent="0.35">
      <c r="A2630" t="s">
        <v>6942</v>
      </c>
      <c r="B2630" t="s">
        <v>1456</v>
      </c>
      <c r="C2630" t="s">
        <v>6367</v>
      </c>
      <c r="D2630" t="s">
        <v>2241</v>
      </c>
      <c r="E2630" t="s">
        <v>119</v>
      </c>
      <c r="F2630" t="s">
        <v>119</v>
      </c>
      <c r="G2630" t="s">
        <v>165</v>
      </c>
      <c r="H2630" t="s">
        <v>5707</v>
      </c>
      <c r="I2630" t="s">
        <v>6388</v>
      </c>
      <c r="N2630" t="s">
        <v>6349</v>
      </c>
      <c r="O2630" s="5">
        <f>0</f>
        <v>0</v>
      </c>
    </row>
    <row r="2631" spans="1:15" x14ac:dyDescent="0.35">
      <c r="A2631" t="s">
        <v>6942</v>
      </c>
      <c r="B2631" t="s">
        <v>1456</v>
      </c>
      <c r="C2631" t="s">
        <v>6367</v>
      </c>
      <c r="D2631" t="s">
        <v>2243</v>
      </c>
      <c r="E2631" t="s">
        <v>119</v>
      </c>
      <c r="F2631" t="s">
        <v>119</v>
      </c>
      <c r="G2631" t="s">
        <v>165</v>
      </c>
      <c r="H2631" t="s">
        <v>5707</v>
      </c>
      <c r="I2631" t="s">
        <v>6388</v>
      </c>
      <c r="N2631" t="s">
        <v>6349</v>
      </c>
      <c r="O2631" s="5">
        <f>0</f>
        <v>0</v>
      </c>
    </row>
    <row r="2632" spans="1:15" x14ac:dyDescent="0.35">
      <c r="A2632" t="s">
        <v>6942</v>
      </c>
      <c r="B2632" t="s">
        <v>1456</v>
      </c>
      <c r="C2632" t="s">
        <v>6367</v>
      </c>
      <c r="D2632" t="s">
        <v>2247</v>
      </c>
      <c r="E2632" t="s">
        <v>119</v>
      </c>
      <c r="F2632" t="s">
        <v>119</v>
      </c>
      <c r="G2632" t="s">
        <v>165</v>
      </c>
      <c r="H2632" t="s">
        <v>5707</v>
      </c>
      <c r="I2632" t="s">
        <v>6388</v>
      </c>
      <c r="N2632" t="s">
        <v>6349</v>
      </c>
      <c r="O2632" s="5">
        <f>0</f>
        <v>0</v>
      </c>
    </row>
    <row r="2633" spans="1:15" x14ac:dyDescent="0.35">
      <c r="A2633" t="s">
        <v>6942</v>
      </c>
      <c r="B2633" t="s">
        <v>1456</v>
      </c>
      <c r="C2633" t="s">
        <v>6367</v>
      </c>
      <c r="D2633" t="s">
        <v>2249</v>
      </c>
      <c r="E2633" t="s">
        <v>119</v>
      </c>
      <c r="F2633" t="s">
        <v>119</v>
      </c>
      <c r="G2633" t="s">
        <v>165</v>
      </c>
      <c r="H2633" t="s">
        <v>5707</v>
      </c>
      <c r="I2633" t="s">
        <v>6388</v>
      </c>
      <c r="N2633" t="s">
        <v>6349</v>
      </c>
      <c r="O2633" s="5">
        <f>0</f>
        <v>0</v>
      </c>
    </row>
    <row r="2634" spans="1:15" x14ac:dyDescent="0.35">
      <c r="A2634" t="s">
        <v>6942</v>
      </c>
      <c r="B2634" t="s">
        <v>1456</v>
      </c>
      <c r="C2634" t="s">
        <v>6367</v>
      </c>
      <c r="D2634" t="s">
        <v>2251</v>
      </c>
      <c r="E2634" t="s">
        <v>119</v>
      </c>
      <c r="F2634" t="s">
        <v>119</v>
      </c>
      <c r="G2634" t="s">
        <v>165</v>
      </c>
      <c r="H2634" t="s">
        <v>5707</v>
      </c>
      <c r="I2634" t="s">
        <v>6388</v>
      </c>
      <c r="N2634" t="s">
        <v>6349</v>
      </c>
      <c r="O2634" s="5">
        <f>0</f>
        <v>0</v>
      </c>
    </row>
    <row r="2635" spans="1:15" x14ac:dyDescent="0.35">
      <c r="A2635" t="s">
        <v>6942</v>
      </c>
      <c r="B2635" t="s">
        <v>1456</v>
      </c>
      <c r="C2635" t="s">
        <v>6367</v>
      </c>
      <c r="D2635" t="s">
        <v>2252</v>
      </c>
      <c r="E2635" t="s">
        <v>119</v>
      </c>
      <c r="F2635" t="s">
        <v>119</v>
      </c>
      <c r="G2635" t="s">
        <v>165</v>
      </c>
      <c r="H2635" t="s">
        <v>5707</v>
      </c>
      <c r="I2635" t="s">
        <v>6388</v>
      </c>
      <c r="N2635" t="s">
        <v>6349</v>
      </c>
      <c r="O2635" s="5">
        <f>0</f>
        <v>0</v>
      </c>
    </row>
    <row r="2636" spans="1:15" x14ac:dyDescent="0.35">
      <c r="A2636" t="s">
        <v>6942</v>
      </c>
      <c r="B2636" t="s">
        <v>1456</v>
      </c>
      <c r="C2636" t="s">
        <v>6367</v>
      </c>
      <c r="D2636" t="s">
        <v>2253</v>
      </c>
      <c r="E2636" t="s">
        <v>119</v>
      </c>
      <c r="F2636" t="s">
        <v>119</v>
      </c>
      <c r="G2636" t="s">
        <v>165</v>
      </c>
      <c r="H2636" t="s">
        <v>5707</v>
      </c>
      <c r="I2636" t="s">
        <v>6388</v>
      </c>
      <c r="N2636" t="s">
        <v>6349</v>
      </c>
      <c r="O2636" s="5">
        <f>0</f>
        <v>0</v>
      </c>
    </row>
    <row r="2637" spans="1:15" x14ac:dyDescent="0.35">
      <c r="A2637" t="s">
        <v>6942</v>
      </c>
      <c r="B2637" t="s">
        <v>1456</v>
      </c>
      <c r="C2637" t="s">
        <v>6367</v>
      </c>
      <c r="D2637" t="s">
        <v>2255</v>
      </c>
      <c r="E2637" t="s">
        <v>119</v>
      </c>
      <c r="F2637" t="s">
        <v>119</v>
      </c>
      <c r="G2637" t="s">
        <v>165</v>
      </c>
      <c r="H2637" t="s">
        <v>5707</v>
      </c>
      <c r="I2637" t="s">
        <v>6388</v>
      </c>
      <c r="N2637" t="s">
        <v>6349</v>
      </c>
      <c r="O2637" s="5">
        <f>0</f>
        <v>0</v>
      </c>
    </row>
    <row r="2638" spans="1:15" x14ac:dyDescent="0.35">
      <c r="A2638" t="s">
        <v>6942</v>
      </c>
      <c r="B2638" t="s">
        <v>1456</v>
      </c>
      <c r="C2638" t="s">
        <v>6367</v>
      </c>
      <c r="D2638" t="s">
        <v>2256</v>
      </c>
      <c r="E2638" t="s">
        <v>119</v>
      </c>
      <c r="F2638" t="s">
        <v>119</v>
      </c>
      <c r="G2638" t="s">
        <v>165</v>
      </c>
      <c r="H2638" t="s">
        <v>5707</v>
      </c>
      <c r="I2638" t="s">
        <v>6388</v>
      </c>
      <c r="N2638" t="s">
        <v>6349</v>
      </c>
      <c r="O2638" s="5">
        <f>0</f>
        <v>0</v>
      </c>
    </row>
    <row r="2639" spans="1:15" x14ac:dyDescent="0.35">
      <c r="A2639" t="s">
        <v>6942</v>
      </c>
      <c r="B2639" t="s">
        <v>1456</v>
      </c>
      <c r="C2639" t="s">
        <v>6367</v>
      </c>
      <c r="D2639" t="s">
        <v>2257</v>
      </c>
      <c r="E2639" t="s">
        <v>119</v>
      </c>
      <c r="F2639" t="s">
        <v>119</v>
      </c>
      <c r="G2639" t="s">
        <v>165</v>
      </c>
      <c r="H2639" t="s">
        <v>5707</v>
      </c>
      <c r="I2639" t="s">
        <v>6388</v>
      </c>
      <c r="N2639" t="s">
        <v>6349</v>
      </c>
      <c r="O2639" s="5">
        <f>0</f>
        <v>0</v>
      </c>
    </row>
    <row r="2640" spans="1:15" x14ac:dyDescent="0.35">
      <c r="A2640" t="s">
        <v>6942</v>
      </c>
      <c r="B2640" t="s">
        <v>1456</v>
      </c>
      <c r="C2640" t="s">
        <v>6367</v>
      </c>
      <c r="D2640" t="s">
        <v>2258</v>
      </c>
      <c r="E2640" t="s">
        <v>119</v>
      </c>
      <c r="F2640" t="s">
        <v>119</v>
      </c>
      <c r="G2640" t="s">
        <v>165</v>
      </c>
      <c r="H2640" t="s">
        <v>5707</v>
      </c>
      <c r="I2640" t="s">
        <v>6388</v>
      </c>
      <c r="N2640" t="s">
        <v>6349</v>
      </c>
      <c r="O2640" s="5">
        <f>0</f>
        <v>0</v>
      </c>
    </row>
    <row r="2641" spans="1:15" x14ac:dyDescent="0.35">
      <c r="A2641" t="s">
        <v>6942</v>
      </c>
      <c r="B2641" t="s">
        <v>1456</v>
      </c>
      <c r="C2641" t="s">
        <v>6367</v>
      </c>
      <c r="D2641" t="s">
        <v>2260</v>
      </c>
      <c r="E2641" t="s">
        <v>119</v>
      </c>
      <c r="F2641" t="s">
        <v>119</v>
      </c>
      <c r="G2641" t="s">
        <v>165</v>
      </c>
      <c r="H2641" t="s">
        <v>5707</v>
      </c>
      <c r="I2641" t="s">
        <v>6388</v>
      </c>
      <c r="N2641" t="s">
        <v>6349</v>
      </c>
      <c r="O2641" s="5">
        <f>0</f>
        <v>0</v>
      </c>
    </row>
    <row r="2642" spans="1:15" x14ac:dyDescent="0.35">
      <c r="A2642" t="s">
        <v>6942</v>
      </c>
      <c r="B2642" t="s">
        <v>1456</v>
      </c>
      <c r="C2642" t="s">
        <v>6367</v>
      </c>
      <c r="D2642" t="s">
        <v>2261</v>
      </c>
      <c r="E2642" t="s">
        <v>119</v>
      </c>
      <c r="F2642" t="s">
        <v>119</v>
      </c>
      <c r="G2642" t="s">
        <v>165</v>
      </c>
      <c r="H2642" t="s">
        <v>5707</v>
      </c>
      <c r="I2642" t="s">
        <v>6388</v>
      </c>
      <c r="N2642" t="s">
        <v>6349</v>
      </c>
      <c r="O2642" s="5">
        <f>0</f>
        <v>0</v>
      </c>
    </row>
    <row r="2643" spans="1:15" x14ac:dyDescent="0.35">
      <c r="A2643" t="s">
        <v>6942</v>
      </c>
      <c r="B2643" t="s">
        <v>1456</v>
      </c>
      <c r="C2643" t="s">
        <v>6367</v>
      </c>
      <c r="D2643" t="s">
        <v>2263</v>
      </c>
      <c r="E2643" t="s">
        <v>119</v>
      </c>
      <c r="F2643" t="s">
        <v>119</v>
      </c>
      <c r="G2643" t="s">
        <v>165</v>
      </c>
      <c r="H2643" t="s">
        <v>5707</v>
      </c>
      <c r="I2643" t="s">
        <v>6388</v>
      </c>
      <c r="N2643" t="s">
        <v>6349</v>
      </c>
      <c r="O2643" s="5">
        <f>0</f>
        <v>0</v>
      </c>
    </row>
    <row r="2644" spans="1:15" x14ac:dyDescent="0.35">
      <c r="A2644" t="s">
        <v>6942</v>
      </c>
      <c r="B2644" t="s">
        <v>1456</v>
      </c>
      <c r="C2644" t="s">
        <v>6367</v>
      </c>
      <c r="D2644" t="s">
        <v>2264</v>
      </c>
      <c r="E2644" t="s">
        <v>119</v>
      </c>
      <c r="F2644" t="s">
        <v>119</v>
      </c>
      <c r="G2644" t="s">
        <v>165</v>
      </c>
      <c r="H2644" t="s">
        <v>5707</v>
      </c>
      <c r="I2644" t="s">
        <v>6388</v>
      </c>
      <c r="N2644" t="s">
        <v>6349</v>
      </c>
      <c r="O2644" s="5">
        <f>0</f>
        <v>0</v>
      </c>
    </row>
    <row r="2645" spans="1:15" x14ac:dyDescent="0.35">
      <c r="A2645" t="s">
        <v>6942</v>
      </c>
      <c r="B2645" t="s">
        <v>1456</v>
      </c>
      <c r="C2645" t="s">
        <v>6367</v>
      </c>
      <c r="D2645" t="s">
        <v>2265</v>
      </c>
      <c r="E2645" t="s">
        <v>119</v>
      </c>
      <c r="F2645" t="s">
        <v>119</v>
      </c>
      <c r="G2645" t="s">
        <v>165</v>
      </c>
      <c r="H2645" t="s">
        <v>5707</v>
      </c>
      <c r="I2645" t="s">
        <v>6388</v>
      </c>
      <c r="N2645" t="s">
        <v>6349</v>
      </c>
      <c r="O2645" s="5">
        <f>0</f>
        <v>0</v>
      </c>
    </row>
    <row r="2646" spans="1:15" x14ac:dyDescent="0.35">
      <c r="A2646" t="s">
        <v>6942</v>
      </c>
      <c r="B2646" t="s">
        <v>1456</v>
      </c>
      <c r="C2646" t="s">
        <v>6367</v>
      </c>
      <c r="D2646" t="s">
        <v>2268</v>
      </c>
      <c r="E2646" t="s">
        <v>119</v>
      </c>
      <c r="F2646" t="s">
        <v>119</v>
      </c>
      <c r="G2646" t="s">
        <v>165</v>
      </c>
      <c r="H2646" t="s">
        <v>5707</v>
      </c>
      <c r="I2646" t="s">
        <v>6388</v>
      </c>
      <c r="N2646" t="s">
        <v>6349</v>
      </c>
      <c r="O2646" s="5">
        <f>0</f>
        <v>0</v>
      </c>
    </row>
    <row r="2647" spans="1:15" x14ac:dyDescent="0.35">
      <c r="A2647" t="s">
        <v>6942</v>
      </c>
      <c r="B2647" t="s">
        <v>1456</v>
      </c>
      <c r="C2647" t="s">
        <v>6367</v>
      </c>
      <c r="D2647" t="s">
        <v>2269</v>
      </c>
      <c r="E2647" t="s">
        <v>119</v>
      </c>
      <c r="F2647" t="s">
        <v>119</v>
      </c>
      <c r="G2647" t="s">
        <v>165</v>
      </c>
      <c r="H2647" t="s">
        <v>5707</v>
      </c>
      <c r="I2647" t="s">
        <v>6388</v>
      </c>
      <c r="N2647" t="s">
        <v>6349</v>
      </c>
      <c r="O2647" s="5">
        <f>0</f>
        <v>0</v>
      </c>
    </row>
    <row r="2648" spans="1:15" x14ac:dyDescent="0.35">
      <c r="A2648" t="s">
        <v>6942</v>
      </c>
      <c r="B2648" t="s">
        <v>1456</v>
      </c>
      <c r="C2648" t="s">
        <v>6367</v>
      </c>
      <c r="D2648" t="s">
        <v>2270</v>
      </c>
      <c r="E2648" t="s">
        <v>119</v>
      </c>
      <c r="F2648" t="s">
        <v>119</v>
      </c>
      <c r="G2648" t="s">
        <v>165</v>
      </c>
      <c r="H2648" t="s">
        <v>5707</v>
      </c>
      <c r="I2648" t="s">
        <v>6388</v>
      </c>
      <c r="N2648" t="s">
        <v>6349</v>
      </c>
      <c r="O2648" s="5">
        <f>0</f>
        <v>0</v>
      </c>
    </row>
    <row r="2649" spans="1:15" x14ac:dyDescent="0.35">
      <c r="A2649" t="s">
        <v>6942</v>
      </c>
      <c r="B2649" t="s">
        <v>1456</v>
      </c>
      <c r="C2649" t="s">
        <v>6367</v>
      </c>
      <c r="D2649" t="s">
        <v>2271</v>
      </c>
      <c r="E2649" t="s">
        <v>119</v>
      </c>
      <c r="F2649" t="s">
        <v>119</v>
      </c>
      <c r="G2649" t="s">
        <v>165</v>
      </c>
      <c r="H2649" t="s">
        <v>5707</v>
      </c>
      <c r="I2649" t="s">
        <v>6388</v>
      </c>
      <c r="N2649" t="s">
        <v>6349</v>
      </c>
      <c r="O2649" s="5">
        <f>0</f>
        <v>0</v>
      </c>
    </row>
    <row r="2650" spans="1:15" x14ac:dyDescent="0.35">
      <c r="A2650" t="s">
        <v>6942</v>
      </c>
      <c r="B2650" t="s">
        <v>1456</v>
      </c>
      <c r="C2650" t="s">
        <v>6367</v>
      </c>
      <c r="D2650" t="s">
        <v>2273</v>
      </c>
      <c r="E2650" t="s">
        <v>119</v>
      </c>
      <c r="F2650" t="s">
        <v>119</v>
      </c>
      <c r="G2650" t="s">
        <v>165</v>
      </c>
      <c r="H2650" t="s">
        <v>5707</v>
      </c>
      <c r="I2650" t="s">
        <v>6388</v>
      </c>
      <c r="N2650" t="s">
        <v>6349</v>
      </c>
      <c r="O2650" s="5">
        <f>0</f>
        <v>0</v>
      </c>
    </row>
    <row r="2651" spans="1:15" x14ac:dyDescent="0.35">
      <c r="A2651" t="s">
        <v>6942</v>
      </c>
      <c r="B2651" t="s">
        <v>1456</v>
      </c>
      <c r="C2651" t="s">
        <v>6367</v>
      </c>
      <c r="D2651" t="s">
        <v>2274</v>
      </c>
      <c r="E2651" t="s">
        <v>119</v>
      </c>
      <c r="F2651" t="s">
        <v>119</v>
      </c>
      <c r="G2651" t="s">
        <v>165</v>
      </c>
      <c r="H2651" t="s">
        <v>5707</v>
      </c>
      <c r="I2651" t="s">
        <v>6388</v>
      </c>
      <c r="N2651" t="s">
        <v>6349</v>
      </c>
      <c r="O2651" s="5">
        <f>0</f>
        <v>0</v>
      </c>
    </row>
    <row r="2652" spans="1:15" x14ac:dyDescent="0.35">
      <c r="A2652" t="s">
        <v>6942</v>
      </c>
      <c r="B2652" t="s">
        <v>1456</v>
      </c>
      <c r="C2652" t="s">
        <v>6367</v>
      </c>
      <c r="D2652" t="s">
        <v>2275</v>
      </c>
      <c r="E2652" t="s">
        <v>119</v>
      </c>
      <c r="F2652" t="s">
        <v>119</v>
      </c>
      <c r="G2652" t="s">
        <v>165</v>
      </c>
      <c r="H2652" t="s">
        <v>5707</v>
      </c>
      <c r="I2652" t="s">
        <v>6388</v>
      </c>
      <c r="N2652" t="s">
        <v>6349</v>
      </c>
      <c r="O2652" s="5">
        <f>0</f>
        <v>0</v>
      </c>
    </row>
    <row r="2653" spans="1:15" x14ac:dyDescent="0.35">
      <c r="A2653" t="s">
        <v>6942</v>
      </c>
      <c r="B2653" t="s">
        <v>1456</v>
      </c>
      <c r="C2653" t="s">
        <v>6367</v>
      </c>
      <c r="D2653" t="s">
        <v>2276</v>
      </c>
      <c r="E2653" t="s">
        <v>119</v>
      </c>
      <c r="F2653" t="s">
        <v>119</v>
      </c>
      <c r="G2653" t="s">
        <v>165</v>
      </c>
      <c r="H2653" t="s">
        <v>5707</v>
      </c>
      <c r="I2653" t="s">
        <v>6388</v>
      </c>
      <c r="N2653" t="s">
        <v>6349</v>
      </c>
      <c r="O2653" s="5">
        <f>0</f>
        <v>0</v>
      </c>
    </row>
    <row r="2654" spans="1:15" x14ac:dyDescent="0.35">
      <c r="A2654" t="s">
        <v>6942</v>
      </c>
      <c r="B2654" t="s">
        <v>1456</v>
      </c>
      <c r="C2654" t="s">
        <v>6367</v>
      </c>
      <c r="D2654" t="s">
        <v>2277</v>
      </c>
      <c r="E2654" t="s">
        <v>119</v>
      </c>
      <c r="F2654" t="s">
        <v>119</v>
      </c>
      <c r="G2654" t="s">
        <v>165</v>
      </c>
      <c r="H2654" t="s">
        <v>5707</v>
      </c>
      <c r="I2654" t="s">
        <v>6388</v>
      </c>
      <c r="N2654" t="s">
        <v>6349</v>
      </c>
      <c r="O2654" s="5">
        <f>0</f>
        <v>0</v>
      </c>
    </row>
    <row r="2655" spans="1:15" x14ac:dyDescent="0.35">
      <c r="A2655" t="s">
        <v>6942</v>
      </c>
      <c r="B2655" t="s">
        <v>1456</v>
      </c>
      <c r="C2655" t="s">
        <v>6367</v>
      </c>
      <c r="D2655" t="s">
        <v>2278</v>
      </c>
      <c r="E2655" t="s">
        <v>119</v>
      </c>
      <c r="F2655" t="s">
        <v>119</v>
      </c>
      <c r="G2655" t="s">
        <v>165</v>
      </c>
      <c r="H2655" t="s">
        <v>5707</v>
      </c>
      <c r="I2655" t="s">
        <v>6388</v>
      </c>
      <c r="N2655" t="s">
        <v>6349</v>
      </c>
      <c r="O2655" s="5">
        <f>0</f>
        <v>0</v>
      </c>
    </row>
    <row r="2656" spans="1:15" x14ac:dyDescent="0.35">
      <c r="A2656" t="s">
        <v>6942</v>
      </c>
      <c r="B2656" t="s">
        <v>1456</v>
      </c>
      <c r="C2656" t="s">
        <v>6367</v>
      </c>
      <c r="D2656" t="s">
        <v>2279</v>
      </c>
      <c r="E2656" t="s">
        <v>119</v>
      </c>
      <c r="F2656" t="s">
        <v>119</v>
      </c>
      <c r="G2656" t="s">
        <v>165</v>
      </c>
      <c r="H2656" t="s">
        <v>5707</v>
      </c>
      <c r="I2656" t="s">
        <v>6388</v>
      </c>
      <c r="N2656" t="s">
        <v>6349</v>
      </c>
      <c r="O2656" s="5">
        <f>0</f>
        <v>0</v>
      </c>
    </row>
    <row r="2657" spans="1:15" x14ac:dyDescent="0.35">
      <c r="A2657" t="s">
        <v>6942</v>
      </c>
      <c r="B2657" t="s">
        <v>1456</v>
      </c>
      <c r="C2657" t="s">
        <v>6367</v>
      </c>
      <c r="D2657" t="s">
        <v>2280</v>
      </c>
      <c r="E2657" t="s">
        <v>119</v>
      </c>
      <c r="F2657" t="s">
        <v>119</v>
      </c>
      <c r="G2657" t="s">
        <v>165</v>
      </c>
      <c r="H2657" t="s">
        <v>5707</v>
      </c>
      <c r="I2657" t="s">
        <v>6388</v>
      </c>
      <c r="N2657" t="s">
        <v>6349</v>
      </c>
      <c r="O2657" s="5">
        <f>0</f>
        <v>0</v>
      </c>
    </row>
    <row r="2658" spans="1:15" x14ac:dyDescent="0.35">
      <c r="A2658" t="s">
        <v>6942</v>
      </c>
      <c r="B2658" t="s">
        <v>1456</v>
      </c>
      <c r="C2658" t="s">
        <v>6367</v>
      </c>
      <c r="D2658" t="s">
        <v>2283</v>
      </c>
      <c r="E2658" t="s">
        <v>119</v>
      </c>
      <c r="F2658" t="s">
        <v>119</v>
      </c>
      <c r="G2658" t="s">
        <v>165</v>
      </c>
      <c r="H2658" t="s">
        <v>5707</v>
      </c>
      <c r="I2658" t="s">
        <v>6388</v>
      </c>
      <c r="N2658" t="s">
        <v>6349</v>
      </c>
      <c r="O2658" s="5">
        <f>0</f>
        <v>0</v>
      </c>
    </row>
    <row r="2659" spans="1:15" x14ac:dyDescent="0.35">
      <c r="A2659" t="s">
        <v>6942</v>
      </c>
      <c r="B2659" t="s">
        <v>1456</v>
      </c>
      <c r="C2659" t="s">
        <v>6367</v>
      </c>
      <c r="D2659" t="s">
        <v>2284</v>
      </c>
      <c r="E2659" t="s">
        <v>119</v>
      </c>
      <c r="F2659" t="s">
        <v>119</v>
      </c>
      <c r="G2659" t="s">
        <v>165</v>
      </c>
      <c r="H2659" t="s">
        <v>5707</v>
      </c>
      <c r="I2659" t="s">
        <v>6388</v>
      </c>
      <c r="N2659" t="s">
        <v>6349</v>
      </c>
      <c r="O2659" s="5">
        <f>0</f>
        <v>0</v>
      </c>
    </row>
    <row r="2660" spans="1:15" x14ac:dyDescent="0.35">
      <c r="A2660" t="s">
        <v>6942</v>
      </c>
      <c r="B2660" t="s">
        <v>1456</v>
      </c>
      <c r="C2660" t="s">
        <v>6367</v>
      </c>
      <c r="D2660" t="s">
        <v>2285</v>
      </c>
      <c r="E2660" t="s">
        <v>119</v>
      </c>
      <c r="F2660" t="s">
        <v>119</v>
      </c>
      <c r="G2660" t="s">
        <v>165</v>
      </c>
      <c r="H2660" t="s">
        <v>5707</v>
      </c>
      <c r="I2660" t="s">
        <v>6388</v>
      </c>
      <c r="N2660" t="s">
        <v>6349</v>
      </c>
      <c r="O2660" s="5">
        <f>0</f>
        <v>0</v>
      </c>
    </row>
    <row r="2661" spans="1:15" x14ac:dyDescent="0.35">
      <c r="A2661" t="s">
        <v>6942</v>
      </c>
      <c r="B2661" t="s">
        <v>1456</v>
      </c>
      <c r="C2661" t="s">
        <v>6367</v>
      </c>
      <c r="D2661" t="s">
        <v>2287</v>
      </c>
      <c r="E2661" t="s">
        <v>119</v>
      </c>
      <c r="F2661" t="s">
        <v>119</v>
      </c>
      <c r="G2661" t="s">
        <v>165</v>
      </c>
      <c r="H2661" t="s">
        <v>5707</v>
      </c>
      <c r="I2661" t="s">
        <v>6388</v>
      </c>
      <c r="N2661" t="s">
        <v>6349</v>
      </c>
      <c r="O2661" s="5">
        <f>0</f>
        <v>0</v>
      </c>
    </row>
    <row r="2662" spans="1:15" x14ac:dyDescent="0.35">
      <c r="A2662" t="s">
        <v>6942</v>
      </c>
      <c r="B2662" t="s">
        <v>1456</v>
      </c>
      <c r="C2662" t="s">
        <v>6367</v>
      </c>
      <c r="D2662" t="s">
        <v>2288</v>
      </c>
      <c r="E2662" t="s">
        <v>119</v>
      </c>
      <c r="F2662" t="s">
        <v>119</v>
      </c>
      <c r="G2662" t="s">
        <v>165</v>
      </c>
      <c r="H2662" t="s">
        <v>5707</v>
      </c>
      <c r="I2662" t="s">
        <v>6388</v>
      </c>
      <c r="N2662" t="s">
        <v>6349</v>
      </c>
      <c r="O2662" s="5">
        <f>0</f>
        <v>0</v>
      </c>
    </row>
    <row r="2663" spans="1:15" x14ac:dyDescent="0.35">
      <c r="A2663" t="s">
        <v>6942</v>
      </c>
      <c r="B2663" t="s">
        <v>1456</v>
      </c>
      <c r="C2663" t="s">
        <v>6367</v>
      </c>
      <c r="D2663" t="s">
        <v>2289</v>
      </c>
      <c r="E2663" t="s">
        <v>119</v>
      </c>
      <c r="F2663" t="s">
        <v>119</v>
      </c>
      <c r="G2663" t="s">
        <v>165</v>
      </c>
      <c r="H2663" t="s">
        <v>5707</v>
      </c>
      <c r="I2663" t="s">
        <v>6388</v>
      </c>
      <c r="N2663" t="s">
        <v>6349</v>
      </c>
      <c r="O2663" s="5">
        <f>0</f>
        <v>0</v>
      </c>
    </row>
    <row r="2664" spans="1:15" x14ac:dyDescent="0.35">
      <c r="A2664" t="s">
        <v>6942</v>
      </c>
      <c r="B2664" t="s">
        <v>1456</v>
      </c>
      <c r="C2664" t="s">
        <v>6367</v>
      </c>
      <c r="D2664" t="s">
        <v>2291</v>
      </c>
      <c r="E2664" t="s">
        <v>119</v>
      </c>
      <c r="F2664" t="s">
        <v>119</v>
      </c>
      <c r="G2664" t="s">
        <v>165</v>
      </c>
      <c r="H2664" t="s">
        <v>5707</v>
      </c>
      <c r="I2664" t="s">
        <v>6388</v>
      </c>
      <c r="N2664" t="s">
        <v>6349</v>
      </c>
      <c r="O2664" s="5">
        <f>0</f>
        <v>0</v>
      </c>
    </row>
    <row r="2665" spans="1:15" x14ac:dyDescent="0.35">
      <c r="A2665" t="s">
        <v>6942</v>
      </c>
      <c r="B2665" t="s">
        <v>1456</v>
      </c>
      <c r="C2665" t="s">
        <v>6367</v>
      </c>
      <c r="D2665" t="s">
        <v>2292</v>
      </c>
      <c r="E2665" t="s">
        <v>119</v>
      </c>
      <c r="F2665" t="s">
        <v>119</v>
      </c>
      <c r="G2665" t="s">
        <v>165</v>
      </c>
      <c r="H2665" t="s">
        <v>5707</v>
      </c>
      <c r="I2665" t="s">
        <v>6388</v>
      </c>
      <c r="N2665" t="s">
        <v>6349</v>
      </c>
      <c r="O2665" s="5">
        <f>0</f>
        <v>0</v>
      </c>
    </row>
    <row r="2666" spans="1:15" x14ac:dyDescent="0.35">
      <c r="A2666" t="s">
        <v>6942</v>
      </c>
      <c r="B2666" t="s">
        <v>1456</v>
      </c>
      <c r="C2666" t="s">
        <v>6367</v>
      </c>
      <c r="D2666" t="s">
        <v>2293</v>
      </c>
      <c r="E2666" t="s">
        <v>119</v>
      </c>
      <c r="F2666" t="s">
        <v>119</v>
      </c>
      <c r="G2666" t="s">
        <v>165</v>
      </c>
      <c r="H2666" t="s">
        <v>5707</v>
      </c>
      <c r="I2666" t="s">
        <v>6388</v>
      </c>
      <c r="N2666" t="s">
        <v>6349</v>
      </c>
      <c r="O2666" s="5">
        <f>0</f>
        <v>0</v>
      </c>
    </row>
    <row r="2667" spans="1:15" x14ac:dyDescent="0.35">
      <c r="A2667" t="s">
        <v>6942</v>
      </c>
      <c r="B2667" t="s">
        <v>1456</v>
      </c>
      <c r="C2667" t="s">
        <v>6367</v>
      </c>
      <c r="D2667" t="s">
        <v>2294</v>
      </c>
      <c r="E2667" t="s">
        <v>119</v>
      </c>
      <c r="F2667" t="s">
        <v>119</v>
      </c>
      <c r="G2667" t="s">
        <v>165</v>
      </c>
      <c r="H2667" t="s">
        <v>5707</v>
      </c>
      <c r="I2667" t="s">
        <v>6388</v>
      </c>
      <c r="N2667" t="s">
        <v>6349</v>
      </c>
      <c r="O2667" s="5">
        <f>0</f>
        <v>0</v>
      </c>
    </row>
    <row r="2668" spans="1:15" x14ac:dyDescent="0.35">
      <c r="A2668" t="s">
        <v>6942</v>
      </c>
      <c r="B2668" t="s">
        <v>1456</v>
      </c>
      <c r="C2668" t="s">
        <v>6367</v>
      </c>
      <c r="D2668" t="s">
        <v>2295</v>
      </c>
      <c r="E2668" t="s">
        <v>119</v>
      </c>
      <c r="F2668" t="s">
        <v>119</v>
      </c>
      <c r="G2668" t="s">
        <v>165</v>
      </c>
      <c r="H2668" t="s">
        <v>5707</v>
      </c>
      <c r="I2668" t="s">
        <v>6388</v>
      </c>
      <c r="N2668" t="s">
        <v>6349</v>
      </c>
      <c r="O2668" s="5">
        <f>0</f>
        <v>0</v>
      </c>
    </row>
    <row r="2669" spans="1:15" x14ac:dyDescent="0.35">
      <c r="A2669" t="s">
        <v>6942</v>
      </c>
      <c r="B2669" t="s">
        <v>1456</v>
      </c>
      <c r="C2669" t="s">
        <v>6367</v>
      </c>
      <c r="D2669" t="s">
        <v>2296</v>
      </c>
      <c r="E2669" t="s">
        <v>119</v>
      </c>
      <c r="F2669" t="s">
        <v>119</v>
      </c>
      <c r="G2669" t="s">
        <v>165</v>
      </c>
      <c r="H2669" t="s">
        <v>5707</v>
      </c>
      <c r="I2669" t="s">
        <v>6388</v>
      </c>
      <c r="N2669" t="s">
        <v>6349</v>
      </c>
      <c r="O2669" s="5">
        <f>0</f>
        <v>0</v>
      </c>
    </row>
    <row r="2670" spans="1:15" x14ac:dyDescent="0.35">
      <c r="A2670" t="s">
        <v>6942</v>
      </c>
      <c r="B2670" t="s">
        <v>1456</v>
      </c>
      <c r="C2670" t="s">
        <v>6367</v>
      </c>
      <c r="D2670" t="s">
        <v>2298</v>
      </c>
      <c r="E2670" t="s">
        <v>119</v>
      </c>
      <c r="F2670" t="s">
        <v>119</v>
      </c>
      <c r="G2670" t="s">
        <v>165</v>
      </c>
      <c r="H2670" t="s">
        <v>5707</v>
      </c>
      <c r="I2670" t="s">
        <v>6388</v>
      </c>
      <c r="N2670" t="s">
        <v>6349</v>
      </c>
      <c r="O2670" s="5">
        <f>0</f>
        <v>0</v>
      </c>
    </row>
    <row r="2671" spans="1:15" x14ac:dyDescent="0.35">
      <c r="A2671" t="s">
        <v>6942</v>
      </c>
      <c r="B2671" t="s">
        <v>1456</v>
      </c>
      <c r="C2671" t="s">
        <v>6367</v>
      </c>
      <c r="D2671" t="s">
        <v>2300</v>
      </c>
      <c r="E2671" t="s">
        <v>119</v>
      </c>
      <c r="F2671" t="s">
        <v>119</v>
      </c>
      <c r="G2671" t="s">
        <v>165</v>
      </c>
      <c r="H2671" t="s">
        <v>5707</v>
      </c>
      <c r="I2671" t="s">
        <v>6388</v>
      </c>
      <c r="N2671" t="s">
        <v>6349</v>
      </c>
      <c r="O2671" s="5">
        <f>0</f>
        <v>0</v>
      </c>
    </row>
    <row r="2672" spans="1:15" x14ac:dyDescent="0.35">
      <c r="A2672" t="s">
        <v>6942</v>
      </c>
      <c r="B2672" t="s">
        <v>1456</v>
      </c>
      <c r="C2672" t="s">
        <v>6367</v>
      </c>
      <c r="D2672" t="s">
        <v>2301</v>
      </c>
      <c r="E2672" t="s">
        <v>119</v>
      </c>
      <c r="F2672" t="s">
        <v>119</v>
      </c>
      <c r="G2672" t="s">
        <v>165</v>
      </c>
      <c r="H2672" t="s">
        <v>5707</v>
      </c>
      <c r="I2672" t="s">
        <v>6388</v>
      </c>
      <c r="N2672" t="s">
        <v>6349</v>
      </c>
      <c r="O2672" s="5">
        <f>0</f>
        <v>0</v>
      </c>
    </row>
    <row r="2673" spans="1:15" x14ac:dyDescent="0.35">
      <c r="A2673" t="s">
        <v>6942</v>
      </c>
      <c r="B2673" t="s">
        <v>1456</v>
      </c>
      <c r="C2673" t="s">
        <v>6367</v>
      </c>
      <c r="D2673" t="s">
        <v>2303</v>
      </c>
      <c r="E2673" t="s">
        <v>119</v>
      </c>
      <c r="F2673" t="s">
        <v>119</v>
      </c>
      <c r="G2673" t="s">
        <v>165</v>
      </c>
      <c r="H2673" t="s">
        <v>5707</v>
      </c>
      <c r="I2673" t="s">
        <v>6388</v>
      </c>
      <c r="N2673" t="s">
        <v>6349</v>
      </c>
      <c r="O2673" s="5">
        <f>0</f>
        <v>0</v>
      </c>
    </row>
    <row r="2674" spans="1:15" x14ac:dyDescent="0.35">
      <c r="A2674" t="s">
        <v>6942</v>
      </c>
      <c r="B2674" t="s">
        <v>1456</v>
      </c>
      <c r="C2674" t="s">
        <v>6367</v>
      </c>
      <c r="D2674" t="s">
        <v>2304</v>
      </c>
      <c r="E2674" t="s">
        <v>119</v>
      </c>
      <c r="F2674" t="s">
        <v>119</v>
      </c>
      <c r="G2674" t="s">
        <v>165</v>
      </c>
      <c r="H2674" t="s">
        <v>5707</v>
      </c>
      <c r="I2674" t="s">
        <v>6388</v>
      </c>
      <c r="N2674" t="s">
        <v>6349</v>
      </c>
      <c r="O2674" s="5">
        <f>0</f>
        <v>0</v>
      </c>
    </row>
    <row r="2675" spans="1:15" x14ac:dyDescent="0.35">
      <c r="A2675" t="s">
        <v>6942</v>
      </c>
      <c r="B2675" t="s">
        <v>1456</v>
      </c>
      <c r="C2675" t="s">
        <v>6367</v>
      </c>
      <c r="D2675" t="s">
        <v>2305</v>
      </c>
      <c r="E2675" t="s">
        <v>119</v>
      </c>
      <c r="F2675" t="s">
        <v>119</v>
      </c>
      <c r="G2675" t="s">
        <v>165</v>
      </c>
      <c r="H2675" t="s">
        <v>5707</v>
      </c>
      <c r="I2675" t="s">
        <v>6388</v>
      </c>
      <c r="N2675" t="s">
        <v>6349</v>
      </c>
      <c r="O2675" s="5">
        <f>0</f>
        <v>0</v>
      </c>
    </row>
    <row r="2676" spans="1:15" x14ac:dyDescent="0.35">
      <c r="A2676" t="s">
        <v>6942</v>
      </c>
      <c r="B2676" t="s">
        <v>1456</v>
      </c>
      <c r="C2676" t="s">
        <v>6367</v>
      </c>
      <c r="D2676" t="s">
        <v>2306</v>
      </c>
      <c r="E2676" t="s">
        <v>119</v>
      </c>
      <c r="F2676" t="s">
        <v>119</v>
      </c>
      <c r="G2676" t="s">
        <v>165</v>
      </c>
      <c r="H2676" t="s">
        <v>5707</v>
      </c>
      <c r="I2676" t="s">
        <v>6388</v>
      </c>
      <c r="N2676" t="s">
        <v>6349</v>
      </c>
      <c r="O2676" s="5">
        <f>0</f>
        <v>0</v>
      </c>
    </row>
    <row r="2677" spans="1:15" x14ac:dyDescent="0.35">
      <c r="A2677" t="s">
        <v>6942</v>
      </c>
      <c r="B2677" t="s">
        <v>1456</v>
      </c>
      <c r="C2677" t="s">
        <v>6367</v>
      </c>
      <c r="D2677" t="s">
        <v>2307</v>
      </c>
      <c r="E2677" t="s">
        <v>119</v>
      </c>
      <c r="F2677" t="s">
        <v>119</v>
      </c>
      <c r="G2677" t="s">
        <v>165</v>
      </c>
      <c r="H2677" t="s">
        <v>5707</v>
      </c>
      <c r="I2677" t="s">
        <v>6388</v>
      </c>
      <c r="N2677" t="s">
        <v>6349</v>
      </c>
      <c r="O2677" s="5">
        <f>0</f>
        <v>0</v>
      </c>
    </row>
    <row r="2678" spans="1:15" x14ac:dyDescent="0.35">
      <c r="A2678" t="s">
        <v>6942</v>
      </c>
      <c r="B2678" t="s">
        <v>1456</v>
      </c>
      <c r="C2678" t="s">
        <v>6367</v>
      </c>
      <c r="D2678" t="s">
        <v>2308</v>
      </c>
      <c r="E2678" t="s">
        <v>119</v>
      </c>
      <c r="F2678" t="s">
        <v>119</v>
      </c>
      <c r="G2678" t="s">
        <v>165</v>
      </c>
      <c r="H2678" t="s">
        <v>5707</v>
      </c>
      <c r="I2678" t="s">
        <v>6388</v>
      </c>
      <c r="N2678" t="s">
        <v>6349</v>
      </c>
      <c r="O2678" s="5">
        <f>0</f>
        <v>0</v>
      </c>
    </row>
    <row r="2679" spans="1:15" x14ac:dyDescent="0.35">
      <c r="A2679" t="s">
        <v>6942</v>
      </c>
      <c r="B2679" t="s">
        <v>1456</v>
      </c>
      <c r="C2679" t="s">
        <v>6367</v>
      </c>
      <c r="D2679" t="s">
        <v>2309</v>
      </c>
      <c r="E2679" t="s">
        <v>119</v>
      </c>
      <c r="F2679" t="s">
        <v>119</v>
      </c>
      <c r="G2679" t="s">
        <v>165</v>
      </c>
      <c r="H2679" t="s">
        <v>5707</v>
      </c>
      <c r="I2679" t="s">
        <v>6388</v>
      </c>
      <c r="N2679" t="s">
        <v>6349</v>
      </c>
      <c r="O2679" s="5">
        <f>0</f>
        <v>0</v>
      </c>
    </row>
    <row r="2680" spans="1:15" x14ac:dyDescent="0.35">
      <c r="A2680" t="s">
        <v>6942</v>
      </c>
      <c r="B2680" t="s">
        <v>1456</v>
      </c>
      <c r="C2680" t="s">
        <v>6367</v>
      </c>
      <c r="D2680" t="s">
        <v>2310</v>
      </c>
      <c r="E2680" t="s">
        <v>119</v>
      </c>
      <c r="F2680" t="s">
        <v>119</v>
      </c>
      <c r="G2680" t="s">
        <v>165</v>
      </c>
      <c r="H2680" t="s">
        <v>5707</v>
      </c>
      <c r="I2680" t="s">
        <v>6388</v>
      </c>
      <c r="N2680" t="s">
        <v>6349</v>
      </c>
      <c r="O2680" s="5">
        <f>0</f>
        <v>0</v>
      </c>
    </row>
    <row r="2681" spans="1:15" x14ac:dyDescent="0.35">
      <c r="A2681" t="s">
        <v>6942</v>
      </c>
      <c r="B2681" t="s">
        <v>1456</v>
      </c>
      <c r="C2681" t="s">
        <v>6367</v>
      </c>
      <c r="D2681" t="s">
        <v>2312</v>
      </c>
      <c r="E2681" t="s">
        <v>119</v>
      </c>
      <c r="F2681" t="s">
        <v>119</v>
      </c>
      <c r="G2681" t="s">
        <v>165</v>
      </c>
      <c r="H2681" t="s">
        <v>5707</v>
      </c>
      <c r="I2681" t="s">
        <v>6388</v>
      </c>
      <c r="N2681" t="s">
        <v>6349</v>
      </c>
      <c r="O2681" s="5">
        <f>0</f>
        <v>0</v>
      </c>
    </row>
    <row r="2682" spans="1:15" x14ac:dyDescent="0.35">
      <c r="A2682" t="s">
        <v>6942</v>
      </c>
      <c r="B2682" t="s">
        <v>1456</v>
      </c>
      <c r="C2682" t="s">
        <v>6367</v>
      </c>
      <c r="D2682" t="s">
        <v>2315</v>
      </c>
      <c r="E2682" t="s">
        <v>119</v>
      </c>
      <c r="F2682" t="s">
        <v>119</v>
      </c>
      <c r="G2682" t="s">
        <v>165</v>
      </c>
      <c r="H2682" t="s">
        <v>5707</v>
      </c>
      <c r="I2682" t="s">
        <v>6388</v>
      </c>
      <c r="N2682" t="s">
        <v>6349</v>
      </c>
      <c r="O2682" s="5">
        <f>0</f>
        <v>0</v>
      </c>
    </row>
    <row r="2683" spans="1:15" x14ac:dyDescent="0.35">
      <c r="A2683" t="s">
        <v>6942</v>
      </c>
      <c r="B2683" t="s">
        <v>1456</v>
      </c>
      <c r="C2683" t="s">
        <v>6367</v>
      </c>
      <c r="D2683" t="s">
        <v>2316</v>
      </c>
      <c r="E2683" t="s">
        <v>119</v>
      </c>
      <c r="F2683" t="s">
        <v>119</v>
      </c>
      <c r="G2683" t="s">
        <v>165</v>
      </c>
      <c r="H2683" t="s">
        <v>5707</v>
      </c>
      <c r="I2683" t="s">
        <v>6388</v>
      </c>
      <c r="N2683" t="s">
        <v>6349</v>
      </c>
      <c r="O2683" s="5">
        <f>0</f>
        <v>0</v>
      </c>
    </row>
    <row r="2684" spans="1:15" x14ac:dyDescent="0.35">
      <c r="A2684" t="s">
        <v>6942</v>
      </c>
      <c r="B2684" t="s">
        <v>1456</v>
      </c>
      <c r="C2684" t="s">
        <v>6367</v>
      </c>
      <c r="D2684" t="s">
        <v>2318</v>
      </c>
      <c r="E2684" t="s">
        <v>119</v>
      </c>
      <c r="F2684" t="s">
        <v>119</v>
      </c>
      <c r="G2684" t="s">
        <v>165</v>
      </c>
      <c r="H2684" t="s">
        <v>5707</v>
      </c>
      <c r="I2684" t="s">
        <v>6388</v>
      </c>
      <c r="N2684" t="s">
        <v>6349</v>
      </c>
      <c r="O2684" s="5">
        <f>0</f>
        <v>0</v>
      </c>
    </row>
    <row r="2685" spans="1:15" x14ac:dyDescent="0.35">
      <c r="A2685" t="s">
        <v>6942</v>
      </c>
      <c r="B2685" t="s">
        <v>1456</v>
      </c>
      <c r="C2685" t="s">
        <v>6367</v>
      </c>
      <c r="D2685" t="s">
        <v>2319</v>
      </c>
      <c r="E2685" t="s">
        <v>119</v>
      </c>
      <c r="F2685" t="s">
        <v>119</v>
      </c>
      <c r="G2685" t="s">
        <v>165</v>
      </c>
      <c r="H2685" t="s">
        <v>5707</v>
      </c>
      <c r="I2685" t="s">
        <v>6388</v>
      </c>
      <c r="N2685" t="s">
        <v>6349</v>
      </c>
      <c r="O2685" s="5">
        <f>0</f>
        <v>0</v>
      </c>
    </row>
    <row r="2686" spans="1:15" x14ac:dyDescent="0.35">
      <c r="A2686" t="s">
        <v>6942</v>
      </c>
      <c r="B2686" t="s">
        <v>1456</v>
      </c>
      <c r="C2686" t="s">
        <v>6367</v>
      </c>
      <c r="D2686" t="s">
        <v>2320</v>
      </c>
      <c r="E2686" t="s">
        <v>119</v>
      </c>
      <c r="F2686" t="s">
        <v>119</v>
      </c>
      <c r="G2686" t="s">
        <v>165</v>
      </c>
      <c r="H2686" t="s">
        <v>5707</v>
      </c>
      <c r="I2686" t="s">
        <v>6388</v>
      </c>
      <c r="N2686" t="s">
        <v>6349</v>
      </c>
      <c r="O2686" s="5">
        <f>0</f>
        <v>0</v>
      </c>
    </row>
    <row r="2687" spans="1:15" x14ac:dyDescent="0.35">
      <c r="A2687" t="s">
        <v>6942</v>
      </c>
      <c r="B2687" t="s">
        <v>1456</v>
      </c>
      <c r="C2687" t="s">
        <v>6367</v>
      </c>
      <c r="D2687" t="s">
        <v>2322</v>
      </c>
      <c r="E2687" t="s">
        <v>119</v>
      </c>
      <c r="F2687" t="s">
        <v>119</v>
      </c>
      <c r="G2687" t="s">
        <v>165</v>
      </c>
      <c r="H2687" t="s">
        <v>5707</v>
      </c>
      <c r="I2687" t="s">
        <v>6388</v>
      </c>
      <c r="N2687" t="s">
        <v>6349</v>
      </c>
      <c r="O2687" s="5">
        <f>0</f>
        <v>0</v>
      </c>
    </row>
    <row r="2688" spans="1:15" x14ac:dyDescent="0.35">
      <c r="A2688" t="s">
        <v>6942</v>
      </c>
      <c r="B2688" t="s">
        <v>1456</v>
      </c>
      <c r="C2688" t="s">
        <v>6367</v>
      </c>
      <c r="D2688" t="s">
        <v>2323</v>
      </c>
      <c r="E2688" t="s">
        <v>119</v>
      </c>
      <c r="F2688" t="s">
        <v>119</v>
      </c>
      <c r="G2688" t="s">
        <v>165</v>
      </c>
      <c r="H2688" t="s">
        <v>5707</v>
      </c>
      <c r="I2688" t="s">
        <v>6388</v>
      </c>
      <c r="N2688" t="s">
        <v>6349</v>
      </c>
      <c r="O2688" s="5">
        <f>0</f>
        <v>0</v>
      </c>
    </row>
    <row r="2689" spans="1:15" x14ac:dyDescent="0.35">
      <c r="A2689" t="s">
        <v>6942</v>
      </c>
      <c r="B2689" t="s">
        <v>1456</v>
      </c>
      <c r="C2689" t="s">
        <v>6367</v>
      </c>
      <c r="D2689" t="s">
        <v>2324</v>
      </c>
      <c r="E2689" t="s">
        <v>119</v>
      </c>
      <c r="F2689" t="s">
        <v>119</v>
      </c>
      <c r="G2689" t="s">
        <v>165</v>
      </c>
      <c r="H2689" t="s">
        <v>5707</v>
      </c>
      <c r="I2689" t="s">
        <v>6388</v>
      </c>
      <c r="N2689" t="s">
        <v>6349</v>
      </c>
      <c r="O2689" s="5">
        <f>0</f>
        <v>0</v>
      </c>
    </row>
    <row r="2690" spans="1:15" x14ac:dyDescent="0.35">
      <c r="A2690" t="s">
        <v>6942</v>
      </c>
      <c r="B2690" t="s">
        <v>1456</v>
      </c>
      <c r="C2690" t="s">
        <v>6367</v>
      </c>
      <c r="D2690" t="s">
        <v>2325</v>
      </c>
      <c r="E2690" t="s">
        <v>119</v>
      </c>
      <c r="F2690" t="s">
        <v>119</v>
      </c>
      <c r="G2690" t="s">
        <v>165</v>
      </c>
      <c r="H2690" t="s">
        <v>5707</v>
      </c>
      <c r="I2690" t="s">
        <v>6388</v>
      </c>
      <c r="N2690" t="s">
        <v>6349</v>
      </c>
      <c r="O2690" s="5">
        <f>0</f>
        <v>0</v>
      </c>
    </row>
    <row r="2691" spans="1:15" x14ac:dyDescent="0.35">
      <c r="A2691" t="s">
        <v>6942</v>
      </c>
      <c r="B2691" t="s">
        <v>1456</v>
      </c>
      <c r="C2691" t="s">
        <v>6367</v>
      </c>
      <c r="D2691" t="s">
        <v>2326</v>
      </c>
      <c r="E2691" t="s">
        <v>119</v>
      </c>
      <c r="F2691" t="s">
        <v>119</v>
      </c>
      <c r="G2691" t="s">
        <v>165</v>
      </c>
      <c r="H2691" t="s">
        <v>5707</v>
      </c>
      <c r="I2691" t="s">
        <v>6388</v>
      </c>
      <c r="N2691" t="s">
        <v>6349</v>
      </c>
      <c r="O2691" s="5">
        <f>0</f>
        <v>0</v>
      </c>
    </row>
    <row r="2692" spans="1:15" x14ac:dyDescent="0.35">
      <c r="A2692" t="s">
        <v>6942</v>
      </c>
      <c r="B2692" t="s">
        <v>1456</v>
      </c>
      <c r="C2692" t="s">
        <v>6367</v>
      </c>
      <c r="D2692" t="s">
        <v>2328</v>
      </c>
      <c r="E2692" t="s">
        <v>119</v>
      </c>
      <c r="F2692" t="s">
        <v>119</v>
      </c>
      <c r="G2692" t="s">
        <v>165</v>
      </c>
      <c r="H2692" t="s">
        <v>5707</v>
      </c>
      <c r="I2692" t="s">
        <v>6388</v>
      </c>
      <c r="N2692" t="s">
        <v>6349</v>
      </c>
      <c r="O2692" s="5">
        <f>0</f>
        <v>0</v>
      </c>
    </row>
    <row r="2693" spans="1:15" x14ac:dyDescent="0.35">
      <c r="A2693" t="s">
        <v>6942</v>
      </c>
      <c r="B2693" t="s">
        <v>1456</v>
      </c>
      <c r="C2693" t="s">
        <v>6367</v>
      </c>
      <c r="D2693" t="s">
        <v>2330</v>
      </c>
      <c r="E2693" t="s">
        <v>119</v>
      </c>
      <c r="F2693" t="s">
        <v>119</v>
      </c>
      <c r="G2693" t="s">
        <v>165</v>
      </c>
      <c r="H2693" t="s">
        <v>5707</v>
      </c>
      <c r="I2693" t="s">
        <v>6388</v>
      </c>
      <c r="N2693" t="s">
        <v>6349</v>
      </c>
      <c r="O2693" s="5">
        <f>0</f>
        <v>0</v>
      </c>
    </row>
    <row r="2694" spans="1:15" x14ac:dyDescent="0.35">
      <c r="A2694" t="s">
        <v>6942</v>
      </c>
      <c r="B2694" t="s">
        <v>1456</v>
      </c>
      <c r="C2694" t="s">
        <v>6367</v>
      </c>
      <c r="D2694" t="s">
        <v>2331</v>
      </c>
      <c r="E2694" t="s">
        <v>119</v>
      </c>
      <c r="F2694" t="s">
        <v>119</v>
      </c>
      <c r="G2694" t="s">
        <v>165</v>
      </c>
      <c r="H2694" t="s">
        <v>5707</v>
      </c>
      <c r="I2694" t="s">
        <v>6388</v>
      </c>
      <c r="N2694" t="s">
        <v>6349</v>
      </c>
      <c r="O2694" s="5">
        <f>0</f>
        <v>0</v>
      </c>
    </row>
    <row r="2695" spans="1:15" x14ac:dyDescent="0.35">
      <c r="A2695" t="s">
        <v>6942</v>
      </c>
      <c r="B2695" t="s">
        <v>1456</v>
      </c>
      <c r="C2695" t="s">
        <v>6367</v>
      </c>
      <c r="D2695" t="s">
        <v>2332</v>
      </c>
      <c r="E2695" t="s">
        <v>119</v>
      </c>
      <c r="F2695" t="s">
        <v>119</v>
      </c>
      <c r="G2695" t="s">
        <v>165</v>
      </c>
      <c r="H2695" t="s">
        <v>5707</v>
      </c>
      <c r="I2695" t="s">
        <v>6388</v>
      </c>
      <c r="N2695" t="s">
        <v>6349</v>
      </c>
      <c r="O2695" s="5">
        <f>0</f>
        <v>0</v>
      </c>
    </row>
    <row r="2696" spans="1:15" x14ac:dyDescent="0.35">
      <c r="A2696" t="s">
        <v>6942</v>
      </c>
      <c r="B2696" t="s">
        <v>1456</v>
      </c>
      <c r="C2696" t="s">
        <v>6367</v>
      </c>
      <c r="D2696" t="s">
        <v>2336</v>
      </c>
      <c r="E2696" t="s">
        <v>119</v>
      </c>
      <c r="F2696" t="s">
        <v>119</v>
      </c>
      <c r="G2696" t="s">
        <v>165</v>
      </c>
      <c r="H2696" t="s">
        <v>5707</v>
      </c>
      <c r="I2696" t="s">
        <v>6388</v>
      </c>
      <c r="N2696" t="s">
        <v>6349</v>
      </c>
      <c r="O2696" s="5">
        <f>0</f>
        <v>0</v>
      </c>
    </row>
    <row r="2697" spans="1:15" x14ac:dyDescent="0.35">
      <c r="A2697" t="s">
        <v>6942</v>
      </c>
      <c r="B2697" t="s">
        <v>1456</v>
      </c>
      <c r="C2697" t="s">
        <v>6367</v>
      </c>
      <c r="D2697" t="s">
        <v>2337</v>
      </c>
      <c r="E2697" t="s">
        <v>119</v>
      </c>
      <c r="F2697" t="s">
        <v>119</v>
      </c>
      <c r="G2697" t="s">
        <v>165</v>
      </c>
      <c r="H2697" t="s">
        <v>5707</v>
      </c>
      <c r="I2697" t="s">
        <v>6388</v>
      </c>
      <c r="N2697" t="s">
        <v>6349</v>
      </c>
      <c r="O2697" s="5">
        <f>0</f>
        <v>0</v>
      </c>
    </row>
    <row r="2698" spans="1:15" x14ac:dyDescent="0.35">
      <c r="A2698" t="s">
        <v>6942</v>
      </c>
      <c r="B2698" t="s">
        <v>1456</v>
      </c>
      <c r="C2698" t="s">
        <v>6367</v>
      </c>
      <c r="D2698" t="s">
        <v>2338</v>
      </c>
      <c r="E2698" t="s">
        <v>119</v>
      </c>
      <c r="F2698" t="s">
        <v>119</v>
      </c>
      <c r="G2698" t="s">
        <v>165</v>
      </c>
      <c r="H2698" t="s">
        <v>5707</v>
      </c>
      <c r="I2698" t="s">
        <v>6388</v>
      </c>
      <c r="N2698" t="s">
        <v>6349</v>
      </c>
      <c r="O2698" s="5">
        <f>0</f>
        <v>0</v>
      </c>
    </row>
    <row r="2699" spans="1:15" x14ac:dyDescent="0.35">
      <c r="A2699" t="s">
        <v>6942</v>
      </c>
      <c r="B2699" t="s">
        <v>1456</v>
      </c>
      <c r="C2699" t="s">
        <v>6367</v>
      </c>
      <c r="D2699" t="s">
        <v>2339</v>
      </c>
      <c r="E2699" t="s">
        <v>119</v>
      </c>
      <c r="F2699" t="s">
        <v>119</v>
      </c>
      <c r="G2699" t="s">
        <v>165</v>
      </c>
      <c r="H2699" t="s">
        <v>5707</v>
      </c>
      <c r="I2699" t="s">
        <v>6388</v>
      </c>
      <c r="N2699" t="s">
        <v>6349</v>
      </c>
      <c r="O2699" s="5">
        <f>0</f>
        <v>0</v>
      </c>
    </row>
    <row r="2700" spans="1:15" x14ac:dyDescent="0.35">
      <c r="A2700" t="s">
        <v>6942</v>
      </c>
      <c r="B2700" t="s">
        <v>1456</v>
      </c>
      <c r="C2700" t="s">
        <v>6367</v>
      </c>
      <c r="D2700" t="s">
        <v>2340</v>
      </c>
      <c r="E2700" t="s">
        <v>119</v>
      </c>
      <c r="F2700" t="s">
        <v>119</v>
      </c>
      <c r="G2700" t="s">
        <v>165</v>
      </c>
      <c r="H2700" t="s">
        <v>5707</v>
      </c>
      <c r="I2700" t="s">
        <v>6388</v>
      </c>
      <c r="N2700" t="s">
        <v>6349</v>
      </c>
      <c r="O2700" s="5">
        <f>0</f>
        <v>0</v>
      </c>
    </row>
    <row r="2701" spans="1:15" x14ac:dyDescent="0.35">
      <c r="A2701" t="s">
        <v>6942</v>
      </c>
      <c r="B2701" t="s">
        <v>1456</v>
      </c>
      <c r="C2701" t="s">
        <v>6367</v>
      </c>
      <c r="D2701" t="s">
        <v>2342</v>
      </c>
      <c r="E2701" t="s">
        <v>119</v>
      </c>
      <c r="F2701" t="s">
        <v>119</v>
      </c>
      <c r="G2701" t="s">
        <v>165</v>
      </c>
      <c r="H2701" t="s">
        <v>5707</v>
      </c>
      <c r="I2701" t="s">
        <v>6388</v>
      </c>
      <c r="N2701" t="s">
        <v>6349</v>
      </c>
      <c r="O2701" s="5">
        <f>0</f>
        <v>0</v>
      </c>
    </row>
    <row r="2702" spans="1:15" x14ac:dyDescent="0.35">
      <c r="A2702" t="s">
        <v>6942</v>
      </c>
      <c r="B2702" t="s">
        <v>1456</v>
      </c>
      <c r="C2702" t="s">
        <v>6367</v>
      </c>
      <c r="D2702" t="s">
        <v>2343</v>
      </c>
      <c r="E2702" t="s">
        <v>119</v>
      </c>
      <c r="F2702" t="s">
        <v>119</v>
      </c>
      <c r="G2702" t="s">
        <v>165</v>
      </c>
      <c r="H2702" t="s">
        <v>5707</v>
      </c>
      <c r="I2702" t="s">
        <v>6388</v>
      </c>
      <c r="N2702" t="s">
        <v>6349</v>
      </c>
      <c r="O2702" s="5">
        <f>0</f>
        <v>0</v>
      </c>
    </row>
    <row r="2703" spans="1:15" x14ac:dyDescent="0.35">
      <c r="A2703" t="s">
        <v>6942</v>
      </c>
      <c r="B2703" t="s">
        <v>1456</v>
      </c>
      <c r="C2703" t="s">
        <v>6367</v>
      </c>
      <c r="D2703" t="s">
        <v>2345</v>
      </c>
      <c r="E2703" t="s">
        <v>119</v>
      </c>
      <c r="F2703" t="s">
        <v>119</v>
      </c>
      <c r="G2703" t="s">
        <v>165</v>
      </c>
      <c r="H2703" t="s">
        <v>5707</v>
      </c>
      <c r="I2703" t="s">
        <v>6388</v>
      </c>
      <c r="N2703" t="s">
        <v>6349</v>
      </c>
      <c r="O2703" s="5">
        <f>0</f>
        <v>0</v>
      </c>
    </row>
    <row r="2704" spans="1:15" x14ac:dyDescent="0.35">
      <c r="A2704" t="s">
        <v>6942</v>
      </c>
      <c r="B2704" t="s">
        <v>1456</v>
      </c>
      <c r="C2704" t="s">
        <v>6367</v>
      </c>
      <c r="D2704" t="s">
        <v>2346</v>
      </c>
      <c r="E2704" t="s">
        <v>119</v>
      </c>
      <c r="F2704" t="s">
        <v>119</v>
      </c>
      <c r="G2704" t="s">
        <v>165</v>
      </c>
      <c r="H2704" t="s">
        <v>5707</v>
      </c>
      <c r="I2704" t="s">
        <v>6388</v>
      </c>
      <c r="N2704" t="s">
        <v>6349</v>
      </c>
      <c r="O2704" s="5">
        <f>0</f>
        <v>0</v>
      </c>
    </row>
    <row r="2705" spans="1:15" x14ac:dyDescent="0.35">
      <c r="A2705" t="s">
        <v>6942</v>
      </c>
      <c r="B2705" t="s">
        <v>1456</v>
      </c>
      <c r="C2705" t="s">
        <v>6367</v>
      </c>
      <c r="D2705" t="s">
        <v>2349</v>
      </c>
      <c r="E2705" t="s">
        <v>119</v>
      </c>
      <c r="F2705" t="s">
        <v>119</v>
      </c>
      <c r="G2705" t="s">
        <v>165</v>
      </c>
      <c r="H2705" t="s">
        <v>5707</v>
      </c>
      <c r="I2705" t="s">
        <v>6388</v>
      </c>
      <c r="N2705" t="s">
        <v>6349</v>
      </c>
      <c r="O2705" s="5">
        <f>0</f>
        <v>0</v>
      </c>
    </row>
    <row r="2706" spans="1:15" x14ac:dyDescent="0.35">
      <c r="A2706" t="s">
        <v>6942</v>
      </c>
      <c r="B2706" t="s">
        <v>1456</v>
      </c>
      <c r="C2706" t="s">
        <v>6367</v>
      </c>
      <c r="D2706" t="s">
        <v>2351</v>
      </c>
      <c r="E2706" t="s">
        <v>119</v>
      </c>
      <c r="F2706" t="s">
        <v>119</v>
      </c>
      <c r="G2706" t="s">
        <v>165</v>
      </c>
      <c r="H2706" t="s">
        <v>5707</v>
      </c>
      <c r="I2706" t="s">
        <v>6388</v>
      </c>
      <c r="N2706" t="s">
        <v>6349</v>
      </c>
      <c r="O2706" s="5">
        <f>0</f>
        <v>0</v>
      </c>
    </row>
    <row r="2707" spans="1:15" x14ac:dyDescent="0.35">
      <c r="A2707" t="s">
        <v>6942</v>
      </c>
      <c r="B2707" t="s">
        <v>1456</v>
      </c>
      <c r="C2707" t="s">
        <v>6367</v>
      </c>
      <c r="D2707" t="s">
        <v>2352</v>
      </c>
      <c r="E2707" t="s">
        <v>119</v>
      </c>
      <c r="F2707" t="s">
        <v>119</v>
      </c>
      <c r="G2707" t="s">
        <v>165</v>
      </c>
      <c r="H2707" t="s">
        <v>5707</v>
      </c>
      <c r="I2707" t="s">
        <v>6388</v>
      </c>
      <c r="N2707" t="s">
        <v>6349</v>
      </c>
      <c r="O2707" s="5">
        <f>0</f>
        <v>0</v>
      </c>
    </row>
    <row r="2708" spans="1:15" x14ac:dyDescent="0.35">
      <c r="A2708" t="s">
        <v>6942</v>
      </c>
      <c r="B2708" t="s">
        <v>1456</v>
      </c>
      <c r="C2708" t="s">
        <v>6367</v>
      </c>
      <c r="D2708" t="s">
        <v>2353</v>
      </c>
      <c r="E2708" t="s">
        <v>119</v>
      </c>
      <c r="F2708" t="s">
        <v>119</v>
      </c>
      <c r="G2708" t="s">
        <v>165</v>
      </c>
      <c r="H2708" t="s">
        <v>5707</v>
      </c>
      <c r="I2708" t="s">
        <v>6388</v>
      </c>
      <c r="N2708" t="s">
        <v>6349</v>
      </c>
      <c r="O2708" s="5">
        <f>0</f>
        <v>0</v>
      </c>
    </row>
    <row r="2709" spans="1:15" x14ac:dyDescent="0.35">
      <c r="A2709" t="s">
        <v>6942</v>
      </c>
      <c r="B2709" t="s">
        <v>1456</v>
      </c>
      <c r="C2709" t="s">
        <v>6367</v>
      </c>
      <c r="D2709" t="s">
        <v>2354</v>
      </c>
      <c r="E2709" t="s">
        <v>119</v>
      </c>
      <c r="F2709" t="s">
        <v>119</v>
      </c>
      <c r="G2709" t="s">
        <v>165</v>
      </c>
      <c r="H2709" t="s">
        <v>5707</v>
      </c>
      <c r="I2709" t="s">
        <v>6388</v>
      </c>
      <c r="N2709" t="s">
        <v>6349</v>
      </c>
      <c r="O2709" s="5">
        <f>0</f>
        <v>0</v>
      </c>
    </row>
    <row r="2710" spans="1:15" x14ac:dyDescent="0.35">
      <c r="A2710" t="s">
        <v>6942</v>
      </c>
      <c r="B2710" t="s">
        <v>1456</v>
      </c>
      <c r="C2710" t="s">
        <v>6367</v>
      </c>
      <c r="D2710" t="s">
        <v>2355</v>
      </c>
      <c r="E2710" t="s">
        <v>119</v>
      </c>
      <c r="F2710" t="s">
        <v>119</v>
      </c>
      <c r="G2710" t="s">
        <v>165</v>
      </c>
      <c r="H2710" t="s">
        <v>5707</v>
      </c>
      <c r="I2710" t="s">
        <v>6388</v>
      </c>
      <c r="N2710" t="s">
        <v>6349</v>
      </c>
      <c r="O2710" s="5">
        <f>0</f>
        <v>0</v>
      </c>
    </row>
    <row r="2711" spans="1:15" x14ac:dyDescent="0.35">
      <c r="A2711" t="s">
        <v>6942</v>
      </c>
      <c r="B2711" t="s">
        <v>1456</v>
      </c>
      <c r="C2711" t="s">
        <v>6367</v>
      </c>
      <c r="D2711" t="s">
        <v>2357</v>
      </c>
      <c r="E2711" t="s">
        <v>119</v>
      </c>
      <c r="F2711" t="s">
        <v>119</v>
      </c>
      <c r="G2711" t="s">
        <v>165</v>
      </c>
      <c r="H2711" t="s">
        <v>5707</v>
      </c>
      <c r="I2711" t="s">
        <v>6388</v>
      </c>
      <c r="N2711" t="s">
        <v>6349</v>
      </c>
      <c r="O2711" s="5">
        <f>0</f>
        <v>0</v>
      </c>
    </row>
    <row r="2712" spans="1:15" x14ac:dyDescent="0.35">
      <c r="A2712" t="s">
        <v>6942</v>
      </c>
      <c r="B2712" t="s">
        <v>1456</v>
      </c>
      <c r="C2712" t="s">
        <v>6367</v>
      </c>
      <c r="D2712" t="s">
        <v>2358</v>
      </c>
      <c r="E2712" t="s">
        <v>119</v>
      </c>
      <c r="F2712" t="s">
        <v>119</v>
      </c>
      <c r="G2712" t="s">
        <v>165</v>
      </c>
      <c r="H2712" t="s">
        <v>5707</v>
      </c>
      <c r="I2712" t="s">
        <v>6388</v>
      </c>
      <c r="N2712" t="s">
        <v>6349</v>
      </c>
      <c r="O2712" s="5">
        <f>0</f>
        <v>0</v>
      </c>
    </row>
    <row r="2713" spans="1:15" x14ac:dyDescent="0.35">
      <c r="A2713" t="s">
        <v>6942</v>
      </c>
      <c r="B2713" t="s">
        <v>1456</v>
      </c>
      <c r="C2713" t="s">
        <v>6367</v>
      </c>
      <c r="D2713" t="s">
        <v>2360</v>
      </c>
      <c r="E2713" t="s">
        <v>119</v>
      </c>
      <c r="F2713" t="s">
        <v>119</v>
      </c>
      <c r="G2713" t="s">
        <v>165</v>
      </c>
      <c r="H2713" t="s">
        <v>5707</v>
      </c>
      <c r="I2713" t="s">
        <v>6388</v>
      </c>
      <c r="N2713" t="s">
        <v>6349</v>
      </c>
      <c r="O2713" s="5">
        <f>0</f>
        <v>0</v>
      </c>
    </row>
    <row r="2714" spans="1:15" x14ac:dyDescent="0.35">
      <c r="A2714" t="s">
        <v>6942</v>
      </c>
      <c r="B2714" t="s">
        <v>1456</v>
      </c>
      <c r="C2714" t="s">
        <v>6367</v>
      </c>
      <c r="D2714" t="s">
        <v>2361</v>
      </c>
      <c r="E2714" t="s">
        <v>119</v>
      </c>
      <c r="F2714" t="s">
        <v>119</v>
      </c>
      <c r="G2714" t="s">
        <v>165</v>
      </c>
      <c r="H2714" t="s">
        <v>5707</v>
      </c>
      <c r="I2714" t="s">
        <v>6388</v>
      </c>
      <c r="N2714" t="s">
        <v>6349</v>
      </c>
      <c r="O2714" s="5">
        <f>0</f>
        <v>0</v>
      </c>
    </row>
    <row r="2715" spans="1:15" x14ac:dyDescent="0.35">
      <c r="A2715" t="s">
        <v>6942</v>
      </c>
      <c r="B2715" t="s">
        <v>1456</v>
      </c>
      <c r="C2715" t="s">
        <v>6367</v>
      </c>
      <c r="D2715" t="s">
        <v>2362</v>
      </c>
      <c r="E2715" t="s">
        <v>119</v>
      </c>
      <c r="F2715" t="s">
        <v>119</v>
      </c>
      <c r="G2715" t="s">
        <v>165</v>
      </c>
      <c r="H2715" t="s">
        <v>5707</v>
      </c>
      <c r="I2715" t="s">
        <v>6388</v>
      </c>
      <c r="N2715" t="s">
        <v>6349</v>
      </c>
      <c r="O2715" s="5">
        <f>0</f>
        <v>0</v>
      </c>
    </row>
    <row r="2716" spans="1:15" x14ac:dyDescent="0.35">
      <c r="A2716" t="s">
        <v>6942</v>
      </c>
      <c r="B2716" t="s">
        <v>1456</v>
      </c>
      <c r="C2716" t="s">
        <v>6367</v>
      </c>
      <c r="D2716" t="s">
        <v>2363</v>
      </c>
      <c r="E2716" t="s">
        <v>119</v>
      </c>
      <c r="F2716" t="s">
        <v>119</v>
      </c>
      <c r="G2716" t="s">
        <v>165</v>
      </c>
      <c r="H2716" t="s">
        <v>5707</v>
      </c>
      <c r="I2716" t="s">
        <v>6388</v>
      </c>
      <c r="N2716" t="s">
        <v>6349</v>
      </c>
      <c r="O2716" s="5">
        <f>0</f>
        <v>0</v>
      </c>
    </row>
    <row r="2717" spans="1:15" x14ac:dyDescent="0.35">
      <c r="A2717" t="s">
        <v>6942</v>
      </c>
      <c r="B2717" t="s">
        <v>1456</v>
      </c>
      <c r="C2717" t="s">
        <v>6367</v>
      </c>
      <c r="D2717" t="s">
        <v>2364</v>
      </c>
      <c r="E2717" t="s">
        <v>119</v>
      </c>
      <c r="F2717" t="s">
        <v>119</v>
      </c>
      <c r="G2717" t="s">
        <v>165</v>
      </c>
      <c r="H2717" t="s">
        <v>5707</v>
      </c>
      <c r="I2717" t="s">
        <v>6388</v>
      </c>
      <c r="N2717" t="s">
        <v>6349</v>
      </c>
      <c r="O2717" s="5">
        <f>0</f>
        <v>0</v>
      </c>
    </row>
    <row r="2718" spans="1:15" x14ac:dyDescent="0.35">
      <c r="A2718" t="s">
        <v>6942</v>
      </c>
      <c r="B2718" t="s">
        <v>1456</v>
      </c>
      <c r="C2718" t="s">
        <v>6367</v>
      </c>
      <c r="D2718" t="s">
        <v>2365</v>
      </c>
      <c r="E2718" t="s">
        <v>119</v>
      </c>
      <c r="F2718" t="s">
        <v>119</v>
      </c>
      <c r="G2718" t="s">
        <v>165</v>
      </c>
      <c r="H2718" t="s">
        <v>5707</v>
      </c>
      <c r="I2718" t="s">
        <v>6388</v>
      </c>
      <c r="N2718" t="s">
        <v>6349</v>
      </c>
      <c r="O2718" s="5">
        <f>0</f>
        <v>0</v>
      </c>
    </row>
    <row r="2719" spans="1:15" x14ac:dyDescent="0.35">
      <c r="A2719" t="s">
        <v>6942</v>
      </c>
      <c r="B2719" t="s">
        <v>1456</v>
      </c>
      <c r="C2719" t="s">
        <v>6367</v>
      </c>
      <c r="D2719" t="s">
        <v>2366</v>
      </c>
      <c r="E2719" t="s">
        <v>119</v>
      </c>
      <c r="F2719" t="s">
        <v>119</v>
      </c>
      <c r="G2719" t="s">
        <v>165</v>
      </c>
      <c r="H2719" t="s">
        <v>5707</v>
      </c>
      <c r="I2719" t="s">
        <v>6388</v>
      </c>
      <c r="N2719" t="s">
        <v>6349</v>
      </c>
      <c r="O2719" s="5">
        <f>0</f>
        <v>0</v>
      </c>
    </row>
    <row r="2720" spans="1:15" x14ac:dyDescent="0.35">
      <c r="A2720" t="s">
        <v>6942</v>
      </c>
      <c r="B2720" t="s">
        <v>1456</v>
      </c>
      <c r="C2720" t="s">
        <v>6367</v>
      </c>
      <c r="D2720" t="s">
        <v>2367</v>
      </c>
      <c r="E2720" t="s">
        <v>119</v>
      </c>
      <c r="F2720" t="s">
        <v>119</v>
      </c>
      <c r="G2720" t="s">
        <v>165</v>
      </c>
      <c r="H2720" t="s">
        <v>5707</v>
      </c>
      <c r="I2720" t="s">
        <v>6388</v>
      </c>
      <c r="N2720" t="s">
        <v>6349</v>
      </c>
      <c r="O2720" s="5">
        <f>0</f>
        <v>0</v>
      </c>
    </row>
    <row r="2721" spans="1:15" x14ac:dyDescent="0.35">
      <c r="A2721" t="s">
        <v>6942</v>
      </c>
      <c r="B2721" t="s">
        <v>1456</v>
      </c>
      <c r="C2721" t="s">
        <v>6367</v>
      </c>
      <c r="D2721" t="s">
        <v>2368</v>
      </c>
      <c r="E2721" t="s">
        <v>119</v>
      </c>
      <c r="F2721" t="s">
        <v>119</v>
      </c>
      <c r="G2721" t="s">
        <v>165</v>
      </c>
      <c r="H2721" t="s">
        <v>5707</v>
      </c>
      <c r="I2721" t="s">
        <v>6388</v>
      </c>
      <c r="N2721" t="s">
        <v>6349</v>
      </c>
      <c r="O2721" s="5">
        <f>0</f>
        <v>0</v>
      </c>
    </row>
    <row r="2722" spans="1:15" x14ac:dyDescent="0.35">
      <c r="A2722" t="s">
        <v>6942</v>
      </c>
      <c r="B2722" t="s">
        <v>1456</v>
      </c>
      <c r="C2722" t="s">
        <v>6367</v>
      </c>
      <c r="D2722" t="s">
        <v>2369</v>
      </c>
      <c r="E2722" t="s">
        <v>119</v>
      </c>
      <c r="F2722" t="s">
        <v>119</v>
      </c>
      <c r="G2722" t="s">
        <v>165</v>
      </c>
      <c r="H2722" t="s">
        <v>5707</v>
      </c>
      <c r="I2722" t="s">
        <v>6388</v>
      </c>
      <c r="N2722" t="s">
        <v>6349</v>
      </c>
      <c r="O2722" s="5">
        <f>0</f>
        <v>0</v>
      </c>
    </row>
    <row r="2723" spans="1:15" hidden="1" x14ac:dyDescent="0.35">
      <c r="A2723" t="s">
        <v>6942</v>
      </c>
      <c r="B2723" t="s">
        <v>1456</v>
      </c>
      <c r="C2723" t="s">
        <v>6498</v>
      </c>
      <c r="D2723" t="s">
        <v>1458</v>
      </c>
      <c r="E2723" t="s">
        <v>119</v>
      </c>
      <c r="F2723" t="s">
        <v>119</v>
      </c>
      <c r="G2723" t="s">
        <v>162</v>
      </c>
      <c r="H2723" t="s">
        <v>5707</v>
      </c>
      <c r="I2723" t="s">
        <v>6500</v>
      </c>
      <c r="N2723" t="s">
        <v>6349</v>
      </c>
      <c r="O2723" s="5">
        <f>0</f>
        <v>0</v>
      </c>
    </row>
    <row r="2724" spans="1:15" hidden="1" x14ac:dyDescent="0.35">
      <c r="A2724" t="s">
        <v>6942</v>
      </c>
      <c r="B2724" t="s">
        <v>1456</v>
      </c>
      <c r="C2724" t="s">
        <v>6498</v>
      </c>
      <c r="D2724" t="s">
        <v>1458</v>
      </c>
      <c r="E2724" t="s">
        <v>119</v>
      </c>
      <c r="F2724" t="s">
        <v>119</v>
      </c>
      <c r="G2724" t="s">
        <v>162</v>
      </c>
      <c r="H2724" t="s">
        <v>6347</v>
      </c>
      <c r="I2724" t="s">
        <v>6499</v>
      </c>
      <c r="N2724" t="s">
        <v>6349</v>
      </c>
      <c r="O2724" s="5">
        <f>0</f>
        <v>0</v>
      </c>
    </row>
    <row r="2725" spans="1:15" hidden="1" x14ac:dyDescent="0.35">
      <c r="A2725" t="s">
        <v>6942</v>
      </c>
      <c r="B2725" t="s">
        <v>1456</v>
      </c>
      <c r="C2725" t="s">
        <v>6498</v>
      </c>
      <c r="D2725" t="s">
        <v>1458</v>
      </c>
      <c r="E2725" t="s">
        <v>6549</v>
      </c>
      <c r="F2725" t="s">
        <v>119</v>
      </c>
      <c r="G2725" t="s">
        <v>154</v>
      </c>
      <c r="H2725" t="s">
        <v>5707</v>
      </c>
      <c r="I2725" t="s">
        <v>6372</v>
      </c>
      <c r="N2725" t="s">
        <v>6349</v>
      </c>
      <c r="O2725" s="5">
        <f>0</f>
        <v>0</v>
      </c>
    </row>
    <row r="2726" spans="1:15" hidden="1" x14ac:dyDescent="0.35">
      <c r="A2726" t="s">
        <v>6942</v>
      </c>
      <c r="B2726" t="s">
        <v>1081</v>
      </c>
      <c r="C2726" t="s">
        <v>6367</v>
      </c>
      <c r="D2726" t="s">
        <v>7244</v>
      </c>
      <c r="E2726" t="s">
        <v>119</v>
      </c>
      <c r="F2726" t="s">
        <v>119</v>
      </c>
      <c r="G2726" t="s">
        <v>162</v>
      </c>
      <c r="H2726" t="s">
        <v>6347</v>
      </c>
      <c r="I2726" t="s">
        <v>6370</v>
      </c>
      <c r="N2726" t="s">
        <v>6349</v>
      </c>
      <c r="O2726" s="5">
        <f>0</f>
        <v>0</v>
      </c>
    </row>
    <row r="2727" spans="1:15" x14ac:dyDescent="0.35">
      <c r="A2727" t="s">
        <v>6942</v>
      </c>
      <c r="B2727" t="s">
        <v>1081</v>
      </c>
      <c r="C2727" t="s">
        <v>6367</v>
      </c>
      <c r="D2727" t="s">
        <v>2499</v>
      </c>
      <c r="E2727" t="s">
        <v>119</v>
      </c>
      <c r="F2727" t="s">
        <v>119</v>
      </c>
      <c r="G2727" t="s">
        <v>165</v>
      </c>
      <c r="H2727" t="s">
        <v>5707</v>
      </c>
      <c r="I2727" t="s">
        <v>6388</v>
      </c>
      <c r="N2727" t="s">
        <v>6349</v>
      </c>
      <c r="O2727" s="5">
        <f>0</f>
        <v>0</v>
      </c>
    </row>
    <row r="2728" spans="1:15" x14ac:dyDescent="0.35">
      <c r="A2728" t="s">
        <v>6942</v>
      </c>
      <c r="B2728" t="s">
        <v>1081</v>
      </c>
      <c r="C2728" t="s">
        <v>6367</v>
      </c>
      <c r="D2728" t="s">
        <v>2501</v>
      </c>
      <c r="E2728" t="s">
        <v>119</v>
      </c>
      <c r="F2728" t="s">
        <v>119</v>
      </c>
      <c r="G2728" t="s">
        <v>165</v>
      </c>
      <c r="H2728" t="s">
        <v>5707</v>
      </c>
      <c r="I2728" t="s">
        <v>6388</v>
      </c>
      <c r="N2728" t="s">
        <v>6349</v>
      </c>
      <c r="O2728" s="5">
        <f>0</f>
        <v>0</v>
      </c>
    </row>
    <row r="2729" spans="1:15" x14ac:dyDescent="0.35">
      <c r="A2729" t="s">
        <v>6942</v>
      </c>
      <c r="B2729" t="s">
        <v>1081</v>
      </c>
      <c r="C2729" t="s">
        <v>6367</v>
      </c>
      <c r="D2729" t="s">
        <v>7245</v>
      </c>
      <c r="E2729" t="s">
        <v>119</v>
      </c>
      <c r="F2729" t="s">
        <v>119</v>
      </c>
      <c r="G2729" t="s">
        <v>165</v>
      </c>
      <c r="H2729" t="s">
        <v>5707</v>
      </c>
      <c r="I2729" t="s">
        <v>6388</v>
      </c>
      <c r="N2729" t="s">
        <v>6349</v>
      </c>
      <c r="O2729" s="5">
        <f>0</f>
        <v>0</v>
      </c>
    </row>
    <row r="2730" spans="1:15" x14ac:dyDescent="0.35">
      <c r="A2730" t="s">
        <v>6942</v>
      </c>
      <c r="B2730" t="s">
        <v>1081</v>
      </c>
      <c r="C2730" t="s">
        <v>6367</v>
      </c>
      <c r="D2730" t="s">
        <v>7246</v>
      </c>
      <c r="E2730" t="s">
        <v>119</v>
      </c>
      <c r="F2730" t="s">
        <v>119</v>
      </c>
      <c r="G2730" t="s">
        <v>165</v>
      </c>
      <c r="H2730" t="s">
        <v>5707</v>
      </c>
      <c r="I2730" t="s">
        <v>6388</v>
      </c>
      <c r="N2730" t="s">
        <v>6349</v>
      </c>
      <c r="O2730" s="5">
        <f>0</f>
        <v>0</v>
      </c>
    </row>
    <row r="2731" spans="1:15" x14ac:dyDescent="0.35">
      <c r="A2731" t="s">
        <v>6942</v>
      </c>
      <c r="B2731" t="s">
        <v>1081</v>
      </c>
      <c r="C2731" t="s">
        <v>6367</v>
      </c>
      <c r="D2731" t="s">
        <v>2503</v>
      </c>
      <c r="E2731" t="s">
        <v>119</v>
      </c>
      <c r="F2731" t="s">
        <v>119</v>
      </c>
      <c r="G2731" t="s">
        <v>165</v>
      </c>
      <c r="H2731" t="s">
        <v>5707</v>
      </c>
      <c r="I2731" t="s">
        <v>6388</v>
      </c>
      <c r="N2731" t="s">
        <v>6349</v>
      </c>
      <c r="O2731" s="5">
        <f>0</f>
        <v>0</v>
      </c>
    </row>
    <row r="2732" spans="1:15" x14ac:dyDescent="0.35">
      <c r="A2732" t="s">
        <v>6942</v>
      </c>
      <c r="B2732" t="s">
        <v>1081</v>
      </c>
      <c r="C2732" t="s">
        <v>6367</v>
      </c>
      <c r="D2732" t="s">
        <v>2505</v>
      </c>
      <c r="E2732" t="s">
        <v>119</v>
      </c>
      <c r="F2732" t="s">
        <v>119</v>
      </c>
      <c r="G2732" t="s">
        <v>165</v>
      </c>
      <c r="H2732" t="s">
        <v>5707</v>
      </c>
      <c r="I2732" t="s">
        <v>6388</v>
      </c>
      <c r="N2732" t="s">
        <v>6349</v>
      </c>
      <c r="O2732" s="5">
        <f>0</f>
        <v>0</v>
      </c>
    </row>
    <row r="2733" spans="1:15" x14ac:dyDescent="0.35">
      <c r="A2733" t="s">
        <v>6942</v>
      </c>
      <c r="B2733" t="s">
        <v>1081</v>
      </c>
      <c r="C2733" t="s">
        <v>6367</v>
      </c>
      <c r="D2733" t="s">
        <v>7247</v>
      </c>
      <c r="E2733" t="s">
        <v>119</v>
      </c>
      <c r="F2733" t="s">
        <v>119</v>
      </c>
      <c r="G2733" t="s">
        <v>165</v>
      </c>
      <c r="H2733" t="s">
        <v>5707</v>
      </c>
      <c r="I2733" t="s">
        <v>6388</v>
      </c>
      <c r="N2733" t="s">
        <v>6349</v>
      </c>
      <c r="O2733" s="5">
        <f>0</f>
        <v>0</v>
      </c>
    </row>
    <row r="2734" spans="1:15" x14ac:dyDescent="0.35">
      <c r="A2734" t="s">
        <v>6942</v>
      </c>
      <c r="B2734" t="s">
        <v>1081</v>
      </c>
      <c r="C2734" t="s">
        <v>6367</v>
      </c>
      <c r="D2734" t="s">
        <v>7248</v>
      </c>
      <c r="E2734" t="s">
        <v>119</v>
      </c>
      <c r="F2734" t="s">
        <v>119</v>
      </c>
      <c r="G2734" t="s">
        <v>165</v>
      </c>
      <c r="H2734" t="s">
        <v>5707</v>
      </c>
      <c r="I2734" t="s">
        <v>6388</v>
      </c>
      <c r="N2734" t="s">
        <v>6349</v>
      </c>
      <c r="O2734" s="5">
        <f>0</f>
        <v>0</v>
      </c>
    </row>
    <row r="2735" spans="1:15" x14ac:dyDescent="0.35">
      <c r="A2735" t="s">
        <v>6942</v>
      </c>
      <c r="B2735" t="s">
        <v>1081</v>
      </c>
      <c r="C2735" t="s">
        <v>6367</v>
      </c>
      <c r="D2735" t="s">
        <v>2513</v>
      </c>
      <c r="E2735" t="s">
        <v>119</v>
      </c>
      <c r="F2735" t="s">
        <v>119</v>
      </c>
      <c r="G2735" t="s">
        <v>165</v>
      </c>
      <c r="H2735" t="s">
        <v>5707</v>
      </c>
      <c r="I2735" t="s">
        <v>6388</v>
      </c>
      <c r="N2735" t="s">
        <v>6349</v>
      </c>
      <c r="O2735" s="5">
        <f>0</f>
        <v>0</v>
      </c>
    </row>
    <row r="2736" spans="1:15" x14ac:dyDescent="0.35">
      <c r="A2736" t="s">
        <v>6942</v>
      </c>
      <c r="B2736" t="s">
        <v>1081</v>
      </c>
      <c r="C2736" t="s">
        <v>6367</v>
      </c>
      <c r="D2736" t="s">
        <v>2520</v>
      </c>
      <c r="E2736" t="s">
        <v>119</v>
      </c>
      <c r="F2736" t="s">
        <v>119</v>
      </c>
      <c r="G2736" t="s">
        <v>165</v>
      </c>
      <c r="H2736" t="s">
        <v>5707</v>
      </c>
      <c r="I2736" t="s">
        <v>6388</v>
      </c>
      <c r="N2736" t="s">
        <v>6349</v>
      </c>
      <c r="O2736" s="5">
        <f>0</f>
        <v>0</v>
      </c>
    </row>
    <row r="2737" spans="1:15" x14ac:dyDescent="0.35">
      <c r="A2737" t="s">
        <v>6942</v>
      </c>
      <c r="B2737" t="s">
        <v>1081</v>
      </c>
      <c r="C2737" t="s">
        <v>6367</v>
      </c>
      <c r="D2737" t="s">
        <v>7249</v>
      </c>
      <c r="E2737" t="s">
        <v>119</v>
      </c>
      <c r="F2737" t="s">
        <v>119</v>
      </c>
      <c r="G2737" t="s">
        <v>165</v>
      </c>
      <c r="H2737" t="s">
        <v>5707</v>
      </c>
      <c r="I2737" t="s">
        <v>6388</v>
      </c>
      <c r="N2737" t="s">
        <v>6349</v>
      </c>
      <c r="O2737" s="5">
        <f>0</f>
        <v>0</v>
      </c>
    </row>
    <row r="2738" spans="1:15" x14ac:dyDescent="0.35">
      <c r="A2738" t="s">
        <v>6942</v>
      </c>
      <c r="B2738" t="s">
        <v>1081</v>
      </c>
      <c r="C2738" t="s">
        <v>6367</v>
      </c>
      <c r="D2738" t="s">
        <v>7250</v>
      </c>
      <c r="E2738" t="s">
        <v>119</v>
      </c>
      <c r="F2738" t="s">
        <v>119</v>
      </c>
      <c r="G2738" t="s">
        <v>165</v>
      </c>
      <c r="H2738" t="s">
        <v>5707</v>
      </c>
      <c r="I2738" t="s">
        <v>6388</v>
      </c>
      <c r="N2738" t="s">
        <v>6349</v>
      </c>
      <c r="O2738" s="5">
        <f>0</f>
        <v>0</v>
      </c>
    </row>
    <row r="2739" spans="1:15" x14ac:dyDescent="0.35">
      <c r="A2739" t="s">
        <v>6942</v>
      </c>
      <c r="B2739" t="s">
        <v>1081</v>
      </c>
      <c r="C2739" t="s">
        <v>6367</v>
      </c>
      <c r="D2739" t="s">
        <v>7251</v>
      </c>
      <c r="E2739" t="s">
        <v>119</v>
      </c>
      <c r="F2739" t="s">
        <v>119</v>
      </c>
      <c r="G2739" t="s">
        <v>165</v>
      </c>
      <c r="H2739" t="s">
        <v>5707</v>
      </c>
      <c r="I2739" t="s">
        <v>6388</v>
      </c>
      <c r="N2739" t="s">
        <v>6349</v>
      </c>
      <c r="O2739" s="5">
        <f>0</f>
        <v>0</v>
      </c>
    </row>
    <row r="2740" spans="1:15" x14ac:dyDescent="0.35">
      <c r="A2740" t="s">
        <v>6942</v>
      </c>
      <c r="B2740" t="s">
        <v>1081</v>
      </c>
      <c r="C2740" t="s">
        <v>6367</v>
      </c>
      <c r="D2740" t="s">
        <v>7252</v>
      </c>
      <c r="E2740" t="s">
        <v>119</v>
      </c>
      <c r="F2740" t="s">
        <v>119</v>
      </c>
      <c r="G2740" t="s">
        <v>165</v>
      </c>
      <c r="H2740" t="s">
        <v>5707</v>
      </c>
      <c r="I2740" t="s">
        <v>6388</v>
      </c>
      <c r="N2740" t="s">
        <v>6349</v>
      </c>
      <c r="O2740" s="5">
        <f>0</f>
        <v>0</v>
      </c>
    </row>
    <row r="2741" spans="1:15" x14ac:dyDescent="0.35">
      <c r="A2741" t="s">
        <v>6942</v>
      </c>
      <c r="B2741" t="s">
        <v>1081</v>
      </c>
      <c r="C2741" t="s">
        <v>6367</v>
      </c>
      <c r="D2741" t="s">
        <v>7253</v>
      </c>
      <c r="E2741" t="s">
        <v>119</v>
      </c>
      <c r="F2741" t="s">
        <v>119</v>
      </c>
      <c r="G2741" t="s">
        <v>165</v>
      </c>
      <c r="H2741" t="s">
        <v>5707</v>
      </c>
      <c r="I2741" t="s">
        <v>6388</v>
      </c>
      <c r="N2741" t="s">
        <v>6349</v>
      </c>
      <c r="O2741" s="5">
        <f>0</f>
        <v>0</v>
      </c>
    </row>
    <row r="2742" spans="1:15" hidden="1" x14ac:dyDescent="0.35">
      <c r="A2742" t="s">
        <v>6942</v>
      </c>
      <c r="B2742" t="s">
        <v>1081</v>
      </c>
      <c r="C2742" t="s">
        <v>6367</v>
      </c>
      <c r="D2742" t="s">
        <v>2524</v>
      </c>
      <c r="E2742" t="s">
        <v>119</v>
      </c>
      <c r="F2742" t="s">
        <v>119</v>
      </c>
      <c r="G2742" t="s">
        <v>162</v>
      </c>
      <c r="H2742" t="s">
        <v>6347</v>
      </c>
      <c r="I2742" t="s">
        <v>6370</v>
      </c>
      <c r="N2742" t="s">
        <v>6349</v>
      </c>
      <c r="O2742" s="5">
        <f>0</f>
        <v>0</v>
      </c>
    </row>
    <row r="2743" spans="1:15" x14ac:dyDescent="0.35">
      <c r="A2743" t="s">
        <v>6942</v>
      </c>
      <c r="B2743" t="s">
        <v>1081</v>
      </c>
      <c r="C2743" t="s">
        <v>6367</v>
      </c>
      <c r="D2743" t="s">
        <v>2524</v>
      </c>
      <c r="E2743" t="s">
        <v>119</v>
      </c>
      <c r="F2743" t="s">
        <v>119</v>
      </c>
      <c r="G2743" t="s">
        <v>165</v>
      </c>
      <c r="H2743" t="s">
        <v>5707</v>
      </c>
      <c r="I2743" t="s">
        <v>6388</v>
      </c>
      <c r="N2743" t="s">
        <v>6349</v>
      </c>
      <c r="O2743" s="5">
        <f>0</f>
        <v>0</v>
      </c>
    </row>
    <row r="2744" spans="1:15" x14ac:dyDescent="0.35">
      <c r="A2744" t="s">
        <v>6942</v>
      </c>
      <c r="B2744" t="s">
        <v>1081</v>
      </c>
      <c r="C2744" t="s">
        <v>6367</v>
      </c>
      <c r="D2744" t="s">
        <v>7254</v>
      </c>
      <c r="E2744" t="s">
        <v>119</v>
      </c>
      <c r="F2744" t="s">
        <v>119</v>
      </c>
      <c r="G2744" t="s">
        <v>165</v>
      </c>
      <c r="H2744" t="s">
        <v>5707</v>
      </c>
      <c r="I2744" t="s">
        <v>6388</v>
      </c>
      <c r="N2744" t="s">
        <v>6349</v>
      </c>
      <c r="O2744" s="5">
        <f>0</f>
        <v>0</v>
      </c>
    </row>
    <row r="2745" spans="1:15" x14ac:dyDescent="0.35">
      <c r="A2745" t="s">
        <v>6942</v>
      </c>
      <c r="B2745" t="s">
        <v>1081</v>
      </c>
      <c r="C2745" t="s">
        <v>6367</v>
      </c>
      <c r="D2745" t="s">
        <v>2526</v>
      </c>
      <c r="E2745" t="s">
        <v>119</v>
      </c>
      <c r="F2745" t="s">
        <v>119</v>
      </c>
      <c r="G2745" t="s">
        <v>165</v>
      </c>
      <c r="H2745" t="s">
        <v>5707</v>
      </c>
      <c r="I2745" t="s">
        <v>6388</v>
      </c>
      <c r="N2745" t="s">
        <v>6349</v>
      </c>
      <c r="O2745" s="5">
        <f>0</f>
        <v>0</v>
      </c>
    </row>
    <row r="2746" spans="1:15" x14ac:dyDescent="0.35">
      <c r="A2746" t="s">
        <v>6942</v>
      </c>
      <c r="B2746" t="s">
        <v>1081</v>
      </c>
      <c r="C2746" t="s">
        <v>6367</v>
      </c>
      <c r="D2746" t="s">
        <v>2530</v>
      </c>
      <c r="E2746" t="s">
        <v>119</v>
      </c>
      <c r="F2746" t="s">
        <v>119</v>
      </c>
      <c r="G2746" t="s">
        <v>165</v>
      </c>
      <c r="H2746" t="s">
        <v>5707</v>
      </c>
      <c r="I2746" t="s">
        <v>6388</v>
      </c>
      <c r="N2746" t="s">
        <v>6349</v>
      </c>
      <c r="O2746" s="5">
        <f>0</f>
        <v>0</v>
      </c>
    </row>
    <row r="2747" spans="1:15" x14ac:dyDescent="0.35">
      <c r="A2747" t="s">
        <v>6942</v>
      </c>
      <c r="B2747" t="s">
        <v>1081</v>
      </c>
      <c r="C2747" t="s">
        <v>6367</v>
      </c>
      <c r="D2747" t="s">
        <v>2532</v>
      </c>
      <c r="E2747" t="s">
        <v>119</v>
      </c>
      <c r="F2747" t="s">
        <v>119</v>
      </c>
      <c r="G2747" t="s">
        <v>165</v>
      </c>
      <c r="H2747" t="s">
        <v>5707</v>
      </c>
      <c r="I2747" t="s">
        <v>6388</v>
      </c>
      <c r="N2747" t="s">
        <v>6349</v>
      </c>
      <c r="O2747" s="5">
        <f>0</f>
        <v>0</v>
      </c>
    </row>
    <row r="2748" spans="1:15" x14ac:dyDescent="0.35">
      <c r="A2748" t="s">
        <v>6942</v>
      </c>
      <c r="B2748" t="s">
        <v>1081</v>
      </c>
      <c r="C2748" t="s">
        <v>6367</v>
      </c>
      <c r="D2748" t="s">
        <v>7255</v>
      </c>
      <c r="E2748" t="s">
        <v>119</v>
      </c>
      <c r="F2748" t="s">
        <v>119</v>
      </c>
      <c r="G2748" t="s">
        <v>165</v>
      </c>
      <c r="H2748" t="s">
        <v>5707</v>
      </c>
      <c r="I2748" t="s">
        <v>6388</v>
      </c>
      <c r="N2748" t="s">
        <v>6349</v>
      </c>
      <c r="O2748" s="5">
        <f>0</f>
        <v>0</v>
      </c>
    </row>
    <row r="2749" spans="1:15" x14ac:dyDescent="0.35">
      <c r="A2749" t="s">
        <v>6942</v>
      </c>
      <c r="B2749" t="s">
        <v>1081</v>
      </c>
      <c r="C2749" t="s">
        <v>6367</v>
      </c>
      <c r="D2749" t="s">
        <v>7256</v>
      </c>
      <c r="E2749" t="s">
        <v>119</v>
      </c>
      <c r="F2749" t="s">
        <v>119</v>
      </c>
      <c r="G2749" t="s">
        <v>165</v>
      </c>
      <c r="H2749" t="s">
        <v>5707</v>
      </c>
      <c r="I2749" t="s">
        <v>6388</v>
      </c>
      <c r="N2749" t="s">
        <v>6349</v>
      </c>
      <c r="O2749" s="5">
        <f>0</f>
        <v>0</v>
      </c>
    </row>
    <row r="2750" spans="1:15" x14ac:dyDescent="0.35">
      <c r="A2750" t="s">
        <v>6942</v>
      </c>
      <c r="B2750" t="s">
        <v>1081</v>
      </c>
      <c r="C2750" t="s">
        <v>6367</v>
      </c>
      <c r="D2750" t="s">
        <v>7257</v>
      </c>
      <c r="E2750" t="s">
        <v>119</v>
      </c>
      <c r="F2750" t="s">
        <v>119</v>
      </c>
      <c r="G2750" t="s">
        <v>165</v>
      </c>
      <c r="H2750" t="s">
        <v>5707</v>
      </c>
      <c r="I2750" t="s">
        <v>6388</v>
      </c>
      <c r="N2750" t="s">
        <v>6349</v>
      </c>
      <c r="O2750" s="5">
        <f>0</f>
        <v>0</v>
      </c>
    </row>
    <row r="2751" spans="1:15" x14ac:dyDescent="0.35">
      <c r="A2751" t="s">
        <v>6942</v>
      </c>
      <c r="B2751" t="s">
        <v>1081</v>
      </c>
      <c r="C2751" t="s">
        <v>6367</v>
      </c>
      <c r="D2751" t="s">
        <v>7258</v>
      </c>
      <c r="E2751" t="s">
        <v>119</v>
      </c>
      <c r="F2751" t="s">
        <v>119</v>
      </c>
      <c r="G2751" t="s">
        <v>165</v>
      </c>
      <c r="H2751" t="s">
        <v>5707</v>
      </c>
      <c r="I2751" t="s">
        <v>6388</v>
      </c>
      <c r="N2751" t="s">
        <v>6349</v>
      </c>
      <c r="O2751" s="5">
        <f>0</f>
        <v>0</v>
      </c>
    </row>
    <row r="2752" spans="1:15" x14ac:dyDescent="0.35">
      <c r="A2752" t="s">
        <v>6942</v>
      </c>
      <c r="B2752" t="s">
        <v>1081</v>
      </c>
      <c r="C2752" t="s">
        <v>6367</v>
      </c>
      <c r="D2752" t="s">
        <v>2540</v>
      </c>
      <c r="E2752" t="s">
        <v>119</v>
      </c>
      <c r="F2752" t="s">
        <v>119</v>
      </c>
      <c r="G2752" t="s">
        <v>165</v>
      </c>
      <c r="H2752" t="s">
        <v>5707</v>
      </c>
      <c r="I2752" t="s">
        <v>6388</v>
      </c>
      <c r="N2752" t="s">
        <v>6349</v>
      </c>
      <c r="O2752" s="5">
        <f>0</f>
        <v>0</v>
      </c>
    </row>
    <row r="2753" spans="1:15" hidden="1" x14ac:dyDescent="0.35">
      <c r="A2753" t="s">
        <v>6942</v>
      </c>
      <c r="B2753" t="s">
        <v>1081</v>
      </c>
      <c r="C2753" t="s">
        <v>6367</v>
      </c>
      <c r="D2753" t="s">
        <v>2542</v>
      </c>
      <c r="E2753" t="s">
        <v>119</v>
      </c>
      <c r="F2753" t="s">
        <v>119</v>
      </c>
      <c r="G2753" t="s">
        <v>162</v>
      </c>
      <c r="H2753" t="s">
        <v>6347</v>
      </c>
      <c r="I2753" t="s">
        <v>6370</v>
      </c>
      <c r="N2753" t="s">
        <v>6349</v>
      </c>
      <c r="O2753" s="5">
        <f>0</f>
        <v>0</v>
      </c>
    </row>
    <row r="2754" spans="1:15" x14ac:dyDescent="0.35">
      <c r="A2754" t="s">
        <v>6942</v>
      </c>
      <c r="B2754" t="s">
        <v>1081</v>
      </c>
      <c r="C2754" t="s">
        <v>6367</v>
      </c>
      <c r="D2754" t="s">
        <v>7259</v>
      </c>
      <c r="E2754" t="s">
        <v>119</v>
      </c>
      <c r="F2754" t="s">
        <v>119</v>
      </c>
      <c r="G2754" t="s">
        <v>165</v>
      </c>
      <c r="H2754" t="s">
        <v>5707</v>
      </c>
      <c r="I2754" t="s">
        <v>6388</v>
      </c>
      <c r="N2754" t="s">
        <v>6349</v>
      </c>
      <c r="O2754" s="5">
        <f>0</f>
        <v>0</v>
      </c>
    </row>
    <row r="2755" spans="1:15" x14ac:dyDescent="0.35">
      <c r="A2755" t="s">
        <v>6942</v>
      </c>
      <c r="B2755" t="s">
        <v>1081</v>
      </c>
      <c r="C2755" t="s">
        <v>6367</v>
      </c>
      <c r="D2755" t="s">
        <v>7260</v>
      </c>
      <c r="E2755" t="s">
        <v>119</v>
      </c>
      <c r="F2755" t="s">
        <v>119</v>
      </c>
      <c r="G2755" t="s">
        <v>165</v>
      </c>
      <c r="H2755" t="s">
        <v>5707</v>
      </c>
      <c r="I2755" t="s">
        <v>6388</v>
      </c>
      <c r="N2755" t="s">
        <v>6349</v>
      </c>
      <c r="O2755" s="5">
        <f>0</f>
        <v>0</v>
      </c>
    </row>
    <row r="2756" spans="1:15" hidden="1" x14ac:dyDescent="0.35">
      <c r="A2756" t="s">
        <v>6942</v>
      </c>
      <c r="B2756" t="s">
        <v>1081</v>
      </c>
      <c r="C2756" t="s">
        <v>6367</v>
      </c>
      <c r="D2756" t="s">
        <v>2546</v>
      </c>
      <c r="E2756" t="s">
        <v>119</v>
      </c>
      <c r="F2756" t="s">
        <v>119</v>
      </c>
      <c r="G2756" t="s">
        <v>162</v>
      </c>
      <c r="H2756" t="s">
        <v>6347</v>
      </c>
      <c r="I2756" t="s">
        <v>6370</v>
      </c>
      <c r="N2756" t="s">
        <v>6349</v>
      </c>
      <c r="O2756" s="5">
        <f>0</f>
        <v>0</v>
      </c>
    </row>
    <row r="2757" spans="1:15" x14ac:dyDescent="0.35">
      <c r="A2757" t="s">
        <v>6942</v>
      </c>
      <c r="B2757" t="s">
        <v>1081</v>
      </c>
      <c r="C2757" t="s">
        <v>6367</v>
      </c>
      <c r="D2757" t="s">
        <v>2546</v>
      </c>
      <c r="E2757" t="s">
        <v>119</v>
      </c>
      <c r="F2757" t="s">
        <v>119</v>
      </c>
      <c r="G2757" t="s">
        <v>165</v>
      </c>
      <c r="H2757" t="s">
        <v>5707</v>
      </c>
      <c r="I2757" t="s">
        <v>6388</v>
      </c>
      <c r="N2757" t="s">
        <v>6349</v>
      </c>
      <c r="O2757" s="5">
        <f>0</f>
        <v>0</v>
      </c>
    </row>
    <row r="2758" spans="1:15" hidden="1" x14ac:dyDescent="0.35">
      <c r="A2758" t="s">
        <v>6942</v>
      </c>
      <c r="B2758" t="s">
        <v>1081</v>
      </c>
      <c r="C2758" t="s">
        <v>6367</v>
      </c>
      <c r="D2758" t="s">
        <v>2548</v>
      </c>
      <c r="E2758" t="s">
        <v>119</v>
      </c>
      <c r="F2758" t="s">
        <v>119</v>
      </c>
      <c r="G2758" t="s">
        <v>162</v>
      </c>
      <c r="H2758" t="s">
        <v>6347</v>
      </c>
      <c r="I2758" t="s">
        <v>6370</v>
      </c>
      <c r="N2758" t="s">
        <v>6349</v>
      </c>
      <c r="O2758" s="5">
        <f>0</f>
        <v>0</v>
      </c>
    </row>
    <row r="2759" spans="1:15" x14ac:dyDescent="0.35">
      <c r="A2759" t="s">
        <v>6942</v>
      </c>
      <c r="B2759" t="s">
        <v>1081</v>
      </c>
      <c r="C2759" t="s">
        <v>6367</v>
      </c>
      <c r="D2759" t="s">
        <v>2548</v>
      </c>
      <c r="E2759" t="s">
        <v>119</v>
      </c>
      <c r="F2759" t="s">
        <v>119</v>
      </c>
      <c r="G2759" t="s">
        <v>165</v>
      </c>
      <c r="H2759" t="s">
        <v>5707</v>
      </c>
      <c r="I2759" t="s">
        <v>6388</v>
      </c>
      <c r="N2759" t="s">
        <v>6349</v>
      </c>
      <c r="O2759" s="5">
        <f>0</f>
        <v>0</v>
      </c>
    </row>
    <row r="2760" spans="1:15" x14ac:dyDescent="0.35">
      <c r="A2760" t="s">
        <v>6942</v>
      </c>
      <c r="B2760" t="s">
        <v>1081</v>
      </c>
      <c r="C2760" t="s">
        <v>6367</v>
      </c>
      <c r="D2760" t="s">
        <v>7261</v>
      </c>
      <c r="E2760" t="s">
        <v>119</v>
      </c>
      <c r="F2760" t="s">
        <v>119</v>
      </c>
      <c r="G2760" t="s">
        <v>165</v>
      </c>
      <c r="H2760" t="s">
        <v>5707</v>
      </c>
      <c r="I2760" t="s">
        <v>6388</v>
      </c>
      <c r="N2760" t="s">
        <v>6349</v>
      </c>
      <c r="O2760" s="5">
        <f>0</f>
        <v>0</v>
      </c>
    </row>
    <row r="2761" spans="1:15" x14ac:dyDescent="0.35">
      <c r="A2761" t="s">
        <v>6942</v>
      </c>
      <c r="B2761" t="s">
        <v>1081</v>
      </c>
      <c r="C2761" t="s">
        <v>6367</v>
      </c>
      <c r="D2761" t="s">
        <v>7262</v>
      </c>
      <c r="E2761" t="s">
        <v>119</v>
      </c>
      <c r="F2761" t="s">
        <v>119</v>
      </c>
      <c r="G2761" t="s">
        <v>165</v>
      </c>
      <c r="H2761" t="s">
        <v>5707</v>
      </c>
      <c r="I2761" t="s">
        <v>6388</v>
      </c>
      <c r="N2761" t="s">
        <v>6349</v>
      </c>
      <c r="O2761" s="5">
        <f>0</f>
        <v>0</v>
      </c>
    </row>
    <row r="2762" spans="1:15" x14ac:dyDescent="0.35">
      <c r="A2762" t="s">
        <v>6942</v>
      </c>
      <c r="B2762" t="s">
        <v>1081</v>
      </c>
      <c r="C2762" t="s">
        <v>6367</v>
      </c>
      <c r="D2762" t="s">
        <v>2551</v>
      </c>
      <c r="E2762" t="s">
        <v>119</v>
      </c>
      <c r="F2762" t="s">
        <v>119</v>
      </c>
      <c r="G2762" t="s">
        <v>165</v>
      </c>
      <c r="H2762" t="s">
        <v>5707</v>
      </c>
      <c r="I2762" t="s">
        <v>6388</v>
      </c>
      <c r="N2762" t="s">
        <v>6349</v>
      </c>
      <c r="O2762" s="5">
        <f>0</f>
        <v>0</v>
      </c>
    </row>
    <row r="2763" spans="1:15" x14ac:dyDescent="0.35">
      <c r="A2763" t="s">
        <v>6942</v>
      </c>
      <c r="B2763" t="s">
        <v>1081</v>
      </c>
      <c r="C2763" t="s">
        <v>6367</v>
      </c>
      <c r="D2763" t="s">
        <v>2553</v>
      </c>
      <c r="E2763" t="s">
        <v>119</v>
      </c>
      <c r="F2763" t="s">
        <v>119</v>
      </c>
      <c r="G2763" t="s">
        <v>165</v>
      </c>
      <c r="H2763" t="s">
        <v>5707</v>
      </c>
      <c r="I2763" t="s">
        <v>6388</v>
      </c>
      <c r="N2763" t="s">
        <v>6349</v>
      </c>
      <c r="O2763" s="5">
        <f>0</f>
        <v>0</v>
      </c>
    </row>
    <row r="2764" spans="1:15" hidden="1" x14ac:dyDescent="0.35">
      <c r="A2764" t="s">
        <v>6942</v>
      </c>
      <c r="B2764" t="s">
        <v>1081</v>
      </c>
      <c r="C2764" t="s">
        <v>6367</v>
      </c>
      <c r="D2764" t="s">
        <v>2555</v>
      </c>
      <c r="E2764" t="s">
        <v>119</v>
      </c>
      <c r="F2764" t="s">
        <v>119</v>
      </c>
      <c r="G2764" t="s">
        <v>162</v>
      </c>
      <c r="H2764" t="s">
        <v>6347</v>
      </c>
      <c r="I2764" t="s">
        <v>6370</v>
      </c>
      <c r="N2764" t="s">
        <v>6349</v>
      </c>
      <c r="O2764" s="5">
        <f>0</f>
        <v>0</v>
      </c>
    </row>
    <row r="2765" spans="1:15" x14ac:dyDescent="0.35">
      <c r="A2765" t="s">
        <v>6942</v>
      </c>
      <c r="B2765" t="s">
        <v>1081</v>
      </c>
      <c r="C2765" t="s">
        <v>6367</v>
      </c>
      <c r="D2765" t="s">
        <v>2560</v>
      </c>
      <c r="E2765" t="s">
        <v>119</v>
      </c>
      <c r="F2765" t="s">
        <v>119</v>
      </c>
      <c r="G2765" t="s">
        <v>165</v>
      </c>
      <c r="H2765" t="s">
        <v>5707</v>
      </c>
      <c r="I2765" t="s">
        <v>6388</v>
      </c>
      <c r="N2765" t="s">
        <v>6349</v>
      </c>
      <c r="O2765" s="5">
        <f>0</f>
        <v>0</v>
      </c>
    </row>
    <row r="2766" spans="1:15" x14ac:dyDescent="0.35">
      <c r="A2766" t="s">
        <v>6942</v>
      </c>
      <c r="B2766" t="s">
        <v>1081</v>
      </c>
      <c r="C2766" t="s">
        <v>6367</v>
      </c>
      <c r="D2766" t="s">
        <v>7263</v>
      </c>
      <c r="E2766" t="s">
        <v>119</v>
      </c>
      <c r="F2766" t="s">
        <v>119</v>
      </c>
      <c r="G2766" t="s">
        <v>165</v>
      </c>
      <c r="H2766" t="s">
        <v>5707</v>
      </c>
      <c r="I2766" t="s">
        <v>6388</v>
      </c>
      <c r="N2766" t="s">
        <v>6349</v>
      </c>
      <c r="O2766" s="5">
        <f>0</f>
        <v>0</v>
      </c>
    </row>
    <row r="2767" spans="1:15" x14ac:dyDescent="0.35">
      <c r="A2767" t="s">
        <v>6942</v>
      </c>
      <c r="B2767" t="s">
        <v>1081</v>
      </c>
      <c r="C2767" t="s">
        <v>6367</v>
      </c>
      <c r="D2767" t="s">
        <v>2566</v>
      </c>
      <c r="E2767" t="s">
        <v>119</v>
      </c>
      <c r="F2767" t="s">
        <v>119</v>
      </c>
      <c r="G2767" t="s">
        <v>165</v>
      </c>
      <c r="H2767" t="s">
        <v>5707</v>
      </c>
      <c r="I2767" t="s">
        <v>6388</v>
      </c>
      <c r="N2767" t="s">
        <v>6349</v>
      </c>
      <c r="O2767" s="5">
        <f>0</f>
        <v>0</v>
      </c>
    </row>
    <row r="2768" spans="1:15" x14ac:dyDescent="0.35">
      <c r="A2768" t="s">
        <v>6942</v>
      </c>
      <c r="B2768" t="s">
        <v>1081</v>
      </c>
      <c r="C2768" t="s">
        <v>6367</v>
      </c>
      <c r="D2768" t="s">
        <v>2568</v>
      </c>
      <c r="E2768" t="s">
        <v>119</v>
      </c>
      <c r="F2768" t="s">
        <v>119</v>
      </c>
      <c r="G2768" t="s">
        <v>165</v>
      </c>
      <c r="H2768" t="s">
        <v>5707</v>
      </c>
      <c r="I2768" t="s">
        <v>6388</v>
      </c>
      <c r="N2768" t="s">
        <v>6349</v>
      </c>
      <c r="O2768" s="5">
        <f>0</f>
        <v>0</v>
      </c>
    </row>
    <row r="2769" spans="1:15" x14ac:dyDescent="0.35">
      <c r="A2769" t="s">
        <v>6942</v>
      </c>
      <c r="B2769" t="s">
        <v>1081</v>
      </c>
      <c r="C2769" t="s">
        <v>6367</v>
      </c>
      <c r="D2769" t="s">
        <v>7264</v>
      </c>
      <c r="E2769" t="s">
        <v>119</v>
      </c>
      <c r="F2769" t="s">
        <v>119</v>
      </c>
      <c r="G2769" t="s">
        <v>165</v>
      </c>
      <c r="H2769" t="s">
        <v>5707</v>
      </c>
      <c r="I2769" t="s">
        <v>6388</v>
      </c>
      <c r="N2769" t="s">
        <v>6349</v>
      </c>
      <c r="O2769" s="5">
        <f>0</f>
        <v>0</v>
      </c>
    </row>
    <row r="2770" spans="1:15" x14ac:dyDescent="0.35">
      <c r="A2770" t="s">
        <v>6942</v>
      </c>
      <c r="B2770" t="s">
        <v>1081</v>
      </c>
      <c r="C2770" t="s">
        <v>6367</v>
      </c>
      <c r="D2770" t="s">
        <v>7265</v>
      </c>
      <c r="E2770" t="s">
        <v>119</v>
      </c>
      <c r="F2770" t="s">
        <v>119</v>
      </c>
      <c r="G2770" t="s">
        <v>165</v>
      </c>
      <c r="H2770" t="s">
        <v>5707</v>
      </c>
      <c r="I2770" t="s">
        <v>6388</v>
      </c>
      <c r="N2770" t="s">
        <v>6349</v>
      </c>
      <c r="O2770" s="5">
        <f>0</f>
        <v>0</v>
      </c>
    </row>
    <row r="2771" spans="1:15" x14ac:dyDescent="0.35">
      <c r="A2771" t="s">
        <v>6942</v>
      </c>
      <c r="B2771" t="s">
        <v>1081</v>
      </c>
      <c r="C2771" t="s">
        <v>6367</v>
      </c>
      <c r="D2771" t="s">
        <v>7266</v>
      </c>
      <c r="E2771" t="s">
        <v>119</v>
      </c>
      <c r="F2771" t="s">
        <v>119</v>
      </c>
      <c r="G2771" t="s">
        <v>165</v>
      </c>
      <c r="H2771" t="s">
        <v>5707</v>
      </c>
      <c r="I2771" t="s">
        <v>6388</v>
      </c>
      <c r="N2771" t="s">
        <v>6349</v>
      </c>
      <c r="O2771" s="5">
        <f>0</f>
        <v>0</v>
      </c>
    </row>
    <row r="2772" spans="1:15" hidden="1" x14ac:dyDescent="0.35">
      <c r="A2772" t="s">
        <v>6942</v>
      </c>
      <c r="B2772" t="s">
        <v>1081</v>
      </c>
      <c r="C2772" t="s">
        <v>6367</v>
      </c>
      <c r="D2772" t="s">
        <v>2576</v>
      </c>
      <c r="E2772" t="s">
        <v>119</v>
      </c>
      <c r="F2772" t="s">
        <v>119</v>
      </c>
      <c r="G2772" t="s">
        <v>162</v>
      </c>
      <c r="H2772" t="s">
        <v>6347</v>
      </c>
      <c r="I2772" t="s">
        <v>6370</v>
      </c>
      <c r="N2772" t="s">
        <v>6349</v>
      </c>
      <c r="O2772" s="5">
        <f>0</f>
        <v>0</v>
      </c>
    </row>
    <row r="2773" spans="1:15" x14ac:dyDescent="0.35">
      <c r="A2773" t="s">
        <v>6942</v>
      </c>
      <c r="B2773" t="s">
        <v>1081</v>
      </c>
      <c r="C2773" t="s">
        <v>6367</v>
      </c>
      <c r="D2773" t="s">
        <v>2576</v>
      </c>
      <c r="E2773" t="s">
        <v>119</v>
      </c>
      <c r="F2773" t="s">
        <v>119</v>
      </c>
      <c r="G2773" t="s">
        <v>165</v>
      </c>
      <c r="H2773" t="s">
        <v>5707</v>
      </c>
      <c r="I2773" t="s">
        <v>6388</v>
      </c>
      <c r="N2773" t="s">
        <v>6349</v>
      </c>
      <c r="O2773" s="5">
        <f>0</f>
        <v>0</v>
      </c>
    </row>
    <row r="2774" spans="1:15" x14ac:dyDescent="0.35">
      <c r="A2774" t="s">
        <v>6942</v>
      </c>
      <c r="B2774" t="s">
        <v>1081</v>
      </c>
      <c r="C2774" t="s">
        <v>6367</v>
      </c>
      <c r="D2774" t="s">
        <v>7267</v>
      </c>
      <c r="E2774" t="s">
        <v>119</v>
      </c>
      <c r="F2774" t="s">
        <v>119</v>
      </c>
      <c r="G2774" t="s">
        <v>165</v>
      </c>
      <c r="H2774" t="s">
        <v>5707</v>
      </c>
      <c r="I2774" t="s">
        <v>6388</v>
      </c>
      <c r="N2774" t="s">
        <v>6349</v>
      </c>
      <c r="O2774" s="5">
        <f>0</f>
        <v>0</v>
      </c>
    </row>
    <row r="2775" spans="1:15" x14ac:dyDescent="0.35">
      <c r="A2775" t="s">
        <v>6942</v>
      </c>
      <c r="B2775" t="s">
        <v>1081</v>
      </c>
      <c r="C2775" t="s">
        <v>6367</v>
      </c>
      <c r="D2775" t="s">
        <v>2578</v>
      </c>
      <c r="E2775" t="s">
        <v>119</v>
      </c>
      <c r="F2775" t="s">
        <v>119</v>
      </c>
      <c r="G2775" t="s">
        <v>165</v>
      </c>
      <c r="H2775" t="s">
        <v>5707</v>
      </c>
      <c r="I2775" t="s">
        <v>6388</v>
      </c>
      <c r="N2775" t="s">
        <v>6349</v>
      </c>
      <c r="O2775" s="5">
        <f>0</f>
        <v>0</v>
      </c>
    </row>
    <row r="2776" spans="1:15" x14ac:dyDescent="0.35">
      <c r="A2776" t="s">
        <v>6942</v>
      </c>
      <c r="B2776" t="s">
        <v>1081</v>
      </c>
      <c r="C2776" t="s">
        <v>6367</v>
      </c>
      <c r="D2776" t="s">
        <v>7268</v>
      </c>
      <c r="E2776" t="s">
        <v>119</v>
      </c>
      <c r="F2776" t="s">
        <v>119</v>
      </c>
      <c r="G2776" t="s">
        <v>165</v>
      </c>
      <c r="H2776" t="s">
        <v>5707</v>
      </c>
      <c r="I2776" t="s">
        <v>6388</v>
      </c>
      <c r="N2776" t="s">
        <v>6349</v>
      </c>
      <c r="O2776" s="5">
        <f>0</f>
        <v>0</v>
      </c>
    </row>
    <row r="2777" spans="1:15" hidden="1" x14ac:dyDescent="0.35">
      <c r="A2777" t="s">
        <v>6942</v>
      </c>
      <c r="B2777" t="s">
        <v>1081</v>
      </c>
      <c r="C2777" t="s">
        <v>6367</v>
      </c>
      <c r="D2777" t="s">
        <v>2580</v>
      </c>
      <c r="E2777" t="s">
        <v>119</v>
      </c>
      <c r="F2777" t="s">
        <v>119</v>
      </c>
      <c r="G2777" t="s">
        <v>162</v>
      </c>
      <c r="H2777" t="s">
        <v>6347</v>
      </c>
      <c r="I2777" t="s">
        <v>6370</v>
      </c>
      <c r="N2777" t="s">
        <v>6349</v>
      </c>
      <c r="O2777" s="5">
        <f>0</f>
        <v>0</v>
      </c>
    </row>
    <row r="2778" spans="1:15" x14ac:dyDescent="0.35">
      <c r="A2778" t="s">
        <v>6942</v>
      </c>
      <c r="B2778" t="s">
        <v>1081</v>
      </c>
      <c r="C2778" t="s">
        <v>6367</v>
      </c>
      <c r="D2778" t="s">
        <v>2580</v>
      </c>
      <c r="E2778" t="s">
        <v>119</v>
      </c>
      <c r="F2778" t="s">
        <v>119</v>
      </c>
      <c r="G2778" t="s">
        <v>165</v>
      </c>
      <c r="H2778" t="s">
        <v>5707</v>
      </c>
      <c r="I2778" t="s">
        <v>6388</v>
      </c>
      <c r="N2778" t="s">
        <v>6349</v>
      </c>
      <c r="O2778" s="5">
        <f>0</f>
        <v>0</v>
      </c>
    </row>
    <row r="2779" spans="1:15" x14ac:dyDescent="0.35">
      <c r="A2779" t="s">
        <v>6942</v>
      </c>
      <c r="B2779" t="s">
        <v>1081</v>
      </c>
      <c r="C2779" t="s">
        <v>6367</v>
      </c>
      <c r="D2779" t="s">
        <v>7269</v>
      </c>
      <c r="E2779" t="s">
        <v>119</v>
      </c>
      <c r="F2779" t="s">
        <v>119</v>
      </c>
      <c r="G2779" t="s">
        <v>165</v>
      </c>
      <c r="H2779" t="s">
        <v>5707</v>
      </c>
      <c r="I2779" t="s">
        <v>6388</v>
      </c>
      <c r="N2779" t="s">
        <v>6349</v>
      </c>
      <c r="O2779" s="5">
        <f>0</f>
        <v>0</v>
      </c>
    </row>
    <row r="2780" spans="1:15" hidden="1" x14ac:dyDescent="0.35">
      <c r="A2780" t="s">
        <v>6942</v>
      </c>
      <c r="B2780" t="s">
        <v>1081</v>
      </c>
      <c r="C2780" t="s">
        <v>6367</v>
      </c>
      <c r="D2780" t="s">
        <v>2582</v>
      </c>
      <c r="E2780" t="s">
        <v>119</v>
      </c>
      <c r="F2780" t="s">
        <v>119</v>
      </c>
      <c r="G2780" t="s">
        <v>162</v>
      </c>
      <c r="H2780" t="s">
        <v>6347</v>
      </c>
      <c r="I2780" t="s">
        <v>6370</v>
      </c>
      <c r="N2780" t="s">
        <v>6349</v>
      </c>
      <c r="O2780" s="5">
        <f>0</f>
        <v>0</v>
      </c>
    </row>
    <row r="2781" spans="1:15" x14ac:dyDescent="0.35">
      <c r="A2781" t="s">
        <v>6942</v>
      </c>
      <c r="B2781" t="s">
        <v>1081</v>
      </c>
      <c r="C2781" t="s">
        <v>6367</v>
      </c>
      <c r="D2781" t="s">
        <v>2582</v>
      </c>
      <c r="E2781" t="s">
        <v>119</v>
      </c>
      <c r="F2781" t="s">
        <v>119</v>
      </c>
      <c r="G2781" t="s">
        <v>165</v>
      </c>
      <c r="H2781" t="s">
        <v>5707</v>
      </c>
      <c r="I2781" t="s">
        <v>6388</v>
      </c>
      <c r="N2781" t="s">
        <v>6349</v>
      </c>
      <c r="O2781" s="5">
        <f>0</f>
        <v>0</v>
      </c>
    </row>
    <row r="2782" spans="1:15" x14ac:dyDescent="0.35">
      <c r="A2782" t="s">
        <v>6942</v>
      </c>
      <c r="B2782" t="s">
        <v>1081</v>
      </c>
      <c r="C2782" t="s">
        <v>6367</v>
      </c>
      <c r="D2782" t="s">
        <v>2584</v>
      </c>
      <c r="E2782" t="s">
        <v>119</v>
      </c>
      <c r="F2782" t="s">
        <v>119</v>
      </c>
      <c r="G2782" t="s">
        <v>165</v>
      </c>
      <c r="H2782" t="s">
        <v>5707</v>
      </c>
      <c r="I2782" t="s">
        <v>6388</v>
      </c>
      <c r="N2782" t="s">
        <v>6349</v>
      </c>
      <c r="O2782" s="5">
        <f>0</f>
        <v>0</v>
      </c>
    </row>
    <row r="2783" spans="1:15" x14ac:dyDescent="0.35">
      <c r="A2783" t="s">
        <v>6942</v>
      </c>
      <c r="B2783" t="s">
        <v>1081</v>
      </c>
      <c r="C2783" t="s">
        <v>6367</v>
      </c>
      <c r="D2783" t="s">
        <v>7270</v>
      </c>
      <c r="E2783" t="s">
        <v>119</v>
      </c>
      <c r="F2783" t="s">
        <v>119</v>
      </c>
      <c r="G2783" t="s">
        <v>165</v>
      </c>
      <c r="H2783" t="s">
        <v>5707</v>
      </c>
      <c r="I2783" t="s">
        <v>6388</v>
      </c>
      <c r="N2783" t="s">
        <v>6349</v>
      </c>
      <c r="O2783" s="5">
        <f>0</f>
        <v>0</v>
      </c>
    </row>
    <row r="2784" spans="1:15" x14ac:dyDescent="0.35">
      <c r="A2784" t="s">
        <v>6942</v>
      </c>
      <c r="B2784" t="s">
        <v>1081</v>
      </c>
      <c r="C2784" t="s">
        <v>6367</v>
      </c>
      <c r="D2784" t="s">
        <v>7271</v>
      </c>
      <c r="E2784" t="s">
        <v>119</v>
      </c>
      <c r="F2784" t="s">
        <v>119</v>
      </c>
      <c r="G2784" t="s">
        <v>165</v>
      </c>
      <c r="H2784" t="s">
        <v>5707</v>
      </c>
      <c r="I2784" t="s">
        <v>6388</v>
      </c>
      <c r="N2784" t="s">
        <v>6349</v>
      </c>
      <c r="O2784" s="5">
        <f>0</f>
        <v>0</v>
      </c>
    </row>
    <row r="2785" spans="1:15" x14ac:dyDescent="0.35">
      <c r="A2785" t="s">
        <v>6942</v>
      </c>
      <c r="B2785" t="s">
        <v>1081</v>
      </c>
      <c r="C2785" t="s">
        <v>6367</v>
      </c>
      <c r="D2785" t="s">
        <v>7272</v>
      </c>
      <c r="E2785" t="s">
        <v>119</v>
      </c>
      <c r="F2785" t="s">
        <v>119</v>
      </c>
      <c r="G2785" t="s">
        <v>165</v>
      </c>
      <c r="H2785" t="s">
        <v>5707</v>
      </c>
      <c r="I2785" t="s">
        <v>6388</v>
      </c>
      <c r="N2785" t="s">
        <v>6349</v>
      </c>
      <c r="O2785" s="5">
        <f>0</f>
        <v>0</v>
      </c>
    </row>
    <row r="2786" spans="1:15" x14ac:dyDescent="0.35">
      <c r="A2786" t="s">
        <v>6942</v>
      </c>
      <c r="B2786" t="s">
        <v>1081</v>
      </c>
      <c r="C2786" t="s">
        <v>6367</v>
      </c>
      <c r="D2786" t="s">
        <v>2589</v>
      </c>
      <c r="E2786" t="s">
        <v>119</v>
      </c>
      <c r="F2786" t="s">
        <v>119</v>
      </c>
      <c r="G2786" t="s">
        <v>165</v>
      </c>
      <c r="H2786" t="s">
        <v>5707</v>
      </c>
      <c r="I2786" t="s">
        <v>6388</v>
      </c>
      <c r="N2786" t="s">
        <v>6349</v>
      </c>
      <c r="O2786" s="5">
        <f>0</f>
        <v>0</v>
      </c>
    </row>
    <row r="2787" spans="1:15" hidden="1" x14ac:dyDescent="0.35">
      <c r="A2787" t="s">
        <v>6942</v>
      </c>
      <c r="B2787" t="s">
        <v>1081</v>
      </c>
      <c r="C2787" t="s">
        <v>6367</v>
      </c>
      <c r="D2787" t="s">
        <v>7273</v>
      </c>
      <c r="E2787" t="s">
        <v>119</v>
      </c>
      <c r="F2787" t="s">
        <v>119</v>
      </c>
      <c r="G2787" t="s">
        <v>162</v>
      </c>
      <c r="H2787" t="s">
        <v>6347</v>
      </c>
      <c r="I2787" t="s">
        <v>6370</v>
      </c>
      <c r="N2787" t="s">
        <v>6349</v>
      </c>
      <c r="O2787" s="5">
        <f>0</f>
        <v>0</v>
      </c>
    </row>
    <row r="2788" spans="1:15" x14ac:dyDescent="0.35">
      <c r="A2788" t="s">
        <v>6942</v>
      </c>
      <c r="B2788" t="s">
        <v>1081</v>
      </c>
      <c r="C2788" t="s">
        <v>6367</v>
      </c>
      <c r="D2788" t="s">
        <v>2590</v>
      </c>
      <c r="E2788" t="s">
        <v>119</v>
      </c>
      <c r="F2788" t="s">
        <v>119</v>
      </c>
      <c r="G2788" t="s">
        <v>165</v>
      </c>
      <c r="H2788" t="s">
        <v>5707</v>
      </c>
      <c r="I2788" t="s">
        <v>6388</v>
      </c>
      <c r="N2788" t="s">
        <v>6349</v>
      </c>
      <c r="O2788" s="5">
        <f>0</f>
        <v>0</v>
      </c>
    </row>
    <row r="2789" spans="1:15" x14ac:dyDescent="0.35">
      <c r="A2789" t="s">
        <v>6942</v>
      </c>
      <c r="B2789" t="s">
        <v>1081</v>
      </c>
      <c r="C2789" t="s">
        <v>6367</v>
      </c>
      <c r="D2789" t="s">
        <v>2592</v>
      </c>
      <c r="E2789" t="s">
        <v>119</v>
      </c>
      <c r="F2789" t="s">
        <v>119</v>
      </c>
      <c r="G2789" t="s">
        <v>165</v>
      </c>
      <c r="H2789" t="s">
        <v>5707</v>
      </c>
      <c r="I2789" t="s">
        <v>6388</v>
      </c>
      <c r="N2789" t="s">
        <v>6349</v>
      </c>
      <c r="O2789" s="5">
        <f>0</f>
        <v>0</v>
      </c>
    </row>
    <row r="2790" spans="1:15" hidden="1" x14ac:dyDescent="0.35">
      <c r="A2790" t="s">
        <v>6942</v>
      </c>
      <c r="B2790" t="s">
        <v>1081</v>
      </c>
      <c r="C2790" t="s">
        <v>6367</v>
      </c>
      <c r="D2790" t="s">
        <v>7274</v>
      </c>
      <c r="E2790" t="s">
        <v>119</v>
      </c>
      <c r="F2790" t="s">
        <v>119</v>
      </c>
      <c r="G2790" t="s">
        <v>162</v>
      </c>
      <c r="H2790" t="s">
        <v>6347</v>
      </c>
      <c r="I2790" t="s">
        <v>6370</v>
      </c>
      <c r="N2790" t="s">
        <v>6349</v>
      </c>
      <c r="O2790" s="5">
        <f>0</f>
        <v>0</v>
      </c>
    </row>
    <row r="2791" spans="1:15" hidden="1" x14ac:dyDescent="0.35">
      <c r="A2791" t="s">
        <v>6942</v>
      </c>
      <c r="B2791" t="s">
        <v>1081</v>
      </c>
      <c r="C2791" t="s">
        <v>6367</v>
      </c>
      <c r="D2791" t="s">
        <v>2596</v>
      </c>
      <c r="E2791" t="s">
        <v>119</v>
      </c>
      <c r="F2791" t="s">
        <v>119</v>
      </c>
      <c r="G2791" t="s">
        <v>162</v>
      </c>
      <c r="H2791" t="s">
        <v>6347</v>
      </c>
      <c r="I2791" t="s">
        <v>6370</v>
      </c>
      <c r="N2791" t="s">
        <v>6349</v>
      </c>
      <c r="O2791" s="5">
        <f>0</f>
        <v>0</v>
      </c>
    </row>
    <row r="2792" spans="1:15" x14ac:dyDescent="0.35">
      <c r="A2792" t="s">
        <v>6942</v>
      </c>
      <c r="B2792" t="s">
        <v>1081</v>
      </c>
      <c r="C2792" t="s">
        <v>6367</v>
      </c>
      <c r="D2792" t="s">
        <v>2596</v>
      </c>
      <c r="E2792" t="s">
        <v>119</v>
      </c>
      <c r="F2792" t="s">
        <v>119</v>
      </c>
      <c r="G2792" t="s">
        <v>165</v>
      </c>
      <c r="H2792" t="s">
        <v>5707</v>
      </c>
      <c r="I2792" t="s">
        <v>6388</v>
      </c>
      <c r="N2792" t="s">
        <v>6349</v>
      </c>
      <c r="O2792" s="5">
        <f>0</f>
        <v>0</v>
      </c>
    </row>
    <row r="2793" spans="1:15" x14ac:dyDescent="0.35">
      <c r="A2793" t="s">
        <v>6942</v>
      </c>
      <c r="B2793" t="s">
        <v>1081</v>
      </c>
      <c r="C2793" t="s">
        <v>6367</v>
      </c>
      <c r="D2793" t="s">
        <v>2598</v>
      </c>
      <c r="E2793" t="s">
        <v>119</v>
      </c>
      <c r="F2793" t="s">
        <v>119</v>
      </c>
      <c r="G2793" t="s">
        <v>165</v>
      </c>
      <c r="H2793" t="s">
        <v>5707</v>
      </c>
      <c r="I2793" t="s">
        <v>6388</v>
      </c>
      <c r="N2793" t="s">
        <v>6349</v>
      </c>
      <c r="O2793" s="5">
        <f>0</f>
        <v>0</v>
      </c>
    </row>
    <row r="2794" spans="1:15" hidden="1" x14ac:dyDescent="0.35">
      <c r="A2794" t="s">
        <v>6942</v>
      </c>
      <c r="B2794" t="s">
        <v>1081</v>
      </c>
      <c r="C2794" t="s">
        <v>6367</v>
      </c>
      <c r="D2794" t="s">
        <v>2598</v>
      </c>
      <c r="E2794" t="s">
        <v>119</v>
      </c>
      <c r="F2794" t="s">
        <v>119</v>
      </c>
      <c r="G2794" t="s">
        <v>162</v>
      </c>
      <c r="H2794" t="s">
        <v>6347</v>
      </c>
      <c r="I2794" t="s">
        <v>6370</v>
      </c>
      <c r="N2794" t="s">
        <v>6349</v>
      </c>
      <c r="O2794" s="5">
        <f>0</f>
        <v>0</v>
      </c>
    </row>
    <row r="2795" spans="1:15" x14ac:dyDescent="0.35">
      <c r="A2795" t="s">
        <v>6942</v>
      </c>
      <c r="B2795" t="s">
        <v>1081</v>
      </c>
      <c r="C2795" t="s">
        <v>6367</v>
      </c>
      <c r="D2795" t="s">
        <v>7275</v>
      </c>
      <c r="E2795" t="s">
        <v>119</v>
      </c>
      <c r="F2795" t="s">
        <v>119</v>
      </c>
      <c r="G2795" t="s">
        <v>165</v>
      </c>
      <c r="H2795" t="s">
        <v>5707</v>
      </c>
      <c r="I2795" t="s">
        <v>6388</v>
      </c>
      <c r="N2795" t="s">
        <v>6349</v>
      </c>
      <c r="O2795" s="5">
        <f>0</f>
        <v>0</v>
      </c>
    </row>
    <row r="2796" spans="1:15" x14ac:dyDescent="0.35">
      <c r="A2796" t="s">
        <v>6942</v>
      </c>
      <c r="B2796" t="s">
        <v>1081</v>
      </c>
      <c r="C2796" t="s">
        <v>6367</v>
      </c>
      <c r="D2796" t="s">
        <v>7276</v>
      </c>
      <c r="E2796" t="s">
        <v>119</v>
      </c>
      <c r="F2796" t="s">
        <v>119</v>
      </c>
      <c r="G2796" t="s">
        <v>165</v>
      </c>
      <c r="H2796" t="s">
        <v>5707</v>
      </c>
      <c r="I2796" t="s">
        <v>6388</v>
      </c>
      <c r="N2796" t="s">
        <v>6349</v>
      </c>
      <c r="O2796" s="5">
        <f>0</f>
        <v>0</v>
      </c>
    </row>
    <row r="2797" spans="1:15" x14ac:dyDescent="0.35">
      <c r="A2797" t="s">
        <v>6942</v>
      </c>
      <c r="B2797" t="s">
        <v>1081</v>
      </c>
      <c r="C2797" t="s">
        <v>6367</v>
      </c>
      <c r="D2797" t="s">
        <v>2600</v>
      </c>
      <c r="E2797" t="s">
        <v>119</v>
      </c>
      <c r="F2797" t="s">
        <v>119</v>
      </c>
      <c r="G2797" t="s">
        <v>165</v>
      </c>
      <c r="H2797" t="s">
        <v>5707</v>
      </c>
      <c r="I2797" t="s">
        <v>6388</v>
      </c>
      <c r="N2797" t="s">
        <v>6349</v>
      </c>
      <c r="O2797" s="5">
        <f>0</f>
        <v>0</v>
      </c>
    </row>
    <row r="2798" spans="1:15" x14ac:dyDescent="0.35">
      <c r="A2798" t="s">
        <v>6942</v>
      </c>
      <c r="B2798" t="s">
        <v>1081</v>
      </c>
      <c r="C2798" t="s">
        <v>6367</v>
      </c>
      <c r="D2798" t="s">
        <v>7277</v>
      </c>
      <c r="E2798" t="s">
        <v>119</v>
      </c>
      <c r="F2798" t="s">
        <v>119</v>
      </c>
      <c r="G2798" t="s">
        <v>165</v>
      </c>
      <c r="H2798" t="s">
        <v>5707</v>
      </c>
      <c r="I2798" t="s">
        <v>6388</v>
      </c>
      <c r="N2798" t="s">
        <v>6349</v>
      </c>
      <c r="O2798" s="5">
        <f>0</f>
        <v>0</v>
      </c>
    </row>
    <row r="2799" spans="1:15" x14ac:dyDescent="0.35">
      <c r="A2799" t="s">
        <v>6942</v>
      </c>
      <c r="B2799" t="s">
        <v>1081</v>
      </c>
      <c r="C2799" t="s">
        <v>6367</v>
      </c>
      <c r="D2799" t="s">
        <v>7278</v>
      </c>
      <c r="E2799" t="s">
        <v>119</v>
      </c>
      <c r="F2799" t="s">
        <v>119</v>
      </c>
      <c r="G2799" t="s">
        <v>165</v>
      </c>
      <c r="H2799" t="s">
        <v>5707</v>
      </c>
      <c r="I2799" t="s">
        <v>6388</v>
      </c>
      <c r="N2799" t="s">
        <v>6349</v>
      </c>
      <c r="O2799" s="5">
        <f>0</f>
        <v>0</v>
      </c>
    </row>
    <row r="2800" spans="1:15" x14ac:dyDescent="0.35">
      <c r="A2800" t="s">
        <v>6942</v>
      </c>
      <c r="B2800" t="s">
        <v>1081</v>
      </c>
      <c r="C2800" t="s">
        <v>6367</v>
      </c>
      <c r="D2800" t="s">
        <v>2604</v>
      </c>
      <c r="E2800" t="s">
        <v>119</v>
      </c>
      <c r="F2800" t="s">
        <v>119</v>
      </c>
      <c r="G2800" t="s">
        <v>165</v>
      </c>
      <c r="H2800" t="s">
        <v>5707</v>
      </c>
      <c r="I2800" t="s">
        <v>6388</v>
      </c>
      <c r="N2800" t="s">
        <v>6349</v>
      </c>
      <c r="O2800" s="5">
        <f>0</f>
        <v>0</v>
      </c>
    </row>
    <row r="2801" spans="1:15" x14ac:dyDescent="0.35">
      <c r="A2801" t="s">
        <v>6942</v>
      </c>
      <c r="B2801" t="s">
        <v>1081</v>
      </c>
      <c r="C2801" t="s">
        <v>6367</v>
      </c>
      <c r="D2801" t="s">
        <v>7279</v>
      </c>
      <c r="E2801" t="s">
        <v>119</v>
      </c>
      <c r="F2801" t="s">
        <v>119</v>
      </c>
      <c r="G2801" t="s">
        <v>165</v>
      </c>
      <c r="H2801" t="s">
        <v>5707</v>
      </c>
      <c r="I2801" t="s">
        <v>6388</v>
      </c>
      <c r="N2801" t="s">
        <v>6349</v>
      </c>
      <c r="O2801" s="5">
        <f>0</f>
        <v>0</v>
      </c>
    </row>
    <row r="2802" spans="1:15" hidden="1" x14ac:dyDescent="0.35">
      <c r="A2802" t="s">
        <v>6942</v>
      </c>
      <c r="B2802" t="s">
        <v>1081</v>
      </c>
      <c r="C2802" t="s">
        <v>6367</v>
      </c>
      <c r="D2802" t="s">
        <v>2609</v>
      </c>
      <c r="E2802" t="s">
        <v>119</v>
      </c>
      <c r="F2802" t="s">
        <v>119</v>
      </c>
      <c r="G2802" t="s">
        <v>162</v>
      </c>
      <c r="H2802" t="s">
        <v>6347</v>
      </c>
      <c r="I2802" t="s">
        <v>6370</v>
      </c>
      <c r="N2802" t="s">
        <v>6349</v>
      </c>
      <c r="O2802" s="5">
        <f>0</f>
        <v>0</v>
      </c>
    </row>
    <row r="2803" spans="1:15" x14ac:dyDescent="0.35">
      <c r="A2803" t="s">
        <v>6942</v>
      </c>
      <c r="B2803" t="s">
        <v>1081</v>
      </c>
      <c r="C2803" t="s">
        <v>6367</v>
      </c>
      <c r="D2803" t="s">
        <v>7280</v>
      </c>
      <c r="E2803" t="s">
        <v>119</v>
      </c>
      <c r="F2803" t="s">
        <v>119</v>
      </c>
      <c r="G2803" t="s">
        <v>165</v>
      </c>
      <c r="H2803" t="s">
        <v>5707</v>
      </c>
      <c r="I2803" t="s">
        <v>6388</v>
      </c>
      <c r="N2803" t="s">
        <v>6349</v>
      </c>
      <c r="O2803" s="5">
        <f>0</f>
        <v>0</v>
      </c>
    </row>
    <row r="2804" spans="1:15" x14ac:dyDescent="0.35">
      <c r="A2804" t="s">
        <v>6942</v>
      </c>
      <c r="B2804" t="s">
        <v>1081</v>
      </c>
      <c r="C2804" t="s">
        <v>6367</v>
      </c>
      <c r="D2804" t="s">
        <v>7281</v>
      </c>
      <c r="E2804" t="s">
        <v>119</v>
      </c>
      <c r="F2804" t="s">
        <v>119</v>
      </c>
      <c r="G2804" t="s">
        <v>165</v>
      </c>
      <c r="H2804" t="s">
        <v>5707</v>
      </c>
      <c r="I2804" t="s">
        <v>6388</v>
      </c>
      <c r="N2804" t="s">
        <v>6349</v>
      </c>
      <c r="O2804" s="5">
        <f>0</f>
        <v>0</v>
      </c>
    </row>
    <row r="2805" spans="1:15" x14ac:dyDescent="0.35">
      <c r="A2805" t="s">
        <v>6942</v>
      </c>
      <c r="B2805" t="s">
        <v>1081</v>
      </c>
      <c r="C2805" t="s">
        <v>6367</v>
      </c>
      <c r="D2805" t="s">
        <v>7282</v>
      </c>
      <c r="E2805" t="s">
        <v>119</v>
      </c>
      <c r="F2805" t="s">
        <v>119</v>
      </c>
      <c r="G2805" t="s">
        <v>165</v>
      </c>
      <c r="H2805" t="s">
        <v>5707</v>
      </c>
      <c r="I2805" t="s">
        <v>6388</v>
      </c>
      <c r="N2805" t="s">
        <v>6349</v>
      </c>
      <c r="O2805" s="5">
        <f>0</f>
        <v>0</v>
      </c>
    </row>
    <row r="2806" spans="1:15" x14ac:dyDescent="0.35">
      <c r="A2806" t="s">
        <v>6942</v>
      </c>
      <c r="B2806" t="s">
        <v>1081</v>
      </c>
      <c r="C2806" t="s">
        <v>6367</v>
      </c>
      <c r="D2806" t="s">
        <v>7283</v>
      </c>
      <c r="E2806" t="s">
        <v>119</v>
      </c>
      <c r="F2806" t="s">
        <v>119</v>
      </c>
      <c r="G2806" t="s">
        <v>165</v>
      </c>
      <c r="H2806" t="s">
        <v>5707</v>
      </c>
      <c r="I2806" t="s">
        <v>6388</v>
      </c>
      <c r="N2806" t="s">
        <v>6349</v>
      </c>
      <c r="O2806" s="5">
        <f>0</f>
        <v>0</v>
      </c>
    </row>
    <row r="2807" spans="1:15" hidden="1" x14ac:dyDescent="0.35">
      <c r="A2807" t="s">
        <v>6942</v>
      </c>
      <c r="B2807" t="s">
        <v>1081</v>
      </c>
      <c r="C2807" t="s">
        <v>6367</v>
      </c>
      <c r="D2807" t="s">
        <v>7284</v>
      </c>
      <c r="E2807" t="s">
        <v>119</v>
      </c>
      <c r="F2807" t="s">
        <v>119</v>
      </c>
      <c r="G2807" t="s">
        <v>162</v>
      </c>
      <c r="H2807" t="s">
        <v>6347</v>
      </c>
      <c r="I2807" t="s">
        <v>6370</v>
      </c>
      <c r="N2807" t="s">
        <v>6349</v>
      </c>
      <c r="O2807" s="5">
        <f>0</f>
        <v>0</v>
      </c>
    </row>
    <row r="2808" spans="1:15" x14ac:dyDescent="0.35">
      <c r="A2808" t="s">
        <v>6942</v>
      </c>
      <c r="B2808" t="s">
        <v>1081</v>
      </c>
      <c r="C2808" t="s">
        <v>6367</v>
      </c>
      <c r="D2808" t="s">
        <v>2613</v>
      </c>
      <c r="E2808" t="s">
        <v>119</v>
      </c>
      <c r="F2808" t="s">
        <v>119</v>
      </c>
      <c r="G2808" t="s">
        <v>165</v>
      </c>
      <c r="H2808" t="s">
        <v>5707</v>
      </c>
      <c r="I2808" t="s">
        <v>6388</v>
      </c>
      <c r="N2808" t="s">
        <v>6349</v>
      </c>
      <c r="O2808" s="5">
        <f>0</f>
        <v>0</v>
      </c>
    </row>
    <row r="2809" spans="1:15" hidden="1" x14ac:dyDescent="0.35">
      <c r="A2809" t="s">
        <v>6942</v>
      </c>
      <c r="B2809" t="s">
        <v>1081</v>
      </c>
      <c r="C2809" t="s">
        <v>6367</v>
      </c>
      <c r="D2809" t="s">
        <v>2613</v>
      </c>
      <c r="E2809" t="s">
        <v>119</v>
      </c>
      <c r="F2809" t="s">
        <v>119</v>
      </c>
      <c r="G2809" t="s">
        <v>162</v>
      </c>
      <c r="H2809" t="s">
        <v>6347</v>
      </c>
      <c r="I2809" t="s">
        <v>6370</v>
      </c>
      <c r="N2809" t="s">
        <v>6349</v>
      </c>
      <c r="O2809" s="5">
        <f>0</f>
        <v>0</v>
      </c>
    </row>
    <row r="2810" spans="1:15" x14ac:dyDescent="0.35">
      <c r="A2810" t="s">
        <v>6942</v>
      </c>
      <c r="B2810" t="s">
        <v>1081</v>
      </c>
      <c r="C2810" t="s">
        <v>6367</v>
      </c>
      <c r="D2810" t="s">
        <v>7285</v>
      </c>
      <c r="E2810" t="s">
        <v>119</v>
      </c>
      <c r="F2810" t="s">
        <v>119</v>
      </c>
      <c r="G2810" t="s">
        <v>165</v>
      </c>
      <c r="H2810" t="s">
        <v>5707</v>
      </c>
      <c r="I2810" t="s">
        <v>6388</v>
      </c>
      <c r="N2810" t="s">
        <v>6349</v>
      </c>
      <c r="O2810" s="5">
        <f>0</f>
        <v>0</v>
      </c>
    </row>
    <row r="2811" spans="1:15" x14ac:dyDescent="0.35">
      <c r="A2811" t="s">
        <v>6942</v>
      </c>
      <c r="B2811" t="s">
        <v>1081</v>
      </c>
      <c r="C2811" t="s">
        <v>6367</v>
      </c>
      <c r="D2811" t="s">
        <v>7286</v>
      </c>
      <c r="E2811" t="s">
        <v>119</v>
      </c>
      <c r="F2811" t="s">
        <v>119</v>
      </c>
      <c r="G2811" t="s">
        <v>165</v>
      </c>
      <c r="H2811" t="s">
        <v>5707</v>
      </c>
      <c r="I2811" t="s">
        <v>6388</v>
      </c>
      <c r="N2811" t="s">
        <v>6349</v>
      </c>
      <c r="O2811" s="5">
        <f>0</f>
        <v>0</v>
      </c>
    </row>
    <row r="2812" spans="1:15" x14ac:dyDescent="0.35">
      <c r="A2812" t="s">
        <v>6942</v>
      </c>
      <c r="B2812" t="s">
        <v>1081</v>
      </c>
      <c r="C2812" t="s">
        <v>6367</v>
      </c>
      <c r="D2812" t="s">
        <v>2616</v>
      </c>
      <c r="E2812" t="s">
        <v>119</v>
      </c>
      <c r="F2812" t="s">
        <v>119</v>
      </c>
      <c r="G2812" t="s">
        <v>165</v>
      </c>
      <c r="H2812" t="s">
        <v>5707</v>
      </c>
      <c r="I2812" t="s">
        <v>6388</v>
      </c>
      <c r="N2812" t="s">
        <v>6349</v>
      </c>
      <c r="O2812" s="5">
        <f>0</f>
        <v>0</v>
      </c>
    </row>
    <row r="2813" spans="1:15" x14ac:dyDescent="0.35">
      <c r="A2813" t="s">
        <v>6942</v>
      </c>
      <c r="B2813" t="s">
        <v>1081</v>
      </c>
      <c r="C2813" t="s">
        <v>6371</v>
      </c>
      <c r="D2813" t="s">
        <v>1082</v>
      </c>
      <c r="E2813" t="s">
        <v>119</v>
      </c>
      <c r="F2813" t="s">
        <v>119</v>
      </c>
      <c r="G2813" t="s">
        <v>165</v>
      </c>
      <c r="H2813" t="s">
        <v>6347</v>
      </c>
      <c r="I2813" t="s">
        <v>6426</v>
      </c>
      <c r="N2813" t="s">
        <v>6349</v>
      </c>
      <c r="O2813" s="5">
        <f>192</f>
        <v>192</v>
      </c>
    </row>
    <row r="2814" spans="1:15" hidden="1" x14ac:dyDescent="0.35">
      <c r="A2814" t="s">
        <v>6942</v>
      </c>
      <c r="B2814" t="s">
        <v>1081</v>
      </c>
      <c r="C2814" t="s">
        <v>6371</v>
      </c>
      <c r="D2814" t="s">
        <v>1082</v>
      </c>
      <c r="E2814" t="s">
        <v>119</v>
      </c>
      <c r="F2814" t="s">
        <v>119</v>
      </c>
      <c r="G2814" t="s">
        <v>154</v>
      </c>
      <c r="H2814" t="s">
        <v>6347</v>
      </c>
      <c r="I2814" t="s">
        <v>6417</v>
      </c>
      <c r="N2814" t="s">
        <v>6349</v>
      </c>
      <c r="O2814" s="5">
        <f>0</f>
        <v>0</v>
      </c>
    </row>
    <row r="2815" spans="1:15" hidden="1" x14ac:dyDescent="0.35">
      <c r="A2815" t="s">
        <v>6942</v>
      </c>
      <c r="B2815" t="s">
        <v>1081</v>
      </c>
      <c r="C2815" t="s">
        <v>6371</v>
      </c>
      <c r="D2815" t="s">
        <v>1082</v>
      </c>
      <c r="E2815" t="s">
        <v>119</v>
      </c>
      <c r="F2815" t="s">
        <v>119</v>
      </c>
      <c r="G2815" t="s">
        <v>154</v>
      </c>
      <c r="H2815" t="s">
        <v>5707</v>
      </c>
      <c r="I2815" t="s">
        <v>6377</v>
      </c>
      <c r="N2815" t="s">
        <v>6349</v>
      </c>
      <c r="O2815" s="5">
        <f>0</f>
        <v>0</v>
      </c>
    </row>
    <row r="2816" spans="1:15" hidden="1" x14ac:dyDescent="0.35">
      <c r="A2816" t="s">
        <v>6942</v>
      </c>
      <c r="B2816" t="s">
        <v>1081</v>
      </c>
      <c r="C2816" t="s">
        <v>6371</v>
      </c>
      <c r="D2816" t="s">
        <v>1082</v>
      </c>
      <c r="E2816" t="s">
        <v>119</v>
      </c>
      <c r="F2816" t="s">
        <v>119</v>
      </c>
      <c r="G2816" t="s">
        <v>154</v>
      </c>
      <c r="H2816" t="s">
        <v>5707</v>
      </c>
      <c r="I2816" t="s">
        <v>6372</v>
      </c>
      <c r="N2816" t="s">
        <v>6349</v>
      </c>
      <c r="O2816" s="5">
        <f>0</f>
        <v>0</v>
      </c>
    </row>
    <row r="2817" spans="1:15" hidden="1" x14ac:dyDescent="0.35">
      <c r="A2817" t="s">
        <v>6942</v>
      </c>
      <c r="B2817" t="s">
        <v>1081</v>
      </c>
      <c r="C2817" t="s">
        <v>6371</v>
      </c>
      <c r="D2817" t="s">
        <v>1082</v>
      </c>
      <c r="E2817" t="s">
        <v>119</v>
      </c>
      <c r="F2817" t="s">
        <v>119</v>
      </c>
      <c r="G2817" t="s">
        <v>154</v>
      </c>
      <c r="H2817" t="s">
        <v>6347</v>
      </c>
      <c r="I2817" t="s">
        <v>6376</v>
      </c>
      <c r="N2817" t="s">
        <v>6349</v>
      </c>
      <c r="O2817" s="5">
        <f>0</f>
        <v>0</v>
      </c>
    </row>
    <row r="2818" spans="1:15" hidden="1" x14ac:dyDescent="0.35">
      <c r="A2818" t="s">
        <v>6942</v>
      </c>
      <c r="B2818" t="s">
        <v>1081</v>
      </c>
      <c r="C2818" t="s">
        <v>6371</v>
      </c>
      <c r="D2818" t="s">
        <v>1082</v>
      </c>
      <c r="E2818" t="s">
        <v>119</v>
      </c>
      <c r="F2818" t="s">
        <v>119</v>
      </c>
      <c r="G2818" t="s">
        <v>161</v>
      </c>
      <c r="H2818" t="s">
        <v>6347</v>
      </c>
      <c r="I2818" t="s">
        <v>6420</v>
      </c>
      <c r="N2818" t="s">
        <v>6349</v>
      </c>
      <c r="O2818" s="5">
        <f>0</f>
        <v>0</v>
      </c>
    </row>
    <row r="2819" spans="1:15" hidden="1" x14ac:dyDescent="0.35">
      <c r="A2819" t="s">
        <v>6942</v>
      </c>
      <c r="B2819" t="s">
        <v>1081</v>
      </c>
      <c r="C2819" t="s">
        <v>6371</v>
      </c>
      <c r="D2819" t="s">
        <v>1082</v>
      </c>
      <c r="E2819" t="s">
        <v>119</v>
      </c>
      <c r="F2819" t="s">
        <v>119</v>
      </c>
      <c r="G2819" t="s">
        <v>162</v>
      </c>
      <c r="H2819" t="s">
        <v>5707</v>
      </c>
      <c r="I2819" t="s">
        <v>6421</v>
      </c>
      <c r="N2819" t="s">
        <v>6349</v>
      </c>
      <c r="O2819" s="5">
        <f>0</f>
        <v>0</v>
      </c>
    </row>
    <row r="2820" spans="1:15" hidden="1" x14ac:dyDescent="0.35">
      <c r="A2820" t="s">
        <v>6942</v>
      </c>
      <c r="B2820" t="s">
        <v>1081</v>
      </c>
      <c r="C2820" t="s">
        <v>6371</v>
      </c>
      <c r="D2820" t="s">
        <v>1082</v>
      </c>
      <c r="E2820" t="s">
        <v>119</v>
      </c>
      <c r="F2820" t="s">
        <v>119</v>
      </c>
      <c r="G2820" t="s">
        <v>154</v>
      </c>
      <c r="H2820" t="s">
        <v>5707</v>
      </c>
      <c r="I2820" t="s">
        <v>6418</v>
      </c>
      <c r="N2820" t="s">
        <v>6349</v>
      </c>
      <c r="O2820" s="5">
        <f>0</f>
        <v>0</v>
      </c>
    </row>
    <row r="2821" spans="1:15" hidden="1" x14ac:dyDescent="0.35">
      <c r="A2821" t="s">
        <v>6942</v>
      </c>
      <c r="B2821" t="s">
        <v>1081</v>
      </c>
      <c r="C2821" t="s">
        <v>6498</v>
      </c>
      <c r="D2821" t="s">
        <v>1464</v>
      </c>
      <c r="E2821" t="s">
        <v>119</v>
      </c>
      <c r="F2821" t="s">
        <v>119</v>
      </c>
      <c r="G2821" t="s">
        <v>162</v>
      </c>
      <c r="H2821" t="s">
        <v>5707</v>
      </c>
      <c r="I2821" t="s">
        <v>6500</v>
      </c>
      <c r="N2821" t="s">
        <v>6349</v>
      </c>
      <c r="O2821" s="5">
        <f>0</f>
        <v>0</v>
      </c>
    </row>
    <row r="2822" spans="1:15" hidden="1" x14ac:dyDescent="0.35">
      <c r="A2822" t="s">
        <v>6942</v>
      </c>
      <c r="B2822" t="s">
        <v>1081</v>
      </c>
      <c r="C2822" t="s">
        <v>6498</v>
      </c>
      <c r="D2822" t="s">
        <v>1464</v>
      </c>
      <c r="E2822" t="s">
        <v>6549</v>
      </c>
      <c r="F2822" t="s">
        <v>119</v>
      </c>
      <c r="G2822" t="s">
        <v>154</v>
      </c>
      <c r="H2822" t="s">
        <v>5707</v>
      </c>
      <c r="I2822" t="s">
        <v>6372</v>
      </c>
      <c r="N2822" t="s">
        <v>6349</v>
      </c>
      <c r="O2822" s="5">
        <f>0</f>
        <v>0</v>
      </c>
    </row>
    <row r="2823" spans="1:15" hidden="1" x14ac:dyDescent="0.35">
      <c r="A2823" t="s">
        <v>6942</v>
      </c>
      <c r="B2823" t="s">
        <v>1081</v>
      </c>
      <c r="C2823" t="s">
        <v>6498</v>
      </c>
      <c r="D2823" t="s">
        <v>1464</v>
      </c>
      <c r="E2823" t="s">
        <v>119</v>
      </c>
      <c r="F2823" t="s">
        <v>119</v>
      </c>
      <c r="G2823" t="s">
        <v>162</v>
      </c>
      <c r="H2823" t="s">
        <v>6347</v>
      </c>
      <c r="I2823" t="s">
        <v>6550</v>
      </c>
      <c r="N2823" t="s">
        <v>6349</v>
      </c>
      <c r="O2823" s="5">
        <f>0</f>
        <v>0</v>
      </c>
    </row>
    <row r="2824" spans="1:15" hidden="1" x14ac:dyDescent="0.35">
      <c r="A2824" t="s">
        <v>6942</v>
      </c>
      <c r="B2824" t="s">
        <v>1081</v>
      </c>
      <c r="C2824" t="s">
        <v>6498</v>
      </c>
      <c r="D2824" t="s">
        <v>1464</v>
      </c>
      <c r="E2824" t="s">
        <v>119</v>
      </c>
      <c r="F2824" t="s">
        <v>119</v>
      </c>
      <c r="G2824" t="s">
        <v>162</v>
      </c>
      <c r="H2824" t="s">
        <v>6347</v>
      </c>
      <c r="I2824" t="s">
        <v>6499</v>
      </c>
      <c r="N2824" t="s">
        <v>6349</v>
      </c>
      <c r="O2824" s="5">
        <f>0</f>
        <v>0</v>
      </c>
    </row>
    <row r="2825" spans="1:15" hidden="1" x14ac:dyDescent="0.35">
      <c r="A2825" t="s">
        <v>6942</v>
      </c>
      <c r="B2825" t="s">
        <v>1081</v>
      </c>
      <c r="C2825" t="s">
        <v>6498</v>
      </c>
      <c r="D2825" t="s">
        <v>1467</v>
      </c>
      <c r="E2825" t="s">
        <v>119</v>
      </c>
      <c r="F2825" t="s">
        <v>119</v>
      </c>
      <c r="G2825" t="s">
        <v>162</v>
      </c>
      <c r="H2825" t="s">
        <v>5707</v>
      </c>
      <c r="I2825" t="s">
        <v>6500</v>
      </c>
      <c r="N2825" t="s">
        <v>6349</v>
      </c>
      <c r="O2825" s="5">
        <f>0</f>
        <v>0</v>
      </c>
    </row>
    <row r="2826" spans="1:15" hidden="1" x14ac:dyDescent="0.35">
      <c r="A2826" t="s">
        <v>6942</v>
      </c>
      <c r="B2826" t="s">
        <v>1081</v>
      </c>
      <c r="C2826" t="s">
        <v>6498</v>
      </c>
      <c r="D2826" t="s">
        <v>1467</v>
      </c>
      <c r="E2826" t="s">
        <v>119</v>
      </c>
      <c r="F2826" t="s">
        <v>119</v>
      </c>
      <c r="G2826" t="s">
        <v>162</v>
      </c>
      <c r="H2826" t="s">
        <v>6347</v>
      </c>
      <c r="I2826" t="s">
        <v>6499</v>
      </c>
      <c r="N2826" t="s">
        <v>6349</v>
      </c>
      <c r="O2826" s="5">
        <f>0</f>
        <v>0</v>
      </c>
    </row>
    <row r="2827" spans="1:15" hidden="1" x14ac:dyDescent="0.35">
      <c r="A2827" t="s">
        <v>6942</v>
      </c>
      <c r="B2827" t="s">
        <v>1081</v>
      </c>
      <c r="C2827" t="s">
        <v>6498</v>
      </c>
      <c r="D2827" t="s">
        <v>1467</v>
      </c>
      <c r="E2827" t="s">
        <v>6549</v>
      </c>
      <c r="F2827" t="s">
        <v>119</v>
      </c>
      <c r="G2827" t="s">
        <v>154</v>
      </c>
      <c r="H2827" t="s">
        <v>5707</v>
      </c>
      <c r="I2827" t="s">
        <v>6372</v>
      </c>
      <c r="N2827" t="s">
        <v>6349</v>
      </c>
      <c r="O2827" s="5">
        <f>0</f>
        <v>0</v>
      </c>
    </row>
    <row r="2828" spans="1:15" hidden="1" x14ac:dyDescent="0.35">
      <c r="A2828" t="s">
        <v>6942</v>
      </c>
      <c r="B2828" t="s">
        <v>84</v>
      </c>
      <c r="C2828" t="s">
        <v>6442</v>
      </c>
      <c r="D2828" t="s">
        <v>2915</v>
      </c>
      <c r="E2828" t="s">
        <v>119</v>
      </c>
      <c r="F2828" t="s">
        <v>119</v>
      </c>
      <c r="G2828" t="s">
        <v>159</v>
      </c>
      <c r="H2828" t="s">
        <v>6347</v>
      </c>
      <c r="I2828" t="s">
        <v>6758</v>
      </c>
      <c r="N2828" t="s">
        <v>6349</v>
      </c>
      <c r="O2828" s="5">
        <f>0</f>
        <v>0</v>
      </c>
    </row>
    <row r="2829" spans="1:15" hidden="1" x14ac:dyDescent="0.35">
      <c r="A2829" t="s">
        <v>6942</v>
      </c>
      <c r="B2829" t="s">
        <v>84</v>
      </c>
      <c r="C2829" t="s">
        <v>6442</v>
      </c>
      <c r="D2829" t="s">
        <v>2915</v>
      </c>
      <c r="E2829" t="s">
        <v>119</v>
      </c>
      <c r="F2829" t="s">
        <v>119</v>
      </c>
      <c r="G2829" t="s">
        <v>162</v>
      </c>
      <c r="H2829" t="s">
        <v>6347</v>
      </c>
      <c r="I2829" t="s">
        <v>6455</v>
      </c>
      <c r="N2829" t="s">
        <v>6349</v>
      </c>
      <c r="O2829" s="5">
        <f>0</f>
        <v>0</v>
      </c>
    </row>
    <row r="2830" spans="1:15" hidden="1" x14ac:dyDescent="0.35">
      <c r="A2830" t="s">
        <v>6942</v>
      </c>
      <c r="B2830" t="s">
        <v>84</v>
      </c>
      <c r="C2830" t="s">
        <v>6442</v>
      </c>
      <c r="D2830" t="s">
        <v>2915</v>
      </c>
      <c r="E2830" t="s">
        <v>119</v>
      </c>
      <c r="F2830" t="s">
        <v>119</v>
      </c>
      <c r="G2830" t="s">
        <v>162</v>
      </c>
      <c r="H2830" t="s">
        <v>6347</v>
      </c>
      <c r="I2830" t="s">
        <v>6453</v>
      </c>
      <c r="N2830" t="s">
        <v>6349</v>
      </c>
      <c r="O2830" s="5">
        <f>0</f>
        <v>0</v>
      </c>
    </row>
    <row r="2831" spans="1:15" hidden="1" x14ac:dyDescent="0.35">
      <c r="A2831" t="s">
        <v>6942</v>
      </c>
      <c r="B2831" t="s">
        <v>84</v>
      </c>
      <c r="C2831" t="s">
        <v>6442</v>
      </c>
      <c r="D2831" t="s">
        <v>2915</v>
      </c>
      <c r="E2831" t="s">
        <v>119</v>
      </c>
      <c r="F2831" t="s">
        <v>119</v>
      </c>
      <c r="G2831" t="s">
        <v>154</v>
      </c>
      <c r="H2831" t="s">
        <v>6347</v>
      </c>
      <c r="I2831" t="s">
        <v>7287</v>
      </c>
      <c r="N2831" t="s">
        <v>6349</v>
      </c>
      <c r="O2831" s="5">
        <f>0</f>
        <v>0</v>
      </c>
    </row>
    <row r="2832" spans="1:15" hidden="1" x14ac:dyDescent="0.35">
      <c r="A2832" t="s">
        <v>6942</v>
      </c>
      <c r="B2832" t="s">
        <v>84</v>
      </c>
      <c r="C2832" t="s">
        <v>6442</v>
      </c>
      <c r="D2832" t="s">
        <v>2915</v>
      </c>
      <c r="E2832" t="s">
        <v>119</v>
      </c>
      <c r="F2832" t="s">
        <v>119</v>
      </c>
      <c r="G2832" t="s">
        <v>162</v>
      </c>
      <c r="H2832" t="s">
        <v>5707</v>
      </c>
      <c r="I2832" t="s">
        <v>7288</v>
      </c>
      <c r="N2832" t="s">
        <v>6349</v>
      </c>
      <c r="O2832" s="5">
        <f>0</f>
        <v>0</v>
      </c>
    </row>
    <row r="2833" spans="1:15" hidden="1" x14ac:dyDescent="0.35">
      <c r="A2833" t="s">
        <v>6942</v>
      </c>
      <c r="B2833" t="s">
        <v>84</v>
      </c>
      <c r="C2833" t="s">
        <v>6442</v>
      </c>
      <c r="D2833" t="s">
        <v>2915</v>
      </c>
      <c r="E2833" t="s">
        <v>119</v>
      </c>
      <c r="F2833" t="s">
        <v>119</v>
      </c>
      <c r="G2833" t="s">
        <v>162</v>
      </c>
      <c r="H2833" t="s">
        <v>5707</v>
      </c>
      <c r="I2833" t="s">
        <v>6452</v>
      </c>
      <c r="N2833" t="s">
        <v>6349</v>
      </c>
      <c r="O2833" s="5">
        <f>0</f>
        <v>0</v>
      </c>
    </row>
    <row r="2834" spans="1:15" hidden="1" x14ac:dyDescent="0.35">
      <c r="A2834" t="s">
        <v>6942</v>
      </c>
      <c r="B2834" t="s">
        <v>84</v>
      </c>
      <c r="C2834" t="s">
        <v>6442</v>
      </c>
      <c r="D2834" t="s">
        <v>2924</v>
      </c>
      <c r="E2834" t="s">
        <v>119</v>
      </c>
      <c r="F2834" t="s">
        <v>119</v>
      </c>
      <c r="G2834" t="s">
        <v>154</v>
      </c>
      <c r="H2834" t="s">
        <v>6347</v>
      </c>
      <c r="I2834" t="s">
        <v>7287</v>
      </c>
      <c r="N2834" t="s">
        <v>6349</v>
      </c>
      <c r="O2834" s="5">
        <f>0</f>
        <v>0</v>
      </c>
    </row>
    <row r="2835" spans="1:15" hidden="1" x14ac:dyDescent="0.35">
      <c r="A2835" t="s">
        <v>6942</v>
      </c>
      <c r="B2835" t="s">
        <v>84</v>
      </c>
      <c r="C2835" t="s">
        <v>6442</v>
      </c>
      <c r="D2835" t="s">
        <v>2924</v>
      </c>
      <c r="E2835" t="s">
        <v>119</v>
      </c>
      <c r="F2835" t="s">
        <v>119</v>
      </c>
      <c r="G2835" t="s">
        <v>154</v>
      </c>
      <c r="H2835" t="s">
        <v>5707</v>
      </c>
      <c r="I2835" t="s">
        <v>6454</v>
      </c>
      <c r="N2835" t="s">
        <v>6349</v>
      </c>
      <c r="O2835" s="5">
        <f>0</f>
        <v>0</v>
      </c>
    </row>
    <row r="2836" spans="1:15" hidden="1" x14ac:dyDescent="0.35">
      <c r="A2836" t="s">
        <v>6942</v>
      </c>
      <c r="B2836" t="s">
        <v>84</v>
      </c>
      <c r="C2836" t="s">
        <v>6442</v>
      </c>
      <c r="D2836" t="s">
        <v>2924</v>
      </c>
      <c r="E2836" t="s">
        <v>119</v>
      </c>
      <c r="F2836" t="s">
        <v>119</v>
      </c>
      <c r="G2836" t="s">
        <v>162</v>
      </c>
      <c r="H2836" t="s">
        <v>6347</v>
      </c>
      <c r="I2836" t="s">
        <v>6453</v>
      </c>
      <c r="N2836" t="s">
        <v>6349</v>
      </c>
      <c r="O2836" s="5">
        <f>0</f>
        <v>0</v>
      </c>
    </row>
    <row r="2837" spans="1:15" hidden="1" x14ac:dyDescent="0.35">
      <c r="A2837" t="s">
        <v>6942</v>
      </c>
      <c r="B2837" t="s">
        <v>84</v>
      </c>
      <c r="C2837" t="s">
        <v>6442</v>
      </c>
      <c r="D2837" t="s">
        <v>2924</v>
      </c>
      <c r="E2837" t="s">
        <v>119</v>
      </c>
      <c r="F2837" t="s">
        <v>119</v>
      </c>
      <c r="G2837" t="s">
        <v>159</v>
      </c>
      <c r="H2837" t="s">
        <v>6347</v>
      </c>
      <c r="I2837" t="s">
        <v>6758</v>
      </c>
      <c r="N2837" t="s">
        <v>6349</v>
      </c>
      <c r="O2837" s="5">
        <f>0</f>
        <v>0</v>
      </c>
    </row>
    <row r="2838" spans="1:15" hidden="1" x14ac:dyDescent="0.35">
      <c r="A2838" t="s">
        <v>6942</v>
      </c>
      <c r="B2838" t="s">
        <v>84</v>
      </c>
      <c r="C2838" t="s">
        <v>6442</v>
      </c>
      <c r="D2838" t="s">
        <v>2924</v>
      </c>
      <c r="E2838" t="s">
        <v>119</v>
      </c>
      <c r="F2838" t="s">
        <v>119</v>
      </c>
      <c r="G2838" t="s">
        <v>162</v>
      </c>
      <c r="H2838" t="s">
        <v>5707</v>
      </c>
      <c r="I2838" t="s">
        <v>6452</v>
      </c>
      <c r="N2838" t="s">
        <v>6349</v>
      </c>
      <c r="O2838" s="5">
        <f>0</f>
        <v>0</v>
      </c>
    </row>
    <row r="2839" spans="1:15" hidden="1" x14ac:dyDescent="0.35">
      <c r="A2839" t="s">
        <v>6942</v>
      </c>
      <c r="B2839" t="s">
        <v>84</v>
      </c>
      <c r="C2839" t="s">
        <v>6442</v>
      </c>
      <c r="D2839" t="s">
        <v>2924</v>
      </c>
      <c r="E2839" t="s">
        <v>119</v>
      </c>
      <c r="F2839" t="s">
        <v>119</v>
      </c>
      <c r="G2839" t="s">
        <v>162</v>
      </c>
      <c r="H2839" t="s">
        <v>6347</v>
      </c>
      <c r="I2839" t="s">
        <v>6455</v>
      </c>
      <c r="N2839" t="s">
        <v>6349</v>
      </c>
      <c r="O2839" s="5">
        <f>0</f>
        <v>0</v>
      </c>
    </row>
    <row r="2840" spans="1:15" hidden="1" x14ac:dyDescent="0.35">
      <c r="A2840" t="s">
        <v>6942</v>
      </c>
      <c r="B2840" t="s">
        <v>84</v>
      </c>
      <c r="C2840" t="s">
        <v>6442</v>
      </c>
      <c r="D2840" t="s">
        <v>2924</v>
      </c>
      <c r="E2840" t="s">
        <v>119</v>
      </c>
      <c r="F2840" t="s">
        <v>119</v>
      </c>
      <c r="G2840" t="s">
        <v>162</v>
      </c>
      <c r="H2840" t="s">
        <v>5707</v>
      </c>
      <c r="I2840" t="s">
        <v>7288</v>
      </c>
      <c r="N2840" t="s">
        <v>6349</v>
      </c>
      <c r="O2840" s="5">
        <f>0</f>
        <v>0</v>
      </c>
    </row>
    <row r="2841" spans="1:15" hidden="1" x14ac:dyDescent="0.35">
      <c r="A2841" t="s">
        <v>6942</v>
      </c>
      <c r="B2841" t="s">
        <v>84</v>
      </c>
      <c r="C2841" t="s">
        <v>6517</v>
      </c>
      <c r="D2841" t="s">
        <v>85</v>
      </c>
      <c r="E2841" t="s">
        <v>119</v>
      </c>
      <c r="F2841" t="s">
        <v>119</v>
      </c>
      <c r="G2841" t="s">
        <v>162</v>
      </c>
      <c r="H2841" t="s">
        <v>6347</v>
      </c>
      <c r="I2841" t="s">
        <v>6518</v>
      </c>
      <c r="N2841" t="s">
        <v>6349</v>
      </c>
      <c r="O2841" s="5">
        <f>0</f>
        <v>0</v>
      </c>
    </row>
    <row r="2842" spans="1:15" hidden="1" x14ac:dyDescent="0.35">
      <c r="A2842" t="s">
        <v>6942</v>
      </c>
      <c r="B2842" t="s">
        <v>89</v>
      </c>
      <c r="C2842" t="s">
        <v>6503</v>
      </c>
      <c r="D2842" t="s">
        <v>2829</v>
      </c>
      <c r="E2842" t="s">
        <v>119</v>
      </c>
      <c r="F2842" t="s">
        <v>119</v>
      </c>
      <c r="G2842" t="s">
        <v>154</v>
      </c>
      <c r="H2842" t="s">
        <v>5707</v>
      </c>
      <c r="I2842" t="s">
        <v>6681</v>
      </c>
      <c r="N2842" t="s">
        <v>6349</v>
      </c>
      <c r="O2842" s="5">
        <f>0</f>
        <v>0</v>
      </c>
    </row>
    <row r="2843" spans="1:15" hidden="1" x14ac:dyDescent="0.35">
      <c r="A2843" t="s">
        <v>6942</v>
      </c>
      <c r="B2843" t="s">
        <v>89</v>
      </c>
      <c r="C2843" t="s">
        <v>6503</v>
      </c>
      <c r="D2843" t="s">
        <v>2829</v>
      </c>
      <c r="E2843" t="s">
        <v>119</v>
      </c>
      <c r="F2843" t="s">
        <v>119</v>
      </c>
      <c r="G2843" t="s">
        <v>154</v>
      </c>
      <c r="H2843" t="s">
        <v>6347</v>
      </c>
      <c r="I2843" t="s">
        <v>6795</v>
      </c>
      <c r="N2843" t="s">
        <v>6349</v>
      </c>
      <c r="O2843" s="5">
        <f>0</f>
        <v>0</v>
      </c>
    </row>
    <row r="2844" spans="1:15" hidden="1" x14ac:dyDescent="0.35">
      <c r="A2844" t="s">
        <v>6942</v>
      </c>
      <c r="B2844" t="s">
        <v>89</v>
      </c>
      <c r="C2844" t="s">
        <v>6503</v>
      </c>
      <c r="D2844" t="s">
        <v>2829</v>
      </c>
      <c r="E2844" t="s">
        <v>6683</v>
      </c>
      <c r="F2844" s="11" t="s">
        <v>6684</v>
      </c>
      <c r="G2844" t="s">
        <v>154</v>
      </c>
      <c r="H2844" t="s">
        <v>6347</v>
      </c>
      <c r="I2844" t="s">
        <v>6685</v>
      </c>
      <c r="N2844" t="s">
        <v>6349</v>
      </c>
      <c r="O2844" s="5">
        <f>0</f>
        <v>0</v>
      </c>
    </row>
    <row r="2845" spans="1:15" hidden="1" x14ac:dyDescent="0.35">
      <c r="A2845" t="s">
        <v>6942</v>
      </c>
      <c r="B2845" t="s">
        <v>89</v>
      </c>
      <c r="C2845" t="s">
        <v>6503</v>
      </c>
      <c r="D2845" t="s">
        <v>2829</v>
      </c>
      <c r="E2845" t="s">
        <v>6683</v>
      </c>
      <c r="F2845" s="11" t="s">
        <v>6686</v>
      </c>
      <c r="G2845" t="s">
        <v>154</v>
      </c>
      <c r="H2845" t="s">
        <v>6347</v>
      </c>
      <c r="I2845" t="s">
        <v>6685</v>
      </c>
      <c r="N2845" t="s">
        <v>6349</v>
      </c>
      <c r="O2845" s="5">
        <f>0</f>
        <v>0</v>
      </c>
    </row>
    <row r="2846" spans="1:15" hidden="1" x14ac:dyDescent="0.35">
      <c r="A2846" t="s">
        <v>6942</v>
      </c>
      <c r="B2846" t="s">
        <v>89</v>
      </c>
      <c r="C2846" t="s">
        <v>6503</v>
      </c>
      <c r="D2846" t="s">
        <v>2829</v>
      </c>
      <c r="E2846" t="s">
        <v>6683</v>
      </c>
      <c r="F2846" s="11" t="s">
        <v>6687</v>
      </c>
      <c r="G2846" t="s">
        <v>154</v>
      </c>
      <c r="H2846" t="s">
        <v>6347</v>
      </c>
      <c r="I2846" t="s">
        <v>6685</v>
      </c>
      <c r="N2846" t="s">
        <v>6349</v>
      </c>
      <c r="O2846" s="5">
        <f>0</f>
        <v>0</v>
      </c>
    </row>
    <row r="2847" spans="1:15" hidden="1" x14ac:dyDescent="0.35">
      <c r="A2847" t="s">
        <v>6942</v>
      </c>
      <c r="B2847" t="s">
        <v>89</v>
      </c>
      <c r="C2847" t="s">
        <v>6503</v>
      </c>
      <c r="D2847" t="s">
        <v>2829</v>
      </c>
      <c r="E2847" t="s">
        <v>6683</v>
      </c>
      <c r="F2847" s="11" t="s">
        <v>6688</v>
      </c>
      <c r="G2847" t="s">
        <v>154</v>
      </c>
      <c r="H2847" t="s">
        <v>6347</v>
      </c>
      <c r="I2847" t="s">
        <v>6685</v>
      </c>
      <c r="N2847" t="s">
        <v>6349</v>
      </c>
      <c r="O2847" s="5">
        <f>0</f>
        <v>0</v>
      </c>
    </row>
    <row r="2848" spans="1:15" hidden="1" x14ac:dyDescent="0.35">
      <c r="A2848" t="s">
        <v>6942</v>
      </c>
      <c r="B2848" t="s">
        <v>89</v>
      </c>
      <c r="C2848" t="s">
        <v>6503</v>
      </c>
      <c r="D2848" t="s">
        <v>2829</v>
      </c>
      <c r="E2848" t="s">
        <v>6683</v>
      </c>
      <c r="F2848" s="11" t="s">
        <v>6689</v>
      </c>
      <c r="G2848" t="s">
        <v>154</v>
      </c>
      <c r="H2848" t="s">
        <v>6347</v>
      </c>
      <c r="I2848" t="s">
        <v>6685</v>
      </c>
      <c r="N2848" t="s">
        <v>6349</v>
      </c>
      <c r="O2848" s="5">
        <f>0</f>
        <v>0</v>
      </c>
    </row>
    <row r="2849" spans="1:15" hidden="1" x14ac:dyDescent="0.35">
      <c r="A2849" t="s">
        <v>6942</v>
      </c>
      <c r="B2849" t="s">
        <v>89</v>
      </c>
      <c r="C2849" t="s">
        <v>6503</v>
      </c>
      <c r="D2849" t="s">
        <v>2829</v>
      </c>
      <c r="E2849" t="s">
        <v>6683</v>
      </c>
      <c r="F2849" s="11" t="s">
        <v>6690</v>
      </c>
      <c r="G2849" t="s">
        <v>154</v>
      </c>
      <c r="H2849" t="s">
        <v>6347</v>
      </c>
      <c r="I2849" t="s">
        <v>6685</v>
      </c>
      <c r="N2849" t="s">
        <v>6349</v>
      </c>
      <c r="O2849" s="5">
        <f>0</f>
        <v>0</v>
      </c>
    </row>
    <row r="2850" spans="1:15" hidden="1" x14ac:dyDescent="0.35">
      <c r="A2850" t="s">
        <v>6942</v>
      </c>
      <c r="B2850" t="s">
        <v>89</v>
      </c>
      <c r="C2850" t="s">
        <v>6503</v>
      </c>
      <c r="D2850" t="s">
        <v>2829</v>
      </c>
      <c r="E2850" t="s">
        <v>6683</v>
      </c>
      <c r="F2850" s="11" t="s">
        <v>7289</v>
      </c>
      <c r="G2850" t="s">
        <v>154</v>
      </c>
      <c r="H2850" t="s">
        <v>6347</v>
      </c>
      <c r="I2850" t="s">
        <v>6685</v>
      </c>
      <c r="N2850" t="s">
        <v>6349</v>
      </c>
      <c r="O2850" s="5">
        <f>0</f>
        <v>0</v>
      </c>
    </row>
    <row r="2851" spans="1:15" hidden="1" x14ac:dyDescent="0.35">
      <c r="A2851" t="s">
        <v>6942</v>
      </c>
      <c r="B2851" t="s">
        <v>89</v>
      </c>
      <c r="C2851" t="s">
        <v>6503</v>
      </c>
      <c r="D2851" t="s">
        <v>2829</v>
      </c>
      <c r="E2851" t="s">
        <v>6683</v>
      </c>
      <c r="F2851" s="11" t="s">
        <v>6692</v>
      </c>
      <c r="G2851" t="s">
        <v>154</v>
      </c>
      <c r="H2851" t="s">
        <v>6347</v>
      </c>
      <c r="I2851" t="s">
        <v>6685</v>
      </c>
      <c r="N2851" t="s">
        <v>6349</v>
      </c>
      <c r="O2851" s="5">
        <f>0</f>
        <v>0</v>
      </c>
    </row>
    <row r="2852" spans="1:15" hidden="1" x14ac:dyDescent="0.35">
      <c r="A2852" t="s">
        <v>6942</v>
      </c>
      <c r="B2852" t="s">
        <v>89</v>
      </c>
      <c r="C2852" t="s">
        <v>6503</v>
      </c>
      <c r="D2852" t="s">
        <v>2829</v>
      </c>
      <c r="E2852" t="s">
        <v>6683</v>
      </c>
      <c r="F2852" s="11" t="s">
        <v>7290</v>
      </c>
      <c r="G2852" t="s">
        <v>154</v>
      </c>
      <c r="H2852" t="s">
        <v>6347</v>
      </c>
      <c r="I2852" t="s">
        <v>6685</v>
      </c>
      <c r="N2852" t="s">
        <v>6349</v>
      </c>
      <c r="O2852" s="5">
        <f>0</f>
        <v>0</v>
      </c>
    </row>
    <row r="2853" spans="1:15" hidden="1" x14ac:dyDescent="0.35">
      <c r="A2853" t="s">
        <v>6942</v>
      </c>
      <c r="B2853" t="s">
        <v>89</v>
      </c>
      <c r="C2853" t="s">
        <v>6503</v>
      </c>
      <c r="D2853" t="s">
        <v>2829</v>
      </c>
      <c r="E2853" t="s">
        <v>6683</v>
      </c>
      <c r="F2853" s="11" t="s">
        <v>7291</v>
      </c>
      <c r="G2853" t="s">
        <v>154</v>
      </c>
      <c r="H2853" t="s">
        <v>6347</v>
      </c>
      <c r="I2853" t="s">
        <v>6685</v>
      </c>
      <c r="N2853" t="s">
        <v>6349</v>
      </c>
      <c r="O2853" s="5">
        <f>0</f>
        <v>0</v>
      </c>
    </row>
    <row r="2854" spans="1:15" hidden="1" x14ac:dyDescent="0.35">
      <c r="A2854" t="s">
        <v>6942</v>
      </c>
      <c r="B2854" t="s">
        <v>89</v>
      </c>
      <c r="C2854" t="s">
        <v>6503</v>
      </c>
      <c r="D2854" t="s">
        <v>2829</v>
      </c>
      <c r="E2854" t="s">
        <v>6683</v>
      </c>
      <c r="F2854" s="11" t="s">
        <v>6696</v>
      </c>
      <c r="G2854" t="s">
        <v>154</v>
      </c>
      <c r="H2854" t="s">
        <v>6347</v>
      </c>
      <c r="I2854" t="s">
        <v>6685</v>
      </c>
      <c r="N2854" t="s">
        <v>6349</v>
      </c>
      <c r="O2854" s="5">
        <f>0</f>
        <v>0</v>
      </c>
    </row>
    <row r="2855" spans="1:15" hidden="1" x14ac:dyDescent="0.35">
      <c r="A2855" t="s">
        <v>6942</v>
      </c>
      <c r="B2855" t="s">
        <v>89</v>
      </c>
      <c r="C2855" t="s">
        <v>6503</v>
      </c>
      <c r="D2855" t="s">
        <v>2829</v>
      </c>
      <c r="E2855" t="s">
        <v>6683</v>
      </c>
      <c r="F2855" s="11" t="s">
        <v>7292</v>
      </c>
      <c r="G2855" t="s">
        <v>154</v>
      </c>
      <c r="H2855" t="s">
        <v>6347</v>
      </c>
      <c r="I2855" t="s">
        <v>6685</v>
      </c>
      <c r="N2855" t="s">
        <v>6349</v>
      </c>
      <c r="O2855" s="5">
        <f>0</f>
        <v>0</v>
      </c>
    </row>
    <row r="2856" spans="1:15" hidden="1" x14ac:dyDescent="0.35">
      <c r="A2856" t="s">
        <v>6942</v>
      </c>
      <c r="B2856" t="s">
        <v>89</v>
      </c>
      <c r="C2856" t="s">
        <v>6503</v>
      </c>
      <c r="D2856" t="s">
        <v>2829</v>
      </c>
      <c r="E2856" t="s">
        <v>6683</v>
      </c>
      <c r="F2856" s="11" t="s">
        <v>7293</v>
      </c>
      <c r="G2856" t="s">
        <v>154</v>
      </c>
      <c r="H2856" t="s">
        <v>6347</v>
      </c>
      <c r="I2856" t="s">
        <v>6685</v>
      </c>
      <c r="N2856" t="s">
        <v>6349</v>
      </c>
      <c r="O2856" s="5">
        <f>0</f>
        <v>0</v>
      </c>
    </row>
    <row r="2857" spans="1:15" hidden="1" x14ac:dyDescent="0.35">
      <c r="A2857" t="s">
        <v>6942</v>
      </c>
      <c r="B2857" t="s">
        <v>89</v>
      </c>
      <c r="C2857" t="s">
        <v>6503</v>
      </c>
      <c r="D2857" t="s">
        <v>2829</v>
      </c>
      <c r="E2857" t="s">
        <v>6683</v>
      </c>
      <c r="F2857" s="11" t="s">
        <v>6698</v>
      </c>
      <c r="G2857" t="s">
        <v>154</v>
      </c>
      <c r="H2857" t="s">
        <v>6347</v>
      </c>
      <c r="I2857" t="s">
        <v>6685</v>
      </c>
      <c r="N2857" t="s">
        <v>6349</v>
      </c>
      <c r="O2857" s="5">
        <f>0</f>
        <v>0</v>
      </c>
    </row>
    <row r="2858" spans="1:15" hidden="1" x14ac:dyDescent="0.35">
      <c r="A2858" t="s">
        <v>6942</v>
      </c>
      <c r="B2858" t="s">
        <v>89</v>
      </c>
      <c r="C2858" t="s">
        <v>6503</v>
      </c>
      <c r="D2858" t="s">
        <v>2829</v>
      </c>
      <c r="E2858" t="s">
        <v>6683</v>
      </c>
      <c r="F2858" s="11" t="s">
        <v>7294</v>
      </c>
      <c r="G2858" t="s">
        <v>154</v>
      </c>
      <c r="H2858" t="s">
        <v>6347</v>
      </c>
      <c r="I2858" t="s">
        <v>6685</v>
      </c>
      <c r="N2858" t="s">
        <v>6349</v>
      </c>
      <c r="O2858" s="5">
        <f>0</f>
        <v>0</v>
      </c>
    </row>
    <row r="2859" spans="1:15" hidden="1" x14ac:dyDescent="0.35">
      <c r="A2859" t="s">
        <v>6942</v>
      </c>
      <c r="B2859" t="s">
        <v>89</v>
      </c>
      <c r="C2859" t="s">
        <v>6503</v>
      </c>
      <c r="D2859" t="s">
        <v>2829</v>
      </c>
      <c r="E2859" t="s">
        <v>6683</v>
      </c>
      <c r="F2859" s="11" t="s">
        <v>6699</v>
      </c>
      <c r="G2859" t="s">
        <v>154</v>
      </c>
      <c r="H2859" t="s">
        <v>6347</v>
      </c>
      <c r="I2859" t="s">
        <v>6685</v>
      </c>
      <c r="N2859" t="s">
        <v>6349</v>
      </c>
      <c r="O2859" s="5">
        <f>0</f>
        <v>0</v>
      </c>
    </row>
    <row r="2860" spans="1:15" hidden="1" x14ac:dyDescent="0.35">
      <c r="A2860" t="s">
        <v>6942</v>
      </c>
      <c r="B2860" t="s">
        <v>89</v>
      </c>
      <c r="C2860" t="s">
        <v>6503</v>
      </c>
      <c r="D2860" t="s">
        <v>2829</v>
      </c>
      <c r="E2860" t="s">
        <v>6683</v>
      </c>
      <c r="F2860" s="11" t="s">
        <v>7295</v>
      </c>
      <c r="G2860" t="s">
        <v>154</v>
      </c>
      <c r="H2860" t="s">
        <v>6347</v>
      </c>
      <c r="I2860" t="s">
        <v>6685</v>
      </c>
      <c r="N2860" t="s">
        <v>6349</v>
      </c>
      <c r="O2860" s="5">
        <f>0</f>
        <v>0</v>
      </c>
    </row>
    <row r="2861" spans="1:15" hidden="1" x14ac:dyDescent="0.35">
      <c r="A2861" t="s">
        <v>6942</v>
      </c>
      <c r="B2861" t="s">
        <v>89</v>
      </c>
      <c r="C2861" t="s">
        <v>6503</v>
      </c>
      <c r="D2861" t="s">
        <v>2829</v>
      </c>
      <c r="E2861" t="s">
        <v>6683</v>
      </c>
      <c r="F2861" s="11" t="s">
        <v>6700</v>
      </c>
      <c r="G2861" t="s">
        <v>154</v>
      </c>
      <c r="H2861" t="s">
        <v>6347</v>
      </c>
      <c r="I2861" t="s">
        <v>6685</v>
      </c>
      <c r="N2861" t="s">
        <v>6349</v>
      </c>
      <c r="O2861" s="5">
        <f>0</f>
        <v>0</v>
      </c>
    </row>
    <row r="2862" spans="1:15" hidden="1" x14ac:dyDescent="0.35">
      <c r="A2862" t="s">
        <v>6942</v>
      </c>
      <c r="B2862" t="s">
        <v>89</v>
      </c>
      <c r="C2862" t="s">
        <v>6503</v>
      </c>
      <c r="D2862" t="s">
        <v>2829</v>
      </c>
      <c r="E2862" t="s">
        <v>6683</v>
      </c>
      <c r="F2862" s="11" t="s">
        <v>6701</v>
      </c>
      <c r="G2862" t="s">
        <v>154</v>
      </c>
      <c r="H2862" t="s">
        <v>6347</v>
      </c>
      <c r="I2862" t="s">
        <v>6685</v>
      </c>
      <c r="N2862" t="s">
        <v>6349</v>
      </c>
      <c r="O2862" s="5">
        <f>0</f>
        <v>0</v>
      </c>
    </row>
    <row r="2863" spans="1:15" hidden="1" x14ac:dyDescent="0.35">
      <c r="A2863" t="s">
        <v>6942</v>
      </c>
      <c r="B2863" t="s">
        <v>89</v>
      </c>
      <c r="C2863" t="s">
        <v>6503</v>
      </c>
      <c r="D2863" t="s">
        <v>2829</v>
      </c>
      <c r="E2863" t="s">
        <v>6683</v>
      </c>
      <c r="F2863" s="11" t="s">
        <v>6702</v>
      </c>
      <c r="G2863" t="s">
        <v>154</v>
      </c>
      <c r="H2863" t="s">
        <v>6347</v>
      </c>
      <c r="I2863" t="s">
        <v>6685</v>
      </c>
      <c r="N2863" t="s">
        <v>6349</v>
      </c>
      <c r="O2863" s="5">
        <f>0</f>
        <v>0</v>
      </c>
    </row>
    <row r="2864" spans="1:15" hidden="1" x14ac:dyDescent="0.35">
      <c r="A2864" t="s">
        <v>6942</v>
      </c>
      <c r="B2864" t="s">
        <v>89</v>
      </c>
      <c r="C2864" t="s">
        <v>6503</v>
      </c>
      <c r="D2864" t="s">
        <v>2829</v>
      </c>
      <c r="E2864" t="s">
        <v>6683</v>
      </c>
      <c r="F2864" s="11" t="s">
        <v>7296</v>
      </c>
      <c r="G2864" t="s">
        <v>154</v>
      </c>
      <c r="H2864" t="s">
        <v>6347</v>
      </c>
      <c r="I2864" t="s">
        <v>6685</v>
      </c>
      <c r="N2864" t="s">
        <v>6349</v>
      </c>
      <c r="O2864" s="5">
        <f>0</f>
        <v>0</v>
      </c>
    </row>
    <row r="2865" spans="1:15" hidden="1" x14ac:dyDescent="0.35">
      <c r="A2865" t="s">
        <v>6942</v>
      </c>
      <c r="B2865" t="s">
        <v>89</v>
      </c>
      <c r="C2865" t="s">
        <v>6503</v>
      </c>
      <c r="D2865" t="s">
        <v>2829</v>
      </c>
      <c r="E2865" t="s">
        <v>6683</v>
      </c>
      <c r="F2865" s="11" t="s">
        <v>6705</v>
      </c>
      <c r="G2865" t="s">
        <v>154</v>
      </c>
      <c r="H2865" t="s">
        <v>6347</v>
      </c>
      <c r="I2865" t="s">
        <v>6685</v>
      </c>
      <c r="N2865" t="s">
        <v>6349</v>
      </c>
      <c r="O2865" s="5">
        <f>0</f>
        <v>0</v>
      </c>
    </row>
    <row r="2866" spans="1:15" hidden="1" x14ac:dyDescent="0.35">
      <c r="A2866" t="s">
        <v>6942</v>
      </c>
      <c r="B2866" t="s">
        <v>89</v>
      </c>
      <c r="C2866" t="s">
        <v>6503</v>
      </c>
      <c r="D2866" t="s">
        <v>2829</v>
      </c>
      <c r="E2866" t="s">
        <v>6683</v>
      </c>
      <c r="F2866" s="11" t="s">
        <v>6707</v>
      </c>
      <c r="G2866" t="s">
        <v>154</v>
      </c>
      <c r="H2866" t="s">
        <v>6347</v>
      </c>
      <c r="I2866" t="s">
        <v>6685</v>
      </c>
      <c r="N2866" t="s">
        <v>6349</v>
      </c>
      <c r="O2866" s="5">
        <f>0</f>
        <v>0</v>
      </c>
    </row>
    <row r="2867" spans="1:15" hidden="1" x14ac:dyDescent="0.35">
      <c r="A2867" t="s">
        <v>6942</v>
      </c>
      <c r="B2867" t="s">
        <v>89</v>
      </c>
      <c r="C2867" t="s">
        <v>6503</v>
      </c>
      <c r="D2867" t="s">
        <v>2829</v>
      </c>
      <c r="E2867" t="s">
        <v>6683</v>
      </c>
      <c r="F2867" s="11" t="s">
        <v>7297</v>
      </c>
      <c r="G2867" t="s">
        <v>154</v>
      </c>
      <c r="H2867" t="s">
        <v>6347</v>
      </c>
      <c r="I2867" t="s">
        <v>6685</v>
      </c>
      <c r="N2867" t="s">
        <v>6349</v>
      </c>
      <c r="O2867" s="5">
        <f>0</f>
        <v>0</v>
      </c>
    </row>
    <row r="2868" spans="1:15" hidden="1" x14ac:dyDescent="0.35">
      <c r="A2868" t="s">
        <v>6942</v>
      </c>
      <c r="B2868" t="s">
        <v>89</v>
      </c>
      <c r="C2868" t="s">
        <v>6503</v>
      </c>
      <c r="D2868" t="s">
        <v>2829</v>
      </c>
      <c r="E2868" t="s">
        <v>6683</v>
      </c>
      <c r="F2868" s="11" t="s">
        <v>6708</v>
      </c>
      <c r="G2868" t="s">
        <v>154</v>
      </c>
      <c r="H2868" t="s">
        <v>6347</v>
      </c>
      <c r="I2868" t="s">
        <v>6685</v>
      </c>
      <c r="N2868" t="s">
        <v>6349</v>
      </c>
      <c r="O2868" s="5">
        <f>0</f>
        <v>0</v>
      </c>
    </row>
    <row r="2869" spans="1:15" hidden="1" x14ac:dyDescent="0.35">
      <c r="A2869" t="s">
        <v>6942</v>
      </c>
      <c r="B2869" t="s">
        <v>89</v>
      </c>
      <c r="C2869" t="s">
        <v>6503</v>
      </c>
      <c r="D2869" t="s">
        <v>2829</v>
      </c>
      <c r="E2869" t="s">
        <v>6683</v>
      </c>
      <c r="F2869" s="11" t="s">
        <v>6709</v>
      </c>
      <c r="G2869" t="s">
        <v>154</v>
      </c>
      <c r="H2869" t="s">
        <v>6347</v>
      </c>
      <c r="I2869" t="s">
        <v>6685</v>
      </c>
      <c r="N2869" t="s">
        <v>6349</v>
      </c>
      <c r="O2869" s="5">
        <f>0</f>
        <v>0</v>
      </c>
    </row>
    <row r="2870" spans="1:15" hidden="1" x14ac:dyDescent="0.35">
      <c r="A2870" t="s">
        <v>6942</v>
      </c>
      <c r="B2870" t="s">
        <v>89</v>
      </c>
      <c r="C2870" t="s">
        <v>6503</v>
      </c>
      <c r="D2870" t="s">
        <v>2829</v>
      </c>
      <c r="E2870" t="s">
        <v>6683</v>
      </c>
      <c r="F2870" s="11" t="s">
        <v>6710</v>
      </c>
      <c r="G2870" t="s">
        <v>154</v>
      </c>
      <c r="H2870" t="s">
        <v>6347</v>
      </c>
      <c r="I2870" t="s">
        <v>6685</v>
      </c>
      <c r="N2870" t="s">
        <v>6349</v>
      </c>
      <c r="O2870" s="5">
        <f>0</f>
        <v>0</v>
      </c>
    </row>
    <row r="2871" spans="1:15" hidden="1" x14ac:dyDescent="0.35">
      <c r="A2871" t="s">
        <v>6942</v>
      </c>
      <c r="B2871" t="s">
        <v>89</v>
      </c>
      <c r="C2871" t="s">
        <v>6506</v>
      </c>
      <c r="D2871" t="s">
        <v>1432</v>
      </c>
      <c r="E2871" t="s">
        <v>119</v>
      </c>
      <c r="F2871" t="s">
        <v>119</v>
      </c>
      <c r="G2871" t="s">
        <v>162</v>
      </c>
      <c r="H2871" t="s">
        <v>6347</v>
      </c>
      <c r="I2871" t="s">
        <v>6513</v>
      </c>
      <c r="N2871" t="s">
        <v>6349</v>
      </c>
      <c r="O2871" s="5">
        <f>0</f>
        <v>0</v>
      </c>
    </row>
    <row r="2872" spans="1:15" hidden="1" x14ac:dyDescent="0.35">
      <c r="A2872" t="s">
        <v>6942</v>
      </c>
      <c r="B2872" t="s">
        <v>89</v>
      </c>
      <c r="C2872" t="s">
        <v>6506</v>
      </c>
      <c r="D2872" t="s">
        <v>1432</v>
      </c>
      <c r="E2872" t="s">
        <v>119</v>
      </c>
      <c r="F2872" t="s">
        <v>119</v>
      </c>
      <c r="G2872" t="s">
        <v>162</v>
      </c>
      <c r="H2872" t="s">
        <v>6347</v>
      </c>
      <c r="I2872" t="s">
        <v>6508</v>
      </c>
      <c r="N2872" t="s">
        <v>6349</v>
      </c>
      <c r="O2872" s="5">
        <f>0</f>
        <v>0</v>
      </c>
    </row>
    <row r="2873" spans="1:15" x14ac:dyDescent="0.35">
      <c r="A2873" t="s">
        <v>6942</v>
      </c>
      <c r="B2873" t="s">
        <v>89</v>
      </c>
      <c r="C2873" t="s">
        <v>6506</v>
      </c>
      <c r="D2873" t="s">
        <v>1432</v>
      </c>
      <c r="E2873" t="s">
        <v>119</v>
      </c>
      <c r="F2873" t="s">
        <v>119</v>
      </c>
      <c r="G2873" t="s">
        <v>165</v>
      </c>
      <c r="H2873" t="s">
        <v>5707</v>
      </c>
      <c r="I2873" t="s">
        <v>6514</v>
      </c>
      <c r="N2873" t="s">
        <v>6349</v>
      </c>
      <c r="O2873" s="5">
        <f>0</f>
        <v>0</v>
      </c>
    </row>
    <row r="2874" spans="1:15" hidden="1" x14ac:dyDescent="0.35">
      <c r="A2874" t="s">
        <v>6942</v>
      </c>
      <c r="B2874" t="s">
        <v>89</v>
      </c>
      <c r="C2874" t="s">
        <v>6506</v>
      </c>
      <c r="D2874" t="s">
        <v>1432</v>
      </c>
      <c r="E2874" t="s">
        <v>119</v>
      </c>
      <c r="F2874" t="s">
        <v>119</v>
      </c>
      <c r="G2874" t="s">
        <v>162</v>
      </c>
      <c r="H2874" t="s">
        <v>6347</v>
      </c>
      <c r="I2874" t="s">
        <v>6512</v>
      </c>
      <c r="N2874" t="s">
        <v>6349</v>
      </c>
      <c r="O2874" s="5">
        <f>0</f>
        <v>0</v>
      </c>
    </row>
    <row r="2875" spans="1:15" hidden="1" x14ac:dyDescent="0.35">
      <c r="A2875" t="s">
        <v>6942</v>
      </c>
      <c r="B2875" t="s">
        <v>89</v>
      </c>
      <c r="C2875" t="s">
        <v>6506</v>
      </c>
      <c r="D2875" t="s">
        <v>1432</v>
      </c>
      <c r="E2875" t="s">
        <v>119</v>
      </c>
      <c r="F2875" t="s">
        <v>119</v>
      </c>
      <c r="G2875" t="s">
        <v>159</v>
      </c>
      <c r="H2875" t="s">
        <v>5707</v>
      </c>
      <c r="I2875" t="s">
        <v>6510</v>
      </c>
      <c r="N2875" t="s">
        <v>6349</v>
      </c>
      <c r="O2875" s="5">
        <f>0</f>
        <v>0</v>
      </c>
    </row>
    <row r="2876" spans="1:15" hidden="1" x14ac:dyDescent="0.35">
      <c r="A2876" t="s">
        <v>6942</v>
      </c>
      <c r="B2876" t="s">
        <v>89</v>
      </c>
      <c r="C2876" t="s">
        <v>6506</v>
      </c>
      <c r="D2876" t="s">
        <v>1432</v>
      </c>
      <c r="E2876" t="s">
        <v>119</v>
      </c>
      <c r="F2876" t="s">
        <v>119</v>
      </c>
      <c r="G2876" t="s">
        <v>154</v>
      </c>
      <c r="H2876" t="s">
        <v>6347</v>
      </c>
      <c r="I2876" t="s">
        <v>6711</v>
      </c>
      <c r="N2876" t="s">
        <v>6349</v>
      </c>
      <c r="O2876" s="5">
        <f>0</f>
        <v>0</v>
      </c>
    </row>
    <row r="2877" spans="1:15" hidden="1" x14ac:dyDescent="0.35">
      <c r="A2877" t="s">
        <v>6942</v>
      </c>
      <c r="B2877" t="s">
        <v>89</v>
      </c>
      <c r="C2877" t="s">
        <v>6506</v>
      </c>
      <c r="D2877" t="s">
        <v>1432</v>
      </c>
      <c r="E2877" t="s">
        <v>119</v>
      </c>
      <c r="F2877" t="s">
        <v>119</v>
      </c>
      <c r="G2877" t="s">
        <v>161</v>
      </c>
      <c r="H2877" t="s">
        <v>5707</v>
      </c>
      <c r="I2877" t="s">
        <v>6507</v>
      </c>
      <c r="N2877" t="s">
        <v>6349</v>
      </c>
      <c r="O2877" s="5">
        <f>0</f>
        <v>0</v>
      </c>
    </row>
    <row r="2878" spans="1:15" hidden="1" x14ac:dyDescent="0.35">
      <c r="A2878" t="s">
        <v>6942</v>
      </c>
      <c r="B2878" t="s">
        <v>89</v>
      </c>
      <c r="C2878" t="s">
        <v>6506</v>
      </c>
      <c r="D2878" t="s">
        <v>1432</v>
      </c>
      <c r="E2878" t="s">
        <v>119</v>
      </c>
      <c r="F2878" t="s">
        <v>119</v>
      </c>
      <c r="G2878" t="s">
        <v>159</v>
      </c>
      <c r="H2878" t="s">
        <v>5707</v>
      </c>
      <c r="I2878" t="s">
        <v>6511</v>
      </c>
      <c r="N2878" t="s">
        <v>6349</v>
      </c>
      <c r="O2878" s="5">
        <f>0</f>
        <v>0</v>
      </c>
    </row>
    <row r="2879" spans="1:15" hidden="1" x14ac:dyDescent="0.35">
      <c r="A2879" t="s">
        <v>6942</v>
      </c>
      <c r="B2879" t="s">
        <v>89</v>
      </c>
      <c r="C2879" t="s">
        <v>6506</v>
      </c>
      <c r="D2879" t="s">
        <v>1432</v>
      </c>
      <c r="E2879" t="s">
        <v>119</v>
      </c>
      <c r="F2879" t="s">
        <v>119</v>
      </c>
      <c r="G2879" t="s">
        <v>154</v>
      </c>
      <c r="H2879" t="s">
        <v>6347</v>
      </c>
      <c r="I2879" t="s">
        <v>6713</v>
      </c>
      <c r="N2879" t="s">
        <v>6349</v>
      </c>
      <c r="O2879" s="5">
        <f>0</f>
        <v>0</v>
      </c>
    </row>
    <row r="2880" spans="1:15" hidden="1" x14ac:dyDescent="0.35">
      <c r="A2880" t="s">
        <v>6942</v>
      </c>
      <c r="B2880" t="s">
        <v>89</v>
      </c>
      <c r="C2880" t="s">
        <v>6506</v>
      </c>
      <c r="D2880" t="s">
        <v>1432</v>
      </c>
      <c r="E2880" t="s">
        <v>119</v>
      </c>
      <c r="F2880" t="s">
        <v>119</v>
      </c>
      <c r="G2880" t="s">
        <v>161</v>
      </c>
      <c r="H2880" t="s">
        <v>5707</v>
      </c>
      <c r="I2880" t="s">
        <v>7298</v>
      </c>
      <c r="N2880" t="s">
        <v>6349</v>
      </c>
      <c r="O2880" s="5">
        <f>0</f>
        <v>0</v>
      </c>
    </row>
    <row r="2881" spans="1:15" hidden="1" x14ac:dyDescent="0.35">
      <c r="A2881" t="s">
        <v>6942</v>
      </c>
      <c r="B2881" t="s">
        <v>89</v>
      </c>
      <c r="C2881" t="s">
        <v>6506</v>
      </c>
      <c r="D2881" t="s">
        <v>1432</v>
      </c>
      <c r="E2881" t="s">
        <v>119</v>
      </c>
      <c r="F2881" t="s">
        <v>119</v>
      </c>
      <c r="G2881" t="s">
        <v>161</v>
      </c>
      <c r="H2881" t="s">
        <v>5707</v>
      </c>
      <c r="I2881" t="s">
        <v>6509</v>
      </c>
      <c r="N2881" t="s">
        <v>6349</v>
      </c>
      <c r="O2881" s="5">
        <f>0</f>
        <v>0</v>
      </c>
    </row>
    <row r="2882" spans="1:15" hidden="1" x14ac:dyDescent="0.35">
      <c r="A2882" t="s">
        <v>6942</v>
      </c>
      <c r="B2882" t="s">
        <v>89</v>
      </c>
      <c r="C2882" t="s">
        <v>6506</v>
      </c>
      <c r="D2882" t="s">
        <v>1432</v>
      </c>
      <c r="E2882" t="s">
        <v>119</v>
      </c>
      <c r="F2882" t="s">
        <v>119</v>
      </c>
      <c r="G2882" t="s">
        <v>161</v>
      </c>
      <c r="H2882" t="s">
        <v>6347</v>
      </c>
      <c r="I2882" t="s">
        <v>6712</v>
      </c>
      <c r="N2882" t="s">
        <v>6349</v>
      </c>
      <c r="O2882" s="5">
        <f>0</f>
        <v>0</v>
      </c>
    </row>
    <row r="2883" spans="1:15" hidden="1" x14ac:dyDescent="0.35">
      <c r="A2883" t="s">
        <v>6942</v>
      </c>
      <c r="B2883" t="s">
        <v>89</v>
      </c>
      <c r="C2883" t="s">
        <v>6442</v>
      </c>
      <c r="D2883" t="s">
        <v>7299</v>
      </c>
      <c r="E2883" t="s">
        <v>119</v>
      </c>
      <c r="F2883" t="s">
        <v>119</v>
      </c>
      <c r="G2883" t="s">
        <v>159</v>
      </c>
      <c r="H2883" t="s">
        <v>5707</v>
      </c>
      <c r="I2883" t="s">
        <v>6445</v>
      </c>
      <c r="N2883" t="s">
        <v>6349</v>
      </c>
      <c r="O2883" s="5">
        <f>0</f>
        <v>0</v>
      </c>
    </row>
    <row r="2884" spans="1:15" hidden="1" x14ac:dyDescent="0.35">
      <c r="A2884" t="s">
        <v>6942</v>
      </c>
      <c r="B2884" t="s">
        <v>89</v>
      </c>
      <c r="C2884" t="s">
        <v>6442</v>
      </c>
      <c r="D2884" t="s">
        <v>7299</v>
      </c>
      <c r="E2884" t="s">
        <v>119</v>
      </c>
      <c r="F2884" t="s">
        <v>119</v>
      </c>
      <c r="G2884" t="s">
        <v>159</v>
      </c>
      <c r="H2884" t="s">
        <v>6347</v>
      </c>
      <c r="I2884" t="s">
        <v>6444</v>
      </c>
      <c r="N2884" t="s">
        <v>6349</v>
      </c>
      <c r="O2884" s="5">
        <f>0</f>
        <v>0</v>
      </c>
    </row>
    <row r="2885" spans="1:15" hidden="1" x14ac:dyDescent="0.35">
      <c r="A2885" t="s">
        <v>6942</v>
      </c>
      <c r="B2885" t="s">
        <v>89</v>
      </c>
      <c r="C2885" t="s">
        <v>6442</v>
      </c>
      <c r="D2885" t="s">
        <v>7300</v>
      </c>
      <c r="E2885" t="s">
        <v>119</v>
      </c>
      <c r="F2885" t="s">
        <v>119</v>
      </c>
      <c r="G2885" t="s">
        <v>159</v>
      </c>
      <c r="H2885" t="s">
        <v>5707</v>
      </c>
      <c r="I2885" t="s">
        <v>6445</v>
      </c>
      <c r="N2885" t="s">
        <v>6349</v>
      </c>
      <c r="O2885" s="5">
        <f>0</f>
        <v>0</v>
      </c>
    </row>
    <row r="2886" spans="1:15" hidden="1" x14ac:dyDescent="0.35">
      <c r="A2886" t="s">
        <v>6942</v>
      </c>
      <c r="B2886" t="s">
        <v>89</v>
      </c>
      <c r="C2886" t="s">
        <v>6442</v>
      </c>
      <c r="D2886" t="s">
        <v>7300</v>
      </c>
      <c r="E2886" t="s">
        <v>119</v>
      </c>
      <c r="F2886" t="s">
        <v>119</v>
      </c>
      <c r="G2886" t="s">
        <v>159</v>
      </c>
      <c r="H2886" t="s">
        <v>6347</v>
      </c>
      <c r="I2886" t="s">
        <v>6444</v>
      </c>
      <c r="N2886" t="s">
        <v>6349</v>
      </c>
      <c r="O2886" s="5">
        <f>0</f>
        <v>0</v>
      </c>
    </row>
    <row r="2887" spans="1:15" hidden="1" x14ac:dyDescent="0.35">
      <c r="A2887" t="s">
        <v>6942</v>
      </c>
      <c r="B2887" t="s">
        <v>89</v>
      </c>
      <c r="C2887" t="s">
        <v>6442</v>
      </c>
      <c r="D2887" t="s">
        <v>7301</v>
      </c>
      <c r="E2887" t="s">
        <v>119</v>
      </c>
      <c r="F2887" t="s">
        <v>119</v>
      </c>
      <c r="G2887" t="s">
        <v>159</v>
      </c>
      <c r="H2887" t="s">
        <v>5707</v>
      </c>
      <c r="I2887" t="s">
        <v>6445</v>
      </c>
      <c r="N2887" t="s">
        <v>6349</v>
      </c>
      <c r="O2887" s="5">
        <f>0</f>
        <v>0</v>
      </c>
    </row>
    <row r="2888" spans="1:15" hidden="1" x14ac:dyDescent="0.35">
      <c r="A2888" t="s">
        <v>6942</v>
      </c>
      <c r="B2888" t="s">
        <v>89</v>
      </c>
      <c r="C2888" t="s">
        <v>6442</v>
      </c>
      <c r="D2888" t="s">
        <v>7301</v>
      </c>
      <c r="E2888" t="s">
        <v>119</v>
      </c>
      <c r="F2888" t="s">
        <v>119</v>
      </c>
      <c r="G2888" t="s">
        <v>159</v>
      </c>
      <c r="H2888" t="s">
        <v>6347</v>
      </c>
      <c r="I2888" t="s">
        <v>6444</v>
      </c>
      <c r="N2888" t="s">
        <v>6349</v>
      </c>
      <c r="O2888" s="5">
        <f>0</f>
        <v>0</v>
      </c>
    </row>
    <row r="2889" spans="1:15" hidden="1" x14ac:dyDescent="0.35">
      <c r="A2889" t="s">
        <v>6942</v>
      </c>
      <c r="B2889" t="s">
        <v>89</v>
      </c>
      <c r="C2889" t="s">
        <v>6442</v>
      </c>
      <c r="D2889" t="s">
        <v>7302</v>
      </c>
      <c r="E2889" t="s">
        <v>119</v>
      </c>
      <c r="F2889" t="s">
        <v>119</v>
      </c>
      <c r="G2889" t="s">
        <v>159</v>
      </c>
      <c r="H2889" t="s">
        <v>6347</v>
      </c>
      <c r="I2889" t="s">
        <v>6444</v>
      </c>
      <c r="N2889" t="s">
        <v>6349</v>
      </c>
      <c r="O2889" s="5">
        <f>0</f>
        <v>0</v>
      </c>
    </row>
    <row r="2890" spans="1:15" hidden="1" x14ac:dyDescent="0.35">
      <c r="A2890" t="s">
        <v>6942</v>
      </c>
      <c r="B2890" t="s">
        <v>89</v>
      </c>
      <c r="C2890" t="s">
        <v>6442</v>
      </c>
      <c r="D2890" t="s">
        <v>7302</v>
      </c>
      <c r="E2890" t="s">
        <v>119</v>
      </c>
      <c r="F2890" t="s">
        <v>119</v>
      </c>
      <c r="G2890" t="s">
        <v>159</v>
      </c>
      <c r="H2890" t="s">
        <v>5707</v>
      </c>
      <c r="I2890" t="s">
        <v>6445</v>
      </c>
      <c r="N2890" t="s">
        <v>6349</v>
      </c>
      <c r="O2890" s="5">
        <f>0</f>
        <v>0</v>
      </c>
    </row>
    <row r="2891" spans="1:15" hidden="1" x14ac:dyDescent="0.35">
      <c r="A2891" t="s">
        <v>6942</v>
      </c>
      <c r="B2891" t="s">
        <v>89</v>
      </c>
      <c r="C2891" t="s">
        <v>6442</v>
      </c>
      <c r="D2891" t="s">
        <v>7303</v>
      </c>
      <c r="E2891" t="s">
        <v>119</v>
      </c>
      <c r="F2891" t="s">
        <v>119</v>
      </c>
      <c r="G2891" t="s">
        <v>159</v>
      </c>
      <c r="H2891" t="s">
        <v>6347</v>
      </c>
      <c r="I2891" t="s">
        <v>6444</v>
      </c>
      <c r="N2891" t="s">
        <v>6349</v>
      </c>
      <c r="O2891" s="5">
        <f>0</f>
        <v>0</v>
      </c>
    </row>
    <row r="2892" spans="1:15" hidden="1" x14ac:dyDescent="0.35">
      <c r="A2892" t="s">
        <v>6942</v>
      </c>
      <c r="B2892" t="s">
        <v>89</v>
      </c>
      <c r="C2892" t="s">
        <v>6442</v>
      </c>
      <c r="D2892" t="s">
        <v>7303</v>
      </c>
      <c r="E2892" t="s">
        <v>119</v>
      </c>
      <c r="F2892" t="s">
        <v>119</v>
      </c>
      <c r="G2892" t="s">
        <v>159</v>
      </c>
      <c r="H2892" t="s">
        <v>5707</v>
      </c>
      <c r="I2892" t="s">
        <v>6445</v>
      </c>
      <c r="N2892" t="s">
        <v>6349</v>
      </c>
      <c r="O2892" s="5">
        <f>0</f>
        <v>0</v>
      </c>
    </row>
    <row r="2893" spans="1:15" hidden="1" x14ac:dyDescent="0.35">
      <c r="A2893" t="s">
        <v>6942</v>
      </c>
      <c r="B2893" t="s">
        <v>89</v>
      </c>
      <c r="C2893" t="s">
        <v>6442</v>
      </c>
      <c r="D2893" t="s">
        <v>7304</v>
      </c>
      <c r="E2893" t="s">
        <v>119</v>
      </c>
      <c r="F2893" t="s">
        <v>119</v>
      </c>
      <c r="G2893" t="s">
        <v>159</v>
      </c>
      <c r="H2893" t="s">
        <v>5707</v>
      </c>
      <c r="I2893" t="s">
        <v>6445</v>
      </c>
      <c r="N2893" t="s">
        <v>6349</v>
      </c>
      <c r="O2893" s="5">
        <f>0</f>
        <v>0</v>
      </c>
    </row>
    <row r="2894" spans="1:15" hidden="1" x14ac:dyDescent="0.35">
      <c r="A2894" t="s">
        <v>6942</v>
      </c>
      <c r="B2894" t="s">
        <v>89</v>
      </c>
      <c r="C2894" t="s">
        <v>6442</v>
      </c>
      <c r="D2894" t="s">
        <v>7304</v>
      </c>
      <c r="E2894" t="s">
        <v>119</v>
      </c>
      <c r="F2894" t="s">
        <v>119</v>
      </c>
      <c r="G2894" t="s">
        <v>159</v>
      </c>
      <c r="H2894" t="s">
        <v>6347</v>
      </c>
      <c r="I2894" t="s">
        <v>6444</v>
      </c>
      <c r="N2894" t="s">
        <v>6349</v>
      </c>
      <c r="O2894" s="5">
        <f>0</f>
        <v>0</v>
      </c>
    </row>
    <row r="2895" spans="1:15" hidden="1" x14ac:dyDescent="0.35">
      <c r="A2895" t="s">
        <v>6942</v>
      </c>
      <c r="B2895" t="s">
        <v>89</v>
      </c>
      <c r="C2895" t="s">
        <v>6442</v>
      </c>
      <c r="D2895" t="s">
        <v>7305</v>
      </c>
      <c r="E2895" t="s">
        <v>119</v>
      </c>
      <c r="F2895" t="s">
        <v>119</v>
      </c>
      <c r="G2895" t="s">
        <v>159</v>
      </c>
      <c r="H2895" t="s">
        <v>5707</v>
      </c>
      <c r="I2895" t="s">
        <v>6445</v>
      </c>
      <c r="N2895" t="s">
        <v>6349</v>
      </c>
      <c r="O2895" s="5">
        <f>0</f>
        <v>0</v>
      </c>
    </row>
    <row r="2896" spans="1:15" hidden="1" x14ac:dyDescent="0.35">
      <c r="A2896" t="s">
        <v>6942</v>
      </c>
      <c r="B2896" t="s">
        <v>89</v>
      </c>
      <c r="C2896" t="s">
        <v>6442</v>
      </c>
      <c r="D2896" t="s">
        <v>7305</v>
      </c>
      <c r="E2896" t="s">
        <v>119</v>
      </c>
      <c r="F2896" t="s">
        <v>119</v>
      </c>
      <c r="G2896" t="s">
        <v>159</v>
      </c>
      <c r="H2896" t="s">
        <v>6347</v>
      </c>
      <c r="I2896" t="s">
        <v>6444</v>
      </c>
      <c r="N2896" t="s">
        <v>6349</v>
      </c>
      <c r="O2896" s="5">
        <f>0</f>
        <v>0</v>
      </c>
    </row>
    <row r="2897" spans="1:15" hidden="1" x14ac:dyDescent="0.35">
      <c r="A2897" t="s">
        <v>6942</v>
      </c>
      <c r="B2897" t="s">
        <v>89</v>
      </c>
      <c r="C2897" t="s">
        <v>6442</v>
      </c>
      <c r="D2897" t="s">
        <v>7306</v>
      </c>
      <c r="E2897" t="s">
        <v>119</v>
      </c>
      <c r="F2897" t="s">
        <v>119</v>
      </c>
      <c r="G2897" t="s">
        <v>159</v>
      </c>
      <c r="H2897" t="s">
        <v>6347</v>
      </c>
      <c r="I2897" t="s">
        <v>6444</v>
      </c>
      <c r="N2897" t="s">
        <v>6349</v>
      </c>
      <c r="O2897" s="5">
        <f>0</f>
        <v>0</v>
      </c>
    </row>
    <row r="2898" spans="1:15" hidden="1" x14ac:dyDescent="0.35">
      <c r="A2898" t="s">
        <v>6942</v>
      </c>
      <c r="B2898" t="s">
        <v>89</v>
      </c>
      <c r="C2898" t="s">
        <v>6442</v>
      </c>
      <c r="D2898" t="s">
        <v>7306</v>
      </c>
      <c r="E2898" t="s">
        <v>119</v>
      </c>
      <c r="F2898" t="s">
        <v>119</v>
      </c>
      <c r="G2898" t="s">
        <v>159</v>
      </c>
      <c r="H2898" t="s">
        <v>5707</v>
      </c>
      <c r="I2898" t="s">
        <v>6445</v>
      </c>
      <c r="N2898" t="s">
        <v>6349</v>
      </c>
      <c r="O2898" s="5">
        <f>0</f>
        <v>0</v>
      </c>
    </row>
    <row r="2899" spans="1:15" hidden="1" x14ac:dyDescent="0.35">
      <c r="A2899" t="s">
        <v>6942</v>
      </c>
      <c r="B2899" t="s">
        <v>89</v>
      </c>
      <c r="C2899" t="s">
        <v>6442</v>
      </c>
      <c r="D2899" t="s">
        <v>7307</v>
      </c>
      <c r="E2899" t="s">
        <v>119</v>
      </c>
      <c r="F2899" t="s">
        <v>119</v>
      </c>
      <c r="G2899" t="s">
        <v>159</v>
      </c>
      <c r="H2899" t="s">
        <v>6347</v>
      </c>
      <c r="I2899" t="s">
        <v>6444</v>
      </c>
      <c r="N2899" t="s">
        <v>6349</v>
      </c>
      <c r="O2899" s="5">
        <f>0</f>
        <v>0</v>
      </c>
    </row>
    <row r="2900" spans="1:15" hidden="1" x14ac:dyDescent="0.35">
      <c r="A2900" t="s">
        <v>6942</v>
      </c>
      <c r="B2900" t="s">
        <v>89</v>
      </c>
      <c r="C2900" t="s">
        <v>6442</v>
      </c>
      <c r="D2900" t="s">
        <v>7307</v>
      </c>
      <c r="E2900" t="s">
        <v>119</v>
      </c>
      <c r="F2900" t="s">
        <v>119</v>
      </c>
      <c r="G2900" t="s">
        <v>159</v>
      </c>
      <c r="H2900" t="s">
        <v>5707</v>
      </c>
      <c r="I2900" t="s">
        <v>6445</v>
      </c>
      <c r="N2900" t="s">
        <v>6349</v>
      </c>
      <c r="O2900" s="5">
        <f>0</f>
        <v>0</v>
      </c>
    </row>
    <row r="2901" spans="1:15" hidden="1" x14ac:dyDescent="0.35">
      <c r="A2901" t="s">
        <v>6942</v>
      </c>
      <c r="B2901" t="s">
        <v>89</v>
      </c>
      <c r="C2901" t="s">
        <v>6442</v>
      </c>
      <c r="D2901" t="s">
        <v>7308</v>
      </c>
      <c r="E2901" t="s">
        <v>119</v>
      </c>
      <c r="F2901" t="s">
        <v>119</v>
      </c>
      <c r="G2901" t="s">
        <v>159</v>
      </c>
      <c r="H2901" t="s">
        <v>5707</v>
      </c>
      <c r="I2901" t="s">
        <v>6445</v>
      </c>
      <c r="N2901" t="s">
        <v>6349</v>
      </c>
      <c r="O2901" s="5">
        <f>0</f>
        <v>0</v>
      </c>
    </row>
    <row r="2902" spans="1:15" hidden="1" x14ac:dyDescent="0.35">
      <c r="A2902" t="s">
        <v>6942</v>
      </c>
      <c r="B2902" t="s">
        <v>89</v>
      </c>
      <c r="C2902" t="s">
        <v>6442</v>
      </c>
      <c r="D2902" t="s">
        <v>7308</v>
      </c>
      <c r="E2902" t="s">
        <v>119</v>
      </c>
      <c r="F2902" t="s">
        <v>119</v>
      </c>
      <c r="G2902" t="s">
        <v>159</v>
      </c>
      <c r="H2902" t="s">
        <v>6347</v>
      </c>
      <c r="I2902" t="s">
        <v>6444</v>
      </c>
      <c r="N2902" t="s">
        <v>6349</v>
      </c>
      <c r="O2902" s="5">
        <f>0</f>
        <v>0</v>
      </c>
    </row>
    <row r="2903" spans="1:15" hidden="1" x14ac:dyDescent="0.35">
      <c r="A2903" t="s">
        <v>6942</v>
      </c>
      <c r="B2903" t="s">
        <v>89</v>
      </c>
      <c r="C2903" t="s">
        <v>6442</v>
      </c>
      <c r="D2903" t="s">
        <v>7309</v>
      </c>
      <c r="E2903" t="s">
        <v>119</v>
      </c>
      <c r="F2903" t="s">
        <v>119</v>
      </c>
      <c r="G2903" t="s">
        <v>159</v>
      </c>
      <c r="H2903" t="s">
        <v>5707</v>
      </c>
      <c r="I2903" t="s">
        <v>6445</v>
      </c>
      <c r="N2903" t="s">
        <v>6349</v>
      </c>
      <c r="O2903" s="5">
        <f>0</f>
        <v>0</v>
      </c>
    </row>
    <row r="2904" spans="1:15" hidden="1" x14ac:dyDescent="0.35">
      <c r="A2904" t="s">
        <v>6942</v>
      </c>
      <c r="B2904" t="s">
        <v>89</v>
      </c>
      <c r="C2904" t="s">
        <v>6442</v>
      </c>
      <c r="D2904" t="s">
        <v>7309</v>
      </c>
      <c r="E2904" t="s">
        <v>119</v>
      </c>
      <c r="F2904" t="s">
        <v>119</v>
      </c>
      <c r="G2904" t="s">
        <v>159</v>
      </c>
      <c r="H2904" t="s">
        <v>6347</v>
      </c>
      <c r="I2904" t="s">
        <v>6444</v>
      </c>
      <c r="N2904" t="s">
        <v>6349</v>
      </c>
      <c r="O2904" s="5">
        <f>0</f>
        <v>0</v>
      </c>
    </row>
    <row r="2905" spans="1:15" hidden="1" x14ac:dyDescent="0.35">
      <c r="A2905" t="s">
        <v>6942</v>
      </c>
      <c r="B2905" t="s">
        <v>89</v>
      </c>
      <c r="C2905" t="s">
        <v>6442</v>
      </c>
      <c r="D2905" t="s">
        <v>7310</v>
      </c>
      <c r="E2905" t="s">
        <v>119</v>
      </c>
      <c r="F2905" t="s">
        <v>119</v>
      </c>
      <c r="G2905" t="s">
        <v>159</v>
      </c>
      <c r="H2905" t="s">
        <v>6347</v>
      </c>
      <c r="I2905" t="s">
        <v>6444</v>
      </c>
      <c r="N2905" t="s">
        <v>6349</v>
      </c>
      <c r="O2905" s="5">
        <f>0</f>
        <v>0</v>
      </c>
    </row>
    <row r="2906" spans="1:15" hidden="1" x14ac:dyDescent="0.35">
      <c r="A2906" t="s">
        <v>6942</v>
      </c>
      <c r="B2906" t="s">
        <v>89</v>
      </c>
      <c r="C2906" t="s">
        <v>6442</v>
      </c>
      <c r="D2906" t="s">
        <v>7310</v>
      </c>
      <c r="E2906" t="s">
        <v>119</v>
      </c>
      <c r="F2906" t="s">
        <v>119</v>
      </c>
      <c r="G2906" t="s">
        <v>159</v>
      </c>
      <c r="H2906" t="s">
        <v>5707</v>
      </c>
      <c r="I2906" t="s">
        <v>6445</v>
      </c>
      <c r="N2906" t="s">
        <v>6349</v>
      </c>
      <c r="O2906" s="5">
        <f>0</f>
        <v>0</v>
      </c>
    </row>
    <row r="2907" spans="1:15" hidden="1" x14ac:dyDescent="0.35">
      <c r="A2907" t="s">
        <v>6942</v>
      </c>
      <c r="B2907" t="s">
        <v>89</v>
      </c>
      <c r="C2907" t="s">
        <v>6442</v>
      </c>
      <c r="D2907" t="s">
        <v>7311</v>
      </c>
      <c r="E2907" t="s">
        <v>119</v>
      </c>
      <c r="F2907" t="s">
        <v>119</v>
      </c>
      <c r="G2907" t="s">
        <v>159</v>
      </c>
      <c r="H2907" t="s">
        <v>6347</v>
      </c>
      <c r="I2907" t="s">
        <v>6444</v>
      </c>
      <c r="N2907" t="s">
        <v>6349</v>
      </c>
      <c r="O2907" s="5">
        <f>0</f>
        <v>0</v>
      </c>
    </row>
    <row r="2908" spans="1:15" hidden="1" x14ac:dyDescent="0.35">
      <c r="A2908" t="s">
        <v>6942</v>
      </c>
      <c r="B2908" t="s">
        <v>89</v>
      </c>
      <c r="C2908" t="s">
        <v>6442</v>
      </c>
      <c r="D2908" t="s">
        <v>7311</v>
      </c>
      <c r="E2908" t="s">
        <v>119</v>
      </c>
      <c r="F2908" t="s">
        <v>119</v>
      </c>
      <c r="G2908" t="s">
        <v>159</v>
      </c>
      <c r="H2908" t="s">
        <v>5707</v>
      </c>
      <c r="I2908" t="s">
        <v>6445</v>
      </c>
      <c r="N2908" t="s">
        <v>6349</v>
      </c>
      <c r="O2908" s="5">
        <f>0</f>
        <v>0</v>
      </c>
    </row>
    <row r="2909" spans="1:15" hidden="1" x14ac:dyDescent="0.35">
      <c r="A2909" t="s">
        <v>6942</v>
      </c>
      <c r="B2909" t="s">
        <v>89</v>
      </c>
      <c r="C2909" t="s">
        <v>6442</v>
      </c>
      <c r="D2909" t="s">
        <v>2927</v>
      </c>
      <c r="E2909" t="s">
        <v>119</v>
      </c>
      <c r="F2909" t="s">
        <v>119</v>
      </c>
      <c r="G2909" t="s">
        <v>154</v>
      </c>
      <c r="H2909" t="s">
        <v>6347</v>
      </c>
      <c r="I2909" t="s">
        <v>7287</v>
      </c>
      <c r="N2909" t="s">
        <v>6349</v>
      </c>
      <c r="O2909" s="5">
        <f>0</f>
        <v>0</v>
      </c>
    </row>
    <row r="2910" spans="1:15" hidden="1" x14ac:dyDescent="0.35">
      <c r="A2910" t="s">
        <v>6942</v>
      </c>
      <c r="B2910" t="s">
        <v>89</v>
      </c>
      <c r="C2910" t="s">
        <v>6442</v>
      </c>
      <c r="D2910" t="s">
        <v>2927</v>
      </c>
      <c r="E2910" t="s">
        <v>119</v>
      </c>
      <c r="F2910" t="s">
        <v>119</v>
      </c>
      <c r="G2910" t="s">
        <v>159</v>
      </c>
      <c r="H2910" t="s">
        <v>6347</v>
      </c>
      <c r="I2910" t="s">
        <v>6444</v>
      </c>
      <c r="N2910" t="s">
        <v>6349</v>
      </c>
      <c r="O2910" s="5">
        <f>0</f>
        <v>0</v>
      </c>
    </row>
    <row r="2911" spans="1:15" hidden="1" x14ac:dyDescent="0.35">
      <c r="A2911" t="s">
        <v>6942</v>
      </c>
      <c r="B2911" t="s">
        <v>89</v>
      </c>
      <c r="C2911" t="s">
        <v>6442</v>
      </c>
      <c r="D2911" t="s">
        <v>2927</v>
      </c>
      <c r="E2911" t="s">
        <v>119</v>
      </c>
      <c r="F2911" t="s">
        <v>119</v>
      </c>
      <c r="G2911" t="s">
        <v>162</v>
      </c>
      <c r="H2911" t="s">
        <v>6347</v>
      </c>
      <c r="I2911" t="s">
        <v>6455</v>
      </c>
      <c r="N2911" t="s">
        <v>6349</v>
      </c>
      <c r="O2911" s="5">
        <f>0</f>
        <v>0</v>
      </c>
    </row>
    <row r="2912" spans="1:15" hidden="1" x14ac:dyDescent="0.35">
      <c r="A2912" t="s">
        <v>6942</v>
      </c>
      <c r="B2912" t="s">
        <v>89</v>
      </c>
      <c r="C2912" t="s">
        <v>6442</v>
      </c>
      <c r="D2912" t="s">
        <v>2927</v>
      </c>
      <c r="E2912" t="s">
        <v>119</v>
      </c>
      <c r="F2912" t="s">
        <v>119</v>
      </c>
      <c r="G2912" t="s">
        <v>162</v>
      </c>
      <c r="H2912" t="s">
        <v>5707</v>
      </c>
      <c r="I2912" t="s">
        <v>7288</v>
      </c>
      <c r="N2912" t="s">
        <v>6349</v>
      </c>
      <c r="O2912" s="5">
        <f>0</f>
        <v>0</v>
      </c>
    </row>
    <row r="2913" spans="1:15" hidden="1" x14ac:dyDescent="0.35">
      <c r="A2913" t="s">
        <v>6942</v>
      </c>
      <c r="B2913" t="s">
        <v>89</v>
      </c>
      <c r="C2913" t="s">
        <v>6442</v>
      </c>
      <c r="D2913" t="s">
        <v>2927</v>
      </c>
      <c r="E2913" t="s">
        <v>119</v>
      </c>
      <c r="F2913" t="s">
        <v>119</v>
      </c>
      <c r="G2913" t="s">
        <v>162</v>
      </c>
      <c r="H2913" t="s">
        <v>5707</v>
      </c>
      <c r="I2913" t="s">
        <v>6452</v>
      </c>
      <c r="N2913" t="s">
        <v>6349</v>
      </c>
      <c r="O2913" s="5">
        <f>0</f>
        <v>0</v>
      </c>
    </row>
    <row r="2914" spans="1:15" hidden="1" x14ac:dyDescent="0.35">
      <c r="A2914" t="s">
        <v>6942</v>
      </c>
      <c r="B2914" t="s">
        <v>89</v>
      </c>
      <c r="C2914" t="s">
        <v>6442</v>
      </c>
      <c r="D2914" t="s">
        <v>2927</v>
      </c>
      <c r="E2914" t="s">
        <v>119</v>
      </c>
      <c r="F2914" t="s">
        <v>119</v>
      </c>
      <c r="G2914" t="s">
        <v>159</v>
      </c>
      <c r="H2914" t="s">
        <v>5707</v>
      </c>
      <c r="I2914" t="s">
        <v>6445</v>
      </c>
      <c r="N2914" t="s">
        <v>6349</v>
      </c>
      <c r="O2914" s="5">
        <f>0</f>
        <v>0</v>
      </c>
    </row>
    <row r="2915" spans="1:15" hidden="1" x14ac:dyDescent="0.35">
      <c r="A2915" t="s">
        <v>6942</v>
      </c>
      <c r="B2915" t="s">
        <v>89</v>
      </c>
      <c r="C2915" t="s">
        <v>6442</v>
      </c>
      <c r="D2915" t="s">
        <v>2927</v>
      </c>
      <c r="E2915" t="s">
        <v>119</v>
      </c>
      <c r="F2915" t="s">
        <v>119</v>
      </c>
      <c r="G2915" t="s">
        <v>154</v>
      </c>
      <c r="H2915" t="s">
        <v>5707</v>
      </c>
      <c r="I2915" t="s">
        <v>6454</v>
      </c>
      <c r="N2915" t="s">
        <v>6349</v>
      </c>
      <c r="O2915" s="5">
        <f>0</f>
        <v>0</v>
      </c>
    </row>
    <row r="2916" spans="1:15" hidden="1" x14ac:dyDescent="0.35">
      <c r="A2916" t="s">
        <v>6942</v>
      </c>
      <c r="B2916" t="s">
        <v>89</v>
      </c>
      <c r="C2916" t="s">
        <v>6442</v>
      </c>
      <c r="D2916" t="s">
        <v>2927</v>
      </c>
      <c r="E2916" t="s">
        <v>119</v>
      </c>
      <c r="F2916" t="s">
        <v>119</v>
      </c>
      <c r="G2916" t="s">
        <v>162</v>
      </c>
      <c r="H2916" t="s">
        <v>6347</v>
      </c>
      <c r="I2916" t="s">
        <v>6453</v>
      </c>
      <c r="N2916" t="s">
        <v>6349</v>
      </c>
      <c r="O2916" s="5">
        <f>0</f>
        <v>0</v>
      </c>
    </row>
    <row r="2917" spans="1:15" hidden="1" x14ac:dyDescent="0.35">
      <c r="A2917" t="s">
        <v>6942</v>
      </c>
      <c r="B2917" t="s">
        <v>89</v>
      </c>
      <c r="C2917" t="s">
        <v>6442</v>
      </c>
      <c r="D2917" t="s">
        <v>2931</v>
      </c>
      <c r="E2917" t="s">
        <v>119</v>
      </c>
      <c r="F2917" t="s">
        <v>119</v>
      </c>
      <c r="G2917" t="s">
        <v>162</v>
      </c>
      <c r="H2917" t="s">
        <v>5707</v>
      </c>
      <c r="I2917" t="s">
        <v>7288</v>
      </c>
      <c r="N2917" t="s">
        <v>6349</v>
      </c>
      <c r="O2917" s="5">
        <f>0</f>
        <v>0</v>
      </c>
    </row>
    <row r="2918" spans="1:15" hidden="1" x14ac:dyDescent="0.35">
      <c r="A2918" t="s">
        <v>6942</v>
      </c>
      <c r="B2918" t="s">
        <v>89</v>
      </c>
      <c r="C2918" t="s">
        <v>6442</v>
      </c>
      <c r="D2918" t="s">
        <v>2931</v>
      </c>
      <c r="E2918" t="s">
        <v>119</v>
      </c>
      <c r="F2918" t="s">
        <v>119</v>
      </c>
      <c r="G2918" t="s">
        <v>159</v>
      </c>
      <c r="H2918" t="s">
        <v>6347</v>
      </c>
      <c r="I2918" t="s">
        <v>6444</v>
      </c>
      <c r="N2918" t="s">
        <v>6349</v>
      </c>
      <c r="O2918" s="5">
        <f>0</f>
        <v>0</v>
      </c>
    </row>
    <row r="2919" spans="1:15" hidden="1" x14ac:dyDescent="0.35">
      <c r="A2919" t="s">
        <v>6942</v>
      </c>
      <c r="B2919" t="s">
        <v>89</v>
      </c>
      <c r="C2919" t="s">
        <v>6442</v>
      </c>
      <c r="D2919" t="s">
        <v>2931</v>
      </c>
      <c r="E2919" t="s">
        <v>119</v>
      </c>
      <c r="F2919" t="s">
        <v>119</v>
      </c>
      <c r="G2919" t="s">
        <v>154</v>
      </c>
      <c r="H2919" t="s">
        <v>5707</v>
      </c>
      <c r="I2919" t="s">
        <v>6454</v>
      </c>
      <c r="N2919" t="s">
        <v>6349</v>
      </c>
      <c r="O2919" s="5">
        <f>0</f>
        <v>0</v>
      </c>
    </row>
    <row r="2920" spans="1:15" hidden="1" x14ac:dyDescent="0.35">
      <c r="A2920" t="s">
        <v>6942</v>
      </c>
      <c r="B2920" t="s">
        <v>89</v>
      </c>
      <c r="C2920" t="s">
        <v>6442</v>
      </c>
      <c r="D2920" t="s">
        <v>2931</v>
      </c>
      <c r="E2920" t="s">
        <v>119</v>
      </c>
      <c r="F2920" t="s">
        <v>119</v>
      </c>
      <c r="G2920" t="s">
        <v>154</v>
      </c>
      <c r="H2920" t="s">
        <v>6347</v>
      </c>
      <c r="I2920" t="s">
        <v>7287</v>
      </c>
      <c r="N2920" t="s">
        <v>6349</v>
      </c>
      <c r="O2920" s="5">
        <f>0</f>
        <v>0</v>
      </c>
    </row>
    <row r="2921" spans="1:15" hidden="1" x14ac:dyDescent="0.35">
      <c r="A2921" t="s">
        <v>6942</v>
      </c>
      <c r="B2921" t="s">
        <v>89</v>
      </c>
      <c r="C2921" t="s">
        <v>6442</v>
      </c>
      <c r="D2921" t="s">
        <v>2931</v>
      </c>
      <c r="E2921" t="s">
        <v>119</v>
      </c>
      <c r="F2921" t="s">
        <v>119</v>
      </c>
      <c r="G2921" t="s">
        <v>162</v>
      </c>
      <c r="H2921" t="s">
        <v>6347</v>
      </c>
      <c r="I2921" t="s">
        <v>6453</v>
      </c>
      <c r="N2921" t="s">
        <v>6349</v>
      </c>
      <c r="O2921" s="5">
        <f>0</f>
        <v>0</v>
      </c>
    </row>
    <row r="2922" spans="1:15" hidden="1" x14ac:dyDescent="0.35">
      <c r="A2922" t="s">
        <v>6942</v>
      </c>
      <c r="B2922" t="s">
        <v>89</v>
      </c>
      <c r="C2922" t="s">
        <v>6442</v>
      </c>
      <c r="D2922" t="s">
        <v>2931</v>
      </c>
      <c r="E2922" t="s">
        <v>119</v>
      </c>
      <c r="F2922" t="s">
        <v>119</v>
      </c>
      <c r="G2922" t="s">
        <v>162</v>
      </c>
      <c r="H2922" t="s">
        <v>5707</v>
      </c>
      <c r="I2922" t="s">
        <v>6452</v>
      </c>
      <c r="N2922" t="s">
        <v>6349</v>
      </c>
      <c r="O2922" s="5">
        <f>0</f>
        <v>0</v>
      </c>
    </row>
    <row r="2923" spans="1:15" hidden="1" x14ac:dyDescent="0.35">
      <c r="A2923" t="s">
        <v>6942</v>
      </c>
      <c r="B2923" t="s">
        <v>89</v>
      </c>
      <c r="C2923" t="s">
        <v>6442</v>
      </c>
      <c r="D2923" t="s">
        <v>2931</v>
      </c>
      <c r="E2923" t="s">
        <v>119</v>
      </c>
      <c r="F2923" t="s">
        <v>119</v>
      </c>
      <c r="G2923" t="s">
        <v>159</v>
      </c>
      <c r="H2923" t="s">
        <v>5707</v>
      </c>
      <c r="I2923" t="s">
        <v>6445</v>
      </c>
      <c r="N2923" t="s">
        <v>6349</v>
      </c>
      <c r="O2923" s="5">
        <f>0</f>
        <v>0</v>
      </c>
    </row>
    <row r="2924" spans="1:15" hidden="1" x14ac:dyDescent="0.35">
      <c r="A2924" t="s">
        <v>6942</v>
      </c>
      <c r="B2924" t="s">
        <v>89</v>
      </c>
      <c r="C2924" t="s">
        <v>6442</v>
      </c>
      <c r="D2924" t="s">
        <v>2931</v>
      </c>
      <c r="E2924" t="s">
        <v>119</v>
      </c>
      <c r="F2924" t="s">
        <v>119</v>
      </c>
      <c r="G2924" t="s">
        <v>162</v>
      </c>
      <c r="H2924" t="s">
        <v>6347</v>
      </c>
      <c r="I2924" t="s">
        <v>6455</v>
      </c>
      <c r="N2924" t="s">
        <v>6349</v>
      </c>
      <c r="O2924" s="5">
        <f>0</f>
        <v>0</v>
      </c>
    </row>
    <row r="2925" spans="1:15" hidden="1" x14ac:dyDescent="0.35">
      <c r="A2925" t="s">
        <v>6942</v>
      </c>
      <c r="B2925" t="s">
        <v>89</v>
      </c>
      <c r="C2925" t="s">
        <v>6515</v>
      </c>
      <c r="D2925" t="s">
        <v>2863</v>
      </c>
      <c r="E2925" t="s">
        <v>119</v>
      </c>
      <c r="F2925" t="s">
        <v>119</v>
      </c>
      <c r="G2925" t="s">
        <v>162</v>
      </c>
      <c r="H2925" t="s">
        <v>6347</v>
      </c>
      <c r="I2925" t="s">
        <v>6516</v>
      </c>
      <c r="N2925" t="s">
        <v>6349</v>
      </c>
      <c r="O2925" s="5">
        <f>0</f>
        <v>0</v>
      </c>
    </row>
    <row r="2926" spans="1:15" hidden="1" x14ac:dyDescent="0.35">
      <c r="A2926" t="s">
        <v>6942</v>
      </c>
      <c r="B2926" t="s">
        <v>89</v>
      </c>
      <c r="C2926" t="s">
        <v>6515</v>
      </c>
      <c r="D2926" t="s">
        <v>2863</v>
      </c>
      <c r="E2926" t="s">
        <v>119</v>
      </c>
      <c r="F2926" t="s">
        <v>119</v>
      </c>
      <c r="G2926" t="s">
        <v>154</v>
      </c>
      <c r="H2926" t="s">
        <v>5707</v>
      </c>
      <c r="I2926" t="s">
        <v>6739</v>
      </c>
      <c r="N2926" t="s">
        <v>6349</v>
      </c>
      <c r="O2926" s="5">
        <f>0</f>
        <v>0</v>
      </c>
    </row>
    <row r="2927" spans="1:15" hidden="1" x14ac:dyDescent="0.35">
      <c r="A2927" t="s">
        <v>6942</v>
      </c>
      <c r="B2927" t="s">
        <v>89</v>
      </c>
      <c r="C2927" t="s">
        <v>6517</v>
      </c>
      <c r="D2927" t="s">
        <v>90</v>
      </c>
      <c r="E2927" t="s">
        <v>119</v>
      </c>
      <c r="F2927" t="s">
        <v>119</v>
      </c>
      <c r="G2927" t="s">
        <v>162</v>
      </c>
      <c r="H2927" t="s">
        <v>6347</v>
      </c>
      <c r="I2927" t="s">
        <v>6518</v>
      </c>
      <c r="N2927" t="s">
        <v>6349</v>
      </c>
      <c r="O2927" s="5">
        <f>0</f>
        <v>0</v>
      </c>
    </row>
    <row r="2928" spans="1:15" hidden="1" x14ac:dyDescent="0.35">
      <c r="A2928" t="s">
        <v>6942</v>
      </c>
      <c r="B2928" t="s">
        <v>89</v>
      </c>
      <c r="C2928" t="s">
        <v>6485</v>
      </c>
      <c r="D2928" t="s">
        <v>5616</v>
      </c>
      <c r="E2928" t="s">
        <v>119</v>
      </c>
      <c r="F2928" t="s">
        <v>119</v>
      </c>
      <c r="G2928" t="s">
        <v>154</v>
      </c>
      <c r="H2928" t="s">
        <v>5707</v>
      </c>
      <c r="I2928" t="s">
        <v>6491</v>
      </c>
      <c r="N2928" t="s">
        <v>6349</v>
      </c>
      <c r="O2928" s="5">
        <f>0</f>
        <v>0</v>
      </c>
    </row>
    <row r="2929" spans="1:15" hidden="1" x14ac:dyDescent="0.35">
      <c r="A2929" t="s">
        <v>6942</v>
      </c>
      <c r="B2929" t="s">
        <v>89</v>
      </c>
      <c r="C2929" t="s">
        <v>6485</v>
      </c>
      <c r="D2929" t="s">
        <v>5616</v>
      </c>
      <c r="E2929" t="s">
        <v>119</v>
      </c>
      <c r="F2929" t="s">
        <v>119</v>
      </c>
      <c r="G2929" t="s">
        <v>154</v>
      </c>
      <c r="H2929" t="s">
        <v>5707</v>
      </c>
      <c r="I2929" t="s">
        <v>6487</v>
      </c>
      <c r="N2929" t="s">
        <v>6349</v>
      </c>
      <c r="O2929" s="5">
        <f>0</f>
        <v>0</v>
      </c>
    </row>
    <row r="2930" spans="1:15" hidden="1" x14ac:dyDescent="0.35">
      <c r="A2930" t="s">
        <v>6942</v>
      </c>
      <c r="B2930" t="s">
        <v>89</v>
      </c>
      <c r="C2930" t="s">
        <v>6485</v>
      </c>
      <c r="D2930" t="s">
        <v>5616</v>
      </c>
      <c r="E2930" t="s">
        <v>119</v>
      </c>
      <c r="F2930" t="s">
        <v>119</v>
      </c>
      <c r="G2930" t="s">
        <v>154</v>
      </c>
      <c r="H2930" t="s">
        <v>5707</v>
      </c>
      <c r="I2930" t="s">
        <v>6488</v>
      </c>
      <c r="N2930" t="s">
        <v>6349</v>
      </c>
      <c r="O2930" s="5">
        <f>0</f>
        <v>0</v>
      </c>
    </row>
    <row r="2931" spans="1:15" hidden="1" x14ac:dyDescent="0.35">
      <c r="A2931" t="s">
        <v>6942</v>
      </c>
      <c r="B2931" t="s">
        <v>1214</v>
      </c>
      <c r="C2931" t="s">
        <v>6367</v>
      </c>
      <c r="D2931" t="s">
        <v>2370</v>
      </c>
      <c r="E2931" t="s">
        <v>119</v>
      </c>
      <c r="F2931" t="s">
        <v>119</v>
      </c>
      <c r="G2931" t="s">
        <v>162</v>
      </c>
      <c r="H2931" t="s">
        <v>6347</v>
      </c>
      <c r="I2931" t="s">
        <v>6370</v>
      </c>
      <c r="N2931" t="s">
        <v>6349</v>
      </c>
      <c r="O2931" s="5">
        <f>0</f>
        <v>0</v>
      </c>
    </row>
    <row r="2932" spans="1:15" hidden="1" x14ac:dyDescent="0.35">
      <c r="A2932" t="s">
        <v>6942</v>
      </c>
      <c r="B2932" t="s">
        <v>1214</v>
      </c>
      <c r="C2932" t="s">
        <v>6367</v>
      </c>
      <c r="D2932" t="s">
        <v>2371</v>
      </c>
      <c r="E2932" t="s">
        <v>119</v>
      </c>
      <c r="F2932" t="s">
        <v>119</v>
      </c>
      <c r="G2932" t="s">
        <v>162</v>
      </c>
      <c r="H2932" t="s">
        <v>6347</v>
      </c>
      <c r="I2932" t="s">
        <v>6370</v>
      </c>
      <c r="N2932" t="s">
        <v>6349</v>
      </c>
      <c r="O2932" s="5">
        <f>0</f>
        <v>0</v>
      </c>
    </row>
    <row r="2933" spans="1:15" hidden="1" x14ac:dyDescent="0.35">
      <c r="A2933" t="s">
        <v>6942</v>
      </c>
      <c r="B2933" t="s">
        <v>1214</v>
      </c>
      <c r="C2933" t="s">
        <v>6371</v>
      </c>
      <c r="D2933" t="s">
        <v>1215</v>
      </c>
      <c r="E2933" t="s">
        <v>119</v>
      </c>
      <c r="F2933" t="s">
        <v>119</v>
      </c>
      <c r="G2933" t="s">
        <v>154</v>
      </c>
      <c r="H2933" t="s">
        <v>5707</v>
      </c>
      <c r="I2933" t="s">
        <v>6379</v>
      </c>
      <c r="N2933" t="s">
        <v>6349</v>
      </c>
      <c r="O2933" s="5">
        <f>0</f>
        <v>0</v>
      </c>
    </row>
    <row r="2934" spans="1:15" hidden="1" x14ac:dyDescent="0.35">
      <c r="A2934" t="s">
        <v>6942</v>
      </c>
      <c r="B2934" t="s">
        <v>1214</v>
      </c>
      <c r="C2934" t="s">
        <v>6371</v>
      </c>
      <c r="D2934" t="s">
        <v>1215</v>
      </c>
      <c r="E2934" t="s">
        <v>119</v>
      </c>
      <c r="F2934" t="s">
        <v>119</v>
      </c>
      <c r="G2934" t="s">
        <v>154</v>
      </c>
      <c r="H2934" t="s">
        <v>5707</v>
      </c>
      <c r="I2934" t="s">
        <v>6372</v>
      </c>
      <c r="N2934" t="s">
        <v>6349</v>
      </c>
      <c r="O2934" s="5">
        <f>0</f>
        <v>0</v>
      </c>
    </row>
    <row r="2935" spans="1:15" hidden="1" x14ac:dyDescent="0.35">
      <c r="A2935" t="s">
        <v>6942</v>
      </c>
      <c r="B2935" t="s">
        <v>1214</v>
      </c>
      <c r="C2935" t="s">
        <v>6371</v>
      </c>
      <c r="D2935" t="s">
        <v>1215</v>
      </c>
      <c r="E2935" t="s">
        <v>119</v>
      </c>
      <c r="F2935" t="s">
        <v>119</v>
      </c>
      <c r="G2935" t="s">
        <v>154</v>
      </c>
      <c r="H2935" t="s">
        <v>6347</v>
      </c>
      <c r="I2935" t="s">
        <v>6376</v>
      </c>
      <c r="N2935" t="s">
        <v>6349</v>
      </c>
      <c r="O2935" s="5">
        <f>0</f>
        <v>0</v>
      </c>
    </row>
    <row r="2936" spans="1:15" hidden="1" x14ac:dyDescent="0.35">
      <c r="A2936" t="s">
        <v>6942</v>
      </c>
      <c r="B2936" t="s">
        <v>1214</v>
      </c>
      <c r="C2936" t="s">
        <v>6371</v>
      </c>
      <c r="D2936" t="s">
        <v>1215</v>
      </c>
      <c r="E2936" t="s">
        <v>119</v>
      </c>
      <c r="F2936" t="s">
        <v>119</v>
      </c>
      <c r="G2936" t="s">
        <v>154</v>
      </c>
      <c r="H2936" t="s">
        <v>5707</v>
      </c>
      <c r="I2936" t="s">
        <v>6377</v>
      </c>
      <c r="N2936" t="s">
        <v>6349</v>
      </c>
      <c r="O2936" s="5">
        <f>0</f>
        <v>0</v>
      </c>
    </row>
    <row r="2937" spans="1:15" hidden="1" x14ac:dyDescent="0.35">
      <c r="A2937" t="s">
        <v>6942</v>
      </c>
      <c r="B2937" t="s">
        <v>1214</v>
      </c>
      <c r="C2937" t="s">
        <v>6371</v>
      </c>
      <c r="D2937" t="s">
        <v>1215</v>
      </c>
      <c r="E2937" t="s">
        <v>119</v>
      </c>
      <c r="F2937" t="s">
        <v>119</v>
      </c>
      <c r="G2937" t="s">
        <v>162</v>
      </c>
      <c r="H2937" t="s">
        <v>5707</v>
      </c>
      <c r="I2937" t="s">
        <v>6421</v>
      </c>
      <c r="N2937" t="s">
        <v>6349</v>
      </c>
      <c r="O2937" s="5">
        <f>0</f>
        <v>0</v>
      </c>
    </row>
    <row r="2938" spans="1:15" hidden="1" x14ac:dyDescent="0.35">
      <c r="A2938" t="s">
        <v>6942</v>
      </c>
      <c r="B2938" t="s">
        <v>1214</v>
      </c>
      <c r="C2938" t="s">
        <v>6371</v>
      </c>
      <c r="D2938" t="s">
        <v>1215</v>
      </c>
      <c r="E2938" t="s">
        <v>119</v>
      </c>
      <c r="F2938" t="s">
        <v>119</v>
      </c>
      <c r="G2938" t="s">
        <v>154</v>
      </c>
      <c r="H2938" t="s">
        <v>6347</v>
      </c>
      <c r="I2938" t="s">
        <v>6375</v>
      </c>
      <c r="N2938" t="s">
        <v>6349</v>
      </c>
      <c r="O2938" s="5">
        <f>0</f>
        <v>0</v>
      </c>
    </row>
    <row r="2939" spans="1:15" hidden="1" x14ac:dyDescent="0.35">
      <c r="A2939" t="s">
        <v>6942</v>
      </c>
      <c r="B2939" t="s">
        <v>1214</v>
      </c>
      <c r="C2939" t="s">
        <v>6371</v>
      </c>
      <c r="D2939" t="s">
        <v>1215</v>
      </c>
      <c r="E2939" t="s">
        <v>119</v>
      </c>
      <c r="F2939" t="s">
        <v>119</v>
      </c>
      <c r="G2939" t="s">
        <v>154</v>
      </c>
      <c r="H2939" t="s">
        <v>6347</v>
      </c>
      <c r="I2939" t="s">
        <v>6374</v>
      </c>
      <c r="N2939" t="s">
        <v>6349</v>
      </c>
      <c r="O2939" s="5">
        <f>0</f>
        <v>0</v>
      </c>
    </row>
    <row r="2940" spans="1:15" hidden="1" x14ac:dyDescent="0.35">
      <c r="A2940" t="s">
        <v>6942</v>
      </c>
      <c r="B2940" t="s">
        <v>1214</v>
      </c>
      <c r="C2940" t="s">
        <v>6371</v>
      </c>
      <c r="D2940" t="s">
        <v>1215</v>
      </c>
      <c r="E2940" t="s">
        <v>119</v>
      </c>
      <c r="F2940" t="s">
        <v>119</v>
      </c>
      <c r="G2940" t="s">
        <v>161</v>
      </c>
      <c r="H2940" t="s">
        <v>6347</v>
      </c>
      <c r="I2940" t="s">
        <v>6420</v>
      </c>
      <c r="N2940" t="s">
        <v>6349</v>
      </c>
      <c r="O2940" s="5">
        <f>0</f>
        <v>0</v>
      </c>
    </row>
    <row r="2941" spans="1:15" hidden="1" x14ac:dyDescent="0.35">
      <c r="A2941" t="s">
        <v>6942</v>
      </c>
      <c r="B2941" t="s">
        <v>1214</v>
      </c>
      <c r="C2941" t="s">
        <v>6442</v>
      </c>
      <c r="D2941" t="s">
        <v>2933</v>
      </c>
      <c r="E2941" t="s">
        <v>119</v>
      </c>
      <c r="F2941" t="s">
        <v>119</v>
      </c>
      <c r="G2941" t="s">
        <v>162</v>
      </c>
      <c r="H2941" t="s">
        <v>6347</v>
      </c>
      <c r="I2941" t="s">
        <v>6455</v>
      </c>
      <c r="N2941" t="s">
        <v>6349</v>
      </c>
      <c r="O2941" s="5">
        <f>0</f>
        <v>0</v>
      </c>
    </row>
    <row r="2942" spans="1:15" hidden="1" x14ac:dyDescent="0.35">
      <c r="A2942" t="s">
        <v>6942</v>
      </c>
      <c r="B2942" t="s">
        <v>1214</v>
      </c>
      <c r="C2942" t="s">
        <v>6442</v>
      </c>
      <c r="D2942" t="s">
        <v>2933</v>
      </c>
      <c r="E2942" t="s">
        <v>119</v>
      </c>
      <c r="F2942" t="s">
        <v>119</v>
      </c>
      <c r="G2942" t="s">
        <v>154</v>
      </c>
      <c r="H2942" t="s">
        <v>6347</v>
      </c>
      <c r="I2942" t="s">
        <v>7312</v>
      </c>
      <c r="N2942" t="s">
        <v>6349</v>
      </c>
      <c r="O2942" s="5">
        <f>0</f>
        <v>0</v>
      </c>
    </row>
    <row r="2943" spans="1:15" hidden="1" x14ac:dyDescent="0.35">
      <c r="A2943" t="s">
        <v>6942</v>
      </c>
      <c r="B2943" t="s">
        <v>1214</v>
      </c>
      <c r="C2943" t="s">
        <v>6442</v>
      </c>
      <c r="D2943" t="s">
        <v>2933</v>
      </c>
      <c r="E2943" t="s">
        <v>119</v>
      </c>
      <c r="F2943" t="s">
        <v>119</v>
      </c>
      <c r="G2943" t="s">
        <v>162</v>
      </c>
      <c r="H2943" t="s">
        <v>5707</v>
      </c>
      <c r="I2943" t="s">
        <v>6452</v>
      </c>
      <c r="N2943" t="s">
        <v>6349</v>
      </c>
      <c r="O2943" s="5">
        <f>0</f>
        <v>0</v>
      </c>
    </row>
    <row r="2944" spans="1:15" hidden="1" x14ac:dyDescent="0.35">
      <c r="A2944" t="s">
        <v>6942</v>
      </c>
      <c r="B2944" t="s">
        <v>1214</v>
      </c>
      <c r="C2944" t="s">
        <v>6442</v>
      </c>
      <c r="D2944" t="s">
        <v>2933</v>
      </c>
      <c r="E2944" t="s">
        <v>119</v>
      </c>
      <c r="F2944" t="s">
        <v>119</v>
      </c>
      <c r="G2944" t="s">
        <v>162</v>
      </c>
      <c r="H2944" t="s">
        <v>6347</v>
      </c>
      <c r="I2944" t="s">
        <v>6453</v>
      </c>
      <c r="N2944" t="s">
        <v>6349</v>
      </c>
      <c r="O2944" s="5">
        <f>0</f>
        <v>0</v>
      </c>
    </row>
    <row r="2945" spans="1:15" hidden="1" x14ac:dyDescent="0.35">
      <c r="A2945" t="s">
        <v>6942</v>
      </c>
      <c r="B2945" t="s">
        <v>1214</v>
      </c>
      <c r="C2945" t="s">
        <v>6442</v>
      </c>
      <c r="D2945" t="s">
        <v>2933</v>
      </c>
      <c r="E2945" t="s">
        <v>119</v>
      </c>
      <c r="F2945" t="s">
        <v>119</v>
      </c>
      <c r="G2945" t="s">
        <v>154</v>
      </c>
      <c r="H2945" t="s">
        <v>5707</v>
      </c>
      <c r="I2945" t="s">
        <v>6454</v>
      </c>
      <c r="N2945" t="s">
        <v>6349</v>
      </c>
      <c r="O2945" s="5">
        <f>0</f>
        <v>0</v>
      </c>
    </row>
    <row r="2946" spans="1:15" hidden="1" x14ac:dyDescent="0.35">
      <c r="A2946" t="s">
        <v>6942</v>
      </c>
      <c r="B2946" t="s">
        <v>1214</v>
      </c>
      <c r="C2946" t="s">
        <v>6383</v>
      </c>
      <c r="D2946" t="s">
        <v>1219</v>
      </c>
      <c r="E2946" t="s">
        <v>119</v>
      </c>
      <c r="F2946" t="s">
        <v>119</v>
      </c>
      <c r="G2946" t="s">
        <v>161</v>
      </c>
      <c r="H2946" t="s">
        <v>5707</v>
      </c>
      <c r="I2946" t="s">
        <v>6384</v>
      </c>
      <c r="N2946" t="s">
        <v>6349</v>
      </c>
      <c r="O2946" s="5">
        <f>0</f>
        <v>0</v>
      </c>
    </row>
    <row r="2947" spans="1:15" hidden="1" x14ac:dyDescent="0.35">
      <c r="A2947" t="s">
        <v>6942</v>
      </c>
      <c r="B2947" t="s">
        <v>1214</v>
      </c>
      <c r="C2947" t="s">
        <v>7313</v>
      </c>
      <c r="D2947" t="s">
        <v>2975</v>
      </c>
      <c r="E2947" t="s">
        <v>119</v>
      </c>
      <c r="F2947" t="s">
        <v>2974</v>
      </c>
      <c r="G2947" t="s">
        <v>154</v>
      </c>
      <c r="H2947" t="s">
        <v>6347</v>
      </c>
      <c r="I2947" t="s">
        <v>7314</v>
      </c>
      <c r="N2947" t="s">
        <v>6349</v>
      </c>
      <c r="O2947" s="5">
        <f>0</f>
        <v>0</v>
      </c>
    </row>
    <row r="2948" spans="1:15" hidden="1" x14ac:dyDescent="0.35">
      <c r="A2948" t="s">
        <v>6942</v>
      </c>
      <c r="B2948" t="s">
        <v>1214</v>
      </c>
      <c r="C2948" t="s">
        <v>7313</v>
      </c>
      <c r="D2948" t="s">
        <v>2975</v>
      </c>
      <c r="E2948" t="s">
        <v>119</v>
      </c>
      <c r="F2948" t="s">
        <v>2974</v>
      </c>
      <c r="G2948" t="s">
        <v>154</v>
      </c>
      <c r="H2948" t="s">
        <v>6347</v>
      </c>
      <c r="I2948" t="s">
        <v>6434</v>
      </c>
      <c r="N2948" t="s">
        <v>6349</v>
      </c>
      <c r="O2948" s="5">
        <f>0</f>
        <v>0</v>
      </c>
    </row>
    <row r="2949" spans="1:15" hidden="1" x14ac:dyDescent="0.35">
      <c r="A2949" t="s">
        <v>6942</v>
      </c>
      <c r="B2949" t="s">
        <v>1214</v>
      </c>
      <c r="C2949" t="s">
        <v>7313</v>
      </c>
      <c r="D2949" t="s">
        <v>2975</v>
      </c>
      <c r="E2949" t="s">
        <v>119</v>
      </c>
      <c r="F2949" t="s">
        <v>2974</v>
      </c>
      <c r="G2949" t="s">
        <v>154</v>
      </c>
      <c r="H2949" t="s">
        <v>6347</v>
      </c>
      <c r="I2949" t="s">
        <v>7315</v>
      </c>
      <c r="N2949" t="s">
        <v>6349</v>
      </c>
      <c r="O2949" s="5">
        <f>0</f>
        <v>0</v>
      </c>
    </row>
    <row r="2950" spans="1:15" hidden="1" x14ac:dyDescent="0.35">
      <c r="A2950" t="s">
        <v>6942</v>
      </c>
      <c r="B2950" t="s">
        <v>1214</v>
      </c>
      <c r="C2950" t="s">
        <v>7313</v>
      </c>
      <c r="D2950" t="s">
        <v>2975</v>
      </c>
      <c r="E2950" t="s">
        <v>119</v>
      </c>
      <c r="F2950" t="s">
        <v>2979</v>
      </c>
      <c r="G2950" t="s">
        <v>154</v>
      </c>
      <c r="H2950" t="s">
        <v>6347</v>
      </c>
      <c r="I2950" t="s">
        <v>7315</v>
      </c>
      <c r="N2950" t="s">
        <v>6349</v>
      </c>
      <c r="O2950" s="5">
        <f>0</f>
        <v>0</v>
      </c>
    </row>
    <row r="2951" spans="1:15" hidden="1" x14ac:dyDescent="0.35">
      <c r="A2951" t="s">
        <v>6942</v>
      </c>
      <c r="B2951" t="s">
        <v>1214</v>
      </c>
      <c r="C2951" t="s">
        <v>7313</v>
      </c>
      <c r="D2951" t="s">
        <v>2975</v>
      </c>
      <c r="E2951" t="s">
        <v>119</v>
      </c>
      <c r="F2951" t="s">
        <v>119</v>
      </c>
      <c r="G2951" t="s">
        <v>154</v>
      </c>
      <c r="H2951" t="s">
        <v>6347</v>
      </c>
      <c r="I2951" t="s">
        <v>7316</v>
      </c>
      <c r="N2951" t="s">
        <v>6349</v>
      </c>
      <c r="O2951" s="5">
        <f>0</f>
        <v>0</v>
      </c>
    </row>
    <row r="2952" spans="1:15" hidden="1" x14ac:dyDescent="0.35">
      <c r="A2952" t="s">
        <v>6942</v>
      </c>
      <c r="B2952" t="s">
        <v>1214</v>
      </c>
      <c r="C2952" t="s">
        <v>7313</v>
      </c>
      <c r="D2952" t="s">
        <v>2975</v>
      </c>
      <c r="E2952" t="s">
        <v>119</v>
      </c>
      <c r="F2952" t="s">
        <v>119</v>
      </c>
      <c r="G2952" t="s">
        <v>154</v>
      </c>
      <c r="H2952" t="s">
        <v>5707</v>
      </c>
      <c r="I2952" t="s">
        <v>6329</v>
      </c>
      <c r="N2952" t="s">
        <v>6349</v>
      </c>
      <c r="O2952" s="5">
        <f>0</f>
        <v>0</v>
      </c>
    </row>
    <row r="2953" spans="1:15" hidden="1" x14ac:dyDescent="0.35">
      <c r="A2953" t="s">
        <v>6942</v>
      </c>
      <c r="B2953" t="s">
        <v>1214</v>
      </c>
      <c r="C2953" t="s">
        <v>7313</v>
      </c>
      <c r="D2953" t="s">
        <v>2975</v>
      </c>
      <c r="E2953" t="s">
        <v>119</v>
      </c>
      <c r="F2953" t="s">
        <v>119</v>
      </c>
      <c r="G2953" t="s">
        <v>154</v>
      </c>
      <c r="H2953" t="s">
        <v>6347</v>
      </c>
      <c r="I2953" t="s">
        <v>7317</v>
      </c>
      <c r="N2953" t="s">
        <v>6349</v>
      </c>
      <c r="O2953" s="5">
        <f>0</f>
        <v>0</v>
      </c>
    </row>
    <row r="2954" spans="1:15" hidden="1" x14ac:dyDescent="0.35">
      <c r="A2954" t="s">
        <v>6942</v>
      </c>
      <c r="B2954" t="s">
        <v>1214</v>
      </c>
      <c r="C2954" t="s">
        <v>7313</v>
      </c>
      <c r="D2954" t="s">
        <v>2975</v>
      </c>
      <c r="E2954" t="s">
        <v>119</v>
      </c>
      <c r="F2954" t="s">
        <v>119</v>
      </c>
      <c r="G2954" t="s">
        <v>154</v>
      </c>
      <c r="H2954" t="s">
        <v>5707</v>
      </c>
      <c r="I2954" t="s">
        <v>7318</v>
      </c>
      <c r="N2954" t="s">
        <v>6349</v>
      </c>
      <c r="O2954" s="5">
        <f>0</f>
        <v>0</v>
      </c>
    </row>
    <row r="2955" spans="1:15" hidden="1" x14ac:dyDescent="0.35">
      <c r="A2955" t="s">
        <v>6942</v>
      </c>
      <c r="B2955" t="s">
        <v>1214</v>
      </c>
      <c r="C2955" t="s">
        <v>7313</v>
      </c>
      <c r="D2955" t="s">
        <v>2983</v>
      </c>
      <c r="E2955" t="s">
        <v>119</v>
      </c>
      <c r="F2955" t="s">
        <v>2982</v>
      </c>
      <c r="G2955" t="s">
        <v>154</v>
      </c>
      <c r="H2955" t="s">
        <v>6347</v>
      </c>
      <c r="I2955" t="s">
        <v>6434</v>
      </c>
      <c r="N2955" t="s">
        <v>6349</v>
      </c>
      <c r="O2955" s="5">
        <f>0</f>
        <v>0</v>
      </c>
    </row>
    <row r="2956" spans="1:15" hidden="1" x14ac:dyDescent="0.35">
      <c r="A2956" t="s">
        <v>6942</v>
      </c>
      <c r="B2956" t="s">
        <v>1214</v>
      </c>
      <c r="C2956" t="s">
        <v>7313</v>
      </c>
      <c r="D2956" t="s">
        <v>2983</v>
      </c>
      <c r="E2956" t="s">
        <v>119</v>
      </c>
      <c r="F2956" t="s">
        <v>2982</v>
      </c>
      <c r="G2956" t="s">
        <v>154</v>
      </c>
      <c r="H2956" t="s">
        <v>6347</v>
      </c>
      <c r="I2956" t="s">
        <v>7315</v>
      </c>
      <c r="N2956" t="s">
        <v>6349</v>
      </c>
      <c r="O2956" s="5">
        <f>0</f>
        <v>0</v>
      </c>
    </row>
    <row r="2957" spans="1:15" hidden="1" x14ac:dyDescent="0.35">
      <c r="A2957" t="s">
        <v>6942</v>
      </c>
      <c r="B2957" t="s">
        <v>1214</v>
      </c>
      <c r="C2957" t="s">
        <v>7313</v>
      </c>
      <c r="D2957" t="s">
        <v>2983</v>
      </c>
      <c r="E2957" t="s">
        <v>119</v>
      </c>
      <c r="F2957" t="s">
        <v>7319</v>
      </c>
      <c r="G2957" t="s">
        <v>154</v>
      </c>
      <c r="H2957" t="s">
        <v>6347</v>
      </c>
      <c r="I2957" t="s">
        <v>7320</v>
      </c>
      <c r="N2957" t="s">
        <v>6349</v>
      </c>
      <c r="O2957" s="5">
        <f>0</f>
        <v>0</v>
      </c>
    </row>
    <row r="2958" spans="1:15" hidden="1" x14ac:dyDescent="0.35">
      <c r="A2958" t="s">
        <v>6942</v>
      </c>
      <c r="B2958" t="s">
        <v>1214</v>
      </c>
      <c r="C2958" t="s">
        <v>7313</v>
      </c>
      <c r="D2958" t="s">
        <v>2983</v>
      </c>
      <c r="E2958" t="s">
        <v>119</v>
      </c>
      <c r="F2958" t="s">
        <v>7319</v>
      </c>
      <c r="G2958" t="s">
        <v>154</v>
      </c>
      <c r="H2958" t="s">
        <v>6347</v>
      </c>
      <c r="I2958" t="s">
        <v>7321</v>
      </c>
      <c r="N2958" t="s">
        <v>6349</v>
      </c>
      <c r="O2958" s="5">
        <f>0</f>
        <v>0</v>
      </c>
    </row>
    <row r="2959" spans="1:15" hidden="1" x14ac:dyDescent="0.35">
      <c r="A2959" t="s">
        <v>6942</v>
      </c>
      <c r="B2959" t="s">
        <v>1214</v>
      </c>
      <c r="C2959" t="s">
        <v>7313</v>
      </c>
      <c r="D2959" t="s">
        <v>2983</v>
      </c>
      <c r="E2959" t="s">
        <v>119</v>
      </c>
      <c r="F2959" t="s">
        <v>119</v>
      </c>
      <c r="G2959" t="s">
        <v>154</v>
      </c>
      <c r="H2959" t="s">
        <v>5707</v>
      </c>
      <c r="I2959" t="s">
        <v>6329</v>
      </c>
      <c r="N2959" t="s">
        <v>6349</v>
      </c>
      <c r="O2959" s="5">
        <f>0</f>
        <v>0</v>
      </c>
    </row>
    <row r="2960" spans="1:15" hidden="1" x14ac:dyDescent="0.35">
      <c r="A2960" t="s">
        <v>6942</v>
      </c>
      <c r="B2960" t="s">
        <v>1214</v>
      </c>
      <c r="C2960" t="s">
        <v>7313</v>
      </c>
      <c r="D2960" t="s">
        <v>2983</v>
      </c>
      <c r="E2960" t="s">
        <v>119</v>
      </c>
      <c r="F2960" t="s">
        <v>119</v>
      </c>
      <c r="G2960" t="s">
        <v>154</v>
      </c>
      <c r="H2960" t="s">
        <v>5707</v>
      </c>
      <c r="I2960" t="s">
        <v>7318</v>
      </c>
      <c r="N2960" t="s">
        <v>6349</v>
      </c>
      <c r="O2960" s="5">
        <f>0</f>
        <v>0</v>
      </c>
    </row>
    <row r="2961" spans="1:15" hidden="1" x14ac:dyDescent="0.35">
      <c r="A2961" t="s">
        <v>6942</v>
      </c>
      <c r="B2961" t="s">
        <v>1214</v>
      </c>
      <c r="C2961" t="s">
        <v>7313</v>
      </c>
      <c r="D2961" t="s">
        <v>2983</v>
      </c>
      <c r="E2961" t="s">
        <v>119</v>
      </c>
      <c r="F2961" t="s">
        <v>119</v>
      </c>
      <c r="G2961" t="s">
        <v>154</v>
      </c>
      <c r="H2961" t="s">
        <v>6347</v>
      </c>
      <c r="I2961" t="s">
        <v>7316</v>
      </c>
      <c r="N2961" t="s">
        <v>6349</v>
      </c>
      <c r="O2961" s="5">
        <f>0</f>
        <v>0</v>
      </c>
    </row>
    <row r="2962" spans="1:15" hidden="1" x14ac:dyDescent="0.35">
      <c r="A2962" t="s">
        <v>6942</v>
      </c>
      <c r="B2962" t="s">
        <v>1214</v>
      </c>
      <c r="C2962" t="s">
        <v>7313</v>
      </c>
      <c r="D2962" t="s">
        <v>2983</v>
      </c>
      <c r="E2962" t="s">
        <v>119</v>
      </c>
      <c r="F2962" t="s">
        <v>119</v>
      </c>
      <c r="G2962" t="s">
        <v>154</v>
      </c>
      <c r="H2962" t="s">
        <v>6347</v>
      </c>
      <c r="I2962" t="s">
        <v>7317</v>
      </c>
      <c r="N2962" t="s">
        <v>6349</v>
      </c>
      <c r="O2962" s="5">
        <f>0</f>
        <v>0</v>
      </c>
    </row>
    <row r="2963" spans="1:15" hidden="1" x14ac:dyDescent="0.35">
      <c r="A2963" t="s">
        <v>6942</v>
      </c>
      <c r="B2963" t="s">
        <v>1214</v>
      </c>
      <c r="C2963" t="s">
        <v>6485</v>
      </c>
      <c r="D2963" t="s">
        <v>5620</v>
      </c>
      <c r="E2963" t="s">
        <v>119</v>
      </c>
      <c r="F2963" t="s">
        <v>119</v>
      </c>
      <c r="G2963" t="s">
        <v>162</v>
      </c>
      <c r="H2963" t="s">
        <v>5707</v>
      </c>
      <c r="I2963" t="s">
        <v>6490</v>
      </c>
      <c r="N2963" t="s">
        <v>6349</v>
      </c>
      <c r="O2963" s="5">
        <f>0</f>
        <v>0</v>
      </c>
    </row>
    <row r="2964" spans="1:15" hidden="1" x14ac:dyDescent="0.35">
      <c r="A2964" t="s">
        <v>6942</v>
      </c>
      <c r="B2964" t="s">
        <v>1214</v>
      </c>
      <c r="C2964" t="s">
        <v>6485</v>
      </c>
      <c r="D2964" t="s">
        <v>5620</v>
      </c>
      <c r="E2964" t="s">
        <v>119</v>
      </c>
      <c r="F2964" t="s">
        <v>119</v>
      </c>
      <c r="G2964" t="s">
        <v>154</v>
      </c>
      <c r="H2964" t="s">
        <v>5707</v>
      </c>
      <c r="I2964" t="s">
        <v>6548</v>
      </c>
      <c r="N2964" t="s">
        <v>6349</v>
      </c>
      <c r="O2964" s="5">
        <f>0</f>
        <v>0</v>
      </c>
    </row>
    <row r="2965" spans="1:15" hidden="1" x14ac:dyDescent="0.35">
      <c r="A2965" t="s">
        <v>6942</v>
      </c>
      <c r="B2965" t="s">
        <v>1214</v>
      </c>
      <c r="C2965" t="s">
        <v>6485</v>
      </c>
      <c r="D2965" t="s">
        <v>5620</v>
      </c>
      <c r="E2965" t="s">
        <v>119</v>
      </c>
      <c r="F2965" t="s">
        <v>119</v>
      </c>
      <c r="G2965" t="s">
        <v>162</v>
      </c>
      <c r="H2965" t="s">
        <v>6347</v>
      </c>
      <c r="I2965" t="s">
        <v>6489</v>
      </c>
      <c r="N2965" t="s">
        <v>6349</v>
      </c>
      <c r="O2965" s="5">
        <f>0</f>
        <v>0</v>
      </c>
    </row>
    <row r="2966" spans="1:15" hidden="1" x14ac:dyDescent="0.35">
      <c r="A2966" t="s">
        <v>6942</v>
      </c>
      <c r="B2966" t="s">
        <v>1214</v>
      </c>
      <c r="C2966" t="s">
        <v>6485</v>
      </c>
      <c r="D2966" t="s">
        <v>5620</v>
      </c>
      <c r="E2966" t="s">
        <v>119</v>
      </c>
      <c r="F2966" t="s">
        <v>119</v>
      </c>
      <c r="G2966" t="s">
        <v>154</v>
      </c>
      <c r="H2966" t="s">
        <v>5707</v>
      </c>
      <c r="I2966" t="s">
        <v>6491</v>
      </c>
      <c r="N2966" t="s">
        <v>6349</v>
      </c>
      <c r="O2966" s="5">
        <f>0</f>
        <v>0</v>
      </c>
    </row>
    <row r="2967" spans="1:15" hidden="1" x14ac:dyDescent="0.35">
      <c r="A2967" t="s">
        <v>6942</v>
      </c>
      <c r="B2967" t="s">
        <v>1214</v>
      </c>
      <c r="C2967" t="s">
        <v>6485</v>
      </c>
      <c r="D2967" t="s">
        <v>5620</v>
      </c>
      <c r="E2967" t="s">
        <v>119</v>
      </c>
      <c r="F2967" t="s">
        <v>119</v>
      </c>
      <c r="G2967" t="s">
        <v>154</v>
      </c>
      <c r="H2967" t="s">
        <v>5707</v>
      </c>
      <c r="I2967" t="s">
        <v>6487</v>
      </c>
      <c r="N2967" t="s">
        <v>6349</v>
      </c>
      <c r="O2967" s="5">
        <f>0</f>
        <v>0</v>
      </c>
    </row>
    <row r="2968" spans="1:15" hidden="1" x14ac:dyDescent="0.35">
      <c r="A2968" t="s">
        <v>6942</v>
      </c>
      <c r="B2968" t="s">
        <v>1214</v>
      </c>
      <c r="C2968" t="s">
        <v>6485</v>
      </c>
      <c r="D2968" t="s">
        <v>5622</v>
      </c>
      <c r="E2968" t="s">
        <v>119</v>
      </c>
      <c r="F2968" t="s">
        <v>119</v>
      </c>
      <c r="G2968" t="s">
        <v>154</v>
      </c>
      <c r="H2968" t="s">
        <v>5707</v>
      </c>
      <c r="I2968" t="s">
        <v>6548</v>
      </c>
      <c r="N2968" t="s">
        <v>6349</v>
      </c>
      <c r="O2968" s="5">
        <f>0</f>
        <v>0</v>
      </c>
    </row>
    <row r="2969" spans="1:15" hidden="1" x14ac:dyDescent="0.35">
      <c r="A2969" t="s">
        <v>6942</v>
      </c>
      <c r="B2969" t="s">
        <v>1214</v>
      </c>
      <c r="C2969" t="s">
        <v>6485</v>
      </c>
      <c r="D2969" t="s">
        <v>5622</v>
      </c>
      <c r="E2969" t="s">
        <v>119</v>
      </c>
      <c r="F2969" t="s">
        <v>119</v>
      </c>
      <c r="G2969" t="s">
        <v>162</v>
      </c>
      <c r="H2969" t="s">
        <v>6347</v>
      </c>
      <c r="I2969" t="s">
        <v>6489</v>
      </c>
      <c r="N2969" t="s">
        <v>6349</v>
      </c>
      <c r="O2969" s="5">
        <f>0</f>
        <v>0</v>
      </c>
    </row>
    <row r="2970" spans="1:15" hidden="1" x14ac:dyDescent="0.35">
      <c r="A2970" t="s">
        <v>6942</v>
      </c>
      <c r="B2970" t="s">
        <v>1214</v>
      </c>
      <c r="C2970" t="s">
        <v>6485</v>
      </c>
      <c r="D2970" t="s">
        <v>5622</v>
      </c>
      <c r="E2970" t="s">
        <v>119</v>
      </c>
      <c r="F2970" t="s">
        <v>119</v>
      </c>
      <c r="G2970" t="s">
        <v>154</v>
      </c>
      <c r="H2970" t="s">
        <v>5707</v>
      </c>
      <c r="I2970" t="s">
        <v>6487</v>
      </c>
      <c r="N2970" t="s">
        <v>6349</v>
      </c>
      <c r="O2970" s="5">
        <f>0</f>
        <v>0</v>
      </c>
    </row>
    <row r="2971" spans="1:15" hidden="1" x14ac:dyDescent="0.35">
      <c r="A2971" t="s">
        <v>6942</v>
      </c>
      <c r="B2971" t="s">
        <v>1214</v>
      </c>
      <c r="C2971" t="s">
        <v>6485</v>
      </c>
      <c r="D2971" t="s">
        <v>5622</v>
      </c>
      <c r="E2971" t="s">
        <v>119</v>
      </c>
      <c r="F2971" t="s">
        <v>119</v>
      </c>
      <c r="G2971" t="s">
        <v>154</v>
      </c>
      <c r="H2971" t="s">
        <v>5707</v>
      </c>
      <c r="I2971" t="s">
        <v>6491</v>
      </c>
      <c r="N2971" t="s">
        <v>6349</v>
      </c>
      <c r="O2971" s="5">
        <f>0</f>
        <v>0</v>
      </c>
    </row>
    <row r="2972" spans="1:15" hidden="1" x14ac:dyDescent="0.35">
      <c r="A2972" t="s">
        <v>6942</v>
      </c>
      <c r="B2972" t="s">
        <v>1214</v>
      </c>
      <c r="C2972" t="s">
        <v>6485</v>
      </c>
      <c r="D2972" t="s">
        <v>5622</v>
      </c>
      <c r="E2972" t="s">
        <v>119</v>
      </c>
      <c r="F2972" t="s">
        <v>119</v>
      </c>
      <c r="G2972" t="s">
        <v>162</v>
      </c>
      <c r="H2972" t="s">
        <v>5707</v>
      </c>
      <c r="I2972" t="s">
        <v>6490</v>
      </c>
      <c r="N2972" t="s">
        <v>6349</v>
      </c>
      <c r="O2972" s="5">
        <f>0</f>
        <v>0</v>
      </c>
    </row>
    <row r="2973" spans="1:15" hidden="1" x14ac:dyDescent="0.35">
      <c r="A2973" t="s">
        <v>6942</v>
      </c>
      <c r="B2973" t="s">
        <v>1214</v>
      </c>
      <c r="C2973" t="s">
        <v>6485</v>
      </c>
      <c r="D2973" t="s">
        <v>5624</v>
      </c>
      <c r="E2973" t="s">
        <v>119</v>
      </c>
      <c r="F2973" t="s">
        <v>119</v>
      </c>
      <c r="G2973" t="s">
        <v>162</v>
      </c>
      <c r="H2973" t="s">
        <v>6347</v>
      </c>
      <c r="I2973" t="s">
        <v>6489</v>
      </c>
      <c r="N2973" t="s">
        <v>6349</v>
      </c>
      <c r="O2973" s="5">
        <f>0</f>
        <v>0</v>
      </c>
    </row>
    <row r="2974" spans="1:15" hidden="1" x14ac:dyDescent="0.35">
      <c r="A2974" t="s">
        <v>6942</v>
      </c>
      <c r="B2974" t="s">
        <v>1214</v>
      </c>
      <c r="C2974" t="s">
        <v>6485</v>
      </c>
      <c r="D2974" t="s">
        <v>5624</v>
      </c>
      <c r="E2974" t="s">
        <v>119</v>
      </c>
      <c r="F2974" t="s">
        <v>119</v>
      </c>
      <c r="G2974" t="s">
        <v>154</v>
      </c>
      <c r="H2974" t="s">
        <v>5707</v>
      </c>
      <c r="I2974" t="s">
        <v>6487</v>
      </c>
      <c r="N2974" t="s">
        <v>6349</v>
      </c>
      <c r="O2974" s="5">
        <f>0</f>
        <v>0</v>
      </c>
    </row>
    <row r="2975" spans="1:15" hidden="1" x14ac:dyDescent="0.35">
      <c r="A2975" t="s">
        <v>6942</v>
      </c>
      <c r="B2975" t="s">
        <v>1214</v>
      </c>
      <c r="C2975" t="s">
        <v>6485</v>
      </c>
      <c r="D2975" t="s">
        <v>5624</v>
      </c>
      <c r="E2975" t="s">
        <v>119</v>
      </c>
      <c r="F2975" t="s">
        <v>119</v>
      </c>
      <c r="G2975" t="s">
        <v>154</v>
      </c>
      <c r="H2975" t="s">
        <v>5707</v>
      </c>
      <c r="I2975" t="s">
        <v>6548</v>
      </c>
      <c r="N2975" t="s">
        <v>6349</v>
      </c>
      <c r="O2975" s="5">
        <f>0</f>
        <v>0</v>
      </c>
    </row>
    <row r="2976" spans="1:15" hidden="1" x14ac:dyDescent="0.35">
      <c r="A2976" t="s">
        <v>6942</v>
      </c>
      <c r="B2976" t="s">
        <v>1214</v>
      </c>
      <c r="C2976" t="s">
        <v>6485</v>
      </c>
      <c r="D2976" t="s">
        <v>5624</v>
      </c>
      <c r="E2976" t="s">
        <v>119</v>
      </c>
      <c r="F2976" t="s">
        <v>119</v>
      </c>
      <c r="G2976" t="s">
        <v>162</v>
      </c>
      <c r="H2976" t="s">
        <v>5707</v>
      </c>
      <c r="I2976" t="s">
        <v>6490</v>
      </c>
      <c r="N2976" t="s">
        <v>6349</v>
      </c>
      <c r="O2976" s="5">
        <f>0</f>
        <v>0</v>
      </c>
    </row>
    <row r="2977" spans="1:15" hidden="1" x14ac:dyDescent="0.35">
      <c r="A2977" t="s">
        <v>6942</v>
      </c>
      <c r="B2977" t="s">
        <v>1214</v>
      </c>
      <c r="C2977" t="s">
        <v>6485</v>
      </c>
      <c r="D2977" t="s">
        <v>5626</v>
      </c>
      <c r="E2977" t="s">
        <v>119</v>
      </c>
      <c r="F2977" t="s">
        <v>119</v>
      </c>
      <c r="G2977" t="s">
        <v>154</v>
      </c>
      <c r="H2977" t="s">
        <v>5707</v>
      </c>
      <c r="I2977" t="s">
        <v>6548</v>
      </c>
      <c r="N2977" t="s">
        <v>6349</v>
      </c>
      <c r="O2977" s="5">
        <f>0</f>
        <v>0</v>
      </c>
    </row>
    <row r="2978" spans="1:15" hidden="1" x14ac:dyDescent="0.35">
      <c r="A2978" t="s">
        <v>6942</v>
      </c>
      <c r="B2978" t="s">
        <v>1214</v>
      </c>
      <c r="C2978" t="s">
        <v>6485</v>
      </c>
      <c r="D2978" t="s">
        <v>5626</v>
      </c>
      <c r="E2978" t="s">
        <v>119</v>
      </c>
      <c r="F2978" t="s">
        <v>119</v>
      </c>
      <c r="G2978" t="s">
        <v>154</v>
      </c>
      <c r="H2978" t="s">
        <v>5707</v>
      </c>
      <c r="I2978" t="s">
        <v>6487</v>
      </c>
      <c r="N2978" t="s">
        <v>6349</v>
      </c>
      <c r="O2978" s="5">
        <f>0</f>
        <v>0</v>
      </c>
    </row>
    <row r="2979" spans="1:15" hidden="1" x14ac:dyDescent="0.35">
      <c r="A2979" t="s">
        <v>6942</v>
      </c>
      <c r="B2979" t="s">
        <v>1214</v>
      </c>
      <c r="C2979" t="s">
        <v>6485</v>
      </c>
      <c r="D2979" t="s">
        <v>5626</v>
      </c>
      <c r="E2979" t="s">
        <v>119</v>
      </c>
      <c r="F2979" t="s">
        <v>119</v>
      </c>
      <c r="G2979" t="s">
        <v>162</v>
      </c>
      <c r="H2979" t="s">
        <v>6347</v>
      </c>
      <c r="I2979" t="s">
        <v>6489</v>
      </c>
      <c r="N2979" t="s">
        <v>6349</v>
      </c>
      <c r="O2979" s="5">
        <f>0</f>
        <v>0</v>
      </c>
    </row>
    <row r="2980" spans="1:15" hidden="1" x14ac:dyDescent="0.35">
      <c r="A2980" t="s">
        <v>6942</v>
      </c>
      <c r="B2980" t="s">
        <v>1214</v>
      </c>
      <c r="C2980" t="s">
        <v>6485</v>
      </c>
      <c r="D2980" t="s">
        <v>5628</v>
      </c>
      <c r="E2980" t="s">
        <v>119</v>
      </c>
      <c r="F2980" t="s">
        <v>119</v>
      </c>
      <c r="G2980" t="s">
        <v>154</v>
      </c>
      <c r="H2980" t="s">
        <v>5707</v>
      </c>
      <c r="I2980" t="s">
        <v>6487</v>
      </c>
      <c r="N2980" t="s">
        <v>6349</v>
      </c>
      <c r="O2980" s="5">
        <f>0</f>
        <v>0</v>
      </c>
    </row>
    <row r="2981" spans="1:15" hidden="1" x14ac:dyDescent="0.35">
      <c r="A2981" t="s">
        <v>6942</v>
      </c>
      <c r="B2981" t="s">
        <v>1214</v>
      </c>
      <c r="C2981" t="s">
        <v>6485</v>
      </c>
      <c r="D2981" t="s">
        <v>5628</v>
      </c>
      <c r="E2981" t="s">
        <v>119</v>
      </c>
      <c r="F2981" t="s">
        <v>119</v>
      </c>
      <c r="G2981" t="s">
        <v>154</v>
      </c>
      <c r="H2981" t="s">
        <v>5707</v>
      </c>
      <c r="I2981" t="s">
        <v>6548</v>
      </c>
      <c r="N2981" t="s">
        <v>6349</v>
      </c>
      <c r="O2981" s="5">
        <f>0</f>
        <v>0</v>
      </c>
    </row>
    <row r="2982" spans="1:15" hidden="1" x14ac:dyDescent="0.35">
      <c r="A2982" t="s">
        <v>6942</v>
      </c>
      <c r="B2982" t="s">
        <v>1214</v>
      </c>
      <c r="C2982" t="s">
        <v>6485</v>
      </c>
      <c r="D2982" t="s">
        <v>5628</v>
      </c>
      <c r="E2982" t="s">
        <v>119</v>
      </c>
      <c r="F2982" t="s">
        <v>119</v>
      </c>
      <c r="G2982" t="s">
        <v>154</v>
      </c>
      <c r="H2982" t="s">
        <v>5707</v>
      </c>
      <c r="I2982" t="s">
        <v>6491</v>
      </c>
      <c r="N2982" t="s">
        <v>6349</v>
      </c>
      <c r="O2982" s="5">
        <f>0</f>
        <v>0</v>
      </c>
    </row>
    <row r="2983" spans="1:15" hidden="1" x14ac:dyDescent="0.35">
      <c r="A2983" t="s">
        <v>6942</v>
      </c>
      <c r="B2983" t="s">
        <v>1214</v>
      </c>
      <c r="C2983" t="s">
        <v>6485</v>
      </c>
      <c r="D2983" t="s">
        <v>5628</v>
      </c>
      <c r="E2983" t="s">
        <v>119</v>
      </c>
      <c r="F2983" t="s">
        <v>119</v>
      </c>
      <c r="G2983" t="s">
        <v>162</v>
      </c>
      <c r="H2983" t="s">
        <v>6347</v>
      </c>
      <c r="I2983" t="s">
        <v>6489</v>
      </c>
      <c r="N2983" t="s">
        <v>6349</v>
      </c>
      <c r="O2983" s="5">
        <f>0</f>
        <v>0</v>
      </c>
    </row>
    <row r="2984" spans="1:15" hidden="1" x14ac:dyDescent="0.35">
      <c r="A2984" t="s">
        <v>6942</v>
      </c>
      <c r="B2984" t="s">
        <v>1214</v>
      </c>
      <c r="C2984" t="s">
        <v>6485</v>
      </c>
      <c r="D2984" t="s">
        <v>5630</v>
      </c>
      <c r="E2984" t="s">
        <v>119</v>
      </c>
      <c r="F2984" t="s">
        <v>119</v>
      </c>
      <c r="G2984" t="s">
        <v>154</v>
      </c>
      <c r="H2984" t="s">
        <v>5707</v>
      </c>
      <c r="I2984" t="s">
        <v>6548</v>
      </c>
      <c r="N2984" t="s">
        <v>6349</v>
      </c>
      <c r="O2984" s="5">
        <f>0</f>
        <v>0</v>
      </c>
    </row>
    <row r="2985" spans="1:15" hidden="1" x14ac:dyDescent="0.35">
      <c r="A2985" t="s">
        <v>6942</v>
      </c>
      <c r="B2985" t="s">
        <v>1214</v>
      </c>
      <c r="C2985" t="s">
        <v>6485</v>
      </c>
      <c r="D2985" t="s">
        <v>5630</v>
      </c>
      <c r="E2985" t="s">
        <v>119</v>
      </c>
      <c r="F2985" t="s">
        <v>119</v>
      </c>
      <c r="G2985" t="s">
        <v>162</v>
      </c>
      <c r="H2985" t="s">
        <v>6347</v>
      </c>
      <c r="I2985" t="s">
        <v>6489</v>
      </c>
      <c r="N2985" t="s">
        <v>6349</v>
      </c>
      <c r="O2985" s="5">
        <f>0</f>
        <v>0</v>
      </c>
    </row>
    <row r="2986" spans="1:15" hidden="1" x14ac:dyDescent="0.35">
      <c r="A2986" t="s">
        <v>6942</v>
      </c>
      <c r="B2986" t="s">
        <v>1214</v>
      </c>
      <c r="C2986" t="s">
        <v>6485</v>
      </c>
      <c r="D2986" t="s">
        <v>5630</v>
      </c>
      <c r="E2986" t="s">
        <v>119</v>
      </c>
      <c r="F2986" t="s">
        <v>119</v>
      </c>
      <c r="G2986" t="s">
        <v>154</v>
      </c>
      <c r="H2986" t="s">
        <v>5707</v>
      </c>
      <c r="I2986" t="s">
        <v>6491</v>
      </c>
      <c r="N2986" t="s">
        <v>6349</v>
      </c>
      <c r="O2986" s="5">
        <f>0</f>
        <v>0</v>
      </c>
    </row>
    <row r="2987" spans="1:15" hidden="1" x14ac:dyDescent="0.35">
      <c r="A2987" t="s">
        <v>6942</v>
      </c>
      <c r="B2987" t="s">
        <v>1214</v>
      </c>
      <c r="C2987" t="s">
        <v>6485</v>
      </c>
      <c r="D2987" t="s">
        <v>5632</v>
      </c>
      <c r="E2987" t="s">
        <v>119</v>
      </c>
      <c r="F2987" t="s">
        <v>119</v>
      </c>
      <c r="G2987" t="s">
        <v>154</v>
      </c>
      <c r="H2987" t="s">
        <v>5707</v>
      </c>
      <c r="I2987" t="s">
        <v>6548</v>
      </c>
      <c r="N2987" t="s">
        <v>6349</v>
      </c>
      <c r="O2987" s="5">
        <f>0</f>
        <v>0</v>
      </c>
    </row>
    <row r="2988" spans="1:15" hidden="1" x14ac:dyDescent="0.35">
      <c r="A2988" t="s">
        <v>6942</v>
      </c>
      <c r="B2988" t="s">
        <v>1214</v>
      </c>
      <c r="C2988" t="s">
        <v>6485</v>
      </c>
      <c r="D2988" t="s">
        <v>5632</v>
      </c>
      <c r="E2988" t="s">
        <v>119</v>
      </c>
      <c r="F2988" t="s">
        <v>119</v>
      </c>
      <c r="G2988" t="s">
        <v>162</v>
      </c>
      <c r="H2988" t="s">
        <v>6347</v>
      </c>
      <c r="I2988" t="s">
        <v>6489</v>
      </c>
      <c r="N2988" t="s">
        <v>6349</v>
      </c>
      <c r="O2988" s="5">
        <f>0</f>
        <v>0</v>
      </c>
    </row>
    <row r="2989" spans="1:15" hidden="1" x14ac:dyDescent="0.35">
      <c r="A2989" t="s">
        <v>6942</v>
      </c>
      <c r="B2989" t="s">
        <v>1214</v>
      </c>
      <c r="C2989" t="s">
        <v>6485</v>
      </c>
      <c r="D2989" t="s">
        <v>5632</v>
      </c>
      <c r="E2989" t="s">
        <v>119</v>
      </c>
      <c r="F2989" t="s">
        <v>119</v>
      </c>
      <c r="G2989" t="s">
        <v>154</v>
      </c>
      <c r="H2989" t="s">
        <v>5707</v>
      </c>
      <c r="I2989" t="s">
        <v>6491</v>
      </c>
      <c r="N2989" t="s">
        <v>6349</v>
      </c>
      <c r="O2989" s="5">
        <f>0</f>
        <v>0</v>
      </c>
    </row>
    <row r="2990" spans="1:15" hidden="1" x14ac:dyDescent="0.35">
      <c r="A2990" t="s">
        <v>6942</v>
      </c>
      <c r="B2990" t="s">
        <v>1214</v>
      </c>
      <c r="C2990" t="s">
        <v>6485</v>
      </c>
      <c r="D2990" t="s">
        <v>5632</v>
      </c>
      <c r="E2990" t="s">
        <v>119</v>
      </c>
      <c r="F2990" t="s">
        <v>119</v>
      </c>
      <c r="G2990" t="s">
        <v>154</v>
      </c>
      <c r="H2990" t="s">
        <v>5707</v>
      </c>
      <c r="I2990" t="s">
        <v>6488</v>
      </c>
      <c r="N2990" t="s">
        <v>6349</v>
      </c>
      <c r="O2990" s="5">
        <f>0</f>
        <v>0</v>
      </c>
    </row>
    <row r="2991" spans="1:15" hidden="1" x14ac:dyDescent="0.35">
      <c r="A2991" t="s">
        <v>6942</v>
      </c>
      <c r="B2991" t="s">
        <v>1214</v>
      </c>
      <c r="C2991" t="s">
        <v>6485</v>
      </c>
      <c r="D2991" t="s">
        <v>5632</v>
      </c>
      <c r="E2991" t="s">
        <v>119</v>
      </c>
      <c r="F2991" t="s">
        <v>119</v>
      </c>
      <c r="G2991" t="s">
        <v>154</v>
      </c>
      <c r="H2991" t="s">
        <v>5707</v>
      </c>
      <c r="I2991" t="s">
        <v>6487</v>
      </c>
      <c r="N2991" t="s">
        <v>6349</v>
      </c>
      <c r="O2991" s="5">
        <f>0</f>
        <v>0</v>
      </c>
    </row>
    <row r="2992" spans="1:15" hidden="1" x14ac:dyDescent="0.35">
      <c r="A2992" t="s">
        <v>6942</v>
      </c>
      <c r="B2992" t="s">
        <v>1214</v>
      </c>
      <c r="C2992" t="s">
        <v>6485</v>
      </c>
      <c r="D2992" t="s">
        <v>5636</v>
      </c>
      <c r="E2992" t="s">
        <v>119</v>
      </c>
      <c r="F2992" t="s">
        <v>119</v>
      </c>
      <c r="G2992" t="s">
        <v>154</v>
      </c>
      <c r="H2992" t="s">
        <v>5707</v>
      </c>
      <c r="I2992" t="s">
        <v>6491</v>
      </c>
      <c r="N2992" t="s">
        <v>6349</v>
      </c>
      <c r="O2992" s="5">
        <f>0</f>
        <v>0</v>
      </c>
    </row>
    <row r="2993" spans="1:15" hidden="1" x14ac:dyDescent="0.35">
      <c r="A2993" t="s">
        <v>6942</v>
      </c>
      <c r="B2993" t="s">
        <v>1214</v>
      </c>
      <c r="C2993" t="s">
        <v>6485</v>
      </c>
      <c r="D2993" t="s">
        <v>5636</v>
      </c>
      <c r="E2993" t="s">
        <v>119</v>
      </c>
      <c r="F2993" t="s">
        <v>119</v>
      </c>
      <c r="G2993" t="s">
        <v>154</v>
      </c>
      <c r="H2993" t="s">
        <v>5707</v>
      </c>
      <c r="I2993" t="s">
        <v>6487</v>
      </c>
      <c r="N2993" t="s">
        <v>6349</v>
      </c>
      <c r="O2993" s="5">
        <f>0</f>
        <v>0</v>
      </c>
    </row>
    <row r="2994" spans="1:15" hidden="1" x14ac:dyDescent="0.35">
      <c r="A2994" t="s">
        <v>6942</v>
      </c>
      <c r="B2994" t="s">
        <v>1214</v>
      </c>
      <c r="C2994" t="s">
        <v>6485</v>
      </c>
      <c r="D2994" t="s">
        <v>5636</v>
      </c>
      <c r="E2994" t="s">
        <v>119</v>
      </c>
      <c r="F2994" t="s">
        <v>119</v>
      </c>
      <c r="G2994" t="s">
        <v>162</v>
      </c>
      <c r="H2994" t="s">
        <v>6347</v>
      </c>
      <c r="I2994" t="s">
        <v>6489</v>
      </c>
      <c r="N2994" t="s">
        <v>6349</v>
      </c>
      <c r="O2994" s="5">
        <f>0</f>
        <v>0</v>
      </c>
    </row>
    <row r="2995" spans="1:15" hidden="1" x14ac:dyDescent="0.35">
      <c r="A2995" t="s">
        <v>6942</v>
      </c>
      <c r="B2995" t="s">
        <v>1214</v>
      </c>
      <c r="C2995" t="s">
        <v>6485</v>
      </c>
      <c r="D2995" t="s">
        <v>5636</v>
      </c>
      <c r="E2995" t="s">
        <v>119</v>
      </c>
      <c r="F2995" t="s">
        <v>119</v>
      </c>
      <c r="G2995" t="s">
        <v>154</v>
      </c>
      <c r="H2995" t="s">
        <v>5707</v>
      </c>
      <c r="I2995" t="s">
        <v>6548</v>
      </c>
      <c r="N2995" t="s">
        <v>6349</v>
      </c>
      <c r="O2995" s="5">
        <f>0</f>
        <v>0</v>
      </c>
    </row>
    <row r="2996" spans="1:15" hidden="1" x14ac:dyDescent="0.35">
      <c r="A2996" t="s">
        <v>6942</v>
      </c>
      <c r="B2996" t="s">
        <v>1214</v>
      </c>
      <c r="C2996" t="s">
        <v>6485</v>
      </c>
      <c r="D2996" t="s">
        <v>5636</v>
      </c>
      <c r="E2996" t="s">
        <v>119</v>
      </c>
      <c r="F2996" t="s">
        <v>119</v>
      </c>
      <c r="G2996" t="s">
        <v>154</v>
      </c>
      <c r="H2996" t="s">
        <v>5707</v>
      </c>
      <c r="I2996" t="s">
        <v>6488</v>
      </c>
      <c r="N2996" t="s">
        <v>6349</v>
      </c>
      <c r="O2996" s="5">
        <f>0</f>
        <v>0</v>
      </c>
    </row>
    <row r="2997" spans="1:15" hidden="1" x14ac:dyDescent="0.35">
      <c r="A2997" t="s">
        <v>6942</v>
      </c>
      <c r="B2997" t="s">
        <v>1214</v>
      </c>
      <c r="C2997" t="s">
        <v>6357</v>
      </c>
      <c r="D2997" t="s">
        <v>7322</v>
      </c>
      <c r="E2997" t="s">
        <v>119</v>
      </c>
      <c r="F2997" t="s">
        <v>119</v>
      </c>
      <c r="G2997" t="s">
        <v>162</v>
      </c>
      <c r="H2997" t="s">
        <v>6347</v>
      </c>
      <c r="I2997" t="s">
        <v>6359</v>
      </c>
      <c r="N2997" t="s">
        <v>6349</v>
      </c>
      <c r="O2997" s="5">
        <f>0</f>
        <v>0</v>
      </c>
    </row>
    <row r="2998" spans="1:15" hidden="1" x14ac:dyDescent="0.35">
      <c r="A2998" t="s">
        <v>6942</v>
      </c>
      <c r="B2998" t="s">
        <v>1214</v>
      </c>
      <c r="C2998" t="s">
        <v>6357</v>
      </c>
      <c r="D2998" t="s">
        <v>7322</v>
      </c>
      <c r="E2998" t="s">
        <v>6360</v>
      </c>
      <c r="F2998" t="s">
        <v>119</v>
      </c>
      <c r="G2998" t="s">
        <v>162</v>
      </c>
      <c r="H2998" t="s">
        <v>6347</v>
      </c>
      <c r="I2998" t="s">
        <v>6362</v>
      </c>
      <c r="N2998" t="s">
        <v>6349</v>
      </c>
      <c r="O2998" s="5">
        <f>0</f>
        <v>0</v>
      </c>
    </row>
    <row r="2999" spans="1:15" hidden="1" x14ac:dyDescent="0.35">
      <c r="A2999" t="s">
        <v>6942</v>
      </c>
      <c r="B2999" t="s">
        <v>1214</v>
      </c>
      <c r="C2999" t="s">
        <v>6357</v>
      </c>
      <c r="D2999" t="s">
        <v>7323</v>
      </c>
      <c r="E2999" t="s">
        <v>6360</v>
      </c>
      <c r="F2999" t="s">
        <v>119</v>
      </c>
      <c r="G2999" t="s">
        <v>162</v>
      </c>
      <c r="H2999" t="s">
        <v>6347</v>
      </c>
      <c r="I2999" t="s">
        <v>6362</v>
      </c>
      <c r="N2999" t="s">
        <v>6349</v>
      </c>
      <c r="O2999" s="5">
        <f>0</f>
        <v>0</v>
      </c>
    </row>
    <row r="3000" spans="1:15" hidden="1" x14ac:dyDescent="0.35">
      <c r="A3000" t="s">
        <v>6942</v>
      </c>
      <c r="B3000" t="s">
        <v>1214</v>
      </c>
      <c r="C3000" t="s">
        <v>6357</v>
      </c>
      <c r="D3000" t="s">
        <v>7323</v>
      </c>
      <c r="E3000" t="s">
        <v>119</v>
      </c>
      <c r="F3000" t="s">
        <v>119</v>
      </c>
      <c r="G3000" t="s">
        <v>162</v>
      </c>
      <c r="H3000" t="s">
        <v>6347</v>
      </c>
      <c r="I3000" t="s">
        <v>6359</v>
      </c>
      <c r="N3000" t="s">
        <v>6349</v>
      </c>
      <c r="O3000" s="5">
        <f>0</f>
        <v>0</v>
      </c>
    </row>
    <row r="3001" spans="1:15" hidden="1" x14ac:dyDescent="0.35">
      <c r="A3001" t="s">
        <v>6942</v>
      </c>
      <c r="B3001" t="s">
        <v>1214</v>
      </c>
      <c r="C3001" t="s">
        <v>6357</v>
      </c>
      <c r="D3001" t="s">
        <v>7324</v>
      </c>
      <c r="E3001" t="s">
        <v>6360</v>
      </c>
      <c r="F3001" t="s">
        <v>119</v>
      </c>
      <c r="G3001" t="s">
        <v>162</v>
      </c>
      <c r="H3001" t="s">
        <v>6347</v>
      </c>
      <c r="I3001" t="s">
        <v>6361</v>
      </c>
      <c r="N3001" t="s">
        <v>6349</v>
      </c>
      <c r="O3001" s="5">
        <f>0</f>
        <v>0</v>
      </c>
    </row>
    <row r="3002" spans="1:15" hidden="1" x14ac:dyDescent="0.35">
      <c r="A3002" t="s">
        <v>6942</v>
      </c>
      <c r="B3002" t="s">
        <v>1214</v>
      </c>
      <c r="C3002" t="s">
        <v>6357</v>
      </c>
      <c r="D3002" t="s">
        <v>7324</v>
      </c>
      <c r="E3002" t="s">
        <v>119</v>
      </c>
      <c r="F3002" t="s">
        <v>119</v>
      </c>
      <c r="G3002" t="s">
        <v>162</v>
      </c>
      <c r="H3002" t="s">
        <v>6347</v>
      </c>
      <c r="I3002" t="s">
        <v>6359</v>
      </c>
      <c r="N3002" t="s">
        <v>6349</v>
      </c>
      <c r="O3002" s="5">
        <f>0</f>
        <v>0</v>
      </c>
    </row>
    <row r="3003" spans="1:15" hidden="1" x14ac:dyDescent="0.35">
      <c r="A3003" t="s">
        <v>6942</v>
      </c>
      <c r="B3003" t="s">
        <v>1214</v>
      </c>
      <c r="C3003" t="s">
        <v>6357</v>
      </c>
      <c r="D3003" t="s">
        <v>7324</v>
      </c>
      <c r="E3003" t="s">
        <v>6360</v>
      </c>
      <c r="F3003" t="s">
        <v>119</v>
      </c>
      <c r="G3003" t="s">
        <v>162</v>
      </c>
      <c r="H3003" t="s">
        <v>6347</v>
      </c>
      <c r="I3003" t="s">
        <v>6362</v>
      </c>
      <c r="N3003" t="s">
        <v>6349</v>
      </c>
      <c r="O3003" s="5">
        <f>0</f>
        <v>0</v>
      </c>
    </row>
    <row r="3004" spans="1:15" hidden="1" x14ac:dyDescent="0.35">
      <c r="A3004" t="s">
        <v>6942</v>
      </c>
      <c r="B3004" t="s">
        <v>1214</v>
      </c>
      <c r="C3004" t="s">
        <v>6363</v>
      </c>
      <c r="D3004" t="s">
        <v>6044</v>
      </c>
      <c r="E3004" t="s">
        <v>119</v>
      </c>
      <c r="F3004" t="s">
        <v>119</v>
      </c>
      <c r="G3004" t="s">
        <v>162</v>
      </c>
      <c r="H3004" t="s">
        <v>5707</v>
      </c>
      <c r="I3004" t="s">
        <v>6534</v>
      </c>
      <c r="N3004" t="s">
        <v>6349</v>
      </c>
      <c r="O3004" s="5">
        <f>0</f>
        <v>0</v>
      </c>
    </row>
    <row r="3005" spans="1:15" hidden="1" x14ac:dyDescent="0.35">
      <c r="A3005" t="s">
        <v>6942</v>
      </c>
      <c r="B3005" t="s">
        <v>1214</v>
      </c>
      <c r="C3005" t="s">
        <v>6363</v>
      </c>
      <c r="D3005" t="s">
        <v>6044</v>
      </c>
      <c r="E3005" t="s">
        <v>119</v>
      </c>
      <c r="F3005" t="s">
        <v>119</v>
      </c>
      <c r="G3005" t="s">
        <v>154</v>
      </c>
      <c r="H3005" t="s">
        <v>5707</v>
      </c>
      <c r="I3005" t="s">
        <v>6364</v>
      </c>
      <c r="N3005" t="s">
        <v>6349</v>
      </c>
      <c r="O3005" s="5">
        <f>0</f>
        <v>0</v>
      </c>
    </row>
    <row r="3006" spans="1:15" hidden="1" x14ac:dyDescent="0.35">
      <c r="A3006" t="s">
        <v>6942</v>
      </c>
      <c r="B3006" t="s">
        <v>41</v>
      </c>
      <c r="C3006" t="s">
        <v>6371</v>
      </c>
      <c r="D3006" t="s">
        <v>1223</v>
      </c>
      <c r="E3006" t="s">
        <v>119</v>
      </c>
      <c r="F3006" t="s">
        <v>119</v>
      </c>
      <c r="G3006" t="s">
        <v>154</v>
      </c>
      <c r="H3006" t="s">
        <v>6347</v>
      </c>
      <c r="I3006" t="s">
        <v>6376</v>
      </c>
      <c r="N3006" t="s">
        <v>6349</v>
      </c>
      <c r="O3006" s="5">
        <f>0</f>
        <v>0</v>
      </c>
    </row>
    <row r="3007" spans="1:15" hidden="1" x14ac:dyDescent="0.35">
      <c r="A3007" t="s">
        <v>6942</v>
      </c>
      <c r="B3007" t="s">
        <v>41</v>
      </c>
      <c r="C3007" t="s">
        <v>6371</v>
      </c>
      <c r="D3007" t="s">
        <v>1223</v>
      </c>
      <c r="E3007" t="s">
        <v>119</v>
      </c>
      <c r="F3007" t="s">
        <v>119</v>
      </c>
      <c r="G3007" t="s">
        <v>154</v>
      </c>
      <c r="H3007" t="s">
        <v>6347</v>
      </c>
      <c r="I3007" t="s">
        <v>6375</v>
      </c>
      <c r="N3007" t="s">
        <v>6349</v>
      </c>
      <c r="O3007" s="5">
        <f>0</f>
        <v>0</v>
      </c>
    </row>
    <row r="3008" spans="1:15" hidden="1" x14ac:dyDescent="0.35">
      <c r="A3008" t="s">
        <v>6942</v>
      </c>
      <c r="B3008" t="s">
        <v>41</v>
      </c>
      <c r="C3008" t="s">
        <v>6371</v>
      </c>
      <c r="D3008" t="s">
        <v>1223</v>
      </c>
      <c r="E3008" t="s">
        <v>119</v>
      </c>
      <c r="F3008" t="s">
        <v>119</v>
      </c>
      <c r="G3008" t="s">
        <v>154</v>
      </c>
      <c r="H3008" t="s">
        <v>5707</v>
      </c>
      <c r="I3008" t="s">
        <v>6379</v>
      </c>
      <c r="N3008" t="s">
        <v>6349</v>
      </c>
      <c r="O3008" s="5">
        <f>0</f>
        <v>0</v>
      </c>
    </row>
    <row r="3009" spans="1:15" hidden="1" x14ac:dyDescent="0.35">
      <c r="A3009" t="s">
        <v>6942</v>
      </c>
      <c r="B3009" t="s">
        <v>41</v>
      </c>
      <c r="C3009" t="s">
        <v>6371</v>
      </c>
      <c r="D3009" t="s">
        <v>1223</v>
      </c>
      <c r="E3009" t="s">
        <v>119</v>
      </c>
      <c r="F3009" t="s">
        <v>119</v>
      </c>
      <c r="G3009" t="s">
        <v>154</v>
      </c>
      <c r="H3009" t="s">
        <v>5707</v>
      </c>
      <c r="I3009" t="s">
        <v>6372</v>
      </c>
      <c r="N3009" t="s">
        <v>6349</v>
      </c>
      <c r="O3009" s="5">
        <f>0</f>
        <v>0</v>
      </c>
    </row>
    <row r="3010" spans="1:15" hidden="1" x14ac:dyDescent="0.35">
      <c r="A3010" t="s">
        <v>6942</v>
      </c>
      <c r="B3010" t="s">
        <v>41</v>
      </c>
      <c r="C3010" t="s">
        <v>6371</v>
      </c>
      <c r="D3010" t="s">
        <v>1223</v>
      </c>
      <c r="E3010" t="s">
        <v>119</v>
      </c>
      <c r="F3010" t="s">
        <v>119</v>
      </c>
      <c r="G3010" t="s">
        <v>162</v>
      </c>
      <c r="H3010" t="s">
        <v>5707</v>
      </c>
      <c r="I3010" t="s">
        <v>6421</v>
      </c>
      <c r="N3010" t="s">
        <v>6349</v>
      </c>
      <c r="O3010" s="5">
        <f>0</f>
        <v>0</v>
      </c>
    </row>
    <row r="3011" spans="1:15" hidden="1" x14ac:dyDescent="0.35">
      <c r="A3011" t="s">
        <v>6942</v>
      </c>
      <c r="B3011" t="s">
        <v>41</v>
      </c>
      <c r="C3011" t="s">
        <v>6371</v>
      </c>
      <c r="D3011" t="s">
        <v>1223</v>
      </c>
      <c r="E3011" t="s">
        <v>119</v>
      </c>
      <c r="F3011" t="s">
        <v>119</v>
      </c>
      <c r="G3011" t="s">
        <v>154</v>
      </c>
      <c r="H3011" t="s">
        <v>6347</v>
      </c>
      <c r="I3011" t="s">
        <v>6374</v>
      </c>
      <c r="N3011" t="s">
        <v>6349</v>
      </c>
      <c r="O3011" s="5">
        <f>0</f>
        <v>0</v>
      </c>
    </row>
    <row r="3012" spans="1:15" hidden="1" x14ac:dyDescent="0.35">
      <c r="A3012" t="s">
        <v>6942</v>
      </c>
      <c r="B3012" t="s">
        <v>41</v>
      </c>
      <c r="C3012" t="s">
        <v>6371</v>
      </c>
      <c r="D3012" t="s">
        <v>1223</v>
      </c>
      <c r="E3012" t="s">
        <v>119</v>
      </c>
      <c r="F3012" t="s">
        <v>119</v>
      </c>
      <c r="G3012" t="s">
        <v>154</v>
      </c>
      <c r="H3012" t="s">
        <v>5707</v>
      </c>
      <c r="I3012" t="s">
        <v>6377</v>
      </c>
      <c r="N3012" t="s">
        <v>6349</v>
      </c>
      <c r="O3012" s="5">
        <f>0</f>
        <v>0</v>
      </c>
    </row>
    <row r="3013" spans="1:15" hidden="1" x14ac:dyDescent="0.35">
      <c r="A3013" t="s">
        <v>6942</v>
      </c>
      <c r="B3013" t="s">
        <v>41</v>
      </c>
      <c r="C3013" t="s">
        <v>6371</v>
      </c>
      <c r="D3013" t="s">
        <v>1228</v>
      </c>
      <c r="E3013" t="s">
        <v>119</v>
      </c>
      <c r="F3013" t="s">
        <v>119</v>
      </c>
      <c r="G3013" t="s">
        <v>162</v>
      </c>
      <c r="H3013" t="s">
        <v>5707</v>
      </c>
      <c r="I3013" t="s">
        <v>6421</v>
      </c>
      <c r="N3013" t="s">
        <v>6349</v>
      </c>
      <c r="O3013" s="5">
        <f>0</f>
        <v>0</v>
      </c>
    </row>
    <row r="3014" spans="1:15" hidden="1" x14ac:dyDescent="0.35">
      <c r="A3014" t="s">
        <v>6942</v>
      </c>
      <c r="B3014" t="s">
        <v>41</v>
      </c>
      <c r="C3014" t="s">
        <v>6371</v>
      </c>
      <c r="D3014" t="s">
        <v>1228</v>
      </c>
      <c r="E3014" t="s">
        <v>119</v>
      </c>
      <c r="F3014" t="s">
        <v>119</v>
      </c>
      <c r="G3014" t="s">
        <v>154</v>
      </c>
      <c r="H3014" t="s">
        <v>5707</v>
      </c>
      <c r="I3014" t="s">
        <v>6379</v>
      </c>
      <c r="N3014" t="s">
        <v>6349</v>
      </c>
      <c r="O3014" s="5">
        <f>0</f>
        <v>0</v>
      </c>
    </row>
    <row r="3015" spans="1:15" hidden="1" x14ac:dyDescent="0.35">
      <c r="A3015" t="s">
        <v>6942</v>
      </c>
      <c r="B3015" t="s">
        <v>41</v>
      </c>
      <c r="C3015" t="s">
        <v>6371</v>
      </c>
      <c r="D3015" t="s">
        <v>1228</v>
      </c>
      <c r="E3015" t="s">
        <v>119</v>
      </c>
      <c r="F3015" t="s">
        <v>119</v>
      </c>
      <c r="G3015" t="s">
        <v>154</v>
      </c>
      <c r="H3015" t="s">
        <v>5707</v>
      </c>
      <c r="I3015" t="s">
        <v>6372</v>
      </c>
      <c r="N3015" t="s">
        <v>6349</v>
      </c>
      <c r="O3015" s="5">
        <f>0</f>
        <v>0</v>
      </c>
    </row>
    <row r="3016" spans="1:15" hidden="1" x14ac:dyDescent="0.35">
      <c r="A3016" t="s">
        <v>6942</v>
      </c>
      <c r="B3016" t="s">
        <v>41</v>
      </c>
      <c r="C3016" t="s">
        <v>6371</v>
      </c>
      <c r="D3016" t="s">
        <v>1228</v>
      </c>
      <c r="E3016" t="s">
        <v>119</v>
      </c>
      <c r="F3016" t="s">
        <v>119</v>
      </c>
      <c r="G3016" t="s">
        <v>154</v>
      </c>
      <c r="H3016" t="s">
        <v>5707</v>
      </c>
      <c r="I3016" t="s">
        <v>6377</v>
      </c>
      <c r="N3016" t="s">
        <v>6349</v>
      </c>
      <c r="O3016" s="5">
        <f>0</f>
        <v>0</v>
      </c>
    </row>
    <row r="3017" spans="1:15" hidden="1" x14ac:dyDescent="0.35">
      <c r="A3017" t="s">
        <v>6942</v>
      </c>
      <c r="B3017" t="s">
        <v>41</v>
      </c>
      <c r="C3017" t="s">
        <v>6371</v>
      </c>
      <c r="D3017" t="s">
        <v>1228</v>
      </c>
      <c r="E3017" t="s">
        <v>119</v>
      </c>
      <c r="F3017" t="s">
        <v>119</v>
      </c>
      <c r="G3017" t="s">
        <v>154</v>
      </c>
      <c r="H3017" t="s">
        <v>6347</v>
      </c>
      <c r="I3017" t="s">
        <v>6374</v>
      </c>
      <c r="N3017" t="s">
        <v>6349</v>
      </c>
      <c r="O3017" s="5">
        <f>0</f>
        <v>0</v>
      </c>
    </row>
    <row r="3018" spans="1:15" hidden="1" x14ac:dyDescent="0.35">
      <c r="A3018" t="s">
        <v>6942</v>
      </c>
      <c r="B3018" t="s">
        <v>41</v>
      </c>
      <c r="C3018" t="s">
        <v>6371</v>
      </c>
      <c r="D3018" t="s">
        <v>1228</v>
      </c>
      <c r="E3018" t="s">
        <v>119</v>
      </c>
      <c r="F3018" t="s">
        <v>119</v>
      </c>
      <c r="G3018" t="s">
        <v>154</v>
      </c>
      <c r="H3018" t="s">
        <v>6347</v>
      </c>
      <c r="I3018" t="s">
        <v>6376</v>
      </c>
      <c r="N3018" t="s">
        <v>6349</v>
      </c>
      <c r="O3018" s="5">
        <f>0</f>
        <v>0</v>
      </c>
    </row>
    <row r="3019" spans="1:15" hidden="1" x14ac:dyDescent="0.35">
      <c r="A3019" t="s">
        <v>6942</v>
      </c>
      <c r="B3019" t="s">
        <v>41</v>
      </c>
      <c r="C3019" t="s">
        <v>6371</v>
      </c>
      <c r="D3019" t="s">
        <v>1228</v>
      </c>
      <c r="E3019" t="s">
        <v>119</v>
      </c>
      <c r="F3019" t="s">
        <v>119</v>
      </c>
      <c r="G3019" t="s">
        <v>154</v>
      </c>
      <c r="H3019" t="s">
        <v>6347</v>
      </c>
      <c r="I3019" t="s">
        <v>6375</v>
      </c>
      <c r="N3019" t="s">
        <v>6349</v>
      </c>
      <c r="O3019" s="5">
        <f>0</f>
        <v>0</v>
      </c>
    </row>
    <row r="3020" spans="1:15" hidden="1" x14ac:dyDescent="0.35">
      <c r="A3020" t="s">
        <v>6942</v>
      </c>
      <c r="B3020" t="s">
        <v>41</v>
      </c>
      <c r="C3020" t="s">
        <v>6741</v>
      </c>
      <c r="D3020" t="s">
        <v>42</v>
      </c>
      <c r="E3020" t="s">
        <v>119</v>
      </c>
      <c r="F3020" t="s">
        <v>119</v>
      </c>
      <c r="G3020" t="s">
        <v>154</v>
      </c>
      <c r="H3020" t="s">
        <v>5707</v>
      </c>
      <c r="I3020" t="s">
        <v>6332</v>
      </c>
      <c r="N3020" t="s">
        <v>6349</v>
      </c>
      <c r="O3020" s="5">
        <f>0</f>
        <v>0</v>
      </c>
    </row>
    <row r="3021" spans="1:15" hidden="1" x14ac:dyDescent="0.35">
      <c r="A3021" t="s">
        <v>6942</v>
      </c>
      <c r="B3021" t="s">
        <v>41</v>
      </c>
      <c r="C3021" t="s">
        <v>6741</v>
      </c>
      <c r="D3021" t="s">
        <v>42</v>
      </c>
      <c r="E3021" t="s">
        <v>119</v>
      </c>
      <c r="F3021" t="s">
        <v>119</v>
      </c>
      <c r="G3021" t="s">
        <v>154</v>
      </c>
      <c r="H3021" t="s">
        <v>5707</v>
      </c>
      <c r="I3021" t="s">
        <v>6331</v>
      </c>
      <c r="N3021" t="s">
        <v>6349</v>
      </c>
      <c r="O3021" s="5">
        <f>0</f>
        <v>0</v>
      </c>
    </row>
    <row r="3022" spans="1:15" hidden="1" x14ac:dyDescent="0.35">
      <c r="A3022" t="s">
        <v>6942</v>
      </c>
      <c r="B3022" t="s">
        <v>41</v>
      </c>
      <c r="C3022" t="s">
        <v>6383</v>
      </c>
      <c r="D3022" t="s">
        <v>1225</v>
      </c>
      <c r="E3022" t="s">
        <v>119</v>
      </c>
      <c r="F3022" t="s">
        <v>119</v>
      </c>
      <c r="G3022" t="s">
        <v>161</v>
      </c>
      <c r="H3022" t="s">
        <v>5707</v>
      </c>
      <c r="I3022" t="s">
        <v>6384</v>
      </c>
      <c r="N3022" t="s">
        <v>6349</v>
      </c>
      <c r="O3022" s="5">
        <f>0</f>
        <v>0</v>
      </c>
    </row>
    <row r="3023" spans="1:15" hidden="1" x14ac:dyDescent="0.35">
      <c r="A3023" t="s">
        <v>6942</v>
      </c>
      <c r="B3023" t="s">
        <v>41</v>
      </c>
      <c r="C3023" t="s">
        <v>6383</v>
      </c>
      <c r="D3023" t="s">
        <v>1229</v>
      </c>
      <c r="E3023" t="s">
        <v>119</v>
      </c>
      <c r="F3023" t="s">
        <v>119</v>
      </c>
      <c r="G3023" t="s">
        <v>161</v>
      </c>
      <c r="H3023" t="s">
        <v>5707</v>
      </c>
      <c r="I3023" t="s">
        <v>6384</v>
      </c>
      <c r="N3023" t="s">
        <v>6349</v>
      </c>
      <c r="O3023" s="5">
        <f>0</f>
        <v>0</v>
      </c>
    </row>
    <row r="3024" spans="1:15" hidden="1" x14ac:dyDescent="0.35">
      <c r="A3024" t="s">
        <v>6942</v>
      </c>
      <c r="B3024" t="s">
        <v>41</v>
      </c>
      <c r="C3024" t="s">
        <v>6485</v>
      </c>
      <c r="D3024" t="s">
        <v>5639</v>
      </c>
      <c r="E3024" t="s">
        <v>119</v>
      </c>
      <c r="F3024" t="s">
        <v>119</v>
      </c>
      <c r="G3024" t="s">
        <v>154</v>
      </c>
      <c r="H3024" t="s">
        <v>5707</v>
      </c>
      <c r="I3024" t="s">
        <v>6491</v>
      </c>
      <c r="N3024" t="s">
        <v>6349</v>
      </c>
      <c r="O3024" s="5">
        <f>0</f>
        <v>0</v>
      </c>
    </row>
    <row r="3025" spans="1:15" hidden="1" x14ac:dyDescent="0.35">
      <c r="A3025" t="s">
        <v>6942</v>
      </c>
      <c r="B3025" t="s">
        <v>41</v>
      </c>
      <c r="C3025" t="s">
        <v>6485</v>
      </c>
      <c r="D3025" t="s">
        <v>5639</v>
      </c>
      <c r="E3025" t="s">
        <v>119</v>
      </c>
      <c r="F3025" t="s">
        <v>119</v>
      </c>
      <c r="G3025" t="s">
        <v>154</v>
      </c>
      <c r="H3025" t="s">
        <v>5707</v>
      </c>
      <c r="I3025" t="s">
        <v>6487</v>
      </c>
      <c r="N3025" t="s">
        <v>6349</v>
      </c>
      <c r="O3025" s="5">
        <f>0</f>
        <v>0</v>
      </c>
    </row>
    <row r="3026" spans="1:15" hidden="1" x14ac:dyDescent="0.35">
      <c r="A3026" t="s">
        <v>6942</v>
      </c>
      <c r="B3026" t="s">
        <v>41</v>
      </c>
      <c r="C3026" t="s">
        <v>6485</v>
      </c>
      <c r="D3026" t="s">
        <v>5639</v>
      </c>
      <c r="E3026" t="s">
        <v>119</v>
      </c>
      <c r="F3026" t="s">
        <v>119</v>
      </c>
      <c r="G3026" t="s">
        <v>154</v>
      </c>
      <c r="H3026" t="s">
        <v>5707</v>
      </c>
      <c r="I3026" t="s">
        <v>6488</v>
      </c>
      <c r="N3026" t="s">
        <v>6349</v>
      </c>
      <c r="O3026" s="5">
        <f>0</f>
        <v>0</v>
      </c>
    </row>
    <row r="3027" spans="1:15" hidden="1" x14ac:dyDescent="0.35">
      <c r="A3027" t="s">
        <v>6942</v>
      </c>
      <c r="B3027" t="s">
        <v>41</v>
      </c>
      <c r="C3027" t="s">
        <v>6485</v>
      </c>
      <c r="D3027" t="s">
        <v>5639</v>
      </c>
      <c r="E3027" t="s">
        <v>119</v>
      </c>
      <c r="F3027" t="s">
        <v>119</v>
      </c>
      <c r="G3027" t="s">
        <v>162</v>
      </c>
      <c r="H3027" t="s">
        <v>6347</v>
      </c>
      <c r="I3027" t="s">
        <v>6489</v>
      </c>
      <c r="N3027" t="s">
        <v>6349</v>
      </c>
      <c r="O3027" s="5">
        <f>0</f>
        <v>0</v>
      </c>
    </row>
    <row r="3028" spans="1:15" hidden="1" x14ac:dyDescent="0.35">
      <c r="A3028" t="s">
        <v>6942</v>
      </c>
      <c r="B3028" t="s">
        <v>41</v>
      </c>
      <c r="C3028" t="s">
        <v>6485</v>
      </c>
      <c r="D3028" t="s">
        <v>5641</v>
      </c>
      <c r="E3028" t="s">
        <v>119</v>
      </c>
      <c r="F3028" t="s">
        <v>119</v>
      </c>
      <c r="G3028" t="s">
        <v>154</v>
      </c>
      <c r="H3028" t="s">
        <v>5707</v>
      </c>
      <c r="I3028" t="s">
        <v>6488</v>
      </c>
      <c r="N3028" t="s">
        <v>6349</v>
      </c>
      <c r="O3028" s="5">
        <f>0</f>
        <v>0</v>
      </c>
    </row>
    <row r="3029" spans="1:15" hidden="1" x14ac:dyDescent="0.35">
      <c r="A3029" t="s">
        <v>6942</v>
      </c>
      <c r="B3029" t="s">
        <v>41</v>
      </c>
      <c r="C3029" t="s">
        <v>6485</v>
      </c>
      <c r="D3029" t="s">
        <v>5641</v>
      </c>
      <c r="E3029" t="s">
        <v>119</v>
      </c>
      <c r="F3029" t="s">
        <v>119</v>
      </c>
      <c r="G3029" t="s">
        <v>154</v>
      </c>
      <c r="H3029" t="s">
        <v>5707</v>
      </c>
      <c r="I3029" t="s">
        <v>6487</v>
      </c>
      <c r="N3029" t="s">
        <v>6349</v>
      </c>
      <c r="O3029" s="5">
        <f>0</f>
        <v>0</v>
      </c>
    </row>
    <row r="3030" spans="1:15" hidden="1" x14ac:dyDescent="0.35">
      <c r="A3030" t="s">
        <v>6942</v>
      </c>
      <c r="B3030" t="s">
        <v>41</v>
      </c>
      <c r="C3030" t="s">
        <v>6485</v>
      </c>
      <c r="D3030" t="s">
        <v>5641</v>
      </c>
      <c r="E3030" t="s">
        <v>119</v>
      </c>
      <c r="F3030" t="s">
        <v>119</v>
      </c>
      <c r="G3030" t="s">
        <v>162</v>
      </c>
      <c r="H3030" t="s">
        <v>6347</v>
      </c>
      <c r="I3030" t="s">
        <v>6489</v>
      </c>
      <c r="N3030" t="s">
        <v>6349</v>
      </c>
      <c r="O3030" s="5">
        <f>0</f>
        <v>0</v>
      </c>
    </row>
    <row r="3031" spans="1:15" hidden="1" x14ac:dyDescent="0.35">
      <c r="A3031" t="s">
        <v>6942</v>
      </c>
      <c r="B3031" t="s">
        <v>41</v>
      </c>
      <c r="C3031" t="s">
        <v>6485</v>
      </c>
      <c r="D3031" t="s">
        <v>5646</v>
      </c>
      <c r="E3031" t="s">
        <v>119</v>
      </c>
      <c r="F3031" t="s">
        <v>119</v>
      </c>
      <c r="G3031" t="s">
        <v>154</v>
      </c>
      <c r="H3031" t="s">
        <v>5707</v>
      </c>
      <c r="I3031" t="s">
        <v>6491</v>
      </c>
      <c r="N3031" t="s">
        <v>6349</v>
      </c>
      <c r="O3031" s="5">
        <f>0</f>
        <v>0</v>
      </c>
    </row>
    <row r="3032" spans="1:15" hidden="1" x14ac:dyDescent="0.35">
      <c r="A3032" t="s">
        <v>6942</v>
      </c>
      <c r="B3032" t="s">
        <v>41</v>
      </c>
      <c r="C3032" t="s">
        <v>6485</v>
      </c>
      <c r="D3032" t="s">
        <v>5646</v>
      </c>
      <c r="E3032" t="s">
        <v>119</v>
      </c>
      <c r="F3032" t="s">
        <v>119</v>
      </c>
      <c r="G3032" t="s">
        <v>154</v>
      </c>
      <c r="H3032" t="s">
        <v>5707</v>
      </c>
      <c r="I3032" t="s">
        <v>6487</v>
      </c>
      <c r="N3032" t="s">
        <v>6349</v>
      </c>
      <c r="O3032" s="5">
        <f>0</f>
        <v>0</v>
      </c>
    </row>
    <row r="3033" spans="1:15" hidden="1" x14ac:dyDescent="0.35">
      <c r="A3033" t="s">
        <v>6942</v>
      </c>
      <c r="B3033" t="s">
        <v>41</v>
      </c>
      <c r="C3033" t="s">
        <v>6485</v>
      </c>
      <c r="D3033" t="s">
        <v>5646</v>
      </c>
      <c r="E3033" t="s">
        <v>119</v>
      </c>
      <c r="F3033" t="s">
        <v>119</v>
      </c>
      <c r="G3033" t="s">
        <v>162</v>
      </c>
      <c r="H3033" t="s">
        <v>6347</v>
      </c>
      <c r="I3033" t="s">
        <v>6489</v>
      </c>
      <c r="N3033" t="s">
        <v>6349</v>
      </c>
      <c r="O3033" s="5">
        <f>0</f>
        <v>0</v>
      </c>
    </row>
    <row r="3034" spans="1:15" hidden="1" x14ac:dyDescent="0.35">
      <c r="A3034" t="s">
        <v>6942</v>
      </c>
      <c r="B3034" t="s">
        <v>41</v>
      </c>
      <c r="C3034" t="s">
        <v>6485</v>
      </c>
      <c r="D3034" t="s">
        <v>5648</v>
      </c>
      <c r="E3034" t="s">
        <v>119</v>
      </c>
      <c r="F3034" t="s">
        <v>119</v>
      </c>
      <c r="G3034" t="s">
        <v>154</v>
      </c>
      <c r="H3034" t="s">
        <v>5707</v>
      </c>
      <c r="I3034" t="s">
        <v>6548</v>
      </c>
      <c r="N3034" t="s">
        <v>6349</v>
      </c>
      <c r="O3034" s="5">
        <f>0</f>
        <v>0</v>
      </c>
    </row>
    <row r="3035" spans="1:15" hidden="1" x14ac:dyDescent="0.35">
      <c r="A3035" t="s">
        <v>6942</v>
      </c>
      <c r="B3035" t="s">
        <v>41</v>
      </c>
      <c r="C3035" t="s">
        <v>6485</v>
      </c>
      <c r="D3035" t="s">
        <v>5648</v>
      </c>
      <c r="E3035" t="s">
        <v>119</v>
      </c>
      <c r="F3035" t="s">
        <v>119</v>
      </c>
      <c r="G3035" t="s">
        <v>162</v>
      </c>
      <c r="H3035" t="s">
        <v>6347</v>
      </c>
      <c r="I3035" t="s">
        <v>6489</v>
      </c>
      <c r="N3035" t="s">
        <v>6349</v>
      </c>
      <c r="O3035" s="5">
        <f>0</f>
        <v>0</v>
      </c>
    </row>
    <row r="3036" spans="1:15" hidden="1" x14ac:dyDescent="0.35">
      <c r="A3036" t="s">
        <v>6942</v>
      </c>
      <c r="B3036" t="s">
        <v>41</v>
      </c>
      <c r="C3036" t="s">
        <v>6485</v>
      </c>
      <c r="D3036" t="s">
        <v>5648</v>
      </c>
      <c r="E3036" t="s">
        <v>119</v>
      </c>
      <c r="F3036" t="s">
        <v>119</v>
      </c>
      <c r="G3036" t="s">
        <v>154</v>
      </c>
      <c r="H3036" t="s">
        <v>5707</v>
      </c>
      <c r="I3036" t="s">
        <v>6491</v>
      </c>
      <c r="N3036" t="s">
        <v>6349</v>
      </c>
      <c r="O3036" s="5">
        <f>0</f>
        <v>0</v>
      </c>
    </row>
    <row r="3037" spans="1:15" hidden="1" x14ac:dyDescent="0.35">
      <c r="A3037" t="s">
        <v>6942</v>
      </c>
      <c r="B3037" t="s">
        <v>41</v>
      </c>
      <c r="C3037" t="s">
        <v>6485</v>
      </c>
      <c r="D3037" t="s">
        <v>5648</v>
      </c>
      <c r="E3037" t="s">
        <v>119</v>
      </c>
      <c r="F3037" t="s">
        <v>119</v>
      </c>
      <c r="G3037" t="s">
        <v>154</v>
      </c>
      <c r="H3037" t="s">
        <v>5707</v>
      </c>
      <c r="I3037" t="s">
        <v>6487</v>
      </c>
      <c r="N3037" t="s">
        <v>6349</v>
      </c>
      <c r="O3037" s="5">
        <f>0</f>
        <v>0</v>
      </c>
    </row>
    <row r="3038" spans="1:15" hidden="1" x14ac:dyDescent="0.35">
      <c r="A3038" t="s">
        <v>6942</v>
      </c>
      <c r="B3038" t="s">
        <v>41</v>
      </c>
      <c r="C3038" t="s">
        <v>6485</v>
      </c>
      <c r="D3038" t="s">
        <v>5648</v>
      </c>
      <c r="E3038" t="s">
        <v>119</v>
      </c>
      <c r="F3038" t="s">
        <v>119</v>
      </c>
      <c r="G3038" t="s">
        <v>162</v>
      </c>
      <c r="H3038" t="s">
        <v>5707</v>
      </c>
      <c r="I3038" t="s">
        <v>6490</v>
      </c>
      <c r="N3038" t="s">
        <v>6349</v>
      </c>
      <c r="O3038" s="5">
        <f>0</f>
        <v>0</v>
      </c>
    </row>
    <row r="3039" spans="1:15" hidden="1" x14ac:dyDescent="0.35">
      <c r="A3039" t="s">
        <v>6942</v>
      </c>
      <c r="B3039" t="s">
        <v>41</v>
      </c>
      <c r="C3039" t="s">
        <v>7325</v>
      </c>
      <c r="D3039" t="s">
        <v>138</v>
      </c>
      <c r="E3039" t="s">
        <v>119</v>
      </c>
      <c r="F3039" t="s">
        <v>119</v>
      </c>
      <c r="G3039" t="s">
        <v>154</v>
      </c>
      <c r="H3039" t="s">
        <v>5707</v>
      </c>
      <c r="I3039" t="s">
        <v>7326</v>
      </c>
      <c r="N3039" t="s">
        <v>6349</v>
      </c>
      <c r="O3039" s="5">
        <f>0</f>
        <v>0</v>
      </c>
    </row>
    <row r="3040" spans="1:15" hidden="1" x14ac:dyDescent="0.35">
      <c r="A3040" t="s">
        <v>6942</v>
      </c>
      <c r="B3040" t="s">
        <v>41</v>
      </c>
      <c r="C3040" t="s">
        <v>6357</v>
      </c>
      <c r="D3040" t="s">
        <v>5740</v>
      </c>
      <c r="E3040" t="s">
        <v>119</v>
      </c>
      <c r="F3040" t="s">
        <v>119</v>
      </c>
      <c r="G3040" t="s">
        <v>162</v>
      </c>
      <c r="H3040" t="s">
        <v>6347</v>
      </c>
      <c r="I3040" t="s">
        <v>6359</v>
      </c>
      <c r="N3040" t="s">
        <v>6349</v>
      </c>
      <c r="O3040" s="5">
        <f>0</f>
        <v>0</v>
      </c>
    </row>
    <row r="3041" spans="1:15" hidden="1" x14ac:dyDescent="0.35">
      <c r="A3041" t="s">
        <v>6942</v>
      </c>
      <c r="B3041" t="s">
        <v>41</v>
      </c>
      <c r="C3041" t="s">
        <v>6357</v>
      </c>
      <c r="D3041" t="s">
        <v>5740</v>
      </c>
      <c r="E3041" t="s">
        <v>6360</v>
      </c>
      <c r="F3041" t="s">
        <v>119</v>
      </c>
      <c r="G3041" t="s">
        <v>162</v>
      </c>
      <c r="H3041" t="s">
        <v>6347</v>
      </c>
      <c r="I3041" t="s">
        <v>6361</v>
      </c>
      <c r="N3041" t="s">
        <v>6349</v>
      </c>
      <c r="O3041" s="5">
        <f>0</f>
        <v>0</v>
      </c>
    </row>
    <row r="3042" spans="1:15" hidden="1" x14ac:dyDescent="0.35">
      <c r="A3042" t="s">
        <v>6942</v>
      </c>
      <c r="B3042" t="s">
        <v>41</v>
      </c>
      <c r="C3042" t="s">
        <v>6357</v>
      </c>
      <c r="D3042" t="s">
        <v>5740</v>
      </c>
      <c r="E3042" t="s">
        <v>6360</v>
      </c>
      <c r="F3042" t="s">
        <v>119</v>
      </c>
      <c r="G3042" t="s">
        <v>162</v>
      </c>
      <c r="H3042" t="s">
        <v>6347</v>
      </c>
      <c r="I3042" t="s">
        <v>6362</v>
      </c>
      <c r="N3042" t="s">
        <v>6349</v>
      </c>
      <c r="O3042" s="5">
        <f>0</f>
        <v>0</v>
      </c>
    </row>
    <row r="3043" spans="1:15" hidden="1" x14ac:dyDescent="0.35">
      <c r="A3043" t="s">
        <v>6942</v>
      </c>
      <c r="B3043" t="s">
        <v>41</v>
      </c>
      <c r="C3043" t="s">
        <v>6357</v>
      </c>
      <c r="D3043" t="s">
        <v>7327</v>
      </c>
      <c r="E3043" t="s">
        <v>6360</v>
      </c>
      <c r="F3043" t="s">
        <v>119</v>
      </c>
      <c r="G3043" t="s">
        <v>162</v>
      </c>
      <c r="H3043" t="s">
        <v>6347</v>
      </c>
      <c r="I3043" t="s">
        <v>6362</v>
      </c>
      <c r="N3043" t="s">
        <v>6349</v>
      </c>
      <c r="O3043" s="5">
        <f>0</f>
        <v>0</v>
      </c>
    </row>
    <row r="3044" spans="1:15" hidden="1" x14ac:dyDescent="0.35">
      <c r="A3044" t="s">
        <v>6942</v>
      </c>
      <c r="B3044" t="s">
        <v>41</v>
      </c>
      <c r="C3044" t="s">
        <v>6357</v>
      </c>
      <c r="D3044" t="s">
        <v>7327</v>
      </c>
      <c r="E3044" t="s">
        <v>119</v>
      </c>
      <c r="F3044" t="s">
        <v>119</v>
      </c>
      <c r="G3044" t="s">
        <v>162</v>
      </c>
      <c r="H3044" t="s">
        <v>6347</v>
      </c>
      <c r="I3044" t="s">
        <v>6359</v>
      </c>
      <c r="N3044" t="s">
        <v>6349</v>
      </c>
      <c r="O3044" s="5">
        <f>0</f>
        <v>0</v>
      </c>
    </row>
    <row r="3045" spans="1:15" hidden="1" x14ac:dyDescent="0.35">
      <c r="A3045" t="s">
        <v>6942</v>
      </c>
      <c r="B3045" t="s">
        <v>41</v>
      </c>
      <c r="C3045" t="s">
        <v>6363</v>
      </c>
      <c r="D3045" t="s">
        <v>6048</v>
      </c>
      <c r="E3045" t="s">
        <v>119</v>
      </c>
      <c r="F3045" t="s">
        <v>119</v>
      </c>
      <c r="G3045" t="s">
        <v>154</v>
      </c>
      <c r="H3045" t="s">
        <v>6347</v>
      </c>
      <c r="I3045" t="s">
        <v>6492</v>
      </c>
      <c r="N3045" t="s">
        <v>6349</v>
      </c>
      <c r="O3045" s="5">
        <f>0</f>
        <v>0</v>
      </c>
    </row>
    <row r="3046" spans="1:15" hidden="1" x14ac:dyDescent="0.35">
      <c r="A3046" t="s">
        <v>6942</v>
      </c>
      <c r="B3046" t="s">
        <v>41</v>
      </c>
      <c r="C3046" t="s">
        <v>6363</v>
      </c>
      <c r="D3046" t="s">
        <v>6052</v>
      </c>
      <c r="E3046" t="s">
        <v>119</v>
      </c>
      <c r="F3046" t="s">
        <v>119</v>
      </c>
      <c r="G3046" t="s">
        <v>154</v>
      </c>
      <c r="H3046" t="s">
        <v>5707</v>
      </c>
      <c r="I3046" t="s">
        <v>6364</v>
      </c>
      <c r="N3046" t="s">
        <v>6349</v>
      </c>
      <c r="O3046" s="5">
        <f>0</f>
        <v>0</v>
      </c>
    </row>
    <row r="3047" spans="1:15" hidden="1" x14ac:dyDescent="0.35">
      <c r="A3047" t="s">
        <v>6942</v>
      </c>
      <c r="B3047" t="s">
        <v>4554</v>
      </c>
      <c r="C3047" t="s">
        <v>6383</v>
      </c>
      <c r="D3047" t="s">
        <v>4592</v>
      </c>
      <c r="E3047" t="s">
        <v>119</v>
      </c>
      <c r="F3047" t="s">
        <v>119</v>
      </c>
      <c r="G3047" t="s">
        <v>161</v>
      </c>
      <c r="H3047" t="s">
        <v>5707</v>
      </c>
      <c r="I3047" t="s">
        <v>6384</v>
      </c>
      <c r="N3047" t="s">
        <v>6349</v>
      </c>
      <c r="O3047" s="5">
        <f>0</f>
        <v>0</v>
      </c>
    </row>
    <row r="3048" spans="1:15" hidden="1" x14ac:dyDescent="0.35">
      <c r="A3048" t="s">
        <v>6942</v>
      </c>
      <c r="B3048" t="s">
        <v>4554</v>
      </c>
      <c r="C3048" t="s">
        <v>6383</v>
      </c>
      <c r="D3048" t="s">
        <v>4595</v>
      </c>
      <c r="E3048" t="s">
        <v>119</v>
      </c>
      <c r="F3048" t="s">
        <v>119</v>
      </c>
      <c r="G3048" t="s">
        <v>161</v>
      </c>
      <c r="H3048" t="s">
        <v>5707</v>
      </c>
      <c r="I3048" t="s">
        <v>6384</v>
      </c>
      <c r="N3048" t="s">
        <v>6349</v>
      </c>
      <c r="O3048" s="5">
        <f>0</f>
        <v>0</v>
      </c>
    </row>
    <row r="3049" spans="1:15" hidden="1" x14ac:dyDescent="0.35">
      <c r="A3049" t="s">
        <v>6942</v>
      </c>
      <c r="B3049" t="s">
        <v>4554</v>
      </c>
      <c r="C3049" t="s">
        <v>6485</v>
      </c>
      <c r="D3049" t="s">
        <v>5649</v>
      </c>
      <c r="E3049" t="s">
        <v>119</v>
      </c>
      <c r="F3049" t="s">
        <v>119</v>
      </c>
      <c r="G3049" t="s">
        <v>154</v>
      </c>
      <c r="H3049" t="s">
        <v>5707</v>
      </c>
      <c r="I3049" t="s">
        <v>6491</v>
      </c>
      <c r="N3049" t="s">
        <v>6349</v>
      </c>
      <c r="O3049" s="5">
        <f>0</f>
        <v>0</v>
      </c>
    </row>
    <row r="3050" spans="1:15" hidden="1" x14ac:dyDescent="0.35">
      <c r="A3050" t="s">
        <v>6942</v>
      </c>
      <c r="B3050" t="s">
        <v>4554</v>
      </c>
      <c r="C3050" t="s">
        <v>6485</v>
      </c>
      <c r="D3050" t="s">
        <v>5649</v>
      </c>
      <c r="E3050" t="s">
        <v>119</v>
      </c>
      <c r="F3050" t="s">
        <v>119</v>
      </c>
      <c r="G3050" t="s">
        <v>154</v>
      </c>
      <c r="H3050" t="s">
        <v>5707</v>
      </c>
      <c r="I3050" t="s">
        <v>6487</v>
      </c>
      <c r="N3050" t="s">
        <v>6349</v>
      </c>
      <c r="O3050" s="5">
        <f>0</f>
        <v>0</v>
      </c>
    </row>
    <row r="3051" spans="1:15" hidden="1" x14ac:dyDescent="0.35">
      <c r="A3051" t="s">
        <v>6942</v>
      </c>
      <c r="B3051" t="s">
        <v>4554</v>
      </c>
      <c r="C3051" t="s">
        <v>6485</v>
      </c>
      <c r="D3051" t="s">
        <v>5649</v>
      </c>
      <c r="E3051" t="s">
        <v>119</v>
      </c>
      <c r="F3051" t="s">
        <v>119</v>
      </c>
      <c r="G3051" t="s">
        <v>162</v>
      </c>
      <c r="H3051" t="s">
        <v>6347</v>
      </c>
      <c r="I3051" t="s">
        <v>6489</v>
      </c>
      <c r="N3051" t="s">
        <v>6349</v>
      </c>
      <c r="O3051" s="5">
        <f>0</f>
        <v>0</v>
      </c>
    </row>
    <row r="3052" spans="1:15" hidden="1" x14ac:dyDescent="0.35">
      <c r="A3052" t="s">
        <v>6942</v>
      </c>
      <c r="B3052" t="s">
        <v>1092</v>
      </c>
      <c r="C3052" t="s">
        <v>6367</v>
      </c>
      <c r="D3052" t="s">
        <v>2620</v>
      </c>
      <c r="E3052" t="s">
        <v>119</v>
      </c>
      <c r="F3052" t="s">
        <v>119</v>
      </c>
      <c r="G3052" t="s">
        <v>162</v>
      </c>
      <c r="H3052" t="s">
        <v>6347</v>
      </c>
      <c r="I3052" t="s">
        <v>6370</v>
      </c>
      <c r="N3052" t="s">
        <v>6349</v>
      </c>
      <c r="O3052" s="5">
        <f>0</f>
        <v>0</v>
      </c>
    </row>
    <row r="3053" spans="1:15" hidden="1" x14ac:dyDescent="0.35">
      <c r="A3053" t="s">
        <v>6942</v>
      </c>
      <c r="B3053" t="s">
        <v>1092</v>
      </c>
      <c r="C3053" t="s">
        <v>6367</v>
      </c>
      <c r="D3053" t="s">
        <v>7328</v>
      </c>
      <c r="E3053" t="s">
        <v>119</v>
      </c>
      <c r="F3053" t="s">
        <v>119</v>
      </c>
      <c r="G3053" t="s">
        <v>162</v>
      </c>
      <c r="H3053" t="s">
        <v>6347</v>
      </c>
      <c r="I3053" t="s">
        <v>6370</v>
      </c>
      <c r="N3053" t="s">
        <v>6349</v>
      </c>
      <c r="O3053" s="5">
        <f>0</f>
        <v>0</v>
      </c>
    </row>
    <row r="3054" spans="1:15" hidden="1" x14ac:dyDescent="0.35">
      <c r="A3054" t="s">
        <v>6942</v>
      </c>
      <c r="B3054" t="s">
        <v>1092</v>
      </c>
      <c r="C3054" t="s">
        <v>6367</v>
      </c>
      <c r="D3054" t="s">
        <v>7329</v>
      </c>
      <c r="E3054" t="s">
        <v>119</v>
      </c>
      <c r="F3054" t="s">
        <v>119</v>
      </c>
      <c r="G3054" t="s">
        <v>162</v>
      </c>
      <c r="H3054" t="s">
        <v>6347</v>
      </c>
      <c r="I3054" t="s">
        <v>6370</v>
      </c>
      <c r="N3054" t="s">
        <v>6349</v>
      </c>
      <c r="O3054" s="5">
        <f>0</f>
        <v>0</v>
      </c>
    </row>
    <row r="3055" spans="1:15" hidden="1" x14ac:dyDescent="0.35">
      <c r="A3055" t="s">
        <v>6942</v>
      </c>
      <c r="B3055" t="s">
        <v>1092</v>
      </c>
      <c r="C3055" t="s">
        <v>6367</v>
      </c>
      <c r="D3055" t="s">
        <v>7330</v>
      </c>
      <c r="E3055" t="s">
        <v>119</v>
      </c>
      <c r="F3055" t="s">
        <v>119</v>
      </c>
      <c r="G3055" t="s">
        <v>162</v>
      </c>
      <c r="H3055" t="s">
        <v>6347</v>
      </c>
      <c r="I3055" t="s">
        <v>6370</v>
      </c>
      <c r="N3055" t="s">
        <v>6349</v>
      </c>
      <c r="O3055" s="5">
        <f>0</f>
        <v>0</v>
      </c>
    </row>
    <row r="3056" spans="1:15" hidden="1" x14ac:dyDescent="0.35">
      <c r="A3056" t="s">
        <v>6942</v>
      </c>
      <c r="B3056" t="s">
        <v>1092</v>
      </c>
      <c r="C3056" t="s">
        <v>6367</v>
      </c>
      <c r="D3056" t="s">
        <v>7331</v>
      </c>
      <c r="E3056" t="s">
        <v>119</v>
      </c>
      <c r="F3056" t="s">
        <v>119</v>
      </c>
      <c r="G3056" t="s">
        <v>162</v>
      </c>
      <c r="H3056" t="s">
        <v>6347</v>
      </c>
      <c r="I3056" t="s">
        <v>6370</v>
      </c>
      <c r="N3056" t="s">
        <v>6349</v>
      </c>
      <c r="O3056" s="5">
        <f>0</f>
        <v>0</v>
      </c>
    </row>
    <row r="3057" spans="1:15" hidden="1" x14ac:dyDescent="0.35">
      <c r="A3057" t="s">
        <v>6942</v>
      </c>
      <c r="B3057" t="s">
        <v>1092</v>
      </c>
      <c r="C3057" t="s">
        <v>6367</v>
      </c>
      <c r="D3057" t="s">
        <v>2374</v>
      </c>
      <c r="E3057" t="s">
        <v>119</v>
      </c>
      <c r="F3057" t="s">
        <v>119</v>
      </c>
      <c r="G3057" t="s">
        <v>162</v>
      </c>
      <c r="H3057" t="s">
        <v>6347</v>
      </c>
      <c r="I3057" t="s">
        <v>6370</v>
      </c>
      <c r="N3057" t="s">
        <v>6349</v>
      </c>
      <c r="O3057" s="5">
        <f>0</f>
        <v>0</v>
      </c>
    </row>
    <row r="3058" spans="1:15" hidden="1" x14ac:dyDescent="0.35">
      <c r="A3058" t="s">
        <v>6942</v>
      </c>
      <c r="B3058" t="s">
        <v>1092</v>
      </c>
      <c r="C3058" t="s">
        <v>6367</v>
      </c>
      <c r="D3058" t="s">
        <v>7332</v>
      </c>
      <c r="E3058" t="s">
        <v>119</v>
      </c>
      <c r="F3058" t="s">
        <v>119</v>
      </c>
      <c r="G3058" t="s">
        <v>162</v>
      </c>
      <c r="H3058" t="s">
        <v>6347</v>
      </c>
      <c r="I3058" t="s">
        <v>6370</v>
      </c>
      <c r="N3058" t="s">
        <v>6349</v>
      </c>
      <c r="O3058" s="5">
        <f>0</f>
        <v>0</v>
      </c>
    </row>
    <row r="3059" spans="1:15" hidden="1" x14ac:dyDescent="0.35">
      <c r="A3059" t="s">
        <v>6942</v>
      </c>
      <c r="B3059" t="s">
        <v>1092</v>
      </c>
      <c r="C3059" t="s">
        <v>6367</v>
      </c>
      <c r="D3059" t="s">
        <v>7333</v>
      </c>
      <c r="E3059" t="s">
        <v>119</v>
      </c>
      <c r="F3059" t="s">
        <v>119</v>
      </c>
      <c r="G3059" t="s">
        <v>162</v>
      </c>
      <c r="H3059" t="s">
        <v>5707</v>
      </c>
      <c r="I3059" t="s">
        <v>6369</v>
      </c>
      <c r="N3059" t="s">
        <v>6349</v>
      </c>
      <c r="O3059" s="5">
        <f>0</f>
        <v>0</v>
      </c>
    </row>
    <row r="3060" spans="1:15" hidden="1" x14ac:dyDescent="0.35">
      <c r="A3060" t="s">
        <v>6942</v>
      </c>
      <c r="B3060" t="s">
        <v>1092</v>
      </c>
      <c r="C3060" t="s">
        <v>6367</v>
      </c>
      <c r="D3060" t="s">
        <v>7333</v>
      </c>
      <c r="E3060" t="s">
        <v>119</v>
      </c>
      <c r="F3060" t="s">
        <v>119</v>
      </c>
      <c r="G3060" t="s">
        <v>162</v>
      </c>
      <c r="H3060" t="s">
        <v>6347</v>
      </c>
      <c r="I3060" t="s">
        <v>6370</v>
      </c>
      <c r="N3060" t="s">
        <v>6349</v>
      </c>
      <c r="O3060" s="5">
        <f>0</f>
        <v>0</v>
      </c>
    </row>
    <row r="3061" spans="1:15" hidden="1" x14ac:dyDescent="0.35">
      <c r="A3061" t="s">
        <v>6942</v>
      </c>
      <c r="B3061" t="s">
        <v>1092</v>
      </c>
      <c r="C3061" t="s">
        <v>6367</v>
      </c>
      <c r="D3061" t="s">
        <v>7334</v>
      </c>
      <c r="E3061" t="s">
        <v>119</v>
      </c>
      <c r="F3061" t="s">
        <v>119</v>
      </c>
      <c r="G3061" t="s">
        <v>162</v>
      </c>
      <c r="H3061" t="s">
        <v>6347</v>
      </c>
      <c r="I3061" t="s">
        <v>6370</v>
      </c>
      <c r="N3061" t="s">
        <v>6349</v>
      </c>
      <c r="O3061" s="5">
        <f>0</f>
        <v>0</v>
      </c>
    </row>
    <row r="3062" spans="1:15" hidden="1" x14ac:dyDescent="0.35">
      <c r="A3062" t="s">
        <v>6942</v>
      </c>
      <c r="B3062" t="s">
        <v>1092</v>
      </c>
      <c r="C3062" t="s">
        <v>6371</v>
      </c>
      <c r="D3062" t="s">
        <v>1232</v>
      </c>
      <c r="E3062" t="s">
        <v>119</v>
      </c>
      <c r="F3062" t="s">
        <v>119</v>
      </c>
      <c r="G3062" t="s">
        <v>162</v>
      </c>
      <c r="H3062" t="s">
        <v>6347</v>
      </c>
      <c r="I3062" t="s">
        <v>6373</v>
      </c>
      <c r="N3062" t="s">
        <v>6349</v>
      </c>
      <c r="O3062" s="5">
        <f>0</f>
        <v>0</v>
      </c>
    </row>
    <row r="3063" spans="1:15" hidden="1" x14ac:dyDescent="0.35">
      <c r="A3063" t="s">
        <v>6942</v>
      </c>
      <c r="B3063" t="s">
        <v>1092</v>
      </c>
      <c r="C3063" t="s">
        <v>6371</v>
      </c>
      <c r="D3063" t="s">
        <v>1232</v>
      </c>
      <c r="E3063" t="s">
        <v>119</v>
      </c>
      <c r="F3063" t="s">
        <v>119</v>
      </c>
      <c r="G3063" t="s">
        <v>154</v>
      </c>
      <c r="H3063" t="s">
        <v>5707</v>
      </c>
      <c r="I3063" t="s">
        <v>6418</v>
      </c>
      <c r="N3063" t="s">
        <v>6349</v>
      </c>
      <c r="O3063" s="5">
        <f>0</f>
        <v>0</v>
      </c>
    </row>
    <row r="3064" spans="1:15" hidden="1" x14ac:dyDescent="0.35">
      <c r="A3064" t="s">
        <v>6942</v>
      </c>
      <c r="B3064" t="s">
        <v>1092</v>
      </c>
      <c r="C3064" t="s">
        <v>6371</v>
      </c>
      <c r="D3064" t="s">
        <v>1232</v>
      </c>
      <c r="E3064" t="s">
        <v>119</v>
      </c>
      <c r="F3064" t="s">
        <v>119</v>
      </c>
      <c r="G3064" t="s">
        <v>154</v>
      </c>
      <c r="H3064" t="s">
        <v>6347</v>
      </c>
      <c r="I3064" t="s">
        <v>6376</v>
      </c>
      <c r="N3064" t="s">
        <v>6349</v>
      </c>
      <c r="O3064" s="5">
        <f>0</f>
        <v>0</v>
      </c>
    </row>
    <row r="3065" spans="1:15" hidden="1" x14ac:dyDescent="0.35">
      <c r="A3065" t="s">
        <v>6942</v>
      </c>
      <c r="B3065" t="s">
        <v>1092</v>
      </c>
      <c r="C3065" t="s">
        <v>6371</v>
      </c>
      <c r="D3065" t="s">
        <v>1232</v>
      </c>
      <c r="E3065" t="s">
        <v>119</v>
      </c>
      <c r="F3065" t="s">
        <v>119</v>
      </c>
      <c r="G3065" t="s">
        <v>154</v>
      </c>
      <c r="H3065" t="s">
        <v>6347</v>
      </c>
      <c r="I3065" t="s">
        <v>6417</v>
      </c>
      <c r="N3065" t="s">
        <v>6349</v>
      </c>
      <c r="O3065" s="5">
        <f>0</f>
        <v>0</v>
      </c>
    </row>
    <row r="3066" spans="1:15" hidden="1" x14ac:dyDescent="0.35">
      <c r="A3066" t="s">
        <v>6942</v>
      </c>
      <c r="B3066" t="s">
        <v>1092</v>
      </c>
      <c r="C3066" t="s">
        <v>6371</v>
      </c>
      <c r="D3066" t="s">
        <v>1232</v>
      </c>
      <c r="E3066" t="s">
        <v>119</v>
      </c>
      <c r="F3066" t="s">
        <v>119</v>
      </c>
      <c r="G3066" t="s">
        <v>162</v>
      </c>
      <c r="H3066" t="s">
        <v>6347</v>
      </c>
      <c r="I3066" t="s">
        <v>6378</v>
      </c>
      <c r="N3066" t="s">
        <v>6349</v>
      </c>
      <c r="O3066" s="5">
        <f>0</f>
        <v>0</v>
      </c>
    </row>
    <row r="3067" spans="1:15" hidden="1" x14ac:dyDescent="0.35">
      <c r="A3067" t="s">
        <v>6942</v>
      </c>
      <c r="B3067" t="s">
        <v>1092</v>
      </c>
      <c r="C3067" t="s">
        <v>6371</v>
      </c>
      <c r="D3067" t="s">
        <v>1232</v>
      </c>
      <c r="E3067" t="s">
        <v>119</v>
      </c>
      <c r="F3067" t="s">
        <v>119</v>
      </c>
      <c r="G3067" t="s">
        <v>154</v>
      </c>
      <c r="H3067" t="s">
        <v>5707</v>
      </c>
      <c r="I3067" t="s">
        <v>6372</v>
      </c>
      <c r="N3067" t="s">
        <v>6349</v>
      </c>
      <c r="O3067" s="5">
        <f>0</f>
        <v>0</v>
      </c>
    </row>
    <row r="3068" spans="1:15" hidden="1" x14ac:dyDescent="0.35">
      <c r="A3068" t="s">
        <v>6942</v>
      </c>
      <c r="B3068" t="s">
        <v>1092</v>
      </c>
      <c r="C3068" t="s">
        <v>6371</v>
      </c>
      <c r="D3068" t="s">
        <v>1232</v>
      </c>
      <c r="E3068" t="s">
        <v>119</v>
      </c>
      <c r="F3068" t="s">
        <v>119</v>
      </c>
      <c r="G3068" t="s">
        <v>162</v>
      </c>
      <c r="H3068" t="s">
        <v>5707</v>
      </c>
      <c r="I3068" t="s">
        <v>6421</v>
      </c>
      <c r="N3068" t="s">
        <v>6349</v>
      </c>
      <c r="O3068" s="5">
        <f>0</f>
        <v>0</v>
      </c>
    </row>
    <row r="3069" spans="1:15" hidden="1" x14ac:dyDescent="0.35">
      <c r="A3069" t="s">
        <v>6942</v>
      </c>
      <c r="B3069" t="s">
        <v>1092</v>
      </c>
      <c r="C3069" t="s">
        <v>6371</v>
      </c>
      <c r="D3069" t="s">
        <v>1232</v>
      </c>
      <c r="E3069" t="s">
        <v>119</v>
      </c>
      <c r="F3069" t="s">
        <v>119</v>
      </c>
      <c r="G3069" t="s">
        <v>154</v>
      </c>
      <c r="H3069" t="s">
        <v>5707</v>
      </c>
      <c r="I3069" t="s">
        <v>6377</v>
      </c>
      <c r="N3069" t="s">
        <v>6349</v>
      </c>
      <c r="O3069" s="5">
        <f>0</f>
        <v>0</v>
      </c>
    </row>
    <row r="3070" spans="1:15" hidden="1" x14ac:dyDescent="0.35">
      <c r="A3070" t="s">
        <v>6942</v>
      </c>
      <c r="B3070" t="s">
        <v>1092</v>
      </c>
      <c r="C3070" t="s">
        <v>6371</v>
      </c>
      <c r="D3070" t="s">
        <v>1093</v>
      </c>
      <c r="E3070" t="s">
        <v>119</v>
      </c>
      <c r="F3070" t="s">
        <v>119</v>
      </c>
      <c r="G3070" t="s">
        <v>154</v>
      </c>
      <c r="H3070" t="s">
        <v>5707</v>
      </c>
      <c r="I3070" t="s">
        <v>6418</v>
      </c>
      <c r="N3070" t="s">
        <v>6349</v>
      </c>
      <c r="O3070" s="5">
        <f>0</f>
        <v>0</v>
      </c>
    </row>
    <row r="3071" spans="1:15" hidden="1" x14ac:dyDescent="0.35">
      <c r="A3071" t="s">
        <v>6942</v>
      </c>
      <c r="B3071" t="s">
        <v>1092</v>
      </c>
      <c r="C3071" t="s">
        <v>6371</v>
      </c>
      <c r="D3071" t="s">
        <v>1093</v>
      </c>
      <c r="E3071" t="s">
        <v>119</v>
      </c>
      <c r="F3071" t="s">
        <v>119</v>
      </c>
      <c r="G3071" t="s">
        <v>154</v>
      </c>
      <c r="H3071" t="s">
        <v>6347</v>
      </c>
      <c r="I3071" t="s">
        <v>6417</v>
      </c>
      <c r="N3071" t="s">
        <v>6349</v>
      </c>
      <c r="O3071" s="5">
        <f>0</f>
        <v>0</v>
      </c>
    </row>
    <row r="3072" spans="1:15" hidden="1" x14ac:dyDescent="0.35">
      <c r="A3072" t="s">
        <v>6942</v>
      </c>
      <c r="B3072" t="s">
        <v>1092</v>
      </c>
      <c r="C3072" t="s">
        <v>6371</v>
      </c>
      <c r="D3072" t="s">
        <v>1093</v>
      </c>
      <c r="E3072" t="s">
        <v>119</v>
      </c>
      <c r="F3072" t="s">
        <v>119</v>
      </c>
      <c r="G3072" t="s">
        <v>154</v>
      </c>
      <c r="H3072" t="s">
        <v>6347</v>
      </c>
      <c r="I3072" t="s">
        <v>6376</v>
      </c>
      <c r="N3072" t="s">
        <v>6349</v>
      </c>
      <c r="O3072" s="5">
        <f>0</f>
        <v>0</v>
      </c>
    </row>
    <row r="3073" spans="1:15" hidden="1" x14ac:dyDescent="0.35">
      <c r="A3073" t="s">
        <v>6942</v>
      </c>
      <c r="B3073" t="s">
        <v>1092</v>
      </c>
      <c r="C3073" t="s">
        <v>6371</v>
      </c>
      <c r="D3073" t="s">
        <v>1093</v>
      </c>
      <c r="E3073" t="s">
        <v>119</v>
      </c>
      <c r="F3073" t="s">
        <v>119</v>
      </c>
      <c r="G3073" t="s">
        <v>154</v>
      </c>
      <c r="H3073" t="s">
        <v>5707</v>
      </c>
      <c r="I3073" t="s">
        <v>6377</v>
      </c>
      <c r="N3073" t="s">
        <v>6349</v>
      </c>
      <c r="O3073" s="5">
        <f>0</f>
        <v>0</v>
      </c>
    </row>
    <row r="3074" spans="1:15" hidden="1" x14ac:dyDescent="0.35">
      <c r="A3074" t="s">
        <v>6942</v>
      </c>
      <c r="B3074" t="s">
        <v>1092</v>
      </c>
      <c r="C3074" t="s">
        <v>6371</v>
      </c>
      <c r="D3074" t="s">
        <v>1093</v>
      </c>
      <c r="E3074" t="s">
        <v>119</v>
      </c>
      <c r="F3074" t="s">
        <v>119</v>
      </c>
      <c r="G3074" t="s">
        <v>162</v>
      </c>
      <c r="H3074" t="s">
        <v>5707</v>
      </c>
      <c r="I3074" t="s">
        <v>6421</v>
      </c>
      <c r="N3074" t="s">
        <v>6349</v>
      </c>
      <c r="O3074" s="5">
        <f>0</f>
        <v>0</v>
      </c>
    </row>
    <row r="3075" spans="1:15" hidden="1" x14ac:dyDescent="0.35">
      <c r="A3075" t="s">
        <v>6942</v>
      </c>
      <c r="B3075" t="s">
        <v>1092</v>
      </c>
      <c r="C3075" t="s">
        <v>6371</v>
      </c>
      <c r="D3075" t="s">
        <v>1093</v>
      </c>
      <c r="E3075" t="s">
        <v>119</v>
      </c>
      <c r="F3075" t="s">
        <v>119</v>
      </c>
      <c r="G3075" t="s">
        <v>154</v>
      </c>
      <c r="H3075" t="s">
        <v>5707</v>
      </c>
      <c r="I3075" t="s">
        <v>6372</v>
      </c>
      <c r="N3075" t="s">
        <v>6349</v>
      </c>
      <c r="O3075" s="5">
        <f>0</f>
        <v>0</v>
      </c>
    </row>
    <row r="3076" spans="1:15" hidden="1" x14ac:dyDescent="0.35">
      <c r="A3076" t="s">
        <v>6942</v>
      </c>
      <c r="B3076" t="s">
        <v>1092</v>
      </c>
      <c r="C3076" t="s">
        <v>6371</v>
      </c>
      <c r="D3076" t="s">
        <v>7335</v>
      </c>
      <c r="E3076" t="s">
        <v>119</v>
      </c>
      <c r="F3076" t="s">
        <v>119</v>
      </c>
      <c r="G3076" t="s">
        <v>154</v>
      </c>
      <c r="H3076" t="s">
        <v>5707</v>
      </c>
      <c r="I3076" t="s">
        <v>6372</v>
      </c>
      <c r="N3076" t="s">
        <v>6349</v>
      </c>
      <c r="O3076" s="5">
        <f>0</f>
        <v>0</v>
      </c>
    </row>
    <row r="3077" spans="1:15" hidden="1" x14ac:dyDescent="0.35">
      <c r="A3077" t="s">
        <v>6942</v>
      </c>
      <c r="B3077" t="s">
        <v>1092</v>
      </c>
      <c r="C3077" t="s">
        <v>6371</v>
      </c>
      <c r="D3077" t="s">
        <v>7335</v>
      </c>
      <c r="E3077" t="s">
        <v>119</v>
      </c>
      <c r="F3077" t="s">
        <v>119</v>
      </c>
      <c r="G3077" t="s">
        <v>154</v>
      </c>
      <c r="H3077" t="s">
        <v>5707</v>
      </c>
      <c r="I3077" t="s">
        <v>6377</v>
      </c>
      <c r="N3077" t="s">
        <v>6349</v>
      </c>
      <c r="O3077" s="5">
        <f>0</f>
        <v>0</v>
      </c>
    </row>
    <row r="3078" spans="1:15" hidden="1" x14ac:dyDescent="0.35">
      <c r="A3078" t="s">
        <v>6942</v>
      </c>
      <c r="B3078" t="s">
        <v>1092</v>
      </c>
      <c r="C3078" t="s">
        <v>6371</v>
      </c>
      <c r="D3078" t="s">
        <v>7335</v>
      </c>
      <c r="E3078" t="s">
        <v>119</v>
      </c>
      <c r="F3078" t="s">
        <v>119</v>
      </c>
      <c r="G3078" t="s">
        <v>154</v>
      </c>
      <c r="H3078" t="s">
        <v>6347</v>
      </c>
      <c r="I3078" t="s">
        <v>6417</v>
      </c>
      <c r="N3078" t="s">
        <v>6349</v>
      </c>
      <c r="O3078" s="5">
        <f>0</f>
        <v>0</v>
      </c>
    </row>
    <row r="3079" spans="1:15" hidden="1" x14ac:dyDescent="0.35">
      <c r="A3079" t="s">
        <v>6942</v>
      </c>
      <c r="B3079" t="s">
        <v>1092</v>
      </c>
      <c r="C3079" t="s">
        <v>6371</v>
      </c>
      <c r="D3079" t="s">
        <v>7335</v>
      </c>
      <c r="E3079" t="s">
        <v>119</v>
      </c>
      <c r="F3079" t="s">
        <v>119</v>
      </c>
      <c r="G3079" t="s">
        <v>154</v>
      </c>
      <c r="H3079" t="s">
        <v>6347</v>
      </c>
      <c r="I3079" t="s">
        <v>6376</v>
      </c>
      <c r="N3079" t="s">
        <v>6349</v>
      </c>
      <c r="O3079" s="5">
        <f>0</f>
        <v>0</v>
      </c>
    </row>
    <row r="3080" spans="1:15" hidden="1" x14ac:dyDescent="0.35">
      <c r="A3080" t="s">
        <v>6942</v>
      </c>
      <c r="B3080" t="s">
        <v>1092</v>
      </c>
      <c r="C3080" t="s">
        <v>6371</v>
      </c>
      <c r="D3080" t="s">
        <v>7335</v>
      </c>
      <c r="E3080" t="s">
        <v>119</v>
      </c>
      <c r="F3080" t="s">
        <v>119</v>
      </c>
      <c r="G3080" t="s">
        <v>154</v>
      </c>
      <c r="H3080" t="s">
        <v>5707</v>
      </c>
      <c r="I3080" t="s">
        <v>6418</v>
      </c>
      <c r="N3080" t="s">
        <v>6349</v>
      </c>
      <c r="O3080" s="5">
        <f>0</f>
        <v>0</v>
      </c>
    </row>
    <row r="3081" spans="1:15" hidden="1" x14ac:dyDescent="0.35">
      <c r="A3081" t="s">
        <v>6942</v>
      </c>
      <c r="B3081" t="s">
        <v>1092</v>
      </c>
      <c r="C3081" t="s">
        <v>6371</v>
      </c>
      <c r="D3081" t="s">
        <v>7336</v>
      </c>
      <c r="E3081" t="s">
        <v>119</v>
      </c>
      <c r="F3081" t="s">
        <v>119</v>
      </c>
      <c r="G3081" t="s">
        <v>154</v>
      </c>
      <c r="H3081" t="s">
        <v>6347</v>
      </c>
      <c r="I3081" t="s">
        <v>6376</v>
      </c>
      <c r="N3081" t="s">
        <v>6349</v>
      </c>
      <c r="O3081" s="5">
        <f>0</f>
        <v>0</v>
      </c>
    </row>
    <row r="3082" spans="1:15" hidden="1" x14ac:dyDescent="0.35">
      <c r="A3082" t="s">
        <v>6942</v>
      </c>
      <c r="B3082" t="s">
        <v>1092</v>
      </c>
      <c r="C3082" t="s">
        <v>6371</v>
      </c>
      <c r="D3082" t="s">
        <v>7336</v>
      </c>
      <c r="E3082" t="s">
        <v>119</v>
      </c>
      <c r="F3082" t="s">
        <v>119</v>
      </c>
      <c r="G3082" t="s">
        <v>154</v>
      </c>
      <c r="H3082" t="s">
        <v>6347</v>
      </c>
      <c r="I3082" t="s">
        <v>6417</v>
      </c>
      <c r="N3082" t="s">
        <v>6349</v>
      </c>
      <c r="O3082" s="5">
        <f>0</f>
        <v>0</v>
      </c>
    </row>
    <row r="3083" spans="1:15" hidden="1" x14ac:dyDescent="0.35">
      <c r="A3083" t="s">
        <v>6942</v>
      </c>
      <c r="B3083" t="s">
        <v>1092</v>
      </c>
      <c r="C3083" t="s">
        <v>6371</v>
      </c>
      <c r="D3083" t="s">
        <v>7336</v>
      </c>
      <c r="E3083" t="s">
        <v>119</v>
      </c>
      <c r="F3083" t="s">
        <v>119</v>
      </c>
      <c r="G3083" t="s">
        <v>154</v>
      </c>
      <c r="H3083" t="s">
        <v>5707</v>
      </c>
      <c r="I3083" t="s">
        <v>6418</v>
      </c>
      <c r="N3083" t="s">
        <v>6349</v>
      </c>
      <c r="O3083" s="5">
        <f>0</f>
        <v>0</v>
      </c>
    </row>
    <row r="3084" spans="1:15" hidden="1" x14ac:dyDescent="0.35">
      <c r="A3084" t="s">
        <v>6942</v>
      </c>
      <c r="B3084" t="s">
        <v>1092</v>
      </c>
      <c r="C3084" t="s">
        <v>6371</v>
      </c>
      <c r="D3084" t="s">
        <v>7336</v>
      </c>
      <c r="E3084" t="s">
        <v>119</v>
      </c>
      <c r="F3084" t="s">
        <v>119</v>
      </c>
      <c r="G3084" t="s">
        <v>154</v>
      </c>
      <c r="H3084" t="s">
        <v>5707</v>
      </c>
      <c r="I3084" t="s">
        <v>6377</v>
      </c>
      <c r="N3084" t="s">
        <v>6349</v>
      </c>
      <c r="O3084" s="5">
        <f>0</f>
        <v>0</v>
      </c>
    </row>
    <row r="3085" spans="1:15" hidden="1" x14ac:dyDescent="0.35">
      <c r="A3085" t="s">
        <v>6942</v>
      </c>
      <c r="B3085" t="s">
        <v>1092</v>
      </c>
      <c r="C3085" t="s">
        <v>6371</v>
      </c>
      <c r="D3085" t="s">
        <v>7336</v>
      </c>
      <c r="E3085" t="s">
        <v>119</v>
      </c>
      <c r="F3085" t="s">
        <v>119</v>
      </c>
      <c r="G3085" t="s">
        <v>154</v>
      </c>
      <c r="H3085" t="s">
        <v>5707</v>
      </c>
      <c r="I3085" t="s">
        <v>6372</v>
      </c>
      <c r="N3085" t="s">
        <v>6349</v>
      </c>
      <c r="O3085" s="5">
        <f>0</f>
        <v>0</v>
      </c>
    </row>
    <row r="3086" spans="1:15" hidden="1" x14ac:dyDescent="0.35">
      <c r="A3086" t="s">
        <v>6942</v>
      </c>
      <c r="B3086" t="s">
        <v>1092</v>
      </c>
      <c r="C3086" t="s">
        <v>6371</v>
      </c>
      <c r="D3086" t="s">
        <v>7337</v>
      </c>
      <c r="E3086" t="s">
        <v>119</v>
      </c>
      <c r="F3086" t="s">
        <v>119</v>
      </c>
      <c r="G3086" t="s">
        <v>162</v>
      </c>
      <c r="H3086" t="s">
        <v>5707</v>
      </c>
      <c r="I3086" t="s">
        <v>6421</v>
      </c>
      <c r="N3086" t="s">
        <v>6349</v>
      </c>
      <c r="O3086" s="5">
        <f>0</f>
        <v>0</v>
      </c>
    </row>
    <row r="3087" spans="1:15" hidden="1" x14ac:dyDescent="0.35">
      <c r="A3087" t="s">
        <v>6942</v>
      </c>
      <c r="B3087" t="s">
        <v>1092</v>
      </c>
      <c r="C3087" t="s">
        <v>6371</v>
      </c>
      <c r="D3087" t="s">
        <v>7337</v>
      </c>
      <c r="E3087" t="s">
        <v>119</v>
      </c>
      <c r="F3087" t="s">
        <v>119</v>
      </c>
      <c r="G3087" t="s">
        <v>154</v>
      </c>
      <c r="H3087" t="s">
        <v>5707</v>
      </c>
      <c r="I3087" t="s">
        <v>6418</v>
      </c>
      <c r="N3087" t="s">
        <v>6349</v>
      </c>
      <c r="O3087" s="5">
        <f>0</f>
        <v>0</v>
      </c>
    </row>
    <row r="3088" spans="1:15" hidden="1" x14ac:dyDescent="0.35">
      <c r="A3088" t="s">
        <v>6942</v>
      </c>
      <c r="B3088" t="s">
        <v>1092</v>
      </c>
      <c r="C3088" t="s">
        <v>6371</v>
      </c>
      <c r="D3088" t="s">
        <v>7337</v>
      </c>
      <c r="E3088" t="s">
        <v>119</v>
      </c>
      <c r="F3088" t="s">
        <v>119</v>
      </c>
      <c r="G3088" t="s">
        <v>154</v>
      </c>
      <c r="H3088" t="s">
        <v>6347</v>
      </c>
      <c r="I3088" t="s">
        <v>6376</v>
      </c>
      <c r="N3088" t="s">
        <v>6349</v>
      </c>
      <c r="O3088" s="5">
        <f>0</f>
        <v>0</v>
      </c>
    </row>
    <row r="3089" spans="1:15" hidden="1" x14ac:dyDescent="0.35">
      <c r="A3089" t="s">
        <v>6942</v>
      </c>
      <c r="B3089" t="s">
        <v>1092</v>
      </c>
      <c r="C3089" t="s">
        <v>6371</v>
      </c>
      <c r="D3089" t="s">
        <v>7337</v>
      </c>
      <c r="E3089" t="s">
        <v>119</v>
      </c>
      <c r="F3089" t="s">
        <v>119</v>
      </c>
      <c r="G3089" t="s">
        <v>154</v>
      </c>
      <c r="H3089" t="s">
        <v>5707</v>
      </c>
      <c r="I3089" t="s">
        <v>6372</v>
      </c>
      <c r="N3089" t="s">
        <v>6349</v>
      </c>
      <c r="O3089" s="5">
        <f>0</f>
        <v>0</v>
      </c>
    </row>
    <row r="3090" spans="1:15" hidden="1" x14ac:dyDescent="0.35">
      <c r="A3090" t="s">
        <v>6942</v>
      </c>
      <c r="B3090" t="s">
        <v>1092</v>
      </c>
      <c r="C3090" t="s">
        <v>6371</v>
      </c>
      <c r="D3090" t="s">
        <v>7337</v>
      </c>
      <c r="E3090" t="s">
        <v>119</v>
      </c>
      <c r="F3090" t="s">
        <v>119</v>
      </c>
      <c r="G3090" t="s">
        <v>154</v>
      </c>
      <c r="H3090" t="s">
        <v>6347</v>
      </c>
      <c r="I3090" t="s">
        <v>6417</v>
      </c>
      <c r="N3090" t="s">
        <v>6349</v>
      </c>
      <c r="O3090" s="5">
        <f>0</f>
        <v>0</v>
      </c>
    </row>
    <row r="3091" spans="1:15" hidden="1" x14ac:dyDescent="0.35">
      <c r="A3091" t="s">
        <v>6942</v>
      </c>
      <c r="B3091" t="s">
        <v>1092</v>
      </c>
      <c r="C3091" t="s">
        <v>6371</v>
      </c>
      <c r="D3091" t="s">
        <v>7337</v>
      </c>
      <c r="E3091" t="s">
        <v>119</v>
      </c>
      <c r="F3091" t="s">
        <v>119</v>
      </c>
      <c r="G3091" t="s">
        <v>154</v>
      </c>
      <c r="H3091" t="s">
        <v>5707</v>
      </c>
      <c r="I3091" t="s">
        <v>6377</v>
      </c>
      <c r="N3091" t="s">
        <v>6349</v>
      </c>
      <c r="O3091" s="5">
        <f>0</f>
        <v>0</v>
      </c>
    </row>
    <row r="3092" spans="1:15" hidden="1" x14ac:dyDescent="0.35">
      <c r="A3092" t="s">
        <v>6942</v>
      </c>
      <c r="B3092" t="s">
        <v>1092</v>
      </c>
      <c r="C3092" t="s">
        <v>6371</v>
      </c>
      <c r="D3092" t="s">
        <v>1241</v>
      </c>
      <c r="E3092" t="s">
        <v>119</v>
      </c>
      <c r="F3092" t="s">
        <v>119</v>
      </c>
      <c r="G3092" t="s">
        <v>154</v>
      </c>
      <c r="H3092" t="s">
        <v>5707</v>
      </c>
      <c r="I3092" t="s">
        <v>6372</v>
      </c>
      <c r="N3092" t="s">
        <v>6349</v>
      </c>
      <c r="O3092" s="5">
        <f>0</f>
        <v>0</v>
      </c>
    </row>
    <row r="3093" spans="1:15" hidden="1" x14ac:dyDescent="0.35">
      <c r="A3093" t="s">
        <v>6942</v>
      </c>
      <c r="B3093" t="s">
        <v>1092</v>
      </c>
      <c r="C3093" t="s">
        <v>6371</v>
      </c>
      <c r="D3093" t="s">
        <v>1241</v>
      </c>
      <c r="E3093" t="s">
        <v>119</v>
      </c>
      <c r="F3093" t="s">
        <v>119</v>
      </c>
      <c r="G3093" t="s">
        <v>154</v>
      </c>
      <c r="H3093" t="s">
        <v>6347</v>
      </c>
      <c r="I3093" t="s">
        <v>6417</v>
      </c>
      <c r="N3093" t="s">
        <v>6349</v>
      </c>
      <c r="O3093" s="5">
        <f>0</f>
        <v>0</v>
      </c>
    </row>
    <row r="3094" spans="1:15" hidden="1" x14ac:dyDescent="0.35">
      <c r="A3094" t="s">
        <v>6942</v>
      </c>
      <c r="B3094" t="s">
        <v>1092</v>
      </c>
      <c r="C3094" t="s">
        <v>6371</v>
      </c>
      <c r="D3094" t="s">
        <v>1241</v>
      </c>
      <c r="E3094" t="s">
        <v>119</v>
      </c>
      <c r="F3094" t="s">
        <v>119</v>
      </c>
      <c r="G3094" t="s">
        <v>154</v>
      </c>
      <c r="H3094" t="s">
        <v>5707</v>
      </c>
      <c r="I3094" t="s">
        <v>6377</v>
      </c>
      <c r="N3094" t="s">
        <v>6349</v>
      </c>
      <c r="O3094" s="5">
        <f>0</f>
        <v>0</v>
      </c>
    </row>
    <row r="3095" spans="1:15" hidden="1" x14ac:dyDescent="0.35">
      <c r="A3095" t="s">
        <v>6942</v>
      </c>
      <c r="B3095" t="s">
        <v>1092</v>
      </c>
      <c r="C3095" t="s">
        <v>6371</v>
      </c>
      <c r="D3095" t="s">
        <v>1241</v>
      </c>
      <c r="E3095" t="s">
        <v>119</v>
      </c>
      <c r="F3095" t="s">
        <v>119</v>
      </c>
      <c r="G3095" t="s">
        <v>154</v>
      </c>
      <c r="H3095" t="s">
        <v>5707</v>
      </c>
      <c r="I3095" t="s">
        <v>6418</v>
      </c>
      <c r="N3095" t="s">
        <v>6349</v>
      </c>
      <c r="O3095" s="5">
        <f>0</f>
        <v>0</v>
      </c>
    </row>
    <row r="3096" spans="1:15" x14ac:dyDescent="0.35">
      <c r="A3096" t="s">
        <v>6942</v>
      </c>
      <c r="B3096" t="s">
        <v>1092</v>
      </c>
      <c r="C3096" t="s">
        <v>6371</v>
      </c>
      <c r="D3096" t="s">
        <v>1241</v>
      </c>
      <c r="E3096" t="s">
        <v>119</v>
      </c>
      <c r="F3096" t="s">
        <v>119</v>
      </c>
      <c r="G3096" t="s">
        <v>165</v>
      </c>
      <c r="H3096" t="s">
        <v>6347</v>
      </c>
      <c r="I3096" t="s">
        <v>6426</v>
      </c>
      <c r="N3096" t="s">
        <v>6349</v>
      </c>
      <c r="O3096" s="5">
        <f>2484</f>
        <v>2484</v>
      </c>
    </row>
    <row r="3097" spans="1:15" hidden="1" x14ac:dyDescent="0.35">
      <c r="A3097" t="s">
        <v>6942</v>
      </c>
      <c r="B3097" t="s">
        <v>1092</v>
      </c>
      <c r="C3097" t="s">
        <v>6371</v>
      </c>
      <c r="D3097" t="s">
        <v>1241</v>
      </c>
      <c r="E3097" t="s">
        <v>119</v>
      </c>
      <c r="F3097" t="s">
        <v>119</v>
      </c>
      <c r="G3097" t="s">
        <v>154</v>
      </c>
      <c r="H3097" t="s">
        <v>6347</v>
      </c>
      <c r="I3097" t="s">
        <v>6376</v>
      </c>
      <c r="N3097" t="s">
        <v>6349</v>
      </c>
      <c r="O3097" s="5">
        <f>0</f>
        <v>0</v>
      </c>
    </row>
    <row r="3098" spans="1:15" hidden="1" x14ac:dyDescent="0.35">
      <c r="A3098" t="s">
        <v>6942</v>
      </c>
      <c r="B3098" t="s">
        <v>1092</v>
      </c>
      <c r="C3098" t="s">
        <v>6371</v>
      </c>
      <c r="D3098" t="s">
        <v>1246</v>
      </c>
      <c r="E3098" t="s">
        <v>119</v>
      </c>
      <c r="F3098" t="s">
        <v>119</v>
      </c>
      <c r="G3098" t="s">
        <v>154</v>
      </c>
      <c r="H3098" t="s">
        <v>5707</v>
      </c>
      <c r="I3098" t="s">
        <v>6418</v>
      </c>
      <c r="N3098" t="s">
        <v>6349</v>
      </c>
      <c r="O3098" s="5">
        <f>0</f>
        <v>0</v>
      </c>
    </row>
    <row r="3099" spans="1:15" hidden="1" x14ac:dyDescent="0.35">
      <c r="A3099" t="s">
        <v>6942</v>
      </c>
      <c r="B3099" t="s">
        <v>1092</v>
      </c>
      <c r="C3099" t="s">
        <v>6371</v>
      </c>
      <c r="D3099" t="s">
        <v>1246</v>
      </c>
      <c r="E3099" t="s">
        <v>119</v>
      </c>
      <c r="F3099" t="s">
        <v>119</v>
      </c>
      <c r="G3099" t="s">
        <v>154</v>
      </c>
      <c r="H3099" t="s">
        <v>5707</v>
      </c>
      <c r="I3099" t="s">
        <v>6372</v>
      </c>
      <c r="N3099" t="s">
        <v>6349</v>
      </c>
      <c r="O3099" s="5">
        <f>0</f>
        <v>0</v>
      </c>
    </row>
    <row r="3100" spans="1:15" hidden="1" x14ac:dyDescent="0.35">
      <c r="A3100" t="s">
        <v>6942</v>
      </c>
      <c r="B3100" t="s">
        <v>1092</v>
      </c>
      <c r="C3100" t="s">
        <v>6371</v>
      </c>
      <c r="D3100" t="s">
        <v>1246</v>
      </c>
      <c r="E3100" t="s">
        <v>119</v>
      </c>
      <c r="F3100" t="s">
        <v>119</v>
      </c>
      <c r="G3100" t="s">
        <v>162</v>
      </c>
      <c r="H3100" t="s">
        <v>6347</v>
      </c>
      <c r="I3100" t="s">
        <v>6378</v>
      </c>
      <c r="N3100" t="s">
        <v>6349</v>
      </c>
      <c r="O3100" s="5">
        <f>0</f>
        <v>0</v>
      </c>
    </row>
    <row r="3101" spans="1:15" hidden="1" x14ac:dyDescent="0.35">
      <c r="A3101" t="s">
        <v>6942</v>
      </c>
      <c r="B3101" t="s">
        <v>1092</v>
      </c>
      <c r="C3101" t="s">
        <v>6371</v>
      </c>
      <c r="D3101" t="s">
        <v>1246</v>
      </c>
      <c r="E3101" t="s">
        <v>119</v>
      </c>
      <c r="F3101" t="s">
        <v>119</v>
      </c>
      <c r="G3101" t="s">
        <v>154</v>
      </c>
      <c r="H3101" t="s">
        <v>5707</v>
      </c>
      <c r="I3101" t="s">
        <v>6377</v>
      </c>
      <c r="N3101" t="s">
        <v>6349</v>
      </c>
      <c r="O3101" s="5">
        <f>0</f>
        <v>0</v>
      </c>
    </row>
    <row r="3102" spans="1:15" hidden="1" x14ac:dyDescent="0.35">
      <c r="A3102" t="s">
        <v>6942</v>
      </c>
      <c r="B3102" t="s">
        <v>1092</v>
      </c>
      <c r="C3102" t="s">
        <v>6371</v>
      </c>
      <c r="D3102" t="s">
        <v>1246</v>
      </c>
      <c r="E3102" t="s">
        <v>119</v>
      </c>
      <c r="F3102" t="s">
        <v>119</v>
      </c>
      <c r="G3102" t="s">
        <v>154</v>
      </c>
      <c r="H3102" t="s">
        <v>6347</v>
      </c>
      <c r="I3102" t="s">
        <v>6376</v>
      </c>
      <c r="N3102" t="s">
        <v>6349</v>
      </c>
      <c r="O3102" s="5">
        <f>0</f>
        <v>0</v>
      </c>
    </row>
    <row r="3103" spans="1:15" hidden="1" x14ac:dyDescent="0.35">
      <c r="A3103" t="s">
        <v>6942</v>
      </c>
      <c r="B3103" t="s">
        <v>1092</v>
      </c>
      <c r="C3103" t="s">
        <v>6371</v>
      </c>
      <c r="D3103" t="s">
        <v>1246</v>
      </c>
      <c r="E3103" t="s">
        <v>119</v>
      </c>
      <c r="F3103" t="s">
        <v>119</v>
      </c>
      <c r="G3103" t="s">
        <v>154</v>
      </c>
      <c r="H3103" t="s">
        <v>6347</v>
      </c>
      <c r="I3103" t="s">
        <v>6417</v>
      </c>
      <c r="N3103" t="s">
        <v>6349</v>
      </c>
      <c r="O3103" s="5">
        <f>0</f>
        <v>0</v>
      </c>
    </row>
    <row r="3104" spans="1:15" hidden="1" x14ac:dyDescent="0.35">
      <c r="A3104" t="s">
        <v>6942</v>
      </c>
      <c r="B3104" t="s">
        <v>1092</v>
      </c>
      <c r="C3104" t="s">
        <v>6371</v>
      </c>
      <c r="D3104" t="s">
        <v>1246</v>
      </c>
      <c r="E3104" t="s">
        <v>119</v>
      </c>
      <c r="F3104" t="s">
        <v>119</v>
      </c>
      <c r="G3104" t="s">
        <v>162</v>
      </c>
      <c r="H3104" t="s">
        <v>6347</v>
      </c>
      <c r="I3104" t="s">
        <v>6373</v>
      </c>
      <c r="N3104" t="s">
        <v>6349</v>
      </c>
      <c r="O3104" s="5">
        <f>0</f>
        <v>0</v>
      </c>
    </row>
    <row r="3105" spans="1:15" hidden="1" x14ac:dyDescent="0.35">
      <c r="A3105" t="s">
        <v>6942</v>
      </c>
      <c r="B3105" t="s">
        <v>1092</v>
      </c>
      <c r="C3105" t="s">
        <v>6506</v>
      </c>
      <c r="D3105" t="s">
        <v>1438</v>
      </c>
      <c r="E3105" t="s">
        <v>119</v>
      </c>
      <c r="F3105" t="s">
        <v>119</v>
      </c>
      <c r="G3105" t="s">
        <v>154</v>
      </c>
      <c r="H3105" t="s">
        <v>6347</v>
      </c>
      <c r="I3105" t="s">
        <v>6751</v>
      </c>
      <c r="N3105" t="s">
        <v>6349</v>
      </c>
      <c r="O3105" s="5">
        <f>0</f>
        <v>0</v>
      </c>
    </row>
    <row r="3106" spans="1:15" x14ac:dyDescent="0.35">
      <c r="A3106" t="s">
        <v>6942</v>
      </c>
      <c r="B3106" t="s">
        <v>1092</v>
      </c>
      <c r="C3106" t="s">
        <v>6506</v>
      </c>
      <c r="D3106" t="s">
        <v>1438</v>
      </c>
      <c r="E3106" t="s">
        <v>119</v>
      </c>
      <c r="F3106" t="s">
        <v>119</v>
      </c>
      <c r="G3106" t="s">
        <v>165</v>
      </c>
      <c r="H3106" t="s">
        <v>5707</v>
      </c>
      <c r="I3106" t="s">
        <v>6514</v>
      </c>
      <c r="N3106" t="s">
        <v>6349</v>
      </c>
      <c r="O3106" s="5">
        <f>0</f>
        <v>0</v>
      </c>
    </row>
    <row r="3107" spans="1:15" hidden="1" x14ac:dyDescent="0.35">
      <c r="A3107" t="s">
        <v>6942</v>
      </c>
      <c r="B3107" t="s">
        <v>1092</v>
      </c>
      <c r="C3107" t="s">
        <v>6506</v>
      </c>
      <c r="D3107" t="s">
        <v>1438</v>
      </c>
      <c r="E3107" t="s">
        <v>119</v>
      </c>
      <c r="F3107" t="s">
        <v>119</v>
      </c>
      <c r="G3107" t="s">
        <v>161</v>
      </c>
      <c r="H3107" t="s">
        <v>5707</v>
      </c>
      <c r="I3107" t="s">
        <v>7298</v>
      </c>
      <c r="N3107" t="s">
        <v>6349</v>
      </c>
      <c r="O3107" s="5">
        <f>0</f>
        <v>0</v>
      </c>
    </row>
    <row r="3108" spans="1:15" hidden="1" x14ac:dyDescent="0.35">
      <c r="A3108" t="s">
        <v>6942</v>
      </c>
      <c r="B3108" t="s">
        <v>1092</v>
      </c>
      <c r="C3108" t="s">
        <v>6506</v>
      </c>
      <c r="D3108" t="s">
        <v>1438</v>
      </c>
      <c r="E3108" t="s">
        <v>119</v>
      </c>
      <c r="F3108" t="s">
        <v>119</v>
      </c>
      <c r="G3108" t="s">
        <v>161</v>
      </c>
      <c r="H3108" t="s">
        <v>5707</v>
      </c>
      <c r="I3108" t="s">
        <v>6509</v>
      </c>
      <c r="N3108" t="s">
        <v>6349</v>
      </c>
      <c r="O3108" s="5">
        <f>0</f>
        <v>0</v>
      </c>
    </row>
    <row r="3109" spans="1:15" hidden="1" x14ac:dyDescent="0.35">
      <c r="A3109" t="s">
        <v>6942</v>
      </c>
      <c r="B3109" t="s">
        <v>1092</v>
      </c>
      <c r="C3109" t="s">
        <v>6506</v>
      </c>
      <c r="D3109" t="s">
        <v>1438</v>
      </c>
      <c r="E3109" t="s">
        <v>119</v>
      </c>
      <c r="F3109" t="s">
        <v>119</v>
      </c>
      <c r="G3109" t="s">
        <v>154</v>
      </c>
      <c r="H3109" t="s">
        <v>6347</v>
      </c>
      <c r="I3109" t="s">
        <v>6750</v>
      </c>
      <c r="N3109" t="s">
        <v>6349</v>
      </c>
      <c r="O3109" s="5">
        <f>0</f>
        <v>0</v>
      </c>
    </row>
    <row r="3110" spans="1:15" hidden="1" x14ac:dyDescent="0.35">
      <c r="A3110" t="s">
        <v>6942</v>
      </c>
      <c r="B3110" t="s">
        <v>1092</v>
      </c>
      <c r="C3110" t="s">
        <v>6506</v>
      </c>
      <c r="D3110" t="s">
        <v>1438</v>
      </c>
      <c r="E3110" t="s">
        <v>119</v>
      </c>
      <c r="F3110" t="s">
        <v>119</v>
      </c>
      <c r="G3110" t="s">
        <v>162</v>
      </c>
      <c r="H3110" t="s">
        <v>6347</v>
      </c>
      <c r="I3110" t="s">
        <v>6508</v>
      </c>
      <c r="N3110" t="s">
        <v>6349</v>
      </c>
      <c r="O3110" s="5">
        <f>0</f>
        <v>0</v>
      </c>
    </row>
    <row r="3111" spans="1:15" hidden="1" x14ac:dyDescent="0.35">
      <c r="A3111" t="s">
        <v>6942</v>
      </c>
      <c r="B3111" t="s">
        <v>1092</v>
      </c>
      <c r="C3111" t="s">
        <v>6506</v>
      </c>
      <c r="D3111" t="s">
        <v>1438</v>
      </c>
      <c r="E3111" t="s">
        <v>119</v>
      </c>
      <c r="F3111" t="s">
        <v>119</v>
      </c>
      <c r="G3111" t="s">
        <v>162</v>
      </c>
      <c r="H3111" t="s">
        <v>5707</v>
      </c>
      <c r="I3111" t="s">
        <v>6522</v>
      </c>
      <c r="N3111" t="s">
        <v>6349</v>
      </c>
      <c r="O3111" s="5">
        <f>0</f>
        <v>0</v>
      </c>
    </row>
    <row r="3112" spans="1:15" hidden="1" x14ac:dyDescent="0.35">
      <c r="A3112" t="s">
        <v>6942</v>
      </c>
      <c r="B3112" t="s">
        <v>1092</v>
      </c>
      <c r="C3112" t="s">
        <v>6506</v>
      </c>
      <c r="D3112" t="s">
        <v>1438</v>
      </c>
      <c r="E3112" t="s">
        <v>119</v>
      </c>
      <c r="F3112" t="s">
        <v>119</v>
      </c>
      <c r="G3112" t="s">
        <v>159</v>
      </c>
      <c r="H3112" t="s">
        <v>5707</v>
      </c>
      <c r="I3112" t="s">
        <v>6510</v>
      </c>
      <c r="N3112" t="s">
        <v>6349</v>
      </c>
      <c r="O3112" s="5">
        <f>0</f>
        <v>0</v>
      </c>
    </row>
    <row r="3113" spans="1:15" hidden="1" x14ac:dyDescent="0.35">
      <c r="A3113" t="s">
        <v>6942</v>
      </c>
      <c r="B3113" t="s">
        <v>1092</v>
      </c>
      <c r="C3113" t="s">
        <v>6506</v>
      </c>
      <c r="D3113" t="s">
        <v>1438</v>
      </c>
      <c r="E3113" t="s">
        <v>119</v>
      </c>
      <c r="F3113" t="s">
        <v>119</v>
      </c>
      <c r="G3113" t="s">
        <v>162</v>
      </c>
      <c r="H3113" t="s">
        <v>6347</v>
      </c>
      <c r="I3113" t="s">
        <v>6513</v>
      </c>
      <c r="N3113" t="s">
        <v>6349</v>
      </c>
      <c r="O3113" s="5">
        <f>0</f>
        <v>0</v>
      </c>
    </row>
    <row r="3114" spans="1:15" hidden="1" x14ac:dyDescent="0.35">
      <c r="A3114" t="s">
        <v>6942</v>
      </c>
      <c r="B3114" t="s">
        <v>1092</v>
      </c>
      <c r="C3114" t="s">
        <v>6506</v>
      </c>
      <c r="D3114" t="s">
        <v>284</v>
      </c>
      <c r="E3114" t="s">
        <v>119</v>
      </c>
      <c r="F3114" t="s">
        <v>119</v>
      </c>
      <c r="G3114" t="s">
        <v>162</v>
      </c>
      <c r="H3114" t="s">
        <v>5707</v>
      </c>
      <c r="I3114" t="s">
        <v>6522</v>
      </c>
      <c r="N3114" t="s">
        <v>6349</v>
      </c>
      <c r="O3114" s="5">
        <f>0</f>
        <v>0</v>
      </c>
    </row>
    <row r="3115" spans="1:15" hidden="1" x14ac:dyDescent="0.35">
      <c r="A3115" t="s">
        <v>6942</v>
      </c>
      <c r="B3115" t="s">
        <v>1092</v>
      </c>
      <c r="C3115" t="s">
        <v>6506</v>
      </c>
      <c r="D3115" t="s">
        <v>284</v>
      </c>
      <c r="E3115" t="s">
        <v>119</v>
      </c>
      <c r="F3115" t="s">
        <v>119</v>
      </c>
      <c r="G3115" t="s">
        <v>161</v>
      </c>
      <c r="H3115" t="s">
        <v>5707</v>
      </c>
      <c r="I3115" t="s">
        <v>6509</v>
      </c>
      <c r="N3115" t="s">
        <v>6349</v>
      </c>
      <c r="O3115" s="5">
        <f>0</f>
        <v>0</v>
      </c>
    </row>
    <row r="3116" spans="1:15" hidden="1" x14ac:dyDescent="0.35">
      <c r="A3116" t="s">
        <v>6942</v>
      </c>
      <c r="B3116" t="s">
        <v>1092</v>
      </c>
      <c r="C3116" t="s">
        <v>6506</v>
      </c>
      <c r="D3116" t="s">
        <v>284</v>
      </c>
      <c r="E3116" t="s">
        <v>119</v>
      </c>
      <c r="F3116" t="s">
        <v>119</v>
      </c>
      <c r="G3116" t="s">
        <v>159</v>
      </c>
      <c r="H3116" t="s">
        <v>5707</v>
      </c>
      <c r="I3116" t="s">
        <v>6511</v>
      </c>
      <c r="N3116" t="s">
        <v>6349</v>
      </c>
      <c r="O3116" s="5">
        <f>0</f>
        <v>0</v>
      </c>
    </row>
    <row r="3117" spans="1:15" hidden="1" x14ac:dyDescent="0.35">
      <c r="A3117" t="s">
        <v>6942</v>
      </c>
      <c r="B3117" t="s">
        <v>1092</v>
      </c>
      <c r="C3117" t="s">
        <v>6506</v>
      </c>
      <c r="D3117" t="s">
        <v>284</v>
      </c>
      <c r="E3117" t="s">
        <v>119</v>
      </c>
      <c r="F3117" t="s">
        <v>119</v>
      </c>
      <c r="G3117" t="s">
        <v>162</v>
      </c>
      <c r="H3117" t="s">
        <v>6347</v>
      </c>
      <c r="I3117" t="s">
        <v>6749</v>
      </c>
      <c r="N3117" t="s">
        <v>6349</v>
      </c>
      <c r="O3117" s="5">
        <f>0</f>
        <v>0</v>
      </c>
    </row>
    <row r="3118" spans="1:15" x14ac:dyDescent="0.35">
      <c r="A3118" t="s">
        <v>6942</v>
      </c>
      <c r="B3118" t="s">
        <v>1092</v>
      </c>
      <c r="C3118" t="s">
        <v>6506</v>
      </c>
      <c r="D3118" t="s">
        <v>284</v>
      </c>
      <c r="E3118" t="s">
        <v>119</v>
      </c>
      <c r="F3118" t="s">
        <v>119</v>
      </c>
      <c r="G3118" t="s">
        <v>165</v>
      </c>
      <c r="H3118" t="s">
        <v>5707</v>
      </c>
      <c r="I3118" t="s">
        <v>6520</v>
      </c>
      <c r="N3118" t="s">
        <v>6349</v>
      </c>
      <c r="O3118" s="5">
        <f>0</f>
        <v>0</v>
      </c>
    </row>
    <row r="3119" spans="1:15" x14ac:dyDescent="0.35">
      <c r="A3119" t="s">
        <v>6942</v>
      </c>
      <c r="B3119" t="s">
        <v>1092</v>
      </c>
      <c r="C3119" t="s">
        <v>6506</v>
      </c>
      <c r="D3119" t="s">
        <v>284</v>
      </c>
      <c r="E3119" t="s">
        <v>119</v>
      </c>
      <c r="F3119" t="s">
        <v>119</v>
      </c>
      <c r="G3119" t="s">
        <v>165</v>
      </c>
      <c r="H3119" t="s">
        <v>5707</v>
      </c>
      <c r="I3119" t="s">
        <v>6514</v>
      </c>
      <c r="N3119" t="s">
        <v>6349</v>
      </c>
      <c r="O3119" s="5">
        <f>0</f>
        <v>0</v>
      </c>
    </row>
    <row r="3120" spans="1:15" hidden="1" x14ac:dyDescent="0.35">
      <c r="A3120" t="s">
        <v>6942</v>
      </c>
      <c r="B3120" t="s">
        <v>1092</v>
      </c>
      <c r="C3120" t="s">
        <v>6506</v>
      </c>
      <c r="D3120" t="s">
        <v>284</v>
      </c>
      <c r="E3120" t="s">
        <v>119</v>
      </c>
      <c r="F3120" t="s">
        <v>119</v>
      </c>
      <c r="G3120" t="s">
        <v>161</v>
      </c>
      <c r="H3120" t="s">
        <v>5707</v>
      </c>
      <c r="I3120" t="s">
        <v>7298</v>
      </c>
      <c r="N3120" t="s">
        <v>6349</v>
      </c>
      <c r="O3120" s="5">
        <f>0</f>
        <v>0</v>
      </c>
    </row>
    <row r="3121" spans="1:15" hidden="1" x14ac:dyDescent="0.35">
      <c r="A3121" t="s">
        <v>6942</v>
      </c>
      <c r="B3121" t="s">
        <v>1092</v>
      </c>
      <c r="C3121" t="s">
        <v>6506</v>
      </c>
      <c r="D3121" t="s">
        <v>284</v>
      </c>
      <c r="E3121" t="s">
        <v>119</v>
      </c>
      <c r="F3121" t="s">
        <v>119</v>
      </c>
      <c r="G3121" t="s">
        <v>154</v>
      </c>
      <c r="H3121" t="s">
        <v>6347</v>
      </c>
      <c r="I3121" t="s">
        <v>6751</v>
      </c>
      <c r="N3121" t="s">
        <v>6349</v>
      </c>
      <c r="O3121" s="5">
        <f>0</f>
        <v>0</v>
      </c>
    </row>
    <row r="3122" spans="1:15" hidden="1" x14ac:dyDescent="0.35">
      <c r="A3122" t="s">
        <v>6942</v>
      </c>
      <c r="B3122" t="s">
        <v>1092</v>
      </c>
      <c r="C3122" t="s">
        <v>6506</v>
      </c>
      <c r="D3122" t="s">
        <v>284</v>
      </c>
      <c r="E3122" t="s">
        <v>119</v>
      </c>
      <c r="F3122" t="s">
        <v>119</v>
      </c>
      <c r="G3122" t="s">
        <v>161</v>
      </c>
      <c r="H3122" t="s">
        <v>5707</v>
      </c>
      <c r="I3122" t="s">
        <v>6507</v>
      </c>
      <c r="N3122" t="s">
        <v>6349</v>
      </c>
      <c r="O3122" s="5">
        <f>0</f>
        <v>0</v>
      </c>
    </row>
    <row r="3123" spans="1:15" hidden="1" x14ac:dyDescent="0.35">
      <c r="A3123" t="s">
        <v>6942</v>
      </c>
      <c r="B3123" t="s">
        <v>1092</v>
      </c>
      <c r="C3123" t="s">
        <v>6506</v>
      </c>
      <c r="D3123" t="s">
        <v>1457</v>
      </c>
      <c r="E3123" t="s">
        <v>119</v>
      </c>
      <c r="F3123" t="s">
        <v>119</v>
      </c>
      <c r="G3123" t="s">
        <v>162</v>
      </c>
      <c r="H3123" t="s">
        <v>6347</v>
      </c>
      <c r="I3123" t="s">
        <v>6508</v>
      </c>
      <c r="N3123" t="s">
        <v>6349</v>
      </c>
      <c r="O3123" s="5">
        <f>0</f>
        <v>0</v>
      </c>
    </row>
    <row r="3124" spans="1:15" hidden="1" x14ac:dyDescent="0.35">
      <c r="A3124" t="s">
        <v>6942</v>
      </c>
      <c r="B3124" t="s">
        <v>1092</v>
      </c>
      <c r="C3124" t="s">
        <v>6506</v>
      </c>
      <c r="D3124" t="s">
        <v>1457</v>
      </c>
      <c r="E3124" t="s">
        <v>119</v>
      </c>
      <c r="F3124" t="s">
        <v>119</v>
      </c>
      <c r="G3124" t="s">
        <v>159</v>
      </c>
      <c r="H3124" t="s">
        <v>5707</v>
      </c>
      <c r="I3124" t="s">
        <v>6510</v>
      </c>
      <c r="N3124" t="s">
        <v>6349</v>
      </c>
      <c r="O3124" s="5">
        <f>0</f>
        <v>0</v>
      </c>
    </row>
    <row r="3125" spans="1:15" hidden="1" x14ac:dyDescent="0.35">
      <c r="A3125" t="s">
        <v>6942</v>
      </c>
      <c r="B3125" t="s">
        <v>1092</v>
      </c>
      <c r="C3125" t="s">
        <v>6506</v>
      </c>
      <c r="D3125" t="s">
        <v>1457</v>
      </c>
      <c r="E3125" t="s">
        <v>119</v>
      </c>
      <c r="F3125" t="s">
        <v>119</v>
      </c>
      <c r="G3125" t="s">
        <v>161</v>
      </c>
      <c r="H3125" t="s">
        <v>5707</v>
      </c>
      <c r="I3125" t="s">
        <v>7298</v>
      </c>
      <c r="N3125" t="s">
        <v>6349</v>
      </c>
      <c r="O3125" s="5">
        <f>0</f>
        <v>0</v>
      </c>
    </row>
    <row r="3126" spans="1:15" hidden="1" x14ac:dyDescent="0.35">
      <c r="A3126" t="s">
        <v>6942</v>
      </c>
      <c r="B3126" t="s">
        <v>1092</v>
      </c>
      <c r="C3126" t="s">
        <v>6506</v>
      </c>
      <c r="D3126" t="s">
        <v>1457</v>
      </c>
      <c r="E3126" t="s">
        <v>119</v>
      </c>
      <c r="F3126" t="s">
        <v>119</v>
      </c>
      <c r="G3126" t="s">
        <v>154</v>
      </c>
      <c r="H3126" t="s">
        <v>6347</v>
      </c>
      <c r="I3126" t="s">
        <v>6750</v>
      </c>
      <c r="N3126" t="s">
        <v>6349</v>
      </c>
      <c r="O3126" s="5">
        <f>0</f>
        <v>0</v>
      </c>
    </row>
    <row r="3127" spans="1:15" hidden="1" x14ac:dyDescent="0.35">
      <c r="A3127" t="s">
        <v>6942</v>
      </c>
      <c r="B3127" t="s">
        <v>1092</v>
      </c>
      <c r="C3127" t="s">
        <v>6506</v>
      </c>
      <c r="D3127" t="s">
        <v>1457</v>
      </c>
      <c r="E3127" t="s">
        <v>119</v>
      </c>
      <c r="F3127" t="s">
        <v>119</v>
      </c>
      <c r="G3127" t="s">
        <v>154</v>
      </c>
      <c r="H3127" t="s">
        <v>6347</v>
      </c>
      <c r="I3127" t="s">
        <v>6751</v>
      </c>
      <c r="N3127" t="s">
        <v>6349</v>
      </c>
      <c r="O3127" s="5">
        <f>0</f>
        <v>0</v>
      </c>
    </row>
    <row r="3128" spans="1:15" hidden="1" x14ac:dyDescent="0.35">
      <c r="A3128" t="s">
        <v>6942</v>
      </c>
      <c r="B3128" t="s">
        <v>1092</v>
      </c>
      <c r="C3128" t="s">
        <v>6506</v>
      </c>
      <c r="D3128" t="s">
        <v>1457</v>
      </c>
      <c r="E3128" t="s">
        <v>119</v>
      </c>
      <c r="F3128" t="s">
        <v>119</v>
      </c>
      <c r="G3128" t="s">
        <v>154</v>
      </c>
      <c r="H3128" t="s">
        <v>6347</v>
      </c>
      <c r="I3128" t="s">
        <v>6713</v>
      </c>
      <c r="N3128" t="s">
        <v>6349</v>
      </c>
      <c r="O3128" s="5">
        <f>0</f>
        <v>0</v>
      </c>
    </row>
    <row r="3129" spans="1:15" hidden="1" x14ac:dyDescent="0.35">
      <c r="A3129" t="s">
        <v>6942</v>
      </c>
      <c r="B3129" t="s">
        <v>1092</v>
      </c>
      <c r="C3129" t="s">
        <v>6506</v>
      </c>
      <c r="D3129" t="s">
        <v>1457</v>
      </c>
      <c r="E3129" t="s">
        <v>119</v>
      </c>
      <c r="F3129" t="s">
        <v>119</v>
      </c>
      <c r="G3129" t="s">
        <v>161</v>
      </c>
      <c r="H3129" t="s">
        <v>5707</v>
      </c>
      <c r="I3129" t="s">
        <v>6507</v>
      </c>
      <c r="N3129" t="s">
        <v>6349</v>
      </c>
      <c r="O3129" s="5">
        <f>0</f>
        <v>0</v>
      </c>
    </row>
    <row r="3130" spans="1:15" hidden="1" x14ac:dyDescent="0.35">
      <c r="A3130" t="s">
        <v>6942</v>
      </c>
      <c r="B3130" t="s">
        <v>1092</v>
      </c>
      <c r="C3130" t="s">
        <v>6506</v>
      </c>
      <c r="D3130" t="s">
        <v>1457</v>
      </c>
      <c r="E3130" t="s">
        <v>119</v>
      </c>
      <c r="F3130" t="s">
        <v>119</v>
      </c>
      <c r="G3130" t="s">
        <v>162</v>
      </c>
      <c r="H3130" t="s">
        <v>6347</v>
      </c>
      <c r="I3130" t="s">
        <v>6513</v>
      </c>
      <c r="N3130" t="s">
        <v>6349</v>
      </c>
      <c r="O3130" s="5">
        <f>0</f>
        <v>0</v>
      </c>
    </row>
    <row r="3131" spans="1:15" hidden="1" x14ac:dyDescent="0.35">
      <c r="A3131" t="s">
        <v>6942</v>
      </c>
      <c r="B3131" t="s">
        <v>1092</v>
      </c>
      <c r="C3131" t="s">
        <v>6506</v>
      </c>
      <c r="D3131" t="s">
        <v>1457</v>
      </c>
      <c r="E3131" t="s">
        <v>119</v>
      </c>
      <c r="F3131" t="s">
        <v>119</v>
      </c>
      <c r="G3131" t="s">
        <v>159</v>
      </c>
      <c r="H3131" t="s">
        <v>5707</v>
      </c>
      <c r="I3131" t="s">
        <v>6511</v>
      </c>
      <c r="N3131" t="s">
        <v>6349</v>
      </c>
      <c r="O3131" s="5">
        <f>0</f>
        <v>0</v>
      </c>
    </row>
    <row r="3132" spans="1:15" hidden="1" x14ac:dyDescent="0.35">
      <c r="A3132" t="s">
        <v>6942</v>
      </c>
      <c r="B3132" t="s">
        <v>1092</v>
      </c>
      <c r="C3132" t="s">
        <v>6506</v>
      </c>
      <c r="D3132" t="s">
        <v>1457</v>
      </c>
      <c r="E3132" t="s">
        <v>119</v>
      </c>
      <c r="F3132" t="s">
        <v>119</v>
      </c>
      <c r="G3132" t="s">
        <v>161</v>
      </c>
      <c r="H3132" t="s">
        <v>5707</v>
      </c>
      <c r="I3132" t="s">
        <v>6509</v>
      </c>
      <c r="N3132" t="s">
        <v>6349</v>
      </c>
      <c r="O3132" s="5">
        <f>0</f>
        <v>0</v>
      </c>
    </row>
    <row r="3133" spans="1:15" x14ac:dyDescent="0.35">
      <c r="A3133" t="s">
        <v>6942</v>
      </c>
      <c r="B3133" t="s">
        <v>1092</v>
      </c>
      <c r="C3133" t="s">
        <v>6506</v>
      </c>
      <c r="D3133" t="s">
        <v>1457</v>
      </c>
      <c r="E3133" t="s">
        <v>119</v>
      </c>
      <c r="F3133" t="s">
        <v>119</v>
      </c>
      <c r="G3133" t="s">
        <v>165</v>
      </c>
      <c r="H3133" t="s">
        <v>5707</v>
      </c>
      <c r="I3133" t="s">
        <v>6514</v>
      </c>
      <c r="N3133" t="s">
        <v>6349</v>
      </c>
      <c r="O3133" s="5">
        <f>0</f>
        <v>0</v>
      </c>
    </row>
    <row r="3134" spans="1:15" hidden="1" x14ac:dyDescent="0.35">
      <c r="A3134" t="s">
        <v>6942</v>
      </c>
      <c r="B3134" t="s">
        <v>1092</v>
      </c>
      <c r="C3134" t="s">
        <v>6442</v>
      </c>
      <c r="D3134" t="s">
        <v>7338</v>
      </c>
      <c r="E3134" t="s">
        <v>119</v>
      </c>
      <c r="F3134" t="s">
        <v>119</v>
      </c>
      <c r="G3134" t="s">
        <v>162</v>
      </c>
      <c r="H3134" t="s">
        <v>5707</v>
      </c>
      <c r="I3134" t="s">
        <v>6757</v>
      </c>
      <c r="N3134" t="s">
        <v>6349</v>
      </c>
      <c r="O3134" s="5">
        <f>0</f>
        <v>0</v>
      </c>
    </row>
    <row r="3135" spans="1:15" hidden="1" x14ac:dyDescent="0.35">
      <c r="A3135" t="s">
        <v>6942</v>
      </c>
      <c r="B3135" t="s">
        <v>1092</v>
      </c>
      <c r="C3135" t="s">
        <v>6442</v>
      </c>
      <c r="D3135" t="s">
        <v>7339</v>
      </c>
      <c r="E3135" t="s">
        <v>119</v>
      </c>
      <c r="F3135" t="s">
        <v>119</v>
      </c>
      <c r="G3135" t="s">
        <v>159</v>
      </c>
      <c r="H3135" t="s">
        <v>5707</v>
      </c>
      <c r="I3135" t="s">
        <v>6445</v>
      </c>
      <c r="N3135" t="s">
        <v>6349</v>
      </c>
      <c r="O3135" s="5">
        <f>0</f>
        <v>0</v>
      </c>
    </row>
    <row r="3136" spans="1:15" hidden="1" x14ac:dyDescent="0.35">
      <c r="A3136" t="s">
        <v>6942</v>
      </c>
      <c r="B3136" t="s">
        <v>1092</v>
      </c>
      <c r="C3136" t="s">
        <v>6442</v>
      </c>
      <c r="D3136" t="s">
        <v>7340</v>
      </c>
      <c r="E3136" t="s">
        <v>119</v>
      </c>
      <c r="F3136" t="s">
        <v>119</v>
      </c>
      <c r="G3136" t="s">
        <v>159</v>
      </c>
      <c r="H3136" t="s">
        <v>6347</v>
      </c>
      <c r="I3136" t="s">
        <v>6444</v>
      </c>
      <c r="N3136" t="s">
        <v>6349</v>
      </c>
      <c r="O3136" s="5">
        <f>0</f>
        <v>0</v>
      </c>
    </row>
    <row r="3137" spans="1:15" hidden="1" x14ac:dyDescent="0.35">
      <c r="A3137" t="s">
        <v>6942</v>
      </c>
      <c r="B3137" t="s">
        <v>1092</v>
      </c>
      <c r="C3137" t="s">
        <v>6442</v>
      </c>
      <c r="D3137" t="s">
        <v>7341</v>
      </c>
      <c r="E3137" t="s">
        <v>119</v>
      </c>
      <c r="F3137" t="s">
        <v>119</v>
      </c>
      <c r="G3137" t="s">
        <v>159</v>
      </c>
      <c r="H3137" t="s">
        <v>5707</v>
      </c>
      <c r="I3137" t="s">
        <v>6445</v>
      </c>
      <c r="N3137" t="s">
        <v>6349</v>
      </c>
      <c r="O3137" s="5">
        <f>0</f>
        <v>0</v>
      </c>
    </row>
    <row r="3138" spans="1:15" hidden="1" x14ac:dyDescent="0.35">
      <c r="A3138" t="s">
        <v>6942</v>
      </c>
      <c r="B3138" t="s">
        <v>1092</v>
      </c>
      <c r="C3138" t="s">
        <v>6442</v>
      </c>
      <c r="D3138" t="s">
        <v>7342</v>
      </c>
      <c r="E3138" t="s">
        <v>119</v>
      </c>
      <c r="F3138" t="s">
        <v>119</v>
      </c>
      <c r="G3138" t="s">
        <v>162</v>
      </c>
      <c r="H3138" t="s">
        <v>5707</v>
      </c>
      <c r="I3138" t="s">
        <v>6757</v>
      </c>
      <c r="N3138" t="s">
        <v>6349</v>
      </c>
      <c r="O3138" s="5">
        <f>0</f>
        <v>0</v>
      </c>
    </row>
    <row r="3139" spans="1:15" hidden="1" x14ac:dyDescent="0.35">
      <c r="A3139" t="s">
        <v>6942</v>
      </c>
      <c r="B3139" t="s">
        <v>1092</v>
      </c>
      <c r="C3139" t="s">
        <v>6442</v>
      </c>
      <c r="D3139" t="s">
        <v>7343</v>
      </c>
      <c r="E3139" t="s">
        <v>119</v>
      </c>
      <c r="F3139" t="s">
        <v>119</v>
      </c>
      <c r="G3139" t="s">
        <v>159</v>
      </c>
      <c r="H3139" t="s">
        <v>6347</v>
      </c>
      <c r="I3139" t="s">
        <v>6444</v>
      </c>
      <c r="N3139" t="s">
        <v>6349</v>
      </c>
      <c r="O3139" s="5">
        <f>0</f>
        <v>0</v>
      </c>
    </row>
    <row r="3140" spans="1:15" hidden="1" x14ac:dyDescent="0.35">
      <c r="A3140" t="s">
        <v>6942</v>
      </c>
      <c r="B3140" t="s">
        <v>1092</v>
      </c>
      <c r="C3140" t="s">
        <v>6442</v>
      </c>
      <c r="D3140" t="s">
        <v>2937</v>
      </c>
      <c r="E3140" t="s">
        <v>119</v>
      </c>
      <c r="F3140" t="s">
        <v>119</v>
      </c>
      <c r="G3140" t="s">
        <v>162</v>
      </c>
      <c r="H3140" t="s">
        <v>5707</v>
      </c>
      <c r="I3140" t="s">
        <v>6452</v>
      </c>
      <c r="N3140" t="s">
        <v>6349</v>
      </c>
      <c r="O3140" s="5">
        <f>0</f>
        <v>0</v>
      </c>
    </row>
    <row r="3141" spans="1:15" hidden="1" x14ac:dyDescent="0.35">
      <c r="A3141" t="s">
        <v>6942</v>
      </c>
      <c r="B3141" t="s">
        <v>1092</v>
      </c>
      <c r="C3141" t="s">
        <v>6442</v>
      </c>
      <c r="D3141" t="s">
        <v>2937</v>
      </c>
      <c r="E3141" t="s">
        <v>119</v>
      </c>
      <c r="F3141" t="s">
        <v>119</v>
      </c>
      <c r="G3141" t="s">
        <v>162</v>
      </c>
      <c r="H3141" t="s">
        <v>6347</v>
      </c>
      <c r="I3141" t="s">
        <v>6453</v>
      </c>
      <c r="N3141" t="s">
        <v>6349</v>
      </c>
      <c r="O3141" s="5">
        <f>0</f>
        <v>0</v>
      </c>
    </row>
    <row r="3142" spans="1:15" hidden="1" x14ac:dyDescent="0.35">
      <c r="A3142" t="s">
        <v>6942</v>
      </c>
      <c r="B3142" t="s">
        <v>1092</v>
      </c>
      <c r="C3142" t="s">
        <v>6442</v>
      </c>
      <c r="D3142" t="s">
        <v>2937</v>
      </c>
      <c r="E3142" t="s">
        <v>119</v>
      </c>
      <c r="F3142" t="s">
        <v>119</v>
      </c>
      <c r="G3142" t="s">
        <v>159</v>
      </c>
      <c r="H3142" t="s">
        <v>6347</v>
      </c>
      <c r="I3142" t="s">
        <v>6444</v>
      </c>
      <c r="N3142" t="s">
        <v>6349</v>
      </c>
      <c r="O3142" s="5">
        <f>0</f>
        <v>0</v>
      </c>
    </row>
    <row r="3143" spans="1:15" hidden="1" x14ac:dyDescent="0.35">
      <c r="A3143" t="s">
        <v>6942</v>
      </c>
      <c r="B3143" t="s">
        <v>1092</v>
      </c>
      <c r="C3143" t="s">
        <v>6442</v>
      </c>
      <c r="D3143" t="s">
        <v>2937</v>
      </c>
      <c r="E3143" t="s">
        <v>119</v>
      </c>
      <c r="F3143" t="s">
        <v>119</v>
      </c>
      <c r="G3143" t="s">
        <v>162</v>
      </c>
      <c r="H3143" t="s">
        <v>6347</v>
      </c>
      <c r="I3143" t="s">
        <v>6455</v>
      </c>
      <c r="N3143" t="s">
        <v>6349</v>
      </c>
      <c r="O3143" s="5">
        <f>0</f>
        <v>0</v>
      </c>
    </row>
    <row r="3144" spans="1:15" hidden="1" x14ac:dyDescent="0.35">
      <c r="A3144" t="s">
        <v>6942</v>
      </c>
      <c r="B3144" t="s">
        <v>1092</v>
      </c>
      <c r="C3144" t="s">
        <v>6442</v>
      </c>
      <c r="D3144" t="s">
        <v>2937</v>
      </c>
      <c r="E3144" t="s">
        <v>119</v>
      </c>
      <c r="F3144" t="s">
        <v>119</v>
      </c>
      <c r="G3144" t="s">
        <v>154</v>
      </c>
      <c r="H3144" t="s">
        <v>6347</v>
      </c>
      <c r="I3144" t="s">
        <v>7287</v>
      </c>
      <c r="N3144" t="s">
        <v>6349</v>
      </c>
      <c r="O3144" s="5">
        <f>0</f>
        <v>0</v>
      </c>
    </row>
    <row r="3145" spans="1:15" hidden="1" x14ac:dyDescent="0.35">
      <c r="A3145" t="s">
        <v>6942</v>
      </c>
      <c r="B3145" t="s">
        <v>1092</v>
      </c>
      <c r="C3145" t="s">
        <v>6442</v>
      </c>
      <c r="D3145" t="s">
        <v>2937</v>
      </c>
      <c r="E3145" t="s">
        <v>119</v>
      </c>
      <c r="F3145" t="s">
        <v>119</v>
      </c>
      <c r="G3145" t="s">
        <v>154</v>
      </c>
      <c r="H3145" t="s">
        <v>5707</v>
      </c>
      <c r="I3145" t="s">
        <v>6454</v>
      </c>
      <c r="N3145" t="s">
        <v>6349</v>
      </c>
      <c r="O3145" s="5">
        <f>0</f>
        <v>0</v>
      </c>
    </row>
    <row r="3146" spans="1:15" hidden="1" x14ac:dyDescent="0.35">
      <c r="A3146" t="s">
        <v>6942</v>
      </c>
      <c r="B3146" t="s">
        <v>1092</v>
      </c>
      <c r="C3146" t="s">
        <v>6442</v>
      </c>
      <c r="D3146" t="s">
        <v>2937</v>
      </c>
      <c r="E3146" t="s">
        <v>119</v>
      </c>
      <c r="F3146" t="s">
        <v>119</v>
      </c>
      <c r="G3146" t="s">
        <v>159</v>
      </c>
      <c r="H3146" t="s">
        <v>6347</v>
      </c>
      <c r="I3146" t="s">
        <v>6758</v>
      </c>
      <c r="N3146" t="s">
        <v>6349</v>
      </c>
      <c r="O3146" s="5">
        <f>0</f>
        <v>0</v>
      </c>
    </row>
    <row r="3147" spans="1:15" hidden="1" x14ac:dyDescent="0.35">
      <c r="A3147" t="s">
        <v>6942</v>
      </c>
      <c r="B3147" t="s">
        <v>1092</v>
      </c>
      <c r="C3147" t="s">
        <v>6442</v>
      </c>
      <c r="D3147" t="s">
        <v>2940</v>
      </c>
      <c r="E3147" t="s">
        <v>119</v>
      </c>
      <c r="F3147" t="s">
        <v>119</v>
      </c>
      <c r="G3147" t="s">
        <v>162</v>
      </c>
      <c r="H3147" t="s">
        <v>6347</v>
      </c>
      <c r="I3147" t="s">
        <v>6453</v>
      </c>
      <c r="N3147" t="s">
        <v>6349</v>
      </c>
      <c r="O3147" s="5">
        <f>0</f>
        <v>0</v>
      </c>
    </row>
    <row r="3148" spans="1:15" hidden="1" x14ac:dyDescent="0.35">
      <c r="A3148" t="s">
        <v>6942</v>
      </c>
      <c r="B3148" t="s">
        <v>1092</v>
      </c>
      <c r="C3148" t="s">
        <v>6442</v>
      </c>
      <c r="D3148" t="s">
        <v>2940</v>
      </c>
      <c r="E3148" t="s">
        <v>119</v>
      </c>
      <c r="F3148" t="s">
        <v>119</v>
      </c>
      <c r="G3148" t="s">
        <v>159</v>
      </c>
      <c r="H3148" t="s">
        <v>5707</v>
      </c>
      <c r="I3148" t="s">
        <v>6445</v>
      </c>
      <c r="N3148" t="s">
        <v>6349</v>
      </c>
      <c r="O3148" s="5">
        <f>0</f>
        <v>0</v>
      </c>
    </row>
    <row r="3149" spans="1:15" hidden="1" x14ac:dyDescent="0.35">
      <c r="A3149" t="s">
        <v>6942</v>
      </c>
      <c r="B3149" t="s">
        <v>1092</v>
      </c>
      <c r="C3149" t="s">
        <v>6442</v>
      </c>
      <c r="D3149" t="s">
        <v>2940</v>
      </c>
      <c r="E3149" t="s">
        <v>119</v>
      </c>
      <c r="F3149" t="s">
        <v>119</v>
      </c>
      <c r="G3149" t="s">
        <v>162</v>
      </c>
      <c r="H3149" t="s">
        <v>6347</v>
      </c>
      <c r="I3149" t="s">
        <v>6455</v>
      </c>
      <c r="N3149" t="s">
        <v>6349</v>
      </c>
      <c r="O3149" s="5">
        <f>0</f>
        <v>0</v>
      </c>
    </row>
    <row r="3150" spans="1:15" hidden="1" x14ac:dyDescent="0.35">
      <c r="A3150" t="s">
        <v>6942</v>
      </c>
      <c r="B3150" t="s">
        <v>1092</v>
      </c>
      <c r="C3150" t="s">
        <v>6442</v>
      </c>
      <c r="D3150" t="s">
        <v>2940</v>
      </c>
      <c r="E3150" t="s">
        <v>119</v>
      </c>
      <c r="F3150" t="s">
        <v>119</v>
      </c>
      <c r="G3150" t="s">
        <v>162</v>
      </c>
      <c r="H3150" t="s">
        <v>5707</v>
      </c>
      <c r="I3150" t="s">
        <v>6452</v>
      </c>
      <c r="N3150" t="s">
        <v>6349</v>
      </c>
      <c r="O3150" s="5">
        <f>0</f>
        <v>0</v>
      </c>
    </row>
    <row r="3151" spans="1:15" hidden="1" x14ac:dyDescent="0.35">
      <c r="A3151" t="s">
        <v>6942</v>
      </c>
      <c r="B3151" t="s">
        <v>1092</v>
      </c>
      <c r="C3151" t="s">
        <v>6442</v>
      </c>
      <c r="D3151" t="s">
        <v>2940</v>
      </c>
      <c r="E3151" t="s">
        <v>119</v>
      </c>
      <c r="F3151" t="s">
        <v>119</v>
      </c>
      <c r="G3151" t="s">
        <v>154</v>
      </c>
      <c r="H3151" t="s">
        <v>5707</v>
      </c>
      <c r="I3151" t="s">
        <v>6454</v>
      </c>
      <c r="N3151" t="s">
        <v>6349</v>
      </c>
      <c r="O3151" s="5">
        <f>0</f>
        <v>0</v>
      </c>
    </row>
    <row r="3152" spans="1:15" hidden="1" x14ac:dyDescent="0.35">
      <c r="A3152" t="s">
        <v>6942</v>
      </c>
      <c r="B3152" t="s">
        <v>1092</v>
      </c>
      <c r="C3152" t="s">
        <v>6442</v>
      </c>
      <c r="D3152" t="s">
        <v>2942</v>
      </c>
      <c r="E3152" t="s">
        <v>119</v>
      </c>
      <c r="F3152" t="s">
        <v>119</v>
      </c>
      <c r="G3152" t="s">
        <v>154</v>
      </c>
      <c r="H3152" t="s">
        <v>6347</v>
      </c>
      <c r="I3152" t="s">
        <v>7287</v>
      </c>
      <c r="N3152" t="s">
        <v>6349</v>
      </c>
      <c r="O3152" s="5">
        <f>0</f>
        <v>0</v>
      </c>
    </row>
    <row r="3153" spans="1:15" hidden="1" x14ac:dyDescent="0.35">
      <c r="A3153" t="s">
        <v>6942</v>
      </c>
      <c r="B3153" t="s">
        <v>1092</v>
      </c>
      <c r="C3153" t="s">
        <v>6442</v>
      </c>
      <c r="D3153" t="s">
        <v>2942</v>
      </c>
      <c r="E3153" t="s">
        <v>119</v>
      </c>
      <c r="F3153" t="s">
        <v>119</v>
      </c>
      <c r="G3153" t="s">
        <v>159</v>
      </c>
      <c r="H3153" t="s">
        <v>5707</v>
      </c>
      <c r="I3153" t="s">
        <v>6445</v>
      </c>
      <c r="N3153" t="s">
        <v>6349</v>
      </c>
      <c r="O3153" s="5">
        <f>0</f>
        <v>0</v>
      </c>
    </row>
    <row r="3154" spans="1:15" hidden="1" x14ac:dyDescent="0.35">
      <c r="A3154" t="s">
        <v>6942</v>
      </c>
      <c r="B3154" t="s">
        <v>1092</v>
      </c>
      <c r="C3154" t="s">
        <v>6442</v>
      </c>
      <c r="D3154" t="s">
        <v>2942</v>
      </c>
      <c r="E3154" t="s">
        <v>119</v>
      </c>
      <c r="F3154" t="s">
        <v>119</v>
      </c>
      <c r="G3154" t="s">
        <v>162</v>
      </c>
      <c r="H3154" t="s">
        <v>6347</v>
      </c>
      <c r="I3154" t="s">
        <v>6453</v>
      </c>
      <c r="N3154" t="s">
        <v>6349</v>
      </c>
      <c r="O3154" s="5">
        <f>0</f>
        <v>0</v>
      </c>
    </row>
    <row r="3155" spans="1:15" hidden="1" x14ac:dyDescent="0.35">
      <c r="A3155" t="s">
        <v>6942</v>
      </c>
      <c r="B3155" t="s">
        <v>1092</v>
      </c>
      <c r="C3155" t="s">
        <v>6442</v>
      </c>
      <c r="D3155" t="s">
        <v>2942</v>
      </c>
      <c r="E3155" t="s">
        <v>119</v>
      </c>
      <c r="F3155" t="s">
        <v>119</v>
      </c>
      <c r="G3155" t="s">
        <v>162</v>
      </c>
      <c r="H3155" t="s">
        <v>6347</v>
      </c>
      <c r="I3155" t="s">
        <v>6455</v>
      </c>
      <c r="N3155" t="s">
        <v>6349</v>
      </c>
      <c r="O3155" s="5">
        <f>0</f>
        <v>0</v>
      </c>
    </row>
    <row r="3156" spans="1:15" hidden="1" x14ac:dyDescent="0.35">
      <c r="A3156" t="s">
        <v>6942</v>
      </c>
      <c r="B3156" t="s">
        <v>1092</v>
      </c>
      <c r="C3156" t="s">
        <v>6442</v>
      </c>
      <c r="D3156" t="s">
        <v>2942</v>
      </c>
      <c r="E3156" t="s">
        <v>119</v>
      </c>
      <c r="F3156" t="s">
        <v>119</v>
      </c>
      <c r="G3156" t="s">
        <v>154</v>
      </c>
      <c r="H3156" t="s">
        <v>5707</v>
      </c>
      <c r="I3156" t="s">
        <v>6454</v>
      </c>
      <c r="N3156" t="s">
        <v>6349</v>
      </c>
      <c r="O3156" s="5">
        <f>0</f>
        <v>0</v>
      </c>
    </row>
    <row r="3157" spans="1:15" hidden="1" x14ac:dyDescent="0.35">
      <c r="A3157" t="s">
        <v>6942</v>
      </c>
      <c r="B3157" t="s">
        <v>1092</v>
      </c>
      <c r="C3157" t="s">
        <v>6442</v>
      </c>
      <c r="D3157" t="s">
        <v>2942</v>
      </c>
      <c r="E3157" t="s">
        <v>119</v>
      </c>
      <c r="F3157" t="s">
        <v>119</v>
      </c>
      <c r="G3157" t="s">
        <v>159</v>
      </c>
      <c r="H3157" t="s">
        <v>6347</v>
      </c>
      <c r="I3157" t="s">
        <v>7344</v>
      </c>
      <c r="N3157" t="s">
        <v>6349</v>
      </c>
      <c r="O3157" s="5">
        <f>0</f>
        <v>0</v>
      </c>
    </row>
    <row r="3158" spans="1:15" hidden="1" x14ac:dyDescent="0.35">
      <c r="A3158" t="s">
        <v>6942</v>
      </c>
      <c r="B3158" t="s">
        <v>1092</v>
      </c>
      <c r="C3158" t="s">
        <v>6442</v>
      </c>
      <c r="D3158" t="s">
        <v>2942</v>
      </c>
      <c r="E3158" t="s">
        <v>119</v>
      </c>
      <c r="F3158" t="s">
        <v>119</v>
      </c>
      <c r="G3158" t="s">
        <v>162</v>
      </c>
      <c r="H3158" t="s">
        <v>5707</v>
      </c>
      <c r="I3158" t="s">
        <v>6452</v>
      </c>
      <c r="N3158" t="s">
        <v>6349</v>
      </c>
      <c r="O3158" s="5">
        <f>0</f>
        <v>0</v>
      </c>
    </row>
    <row r="3159" spans="1:15" hidden="1" x14ac:dyDescent="0.35">
      <c r="A3159" t="s">
        <v>6942</v>
      </c>
      <c r="B3159" t="s">
        <v>1092</v>
      </c>
      <c r="C3159" t="s">
        <v>6383</v>
      </c>
      <c r="D3159" t="s">
        <v>1243</v>
      </c>
      <c r="E3159" t="s">
        <v>119</v>
      </c>
      <c r="F3159" t="s">
        <v>119</v>
      </c>
      <c r="G3159" t="s">
        <v>161</v>
      </c>
      <c r="H3159" t="s">
        <v>5707</v>
      </c>
      <c r="I3159" t="s">
        <v>6384</v>
      </c>
      <c r="N3159" t="s">
        <v>6349</v>
      </c>
      <c r="O3159" s="5">
        <f>0</f>
        <v>0</v>
      </c>
    </row>
    <row r="3160" spans="1:15" hidden="1" x14ac:dyDescent="0.35">
      <c r="A3160" t="s">
        <v>6942</v>
      </c>
      <c r="B3160" t="s">
        <v>1092</v>
      </c>
      <c r="C3160" t="s">
        <v>6383</v>
      </c>
      <c r="D3160" t="s">
        <v>1096</v>
      </c>
      <c r="E3160" t="s">
        <v>119</v>
      </c>
      <c r="F3160" t="s">
        <v>119</v>
      </c>
      <c r="G3160" t="s">
        <v>161</v>
      </c>
      <c r="H3160" t="s">
        <v>5707</v>
      </c>
      <c r="I3160" t="s">
        <v>6384</v>
      </c>
      <c r="N3160" t="s">
        <v>6349</v>
      </c>
      <c r="O3160" s="5">
        <f>0</f>
        <v>0</v>
      </c>
    </row>
    <row r="3161" spans="1:15" hidden="1" x14ac:dyDescent="0.35">
      <c r="A3161" t="s">
        <v>6942</v>
      </c>
      <c r="B3161" t="s">
        <v>1092</v>
      </c>
      <c r="C3161" t="s">
        <v>6383</v>
      </c>
      <c r="D3161" t="s">
        <v>1247</v>
      </c>
      <c r="E3161" t="s">
        <v>119</v>
      </c>
      <c r="F3161" t="s">
        <v>119</v>
      </c>
      <c r="G3161" t="s">
        <v>161</v>
      </c>
      <c r="H3161" t="s">
        <v>5707</v>
      </c>
      <c r="I3161" t="s">
        <v>6384</v>
      </c>
      <c r="N3161" t="s">
        <v>6349</v>
      </c>
      <c r="O3161" s="5">
        <f>0</f>
        <v>0</v>
      </c>
    </row>
    <row r="3162" spans="1:15" hidden="1" x14ac:dyDescent="0.35">
      <c r="A3162" t="s">
        <v>6942</v>
      </c>
      <c r="B3162" t="s">
        <v>1092</v>
      </c>
      <c r="C3162" t="s">
        <v>6485</v>
      </c>
      <c r="D3162" t="s">
        <v>5651</v>
      </c>
      <c r="E3162" t="s">
        <v>119</v>
      </c>
      <c r="F3162" t="s">
        <v>119</v>
      </c>
      <c r="G3162" t="s">
        <v>154</v>
      </c>
      <c r="H3162" t="s">
        <v>5707</v>
      </c>
      <c r="I3162" t="s">
        <v>6548</v>
      </c>
      <c r="N3162" t="s">
        <v>6349</v>
      </c>
      <c r="O3162" s="5">
        <f>0</f>
        <v>0</v>
      </c>
    </row>
    <row r="3163" spans="1:15" hidden="1" x14ac:dyDescent="0.35">
      <c r="A3163" t="s">
        <v>6942</v>
      </c>
      <c r="B3163" t="s">
        <v>1092</v>
      </c>
      <c r="C3163" t="s">
        <v>6485</v>
      </c>
      <c r="D3163" t="s">
        <v>5651</v>
      </c>
      <c r="E3163" t="s">
        <v>119</v>
      </c>
      <c r="F3163" t="s">
        <v>119</v>
      </c>
      <c r="G3163" t="s">
        <v>154</v>
      </c>
      <c r="H3163" t="s">
        <v>5707</v>
      </c>
      <c r="I3163" t="s">
        <v>6487</v>
      </c>
      <c r="N3163" t="s">
        <v>6349</v>
      </c>
      <c r="O3163" s="5">
        <f>0</f>
        <v>0</v>
      </c>
    </row>
    <row r="3164" spans="1:15" hidden="1" x14ac:dyDescent="0.35">
      <c r="A3164" t="s">
        <v>6942</v>
      </c>
      <c r="B3164" t="s">
        <v>1092</v>
      </c>
      <c r="C3164" t="s">
        <v>6485</v>
      </c>
      <c r="D3164" t="s">
        <v>5651</v>
      </c>
      <c r="E3164" t="s">
        <v>119</v>
      </c>
      <c r="F3164" t="s">
        <v>119</v>
      </c>
      <c r="G3164" t="s">
        <v>154</v>
      </c>
      <c r="H3164" t="s">
        <v>5707</v>
      </c>
      <c r="I3164" t="s">
        <v>6491</v>
      </c>
      <c r="N3164" t="s">
        <v>6349</v>
      </c>
      <c r="O3164" s="5">
        <f>0</f>
        <v>0</v>
      </c>
    </row>
    <row r="3165" spans="1:15" hidden="1" x14ac:dyDescent="0.35">
      <c r="A3165" t="s">
        <v>6942</v>
      </c>
      <c r="B3165" t="s">
        <v>1092</v>
      </c>
      <c r="C3165" t="s">
        <v>6485</v>
      </c>
      <c r="D3165" t="s">
        <v>5651</v>
      </c>
      <c r="E3165" t="s">
        <v>119</v>
      </c>
      <c r="F3165" t="s">
        <v>119</v>
      </c>
      <c r="G3165" t="s">
        <v>162</v>
      </c>
      <c r="H3165" t="s">
        <v>6347</v>
      </c>
      <c r="I3165" t="s">
        <v>6489</v>
      </c>
      <c r="N3165" t="s">
        <v>6349</v>
      </c>
      <c r="O3165" s="5">
        <f>0</f>
        <v>0</v>
      </c>
    </row>
    <row r="3166" spans="1:15" hidden="1" x14ac:dyDescent="0.35">
      <c r="A3166" t="s">
        <v>6942</v>
      </c>
      <c r="B3166" t="s">
        <v>1092</v>
      </c>
      <c r="C3166" t="s">
        <v>6485</v>
      </c>
      <c r="D3166" t="s">
        <v>5652</v>
      </c>
      <c r="E3166" t="s">
        <v>119</v>
      </c>
      <c r="F3166" t="s">
        <v>119</v>
      </c>
      <c r="G3166" t="s">
        <v>162</v>
      </c>
      <c r="H3166" t="s">
        <v>6347</v>
      </c>
      <c r="I3166" t="s">
        <v>6489</v>
      </c>
      <c r="N3166" t="s">
        <v>6349</v>
      </c>
      <c r="O3166" s="5">
        <f>0</f>
        <v>0</v>
      </c>
    </row>
    <row r="3167" spans="1:15" hidden="1" x14ac:dyDescent="0.35">
      <c r="A3167" t="s">
        <v>6942</v>
      </c>
      <c r="B3167" t="s">
        <v>1092</v>
      </c>
      <c r="C3167" t="s">
        <v>6485</v>
      </c>
      <c r="D3167" t="s">
        <v>5652</v>
      </c>
      <c r="E3167" t="s">
        <v>119</v>
      </c>
      <c r="F3167" t="s">
        <v>119</v>
      </c>
      <c r="G3167" t="s">
        <v>154</v>
      </c>
      <c r="H3167" t="s">
        <v>5707</v>
      </c>
      <c r="I3167" t="s">
        <v>6491</v>
      </c>
      <c r="N3167" t="s">
        <v>6349</v>
      </c>
      <c r="O3167" s="5">
        <f>0</f>
        <v>0</v>
      </c>
    </row>
    <row r="3168" spans="1:15" hidden="1" x14ac:dyDescent="0.35">
      <c r="A3168" t="s">
        <v>6942</v>
      </c>
      <c r="B3168" t="s">
        <v>1092</v>
      </c>
      <c r="C3168" t="s">
        <v>6485</v>
      </c>
      <c r="D3168" t="s">
        <v>5656</v>
      </c>
      <c r="E3168" t="s">
        <v>119</v>
      </c>
      <c r="F3168" t="s">
        <v>119</v>
      </c>
      <c r="G3168" t="s">
        <v>154</v>
      </c>
      <c r="H3168" t="s">
        <v>5707</v>
      </c>
      <c r="I3168" t="s">
        <v>6491</v>
      </c>
      <c r="N3168" t="s">
        <v>6349</v>
      </c>
      <c r="O3168" s="5">
        <f>0</f>
        <v>0</v>
      </c>
    </row>
    <row r="3169" spans="1:15" hidden="1" x14ac:dyDescent="0.35">
      <c r="A3169" t="s">
        <v>6942</v>
      </c>
      <c r="B3169" t="s">
        <v>1092</v>
      </c>
      <c r="C3169" t="s">
        <v>6485</v>
      </c>
      <c r="D3169" t="s">
        <v>5656</v>
      </c>
      <c r="E3169" t="s">
        <v>119</v>
      </c>
      <c r="F3169" t="s">
        <v>119</v>
      </c>
      <c r="G3169" t="s">
        <v>154</v>
      </c>
      <c r="H3169" t="s">
        <v>5707</v>
      </c>
      <c r="I3169" t="s">
        <v>6488</v>
      </c>
      <c r="N3169" t="s">
        <v>6349</v>
      </c>
      <c r="O3169" s="5">
        <f>0</f>
        <v>0</v>
      </c>
    </row>
    <row r="3170" spans="1:15" hidden="1" x14ac:dyDescent="0.35">
      <c r="A3170" t="s">
        <v>6942</v>
      </c>
      <c r="B3170" t="s">
        <v>1092</v>
      </c>
      <c r="C3170" t="s">
        <v>6485</v>
      </c>
      <c r="D3170" t="s">
        <v>5656</v>
      </c>
      <c r="E3170" t="s">
        <v>119</v>
      </c>
      <c r="F3170" t="s">
        <v>119</v>
      </c>
      <c r="G3170" t="s">
        <v>154</v>
      </c>
      <c r="H3170" t="s">
        <v>6347</v>
      </c>
      <c r="I3170" t="s">
        <v>6759</v>
      </c>
      <c r="N3170" t="s">
        <v>6349</v>
      </c>
      <c r="O3170" s="5">
        <f>0</f>
        <v>0</v>
      </c>
    </row>
    <row r="3171" spans="1:15" hidden="1" x14ac:dyDescent="0.35">
      <c r="A3171" t="s">
        <v>6942</v>
      </c>
      <c r="B3171" t="s">
        <v>1092</v>
      </c>
      <c r="C3171" t="s">
        <v>6485</v>
      </c>
      <c r="D3171" t="s">
        <v>5656</v>
      </c>
      <c r="E3171" t="s">
        <v>119</v>
      </c>
      <c r="F3171" t="s">
        <v>119</v>
      </c>
      <c r="G3171" t="s">
        <v>162</v>
      </c>
      <c r="H3171" t="s">
        <v>6347</v>
      </c>
      <c r="I3171" t="s">
        <v>6489</v>
      </c>
      <c r="N3171" t="s">
        <v>6349</v>
      </c>
      <c r="O3171" s="5">
        <f>0</f>
        <v>0</v>
      </c>
    </row>
    <row r="3172" spans="1:15" hidden="1" x14ac:dyDescent="0.35">
      <c r="A3172" t="s">
        <v>6942</v>
      </c>
      <c r="B3172" t="s">
        <v>1092</v>
      </c>
      <c r="C3172" t="s">
        <v>6485</v>
      </c>
      <c r="D3172" t="s">
        <v>5656</v>
      </c>
      <c r="E3172" t="s">
        <v>119</v>
      </c>
      <c r="F3172" t="s">
        <v>119</v>
      </c>
      <c r="G3172" t="s">
        <v>154</v>
      </c>
      <c r="H3172" t="s">
        <v>5707</v>
      </c>
      <c r="I3172" t="s">
        <v>6487</v>
      </c>
      <c r="N3172" t="s">
        <v>6349</v>
      </c>
      <c r="O3172" s="5">
        <f>0</f>
        <v>0</v>
      </c>
    </row>
    <row r="3173" spans="1:15" hidden="1" x14ac:dyDescent="0.35">
      <c r="A3173" t="s">
        <v>6942</v>
      </c>
      <c r="B3173" t="s">
        <v>1092</v>
      </c>
      <c r="C3173" t="s">
        <v>6485</v>
      </c>
      <c r="D3173" t="s">
        <v>5658</v>
      </c>
      <c r="E3173" t="s">
        <v>119</v>
      </c>
      <c r="F3173" t="s">
        <v>119</v>
      </c>
      <c r="G3173" t="s">
        <v>154</v>
      </c>
      <c r="H3173" t="s">
        <v>5707</v>
      </c>
      <c r="I3173" t="s">
        <v>6491</v>
      </c>
      <c r="N3173" t="s">
        <v>6349</v>
      </c>
      <c r="O3173" s="5">
        <f>0</f>
        <v>0</v>
      </c>
    </row>
    <row r="3174" spans="1:15" hidden="1" x14ac:dyDescent="0.35">
      <c r="A3174" t="s">
        <v>6942</v>
      </c>
      <c r="B3174" t="s">
        <v>1092</v>
      </c>
      <c r="C3174" t="s">
        <v>6485</v>
      </c>
      <c r="D3174" t="s">
        <v>5658</v>
      </c>
      <c r="E3174" t="s">
        <v>119</v>
      </c>
      <c r="F3174" t="s">
        <v>119</v>
      </c>
      <c r="G3174" t="s">
        <v>154</v>
      </c>
      <c r="H3174" t="s">
        <v>5707</v>
      </c>
      <c r="I3174" t="s">
        <v>6487</v>
      </c>
      <c r="N3174" t="s">
        <v>6349</v>
      </c>
      <c r="O3174" s="5">
        <f>0</f>
        <v>0</v>
      </c>
    </row>
    <row r="3175" spans="1:15" hidden="1" x14ac:dyDescent="0.35">
      <c r="A3175" t="s">
        <v>6942</v>
      </c>
      <c r="B3175" t="s">
        <v>1092</v>
      </c>
      <c r="C3175" t="s">
        <v>6485</v>
      </c>
      <c r="D3175" t="s">
        <v>5658</v>
      </c>
      <c r="E3175" t="s">
        <v>119</v>
      </c>
      <c r="F3175" t="s">
        <v>119</v>
      </c>
      <c r="G3175" t="s">
        <v>162</v>
      </c>
      <c r="H3175" t="s">
        <v>6347</v>
      </c>
      <c r="I3175" t="s">
        <v>6489</v>
      </c>
      <c r="N3175" t="s">
        <v>6349</v>
      </c>
      <c r="O3175" s="5">
        <f>0</f>
        <v>0</v>
      </c>
    </row>
    <row r="3176" spans="1:15" hidden="1" x14ac:dyDescent="0.35">
      <c r="A3176" t="s">
        <v>6942</v>
      </c>
      <c r="B3176" t="s">
        <v>1092</v>
      </c>
      <c r="C3176" t="s">
        <v>6485</v>
      </c>
      <c r="D3176" t="s">
        <v>5658</v>
      </c>
      <c r="E3176" t="s">
        <v>119</v>
      </c>
      <c r="F3176" t="s">
        <v>119</v>
      </c>
      <c r="G3176" t="s">
        <v>154</v>
      </c>
      <c r="H3176" t="s">
        <v>5707</v>
      </c>
      <c r="I3176" t="s">
        <v>6548</v>
      </c>
      <c r="N3176" t="s">
        <v>6349</v>
      </c>
      <c r="O3176" s="5">
        <f>0</f>
        <v>0</v>
      </c>
    </row>
    <row r="3177" spans="1:15" hidden="1" x14ac:dyDescent="0.35">
      <c r="A3177" t="s">
        <v>6942</v>
      </c>
      <c r="B3177" t="s">
        <v>5487</v>
      </c>
      <c r="C3177" t="s">
        <v>6456</v>
      </c>
      <c r="D3177" t="s">
        <v>7345</v>
      </c>
      <c r="E3177" t="s">
        <v>119</v>
      </c>
      <c r="F3177" t="s">
        <v>119</v>
      </c>
      <c r="G3177" t="s">
        <v>154</v>
      </c>
      <c r="H3177" t="s">
        <v>5707</v>
      </c>
      <c r="I3177" t="s">
        <v>6457</v>
      </c>
      <c r="N3177" t="s">
        <v>6349</v>
      </c>
      <c r="O3177" s="5">
        <f>0</f>
        <v>0</v>
      </c>
    </row>
    <row r="3178" spans="1:15" hidden="1" x14ac:dyDescent="0.35">
      <c r="A3178" t="s">
        <v>6942</v>
      </c>
      <c r="B3178" t="s">
        <v>5487</v>
      </c>
      <c r="C3178" t="s">
        <v>6456</v>
      </c>
      <c r="D3178" t="s">
        <v>7345</v>
      </c>
      <c r="E3178" t="s">
        <v>119</v>
      </c>
      <c r="F3178" t="s">
        <v>119</v>
      </c>
      <c r="G3178" t="s">
        <v>162</v>
      </c>
      <c r="H3178" t="s">
        <v>6347</v>
      </c>
      <c r="I3178" t="s">
        <v>6459</v>
      </c>
      <c r="N3178" t="s">
        <v>6349</v>
      </c>
      <c r="O3178" s="5">
        <f>0</f>
        <v>0</v>
      </c>
    </row>
    <row r="3179" spans="1:15" hidden="1" x14ac:dyDescent="0.35">
      <c r="A3179" t="s">
        <v>6942</v>
      </c>
      <c r="B3179" t="s">
        <v>5487</v>
      </c>
      <c r="C3179" t="s">
        <v>6456</v>
      </c>
      <c r="D3179" t="s">
        <v>7345</v>
      </c>
      <c r="E3179" t="s">
        <v>119</v>
      </c>
      <c r="F3179" t="s">
        <v>119</v>
      </c>
      <c r="G3179" t="s">
        <v>154</v>
      </c>
      <c r="H3179" t="s">
        <v>6347</v>
      </c>
      <c r="I3179" t="s">
        <v>6761</v>
      </c>
      <c r="N3179" t="s">
        <v>6349</v>
      </c>
      <c r="O3179" s="5">
        <f>0</f>
        <v>0</v>
      </c>
    </row>
    <row r="3180" spans="1:15" hidden="1" x14ac:dyDescent="0.35">
      <c r="A3180" t="s">
        <v>6942</v>
      </c>
      <c r="B3180" t="s">
        <v>5487</v>
      </c>
      <c r="C3180" t="s">
        <v>6456</v>
      </c>
      <c r="D3180" t="s">
        <v>7345</v>
      </c>
      <c r="E3180" t="s">
        <v>119</v>
      </c>
      <c r="F3180" t="s">
        <v>119</v>
      </c>
      <c r="G3180" t="s">
        <v>154</v>
      </c>
      <c r="H3180" t="s">
        <v>5707</v>
      </c>
      <c r="I3180" t="s">
        <v>6310</v>
      </c>
      <c r="N3180" t="s">
        <v>6349</v>
      </c>
      <c r="O3180" s="5">
        <f>0</f>
        <v>0</v>
      </c>
    </row>
    <row r="3181" spans="1:15" hidden="1" x14ac:dyDescent="0.35">
      <c r="A3181" t="s">
        <v>6942</v>
      </c>
      <c r="B3181" t="s">
        <v>5487</v>
      </c>
      <c r="C3181" t="s">
        <v>6456</v>
      </c>
      <c r="D3181" t="s">
        <v>7345</v>
      </c>
      <c r="E3181" t="s">
        <v>119</v>
      </c>
      <c r="F3181" t="s">
        <v>119</v>
      </c>
      <c r="G3181" t="s">
        <v>154</v>
      </c>
      <c r="H3181" t="s">
        <v>5707</v>
      </c>
      <c r="I3181" t="s">
        <v>6458</v>
      </c>
      <c r="N3181" t="s">
        <v>6349</v>
      </c>
      <c r="O3181" s="5">
        <f>0</f>
        <v>0</v>
      </c>
    </row>
    <row r="3182" spans="1:15" hidden="1" x14ac:dyDescent="0.35">
      <c r="A3182" t="s">
        <v>6942</v>
      </c>
      <c r="B3182" t="s">
        <v>3299</v>
      </c>
      <c r="C3182" t="s">
        <v>6481</v>
      </c>
      <c r="D3182" t="s">
        <v>3374</v>
      </c>
      <c r="E3182" t="s">
        <v>119</v>
      </c>
      <c r="F3182" t="s">
        <v>119</v>
      </c>
      <c r="G3182" t="s">
        <v>162</v>
      </c>
      <c r="H3182" t="s">
        <v>6347</v>
      </c>
      <c r="I3182" t="s">
        <v>6483</v>
      </c>
      <c r="N3182" t="s">
        <v>6349</v>
      </c>
      <c r="O3182" s="5">
        <f>0</f>
        <v>0</v>
      </c>
    </row>
    <row r="3183" spans="1:15" hidden="1" x14ac:dyDescent="0.35">
      <c r="A3183" t="s">
        <v>6942</v>
      </c>
      <c r="B3183" t="s">
        <v>3299</v>
      </c>
      <c r="C3183" t="s">
        <v>6481</v>
      </c>
      <c r="D3183" t="s">
        <v>3374</v>
      </c>
      <c r="E3183" t="s">
        <v>119</v>
      </c>
      <c r="F3183" t="s">
        <v>119</v>
      </c>
      <c r="G3183" t="s">
        <v>162</v>
      </c>
      <c r="H3183" t="s">
        <v>5707</v>
      </c>
      <c r="I3183" t="s">
        <v>6484</v>
      </c>
      <c r="N3183" t="s">
        <v>6349</v>
      </c>
      <c r="O3183" s="5">
        <f>0</f>
        <v>0</v>
      </c>
    </row>
    <row r="3184" spans="1:15" hidden="1" x14ac:dyDescent="0.35">
      <c r="A3184" t="s">
        <v>6942</v>
      </c>
      <c r="B3184" t="s">
        <v>3299</v>
      </c>
      <c r="C3184" t="s">
        <v>6481</v>
      </c>
      <c r="D3184" t="s">
        <v>3374</v>
      </c>
      <c r="E3184" t="s">
        <v>119</v>
      </c>
      <c r="F3184" t="s">
        <v>119</v>
      </c>
      <c r="G3184" t="s">
        <v>161</v>
      </c>
      <c r="H3184" t="s">
        <v>5707</v>
      </c>
      <c r="I3184" t="s">
        <v>6482</v>
      </c>
      <c r="N3184" t="s">
        <v>6349</v>
      </c>
      <c r="O3184" s="5">
        <f>0</f>
        <v>0</v>
      </c>
    </row>
    <row r="3185" spans="1:16" hidden="1" x14ac:dyDescent="0.35">
      <c r="A3185" t="s">
        <v>6942</v>
      </c>
      <c r="B3185" t="s">
        <v>3299</v>
      </c>
      <c r="C3185" t="s">
        <v>6485</v>
      </c>
      <c r="D3185" t="s">
        <v>5660</v>
      </c>
      <c r="E3185" t="s">
        <v>119</v>
      </c>
      <c r="F3185" t="s">
        <v>119</v>
      </c>
      <c r="G3185" t="s">
        <v>154</v>
      </c>
      <c r="H3185" t="s">
        <v>5707</v>
      </c>
      <c r="I3185" t="s">
        <v>6487</v>
      </c>
      <c r="N3185" t="s">
        <v>6349</v>
      </c>
      <c r="O3185" s="5">
        <f>0</f>
        <v>0</v>
      </c>
    </row>
    <row r="3186" spans="1:16" hidden="1" x14ac:dyDescent="0.35">
      <c r="A3186" t="s">
        <v>6942</v>
      </c>
      <c r="B3186" t="s">
        <v>3299</v>
      </c>
      <c r="C3186" t="s">
        <v>6485</v>
      </c>
      <c r="D3186" t="s">
        <v>5660</v>
      </c>
      <c r="E3186" t="s">
        <v>119</v>
      </c>
      <c r="F3186" t="s">
        <v>119</v>
      </c>
      <c r="G3186" t="s">
        <v>154</v>
      </c>
      <c r="H3186" t="s">
        <v>5707</v>
      </c>
      <c r="I3186" t="s">
        <v>6488</v>
      </c>
      <c r="N3186" t="s">
        <v>6349</v>
      </c>
      <c r="O3186" s="5">
        <f>0</f>
        <v>0</v>
      </c>
    </row>
    <row r="3187" spans="1:16" hidden="1" x14ac:dyDescent="0.35">
      <c r="A3187" t="s">
        <v>6942</v>
      </c>
      <c r="B3187" t="s">
        <v>3299</v>
      </c>
      <c r="C3187" t="s">
        <v>6485</v>
      </c>
      <c r="D3187" t="s">
        <v>5660</v>
      </c>
      <c r="E3187" t="s">
        <v>119</v>
      </c>
      <c r="F3187" t="s">
        <v>119</v>
      </c>
      <c r="G3187" t="s">
        <v>162</v>
      </c>
      <c r="H3187" t="s">
        <v>6347</v>
      </c>
      <c r="I3187" t="s">
        <v>6489</v>
      </c>
      <c r="N3187" t="s">
        <v>6349</v>
      </c>
      <c r="O3187" s="5">
        <f>0</f>
        <v>0</v>
      </c>
    </row>
    <row r="3188" spans="1:16" hidden="1" x14ac:dyDescent="0.35">
      <c r="A3188" t="s">
        <v>6942</v>
      </c>
      <c r="B3188" t="s">
        <v>3838</v>
      </c>
      <c r="C3188" t="s">
        <v>6365</v>
      </c>
      <c r="D3188" t="s">
        <v>3839</v>
      </c>
      <c r="E3188" t="s">
        <v>119</v>
      </c>
      <c r="F3188" t="s">
        <v>119</v>
      </c>
      <c r="G3188" t="s">
        <v>162</v>
      </c>
      <c r="H3188" t="s">
        <v>5707</v>
      </c>
      <c r="I3188" t="s">
        <v>6366</v>
      </c>
      <c r="N3188" t="s">
        <v>6349</v>
      </c>
      <c r="O3188" s="5">
        <f>0</f>
        <v>0</v>
      </c>
      <c r="P3188" t="s">
        <v>3091</v>
      </c>
    </row>
    <row r="3189" spans="1:16" hidden="1" x14ac:dyDescent="0.35">
      <c r="A3189" t="s">
        <v>6942</v>
      </c>
      <c r="B3189" t="s">
        <v>1099</v>
      </c>
      <c r="C3189" t="s">
        <v>6367</v>
      </c>
      <c r="D3189" t="s">
        <v>2624</v>
      </c>
      <c r="E3189" t="s">
        <v>119</v>
      </c>
      <c r="F3189" t="s">
        <v>119</v>
      </c>
      <c r="G3189" t="s">
        <v>162</v>
      </c>
      <c r="H3189" t="s">
        <v>6347</v>
      </c>
      <c r="I3189" t="s">
        <v>6370</v>
      </c>
      <c r="N3189" t="s">
        <v>6349</v>
      </c>
      <c r="O3189" s="5">
        <f>0</f>
        <v>0</v>
      </c>
    </row>
    <row r="3190" spans="1:16" hidden="1" x14ac:dyDescent="0.35">
      <c r="A3190" t="s">
        <v>6942</v>
      </c>
      <c r="B3190" t="s">
        <v>1099</v>
      </c>
      <c r="C3190" t="s">
        <v>6367</v>
      </c>
      <c r="D3190" t="s">
        <v>2626</v>
      </c>
      <c r="E3190" t="s">
        <v>119</v>
      </c>
      <c r="F3190" t="s">
        <v>119</v>
      </c>
      <c r="G3190" t="s">
        <v>162</v>
      </c>
      <c r="H3190" t="s">
        <v>6347</v>
      </c>
      <c r="I3190" t="s">
        <v>6370</v>
      </c>
      <c r="N3190" t="s">
        <v>6349</v>
      </c>
      <c r="O3190" s="5">
        <f>0</f>
        <v>0</v>
      </c>
    </row>
    <row r="3191" spans="1:16" hidden="1" x14ac:dyDescent="0.35">
      <c r="A3191" t="s">
        <v>6942</v>
      </c>
      <c r="B3191" t="s">
        <v>1099</v>
      </c>
      <c r="C3191" t="s">
        <v>6367</v>
      </c>
      <c r="D3191" t="s">
        <v>2628</v>
      </c>
      <c r="E3191" t="s">
        <v>119</v>
      </c>
      <c r="F3191" t="s">
        <v>119</v>
      </c>
      <c r="G3191" t="s">
        <v>162</v>
      </c>
      <c r="H3191" t="s">
        <v>6347</v>
      </c>
      <c r="I3191" t="s">
        <v>6370</v>
      </c>
      <c r="N3191" t="s">
        <v>6349</v>
      </c>
      <c r="O3191" s="5">
        <f>0</f>
        <v>0</v>
      </c>
    </row>
    <row r="3192" spans="1:16" hidden="1" x14ac:dyDescent="0.35">
      <c r="A3192" t="s">
        <v>6942</v>
      </c>
      <c r="B3192" t="s">
        <v>1099</v>
      </c>
      <c r="C3192" t="s">
        <v>6367</v>
      </c>
      <c r="D3192" t="s">
        <v>2378</v>
      </c>
      <c r="E3192" t="s">
        <v>119</v>
      </c>
      <c r="F3192" t="s">
        <v>119</v>
      </c>
      <c r="G3192" t="s">
        <v>162</v>
      </c>
      <c r="H3192" t="s">
        <v>6347</v>
      </c>
      <c r="I3192" t="s">
        <v>6370</v>
      </c>
      <c r="N3192" t="s">
        <v>6349</v>
      </c>
      <c r="O3192" s="5">
        <f>0</f>
        <v>0</v>
      </c>
    </row>
    <row r="3193" spans="1:16" hidden="1" x14ac:dyDescent="0.35">
      <c r="A3193" t="s">
        <v>6942</v>
      </c>
      <c r="B3193" t="s">
        <v>1099</v>
      </c>
      <c r="C3193" t="s">
        <v>6367</v>
      </c>
      <c r="D3193" t="s">
        <v>2380</v>
      </c>
      <c r="E3193" t="s">
        <v>119</v>
      </c>
      <c r="F3193" t="s">
        <v>119</v>
      </c>
      <c r="G3193" t="s">
        <v>162</v>
      </c>
      <c r="H3193" t="s">
        <v>6347</v>
      </c>
      <c r="I3193" t="s">
        <v>6370</v>
      </c>
      <c r="N3193" t="s">
        <v>6349</v>
      </c>
      <c r="O3193" s="5">
        <f>0</f>
        <v>0</v>
      </c>
    </row>
    <row r="3194" spans="1:16" hidden="1" x14ac:dyDescent="0.35">
      <c r="A3194" t="s">
        <v>6942</v>
      </c>
      <c r="B3194" t="s">
        <v>1099</v>
      </c>
      <c r="C3194" t="s">
        <v>6367</v>
      </c>
      <c r="D3194" t="s">
        <v>2381</v>
      </c>
      <c r="E3194" t="s">
        <v>119</v>
      </c>
      <c r="F3194" t="s">
        <v>119</v>
      </c>
      <c r="G3194" t="s">
        <v>162</v>
      </c>
      <c r="H3194" t="s">
        <v>6347</v>
      </c>
      <c r="I3194" t="s">
        <v>6370</v>
      </c>
      <c r="N3194" t="s">
        <v>6349</v>
      </c>
      <c r="O3194" s="5">
        <f>0</f>
        <v>0</v>
      </c>
    </row>
    <row r="3195" spans="1:16" hidden="1" x14ac:dyDescent="0.35">
      <c r="A3195" t="s">
        <v>6942</v>
      </c>
      <c r="B3195" t="s">
        <v>1099</v>
      </c>
      <c r="C3195" t="s">
        <v>6367</v>
      </c>
      <c r="D3195" t="s">
        <v>2382</v>
      </c>
      <c r="E3195" t="s">
        <v>119</v>
      </c>
      <c r="F3195" t="s">
        <v>119</v>
      </c>
      <c r="G3195" t="s">
        <v>162</v>
      </c>
      <c r="H3195" t="s">
        <v>6347</v>
      </c>
      <c r="I3195" t="s">
        <v>6370</v>
      </c>
      <c r="N3195" t="s">
        <v>6349</v>
      </c>
      <c r="O3195" s="5">
        <f>0</f>
        <v>0</v>
      </c>
    </row>
    <row r="3196" spans="1:16" hidden="1" x14ac:dyDescent="0.35">
      <c r="A3196" t="s">
        <v>6942</v>
      </c>
      <c r="B3196" t="s">
        <v>1099</v>
      </c>
      <c r="C3196" t="s">
        <v>6367</v>
      </c>
      <c r="D3196" t="s">
        <v>2383</v>
      </c>
      <c r="E3196" t="s">
        <v>119</v>
      </c>
      <c r="F3196" t="s">
        <v>119</v>
      </c>
      <c r="G3196" t="s">
        <v>162</v>
      </c>
      <c r="H3196" t="s">
        <v>6347</v>
      </c>
      <c r="I3196" t="s">
        <v>6370</v>
      </c>
      <c r="N3196" t="s">
        <v>6349</v>
      </c>
      <c r="O3196" s="5">
        <f>0</f>
        <v>0</v>
      </c>
    </row>
    <row r="3197" spans="1:16" hidden="1" x14ac:dyDescent="0.35">
      <c r="A3197" t="s">
        <v>6942</v>
      </c>
      <c r="B3197" t="s">
        <v>1099</v>
      </c>
      <c r="C3197" t="s">
        <v>6367</v>
      </c>
      <c r="D3197" t="s">
        <v>2384</v>
      </c>
      <c r="E3197" t="s">
        <v>119</v>
      </c>
      <c r="F3197" t="s">
        <v>119</v>
      </c>
      <c r="G3197" t="s">
        <v>162</v>
      </c>
      <c r="H3197" t="s">
        <v>6347</v>
      </c>
      <c r="I3197" t="s">
        <v>6370</v>
      </c>
      <c r="N3197" t="s">
        <v>6349</v>
      </c>
      <c r="O3197" s="5">
        <f>0</f>
        <v>0</v>
      </c>
    </row>
    <row r="3198" spans="1:16" hidden="1" x14ac:dyDescent="0.35">
      <c r="A3198" t="s">
        <v>6942</v>
      </c>
      <c r="B3198" t="s">
        <v>1099</v>
      </c>
      <c r="C3198" t="s">
        <v>6367</v>
      </c>
      <c r="D3198" t="s">
        <v>2386</v>
      </c>
      <c r="E3198" t="s">
        <v>119</v>
      </c>
      <c r="F3198" t="s">
        <v>119</v>
      </c>
      <c r="G3198" t="s">
        <v>162</v>
      </c>
      <c r="H3198" t="s">
        <v>6347</v>
      </c>
      <c r="I3198" t="s">
        <v>6370</v>
      </c>
      <c r="N3198" t="s">
        <v>6349</v>
      </c>
      <c r="O3198" s="5">
        <f>0</f>
        <v>0</v>
      </c>
    </row>
    <row r="3199" spans="1:16" hidden="1" x14ac:dyDescent="0.35">
      <c r="A3199" t="s">
        <v>6942</v>
      </c>
      <c r="B3199" t="s">
        <v>1099</v>
      </c>
      <c r="C3199" t="s">
        <v>6367</v>
      </c>
      <c r="D3199" t="s">
        <v>2633</v>
      </c>
      <c r="E3199" t="s">
        <v>119</v>
      </c>
      <c r="F3199" t="s">
        <v>119</v>
      </c>
      <c r="G3199" t="s">
        <v>162</v>
      </c>
      <c r="H3199" t="s">
        <v>6347</v>
      </c>
      <c r="I3199" t="s">
        <v>6370</v>
      </c>
      <c r="N3199" t="s">
        <v>6349</v>
      </c>
      <c r="O3199" s="5">
        <f>0</f>
        <v>0</v>
      </c>
    </row>
    <row r="3200" spans="1:16" hidden="1" x14ac:dyDescent="0.35">
      <c r="A3200" t="s">
        <v>6942</v>
      </c>
      <c r="B3200" t="s">
        <v>1099</v>
      </c>
      <c r="C3200" t="s">
        <v>6367</v>
      </c>
      <c r="D3200" t="s">
        <v>2387</v>
      </c>
      <c r="E3200" t="s">
        <v>119</v>
      </c>
      <c r="F3200" t="s">
        <v>119</v>
      </c>
      <c r="G3200" t="s">
        <v>162</v>
      </c>
      <c r="H3200" t="s">
        <v>6347</v>
      </c>
      <c r="I3200" t="s">
        <v>6370</v>
      </c>
      <c r="N3200" t="s">
        <v>6349</v>
      </c>
      <c r="O3200" s="5">
        <f>0</f>
        <v>0</v>
      </c>
    </row>
    <row r="3201" spans="1:15" hidden="1" x14ac:dyDescent="0.35">
      <c r="A3201" t="s">
        <v>6942</v>
      </c>
      <c r="B3201" t="s">
        <v>1099</v>
      </c>
      <c r="C3201" t="s">
        <v>6367</v>
      </c>
      <c r="D3201" t="s">
        <v>2389</v>
      </c>
      <c r="E3201" t="s">
        <v>119</v>
      </c>
      <c r="F3201" t="s">
        <v>119</v>
      </c>
      <c r="G3201" t="s">
        <v>162</v>
      </c>
      <c r="H3201" t="s">
        <v>6347</v>
      </c>
      <c r="I3201" t="s">
        <v>6370</v>
      </c>
      <c r="N3201" t="s">
        <v>6349</v>
      </c>
      <c r="O3201" s="5">
        <f>0</f>
        <v>0</v>
      </c>
    </row>
    <row r="3202" spans="1:15" hidden="1" x14ac:dyDescent="0.35">
      <c r="A3202" t="s">
        <v>6942</v>
      </c>
      <c r="B3202" t="s">
        <v>1099</v>
      </c>
      <c r="C3202" t="s">
        <v>6367</v>
      </c>
      <c r="D3202" t="s">
        <v>2390</v>
      </c>
      <c r="E3202" t="s">
        <v>119</v>
      </c>
      <c r="F3202" t="s">
        <v>119</v>
      </c>
      <c r="G3202" t="s">
        <v>162</v>
      </c>
      <c r="H3202" t="s">
        <v>6347</v>
      </c>
      <c r="I3202" t="s">
        <v>6370</v>
      </c>
      <c r="N3202" t="s">
        <v>6349</v>
      </c>
      <c r="O3202" s="5">
        <f>0</f>
        <v>0</v>
      </c>
    </row>
    <row r="3203" spans="1:15" hidden="1" x14ac:dyDescent="0.35">
      <c r="A3203" t="s">
        <v>6942</v>
      </c>
      <c r="B3203" t="s">
        <v>1099</v>
      </c>
      <c r="C3203" t="s">
        <v>6367</v>
      </c>
      <c r="D3203" t="s">
        <v>2391</v>
      </c>
      <c r="E3203" t="s">
        <v>119</v>
      </c>
      <c r="F3203" t="s">
        <v>119</v>
      </c>
      <c r="G3203" t="s">
        <v>162</v>
      </c>
      <c r="H3203" t="s">
        <v>6347</v>
      </c>
      <c r="I3203" t="s">
        <v>6370</v>
      </c>
      <c r="N3203" t="s">
        <v>6349</v>
      </c>
      <c r="O3203" s="5">
        <f>0</f>
        <v>0</v>
      </c>
    </row>
    <row r="3204" spans="1:15" hidden="1" x14ac:dyDescent="0.35">
      <c r="A3204" t="s">
        <v>6942</v>
      </c>
      <c r="B3204" t="s">
        <v>1099</v>
      </c>
      <c r="C3204" t="s">
        <v>6367</v>
      </c>
      <c r="D3204" t="s">
        <v>2392</v>
      </c>
      <c r="E3204" t="s">
        <v>119</v>
      </c>
      <c r="F3204" t="s">
        <v>119</v>
      </c>
      <c r="G3204" t="s">
        <v>162</v>
      </c>
      <c r="H3204" t="s">
        <v>6347</v>
      </c>
      <c r="I3204" t="s">
        <v>6370</v>
      </c>
      <c r="N3204" t="s">
        <v>6349</v>
      </c>
      <c r="O3204" s="5">
        <f>0</f>
        <v>0</v>
      </c>
    </row>
    <row r="3205" spans="1:15" hidden="1" x14ac:dyDescent="0.35">
      <c r="A3205" t="s">
        <v>6942</v>
      </c>
      <c r="B3205" t="s">
        <v>1099</v>
      </c>
      <c r="C3205" t="s">
        <v>6367</v>
      </c>
      <c r="D3205" t="s">
        <v>2393</v>
      </c>
      <c r="E3205" t="s">
        <v>119</v>
      </c>
      <c r="F3205" t="s">
        <v>119</v>
      </c>
      <c r="G3205" t="s">
        <v>162</v>
      </c>
      <c r="H3205" t="s">
        <v>6347</v>
      </c>
      <c r="I3205" t="s">
        <v>6370</v>
      </c>
      <c r="N3205" t="s">
        <v>6349</v>
      </c>
      <c r="O3205" s="5">
        <f>0</f>
        <v>0</v>
      </c>
    </row>
    <row r="3206" spans="1:15" hidden="1" x14ac:dyDescent="0.35">
      <c r="A3206" t="s">
        <v>6942</v>
      </c>
      <c r="B3206" t="s">
        <v>1099</v>
      </c>
      <c r="C3206" t="s">
        <v>6367</v>
      </c>
      <c r="D3206" t="s">
        <v>2394</v>
      </c>
      <c r="E3206" t="s">
        <v>119</v>
      </c>
      <c r="F3206" t="s">
        <v>119</v>
      </c>
      <c r="G3206" t="s">
        <v>162</v>
      </c>
      <c r="H3206" t="s">
        <v>6347</v>
      </c>
      <c r="I3206" t="s">
        <v>6370</v>
      </c>
      <c r="N3206" t="s">
        <v>6349</v>
      </c>
      <c r="O3206" s="5">
        <f>0</f>
        <v>0</v>
      </c>
    </row>
    <row r="3207" spans="1:15" hidden="1" x14ac:dyDescent="0.35">
      <c r="A3207" t="s">
        <v>6942</v>
      </c>
      <c r="B3207" t="s">
        <v>1099</v>
      </c>
      <c r="C3207" t="s">
        <v>6367</v>
      </c>
      <c r="D3207" t="s">
        <v>2395</v>
      </c>
      <c r="E3207" t="s">
        <v>119</v>
      </c>
      <c r="F3207" t="s">
        <v>119</v>
      </c>
      <c r="G3207" t="s">
        <v>162</v>
      </c>
      <c r="H3207" t="s">
        <v>6347</v>
      </c>
      <c r="I3207" t="s">
        <v>6370</v>
      </c>
      <c r="N3207" t="s">
        <v>6349</v>
      </c>
      <c r="O3207" s="5">
        <f>0</f>
        <v>0</v>
      </c>
    </row>
    <row r="3208" spans="1:15" hidden="1" x14ac:dyDescent="0.35">
      <c r="A3208" t="s">
        <v>6942</v>
      </c>
      <c r="B3208" t="s">
        <v>1099</v>
      </c>
      <c r="C3208" t="s">
        <v>6367</v>
      </c>
      <c r="D3208" t="s">
        <v>2396</v>
      </c>
      <c r="E3208" t="s">
        <v>119</v>
      </c>
      <c r="F3208" t="s">
        <v>119</v>
      </c>
      <c r="G3208" t="s">
        <v>162</v>
      </c>
      <c r="H3208" t="s">
        <v>6347</v>
      </c>
      <c r="I3208" t="s">
        <v>6370</v>
      </c>
      <c r="N3208" t="s">
        <v>6349</v>
      </c>
      <c r="O3208" s="5">
        <f>0</f>
        <v>0</v>
      </c>
    </row>
    <row r="3209" spans="1:15" hidden="1" x14ac:dyDescent="0.35">
      <c r="A3209" t="s">
        <v>6942</v>
      </c>
      <c r="B3209" t="s">
        <v>1099</v>
      </c>
      <c r="C3209" t="s">
        <v>6367</v>
      </c>
      <c r="D3209" t="s">
        <v>2397</v>
      </c>
      <c r="E3209" t="s">
        <v>119</v>
      </c>
      <c r="F3209" t="s">
        <v>119</v>
      </c>
      <c r="G3209" t="s">
        <v>162</v>
      </c>
      <c r="H3209" t="s">
        <v>6347</v>
      </c>
      <c r="I3209" t="s">
        <v>6370</v>
      </c>
      <c r="N3209" t="s">
        <v>6349</v>
      </c>
      <c r="O3209" s="5">
        <f>0</f>
        <v>0</v>
      </c>
    </row>
    <row r="3210" spans="1:15" hidden="1" x14ac:dyDescent="0.35">
      <c r="A3210" t="s">
        <v>6942</v>
      </c>
      <c r="B3210" t="s">
        <v>1099</v>
      </c>
      <c r="C3210" t="s">
        <v>6367</v>
      </c>
      <c r="D3210" t="s">
        <v>2398</v>
      </c>
      <c r="E3210" t="s">
        <v>119</v>
      </c>
      <c r="F3210" t="s">
        <v>119</v>
      </c>
      <c r="G3210" t="s">
        <v>162</v>
      </c>
      <c r="H3210" t="s">
        <v>6347</v>
      </c>
      <c r="I3210" t="s">
        <v>6370</v>
      </c>
      <c r="N3210" t="s">
        <v>6349</v>
      </c>
      <c r="O3210" s="5">
        <f>0</f>
        <v>0</v>
      </c>
    </row>
    <row r="3211" spans="1:15" hidden="1" x14ac:dyDescent="0.35">
      <c r="A3211" t="s">
        <v>6942</v>
      </c>
      <c r="B3211" t="s">
        <v>1099</v>
      </c>
      <c r="C3211" t="s">
        <v>6367</v>
      </c>
      <c r="D3211" t="s">
        <v>2399</v>
      </c>
      <c r="E3211" t="s">
        <v>119</v>
      </c>
      <c r="F3211" t="s">
        <v>119</v>
      </c>
      <c r="G3211" t="s">
        <v>162</v>
      </c>
      <c r="H3211" t="s">
        <v>6347</v>
      </c>
      <c r="I3211" t="s">
        <v>6370</v>
      </c>
      <c r="N3211" t="s">
        <v>6349</v>
      </c>
      <c r="O3211" s="5">
        <f>0</f>
        <v>0</v>
      </c>
    </row>
    <row r="3212" spans="1:15" hidden="1" x14ac:dyDescent="0.35">
      <c r="A3212" t="s">
        <v>6942</v>
      </c>
      <c r="B3212" t="s">
        <v>1099</v>
      </c>
      <c r="C3212" t="s">
        <v>6367</v>
      </c>
      <c r="D3212" t="s">
        <v>2400</v>
      </c>
      <c r="E3212" t="s">
        <v>119</v>
      </c>
      <c r="F3212" t="s">
        <v>119</v>
      </c>
      <c r="G3212" t="s">
        <v>162</v>
      </c>
      <c r="H3212" t="s">
        <v>6347</v>
      </c>
      <c r="I3212" t="s">
        <v>6370</v>
      </c>
      <c r="N3212" t="s">
        <v>6349</v>
      </c>
      <c r="O3212" s="5">
        <f>0</f>
        <v>0</v>
      </c>
    </row>
    <row r="3213" spans="1:15" hidden="1" x14ac:dyDescent="0.35">
      <c r="A3213" t="s">
        <v>6942</v>
      </c>
      <c r="B3213" t="s">
        <v>1099</v>
      </c>
      <c r="C3213" t="s">
        <v>6367</v>
      </c>
      <c r="D3213" t="s">
        <v>2401</v>
      </c>
      <c r="E3213" t="s">
        <v>119</v>
      </c>
      <c r="F3213" t="s">
        <v>119</v>
      </c>
      <c r="G3213" t="s">
        <v>162</v>
      </c>
      <c r="H3213" t="s">
        <v>6347</v>
      </c>
      <c r="I3213" t="s">
        <v>6370</v>
      </c>
      <c r="N3213" t="s">
        <v>6349</v>
      </c>
      <c r="O3213" s="5">
        <f>0</f>
        <v>0</v>
      </c>
    </row>
    <row r="3214" spans="1:15" hidden="1" x14ac:dyDescent="0.35">
      <c r="A3214" t="s">
        <v>6942</v>
      </c>
      <c r="B3214" t="s">
        <v>1099</v>
      </c>
      <c r="C3214" t="s">
        <v>6367</v>
      </c>
      <c r="D3214" t="s">
        <v>2636</v>
      </c>
      <c r="E3214" t="s">
        <v>119</v>
      </c>
      <c r="F3214" t="s">
        <v>119</v>
      </c>
      <c r="G3214" t="s">
        <v>162</v>
      </c>
      <c r="H3214" t="s">
        <v>6347</v>
      </c>
      <c r="I3214" t="s">
        <v>6370</v>
      </c>
      <c r="N3214" t="s">
        <v>6349</v>
      </c>
      <c r="O3214" s="5">
        <f>0</f>
        <v>0</v>
      </c>
    </row>
    <row r="3215" spans="1:15" hidden="1" x14ac:dyDescent="0.35">
      <c r="A3215" t="s">
        <v>6942</v>
      </c>
      <c r="B3215" t="s">
        <v>1099</v>
      </c>
      <c r="C3215" t="s">
        <v>6367</v>
      </c>
      <c r="D3215" t="s">
        <v>2639</v>
      </c>
      <c r="E3215" t="s">
        <v>119</v>
      </c>
      <c r="F3215" t="s">
        <v>119</v>
      </c>
      <c r="G3215" t="s">
        <v>162</v>
      </c>
      <c r="H3215" t="s">
        <v>6347</v>
      </c>
      <c r="I3215" t="s">
        <v>6370</v>
      </c>
      <c r="N3215" t="s">
        <v>6349</v>
      </c>
      <c r="O3215" s="5">
        <f>0</f>
        <v>0</v>
      </c>
    </row>
    <row r="3216" spans="1:15" hidden="1" x14ac:dyDescent="0.35">
      <c r="A3216" t="s">
        <v>6942</v>
      </c>
      <c r="B3216" t="s">
        <v>1099</v>
      </c>
      <c r="C3216" t="s">
        <v>6367</v>
      </c>
      <c r="D3216" t="s">
        <v>2641</v>
      </c>
      <c r="E3216" t="s">
        <v>119</v>
      </c>
      <c r="F3216" t="s">
        <v>119</v>
      </c>
      <c r="G3216" t="s">
        <v>162</v>
      </c>
      <c r="H3216" t="s">
        <v>6347</v>
      </c>
      <c r="I3216" t="s">
        <v>6370</v>
      </c>
      <c r="N3216" t="s">
        <v>6349</v>
      </c>
      <c r="O3216" s="5">
        <f>0</f>
        <v>0</v>
      </c>
    </row>
    <row r="3217" spans="1:15" hidden="1" x14ac:dyDescent="0.35">
      <c r="A3217" t="s">
        <v>6942</v>
      </c>
      <c r="B3217" t="s">
        <v>1099</v>
      </c>
      <c r="C3217" t="s">
        <v>6367</v>
      </c>
      <c r="D3217" t="s">
        <v>7346</v>
      </c>
      <c r="E3217" t="s">
        <v>119</v>
      </c>
      <c r="F3217" t="s">
        <v>119</v>
      </c>
      <c r="G3217" t="s">
        <v>162</v>
      </c>
      <c r="H3217" t="s">
        <v>6347</v>
      </c>
      <c r="I3217" t="s">
        <v>6370</v>
      </c>
      <c r="N3217" t="s">
        <v>6349</v>
      </c>
      <c r="O3217" s="5">
        <f>0</f>
        <v>0</v>
      </c>
    </row>
    <row r="3218" spans="1:15" hidden="1" x14ac:dyDescent="0.35">
      <c r="A3218" t="s">
        <v>6942</v>
      </c>
      <c r="B3218" t="s">
        <v>1099</v>
      </c>
      <c r="C3218" t="s">
        <v>6367</v>
      </c>
      <c r="D3218" t="s">
        <v>7347</v>
      </c>
      <c r="E3218" t="s">
        <v>119</v>
      </c>
      <c r="F3218" t="s">
        <v>119</v>
      </c>
      <c r="G3218" t="s">
        <v>162</v>
      </c>
      <c r="H3218" t="s">
        <v>6347</v>
      </c>
      <c r="I3218" t="s">
        <v>6370</v>
      </c>
      <c r="N3218" t="s">
        <v>6349</v>
      </c>
      <c r="O3218" s="5">
        <f>0</f>
        <v>0</v>
      </c>
    </row>
    <row r="3219" spans="1:15" hidden="1" x14ac:dyDescent="0.35">
      <c r="A3219" t="s">
        <v>6942</v>
      </c>
      <c r="B3219" t="s">
        <v>1099</v>
      </c>
      <c r="C3219" t="s">
        <v>6367</v>
      </c>
      <c r="D3219" t="s">
        <v>7348</v>
      </c>
      <c r="E3219" t="s">
        <v>119</v>
      </c>
      <c r="F3219" t="s">
        <v>119</v>
      </c>
      <c r="G3219" t="s">
        <v>162</v>
      </c>
      <c r="H3219" t="s">
        <v>6347</v>
      </c>
      <c r="I3219" t="s">
        <v>6370</v>
      </c>
      <c r="N3219" t="s">
        <v>6349</v>
      </c>
      <c r="O3219" s="5">
        <f>0</f>
        <v>0</v>
      </c>
    </row>
    <row r="3220" spans="1:15" hidden="1" x14ac:dyDescent="0.35">
      <c r="A3220" t="s">
        <v>6942</v>
      </c>
      <c r="B3220" t="s">
        <v>1099</v>
      </c>
      <c r="C3220" t="s">
        <v>6367</v>
      </c>
      <c r="D3220" t="s">
        <v>7348</v>
      </c>
      <c r="E3220" t="s">
        <v>119</v>
      </c>
      <c r="F3220" t="s">
        <v>119</v>
      </c>
      <c r="G3220" t="s">
        <v>162</v>
      </c>
      <c r="H3220" t="s">
        <v>5707</v>
      </c>
      <c r="I3220" t="s">
        <v>6369</v>
      </c>
      <c r="N3220" t="s">
        <v>6349</v>
      </c>
      <c r="O3220" s="5">
        <f>0</f>
        <v>0</v>
      </c>
    </row>
    <row r="3221" spans="1:15" hidden="1" x14ac:dyDescent="0.35">
      <c r="A3221" t="s">
        <v>6942</v>
      </c>
      <c r="B3221" t="s">
        <v>1099</v>
      </c>
      <c r="C3221" t="s">
        <v>6367</v>
      </c>
      <c r="D3221" t="s">
        <v>2645</v>
      </c>
      <c r="E3221" t="s">
        <v>119</v>
      </c>
      <c r="F3221" t="s">
        <v>119</v>
      </c>
      <c r="G3221" t="s">
        <v>162</v>
      </c>
      <c r="H3221" t="s">
        <v>6347</v>
      </c>
      <c r="I3221" t="s">
        <v>6370</v>
      </c>
      <c r="N3221" t="s">
        <v>6349</v>
      </c>
      <c r="O3221" s="5">
        <f>0</f>
        <v>0</v>
      </c>
    </row>
    <row r="3222" spans="1:15" hidden="1" x14ac:dyDescent="0.35">
      <c r="A3222" t="s">
        <v>6942</v>
      </c>
      <c r="B3222" t="s">
        <v>1099</v>
      </c>
      <c r="C3222" t="s">
        <v>6371</v>
      </c>
      <c r="D3222" t="s">
        <v>1250</v>
      </c>
      <c r="E3222" t="s">
        <v>119</v>
      </c>
      <c r="F3222" t="s">
        <v>119</v>
      </c>
      <c r="G3222" t="s">
        <v>161</v>
      </c>
      <c r="H3222" t="s">
        <v>6347</v>
      </c>
      <c r="I3222" t="s">
        <v>6420</v>
      </c>
      <c r="N3222" t="s">
        <v>6349</v>
      </c>
      <c r="O3222" s="5">
        <f>0</f>
        <v>0</v>
      </c>
    </row>
    <row r="3223" spans="1:15" hidden="1" x14ac:dyDescent="0.35">
      <c r="A3223" t="s">
        <v>6942</v>
      </c>
      <c r="B3223" t="s">
        <v>1099</v>
      </c>
      <c r="C3223" t="s">
        <v>6371</v>
      </c>
      <c r="D3223" t="s">
        <v>1250</v>
      </c>
      <c r="E3223" t="s">
        <v>119</v>
      </c>
      <c r="F3223" t="s">
        <v>119</v>
      </c>
      <c r="G3223" t="s">
        <v>162</v>
      </c>
      <c r="H3223" t="s">
        <v>5707</v>
      </c>
      <c r="I3223" t="s">
        <v>6421</v>
      </c>
      <c r="N3223" t="s">
        <v>6349</v>
      </c>
      <c r="O3223" s="5">
        <f>0</f>
        <v>0</v>
      </c>
    </row>
    <row r="3224" spans="1:15" hidden="1" x14ac:dyDescent="0.35">
      <c r="A3224" t="s">
        <v>6942</v>
      </c>
      <c r="B3224" t="s">
        <v>1099</v>
      </c>
      <c r="C3224" t="s">
        <v>6371</v>
      </c>
      <c r="D3224" t="s">
        <v>1250</v>
      </c>
      <c r="E3224" t="s">
        <v>119</v>
      </c>
      <c r="F3224" t="s">
        <v>119</v>
      </c>
      <c r="G3224" t="s">
        <v>154</v>
      </c>
      <c r="H3224" t="s">
        <v>6347</v>
      </c>
      <c r="I3224" t="s">
        <v>6376</v>
      </c>
      <c r="N3224" t="s">
        <v>6349</v>
      </c>
      <c r="O3224" s="5">
        <f>0</f>
        <v>0</v>
      </c>
    </row>
    <row r="3225" spans="1:15" hidden="1" x14ac:dyDescent="0.35">
      <c r="A3225" t="s">
        <v>6942</v>
      </c>
      <c r="B3225" t="s">
        <v>1099</v>
      </c>
      <c r="C3225" t="s">
        <v>6371</v>
      </c>
      <c r="D3225" t="s">
        <v>1250</v>
      </c>
      <c r="E3225" t="s">
        <v>119</v>
      </c>
      <c r="F3225" t="s">
        <v>119</v>
      </c>
      <c r="G3225" t="s">
        <v>154</v>
      </c>
      <c r="H3225" t="s">
        <v>5707</v>
      </c>
      <c r="I3225" t="s">
        <v>6372</v>
      </c>
      <c r="N3225" t="s">
        <v>6349</v>
      </c>
      <c r="O3225" s="5">
        <f>0</f>
        <v>0</v>
      </c>
    </row>
    <row r="3226" spans="1:15" hidden="1" x14ac:dyDescent="0.35">
      <c r="A3226" t="s">
        <v>6942</v>
      </c>
      <c r="B3226" t="s">
        <v>1099</v>
      </c>
      <c r="C3226" t="s">
        <v>6371</v>
      </c>
      <c r="D3226" t="s">
        <v>1250</v>
      </c>
      <c r="E3226" t="s">
        <v>119</v>
      </c>
      <c r="F3226" t="s">
        <v>119</v>
      </c>
      <c r="G3226" t="s">
        <v>154</v>
      </c>
      <c r="H3226" t="s">
        <v>6347</v>
      </c>
      <c r="I3226" t="s">
        <v>6374</v>
      </c>
      <c r="N3226" t="s">
        <v>6349</v>
      </c>
      <c r="O3226" s="5">
        <f>0</f>
        <v>0</v>
      </c>
    </row>
    <row r="3227" spans="1:15" hidden="1" x14ac:dyDescent="0.35">
      <c r="A3227" t="s">
        <v>6942</v>
      </c>
      <c r="B3227" t="s">
        <v>1099</v>
      </c>
      <c r="C3227" t="s">
        <v>6371</v>
      </c>
      <c r="D3227" t="s">
        <v>1250</v>
      </c>
      <c r="E3227" t="s">
        <v>119</v>
      </c>
      <c r="F3227" t="s">
        <v>119</v>
      </c>
      <c r="G3227" t="s">
        <v>154</v>
      </c>
      <c r="H3227" t="s">
        <v>6347</v>
      </c>
      <c r="I3227" t="s">
        <v>6429</v>
      </c>
      <c r="N3227" t="s">
        <v>6349</v>
      </c>
      <c r="O3227" s="5">
        <f>0</f>
        <v>0</v>
      </c>
    </row>
    <row r="3228" spans="1:15" hidden="1" x14ac:dyDescent="0.35">
      <c r="A3228" t="s">
        <v>6942</v>
      </c>
      <c r="B3228" t="s">
        <v>1099</v>
      </c>
      <c r="C3228" t="s">
        <v>6371</v>
      </c>
      <c r="D3228" t="s">
        <v>1250</v>
      </c>
      <c r="E3228" t="s">
        <v>119</v>
      </c>
      <c r="F3228" t="s">
        <v>119</v>
      </c>
      <c r="G3228" t="s">
        <v>154</v>
      </c>
      <c r="H3228" t="s">
        <v>5707</v>
      </c>
      <c r="I3228" t="s">
        <v>6377</v>
      </c>
      <c r="N3228" t="s">
        <v>6349</v>
      </c>
      <c r="O3228" s="5">
        <f>0</f>
        <v>0</v>
      </c>
    </row>
    <row r="3229" spans="1:15" hidden="1" x14ac:dyDescent="0.35">
      <c r="A3229" t="s">
        <v>6942</v>
      </c>
      <c r="B3229" t="s">
        <v>1099</v>
      </c>
      <c r="C3229" t="s">
        <v>6371</v>
      </c>
      <c r="D3229" t="s">
        <v>1250</v>
      </c>
      <c r="E3229" t="s">
        <v>119</v>
      </c>
      <c r="F3229" t="s">
        <v>119</v>
      </c>
      <c r="G3229" t="s">
        <v>154</v>
      </c>
      <c r="H3229" t="s">
        <v>5707</v>
      </c>
      <c r="I3229" t="s">
        <v>6379</v>
      </c>
      <c r="N3229" t="s">
        <v>6349</v>
      </c>
      <c r="O3229" s="5">
        <f>0</f>
        <v>0</v>
      </c>
    </row>
    <row r="3230" spans="1:15" hidden="1" x14ac:dyDescent="0.35">
      <c r="A3230" t="s">
        <v>6942</v>
      </c>
      <c r="B3230" t="s">
        <v>1099</v>
      </c>
      <c r="C3230" t="s">
        <v>6371</v>
      </c>
      <c r="D3230" t="s">
        <v>1250</v>
      </c>
      <c r="E3230" t="s">
        <v>119</v>
      </c>
      <c r="F3230" t="s">
        <v>119</v>
      </c>
      <c r="G3230" t="s">
        <v>154</v>
      </c>
      <c r="H3230" t="s">
        <v>6347</v>
      </c>
      <c r="I3230" t="s">
        <v>6375</v>
      </c>
      <c r="N3230" t="s">
        <v>6349</v>
      </c>
      <c r="O3230" s="5">
        <f>0</f>
        <v>0</v>
      </c>
    </row>
    <row r="3231" spans="1:15" hidden="1" x14ac:dyDescent="0.35">
      <c r="A3231" t="s">
        <v>6942</v>
      </c>
      <c r="B3231" t="s">
        <v>1099</v>
      </c>
      <c r="C3231" t="s">
        <v>6371</v>
      </c>
      <c r="D3231" t="s">
        <v>1250</v>
      </c>
      <c r="E3231" t="s">
        <v>6430</v>
      </c>
      <c r="F3231" s="11" t="s">
        <v>7349</v>
      </c>
      <c r="G3231" t="s">
        <v>154</v>
      </c>
      <c r="H3231" t="s">
        <v>5707</v>
      </c>
      <c r="I3231" t="s">
        <v>6441</v>
      </c>
      <c r="N3231" t="s">
        <v>6349</v>
      </c>
      <c r="O3231" s="5">
        <f>0</f>
        <v>0</v>
      </c>
    </row>
    <row r="3232" spans="1:15" hidden="1" x14ac:dyDescent="0.35">
      <c r="A3232" t="s">
        <v>6942</v>
      </c>
      <c r="B3232" t="s">
        <v>1099</v>
      </c>
      <c r="C3232" t="s">
        <v>6371</v>
      </c>
      <c r="D3232" t="s">
        <v>1250</v>
      </c>
      <c r="E3232" t="s">
        <v>6430</v>
      </c>
      <c r="F3232" s="11" t="s">
        <v>7350</v>
      </c>
      <c r="G3232" t="s">
        <v>154</v>
      </c>
      <c r="H3232" t="s">
        <v>6347</v>
      </c>
      <c r="I3232" t="s">
        <v>7351</v>
      </c>
      <c r="N3232" t="s">
        <v>6349</v>
      </c>
      <c r="O3232" s="5">
        <f>0</f>
        <v>0</v>
      </c>
    </row>
    <row r="3233" spans="1:15" hidden="1" x14ac:dyDescent="0.35">
      <c r="A3233" t="s">
        <v>6942</v>
      </c>
      <c r="B3233" t="s">
        <v>1099</v>
      </c>
      <c r="C3233" t="s">
        <v>6371</v>
      </c>
      <c r="D3233" t="s">
        <v>1250</v>
      </c>
      <c r="E3233" t="s">
        <v>6430</v>
      </c>
      <c r="F3233" s="11" t="s">
        <v>7350</v>
      </c>
      <c r="G3233" t="s">
        <v>154</v>
      </c>
      <c r="H3233" t="s">
        <v>6347</v>
      </c>
      <c r="I3233" t="s">
        <v>6434</v>
      </c>
      <c r="N3233" t="s">
        <v>6349</v>
      </c>
      <c r="O3233" s="5">
        <f>0</f>
        <v>0</v>
      </c>
    </row>
    <row r="3234" spans="1:15" hidden="1" x14ac:dyDescent="0.35">
      <c r="A3234" t="s">
        <v>6942</v>
      </c>
      <c r="B3234" t="s">
        <v>1099</v>
      </c>
      <c r="C3234" t="s">
        <v>6371</v>
      </c>
      <c r="D3234" t="s">
        <v>1250</v>
      </c>
      <c r="E3234" t="s">
        <v>6430</v>
      </c>
      <c r="F3234" s="11" t="s">
        <v>7350</v>
      </c>
      <c r="G3234" t="s">
        <v>154</v>
      </c>
      <c r="H3234" t="s">
        <v>5707</v>
      </c>
      <c r="I3234" t="s">
        <v>6432</v>
      </c>
      <c r="N3234" t="s">
        <v>6349</v>
      </c>
      <c r="O3234" s="5">
        <f>0</f>
        <v>0</v>
      </c>
    </row>
    <row r="3235" spans="1:15" hidden="1" x14ac:dyDescent="0.35">
      <c r="A3235" t="s">
        <v>6942</v>
      </c>
      <c r="B3235" t="s">
        <v>1099</v>
      </c>
      <c r="C3235" t="s">
        <v>6371</v>
      </c>
      <c r="D3235" t="s">
        <v>1250</v>
      </c>
      <c r="E3235" t="s">
        <v>6430</v>
      </c>
      <c r="F3235" s="11" t="s">
        <v>7350</v>
      </c>
      <c r="G3235" t="s">
        <v>154</v>
      </c>
      <c r="H3235" t="s">
        <v>6347</v>
      </c>
      <c r="I3235" t="s">
        <v>6435</v>
      </c>
      <c r="N3235" t="s">
        <v>6349</v>
      </c>
      <c r="O3235" s="5">
        <f>0</f>
        <v>0</v>
      </c>
    </row>
    <row r="3236" spans="1:15" hidden="1" x14ac:dyDescent="0.35">
      <c r="A3236" t="s">
        <v>6942</v>
      </c>
      <c r="B3236" t="s">
        <v>1099</v>
      </c>
      <c r="C3236" t="s">
        <v>6371</v>
      </c>
      <c r="D3236" t="s">
        <v>1250</v>
      </c>
      <c r="E3236" t="s">
        <v>6430</v>
      </c>
      <c r="F3236" s="11" t="s">
        <v>7350</v>
      </c>
      <c r="G3236" t="s">
        <v>154</v>
      </c>
      <c r="H3236" t="s">
        <v>6347</v>
      </c>
      <c r="I3236" t="s">
        <v>6436</v>
      </c>
      <c r="N3236" t="s">
        <v>6349</v>
      </c>
      <c r="O3236" s="5">
        <f>0</f>
        <v>0</v>
      </c>
    </row>
    <row r="3237" spans="1:15" hidden="1" x14ac:dyDescent="0.35">
      <c r="A3237" t="s">
        <v>6942</v>
      </c>
      <c r="B3237" t="s">
        <v>1099</v>
      </c>
      <c r="C3237" t="s">
        <v>6371</v>
      </c>
      <c r="D3237" t="s">
        <v>1250</v>
      </c>
      <c r="E3237" t="s">
        <v>6430</v>
      </c>
      <c r="F3237" s="11" t="s">
        <v>7350</v>
      </c>
      <c r="G3237" t="s">
        <v>154</v>
      </c>
      <c r="H3237" t="s">
        <v>5707</v>
      </c>
      <c r="I3237" t="s">
        <v>7352</v>
      </c>
      <c r="N3237" t="s">
        <v>6349</v>
      </c>
      <c r="O3237" s="5">
        <f>0</f>
        <v>0</v>
      </c>
    </row>
    <row r="3238" spans="1:15" hidden="1" x14ac:dyDescent="0.35">
      <c r="A3238" t="s">
        <v>6942</v>
      </c>
      <c r="B3238" t="s">
        <v>1099</v>
      </c>
      <c r="C3238" t="s">
        <v>6371</v>
      </c>
      <c r="D3238" t="s">
        <v>1250</v>
      </c>
      <c r="E3238" t="s">
        <v>6430</v>
      </c>
      <c r="F3238" s="11" t="s">
        <v>7350</v>
      </c>
      <c r="G3238" t="s">
        <v>154</v>
      </c>
      <c r="H3238" t="s">
        <v>6347</v>
      </c>
      <c r="I3238" t="s">
        <v>6438</v>
      </c>
      <c r="N3238" t="s">
        <v>6349</v>
      </c>
      <c r="O3238" s="5">
        <f>0</f>
        <v>0</v>
      </c>
    </row>
    <row r="3239" spans="1:15" hidden="1" x14ac:dyDescent="0.35">
      <c r="A3239" t="s">
        <v>6942</v>
      </c>
      <c r="B3239" t="s">
        <v>1099</v>
      </c>
      <c r="C3239" t="s">
        <v>6371</v>
      </c>
      <c r="D3239" t="s">
        <v>1250</v>
      </c>
      <c r="E3239" t="s">
        <v>6430</v>
      </c>
      <c r="F3239" s="11" t="s">
        <v>7350</v>
      </c>
      <c r="G3239" t="s">
        <v>154</v>
      </c>
      <c r="H3239" t="s">
        <v>6347</v>
      </c>
      <c r="I3239" t="s">
        <v>6437</v>
      </c>
      <c r="N3239" t="s">
        <v>6349</v>
      </c>
      <c r="O3239" s="5">
        <f>0</f>
        <v>0</v>
      </c>
    </row>
    <row r="3240" spans="1:15" hidden="1" x14ac:dyDescent="0.35">
      <c r="A3240" t="s">
        <v>6942</v>
      </c>
      <c r="B3240" t="s">
        <v>1099</v>
      </c>
      <c r="C3240" t="s">
        <v>6371</v>
      </c>
      <c r="D3240" t="s">
        <v>1250</v>
      </c>
      <c r="E3240" t="s">
        <v>6430</v>
      </c>
      <c r="F3240" s="11" t="s">
        <v>7350</v>
      </c>
      <c r="G3240" t="s">
        <v>154</v>
      </c>
      <c r="H3240" t="s">
        <v>6347</v>
      </c>
      <c r="I3240" t="s">
        <v>7353</v>
      </c>
      <c r="N3240" t="s">
        <v>6349</v>
      </c>
      <c r="O3240" s="5">
        <f>0</f>
        <v>0</v>
      </c>
    </row>
    <row r="3241" spans="1:15" hidden="1" x14ac:dyDescent="0.35">
      <c r="A3241" t="s">
        <v>6942</v>
      </c>
      <c r="B3241" t="s">
        <v>1099</v>
      </c>
      <c r="C3241" t="s">
        <v>6371</v>
      </c>
      <c r="D3241" t="s">
        <v>1250</v>
      </c>
      <c r="E3241" t="s">
        <v>6430</v>
      </c>
      <c r="F3241" s="11" t="s">
        <v>7350</v>
      </c>
      <c r="G3241" t="s">
        <v>154</v>
      </c>
      <c r="H3241" t="s">
        <v>6347</v>
      </c>
      <c r="I3241" t="s">
        <v>6433</v>
      </c>
      <c r="N3241" t="s">
        <v>6349</v>
      </c>
      <c r="O3241" s="5">
        <f>0</f>
        <v>0</v>
      </c>
    </row>
    <row r="3242" spans="1:15" hidden="1" x14ac:dyDescent="0.35">
      <c r="A3242" t="s">
        <v>6942</v>
      </c>
      <c r="B3242" t="s">
        <v>1099</v>
      </c>
      <c r="C3242" t="s">
        <v>6371</v>
      </c>
      <c r="D3242" t="s">
        <v>1257</v>
      </c>
      <c r="E3242" t="s">
        <v>119</v>
      </c>
      <c r="F3242" t="s">
        <v>119</v>
      </c>
      <c r="G3242" t="s">
        <v>154</v>
      </c>
      <c r="H3242" t="s">
        <v>6347</v>
      </c>
      <c r="I3242" t="s">
        <v>6375</v>
      </c>
      <c r="N3242" t="s">
        <v>6349</v>
      </c>
      <c r="O3242" s="5">
        <f>0</f>
        <v>0</v>
      </c>
    </row>
    <row r="3243" spans="1:15" hidden="1" x14ac:dyDescent="0.35">
      <c r="A3243" t="s">
        <v>6942</v>
      </c>
      <c r="B3243" t="s">
        <v>1099</v>
      </c>
      <c r="C3243" t="s">
        <v>6371</v>
      </c>
      <c r="D3243" t="s">
        <v>1257</v>
      </c>
      <c r="E3243" t="s">
        <v>119</v>
      </c>
      <c r="F3243" t="s">
        <v>119</v>
      </c>
      <c r="G3243" t="s">
        <v>154</v>
      </c>
      <c r="H3243" t="s">
        <v>5707</v>
      </c>
      <c r="I3243" t="s">
        <v>6379</v>
      </c>
      <c r="N3243" t="s">
        <v>6349</v>
      </c>
      <c r="O3243" s="5">
        <f>0</f>
        <v>0</v>
      </c>
    </row>
    <row r="3244" spans="1:15" hidden="1" x14ac:dyDescent="0.35">
      <c r="A3244" t="s">
        <v>6942</v>
      </c>
      <c r="B3244" t="s">
        <v>1099</v>
      </c>
      <c r="C3244" t="s">
        <v>6371</v>
      </c>
      <c r="D3244" t="s">
        <v>1257</v>
      </c>
      <c r="E3244" t="s">
        <v>119</v>
      </c>
      <c r="F3244" t="s">
        <v>119</v>
      </c>
      <c r="G3244" t="s">
        <v>154</v>
      </c>
      <c r="H3244" t="s">
        <v>5707</v>
      </c>
      <c r="I3244" t="s">
        <v>6372</v>
      </c>
      <c r="N3244" t="s">
        <v>6349</v>
      </c>
      <c r="O3244" s="5">
        <f>0</f>
        <v>0</v>
      </c>
    </row>
    <row r="3245" spans="1:15" hidden="1" x14ac:dyDescent="0.35">
      <c r="A3245" t="s">
        <v>6942</v>
      </c>
      <c r="B3245" t="s">
        <v>1099</v>
      </c>
      <c r="C3245" t="s">
        <v>6371</v>
      </c>
      <c r="D3245" t="s">
        <v>1257</v>
      </c>
      <c r="E3245" t="s">
        <v>119</v>
      </c>
      <c r="F3245" t="s">
        <v>119</v>
      </c>
      <c r="G3245" t="s">
        <v>162</v>
      </c>
      <c r="H3245" t="s">
        <v>6347</v>
      </c>
      <c r="I3245" t="s">
        <v>6378</v>
      </c>
      <c r="N3245" t="s">
        <v>6349</v>
      </c>
      <c r="O3245" s="5">
        <f>0</f>
        <v>0</v>
      </c>
    </row>
    <row r="3246" spans="1:15" hidden="1" x14ac:dyDescent="0.35">
      <c r="A3246" t="s">
        <v>6942</v>
      </c>
      <c r="B3246" t="s">
        <v>1099</v>
      </c>
      <c r="C3246" t="s">
        <v>6371</v>
      </c>
      <c r="D3246" t="s">
        <v>1257</v>
      </c>
      <c r="E3246" t="s">
        <v>119</v>
      </c>
      <c r="F3246" t="s">
        <v>119</v>
      </c>
      <c r="G3246" t="s">
        <v>154</v>
      </c>
      <c r="H3246" t="s">
        <v>6347</v>
      </c>
      <c r="I3246" t="s">
        <v>6374</v>
      </c>
      <c r="N3246" t="s">
        <v>6349</v>
      </c>
      <c r="O3246" s="5">
        <f>0</f>
        <v>0</v>
      </c>
    </row>
    <row r="3247" spans="1:15" hidden="1" x14ac:dyDescent="0.35">
      <c r="A3247" t="s">
        <v>6942</v>
      </c>
      <c r="B3247" t="s">
        <v>1099</v>
      </c>
      <c r="C3247" t="s">
        <v>6371</v>
      </c>
      <c r="D3247" t="s">
        <v>1257</v>
      </c>
      <c r="E3247" t="s">
        <v>119</v>
      </c>
      <c r="F3247" t="s">
        <v>119</v>
      </c>
      <c r="G3247" t="s">
        <v>154</v>
      </c>
      <c r="H3247" t="s">
        <v>5707</v>
      </c>
      <c r="I3247" t="s">
        <v>6425</v>
      </c>
      <c r="N3247" t="s">
        <v>6349</v>
      </c>
      <c r="O3247" s="5">
        <f>0</f>
        <v>0</v>
      </c>
    </row>
    <row r="3248" spans="1:15" hidden="1" x14ac:dyDescent="0.35">
      <c r="A3248" t="s">
        <v>6942</v>
      </c>
      <c r="B3248" t="s">
        <v>1099</v>
      </c>
      <c r="C3248" t="s">
        <v>6371</v>
      </c>
      <c r="D3248" t="s">
        <v>1257</v>
      </c>
      <c r="E3248" t="s">
        <v>119</v>
      </c>
      <c r="F3248" t="s">
        <v>119</v>
      </c>
      <c r="G3248" t="s">
        <v>162</v>
      </c>
      <c r="H3248" t="s">
        <v>5707</v>
      </c>
      <c r="I3248" t="s">
        <v>6421</v>
      </c>
      <c r="N3248" t="s">
        <v>6349</v>
      </c>
      <c r="O3248" s="5">
        <f>0</f>
        <v>0</v>
      </c>
    </row>
    <row r="3249" spans="1:15" hidden="1" x14ac:dyDescent="0.35">
      <c r="A3249" t="s">
        <v>6942</v>
      </c>
      <c r="B3249" t="s">
        <v>1099</v>
      </c>
      <c r="C3249" t="s">
        <v>6371</v>
      </c>
      <c r="D3249" t="s">
        <v>1257</v>
      </c>
      <c r="E3249" t="s">
        <v>119</v>
      </c>
      <c r="F3249" t="s">
        <v>119</v>
      </c>
      <c r="G3249" t="s">
        <v>154</v>
      </c>
      <c r="H3249" t="s">
        <v>6347</v>
      </c>
      <c r="I3249" t="s">
        <v>6376</v>
      </c>
      <c r="N3249" t="s">
        <v>6349</v>
      </c>
      <c r="O3249" s="5">
        <f>0</f>
        <v>0</v>
      </c>
    </row>
    <row r="3250" spans="1:15" hidden="1" x14ac:dyDescent="0.35">
      <c r="A3250" t="s">
        <v>6942</v>
      </c>
      <c r="B3250" t="s">
        <v>1099</v>
      </c>
      <c r="C3250" t="s">
        <v>6371</v>
      </c>
      <c r="D3250" t="s">
        <v>1257</v>
      </c>
      <c r="E3250" t="s">
        <v>119</v>
      </c>
      <c r="F3250" t="s">
        <v>119</v>
      </c>
      <c r="G3250" t="s">
        <v>161</v>
      </c>
      <c r="H3250" t="s">
        <v>6347</v>
      </c>
      <c r="I3250" t="s">
        <v>6420</v>
      </c>
      <c r="N3250" t="s">
        <v>6349</v>
      </c>
      <c r="O3250" s="5">
        <f>0</f>
        <v>0</v>
      </c>
    </row>
    <row r="3251" spans="1:15" hidden="1" x14ac:dyDescent="0.35">
      <c r="A3251" t="s">
        <v>6942</v>
      </c>
      <c r="B3251" t="s">
        <v>1099</v>
      </c>
      <c r="C3251" t="s">
        <v>6371</v>
      </c>
      <c r="D3251" t="s">
        <v>1257</v>
      </c>
      <c r="E3251" t="s">
        <v>119</v>
      </c>
      <c r="F3251" t="s">
        <v>119</v>
      </c>
      <c r="G3251" t="s">
        <v>154</v>
      </c>
      <c r="H3251" t="s">
        <v>5707</v>
      </c>
      <c r="I3251" t="s">
        <v>6377</v>
      </c>
      <c r="N3251" t="s">
        <v>6349</v>
      </c>
      <c r="O3251" s="5">
        <f>0</f>
        <v>0</v>
      </c>
    </row>
    <row r="3252" spans="1:15" hidden="1" x14ac:dyDescent="0.35">
      <c r="A3252" t="s">
        <v>6942</v>
      </c>
      <c r="B3252" t="s">
        <v>1099</v>
      </c>
      <c r="C3252" t="s">
        <v>6371</v>
      </c>
      <c r="D3252" t="s">
        <v>1114</v>
      </c>
      <c r="E3252" t="s">
        <v>119</v>
      </c>
      <c r="F3252" t="s">
        <v>119</v>
      </c>
      <c r="G3252" t="s">
        <v>154</v>
      </c>
      <c r="H3252" t="s">
        <v>5707</v>
      </c>
      <c r="I3252" t="s">
        <v>6372</v>
      </c>
      <c r="N3252" t="s">
        <v>6349</v>
      </c>
      <c r="O3252" s="5">
        <f>0</f>
        <v>0</v>
      </c>
    </row>
    <row r="3253" spans="1:15" hidden="1" x14ac:dyDescent="0.35">
      <c r="A3253" t="s">
        <v>6942</v>
      </c>
      <c r="B3253" t="s">
        <v>1099</v>
      </c>
      <c r="C3253" t="s">
        <v>6371</v>
      </c>
      <c r="D3253" t="s">
        <v>1114</v>
      </c>
      <c r="E3253" t="s">
        <v>119</v>
      </c>
      <c r="F3253" t="s">
        <v>119</v>
      </c>
      <c r="G3253" t="s">
        <v>154</v>
      </c>
      <c r="H3253" t="s">
        <v>6347</v>
      </c>
      <c r="I3253" t="s">
        <v>6374</v>
      </c>
      <c r="N3253" t="s">
        <v>6349</v>
      </c>
      <c r="O3253" s="5">
        <f>0</f>
        <v>0</v>
      </c>
    </row>
    <row r="3254" spans="1:15" hidden="1" x14ac:dyDescent="0.35">
      <c r="A3254" t="s">
        <v>6942</v>
      </c>
      <c r="B3254" t="s">
        <v>1099</v>
      </c>
      <c r="C3254" t="s">
        <v>6371</v>
      </c>
      <c r="D3254" t="s">
        <v>1114</v>
      </c>
      <c r="E3254" t="s">
        <v>119</v>
      </c>
      <c r="F3254" t="s">
        <v>119</v>
      </c>
      <c r="G3254" t="s">
        <v>162</v>
      </c>
      <c r="H3254" t="s">
        <v>6347</v>
      </c>
      <c r="I3254" t="s">
        <v>6378</v>
      </c>
      <c r="N3254" t="s">
        <v>6349</v>
      </c>
      <c r="O3254" s="5">
        <f>0</f>
        <v>0</v>
      </c>
    </row>
    <row r="3255" spans="1:15" hidden="1" x14ac:dyDescent="0.35">
      <c r="A3255" t="s">
        <v>6942</v>
      </c>
      <c r="B3255" t="s">
        <v>1099</v>
      </c>
      <c r="C3255" t="s">
        <v>6371</v>
      </c>
      <c r="D3255" t="s">
        <v>1114</v>
      </c>
      <c r="E3255" t="s">
        <v>119</v>
      </c>
      <c r="F3255" t="s">
        <v>119</v>
      </c>
      <c r="G3255" t="s">
        <v>154</v>
      </c>
      <c r="H3255" t="s">
        <v>6347</v>
      </c>
      <c r="I3255" t="s">
        <v>6375</v>
      </c>
      <c r="N3255" t="s">
        <v>6349</v>
      </c>
      <c r="O3255" s="5">
        <f>0</f>
        <v>0</v>
      </c>
    </row>
    <row r="3256" spans="1:15" hidden="1" x14ac:dyDescent="0.35">
      <c r="A3256" t="s">
        <v>6942</v>
      </c>
      <c r="B3256" t="s">
        <v>1099</v>
      </c>
      <c r="C3256" t="s">
        <v>6371</v>
      </c>
      <c r="D3256" t="s">
        <v>1114</v>
      </c>
      <c r="E3256" t="s">
        <v>119</v>
      </c>
      <c r="F3256" t="s">
        <v>119</v>
      </c>
      <c r="G3256" t="s">
        <v>154</v>
      </c>
      <c r="H3256" t="s">
        <v>5707</v>
      </c>
      <c r="I3256" t="s">
        <v>6377</v>
      </c>
      <c r="N3256" t="s">
        <v>6349</v>
      </c>
      <c r="O3256" s="5">
        <f>0</f>
        <v>0</v>
      </c>
    </row>
    <row r="3257" spans="1:15" hidden="1" x14ac:dyDescent="0.35">
      <c r="A3257" t="s">
        <v>6942</v>
      </c>
      <c r="B3257" t="s">
        <v>1099</v>
      </c>
      <c r="C3257" t="s">
        <v>6371</v>
      </c>
      <c r="D3257" t="s">
        <v>1114</v>
      </c>
      <c r="E3257" t="s">
        <v>119</v>
      </c>
      <c r="F3257" t="s">
        <v>119</v>
      </c>
      <c r="G3257" t="s">
        <v>154</v>
      </c>
      <c r="H3257" t="s">
        <v>5707</v>
      </c>
      <c r="I3257" t="s">
        <v>6379</v>
      </c>
      <c r="N3257" t="s">
        <v>6349</v>
      </c>
      <c r="O3257" s="5">
        <f>0</f>
        <v>0</v>
      </c>
    </row>
    <row r="3258" spans="1:15" hidden="1" x14ac:dyDescent="0.35">
      <c r="A3258" t="s">
        <v>6942</v>
      </c>
      <c r="B3258" t="s">
        <v>1099</v>
      </c>
      <c r="C3258" t="s">
        <v>6371</v>
      </c>
      <c r="D3258" t="s">
        <v>1114</v>
      </c>
      <c r="E3258" t="s">
        <v>119</v>
      </c>
      <c r="F3258" t="s">
        <v>119</v>
      </c>
      <c r="G3258" t="s">
        <v>154</v>
      </c>
      <c r="H3258" t="s">
        <v>6347</v>
      </c>
      <c r="I3258" t="s">
        <v>6376</v>
      </c>
      <c r="N3258" t="s">
        <v>6349</v>
      </c>
      <c r="O3258" s="5">
        <f>0</f>
        <v>0</v>
      </c>
    </row>
    <row r="3259" spans="1:15" hidden="1" x14ac:dyDescent="0.35">
      <c r="A3259" t="s">
        <v>6942</v>
      </c>
      <c r="B3259" t="s">
        <v>1099</v>
      </c>
      <c r="C3259" t="s">
        <v>6371</v>
      </c>
      <c r="D3259" t="s">
        <v>1114</v>
      </c>
      <c r="E3259" t="s">
        <v>119</v>
      </c>
      <c r="F3259" t="s">
        <v>119</v>
      </c>
      <c r="G3259" t="s">
        <v>162</v>
      </c>
      <c r="H3259" t="s">
        <v>5707</v>
      </c>
      <c r="I3259" t="s">
        <v>6421</v>
      </c>
      <c r="N3259" t="s">
        <v>6349</v>
      </c>
      <c r="O3259" s="5">
        <f>0</f>
        <v>0</v>
      </c>
    </row>
    <row r="3260" spans="1:15" hidden="1" x14ac:dyDescent="0.35">
      <c r="A3260" t="s">
        <v>6942</v>
      </c>
      <c r="B3260" t="s">
        <v>1099</v>
      </c>
      <c r="C3260" t="s">
        <v>6371</v>
      </c>
      <c r="D3260" t="s">
        <v>1263</v>
      </c>
      <c r="E3260" t="s">
        <v>119</v>
      </c>
      <c r="F3260" t="s">
        <v>119</v>
      </c>
      <c r="G3260" t="s">
        <v>154</v>
      </c>
      <c r="H3260" t="s">
        <v>5707</v>
      </c>
      <c r="I3260" t="s">
        <v>6377</v>
      </c>
      <c r="N3260" t="s">
        <v>6349</v>
      </c>
      <c r="O3260" s="5">
        <f>0</f>
        <v>0</v>
      </c>
    </row>
    <row r="3261" spans="1:15" hidden="1" x14ac:dyDescent="0.35">
      <c r="A3261" t="s">
        <v>6942</v>
      </c>
      <c r="B3261" t="s">
        <v>1099</v>
      </c>
      <c r="C3261" t="s">
        <v>6371</v>
      </c>
      <c r="D3261" t="s">
        <v>1263</v>
      </c>
      <c r="E3261" t="s">
        <v>119</v>
      </c>
      <c r="F3261" t="s">
        <v>119</v>
      </c>
      <c r="G3261" t="s">
        <v>161</v>
      </c>
      <c r="H3261" t="s">
        <v>6347</v>
      </c>
      <c r="I3261" t="s">
        <v>6420</v>
      </c>
      <c r="N3261" t="s">
        <v>6349</v>
      </c>
      <c r="O3261" s="5">
        <f>0</f>
        <v>0</v>
      </c>
    </row>
    <row r="3262" spans="1:15" hidden="1" x14ac:dyDescent="0.35">
      <c r="A3262" t="s">
        <v>6942</v>
      </c>
      <c r="B3262" t="s">
        <v>1099</v>
      </c>
      <c r="C3262" t="s">
        <v>6371</v>
      </c>
      <c r="D3262" t="s">
        <v>1263</v>
      </c>
      <c r="E3262" t="s">
        <v>119</v>
      </c>
      <c r="F3262" t="s">
        <v>119</v>
      </c>
      <c r="G3262" t="s">
        <v>154</v>
      </c>
      <c r="H3262" t="s">
        <v>6347</v>
      </c>
      <c r="I3262" t="s">
        <v>6375</v>
      </c>
      <c r="N3262" t="s">
        <v>6349</v>
      </c>
      <c r="O3262" s="5">
        <f>0</f>
        <v>0</v>
      </c>
    </row>
    <row r="3263" spans="1:15" hidden="1" x14ac:dyDescent="0.35">
      <c r="A3263" t="s">
        <v>6942</v>
      </c>
      <c r="B3263" t="s">
        <v>1099</v>
      </c>
      <c r="C3263" t="s">
        <v>6371</v>
      </c>
      <c r="D3263" t="s">
        <v>1263</v>
      </c>
      <c r="E3263" t="s">
        <v>119</v>
      </c>
      <c r="F3263" t="s">
        <v>119</v>
      </c>
      <c r="G3263" t="s">
        <v>162</v>
      </c>
      <c r="H3263" t="s">
        <v>6347</v>
      </c>
      <c r="I3263" t="s">
        <v>6378</v>
      </c>
      <c r="N3263" t="s">
        <v>6349</v>
      </c>
      <c r="O3263" s="5">
        <f>0</f>
        <v>0</v>
      </c>
    </row>
    <row r="3264" spans="1:15" x14ac:dyDescent="0.35">
      <c r="A3264" t="s">
        <v>6942</v>
      </c>
      <c r="B3264" t="s">
        <v>1099</v>
      </c>
      <c r="C3264" t="s">
        <v>6371</v>
      </c>
      <c r="D3264" t="s">
        <v>1263</v>
      </c>
      <c r="E3264" t="s">
        <v>119</v>
      </c>
      <c r="F3264" t="s">
        <v>119</v>
      </c>
      <c r="G3264" t="s">
        <v>165</v>
      </c>
      <c r="H3264" t="s">
        <v>6347</v>
      </c>
      <c r="I3264" t="s">
        <v>6426</v>
      </c>
      <c r="N3264" t="s">
        <v>6349</v>
      </c>
      <c r="O3264" s="5">
        <f>20880</f>
        <v>20880</v>
      </c>
    </row>
    <row r="3265" spans="1:15" hidden="1" x14ac:dyDescent="0.35">
      <c r="A3265" t="s">
        <v>6942</v>
      </c>
      <c r="B3265" t="s">
        <v>1099</v>
      </c>
      <c r="C3265" t="s">
        <v>6371</v>
      </c>
      <c r="D3265" t="s">
        <v>1263</v>
      </c>
      <c r="E3265" t="s">
        <v>119</v>
      </c>
      <c r="F3265" t="s">
        <v>119</v>
      </c>
      <c r="G3265" t="s">
        <v>154</v>
      </c>
      <c r="H3265" t="s">
        <v>6347</v>
      </c>
      <c r="I3265" t="s">
        <v>6374</v>
      </c>
      <c r="N3265" t="s">
        <v>6349</v>
      </c>
      <c r="O3265" s="5">
        <f>0</f>
        <v>0</v>
      </c>
    </row>
    <row r="3266" spans="1:15" hidden="1" x14ac:dyDescent="0.35">
      <c r="A3266" t="s">
        <v>6942</v>
      </c>
      <c r="B3266" t="s">
        <v>1099</v>
      </c>
      <c r="C3266" t="s">
        <v>6371</v>
      </c>
      <c r="D3266" t="s">
        <v>1263</v>
      </c>
      <c r="E3266" t="s">
        <v>119</v>
      </c>
      <c r="F3266" t="s">
        <v>119</v>
      </c>
      <c r="G3266" t="s">
        <v>154</v>
      </c>
      <c r="H3266" t="s">
        <v>5707</v>
      </c>
      <c r="I3266" t="s">
        <v>6372</v>
      </c>
      <c r="N3266" t="s">
        <v>6349</v>
      </c>
      <c r="O3266" s="5">
        <f>0</f>
        <v>0</v>
      </c>
    </row>
    <row r="3267" spans="1:15" hidden="1" x14ac:dyDescent="0.35">
      <c r="A3267" t="s">
        <v>6942</v>
      </c>
      <c r="B3267" t="s">
        <v>1099</v>
      </c>
      <c r="C3267" t="s">
        <v>6371</v>
      </c>
      <c r="D3267" t="s">
        <v>1263</v>
      </c>
      <c r="E3267" t="s">
        <v>119</v>
      </c>
      <c r="F3267" t="s">
        <v>119</v>
      </c>
      <c r="G3267" t="s">
        <v>154</v>
      </c>
      <c r="H3267" t="s">
        <v>5707</v>
      </c>
      <c r="I3267" t="s">
        <v>6379</v>
      </c>
      <c r="N3267" t="s">
        <v>6349</v>
      </c>
      <c r="O3267" s="5">
        <f>0</f>
        <v>0</v>
      </c>
    </row>
    <row r="3268" spans="1:15" hidden="1" x14ac:dyDescent="0.35">
      <c r="A3268" t="s">
        <v>6942</v>
      </c>
      <c r="B3268" t="s">
        <v>1099</v>
      </c>
      <c r="C3268" t="s">
        <v>6371</v>
      </c>
      <c r="D3268" t="s">
        <v>1263</v>
      </c>
      <c r="E3268" t="s">
        <v>119</v>
      </c>
      <c r="F3268" t="s">
        <v>119</v>
      </c>
      <c r="G3268" t="s">
        <v>162</v>
      </c>
      <c r="H3268" t="s">
        <v>5707</v>
      </c>
      <c r="I3268" t="s">
        <v>6421</v>
      </c>
      <c r="N3268" t="s">
        <v>6349</v>
      </c>
      <c r="O3268" s="5">
        <f>0</f>
        <v>0</v>
      </c>
    </row>
    <row r="3269" spans="1:15" hidden="1" x14ac:dyDescent="0.35">
      <c r="A3269" t="s">
        <v>6942</v>
      </c>
      <c r="B3269" t="s">
        <v>1099</v>
      </c>
      <c r="C3269" t="s">
        <v>6371</v>
      </c>
      <c r="D3269" t="s">
        <v>1263</v>
      </c>
      <c r="E3269" t="s">
        <v>119</v>
      </c>
      <c r="F3269" t="s">
        <v>119</v>
      </c>
      <c r="G3269" t="s">
        <v>154</v>
      </c>
      <c r="H3269" t="s">
        <v>6347</v>
      </c>
      <c r="I3269" t="s">
        <v>6376</v>
      </c>
      <c r="N3269" t="s">
        <v>6349</v>
      </c>
      <c r="O3269" s="5">
        <f>0</f>
        <v>0</v>
      </c>
    </row>
    <row r="3270" spans="1:15" hidden="1" x14ac:dyDescent="0.35">
      <c r="A3270" t="s">
        <v>6942</v>
      </c>
      <c r="B3270" t="s">
        <v>1099</v>
      </c>
      <c r="C3270" t="s">
        <v>6371</v>
      </c>
      <c r="D3270" t="s">
        <v>1119</v>
      </c>
      <c r="E3270" t="s">
        <v>119</v>
      </c>
      <c r="F3270" t="s">
        <v>119</v>
      </c>
      <c r="G3270" t="s">
        <v>154</v>
      </c>
      <c r="H3270" t="s">
        <v>5707</v>
      </c>
      <c r="I3270" t="s">
        <v>6372</v>
      </c>
      <c r="N3270" t="s">
        <v>6349</v>
      </c>
      <c r="O3270" s="5">
        <f>0</f>
        <v>0</v>
      </c>
    </row>
    <row r="3271" spans="1:15" hidden="1" x14ac:dyDescent="0.35">
      <c r="A3271" t="s">
        <v>6942</v>
      </c>
      <c r="B3271" t="s">
        <v>1099</v>
      </c>
      <c r="C3271" t="s">
        <v>6371</v>
      </c>
      <c r="D3271" t="s">
        <v>1119</v>
      </c>
      <c r="E3271" t="s">
        <v>119</v>
      </c>
      <c r="F3271" t="s">
        <v>119</v>
      </c>
      <c r="G3271" t="s">
        <v>162</v>
      </c>
      <c r="H3271" t="s">
        <v>6347</v>
      </c>
      <c r="I3271" t="s">
        <v>6373</v>
      </c>
      <c r="N3271" t="s">
        <v>6349</v>
      </c>
      <c r="O3271" s="5">
        <f>0</f>
        <v>0</v>
      </c>
    </row>
    <row r="3272" spans="1:15" hidden="1" x14ac:dyDescent="0.35">
      <c r="A3272" t="s">
        <v>6942</v>
      </c>
      <c r="B3272" t="s">
        <v>1099</v>
      </c>
      <c r="C3272" t="s">
        <v>6371</v>
      </c>
      <c r="D3272" t="s">
        <v>1119</v>
      </c>
      <c r="E3272" t="s">
        <v>119</v>
      </c>
      <c r="F3272" t="s">
        <v>119</v>
      </c>
      <c r="G3272" t="s">
        <v>154</v>
      </c>
      <c r="H3272" t="s">
        <v>6347</v>
      </c>
      <c r="I3272" t="s">
        <v>6376</v>
      </c>
      <c r="N3272" t="s">
        <v>6349</v>
      </c>
      <c r="O3272" s="5">
        <f>0</f>
        <v>0</v>
      </c>
    </row>
    <row r="3273" spans="1:15" hidden="1" x14ac:dyDescent="0.35">
      <c r="A3273" t="s">
        <v>6942</v>
      </c>
      <c r="B3273" t="s">
        <v>1099</v>
      </c>
      <c r="C3273" t="s">
        <v>6371</v>
      </c>
      <c r="D3273" t="s">
        <v>1119</v>
      </c>
      <c r="E3273" t="s">
        <v>119</v>
      </c>
      <c r="F3273" t="s">
        <v>119</v>
      </c>
      <c r="G3273" t="s">
        <v>154</v>
      </c>
      <c r="H3273" t="s">
        <v>5707</v>
      </c>
      <c r="I3273" t="s">
        <v>6379</v>
      </c>
      <c r="N3273" t="s">
        <v>6349</v>
      </c>
      <c r="O3273" s="5">
        <f>0</f>
        <v>0</v>
      </c>
    </row>
    <row r="3274" spans="1:15" hidden="1" x14ac:dyDescent="0.35">
      <c r="A3274" t="s">
        <v>6942</v>
      </c>
      <c r="B3274" t="s">
        <v>1099</v>
      </c>
      <c r="C3274" t="s">
        <v>6371</v>
      </c>
      <c r="D3274" t="s">
        <v>1119</v>
      </c>
      <c r="E3274" t="s">
        <v>119</v>
      </c>
      <c r="F3274" t="s">
        <v>119</v>
      </c>
      <c r="G3274" t="s">
        <v>162</v>
      </c>
      <c r="H3274" t="s">
        <v>6347</v>
      </c>
      <c r="I3274" t="s">
        <v>6378</v>
      </c>
      <c r="N3274" t="s">
        <v>6349</v>
      </c>
      <c r="O3274" s="5">
        <f>0</f>
        <v>0</v>
      </c>
    </row>
    <row r="3275" spans="1:15" hidden="1" x14ac:dyDescent="0.35">
      <c r="A3275" t="s">
        <v>6942</v>
      </c>
      <c r="B3275" t="s">
        <v>1099</v>
      </c>
      <c r="C3275" t="s">
        <v>6371</v>
      </c>
      <c r="D3275" t="s">
        <v>1119</v>
      </c>
      <c r="E3275" t="s">
        <v>119</v>
      </c>
      <c r="F3275" t="s">
        <v>119</v>
      </c>
      <c r="G3275" t="s">
        <v>154</v>
      </c>
      <c r="H3275" t="s">
        <v>5707</v>
      </c>
      <c r="I3275" t="s">
        <v>6377</v>
      </c>
      <c r="N3275" t="s">
        <v>6349</v>
      </c>
      <c r="O3275" s="5">
        <f>0</f>
        <v>0</v>
      </c>
    </row>
    <row r="3276" spans="1:15" hidden="1" x14ac:dyDescent="0.35">
      <c r="A3276" t="s">
        <v>6942</v>
      </c>
      <c r="B3276" t="s">
        <v>1099</v>
      </c>
      <c r="C3276" t="s">
        <v>6371</v>
      </c>
      <c r="D3276" t="s">
        <v>1119</v>
      </c>
      <c r="E3276" t="s">
        <v>119</v>
      </c>
      <c r="F3276" t="s">
        <v>119</v>
      </c>
      <c r="G3276" t="s">
        <v>154</v>
      </c>
      <c r="H3276" t="s">
        <v>6347</v>
      </c>
      <c r="I3276" t="s">
        <v>6374</v>
      </c>
      <c r="N3276" t="s">
        <v>6349</v>
      </c>
      <c r="O3276" s="5">
        <f>0</f>
        <v>0</v>
      </c>
    </row>
    <row r="3277" spans="1:15" hidden="1" x14ac:dyDescent="0.35">
      <c r="A3277" t="s">
        <v>6942</v>
      </c>
      <c r="B3277" t="s">
        <v>1099</v>
      </c>
      <c r="C3277" t="s">
        <v>6371</v>
      </c>
      <c r="D3277" t="s">
        <v>1119</v>
      </c>
      <c r="E3277" t="s">
        <v>119</v>
      </c>
      <c r="F3277" t="s">
        <v>119</v>
      </c>
      <c r="G3277" t="s">
        <v>162</v>
      </c>
      <c r="H3277" t="s">
        <v>5707</v>
      </c>
      <c r="I3277" t="s">
        <v>6421</v>
      </c>
      <c r="N3277" t="s">
        <v>6349</v>
      </c>
      <c r="O3277" s="5">
        <f>0</f>
        <v>0</v>
      </c>
    </row>
    <row r="3278" spans="1:15" hidden="1" x14ac:dyDescent="0.35">
      <c r="A3278" t="s">
        <v>6942</v>
      </c>
      <c r="B3278" t="s">
        <v>1099</v>
      </c>
      <c r="C3278" t="s">
        <v>6371</v>
      </c>
      <c r="D3278" t="s">
        <v>1119</v>
      </c>
      <c r="E3278" t="s">
        <v>119</v>
      </c>
      <c r="F3278" t="s">
        <v>119</v>
      </c>
      <c r="G3278" t="s">
        <v>154</v>
      </c>
      <c r="H3278" t="s">
        <v>6347</v>
      </c>
      <c r="I3278" t="s">
        <v>6375</v>
      </c>
      <c r="N3278" t="s">
        <v>6349</v>
      </c>
      <c r="O3278" s="5">
        <f>0</f>
        <v>0</v>
      </c>
    </row>
    <row r="3279" spans="1:15" hidden="1" x14ac:dyDescent="0.35">
      <c r="A3279" t="s">
        <v>6942</v>
      </c>
      <c r="B3279" t="s">
        <v>1099</v>
      </c>
      <c r="C3279" t="s">
        <v>6371</v>
      </c>
      <c r="D3279" t="s">
        <v>1269</v>
      </c>
      <c r="E3279" t="s">
        <v>119</v>
      </c>
      <c r="F3279" t="s">
        <v>119</v>
      </c>
      <c r="G3279" t="s">
        <v>154</v>
      </c>
      <c r="H3279" t="s">
        <v>6347</v>
      </c>
      <c r="I3279" t="s">
        <v>6375</v>
      </c>
      <c r="N3279" t="s">
        <v>6349</v>
      </c>
      <c r="O3279" s="5">
        <f>0</f>
        <v>0</v>
      </c>
    </row>
    <row r="3280" spans="1:15" hidden="1" x14ac:dyDescent="0.35">
      <c r="A3280" t="s">
        <v>6942</v>
      </c>
      <c r="B3280" t="s">
        <v>1099</v>
      </c>
      <c r="C3280" t="s">
        <v>6371</v>
      </c>
      <c r="D3280" t="s">
        <v>1269</v>
      </c>
      <c r="E3280" t="s">
        <v>119</v>
      </c>
      <c r="F3280" t="s">
        <v>119</v>
      </c>
      <c r="G3280" t="s">
        <v>162</v>
      </c>
      <c r="H3280" t="s">
        <v>6347</v>
      </c>
      <c r="I3280" t="s">
        <v>6373</v>
      </c>
      <c r="N3280" t="s">
        <v>6349</v>
      </c>
      <c r="O3280" s="5">
        <f>0</f>
        <v>0</v>
      </c>
    </row>
    <row r="3281" spans="1:15" hidden="1" x14ac:dyDescent="0.35">
      <c r="A3281" t="s">
        <v>6942</v>
      </c>
      <c r="B3281" t="s">
        <v>1099</v>
      </c>
      <c r="C3281" t="s">
        <v>6371</v>
      </c>
      <c r="D3281" t="s">
        <v>1269</v>
      </c>
      <c r="E3281" t="s">
        <v>119</v>
      </c>
      <c r="F3281" t="s">
        <v>119</v>
      </c>
      <c r="G3281" t="s">
        <v>162</v>
      </c>
      <c r="H3281" t="s">
        <v>5707</v>
      </c>
      <c r="I3281" t="s">
        <v>6421</v>
      </c>
      <c r="N3281" t="s">
        <v>6349</v>
      </c>
      <c r="O3281" s="5">
        <f>0</f>
        <v>0</v>
      </c>
    </row>
    <row r="3282" spans="1:15" hidden="1" x14ac:dyDescent="0.35">
      <c r="A3282" t="s">
        <v>6942</v>
      </c>
      <c r="B3282" t="s">
        <v>1099</v>
      </c>
      <c r="C3282" t="s">
        <v>6371</v>
      </c>
      <c r="D3282" t="s">
        <v>1269</v>
      </c>
      <c r="E3282" t="s">
        <v>119</v>
      </c>
      <c r="F3282" t="s">
        <v>119</v>
      </c>
      <c r="G3282" t="s">
        <v>154</v>
      </c>
      <c r="H3282" t="s">
        <v>6347</v>
      </c>
      <c r="I3282" t="s">
        <v>6374</v>
      </c>
      <c r="N3282" t="s">
        <v>6349</v>
      </c>
      <c r="O3282" s="5">
        <f>0</f>
        <v>0</v>
      </c>
    </row>
    <row r="3283" spans="1:15" hidden="1" x14ac:dyDescent="0.35">
      <c r="A3283" t="s">
        <v>6942</v>
      </c>
      <c r="B3283" t="s">
        <v>1099</v>
      </c>
      <c r="C3283" t="s">
        <v>6371</v>
      </c>
      <c r="D3283" t="s">
        <v>1269</v>
      </c>
      <c r="E3283" t="s">
        <v>119</v>
      </c>
      <c r="F3283" t="s">
        <v>119</v>
      </c>
      <c r="G3283" t="s">
        <v>154</v>
      </c>
      <c r="H3283" t="s">
        <v>5707</v>
      </c>
      <c r="I3283" t="s">
        <v>6372</v>
      </c>
      <c r="N3283" t="s">
        <v>6349</v>
      </c>
      <c r="O3283" s="5">
        <f>0</f>
        <v>0</v>
      </c>
    </row>
    <row r="3284" spans="1:15" hidden="1" x14ac:dyDescent="0.35">
      <c r="A3284" t="s">
        <v>6942</v>
      </c>
      <c r="B3284" t="s">
        <v>1099</v>
      </c>
      <c r="C3284" t="s">
        <v>6371</v>
      </c>
      <c r="D3284" t="s">
        <v>1269</v>
      </c>
      <c r="E3284" t="s">
        <v>119</v>
      </c>
      <c r="F3284" t="s">
        <v>119</v>
      </c>
      <c r="G3284" t="s">
        <v>154</v>
      </c>
      <c r="H3284" t="s">
        <v>5707</v>
      </c>
      <c r="I3284" t="s">
        <v>6377</v>
      </c>
      <c r="N3284" t="s">
        <v>6349</v>
      </c>
      <c r="O3284" s="5">
        <f>0</f>
        <v>0</v>
      </c>
    </row>
    <row r="3285" spans="1:15" hidden="1" x14ac:dyDescent="0.35">
      <c r="A3285" t="s">
        <v>6942</v>
      </c>
      <c r="B3285" t="s">
        <v>1099</v>
      </c>
      <c r="C3285" t="s">
        <v>6371</v>
      </c>
      <c r="D3285" t="s">
        <v>1269</v>
      </c>
      <c r="E3285" t="s">
        <v>119</v>
      </c>
      <c r="F3285" t="s">
        <v>119</v>
      </c>
      <c r="G3285" t="s">
        <v>154</v>
      </c>
      <c r="H3285" t="s">
        <v>6347</v>
      </c>
      <c r="I3285" t="s">
        <v>6376</v>
      </c>
      <c r="N3285" t="s">
        <v>6349</v>
      </c>
      <c r="O3285" s="5">
        <f>0</f>
        <v>0</v>
      </c>
    </row>
    <row r="3286" spans="1:15" hidden="1" x14ac:dyDescent="0.35">
      <c r="A3286" t="s">
        <v>6942</v>
      </c>
      <c r="B3286" t="s">
        <v>1099</v>
      </c>
      <c r="C3286" t="s">
        <v>6371</v>
      </c>
      <c r="D3286" t="s">
        <v>1269</v>
      </c>
      <c r="E3286" t="s">
        <v>119</v>
      </c>
      <c r="F3286" t="s">
        <v>119</v>
      </c>
      <c r="G3286" t="s">
        <v>154</v>
      </c>
      <c r="H3286" t="s">
        <v>5707</v>
      </c>
      <c r="I3286" t="s">
        <v>6379</v>
      </c>
      <c r="N3286" t="s">
        <v>6349</v>
      </c>
      <c r="O3286" s="5">
        <f>0</f>
        <v>0</v>
      </c>
    </row>
    <row r="3287" spans="1:15" hidden="1" x14ac:dyDescent="0.35">
      <c r="A3287" t="s">
        <v>6942</v>
      </c>
      <c r="B3287" t="s">
        <v>1099</v>
      </c>
      <c r="C3287" t="s">
        <v>6371</v>
      </c>
      <c r="D3287" t="s">
        <v>1269</v>
      </c>
      <c r="E3287" t="s">
        <v>119</v>
      </c>
      <c r="F3287" t="s">
        <v>119</v>
      </c>
      <c r="G3287" t="s">
        <v>162</v>
      </c>
      <c r="H3287" t="s">
        <v>6347</v>
      </c>
      <c r="I3287" t="s">
        <v>6378</v>
      </c>
      <c r="N3287" t="s">
        <v>6349</v>
      </c>
      <c r="O3287" s="5">
        <f>0</f>
        <v>0</v>
      </c>
    </row>
    <row r="3288" spans="1:15" hidden="1" x14ac:dyDescent="0.35">
      <c r="A3288" t="s">
        <v>6942</v>
      </c>
      <c r="B3288" t="s">
        <v>1099</v>
      </c>
      <c r="C3288" t="s">
        <v>6371</v>
      </c>
      <c r="D3288" t="s">
        <v>1273</v>
      </c>
      <c r="E3288" t="s">
        <v>119</v>
      </c>
      <c r="F3288" t="s">
        <v>119</v>
      </c>
      <c r="G3288" t="s">
        <v>162</v>
      </c>
      <c r="H3288" t="s">
        <v>6347</v>
      </c>
      <c r="I3288" t="s">
        <v>6373</v>
      </c>
      <c r="N3288" t="s">
        <v>6349</v>
      </c>
      <c r="O3288" s="5">
        <f>0</f>
        <v>0</v>
      </c>
    </row>
    <row r="3289" spans="1:15" hidden="1" x14ac:dyDescent="0.35">
      <c r="A3289" t="s">
        <v>6942</v>
      </c>
      <c r="B3289" t="s">
        <v>1099</v>
      </c>
      <c r="C3289" t="s">
        <v>6371</v>
      </c>
      <c r="D3289" t="s">
        <v>1273</v>
      </c>
      <c r="E3289" t="s">
        <v>119</v>
      </c>
      <c r="F3289" t="s">
        <v>119</v>
      </c>
      <c r="G3289" t="s">
        <v>162</v>
      </c>
      <c r="H3289" t="s">
        <v>5707</v>
      </c>
      <c r="I3289" t="s">
        <v>6421</v>
      </c>
      <c r="N3289" t="s">
        <v>6349</v>
      </c>
      <c r="O3289" s="5">
        <f>0</f>
        <v>0</v>
      </c>
    </row>
    <row r="3290" spans="1:15" hidden="1" x14ac:dyDescent="0.35">
      <c r="A3290" t="s">
        <v>6942</v>
      </c>
      <c r="B3290" t="s">
        <v>1099</v>
      </c>
      <c r="C3290" t="s">
        <v>6371</v>
      </c>
      <c r="D3290" t="s">
        <v>1273</v>
      </c>
      <c r="E3290" t="s">
        <v>119</v>
      </c>
      <c r="F3290" t="s">
        <v>119</v>
      </c>
      <c r="G3290" t="s">
        <v>154</v>
      </c>
      <c r="H3290" t="s">
        <v>5707</v>
      </c>
      <c r="I3290" t="s">
        <v>6372</v>
      </c>
      <c r="N3290" t="s">
        <v>6349</v>
      </c>
      <c r="O3290" s="5">
        <f>0</f>
        <v>0</v>
      </c>
    </row>
    <row r="3291" spans="1:15" hidden="1" x14ac:dyDescent="0.35">
      <c r="A3291" t="s">
        <v>6942</v>
      </c>
      <c r="B3291" t="s">
        <v>1099</v>
      </c>
      <c r="C3291" t="s">
        <v>6371</v>
      </c>
      <c r="D3291" t="s">
        <v>1273</v>
      </c>
      <c r="E3291" t="s">
        <v>119</v>
      </c>
      <c r="F3291" t="s">
        <v>119</v>
      </c>
      <c r="G3291" t="s">
        <v>154</v>
      </c>
      <c r="H3291" t="s">
        <v>6347</v>
      </c>
      <c r="I3291" t="s">
        <v>6375</v>
      </c>
      <c r="N3291" t="s">
        <v>6349</v>
      </c>
      <c r="O3291" s="5">
        <f>0</f>
        <v>0</v>
      </c>
    </row>
    <row r="3292" spans="1:15" hidden="1" x14ac:dyDescent="0.35">
      <c r="A3292" t="s">
        <v>6942</v>
      </c>
      <c r="B3292" t="s">
        <v>1099</v>
      </c>
      <c r="C3292" t="s">
        <v>6371</v>
      </c>
      <c r="D3292" t="s">
        <v>1273</v>
      </c>
      <c r="E3292" t="s">
        <v>119</v>
      </c>
      <c r="F3292" t="s">
        <v>119</v>
      </c>
      <c r="G3292" t="s">
        <v>154</v>
      </c>
      <c r="H3292" t="s">
        <v>6347</v>
      </c>
      <c r="I3292" t="s">
        <v>6374</v>
      </c>
      <c r="N3292" t="s">
        <v>6349</v>
      </c>
      <c r="O3292" s="5">
        <f>0</f>
        <v>0</v>
      </c>
    </row>
    <row r="3293" spans="1:15" hidden="1" x14ac:dyDescent="0.35">
      <c r="A3293" t="s">
        <v>6942</v>
      </c>
      <c r="B3293" t="s">
        <v>1099</v>
      </c>
      <c r="C3293" t="s">
        <v>6371</v>
      </c>
      <c r="D3293" t="s">
        <v>1273</v>
      </c>
      <c r="E3293" t="s">
        <v>119</v>
      </c>
      <c r="F3293" t="s">
        <v>119</v>
      </c>
      <c r="G3293" t="s">
        <v>162</v>
      </c>
      <c r="H3293" t="s">
        <v>6347</v>
      </c>
      <c r="I3293" t="s">
        <v>6378</v>
      </c>
      <c r="N3293" t="s">
        <v>6349</v>
      </c>
      <c r="O3293" s="5">
        <f>0</f>
        <v>0</v>
      </c>
    </row>
    <row r="3294" spans="1:15" hidden="1" x14ac:dyDescent="0.35">
      <c r="A3294" t="s">
        <v>6942</v>
      </c>
      <c r="B3294" t="s">
        <v>1099</v>
      </c>
      <c r="C3294" t="s">
        <v>6371</v>
      </c>
      <c r="D3294" t="s">
        <v>1273</v>
      </c>
      <c r="E3294" t="s">
        <v>119</v>
      </c>
      <c r="F3294" t="s">
        <v>119</v>
      </c>
      <c r="G3294" t="s">
        <v>154</v>
      </c>
      <c r="H3294" t="s">
        <v>6347</v>
      </c>
      <c r="I3294" t="s">
        <v>6376</v>
      </c>
      <c r="N3294" t="s">
        <v>6349</v>
      </c>
      <c r="O3294" s="5">
        <f>0</f>
        <v>0</v>
      </c>
    </row>
    <row r="3295" spans="1:15" hidden="1" x14ac:dyDescent="0.35">
      <c r="A3295" t="s">
        <v>6942</v>
      </c>
      <c r="B3295" t="s">
        <v>1099</v>
      </c>
      <c r="C3295" t="s">
        <v>6371</v>
      </c>
      <c r="D3295" t="s">
        <v>1273</v>
      </c>
      <c r="E3295" t="s">
        <v>119</v>
      </c>
      <c r="F3295" t="s">
        <v>119</v>
      </c>
      <c r="G3295" t="s">
        <v>154</v>
      </c>
      <c r="H3295" t="s">
        <v>5707</v>
      </c>
      <c r="I3295" t="s">
        <v>6377</v>
      </c>
      <c r="N3295" t="s">
        <v>6349</v>
      </c>
      <c r="O3295" s="5">
        <f>0</f>
        <v>0</v>
      </c>
    </row>
    <row r="3296" spans="1:15" hidden="1" x14ac:dyDescent="0.35">
      <c r="A3296" t="s">
        <v>6942</v>
      </c>
      <c r="B3296" t="s">
        <v>1099</v>
      </c>
      <c r="C3296" t="s">
        <v>6371</v>
      </c>
      <c r="D3296" t="s">
        <v>1277</v>
      </c>
      <c r="E3296" t="s">
        <v>119</v>
      </c>
      <c r="F3296" t="s">
        <v>119</v>
      </c>
      <c r="G3296" t="s">
        <v>154</v>
      </c>
      <c r="H3296" t="s">
        <v>6347</v>
      </c>
      <c r="I3296" t="s">
        <v>6374</v>
      </c>
      <c r="N3296" t="s">
        <v>6349</v>
      </c>
      <c r="O3296" s="5">
        <f>0</f>
        <v>0</v>
      </c>
    </row>
    <row r="3297" spans="1:15" hidden="1" x14ac:dyDescent="0.35">
      <c r="A3297" t="s">
        <v>6942</v>
      </c>
      <c r="B3297" t="s">
        <v>1099</v>
      </c>
      <c r="C3297" t="s">
        <v>6371</v>
      </c>
      <c r="D3297" t="s">
        <v>1277</v>
      </c>
      <c r="E3297" t="s">
        <v>119</v>
      </c>
      <c r="F3297" t="s">
        <v>119</v>
      </c>
      <c r="G3297" t="s">
        <v>154</v>
      </c>
      <c r="H3297" t="s">
        <v>5707</v>
      </c>
      <c r="I3297" t="s">
        <v>6379</v>
      </c>
      <c r="N3297" t="s">
        <v>6349</v>
      </c>
      <c r="O3297" s="5">
        <f>0</f>
        <v>0</v>
      </c>
    </row>
    <row r="3298" spans="1:15" hidden="1" x14ac:dyDescent="0.35">
      <c r="A3298" t="s">
        <v>6942</v>
      </c>
      <c r="B3298" t="s">
        <v>1099</v>
      </c>
      <c r="C3298" t="s">
        <v>6371</v>
      </c>
      <c r="D3298" t="s">
        <v>1277</v>
      </c>
      <c r="E3298" t="s">
        <v>119</v>
      </c>
      <c r="F3298" t="s">
        <v>119</v>
      </c>
      <c r="G3298" t="s">
        <v>154</v>
      </c>
      <c r="H3298" t="s">
        <v>5707</v>
      </c>
      <c r="I3298" t="s">
        <v>6372</v>
      </c>
      <c r="N3298" t="s">
        <v>6349</v>
      </c>
      <c r="O3298" s="5">
        <f>0</f>
        <v>0</v>
      </c>
    </row>
    <row r="3299" spans="1:15" hidden="1" x14ac:dyDescent="0.35">
      <c r="A3299" t="s">
        <v>6942</v>
      </c>
      <c r="B3299" t="s">
        <v>1099</v>
      </c>
      <c r="C3299" t="s">
        <v>6371</v>
      </c>
      <c r="D3299" t="s">
        <v>1277</v>
      </c>
      <c r="E3299" t="s">
        <v>119</v>
      </c>
      <c r="F3299" t="s">
        <v>119</v>
      </c>
      <c r="G3299" t="s">
        <v>154</v>
      </c>
      <c r="H3299" t="s">
        <v>5707</v>
      </c>
      <c r="I3299" t="s">
        <v>6377</v>
      </c>
      <c r="N3299" t="s">
        <v>6349</v>
      </c>
      <c r="O3299" s="5">
        <f>0</f>
        <v>0</v>
      </c>
    </row>
    <row r="3300" spans="1:15" hidden="1" x14ac:dyDescent="0.35">
      <c r="A3300" t="s">
        <v>6942</v>
      </c>
      <c r="B3300" t="s">
        <v>1099</v>
      </c>
      <c r="C3300" t="s">
        <v>6371</v>
      </c>
      <c r="D3300" t="s">
        <v>1277</v>
      </c>
      <c r="E3300" t="s">
        <v>119</v>
      </c>
      <c r="F3300" t="s">
        <v>119</v>
      </c>
      <c r="G3300" t="s">
        <v>162</v>
      </c>
      <c r="H3300" t="s">
        <v>6347</v>
      </c>
      <c r="I3300" t="s">
        <v>6373</v>
      </c>
      <c r="N3300" t="s">
        <v>6349</v>
      </c>
      <c r="O3300" s="5">
        <f>0</f>
        <v>0</v>
      </c>
    </row>
    <row r="3301" spans="1:15" hidden="1" x14ac:dyDescent="0.35">
      <c r="A3301" t="s">
        <v>6942</v>
      </c>
      <c r="B3301" t="s">
        <v>1099</v>
      </c>
      <c r="C3301" t="s">
        <v>6371</v>
      </c>
      <c r="D3301" t="s">
        <v>1277</v>
      </c>
      <c r="E3301" t="s">
        <v>119</v>
      </c>
      <c r="F3301" t="s">
        <v>119</v>
      </c>
      <c r="G3301" t="s">
        <v>154</v>
      </c>
      <c r="H3301" t="s">
        <v>6347</v>
      </c>
      <c r="I3301" t="s">
        <v>6376</v>
      </c>
      <c r="N3301" t="s">
        <v>6349</v>
      </c>
      <c r="O3301" s="5">
        <f>0</f>
        <v>0</v>
      </c>
    </row>
    <row r="3302" spans="1:15" hidden="1" x14ac:dyDescent="0.35">
      <c r="A3302" t="s">
        <v>6942</v>
      </c>
      <c r="B3302" t="s">
        <v>1099</v>
      </c>
      <c r="C3302" t="s">
        <v>6371</v>
      </c>
      <c r="D3302" t="s">
        <v>1277</v>
      </c>
      <c r="E3302" t="s">
        <v>119</v>
      </c>
      <c r="F3302" t="s">
        <v>119</v>
      </c>
      <c r="G3302" t="s">
        <v>154</v>
      </c>
      <c r="H3302" t="s">
        <v>6347</v>
      </c>
      <c r="I3302" t="s">
        <v>6375</v>
      </c>
      <c r="N3302" t="s">
        <v>6349</v>
      </c>
      <c r="O3302" s="5">
        <f>0</f>
        <v>0</v>
      </c>
    </row>
    <row r="3303" spans="1:15" hidden="1" x14ac:dyDescent="0.35">
      <c r="A3303" t="s">
        <v>6942</v>
      </c>
      <c r="B3303" t="s">
        <v>1099</v>
      </c>
      <c r="C3303" t="s">
        <v>6371</v>
      </c>
      <c r="D3303" t="s">
        <v>1277</v>
      </c>
      <c r="E3303" t="s">
        <v>119</v>
      </c>
      <c r="F3303" t="s">
        <v>119</v>
      </c>
      <c r="G3303" t="s">
        <v>162</v>
      </c>
      <c r="H3303" t="s">
        <v>5707</v>
      </c>
      <c r="I3303" t="s">
        <v>6421</v>
      </c>
      <c r="N3303" t="s">
        <v>6349</v>
      </c>
      <c r="O3303" s="5">
        <f>0</f>
        <v>0</v>
      </c>
    </row>
    <row r="3304" spans="1:15" hidden="1" x14ac:dyDescent="0.35">
      <c r="A3304" t="s">
        <v>6942</v>
      </c>
      <c r="B3304" t="s">
        <v>1099</v>
      </c>
      <c r="C3304" t="s">
        <v>6371</v>
      </c>
      <c r="D3304" t="s">
        <v>1277</v>
      </c>
      <c r="E3304" t="s">
        <v>119</v>
      </c>
      <c r="F3304" t="s">
        <v>119</v>
      </c>
      <c r="G3304" t="s">
        <v>162</v>
      </c>
      <c r="H3304" t="s">
        <v>6347</v>
      </c>
      <c r="I3304" t="s">
        <v>6378</v>
      </c>
      <c r="N3304" t="s">
        <v>6349</v>
      </c>
      <c r="O3304" s="5">
        <f>0</f>
        <v>0</v>
      </c>
    </row>
    <row r="3305" spans="1:15" hidden="1" x14ac:dyDescent="0.35">
      <c r="A3305" t="s">
        <v>6942</v>
      </c>
      <c r="B3305" t="s">
        <v>1099</v>
      </c>
      <c r="C3305" t="s">
        <v>6371</v>
      </c>
      <c r="D3305" t="s">
        <v>1280</v>
      </c>
      <c r="E3305" t="s">
        <v>119</v>
      </c>
      <c r="F3305" t="s">
        <v>119</v>
      </c>
      <c r="G3305" t="s">
        <v>154</v>
      </c>
      <c r="H3305" t="s">
        <v>5707</v>
      </c>
      <c r="I3305" t="s">
        <v>6379</v>
      </c>
      <c r="N3305" t="s">
        <v>6349</v>
      </c>
      <c r="O3305" s="5">
        <f>0</f>
        <v>0</v>
      </c>
    </row>
    <row r="3306" spans="1:15" hidden="1" x14ac:dyDescent="0.35">
      <c r="A3306" t="s">
        <v>6942</v>
      </c>
      <c r="B3306" t="s">
        <v>1099</v>
      </c>
      <c r="C3306" t="s">
        <v>6371</v>
      </c>
      <c r="D3306" t="s">
        <v>1280</v>
      </c>
      <c r="E3306" t="s">
        <v>119</v>
      </c>
      <c r="F3306" t="s">
        <v>119</v>
      </c>
      <c r="G3306" t="s">
        <v>154</v>
      </c>
      <c r="H3306" t="s">
        <v>5707</v>
      </c>
      <c r="I3306" t="s">
        <v>6425</v>
      </c>
      <c r="N3306" t="s">
        <v>6349</v>
      </c>
      <c r="O3306" s="5">
        <f>0</f>
        <v>0</v>
      </c>
    </row>
    <row r="3307" spans="1:15" hidden="1" x14ac:dyDescent="0.35">
      <c r="A3307" t="s">
        <v>6942</v>
      </c>
      <c r="B3307" t="s">
        <v>1099</v>
      </c>
      <c r="C3307" t="s">
        <v>6371</v>
      </c>
      <c r="D3307" t="s">
        <v>1280</v>
      </c>
      <c r="E3307" t="s">
        <v>119</v>
      </c>
      <c r="F3307" t="s">
        <v>119</v>
      </c>
      <c r="G3307" t="s">
        <v>162</v>
      </c>
      <c r="H3307" t="s">
        <v>5707</v>
      </c>
      <c r="I3307" t="s">
        <v>6421</v>
      </c>
      <c r="N3307" t="s">
        <v>6349</v>
      </c>
      <c r="O3307" s="5">
        <f>0</f>
        <v>0</v>
      </c>
    </row>
    <row r="3308" spans="1:15" hidden="1" x14ac:dyDescent="0.35">
      <c r="A3308" t="s">
        <v>6942</v>
      </c>
      <c r="B3308" t="s">
        <v>1099</v>
      </c>
      <c r="C3308" t="s">
        <v>6371</v>
      </c>
      <c r="D3308" t="s">
        <v>1280</v>
      </c>
      <c r="E3308" t="s">
        <v>119</v>
      </c>
      <c r="F3308" t="s">
        <v>119</v>
      </c>
      <c r="G3308" t="s">
        <v>154</v>
      </c>
      <c r="H3308" t="s">
        <v>5707</v>
      </c>
      <c r="I3308" t="s">
        <v>6377</v>
      </c>
      <c r="N3308" t="s">
        <v>6349</v>
      </c>
      <c r="O3308" s="5">
        <f>0</f>
        <v>0</v>
      </c>
    </row>
    <row r="3309" spans="1:15" hidden="1" x14ac:dyDescent="0.35">
      <c r="A3309" t="s">
        <v>6942</v>
      </c>
      <c r="B3309" t="s">
        <v>1099</v>
      </c>
      <c r="C3309" t="s">
        <v>6371</v>
      </c>
      <c r="D3309" t="s">
        <v>1280</v>
      </c>
      <c r="E3309" t="s">
        <v>119</v>
      </c>
      <c r="F3309" t="s">
        <v>119</v>
      </c>
      <c r="G3309" t="s">
        <v>154</v>
      </c>
      <c r="H3309" t="s">
        <v>6347</v>
      </c>
      <c r="I3309" t="s">
        <v>6376</v>
      </c>
      <c r="N3309" t="s">
        <v>6349</v>
      </c>
      <c r="O3309" s="5">
        <f>0</f>
        <v>0</v>
      </c>
    </row>
    <row r="3310" spans="1:15" hidden="1" x14ac:dyDescent="0.35">
      <c r="A3310" t="s">
        <v>6942</v>
      </c>
      <c r="B3310" t="s">
        <v>1099</v>
      </c>
      <c r="C3310" t="s">
        <v>6371</v>
      </c>
      <c r="D3310" t="s">
        <v>1280</v>
      </c>
      <c r="E3310" t="s">
        <v>119</v>
      </c>
      <c r="F3310" t="s">
        <v>119</v>
      </c>
      <c r="G3310" t="s">
        <v>162</v>
      </c>
      <c r="H3310" t="s">
        <v>6347</v>
      </c>
      <c r="I3310" t="s">
        <v>6378</v>
      </c>
      <c r="N3310" t="s">
        <v>6349</v>
      </c>
      <c r="O3310" s="5">
        <f>0</f>
        <v>0</v>
      </c>
    </row>
    <row r="3311" spans="1:15" hidden="1" x14ac:dyDescent="0.35">
      <c r="A3311" t="s">
        <v>6942</v>
      </c>
      <c r="B3311" t="s">
        <v>1099</v>
      </c>
      <c r="C3311" t="s">
        <v>6371</v>
      </c>
      <c r="D3311" t="s">
        <v>1280</v>
      </c>
      <c r="E3311" t="s">
        <v>119</v>
      </c>
      <c r="F3311" t="s">
        <v>119</v>
      </c>
      <c r="G3311" t="s">
        <v>154</v>
      </c>
      <c r="H3311" t="s">
        <v>6347</v>
      </c>
      <c r="I3311" t="s">
        <v>6374</v>
      </c>
      <c r="N3311" t="s">
        <v>6349</v>
      </c>
      <c r="O3311" s="5">
        <f>0</f>
        <v>0</v>
      </c>
    </row>
    <row r="3312" spans="1:15" hidden="1" x14ac:dyDescent="0.35">
      <c r="A3312" t="s">
        <v>6942</v>
      </c>
      <c r="B3312" t="s">
        <v>1099</v>
      </c>
      <c r="C3312" t="s">
        <v>6371</v>
      </c>
      <c r="D3312" t="s">
        <v>1280</v>
      </c>
      <c r="E3312" t="s">
        <v>119</v>
      </c>
      <c r="F3312" t="s">
        <v>119</v>
      </c>
      <c r="G3312" t="s">
        <v>154</v>
      </c>
      <c r="H3312" t="s">
        <v>6347</v>
      </c>
      <c r="I3312" t="s">
        <v>6375</v>
      </c>
      <c r="N3312" t="s">
        <v>6349</v>
      </c>
      <c r="O3312" s="5">
        <f>0</f>
        <v>0</v>
      </c>
    </row>
    <row r="3313" spans="1:15" hidden="1" x14ac:dyDescent="0.35">
      <c r="A3313" t="s">
        <v>6942</v>
      </c>
      <c r="B3313" t="s">
        <v>1099</v>
      </c>
      <c r="C3313" t="s">
        <v>6371</v>
      </c>
      <c r="D3313" t="s">
        <v>1280</v>
      </c>
      <c r="E3313" t="s">
        <v>119</v>
      </c>
      <c r="F3313" t="s">
        <v>119</v>
      </c>
      <c r="G3313" t="s">
        <v>154</v>
      </c>
      <c r="H3313" t="s">
        <v>5707</v>
      </c>
      <c r="I3313" t="s">
        <v>6372</v>
      </c>
      <c r="N3313" t="s">
        <v>6349</v>
      </c>
      <c r="O3313" s="5">
        <f>0</f>
        <v>0</v>
      </c>
    </row>
    <row r="3314" spans="1:15" hidden="1" x14ac:dyDescent="0.35">
      <c r="A3314" t="s">
        <v>6942</v>
      </c>
      <c r="B3314" t="s">
        <v>1099</v>
      </c>
      <c r="C3314" t="s">
        <v>6371</v>
      </c>
      <c r="D3314" t="s">
        <v>1286</v>
      </c>
      <c r="E3314" t="s">
        <v>119</v>
      </c>
      <c r="F3314" t="s">
        <v>119</v>
      </c>
      <c r="G3314" t="s">
        <v>161</v>
      </c>
      <c r="H3314" t="s">
        <v>6347</v>
      </c>
      <c r="I3314" t="s">
        <v>6420</v>
      </c>
      <c r="N3314" t="s">
        <v>6349</v>
      </c>
      <c r="O3314" s="5">
        <f>0</f>
        <v>0</v>
      </c>
    </row>
    <row r="3315" spans="1:15" hidden="1" x14ac:dyDescent="0.35">
      <c r="A3315" t="s">
        <v>6942</v>
      </c>
      <c r="B3315" t="s">
        <v>1099</v>
      </c>
      <c r="C3315" t="s">
        <v>6371</v>
      </c>
      <c r="D3315" t="s">
        <v>1286</v>
      </c>
      <c r="E3315" t="s">
        <v>119</v>
      </c>
      <c r="F3315" t="s">
        <v>119</v>
      </c>
      <c r="G3315" t="s">
        <v>154</v>
      </c>
      <c r="H3315" t="s">
        <v>5707</v>
      </c>
      <c r="I3315" t="s">
        <v>6379</v>
      </c>
      <c r="N3315" t="s">
        <v>6349</v>
      </c>
      <c r="O3315" s="5">
        <f>0</f>
        <v>0</v>
      </c>
    </row>
    <row r="3316" spans="1:15" hidden="1" x14ac:dyDescent="0.35">
      <c r="A3316" t="s">
        <v>6942</v>
      </c>
      <c r="B3316" t="s">
        <v>1099</v>
      </c>
      <c r="C3316" t="s">
        <v>6371</v>
      </c>
      <c r="D3316" t="s">
        <v>1286</v>
      </c>
      <c r="E3316" t="s">
        <v>119</v>
      </c>
      <c r="F3316" t="s">
        <v>119</v>
      </c>
      <c r="G3316" t="s">
        <v>154</v>
      </c>
      <c r="H3316" t="s">
        <v>6347</v>
      </c>
      <c r="I3316" t="s">
        <v>6375</v>
      </c>
      <c r="N3316" t="s">
        <v>6349</v>
      </c>
      <c r="O3316" s="5">
        <f>0</f>
        <v>0</v>
      </c>
    </row>
    <row r="3317" spans="1:15" hidden="1" x14ac:dyDescent="0.35">
      <c r="A3317" t="s">
        <v>6942</v>
      </c>
      <c r="B3317" t="s">
        <v>1099</v>
      </c>
      <c r="C3317" t="s">
        <v>6371</v>
      </c>
      <c r="D3317" t="s">
        <v>1286</v>
      </c>
      <c r="E3317" t="s">
        <v>119</v>
      </c>
      <c r="F3317" t="s">
        <v>119</v>
      </c>
      <c r="G3317" t="s">
        <v>162</v>
      </c>
      <c r="H3317" t="s">
        <v>5707</v>
      </c>
      <c r="I3317" t="s">
        <v>6421</v>
      </c>
      <c r="N3317" t="s">
        <v>6349</v>
      </c>
      <c r="O3317" s="5">
        <f>0</f>
        <v>0</v>
      </c>
    </row>
    <row r="3318" spans="1:15" hidden="1" x14ac:dyDescent="0.35">
      <c r="A3318" t="s">
        <v>6942</v>
      </c>
      <c r="B3318" t="s">
        <v>1099</v>
      </c>
      <c r="C3318" t="s">
        <v>6371</v>
      </c>
      <c r="D3318" t="s">
        <v>1286</v>
      </c>
      <c r="E3318" t="s">
        <v>119</v>
      </c>
      <c r="F3318" t="s">
        <v>119</v>
      </c>
      <c r="G3318" t="s">
        <v>154</v>
      </c>
      <c r="H3318" t="s">
        <v>5707</v>
      </c>
      <c r="I3318" t="s">
        <v>6372</v>
      </c>
      <c r="N3318" t="s">
        <v>6349</v>
      </c>
      <c r="O3318" s="5">
        <f>0</f>
        <v>0</v>
      </c>
    </row>
    <row r="3319" spans="1:15" hidden="1" x14ac:dyDescent="0.35">
      <c r="A3319" t="s">
        <v>6942</v>
      </c>
      <c r="B3319" t="s">
        <v>1099</v>
      </c>
      <c r="C3319" t="s">
        <v>6371</v>
      </c>
      <c r="D3319" t="s">
        <v>1286</v>
      </c>
      <c r="E3319" t="s">
        <v>119</v>
      </c>
      <c r="F3319" t="s">
        <v>119</v>
      </c>
      <c r="G3319" t="s">
        <v>154</v>
      </c>
      <c r="H3319" t="s">
        <v>6347</v>
      </c>
      <c r="I3319" t="s">
        <v>6374</v>
      </c>
      <c r="N3319" t="s">
        <v>6349</v>
      </c>
      <c r="O3319" s="5">
        <f>0</f>
        <v>0</v>
      </c>
    </row>
    <row r="3320" spans="1:15" hidden="1" x14ac:dyDescent="0.35">
      <c r="A3320" t="s">
        <v>6942</v>
      </c>
      <c r="B3320" t="s">
        <v>1099</v>
      </c>
      <c r="C3320" t="s">
        <v>6371</v>
      </c>
      <c r="D3320" t="s">
        <v>1286</v>
      </c>
      <c r="E3320" t="s">
        <v>119</v>
      </c>
      <c r="F3320" t="s">
        <v>119</v>
      </c>
      <c r="G3320" t="s">
        <v>154</v>
      </c>
      <c r="H3320" t="s">
        <v>6347</v>
      </c>
      <c r="I3320" t="s">
        <v>6376</v>
      </c>
      <c r="N3320" t="s">
        <v>6349</v>
      </c>
      <c r="O3320" s="5">
        <f>0</f>
        <v>0</v>
      </c>
    </row>
    <row r="3321" spans="1:15" hidden="1" x14ac:dyDescent="0.35">
      <c r="A3321" t="s">
        <v>6942</v>
      </c>
      <c r="B3321" t="s">
        <v>1099</v>
      </c>
      <c r="C3321" t="s">
        <v>6371</v>
      </c>
      <c r="D3321" t="s">
        <v>1286</v>
      </c>
      <c r="E3321" t="s">
        <v>119</v>
      </c>
      <c r="F3321" t="s">
        <v>119</v>
      </c>
      <c r="G3321" t="s">
        <v>154</v>
      </c>
      <c r="H3321" t="s">
        <v>5707</v>
      </c>
      <c r="I3321" t="s">
        <v>6377</v>
      </c>
      <c r="N3321" t="s">
        <v>6349</v>
      </c>
      <c r="O3321" s="5">
        <f>0</f>
        <v>0</v>
      </c>
    </row>
    <row r="3322" spans="1:15" hidden="1" x14ac:dyDescent="0.35">
      <c r="A3322" t="s">
        <v>6942</v>
      </c>
      <c r="B3322" t="s">
        <v>1099</v>
      </c>
      <c r="C3322" t="s">
        <v>6371</v>
      </c>
      <c r="D3322" t="s">
        <v>1286</v>
      </c>
      <c r="E3322" t="s">
        <v>119</v>
      </c>
      <c r="F3322" t="s">
        <v>119</v>
      </c>
      <c r="G3322" t="s">
        <v>162</v>
      </c>
      <c r="H3322" t="s">
        <v>6347</v>
      </c>
      <c r="I3322" t="s">
        <v>6378</v>
      </c>
      <c r="N3322" t="s">
        <v>6349</v>
      </c>
      <c r="O3322" s="5">
        <f>0</f>
        <v>0</v>
      </c>
    </row>
    <row r="3323" spans="1:15" hidden="1" x14ac:dyDescent="0.35">
      <c r="A3323" t="s">
        <v>6942</v>
      </c>
      <c r="B3323" t="s">
        <v>1099</v>
      </c>
      <c r="C3323" t="s">
        <v>6371</v>
      </c>
      <c r="D3323" t="s">
        <v>1286</v>
      </c>
      <c r="E3323" t="s">
        <v>119</v>
      </c>
      <c r="F3323" t="s">
        <v>119</v>
      </c>
      <c r="G3323" t="s">
        <v>154</v>
      </c>
      <c r="H3323" t="s">
        <v>5707</v>
      </c>
      <c r="I3323" t="s">
        <v>6425</v>
      </c>
      <c r="N3323" t="s">
        <v>6349</v>
      </c>
      <c r="O3323" s="5">
        <f>0</f>
        <v>0</v>
      </c>
    </row>
    <row r="3324" spans="1:15" hidden="1" x14ac:dyDescent="0.35">
      <c r="A3324" t="s">
        <v>6942</v>
      </c>
      <c r="B3324" t="s">
        <v>1099</v>
      </c>
      <c r="C3324" t="s">
        <v>6371</v>
      </c>
      <c r="D3324" t="s">
        <v>1100</v>
      </c>
      <c r="E3324" t="s">
        <v>119</v>
      </c>
      <c r="F3324" t="s">
        <v>119</v>
      </c>
      <c r="G3324" t="s">
        <v>162</v>
      </c>
      <c r="H3324" t="s">
        <v>5707</v>
      </c>
      <c r="I3324" t="s">
        <v>6421</v>
      </c>
      <c r="N3324" t="s">
        <v>6349</v>
      </c>
      <c r="O3324" s="5">
        <f>0</f>
        <v>0</v>
      </c>
    </row>
    <row r="3325" spans="1:15" hidden="1" x14ac:dyDescent="0.35">
      <c r="A3325" t="s">
        <v>6942</v>
      </c>
      <c r="B3325" t="s">
        <v>1099</v>
      </c>
      <c r="C3325" t="s">
        <v>6371</v>
      </c>
      <c r="D3325" t="s">
        <v>1100</v>
      </c>
      <c r="E3325" t="s">
        <v>119</v>
      </c>
      <c r="F3325" t="s">
        <v>119</v>
      </c>
      <c r="G3325" t="s">
        <v>154</v>
      </c>
      <c r="H3325" t="s">
        <v>6347</v>
      </c>
      <c r="I3325" t="s">
        <v>6374</v>
      </c>
      <c r="N3325" t="s">
        <v>6349</v>
      </c>
      <c r="O3325" s="5">
        <f>0</f>
        <v>0</v>
      </c>
    </row>
    <row r="3326" spans="1:15" hidden="1" x14ac:dyDescent="0.35">
      <c r="A3326" t="s">
        <v>6942</v>
      </c>
      <c r="B3326" t="s">
        <v>1099</v>
      </c>
      <c r="C3326" t="s">
        <v>6371</v>
      </c>
      <c r="D3326" t="s">
        <v>1100</v>
      </c>
      <c r="E3326" t="s">
        <v>119</v>
      </c>
      <c r="F3326" t="s">
        <v>119</v>
      </c>
      <c r="G3326" t="s">
        <v>154</v>
      </c>
      <c r="H3326" t="s">
        <v>6347</v>
      </c>
      <c r="I3326" t="s">
        <v>6376</v>
      </c>
      <c r="N3326" t="s">
        <v>6349</v>
      </c>
      <c r="O3326" s="5">
        <f>0</f>
        <v>0</v>
      </c>
    </row>
    <row r="3327" spans="1:15" hidden="1" x14ac:dyDescent="0.35">
      <c r="A3327" t="s">
        <v>6942</v>
      </c>
      <c r="B3327" t="s">
        <v>1099</v>
      </c>
      <c r="C3327" t="s">
        <v>6371</v>
      </c>
      <c r="D3327" t="s">
        <v>1100</v>
      </c>
      <c r="E3327" t="s">
        <v>119</v>
      </c>
      <c r="F3327" t="s">
        <v>119</v>
      </c>
      <c r="G3327" t="s">
        <v>154</v>
      </c>
      <c r="H3327" t="s">
        <v>6347</v>
      </c>
      <c r="I3327" t="s">
        <v>6375</v>
      </c>
      <c r="N3327" t="s">
        <v>6349</v>
      </c>
      <c r="O3327" s="5">
        <f>0</f>
        <v>0</v>
      </c>
    </row>
    <row r="3328" spans="1:15" hidden="1" x14ac:dyDescent="0.35">
      <c r="A3328" t="s">
        <v>6942</v>
      </c>
      <c r="B3328" t="s">
        <v>1099</v>
      </c>
      <c r="C3328" t="s">
        <v>6371</v>
      </c>
      <c r="D3328" t="s">
        <v>1100</v>
      </c>
      <c r="E3328" t="s">
        <v>119</v>
      </c>
      <c r="F3328" t="s">
        <v>119</v>
      </c>
      <c r="G3328" t="s">
        <v>154</v>
      </c>
      <c r="H3328" t="s">
        <v>5707</v>
      </c>
      <c r="I3328" t="s">
        <v>6372</v>
      </c>
      <c r="N3328" t="s">
        <v>6349</v>
      </c>
      <c r="O3328" s="5">
        <f>0</f>
        <v>0</v>
      </c>
    </row>
    <row r="3329" spans="1:15" hidden="1" x14ac:dyDescent="0.35">
      <c r="A3329" t="s">
        <v>6942</v>
      </c>
      <c r="B3329" t="s">
        <v>1099</v>
      </c>
      <c r="C3329" t="s">
        <v>6371</v>
      </c>
      <c r="D3329" t="s">
        <v>1100</v>
      </c>
      <c r="E3329" t="s">
        <v>119</v>
      </c>
      <c r="F3329" t="s">
        <v>119</v>
      </c>
      <c r="G3329" t="s">
        <v>154</v>
      </c>
      <c r="H3329" t="s">
        <v>5707</v>
      </c>
      <c r="I3329" t="s">
        <v>6379</v>
      </c>
      <c r="N3329" t="s">
        <v>6349</v>
      </c>
      <c r="O3329" s="5">
        <f>0</f>
        <v>0</v>
      </c>
    </row>
    <row r="3330" spans="1:15" hidden="1" x14ac:dyDescent="0.35">
      <c r="A3330" t="s">
        <v>6942</v>
      </c>
      <c r="B3330" t="s">
        <v>1099</v>
      </c>
      <c r="C3330" t="s">
        <v>6371</v>
      </c>
      <c r="D3330" t="s">
        <v>1100</v>
      </c>
      <c r="E3330" t="s">
        <v>119</v>
      </c>
      <c r="F3330" t="s">
        <v>119</v>
      </c>
      <c r="G3330" t="s">
        <v>154</v>
      </c>
      <c r="H3330" t="s">
        <v>5707</v>
      </c>
      <c r="I3330" t="s">
        <v>6377</v>
      </c>
      <c r="N3330" t="s">
        <v>6349</v>
      </c>
      <c r="O3330" s="5">
        <f>0</f>
        <v>0</v>
      </c>
    </row>
    <row r="3331" spans="1:15" hidden="1" x14ac:dyDescent="0.35">
      <c r="A3331" t="s">
        <v>6942</v>
      </c>
      <c r="B3331" t="s">
        <v>1099</v>
      </c>
      <c r="C3331" t="s">
        <v>6371</v>
      </c>
      <c r="D3331" t="s">
        <v>1290</v>
      </c>
      <c r="E3331" t="s">
        <v>119</v>
      </c>
      <c r="F3331" t="s">
        <v>119</v>
      </c>
      <c r="G3331" t="s">
        <v>154</v>
      </c>
      <c r="H3331" t="s">
        <v>5707</v>
      </c>
      <c r="I3331" t="s">
        <v>6379</v>
      </c>
      <c r="N3331" t="s">
        <v>6349</v>
      </c>
      <c r="O3331" s="5">
        <f>0</f>
        <v>0</v>
      </c>
    </row>
    <row r="3332" spans="1:15" hidden="1" x14ac:dyDescent="0.35">
      <c r="A3332" t="s">
        <v>6942</v>
      </c>
      <c r="B3332" t="s">
        <v>1099</v>
      </c>
      <c r="C3332" t="s">
        <v>6371</v>
      </c>
      <c r="D3332" t="s">
        <v>1290</v>
      </c>
      <c r="E3332" t="s">
        <v>119</v>
      </c>
      <c r="F3332" t="s">
        <v>119</v>
      </c>
      <c r="G3332" t="s">
        <v>154</v>
      </c>
      <c r="H3332" t="s">
        <v>5707</v>
      </c>
      <c r="I3332" t="s">
        <v>6377</v>
      </c>
      <c r="N3332" t="s">
        <v>6349</v>
      </c>
      <c r="O3332" s="5">
        <f>0</f>
        <v>0</v>
      </c>
    </row>
    <row r="3333" spans="1:15" hidden="1" x14ac:dyDescent="0.35">
      <c r="A3333" t="s">
        <v>6942</v>
      </c>
      <c r="B3333" t="s">
        <v>1099</v>
      </c>
      <c r="C3333" t="s">
        <v>6371</v>
      </c>
      <c r="D3333" t="s">
        <v>1290</v>
      </c>
      <c r="E3333" t="s">
        <v>119</v>
      </c>
      <c r="F3333" t="s">
        <v>119</v>
      </c>
      <c r="G3333" t="s">
        <v>162</v>
      </c>
      <c r="H3333" t="s">
        <v>5707</v>
      </c>
      <c r="I3333" t="s">
        <v>6421</v>
      </c>
      <c r="N3333" t="s">
        <v>6349</v>
      </c>
      <c r="O3333" s="5">
        <f>0</f>
        <v>0</v>
      </c>
    </row>
    <row r="3334" spans="1:15" hidden="1" x14ac:dyDescent="0.35">
      <c r="A3334" t="s">
        <v>6942</v>
      </c>
      <c r="B3334" t="s">
        <v>1099</v>
      </c>
      <c r="C3334" t="s">
        <v>6371</v>
      </c>
      <c r="D3334" t="s">
        <v>1290</v>
      </c>
      <c r="E3334" t="s">
        <v>119</v>
      </c>
      <c r="F3334" t="s">
        <v>119</v>
      </c>
      <c r="G3334" t="s">
        <v>154</v>
      </c>
      <c r="H3334" t="s">
        <v>6347</v>
      </c>
      <c r="I3334" t="s">
        <v>6376</v>
      </c>
      <c r="N3334" t="s">
        <v>6349</v>
      </c>
      <c r="O3334" s="5">
        <f>0</f>
        <v>0</v>
      </c>
    </row>
    <row r="3335" spans="1:15" hidden="1" x14ac:dyDescent="0.35">
      <c r="A3335" t="s">
        <v>6942</v>
      </c>
      <c r="B3335" t="s">
        <v>1099</v>
      </c>
      <c r="C3335" t="s">
        <v>6371</v>
      </c>
      <c r="D3335" t="s">
        <v>1290</v>
      </c>
      <c r="E3335" t="s">
        <v>119</v>
      </c>
      <c r="F3335" t="s">
        <v>119</v>
      </c>
      <c r="G3335" t="s">
        <v>154</v>
      </c>
      <c r="H3335" t="s">
        <v>6347</v>
      </c>
      <c r="I3335" t="s">
        <v>6374</v>
      </c>
      <c r="N3335" t="s">
        <v>6349</v>
      </c>
      <c r="O3335" s="5">
        <f>0</f>
        <v>0</v>
      </c>
    </row>
    <row r="3336" spans="1:15" hidden="1" x14ac:dyDescent="0.35">
      <c r="A3336" t="s">
        <v>6942</v>
      </c>
      <c r="B3336" t="s">
        <v>1099</v>
      </c>
      <c r="C3336" t="s">
        <v>6371</v>
      </c>
      <c r="D3336" t="s">
        <v>1290</v>
      </c>
      <c r="E3336" t="s">
        <v>119</v>
      </c>
      <c r="F3336" t="s">
        <v>119</v>
      </c>
      <c r="G3336" t="s">
        <v>154</v>
      </c>
      <c r="H3336" t="s">
        <v>6347</v>
      </c>
      <c r="I3336" t="s">
        <v>6375</v>
      </c>
      <c r="N3336" t="s">
        <v>6349</v>
      </c>
      <c r="O3336" s="5">
        <f>0</f>
        <v>0</v>
      </c>
    </row>
    <row r="3337" spans="1:15" hidden="1" x14ac:dyDescent="0.35">
      <c r="A3337" t="s">
        <v>6942</v>
      </c>
      <c r="B3337" t="s">
        <v>1099</v>
      </c>
      <c r="C3337" t="s">
        <v>6371</v>
      </c>
      <c r="D3337" t="s">
        <v>1290</v>
      </c>
      <c r="E3337" t="s">
        <v>119</v>
      </c>
      <c r="F3337" t="s">
        <v>119</v>
      </c>
      <c r="G3337" t="s">
        <v>154</v>
      </c>
      <c r="H3337" t="s">
        <v>5707</v>
      </c>
      <c r="I3337" t="s">
        <v>6372</v>
      </c>
      <c r="N3337" t="s">
        <v>6349</v>
      </c>
      <c r="O3337" s="5">
        <f>0</f>
        <v>0</v>
      </c>
    </row>
    <row r="3338" spans="1:15" hidden="1" x14ac:dyDescent="0.35">
      <c r="A3338" t="s">
        <v>6942</v>
      </c>
      <c r="B3338" t="s">
        <v>1099</v>
      </c>
      <c r="C3338" t="s">
        <v>6371</v>
      </c>
      <c r="D3338" t="s">
        <v>1294</v>
      </c>
      <c r="E3338" t="s">
        <v>119</v>
      </c>
      <c r="F3338" t="s">
        <v>119</v>
      </c>
      <c r="G3338" t="s">
        <v>154</v>
      </c>
      <c r="H3338" t="s">
        <v>6347</v>
      </c>
      <c r="I3338" t="s">
        <v>6376</v>
      </c>
      <c r="N3338" t="s">
        <v>6349</v>
      </c>
      <c r="O3338" s="5">
        <f>0</f>
        <v>0</v>
      </c>
    </row>
    <row r="3339" spans="1:15" hidden="1" x14ac:dyDescent="0.35">
      <c r="A3339" t="s">
        <v>6942</v>
      </c>
      <c r="B3339" t="s">
        <v>1099</v>
      </c>
      <c r="C3339" t="s">
        <v>6371</v>
      </c>
      <c r="D3339" t="s">
        <v>1294</v>
      </c>
      <c r="E3339" t="s">
        <v>119</v>
      </c>
      <c r="F3339" t="s">
        <v>119</v>
      </c>
      <c r="G3339" t="s">
        <v>162</v>
      </c>
      <c r="H3339" t="s">
        <v>5707</v>
      </c>
      <c r="I3339" t="s">
        <v>6421</v>
      </c>
      <c r="N3339" t="s">
        <v>6349</v>
      </c>
      <c r="O3339" s="5">
        <f>0</f>
        <v>0</v>
      </c>
    </row>
    <row r="3340" spans="1:15" hidden="1" x14ac:dyDescent="0.35">
      <c r="A3340" t="s">
        <v>6942</v>
      </c>
      <c r="B3340" t="s">
        <v>1099</v>
      </c>
      <c r="C3340" t="s">
        <v>6371</v>
      </c>
      <c r="D3340" t="s">
        <v>1294</v>
      </c>
      <c r="E3340" t="s">
        <v>119</v>
      </c>
      <c r="F3340" t="s">
        <v>119</v>
      </c>
      <c r="G3340" t="s">
        <v>154</v>
      </c>
      <c r="H3340" t="s">
        <v>6347</v>
      </c>
      <c r="I3340" t="s">
        <v>6375</v>
      </c>
      <c r="N3340" t="s">
        <v>6349</v>
      </c>
      <c r="O3340" s="5">
        <f>0</f>
        <v>0</v>
      </c>
    </row>
    <row r="3341" spans="1:15" hidden="1" x14ac:dyDescent="0.35">
      <c r="A3341" t="s">
        <v>6942</v>
      </c>
      <c r="B3341" t="s">
        <v>1099</v>
      </c>
      <c r="C3341" t="s">
        <v>6371</v>
      </c>
      <c r="D3341" t="s">
        <v>1294</v>
      </c>
      <c r="E3341" t="s">
        <v>119</v>
      </c>
      <c r="F3341" t="s">
        <v>119</v>
      </c>
      <c r="G3341" t="s">
        <v>154</v>
      </c>
      <c r="H3341" t="s">
        <v>6347</v>
      </c>
      <c r="I3341" t="s">
        <v>6374</v>
      </c>
      <c r="N3341" t="s">
        <v>6349</v>
      </c>
      <c r="O3341" s="5">
        <f>0</f>
        <v>0</v>
      </c>
    </row>
    <row r="3342" spans="1:15" hidden="1" x14ac:dyDescent="0.35">
      <c r="A3342" t="s">
        <v>6942</v>
      </c>
      <c r="B3342" t="s">
        <v>1099</v>
      </c>
      <c r="C3342" t="s">
        <v>6371</v>
      </c>
      <c r="D3342" t="s">
        <v>1294</v>
      </c>
      <c r="E3342" t="s">
        <v>119</v>
      </c>
      <c r="F3342" t="s">
        <v>119</v>
      </c>
      <c r="G3342" t="s">
        <v>154</v>
      </c>
      <c r="H3342" t="s">
        <v>5707</v>
      </c>
      <c r="I3342" t="s">
        <v>6372</v>
      </c>
      <c r="N3342" t="s">
        <v>6349</v>
      </c>
      <c r="O3342" s="5">
        <f>0</f>
        <v>0</v>
      </c>
    </row>
    <row r="3343" spans="1:15" hidden="1" x14ac:dyDescent="0.35">
      <c r="A3343" t="s">
        <v>6942</v>
      </c>
      <c r="B3343" t="s">
        <v>1099</v>
      </c>
      <c r="C3343" t="s">
        <v>6371</v>
      </c>
      <c r="D3343" t="s">
        <v>1294</v>
      </c>
      <c r="E3343" t="s">
        <v>119</v>
      </c>
      <c r="F3343" t="s">
        <v>119</v>
      </c>
      <c r="G3343" t="s">
        <v>162</v>
      </c>
      <c r="H3343" t="s">
        <v>6347</v>
      </c>
      <c r="I3343" t="s">
        <v>6378</v>
      </c>
      <c r="N3343" t="s">
        <v>6349</v>
      </c>
      <c r="O3343" s="5">
        <f>0</f>
        <v>0</v>
      </c>
    </row>
    <row r="3344" spans="1:15" hidden="1" x14ac:dyDescent="0.35">
      <c r="A3344" t="s">
        <v>6942</v>
      </c>
      <c r="B3344" t="s">
        <v>1099</v>
      </c>
      <c r="C3344" t="s">
        <v>6371</v>
      </c>
      <c r="D3344" t="s">
        <v>1294</v>
      </c>
      <c r="E3344" t="s">
        <v>119</v>
      </c>
      <c r="F3344" t="s">
        <v>119</v>
      </c>
      <c r="G3344" t="s">
        <v>162</v>
      </c>
      <c r="H3344" t="s">
        <v>6347</v>
      </c>
      <c r="I3344" t="s">
        <v>6373</v>
      </c>
      <c r="N3344" t="s">
        <v>6349</v>
      </c>
      <c r="O3344" s="5">
        <f>0</f>
        <v>0</v>
      </c>
    </row>
    <row r="3345" spans="1:15" hidden="1" x14ac:dyDescent="0.35">
      <c r="A3345" t="s">
        <v>6942</v>
      </c>
      <c r="B3345" t="s">
        <v>1099</v>
      </c>
      <c r="C3345" t="s">
        <v>6371</v>
      </c>
      <c r="D3345" t="s">
        <v>1294</v>
      </c>
      <c r="E3345" t="s">
        <v>119</v>
      </c>
      <c r="F3345" t="s">
        <v>119</v>
      </c>
      <c r="G3345" t="s">
        <v>154</v>
      </c>
      <c r="H3345" t="s">
        <v>5707</v>
      </c>
      <c r="I3345" t="s">
        <v>6379</v>
      </c>
      <c r="N3345" t="s">
        <v>6349</v>
      </c>
      <c r="O3345" s="5">
        <f>0</f>
        <v>0</v>
      </c>
    </row>
    <row r="3346" spans="1:15" hidden="1" x14ac:dyDescent="0.35">
      <c r="A3346" t="s">
        <v>6942</v>
      </c>
      <c r="B3346" t="s">
        <v>1099</v>
      </c>
      <c r="C3346" t="s">
        <v>6371</v>
      </c>
      <c r="D3346" t="s">
        <v>1294</v>
      </c>
      <c r="E3346" t="s">
        <v>119</v>
      </c>
      <c r="F3346" t="s">
        <v>119</v>
      </c>
      <c r="G3346" t="s">
        <v>154</v>
      </c>
      <c r="H3346" t="s">
        <v>5707</v>
      </c>
      <c r="I3346" t="s">
        <v>6377</v>
      </c>
      <c r="N3346" t="s">
        <v>6349</v>
      </c>
      <c r="O3346" s="5">
        <f>0</f>
        <v>0</v>
      </c>
    </row>
    <row r="3347" spans="1:15" hidden="1" x14ac:dyDescent="0.35">
      <c r="A3347" t="s">
        <v>6942</v>
      </c>
      <c r="B3347" t="s">
        <v>1099</v>
      </c>
      <c r="C3347" t="s">
        <v>6371</v>
      </c>
      <c r="D3347" t="s">
        <v>1108</v>
      </c>
      <c r="E3347" t="s">
        <v>119</v>
      </c>
      <c r="F3347" t="s">
        <v>119</v>
      </c>
      <c r="G3347" t="s">
        <v>162</v>
      </c>
      <c r="H3347" t="s">
        <v>6347</v>
      </c>
      <c r="I3347" t="s">
        <v>6378</v>
      </c>
      <c r="N3347" t="s">
        <v>6349</v>
      </c>
      <c r="O3347" s="5">
        <f>0</f>
        <v>0</v>
      </c>
    </row>
    <row r="3348" spans="1:15" hidden="1" x14ac:dyDescent="0.35">
      <c r="A3348" t="s">
        <v>6942</v>
      </c>
      <c r="B3348" t="s">
        <v>1099</v>
      </c>
      <c r="C3348" t="s">
        <v>6371</v>
      </c>
      <c r="D3348" t="s">
        <v>1108</v>
      </c>
      <c r="E3348" t="s">
        <v>119</v>
      </c>
      <c r="F3348" t="s">
        <v>119</v>
      </c>
      <c r="G3348" t="s">
        <v>154</v>
      </c>
      <c r="H3348" t="s">
        <v>6347</v>
      </c>
      <c r="I3348" t="s">
        <v>6375</v>
      </c>
      <c r="N3348" t="s">
        <v>6349</v>
      </c>
      <c r="O3348" s="5">
        <f>0</f>
        <v>0</v>
      </c>
    </row>
    <row r="3349" spans="1:15" hidden="1" x14ac:dyDescent="0.35">
      <c r="A3349" t="s">
        <v>6942</v>
      </c>
      <c r="B3349" t="s">
        <v>1099</v>
      </c>
      <c r="C3349" t="s">
        <v>6371</v>
      </c>
      <c r="D3349" t="s">
        <v>1108</v>
      </c>
      <c r="E3349" t="s">
        <v>119</v>
      </c>
      <c r="F3349" t="s">
        <v>119</v>
      </c>
      <c r="G3349" t="s">
        <v>154</v>
      </c>
      <c r="H3349" t="s">
        <v>6347</v>
      </c>
      <c r="I3349" t="s">
        <v>6374</v>
      </c>
      <c r="N3349" t="s">
        <v>6349</v>
      </c>
      <c r="O3349" s="5">
        <f>0</f>
        <v>0</v>
      </c>
    </row>
    <row r="3350" spans="1:15" hidden="1" x14ac:dyDescent="0.35">
      <c r="A3350" t="s">
        <v>6942</v>
      </c>
      <c r="B3350" t="s">
        <v>1099</v>
      </c>
      <c r="C3350" t="s">
        <v>6371</v>
      </c>
      <c r="D3350" t="s">
        <v>1108</v>
      </c>
      <c r="E3350" t="s">
        <v>119</v>
      </c>
      <c r="F3350" t="s">
        <v>119</v>
      </c>
      <c r="G3350" t="s">
        <v>154</v>
      </c>
      <c r="H3350" t="s">
        <v>5707</v>
      </c>
      <c r="I3350" t="s">
        <v>6372</v>
      </c>
      <c r="N3350" t="s">
        <v>6349</v>
      </c>
      <c r="O3350" s="5">
        <f>0</f>
        <v>0</v>
      </c>
    </row>
    <row r="3351" spans="1:15" hidden="1" x14ac:dyDescent="0.35">
      <c r="A3351" t="s">
        <v>6942</v>
      </c>
      <c r="B3351" t="s">
        <v>1099</v>
      </c>
      <c r="C3351" t="s">
        <v>6371</v>
      </c>
      <c r="D3351" t="s">
        <v>1108</v>
      </c>
      <c r="E3351" t="s">
        <v>119</v>
      </c>
      <c r="F3351" t="s">
        <v>119</v>
      </c>
      <c r="G3351" t="s">
        <v>162</v>
      </c>
      <c r="H3351" t="s">
        <v>5707</v>
      </c>
      <c r="I3351" t="s">
        <v>6421</v>
      </c>
      <c r="N3351" t="s">
        <v>6349</v>
      </c>
      <c r="O3351" s="5">
        <f>0</f>
        <v>0</v>
      </c>
    </row>
    <row r="3352" spans="1:15" hidden="1" x14ac:dyDescent="0.35">
      <c r="A3352" t="s">
        <v>6942</v>
      </c>
      <c r="B3352" t="s">
        <v>1099</v>
      </c>
      <c r="C3352" t="s">
        <v>6371</v>
      </c>
      <c r="D3352" t="s">
        <v>1108</v>
      </c>
      <c r="E3352" t="s">
        <v>119</v>
      </c>
      <c r="F3352" t="s">
        <v>119</v>
      </c>
      <c r="G3352" t="s">
        <v>162</v>
      </c>
      <c r="H3352" t="s">
        <v>6347</v>
      </c>
      <c r="I3352" t="s">
        <v>6373</v>
      </c>
      <c r="N3352" t="s">
        <v>6349</v>
      </c>
      <c r="O3352" s="5">
        <f>0</f>
        <v>0</v>
      </c>
    </row>
    <row r="3353" spans="1:15" hidden="1" x14ac:dyDescent="0.35">
      <c r="A3353" t="s">
        <v>6942</v>
      </c>
      <c r="B3353" t="s">
        <v>1099</v>
      </c>
      <c r="C3353" t="s">
        <v>6371</v>
      </c>
      <c r="D3353" t="s">
        <v>1108</v>
      </c>
      <c r="E3353" t="s">
        <v>119</v>
      </c>
      <c r="F3353" t="s">
        <v>119</v>
      </c>
      <c r="G3353" t="s">
        <v>154</v>
      </c>
      <c r="H3353" t="s">
        <v>6347</v>
      </c>
      <c r="I3353" t="s">
        <v>6376</v>
      </c>
      <c r="N3353" t="s">
        <v>6349</v>
      </c>
      <c r="O3353" s="5">
        <f>0</f>
        <v>0</v>
      </c>
    </row>
    <row r="3354" spans="1:15" hidden="1" x14ac:dyDescent="0.35">
      <c r="A3354" t="s">
        <v>6942</v>
      </c>
      <c r="B3354" t="s">
        <v>1099</v>
      </c>
      <c r="C3354" t="s">
        <v>6371</v>
      </c>
      <c r="D3354" t="s">
        <v>1108</v>
      </c>
      <c r="E3354" t="s">
        <v>119</v>
      </c>
      <c r="F3354" t="s">
        <v>119</v>
      </c>
      <c r="G3354" t="s">
        <v>154</v>
      </c>
      <c r="H3354" t="s">
        <v>5707</v>
      </c>
      <c r="I3354" t="s">
        <v>6377</v>
      </c>
      <c r="N3354" t="s">
        <v>6349</v>
      </c>
      <c r="O3354" s="5">
        <f>0</f>
        <v>0</v>
      </c>
    </row>
    <row r="3355" spans="1:15" hidden="1" x14ac:dyDescent="0.35">
      <c r="A3355" t="s">
        <v>6942</v>
      </c>
      <c r="B3355" t="s">
        <v>1099</v>
      </c>
      <c r="C3355" t="s">
        <v>6371</v>
      </c>
      <c r="D3355" t="s">
        <v>1108</v>
      </c>
      <c r="E3355" t="s">
        <v>119</v>
      </c>
      <c r="F3355" t="s">
        <v>119</v>
      </c>
      <c r="G3355" t="s">
        <v>154</v>
      </c>
      <c r="H3355" t="s">
        <v>5707</v>
      </c>
      <c r="I3355" t="s">
        <v>6379</v>
      </c>
      <c r="N3355" t="s">
        <v>6349</v>
      </c>
      <c r="O3355" s="5">
        <f>0</f>
        <v>0</v>
      </c>
    </row>
    <row r="3356" spans="1:15" hidden="1" x14ac:dyDescent="0.35">
      <c r="A3356" t="s">
        <v>6942</v>
      </c>
      <c r="B3356" t="s">
        <v>1099</v>
      </c>
      <c r="C3356" t="s">
        <v>6371</v>
      </c>
      <c r="D3356" t="s">
        <v>1123</v>
      </c>
      <c r="E3356" t="s">
        <v>119</v>
      </c>
      <c r="F3356" t="s">
        <v>119</v>
      </c>
      <c r="G3356" t="s">
        <v>154</v>
      </c>
      <c r="H3356" t="s">
        <v>6347</v>
      </c>
      <c r="I3356" t="s">
        <v>6375</v>
      </c>
      <c r="N3356" t="s">
        <v>6349</v>
      </c>
      <c r="O3356" s="5">
        <f>0</f>
        <v>0</v>
      </c>
    </row>
    <row r="3357" spans="1:15" hidden="1" x14ac:dyDescent="0.35">
      <c r="A3357" t="s">
        <v>6942</v>
      </c>
      <c r="B3357" t="s">
        <v>1099</v>
      </c>
      <c r="C3357" t="s">
        <v>6371</v>
      </c>
      <c r="D3357" t="s">
        <v>1123</v>
      </c>
      <c r="E3357" t="s">
        <v>119</v>
      </c>
      <c r="F3357" t="s">
        <v>119</v>
      </c>
      <c r="G3357" t="s">
        <v>162</v>
      </c>
      <c r="H3357" t="s">
        <v>5707</v>
      </c>
      <c r="I3357" t="s">
        <v>6421</v>
      </c>
      <c r="N3357" t="s">
        <v>6349</v>
      </c>
      <c r="O3357" s="5">
        <f>0</f>
        <v>0</v>
      </c>
    </row>
    <row r="3358" spans="1:15" hidden="1" x14ac:dyDescent="0.35">
      <c r="A3358" t="s">
        <v>6942</v>
      </c>
      <c r="B3358" t="s">
        <v>1099</v>
      </c>
      <c r="C3358" t="s">
        <v>6371</v>
      </c>
      <c r="D3358" t="s">
        <v>1123</v>
      </c>
      <c r="E3358" t="s">
        <v>119</v>
      </c>
      <c r="F3358" t="s">
        <v>119</v>
      </c>
      <c r="G3358" t="s">
        <v>154</v>
      </c>
      <c r="H3358" t="s">
        <v>5707</v>
      </c>
      <c r="I3358" t="s">
        <v>6379</v>
      </c>
      <c r="N3358" t="s">
        <v>6349</v>
      </c>
      <c r="O3358" s="5">
        <f>0</f>
        <v>0</v>
      </c>
    </row>
    <row r="3359" spans="1:15" hidden="1" x14ac:dyDescent="0.35">
      <c r="A3359" t="s">
        <v>6942</v>
      </c>
      <c r="B3359" t="s">
        <v>1099</v>
      </c>
      <c r="C3359" t="s">
        <v>6371</v>
      </c>
      <c r="D3359" t="s">
        <v>1123</v>
      </c>
      <c r="E3359" t="s">
        <v>119</v>
      </c>
      <c r="F3359" t="s">
        <v>119</v>
      </c>
      <c r="G3359" t="s">
        <v>154</v>
      </c>
      <c r="H3359" t="s">
        <v>6347</v>
      </c>
      <c r="I3359" t="s">
        <v>6376</v>
      </c>
      <c r="N3359" t="s">
        <v>6349</v>
      </c>
      <c r="O3359" s="5">
        <f>0</f>
        <v>0</v>
      </c>
    </row>
    <row r="3360" spans="1:15" hidden="1" x14ac:dyDescent="0.35">
      <c r="A3360" t="s">
        <v>6942</v>
      </c>
      <c r="B3360" t="s">
        <v>1099</v>
      </c>
      <c r="C3360" t="s">
        <v>6371</v>
      </c>
      <c r="D3360" t="s">
        <v>1123</v>
      </c>
      <c r="E3360" t="s">
        <v>119</v>
      </c>
      <c r="F3360" t="s">
        <v>119</v>
      </c>
      <c r="G3360" t="s">
        <v>154</v>
      </c>
      <c r="H3360" t="s">
        <v>5707</v>
      </c>
      <c r="I3360" t="s">
        <v>6377</v>
      </c>
      <c r="N3360" t="s">
        <v>6349</v>
      </c>
      <c r="O3360" s="5">
        <f>0</f>
        <v>0</v>
      </c>
    </row>
    <row r="3361" spans="1:15" hidden="1" x14ac:dyDescent="0.35">
      <c r="A3361" t="s">
        <v>6942</v>
      </c>
      <c r="B3361" t="s">
        <v>1099</v>
      </c>
      <c r="C3361" t="s">
        <v>6371</v>
      </c>
      <c r="D3361" t="s">
        <v>1123</v>
      </c>
      <c r="E3361" t="s">
        <v>119</v>
      </c>
      <c r="F3361" t="s">
        <v>119</v>
      </c>
      <c r="G3361" t="s">
        <v>154</v>
      </c>
      <c r="H3361" t="s">
        <v>6347</v>
      </c>
      <c r="I3361" t="s">
        <v>6374</v>
      </c>
      <c r="N3361" t="s">
        <v>6349</v>
      </c>
      <c r="O3361" s="5">
        <f>0</f>
        <v>0</v>
      </c>
    </row>
    <row r="3362" spans="1:15" hidden="1" x14ac:dyDescent="0.35">
      <c r="A3362" t="s">
        <v>6942</v>
      </c>
      <c r="B3362" t="s">
        <v>1099</v>
      </c>
      <c r="C3362" t="s">
        <v>6371</v>
      </c>
      <c r="D3362" t="s">
        <v>1123</v>
      </c>
      <c r="E3362" t="s">
        <v>119</v>
      </c>
      <c r="F3362" t="s">
        <v>119</v>
      </c>
      <c r="G3362" t="s">
        <v>154</v>
      </c>
      <c r="H3362" t="s">
        <v>5707</v>
      </c>
      <c r="I3362" t="s">
        <v>6372</v>
      </c>
      <c r="N3362" t="s">
        <v>6349</v>
      </c>
      <c r="O3362" s="5">
        <f>0</f>
        <v>0</v>
      </c>
    </row>
    <row r="3363" spans="1:15" hidden="1" x14ac:dyDescent="0.35">
      <c r="A3363" t="s">
        <v>6942</v>
      </c>
      <c r="B3363" t="s">
        <v>1099</v>
      </c>
      <c r="C3363" t="s">
        <v>6371</v>
      </c>
      <c r="D3363" t="s">
        <v>1123</v>
      </c>
      <c r="E3363" t="s">
        <v>119</v>
      </c>
      <c r="F3363" t="s">
        <v>119</v>
      </c>
      <c r="G3363" t="s">
        <v>162</v>
      </c>
      <c r="H3363" t="s">
        <v>6347</v>
      </c>
      <c r="I3363" t="s">
        <v>6378</v>
      </c>
      <c r="N3363" t="s">
        <v>6349</v>
      </c>
      <c r="O3363" s="5">
        <f>0</f>
        <v>0</v>
      </c>
    </row>
    <row r="3364" spans="1:15" hidden="1" x14ac:dyDescent="0.35">
      <c r="A3364" t="s">
        <v>6942</v>
      </c>
      <c r="B3364" t="s">
        <v>1099</v>
      </c>
      <c r="C3364" t="s">
        <v>6371</v>
      </c>
      <c r="D3364" t="s">
        <v>1130</v>
      </c>
      <c r="E3364" t="s">
        <v>119</v>
      </c>
      <c r="F3364" t="s">
        <v>119</v>
      </c>
      <c r="G3364" t="s">
        <v>162</v>
      </c>
      <c r="H3364" t="s">
        <v>6347</v>
      </c>
      <c r="I3364" t="s">
        <v>6378</v>
      </c>
      <c r="N3364" t="s">
        <v>6349</v>
      </c>
      <c r="O3364" s="5">
        <f>0</f>
        <v>0</v>
      </c>
    </row>
    <row r="3365" spans="1:15" hidden="1" x14ac:dyDescent="0.35">
      <c r="A3365" t="s">
        <v>6942</v>
      </c>
      <c r="B3365" t="s">
        <v>1099</v>
      </c>
      <c r="C3365" t="s">
        <v>6371</v>
      </c>
      <c r="D3365" t="s">
        <v>1130</v>
      </c>
      <c r="E3365" t="s">
        <v>119</v>
      </c>
      <c r="F3365" t="s">
        <v>119</v>
      </c>
      <c r="G3365" t="s">
        <v>162</v>
      </c>
      <c r="H3365" t="s">
        <v>5707</v>
      </c>
      <c r="I3365" t="s">
        <v>6421</v>
      </c>
      <c r="N3365" t="s">
        <v>6349</v>
      </c>
      <c r="O3365" s="5">
        <f>0</f>
        <v>0</v>
      </c>
    </row>
    <row r="3366" spans="1:15" hidden="1" x14ac:dyDescent="0.35">
      <c r="A3366" t="s">
        <v>6942</v>
      </c>
      <c r="B3366" t="s">
        <v>1099</v>
      </c>
      <c r="C3366" t="s">
        <v>6371</v>
      </c>
      <c r="D3366" t="s">
        <v>1130</v>
      </c>
      <c r="E3366" t="s">
        <v>119</v>
      </c>
      <c r="F3366" t="s">
        <v>119</v>
      </c>
      <c r="G3366" t="s">
        <v>154</v>
      </c>
      <c r="H3366" t="s">
        <v>5707</v>
      </c>
      <c r="I3366" t="s">
        <v>6372</v>
      </c>
      <c r="N3366" t="s">
        <v>6349</v>
      </c>
      <c r="O3366" s="5">
        <f>0</f>
        <v>0</v>
      </c>
    </row>
    <row r="3367" spans="1:15" hidden="1" x14ac:dyDescent="0.35">
      <c r="A3367" t="s">
        <v>6942</v>
      </c>
      <c r="B3367" t="s">
        <v>1099</v>
      </c>
      <c r="C3367" t="s">
        <v>6371</v>
      </c>
      <c r="D3367" t="s">
        <v>1130</v>
      </c>
      <c r="E3367" t="s">
        <v>119</v>
      </c>
      <c r="F3367" t="s">
        <v>119</v>
      </c>
      <c r="G3367" t="s">
        <v>154</v>
      </c>
      <c r="H3367" t="s">
        <v>6347</v>
      </c>
      <c r="I3367" t="s">
        <v>6375</v>
      </c>
      <c r="N3367" t="s">
        <v>6349</v>
      </c>
      <c r="O3367" s="5">
        <f>0</f>
        <v>0</v>
      </c>
    </row>
    <row r="3368" spans="1:15" hidden="1" x14ac:dyDescent="0.35">
      <c r="A3368" t="s">
        <v>6942</v>
      </c>
      <c r="B3368" t="s">
        <v>1099</v>
      </c>
      <c r="C3368" t="s">
        <v>6371</v>
      </c>
      <c r="D3368" t="s">
        <v>1130</v>
      </c>
      <c r="E3368" t="s">
        <v>119</v>
      </c>
      <c r="F3368" t="s">
        <v>119</v>
      </c>
      <c r="G3368" t="s">
        <v>154</v>
      </c>
      <c r="H3368" t="s">
        <v>5707</v>
      </c>
      <c r="I3368" t="s">
        <v>6377</v>
      </c>
      <c r="N3368" t="s">
        <v>6349</v>
      </c>
      <c r="O3368" s="5">
        <f>0</f>
        <v>0</v>
      </c>
    </row>
    <row r="3369" spans="1:15" hidden="1" x14ac:dyDescent="0.35">
      <c r="A3369" t="s">
        <v>6942</v>
      </c>
      <c r="B3369" t="s">
        <v>1099</v>
      </c>
      <c r="C3369" t="s">
        <v>6371</v>
      </c>
      <c r="D3369" t="s">
        <v>1130</v>
      </c>
      <c r="E3369" t="s">
        <v>119</v>
      </c>
      <c r="F3369" t="s">
        <v>119</v>
      </c>
      <c r="G3369" t="s">
        <v>154</v>
      </c>
      <c r="H3369" t="s">
        <v>6347</v>
      </c>
      <c r="I3369" t="s">
        <v>6376</v>
      </c>
      <c r="N3369" t="s">
        <v>6349</v>
      </c>
      <c r="O3369" s="5">
        <f>0</f>
        <v>0</v>
      </c>
    </row>
    <row r="3370" spans="1:15" hidden="1" x14ac:dyDescent="0.35">
      <c r="A3370" t="s">
        <v>6942</v>
      </c>
      <c r="B3370" t="s">
        <v>1099</v>
      </c>
      <c r="C3370" t="s">
        <v>6371</v>
      </c>
      <c r="D3370" t="s">
        <v>1130</v>
      </c>
      <c r="E3370" t="s">
        <v>119</v>
      </c>
      <c r="F3370" t="s">
        <v>119</v>
      </c>
      <c r="G3370" t="s">
        <v>162</v>
      </c>
      <c r="H3370" t="s">
        <v>6347</v>
      </c>
      <c r="I3370" t="s">
        <v>6373</v>
      </c>
      <c r="N3370" t="s">
        <v>6349</v>
      </c>
      <c r="O3370" s="5">
        <f>0</f>
        <v>0</v>
      </c>
    </row>
    <row r="3371" spans="1:15" hidden="1" x14ac:dyDescent="0.35">
      <c r="A3371" t="s">
        <v>6942</v>
      </c>
      <c r="B3371" t="s">
        <v>1099</v>
      </c>
      <c r="C3371" t="s">
        <v>6371</v>
      </c>
      <c r="D3371" t="s">
        <v>1130</v>
      </c>
      <c r="E3371" t="s">
        <v>119</v>
      </c>
      <c r="F3371" t="s">
        <v>119</v>
      </c>
      <c r="G3371" t="s">
        <v>154</v>
      </c>
      <c r="H3371" t="s">
        <v>6347</v>
      </c>
      <c r="I3371" t="s">
        <v>6374</v>
      </c>
      <c r="N3371" t="s">
        <v>6349</v>
      </c>
      <c r="O3371" s="5">
        <f>0</f>
        <v>0</v>
      </c>
    </row>
    <row r="3372" spans="1:15" hidden="1" x14ac:dyDescent="0.35">
      <c r="A3372" t="s">
        <v>6942</v>
      </c>
      <c r="B3372" t="s">
        <v>1099</v>
      </c>
      <c r="C3372" t="s">
        <v>6371</v>
      </c>
      <c r="D3372" t="s">
        <v>1297</v>
      </c>
      <c r="E3372" t="s">
        <v>119</v>
      </c>
      <c r="F3372" t="s">
        <v>119</v>
      </c>
      <c r="G3372" t="s">
        <v>154</v>
      </c>
      <c r="H3372" t="s">
        <v>5707</v>
      </c>
      <c r="I3372" t="s">
        <v>6372</v>
      </c>
      <c r="N3372" t="s">
        <v>6349</v>
      </c>
      <c r="O3372" s="5">
        <f>0</f>
        <v>0</v>
      </c>
    </row>
    <row r="3373" spans="1:15" hidden="1" x14ac:dyDescent="0.35">
      <c r="A3373" t="s">
        <v>6942</v>
      </c>
      <c r="B3373" t="s">
        <v>1099</v>
      </c>
      <c r="C3373" t="s">
        <v>6371</v>
      </c>
      <c r="D3373" t="s">
        <v>1297</v>
      </c>
      <c r="E3373" t="s">
        <v>119</v>
      </c>
      <c r="F3373" t="s">
        <v>119</v>
      </c>
      <c r="G3373" t="s">
        <v>154</v>
      </c>
      <c r="H3373" t="s">
        <v>5707</v>
      </c>
      <c r="I3373" t="s">
        <v>6377</v>
      </c>
      <c r="N3373" t="s">
        <v>6349</v>
      </c>
      <c r="O3373" s="5">
        <f>0</f>
        <v>0</v>
      </c>
    </row>
    <row r="3374" spans="1:15" hidden="1" x14ac:dyDescent="0.35">
      <c r="A3374" t="s">
        <v>6942</v>
      </c>
      <c r="B3374" t="s">
        <v>1099</v>
      </c>
      <c r="C3374" t="s">
        <v>6371</v>
      </c>
      <c r="D3374" t="s">
        <v>1297</v>
      </c>
      <c r="E3374" t="s">
        <v>119</v>
      </c>
      <c r="F3374" t="s">
        <v>119</v>
      </c>
      <c r="G3374" t="s">
        <v>154</v>
      </c>
      <c r="H3374" t="s">
        <v>6347</v>
      </c>
      <c r="I3374" t="s">
        <v>6374</v>
      </c>
      <c r="N3374" t="s">
        <v>6349</v>
      </c>
      <c r="O3374" s="5">
        <f>0</f>
        <v>0</v>
      </c>
    </row>
    <row r="3375" spans="1:15" hidden="1" x14ac:dyDescent="0.35">
      <c r="A3375" t="s">
        <v>6942</v>
      </c>
      <c r="B3375" t="s">
        <v>1099</v>
      </c>
      <c r="C3375" t="s">
        <v>6371</v>
      </c>
      <c r="D3375" t="s">
        <v>1297</v>
      </c>
      <c r="E3375" t="s">
        <v>119</v>
      </c>
      <c r="F3375" t="s">
        <v>119</v>
      </c>
      <c r="G3375" t="s">
        <v>162</v>
      </c>
      <c r="H3375" t="s">
        <v>5707</v>
      </c>
      <c r="I3375" t="s">
        <v>6421</v>
      </c>
      <c r="N3375" t="s">
        <v>6349</v>
      </c>
      <c r="O3375" s="5">
        <f>0</f>
        <v>0</v>
      </c>
    </row>
    <row r="3376" spans="1:15" hidden="1" x14ac:dyDescent="0.35">
      <c r="A3376" t="s">
        <v>6942</v>
      </c>
      <c r="B3376" t="s">
        <v>1099</v>
      </c>
      <c r="C3376" t="s">
        <v>6371</v>
      </c>
      <c r="D3376" t="s">
        <v>1297</v>
      </c>
      <c r="E3376" t="s">
        <v>119</v>
      </c>
      <c r="F3376" t="s">
        <v>119</v>
      </c>
      <c r="G3376" t="s">
        <v>162</v>
      </c>
      <c r="H3376" t="s">
        <v>6347</v>
      </c>
      <c r="I3376" t="s">
        <v>6378</v>
      </c>
      <c r="N3376" t="s">
        <v>6349</v>
      </c>
      <c r="O3376" s="5">
        <f>0</f>
        <v>0</v>
      </c>
    </row>
    <row r="3377" spans="1:15" hidden="1" x14ac:dyDescent="0.35">
      <c r="A3377" t="s">
        <v>6942</v>
      </c>
      <c r="B3377" t="s">
        <v>1099</v>
      </c>
      <c r="C3377" t="s">
        <v>6371</v>
      </c>
      <c r="D3377" t="s">
        <v>1297</v>
      </c>
      <c r="E3377" t="s">
        <v>119</v>
      </c>
      <c r="F3377" t="s">
        <v>119</v>
      </c>
      <c r="G3377" t="s">
        <v>154</v>
      </c>
      <c r="H3377" t="s">
        <v>6347</v>
      </c>
      <c r="I3377" t="s">
        <v>6375</v>
      </c>
      <c r="N3377" t="s">
        <v>6349</v>
      </c>
      <c r="O3377" s="5">
        <f>0</f>
        <v>0</v>
      </c>
    </row>
    <row r="3378" spans="1:15" hidden="1" x14ac:dyDescent="0.35">
      <c r="A3378" t="s">
        <v>6942</v>
      </c>
      <c r="B3378" t="s">
        <v>1099</v>
      </c>
      <c r="C3378" t="s">
        <v>6371</v>
      </c>
      <c r="D3378" t="s">
        <v>1297</v>
      </c>
      <c r="E3378" t="s">
        <v>119</v>
      </c>
      <c r="F3378" t="s">
        <v>119</v>
      </c>
      <c r="G3378" t="s">
        <v>154</v>
      </c>
      <c r="H3378" t="s">
        <v>5707</v>
      </c>
      <c r="I3378" t="s">
        <v>6425</v>
      </c>
      <c r="N3378" t="s">
        <v>6349</v>
      </c>
      <c r="O3378" s="5">
        <f>0</f>
        <v>0</v>
      </c>
    </row>
    <row r="3379" spans="1:15" hidden="1" x14ac:dyDescent="0.35">
      <c r="A3379" t="s">
        <v>6942</v>
      </c>
      <c r="B3379" t="s">
        <v>1099</v>
      </c>
      <c r="C3379" t="s">
        <v>6371</v>
      </c>
      <c r="D3379" t="s">
        <v>1297</v>
      </c>
      <c r="E3379" t="s">
        <v>119</v>
      </c>
      <c r="F3379" t="s">
        <v>119</v>
      </c>
      <c r="G3379" t="s">
        <v>154</v>
      </c>
      <c r="H3379" t="s">
        <v>6347</v>
      </c>
      <c r="I3379" t="s">
        <v>6376</v>
      </c>
      <c r="N3379" t="s">
        <v>6349</v>
      </c>
      <c r="O3379" s="5">
        <f>0</f>
        <v>0</v>
      </c>
    </row>
    <row r="3380" spans="1:15" hidden="1" x14ac:dyDescent="0.35">
      <c r="A3380" t="s">
        <v>6942</v>
      </c>
      <c r="B3380" t="s">
        <v>1099</v>
      </c>
      <c r="C3380" t="s">
        <v>6371</v>
      </c>
      <c r="D3380" t="s">
        <v>1301</v>
      </c>
      <c r="E3380" t="s">
        <v>119</v>
      </c>
      <c r="F3380" t="s">
        <v>119</v>
      </c>
      <c r="G3380" t="s">
        <v>154</v>
      </c>
      <c r="H3380" t="s">
        <v>5707</v>
      </c>
      <c r="I3380" t="s">
        <v>6372</v>
      </c>
      <c r="N3380" t="s">
        <v>6349</v>
      </c>
      <c r="O3380" s="5">
        <f>0</f>
        <v>0</v>
      </c>
    </row>
    <row r="3381" spans="1:15" hidden="1" x14ac:dyDescent="0.35">
      <c r="A3381" t="s">
        <v>6942</v>
      </c>
      <c r="B3381" t="s">
        <v>1099</v>
      </c>
      <c r="C3381" t="s">
        <v>6371</v>
      </c>
      <c r="D3381" t="s">
        <v>1301</v>
      </c>
      <c r="E3381" t="s">
        <v>119</v>
      </c>
      <c r="F3381" t="s">
        <v>119</v>
      </c>
      <c r="G3381" t="s">
        <v>154</v>
      </c>
      <c r="H3381" t="s">
        <v>5707</v>
      </c>
      <c r="I3381" t="s">
        <v>6377</v>
      </c>
      <c r="N3381" t="s">
        <v>6349</v>
      </c>
      <c r="O3381" s="5">
        <f>0</f>
        <v>0</v>
      </c>
    </row>
    <row r="3382" spans="1:15" hidden="1" x14ac:dyDescent="0.35">
      <c r="A3382" t="s">
        <v>6942</v>
      </c>
      <c r="B3382" t="s">
        <v>1099</v>
      </c>
      <c r="C3382" t="s">
        <v>6371</v>
      </c>
      <c r="D3382" t="s">
        <v>1301</v>
      </c>
      <c r="E3382" t="s">
        <v>119</v>
      </c>
      <c r="F3382" t="s">
        <v>119</v>
      </c>
      <c r="G3382" t="s">
        <v>154</v>
      </c>
      <c r="H3382" t="s">
        <v>6347</v>
      </c>
      <c r="I3382" t="s">
        <v>6374</v>
      </c>
      <c r="N3382" t="s">
        <v>6349</v>
      </c>
      <c r="O3382" s="5">
        <f>0</f>
        <v>0</v>
      </c>
    </row>
    <row r="3383" spans="1:15" hidden="1" x14ac:dyDescent="0.35">
      <c r="A3383" t="s">
        <v>6942</v>
      </c>
      <c r="B3383" t="s">
        <v>1099</v>
      </c>
      <c r="C3383" t="s">
        <v>6371</v>
      </c>
      <c r="D3383" t="s">
        <v>1301</v>
      </c>
      <c r="E3383" t="s">
        <v>119</v>
      </c>
      <c r="F3383" t="s">
        <v>119</v>
      </c>
      <c r="G3383" t="s">
        <v>154</v>
      </c>
      <c r="H3383" t="s">
        <v>5707</v>
      </c>
      <c r="I3383" t="s">
        <v>6379</v>
      </c>
      <c r="N3383" t="s">
        <v>6349</v>
      </c>
      <c r="O3383" s="5">
        <f>0</f>
        <v>0</v>
      </c>
    </row>
    <row r="3384" spans="1:15" hidden="1" x14ac:dyDescent="0.35">
      <c r="A3384" t="s">
        <v>6942</v>
      </c>
      <c r="B3384" t="s">
        <v>1099</v>
      </c>
      <c r="C3384" t="s">
        <v>6371</v>
      </c>
      <c r="D3384" t="s">
        <v>1301</v>
      </c>
      <c r="E3384" t="s">
        <v>119</v>
      </c>
      <c r="F3384" t="s">
        <v>119</v>
      </c>
      <c r="G3384" t="s">
        <v>162</v>
      </c>
      <c r="H3384" t="s">
        <v>6347</v>
      </c>
      <c r="I3384" t="s">
        <v>6378</v>
      </c>
      <c r="N3384" t="s">
        <v>6349</v>
      </c>
      <c r="O3384" s="5">
        <f>0</f>
        <v>0</v>
      </c>
    </row>
    <row r="3385" spans="1:15" hidden="1" x14ac:dyDescent="0.35">
      <c r="A3385" t="s">
        <v>6942</v>
      </c>
      <c r="B3385" t="s">
        <v>1099</v>
      </c>
      <c r="C3385" t="s">
        <v>6371</v>
      </c>
      <c r="D3385" t="s">
        <v>1301</v>
      </c>
      <c r="E3385" t="s">
        <v>119</v>
      </c>
      <c r="F3385" t="s">
        <v>119</v>
      </c>
      <c r="G3385" t="s">
        <v>154</v>
      </c>
      <c r="H3385" t="s">
        <v>6347</v>
      </c>
      <c r="I3385" t="s">
        <v>6375</v>
      </c>
      <c r="N3385" t="s">
        <v>6349</v>
      </c>
      <c r="O3385" s="5">
        <f>0</f>
        <v>0</v>
      </c>
    </row>
    <row r="3386" spans="1:15" hidden="1" x14ac:dyDescent="0.35">
      <c r="A3386" t="s">
        <v>6942</v>
      </c>
      <c r="B3386" t="s">
        <v>1099</v>
      </c>
      <c r="C3386" t="s">
        <v>6371</v>
      </c>
      <c r="D3386" t="s">
        <v>1301</v>
      </c>
      <c r="E3386" t="s">
        <v>119</v>
      </c>
      <c r="F3386" t="s">
        <v>119</v>
      </c>
      <c r="G3386" t="s">
        <v>154</v>
      </c>
      <c r="H3386" t="s">
        <v>6347</v>
      </c>
      <c r="I3386" t="s">
        <v>6376</v>
      </c>
      <c r="N3386" t="s">
        <v>6349</v>
      </c>
      <c r="O3386" s="5">
        <f>0</f>
        <v>0</v>
      </c>
    </row>
    <row r="3387" spans="1:15" hidden="1" x14ac:dyDescent="0.35">
      <c r="A3387" t="s">
        <v>6942</v>
      </c>
      <c r="B3387" t="s">
        <v>1099</v>
      </c>
      <c r="C3387" t="s">
        <v>6371</v>
      </c>
      <c r="D3387" t="s">
        <v>1301</v>
      </c>
      <c r="E3387" t="s">
        <v>119</v>
      </c>
      <c r="F3387" t="s">
        <v>119</v>
      </c>
      <c r="G3387" t="s">
        <v>154</v>
      </c>
      <c r="H3387" t="s">
        <v>5707</v>
      </c>
      <c r="I3387" t="s">
        <v>6425</v>
      </c>
      <c r="N3387" t="s">
        <v>6349</v>
      </c>
      <c r="O3387" s="5">
        <f>0</f>
        <v>0</v>
      </c>
    </row>
    <row r="3388" spans="1:15" hidden="1" x14ac:dyDescent="0.35">
      <c r="A3388" t="s">
        <v>6942</v>
      </c>
      <c r="B3388" t="s">
        <v>1099</v>
      </c>
      <c r="C3388" t="s">
        <v>6371</v>
      </c>
      <c r="D3388" t="s">
        <v>1305</v>
      </c>
      <c r="E3388" t="s">
        <v>119</v>
      </c>
      <c r="F3388" t="s">
        <v>119</v>
      </c>
      <c r="G3388" t="s">
        <v>154</v>
      </c>
      <c r="H3388" t="s">
        <v>5707</v>
      </c>
      <c r="I3388" t="s">
        <v>6372</v>
      </c>
      <c r="N3388" t="s">
        <v>6349</v>
      </c>
      <c r="O3388" s="5">
        <f>0</f>
        <v>0</v>
      </c>
    </row>
    <row r="3389" spans="1:15" hidden="1" x14ac:dyDescent="0.35">
      <c r="A3389" t="s">
        <v>6942</v>
      </c>
      <c r="B3389" t="s">
        <v>1099</v>
      </c>
      <c r="C3389" t="s">
        <v>6371</v>
      </c>
      <c r="D3389" t="s">
        <v>1305</v>
      </c>
      <c r="E3389" t="s">
        <v>119</v>
      </c>
      <c r="F3389" t="s">
        <v>119</v>
      </c>
      <c r="G3389" t="s">
        <v>162</v>
      </c>
      <c r="H3389" t="s">
        <v>6347</v>
      </c>
      <c r="I3389" t="s">
        <v>6378</v>
      </c>
      <c r="N3389" t="s">
        <v>6349</v>
      </c>
      <c r="O3389" s="5">
        <f>0</f>
        <v>0</v>
      </c>
    </row>
    <row r="3390" spans="1:15" hidden="1" x14ac:dyDescent="0.35">
      <c r="A3390" t="s">
        <v>6942</v>
      </c>
      <c r="B3390" t="s">
        <v>1099</v>
      </c>
      <c r="C3390" t="s">
        <v>6371</v>
      </c>
      <c r="D3390" t="s">
        <v>1305</v>
      </c>
      <c r="E3390" t="s">
        <v>119</v>
      </c>
      <c r="F3390" t="s">
        <v>119</v>
      </c>
      <c r="G3390" t="s">
        <v>154</v>
      </c>
      <c r="H3390" t="s">
        <v>6347</v>
      </c>
      <c r="I3390" t="s">
        <v>6376</v>
      </c>
      <c r="N3390" t="s">
        <v>6349</v>
      </c>
      <c r="O3390" s="5">
        <f>0</f>
        <v>0</v>
      </c>
    </row>
    <row r="3391" spans="1:15" hidden="1" x14ac:dyDescent="0.35">
      <c r="A3391" t="s">
        <v>6942</v>
      </c>
      <c r="B3391" t="s">
        <v>1099</v>
      </c>
      <c r="C3391" t="s">
        <v>6371</v>
      </c>
      <c r="D3391" t="s">
        <v>1305</v>
      </c>
      <c r="E3391" t="s">
        <v>119</v>
      </c>
      <c r="F3391" t="s">
        <v>119</v>
      </c>
      <c r="G3391" t="s">
        <v>162</v>
      </c>
      <c r="H3391" t="s">
        <v>6347</v>
      </c>
      <c r="I3391" t="s">
        <v>6373</v>
      </c>
      <c r="N3391" t="s">
        <v>6349</v>
      </c>
      <c r="O3391" s="5">
        <f>0</f>
        <v>0</v>
      </c>
    </row>
    <row r="3392" spans="1:15" hidden="1" x14ac:dyDescent="0.35">
      <c r="A3392" t="s">
        <v>6942</v>
      </c>
      <c r="B3392" t="s">
        <v>1099</v>
      </c>
      <c r="C3392" t="s">
        <v>6371</v>
      </c>
      <c r="D3392" t="s">
        <v>1305</v>
      </c>
      <c r="E3392" t="s">
        <v>119</v>
      </c>
      <c r="F3392" t="s">
        <v>119</v>
      </c>
      <c r="G3392" t="s">
        <v>162</v>
      </c>
      <c r="H3392" t="s">
        <v>5707</v>
      </c>
      <c r="I3392" t="s">
        <v>6421</v>
      </c>
      <c r="N3392" t="s">
        <v>6349</v>
      </c>
      <c r="O3392" s="5">
        <f>0</f>
        <v>0</v>
      </c>
    </row>
    <row r="3393" spans="1:15" hidden="1" x14ac:dyDescent="0.35">
      <c r="A3393" t="s">
        <v>6942</v>
      </c>
      <c r="B3393" t="s">
        <v>1099</v>
      </c>
      <c r="C3393" t="s">
        <v>6371</v>
      </c>
      <c r="D3393" t="s">
        <v>1305</v>
      </c>
      <c r="E3393" t="s">
        <v>119</v>
      </c>
      <c r="F3393" t="s">
        <v>119</v>
      </c>
      <c r="G3393" t="s">
        <v>154</v>
      </c>
      <c r="H3393" t="s">
        <v>6347</v>
      </c>
      <c r="I3393" t="s">
        <v>6374</v>
      </c>
      <c r="N3393" t="s">
        <v>6349</v>
      </c>
      <c r="O3393" s="5">
        <f>0</f>
        <v>0</v>
      </c>
    </row>
    <row r="3394" spans="1:15" hidden="1" x14ac:dyDescent="0.35">
      <c r="A3394" t="s">
        <v>6942</v>
      </c>
      <c r="B3394" t="s">
        <v>1099</v>
      </c>
      <c r="C3394" t="s">
        <v>6371</v>
      </c>
      <c r="D3394" t="s">
        <v>1305</v>
      </c>
      <c r="E3394" t="s">
        <v>119</v>
      </c>
      <c r="F3394" t="s">
        <v>119</v>
      </c>
      <c r="G3394" t="s">
        <v>154</v>
      </c>
      <c r="H3394" t="s">
        <v>6347</v>
      </c>
      <c r="I3394" t="s">
        <v>6375</v>
      </c>
      <c r="N3394" t="s">
        <v>6349</v>
      </c>
      <c r="O3394" s="5">
        <f>0</f>
        <v>0</v>
      </c>
    </row>
    <row r="3395" spans="1:15" hidden="1" x14ac:dyDescent="0.35">
      <c r="A3395" t="s">
        <v>6942</v>
      </c>
      <c r="B3395" t="s">
        <v>1099</v>
      </c>
      <c r="C3395" t="s">
        <v>6371</v>
      </c>
      <c r="D3395" t="s">
        <v>1305</v>
      </c>
      <c r="E3395" t="s">
        <v>119</v>
      </c>
      <c r="F3395" t="s">
        <v>119</v>
      </c>
      <c r="G3395" t="s">
        <v>154</v>
      </c>
      <c r="H3395" t="s">
        <v>5707</v>
      </c>
      <c r="I3395" t="s">
        <v>6377</v>
      </c>
      <c r="N3395" t="s">
        <v>6349</v>
      </c>
      <c r="O3395" s="5">
        <f>0</f>
        <v>0</v>
      </c>
    </row>
    <row r="3396" spans="1:15" hidden="1" x14ac:dyDescent="0.35">
      <c r="A3396" t="s">
        <v>6942</v>
      </c>
      <c r="B3396" t="s">
        <v>1099</v>
      </c>
      <c r="C3396" t="s">
        <v>6371</v>
      </c>
      <c r="D3396" t="s">
        <v>1308</v>
      </c>
      <c r="E3396" t="s">
        <v>119</v>
      </c>
      <c r="F3396" t="s">
        <v>119</v>
      </c>
      <c r="G3396" t="s">
        <v>154</v>
      </c>
      <c r="H3396" t="s">
        <v>6347</v>
      </c>
      <c r="I3396" t="s">
        <v>6375</v>
      </c>
      <c r="N3396" t="s">
        <v>6349</v>
      </c>
      <c r="O3396" s="5">
        <f>0</f>
        <v>0</v>
      </c>
    </row>
    <row r="3397" spans="1:15" hidden="1" x14ac:dyDescent="0.35">
      <c r="A3397" t="s">
        <v>6942</v>
      </c>
      <c r="B3397" t="s">
        <v>1099</v>
      </c>
      <c r="C3397" t="s">
        <v>6371</v>
      </c>
      <c r="D3397" t="s">
        <v>1308</v>
      </c>
      <c r="E3397" t="s">
        <v>119</v>
      </c>
      <c r="F3397" t="s">
        <v>119</v>
      </c>
      <c r="G3397" t="s">
        <v>162</v>
      </c>
      <c r="H3397" t="s">
        <v>6347</v>
      </c>
      <c r="I3397" t="s">
        <v>6378</v>
      </c>
      <c r="N3397" t="s">
        <v>6349</v>
      </c>
      <c r="O3397" s="5">
        <f>0</f>
        <v>0</v>
      </c>
    </row>
    <row r="3398" spans="1:15" hidden="1" x14ac:dyDescent="0.35">
      <c r="A3398" t="s">
        <v>6942</v>
      </c>
      <c r="B3398" t="s">
        <v>1099</v>
      </c>
      <c r="C3398" t="s">
        <v>6371</v>
      </c>
      <c r="D3398" t="s">
        <v>1308</v>
      </c>
      <c r="E3398" t="s">
        <v>119</v>
      </c>
      <c r="F3398" t="s">
        <v>119</v>
      </c>
      <c r="G3398" t="s">
        <v>162</v>
      </c>
      <c r="H3398" t="s">
        <v>6347</v>
      </c>
      <c r="I3398" t="s">
        <v>6373</v>
      </c>
      <c r="N3398" t="s">
        <v>6349</v>
      </c>
      <c r="O3398" s="5">
        <f>0</f>
        <v>0</v>
      </c>
    </row>
    <row r="3399" spans="1:15" hidden="1" x14ac:dyDescent="0.35">
      <c r="A3399" t="s">
        <v>6942</v>
      </c>
      <c r="B3399" t="s">
        <v>1099</v>
      </c>
      <c r="C3399" t="s">
        <v>6371</v>
      </c>
      <c r="D3399" t="s">
        <v>1308</v>
      </c>
      <c r="E3399" t="s">
        <v>119</v>
      </c>
      <c r="F3399" t="s">
        <v>119</v>
      </c>
      <c r="G3399" t="s">
        <v>162</v>
      </c>
      <c r="H3399" t="s">
        <v>5707</v>
      </c>
      <c r="I3399" t="s">
        <v>6421</v>
      </c>
      <c r="N3399" t="s">
        <v>6349</v>
      </c>
      <c r="O3399" s="5">
        <f>0</f>
        <v>0</v>
      </c>
    </row>
    <row r="3400" spans="1:15" hidden="1" x14ac:dyDescent="0.35">
      <c r="A3400" t="s">
        <v>6942</v>
      </c>
      <c r="B3400" t="s">
        <v>1099</v>
      </c>
      <c r="C3400" t="s">
        <v>6371</v>
      </c>
      <c r="D3400" t="s">
        <v>1308</v>
      </c>
      <c r="E3400" t="s">
        <v>119</v>
      </c>
      <c r="F3400" t="s">
        <v>119</v>
      </c>
      <c r="G3400" t="s">
        <v>154</v>
      </c>
      <c r="H3400" t="s">
        <v>6347</v>
      </c>
      <c r="I3400" t="s">
        <v>6376</v>
      </c>
      <c r="N3400" t="s">
        <v>6349</v>
      </c>
      <c r="O3400" s="5">
        <f>0</f>
        <v>0</v>
      </c>
    </row>
    <row r="3401" spans="1:15" hidden="1" x14ac:dyDescent="0.35">
      <c r="A3401" t="s">
        <v>6942</v>
      </c>
      <c r="B3401" t="s">
        <v>1099</v>
      </c>
      <c r="C3401" t="s">
        <v>6371</v>
      </c>
      <c r="D3401" t="s">
        <v>1308</v>
      </c>
      <c r="E3401" t="s">
        <v>119</v>
      </c>
      <c r="F3401" t="s">
        <v>119</v>
      </c>
      <c r="G3401" t="s">
        <v>154</v>
      </c>
      <c r="H3401" t="s">
        <v>6347</v>
      </c>
      <c r="I3401" t="s">
        <v>6374</v>
      </c>
      <c r="N3401" t="s">
        <v>6349</v>
      </c>
      <c r="O3401" s="5">
        <f>0</f>
        <v>0</v>
      </c>
    </row>
    <row r="3402" spans="1:15" hidden="1" x14ac:dyDescent="0.35">
      <c r="A3402" t="s">
        <v>6942</v>
      </c>
      <c r="B3402" t="s">
        <v>1099</v>
      </c>
      <c r="C3402" t="s">
        <v>6371</v>
      </c>
      <c r="D3402" t="s">
        <v>1308</v>
      </c>
      <c r="E3402" t="s">
        <v>119</v>
      </c>
      <c r="F3402" t="s">
        <v>119</v>
      </c>
      <c r="G3402" t="s">
        <v>154</v>
      </c>
      <c r="H3402" t="s">
        <v>5707</v>
      </c>
      <c r="I3402" t="s">
        <v>6379</v>
      </c>
      <c r="N3402" t="s">
        <v>6349</v>
      </c>
      <c r="O3402" s="5">
        <f>0</f>
        <v>0</v>
      </c>
    </row>
    <row r="3403" spans="1:15" hidden="1" x14ac:dyDescent="0.35">
      <c r="A3403" t="s">
        <v>6942</v>
      </c>
      <c r="B3403" t="s">
        <v>1099</v>
      </c>
      <c r="C3403" t="s">
        <v>6371</v>
      </c>
      <c r="D3403" t="s">
        <v>1308</v>
      </c>
      <c r="E3403" t="s">
        <v>119</v>
      </c>
      <c r="F3403" t="s">
        <v>119</v>
      </c>
      <c r="G3403" t="s">
        <v>154</v>
      </c>
      <c r="H3403" t="s">
        <v>5707</v>
      </c>
      <c r="I3403" t="s">
        <v>6372</v>
      </c>
      <c r="N3403" t="s">
        <v>6349</v>
      </c>
      <c r="O3403" s="5">
        <f>0</f>
        <v>0</v>
      </c>
    </row>
    <row r="3404" spans="1:15" hidden="1" x14ac:dyDescent="0.35">
      <c r="A3404" t="s">
        <v>6942</v>
      </c>
      <c r="B3404" t="s">
        <v>1099</v>
      </c>
      <c r="C3404" t="s">
        <v>6371</v>
      </c>
      <c r="D3404" t="s">
        <v>1308</v>
      </c>
      <c r="E3404" t="s">
        <v>119</v>
      </c>
      <c r="F3404" t="s">
        <v>119</v>
      </c>
      <c r="G3404" t="s">
        <v>154</v>
      </c>
      <c r="H3404" t="s">
        <v>5707</v>
      </c>
      <c r="I3404" t="s">
        <v>6377</v>
      </c>
      <c r="N3404" t="s">
        <v>6349</v>
      </c>
      <c r="O3404" s="5">
        <f>0</f>
        <v>0</v>
      </c>
    </row>
    <row r="3405" spans="1:15" hidden="1" x14ac:dyDescent="0.35">
      <c r="A3405" t="s">
        <v>6942</v>
      </c>
      <c r="B3405" t="s">
        <v>1099</v>
      </c>
      <c r="C3405" t="s">
        <v>6371</v>
      </c>
      <c r="D3405" t="s">
        <v>1311</v>
      </c>
      <c r="E3405" t="s">
        <v>119</v>
      </c>
      <c r="F3405" t="s">
        <v>119</v>
      </c>
      <c r="G3405" t="s">
        <v>154</v>
      </c>
      <c r="H3405" t="s">
        <v>6347</v>
      </c>
      <c r="I3405" t="s">
        <v>6374</v>
      </c>
      <c r="N3405" t="s">
        <v>6349</v>
      </c>
      <c r="O3405" s="5">
        <f>0</f>
        <v>0</v>
      </c>
    </row>
    <row r="3406" spans="1:15" hidden="1" x14ac:dyDescent="0.35">
      <c r="A3406" t="s">
        <v>6942</v>
      </c>
      <c r="B3406" t="s">
        <v>1099</v>
      </c>
      <c r="C3406" t="s">
        <v>6371</v>
      </c>
      <c r="D3406" t="s">
        <v>1311</v>
      </c>
      <c r="E3406" t="s">
        <v>119</v>
      </c>
      <c r="F3406" t="s">
        <v>119</v>
      </c>
      <c r="G3406" t="s">
        <v>162</v>
      </c>
      <c r="H3406" t="s">
        <v>6347</v>
      </c>
      <c r="I3406" t="s">
        <v>6378</v>
      </c>
      <c r="N3406" t="s">
        <v>6349</v>
      </c>
      <c r="O3406" s="5">
        <f>0</f>
        <v>0</v>
      </c>
    </row>
    <row r="3407" spans="1:15" hidden="1" x14ac:dyDescent="0.35">
      <c r="A3407" t="s">
        <v>6942</v>
      </c>
      <c r="B3407" t="s">
        <v>1099</v>
      </c>
      <c r="C3407" t="s">
        <v>6371</v>
      </c>
      <c r="D3407" t="s">
        <v>1311</v>
      </c>
      <c r="E3407" t="s">
        <v>119</v>
      </c>
      <c r="F3407" t="s">
        <v>119</v>
      </c>
      <c r="G3407" t="s">
        <v>154</v>
      </c>
      <c r="H3407" t="s">
        <v>5707</v>
      </c>
      <c r="I3407" t="s">
        <v>6377</v>
      </c>
      <c r="N3407" t="s">
        <v>6349</v>
      </c>
      <c r="O3407" s="5">
        <f>0</f>
        <v>0</v>
      </c>
    </row>
    <row r="3408" spans="1:15" hidden="1" x14ac:dyDescent="0.35">
      <c r="A3408" t="s">
        <v>6942</v>
      </c>
      <c r="B3408" t="s">
        <v>1099</v>
      </c>
      <c r="C3408" t="s">
        <v>6371</v>
      </c>
      <c r="D3408" t="s">
        <v>1311</v>
      </c>
      <c r="E3408" t="s">
        <v>119</v>
      </c>
      <c r="F3408" t="s">
        <v>119</v>
      </c>
      <c r="G3408" t="s">
        <v>154</v>
      </c>
      <c r="H3408" t="s">
        <v>6347</v>
      </c>
      <c r="I3408" t="s">
        <v>6375</v>
      </c>
      <c r="N3408" t="s">
        <v>6349</v>
      </c>
      <c r="O3408" s="5">
        <f>0</f>
        <v>0</v>
      </c>
    </row>
    <row r="3409" spans="1:15" hidden="1" x14ac:dyDescent="0.35">
      <c r="A3409" t="s">
        <v>6942</v>
      </c>
      <c r="B3409" t="s">
        <v>1099</v>
      </c>
      <c r="C3409" t="s">
        <v>6371</v>
      </c>
      <c r="D3409" t="s">
        <v>1311</v>
      </c>
      <c r="E3409" t="s">
        <v>119</v>
      </c>
      <c r="F3409" t="s">
        <v>119</v>
      </c>
      <c r="G3409" t="s">
        <v>162</v>
      </c>
      <c r="H3409" t="s">
        <v>5707</v>
      </c>
      <c r="I3409" t="s">
        <v>6421</v>
      </c>
      <c r="N3409" t="s">
        <v>6349</v>
      </c>
      <c r="O3409" s="5">
        <f>0</f>
        <v>0</v>
      </c>
    </row>
    <row r="3410" spans="1:15" hidden="1" x14ac:dyDescent="0.35">
      <c r="A3410" t="s">
        <v>6942</v>
      </c>
      <c r="B3410" t="s">
        <v>1099</v>
      </c>
      <c r="C3410" t="s">
        <v>6371</v>
      </c>
      <c r="D3410" t="s">
        <v>1311</v>
      </c>
      <c r="E3410" t="s">
        <v>119</v>
      </c>
      <c r="F3410" t="s">
        <v>119</v>
      </c>
      <c r="G3410" t="s">
        <v>154</v>
      </c>
      <c r="H3410" t="s">
        <v>5707</v>
      </c>
      <c r="I3410" t="s">
        <v>6372</v>
      </c>
      <c r="N3410" t="s">
        <v>6349</v>
      </c>
      <c r="O3410" s="5">
        <f>0</f>
        <v>0</v>
      </c>
    </row>
    <row r="3411" spans="1:15" hidden="1" x14ac:dyDescent="0.35">
      <c r="A3411" t="s">
        <v>6942</v>
      </c>
      <c r="B3411" t="s">
        <v>1099</v>
      </c>
      <c r="C3411" t="s">
        <v>6371</v>
      </c>
      <c r="D3411" t="s">
        <v>1311</v>
      </c>
      <c r="E3411" t="s">
        <v>119</v>
      </c>
      <c r="F3411" t="s">
        <v>119</v>
      </c>
      <c r="G3411" t="s">
        <v>154</v>
      </c>
      <c r="H3411" t="s">
        <v>6347</v>
      </c>
      <c r="I3411" t="s">
        <v>6376</v>
      </c>
      <c r="N3411" t="s">
        <v>6349</v>
      </c>
      <c r="O3411" s="5">
        <f>0</f>
        <v>0</v>
      </c>
    </row>
    <row r="3412" spans="1:15" hidden="1" x14ac:dyDescent="0.35">
      <c r="A3412" t="s">
        <v>6942</v>
      </c>
      <c r="B3412" t="s">
        <v>1099</v>
      </c>
      <c r="C3412" t="s">
        <v>6371</v>
      </c>
      <c r="D3412" t="s">
        <v>1311</v>
      </c>
      <c r="E3412" t="s">
        <v>119</v>
      </c>
      <c r="F3412" t="s">
        <v>119</v>
      </c>
      <c r="G3412" t="s">
        <v>162</v>
      </c>
      <c r="H3412" t="s">
        <v>6347</v>
      </c>
      <c r="I3412" t="s">
        <v>6373</v>
      </c>
      <c r="N3412" t="s">
        <v>6349</v>
      </c>
      <c r="O3412" s="5">
        <f>0</f>
        <v>0</v>
      </c>
    </row>
    <row r="3413" spans="1:15" hidden="1" x14ac:dyDescent="0.35">
      <c r="A3413" t="s">
        <v>6942</v>
      </c>
      <c r="B3413" t="s">
        <v>1099</v>
      </c>
      <c r="C3413" t="s">
        <v>6371</v>
      </c>
      <c r="D3413" t="s">
        <v>1133</v>
      </c>
      <c r="E3413" t="s">
        <v>119</v>
      </c>
      <c r="F3413" t="s">
        <v>119</v>
      </c>
      <c r="G3413" t="s">
        <v>162</v>
      </c>
      <c r="H3413" t="s">
        <v>6347</v>
      </c>
      <c r="I3413" t="s">
        <v>6373</v>
      </c>
      <c r="N3413" t="s">
        <v>6349</v>
      </c>
      <c r="O3413" s="5">
        <f>0</f>
        <v>0</v>
      </c>
    </row>
    <row r="3414" spans="1:15" hidden="1" x14ac:dyDescent="0.35">
      <c r="A3414" t="s">
        <v>6942</v>
      </c>
      <c r="B3414" t="s">
        <v>1099</v>
      </c>
      <c r="C3414" t="s">
        <v>6371</v>
      </c>
      <c r="D3414" t="s">
        <v>1133</v>
      </c>
      <c r="E3414" t="s">
        <v>119</v>
      </c>
      <c r="F3414" t="s">
        <v>119</v>
      </c>
      <c r="G3414" t="s">
        <v>154</v>
      </c>
      <c r="H3414" t="s">
        <v>5707</v>
      </c>
      <c r="I3414" t="s">
        <v>6372</v>
      </c>
      <c r="N3414" t="s">
        <v>6349</v>
      </c>
      <c r="O3414" s="5">
        <f>0</f>
        <v>0</v>
      </c>
    </row>
    <row r="3415" spans="1:15" hidden="1" x14ac:dyDescent="0.35">
      <c r="A3415" t="s">
        <v>6942</v>
      </c>
      <c r="B3415" t="s">
        <v>1099</v>
      </c>
      <c r="C3415" t="s">
        <v>6371</v>
      </c>
      <c r="D3415" t="s">
        <v>1133</v>
      </c>
      <c r="E3415" t="s">
        <v>119</v>
      </c>
      <c r="F3415" t="s">
        <v>119</v>
      </c>
      <c r="G3415" t="s">
        <v>154</v>
      </c>
      <c r="H3415" t="s">
        <v>5707</v>
      </c>
      <c r="I3415" t="s">
        <v>6377</v>
      </c>
      <c r="N3415" t="s">
        <v>6349</v>
      </c>
      <c r="O3415" s="5">
        <f>0</f>
        <v>0</v>
      </c>
    </row>
    <row r="3416" spans="1:15" hidden="1" x14ac:dyDescent="0.35">
      <c r="A3416" t="s">
        <v>6942</v>
      </c>
      <c r="B3416" t="s">
        <v>1099</v>
      </c>
      <c r="C3416" t="s">
        <v>6371</v>
      </c>
      <c r="D3416" t="s">
        <v>1133</v>
      </c>
      <c r="E3416" t="s">
        <v>119</v>
      </c>
      <c r="F3416" t="s">
        <v>119</v>
      </c>
      <c r="G3416" t="s">
        <v>154</v>
      </c>
      <c r="H3416" t="s">
        <v>6347</v>
      </c>
      <c r="I3416" t="s">
        <v>6375</v>
      </c>
      <c r="N3416" t="s">
        <v>6349</v>
      </c>
      <c r="O3416" s="5">
        <f>0</f>
        <v>0</v>
      </c>
    </row>
    <row r="3417" spans="1:15" hidden="1" x14ac:dyDescent="0.35">
      <c r="A3417" t="s">
        <v>6942</v>
      </c>
      <c r="B3417" t="s">
        <v>1099</v>
      </c>
      <c r="C3417" t="s">
        <v>6371</v>
      </c>
      <c r="D3417" t="s">
        <v>1133</v>
      </c>
      <c r="E3417" t="s">
        <v>119</v>
      </c>
      <c r="F3417" t="s">
        <v>119</v>
      </c>
      <c r="G3417" t="s">
        <v>154</v>
      </c>
      <c r="H3417" t="s">
        <v>5707</v>
      </c>
      <c r="I3417" t="s">
        <v>6379</v>
      </c>
      <c r="N3417" t="s">
        <v>6349</v>
      </c>
      <c r="O3417" s="5">
        <f>0</f>
        <v>0</v>
      </c>
    </row>
    <row r="3418" spans="1:15" hidden="1" x14ac:dyDescent="0.35">
      <c r="A3418" t="s">
        <v>6942</v>
      </c>
      <c r="B3418" t="s">
        <v>1099</v>
      </c>
      <c r="C3418" t="s">
        <v>6371</v>
      </c>
      <c r="D3418" t="s">
        <v>1133</v>
      </c>
      <c r="E3418" t="s">
        <v>119</v>
      </c>
      <c r="F3418" t="s">
        <v>119</v>
      </c>
      <c r="G3418" t="s">
        <v>154</v>
      </c>
      <c r="H3418" t="s">
        <v>6347</v>
      </c>
      <c r="I3418" t="s">
        <v>6374</v>
      </c>
      <c r="N3418" t="s">
        <v>6349</v>
      </c>
      <c r="O3418" s="5">
        <f>0</f>
        <v>0</v>
      </c>
    </row>
    <row r="3419" spans="1:15" hidden="1" x14ac:dyDescent="0.35">
      <c r="A3419" t="s">
        <v>6942</v>
      </c>
      <c r="B3419" t="s">
        <v>1099</v>
      </c>
      <c r="C3419" t="s">
        <v>6371</v>
      </c>
      <c r="D3419" t="s">
        <v>1133</v>
      </c>
      <c r="E3419" t="s">
        <v>119</v>
      </c>
      <c r="F3419" t="s">
        <v>119</v>
      </c>
      <c r="G3419" t="s">
        <v>162</v>
      </c>
      <c r="H3419" t="s">
        <v>6347</v>
      </c>
      <c r="I3419" t="s">
        <v>6378</v>
      </c>
      <c r="N3419" t="s">
        <v>6349</v>
      </c>
      <c r="O3419" s="5">
        <f>0</f>
        <v>0</v>
      </c>
    </row>
    <row r="3420" spans="1:15" hidden="1" x14ac:dyDescent="0.35">
      <c r="A3420" t="s">
        <v>6942</v>
      </c>
      <c r="B3420" t="s">
        <v>1099</v>
      </c>
      <c r="C3420" t="s">
        <v>6371</v>
      </c>
      <c r="D3420" t="s">
        <v>1133</v>
      </c>
      <c r="E3420" t="s">
        <v>119</v>
      </c>
      <c r="F3420" t="s">
        <v>119</v>
      </c>
      <c r="G3420" t="s">
        <v>162</v>
      </c>
      <c r="H3420" t="s">
        <v>5707</v>
      </c>
      <c r="I3420" t="s">
        <v>6421</v>
      </c>
      <c r="N3420" t="s">
        <v>6349</v>
      </c>
      <c r="O3420" s="5">
        <f>0</f>
        <v>0</v>
      </c>
    </row>
    <row r="3421" spans="1:15" hidden="1" x14ac:dyDescent="0.35">
      <c r="A3421" t="s">
        <v>6942</v>
      </c>
      <c r="B3421" t="s">
        <v>1099</v>
      </c>
      <c r="C3421" t="s">
        <v>6371</v>
      </c>
      <c r="D3421" t="s">
        <v>1137</v>
      </c>
      <c r="E3421" t="s">
        <v>119</v>
      </c>
      <c r="F3421" t="s">
        <v>119</v>
      </c>
      <c r="G3421" t="s">
        <v>154</v>
      </c>
      <c r="H3421" t="s">
        <v>6347</v>
      </c>
      <c r="I3421" t="s">
        <v>6374</v>
      </c>
      <c r="N3421" t="s">
        <v>6349</v>
      </c>
      <c r="O3421" s="5">
        <f>0</f>
        <v>0</v>
      </c>
    </row>
    <row r="3422" spans="1:15" hidden="1" x14ac:dyDescent="0.35">
      <c r="A3422" t="s">
        <v>6942</v>
      </c>
      <c r="B3422" t="s">
        <v>1099</v>
      </c>
      <c r="C3422" t="s">
        <v>6371</v>
      </c>
      <c r="D3422" t="s">
        <v>1137</v>
      </c>
      <c r="E3422" t="s">
        <v>119</v>
      </c>
      <c r="F3422" t="s">
        <v>119</v>
      </c>
      <c r="G3422" t="s">
        <v>154</v>
      </c>
      <c r="H3422" t="s">
        <v>5707</v>
      </c>
      <c r="I3422" t="s">
        <v>6377</v>
      </c>
      <c r="N3422" t="s">
        <v>6349</v>
      </c>
      <c r="O3422" s="5">
        <f>0</f>
        <v>0</v>
      </c>
    </row>
    <row r="3423" spans="1:15" hidden="1" x14ac:dyDescent="0.35">
      <c r="A3423" t="s">
        <v>6942</v>
      </c>
      <c r="B3423" t="s">
        <v>1099</v>
      </c>
      <c r="C3423" t="s">
        <v>6371</v>
      </c>
      <c r="D3423" t="s">
        <v>1137</v>
      </c>
      <c r="E3423" t="s">
        <v>119</v>
      </c>
      <c r="F3423" t="s">
        <v>119</v>
      </c>
      <c r="G3423" t="s">
        <v>162</v>
      </c>
      <c r="H3423" t="s">
        <v>6347</v>
      </c>
      <c r="I3423" t="s">
        <v>6378</v>
      </c>
      <c r="N3423" t="s">
        <v>6349</v>
      </c>
      <c r="O3423" s="5">
        <f>0</f>
        <v>0</v>
      </c>
    </row>
    <row r="3424" spans="1:15" hidden="1" x14ac:dyDescent="0.35">
      <c r="A3424" t="s">
        <v>6942</v>
      </c>
      <c r="B3424" t="s">
        <v>1099</v>
      </c>
      <c r="C3424" t="s">
        <v>6371</v>
      </c>
      <c r="D3424" t="s">
        <v>1137</v>
      </c>
      <c r="E3424" t="s">
        <v>119</v>
      </c>
      <c r="F3424" t="s">
        <v>119</v>
      </c>
      <c r="G3424" t="s">
        <v>154</v>
      </c>
      <c r="H3424" t="s">
        <v>5707</v>
      </c>
      <c r="I3424" t="s">
        <v>6372</v>
      </c>
      <c r="N3424" t="s">
        <v>6349</v>
      </c>
      <c r="O3424" s="5">
        <f>0</f>
        <v>0</v>
      </c>
    </row>
    <row r="3425" spans="1:15" hidden="1" x14ac:dyDescent="0.35">
      <c r="A3425" t="s">
        <v>6942</v>
      </c>
      <c r="B3425" t="s">
        <v>1099</v>
      </c>
      <c r="C3425" t="s">
        <v>6371</v>
      </c>
      <c r="D3425" t="s">
        <v>1137</v>
      </c>
      <c r="E3425" t="s">
        <v>119</v>
      </c>
      <c r="F3425" t="s">
        <v>119</v>
      </c>
      <c r="G3425" t="s">
        <v>162</v>
      </c>
      <c r="H3425" t="s">
        <v>6347</v>
      </c>
      <c r="I3425" t="s">
        <v>6373</v>
      </c>
      <c r="N3425" t="s">
        <v>6349</v>
      </c>
      <c r="O3425" s="5">
        <f>0</f>
        <v>0</v>
      </c>
    </row>
    <row r="3426" spans="1:15" hidden="1" x14ac:dyDescent="0.35">
      <c r="A3426" t="s">
        <v>6942</v>
      </c>
      <c r="B3426" t="s">
        <v>1099</v>
      </c>
      <c r="C3426" t="s">
        <v>6371</v>
      </c>
      <c r="D3426" t="s">
        <v>1137</v>
      </c>
      <c r="E3426" t="s">
        <v>119</v>
      </c>
      <c r="F3426" t="s">
        <v>119</v>
      </c>
      <c r="G3426" t="s">
        <v>162</v>
      </c>
      <c r="H3426" t="s">
        <v>5707</v>
      </c>
      <c r="I3426" t="s">
        <v>6421</v>
      </c>
      <c r="N3426" t="s">
        <v>6349</v>
      </c>
      <c r="O3426" s="5">
        <f>0</f>
        <v>0</v>
      </c>
    </row>
    <row r="3427" spans="1:15" hidden="1" x14ac:dyDescent="0.35">
      <c r="A3427" t="s">
        <v>6942</v>
      </c>
      <c r="B3427" t="s">
        <v>1099</v>
      </c>
      <c r="C3427" t="s">
        <v>6371</v>
      </c>
      <c r="D3427" t="s">
        <v>1137</v>
      </c>
      <c r="E3427" t="s">
        <v>119</v>
      </c>
      <c r="F3427" t="s">
        <v>119</v>
      </c>
      <c r="G3427" t="s">
        <v>154</v>
      </c>
      <c r="H3427" t="s">
        <v>6347</v>
      </c>
      <c r="I3427" t="s">
        <v>6375</v>
      </c>
      <c r="N3427" t="s">
        <v>6349</v>
      </c>
      <c r="O3427" s="5">
        <f>0</f>
        <v>0</v>
      </c>
    </row>
    <row r="3428" spans="1:15" hidden="1" x14ac:dyDescent="0.35">
      <c r="A3428" t="s">
        <v>6942</v>
      </c>
      <c r="B3428" t="s">
        <v>1099</v>
      </c>
      <c r="C3428" t="s">
        <v>6371</v>
      </c>
      <c r="D3428" t="s">
        <v>1137</v>
      </c>
      <c r="E3428" t="s">
        <v>119</v>
      </c>
      <c r="F3428" t="s">
        <v>119</v>
      </c>
      <c r="G3428" t="s">
        <v>154</v>
      </c>
      <c r="H3428" t="s">
        <v>6347</v>
      </c>
      <c r="I3428" t="s">
        <v>6376</v>
      </c>
      <c r="N3428" t="s">
        <v>6349</v>
      </c>
      <c r="O3428" s="5">
        <f>0</f>
        <v>0</v>
      </c>
    </row>
    <row r="3429" spans="1:15" hidden="1" x14ac:dyDescent="0.35">
      <c r="A3429" t="s">
        <v>6942</v>
      </c>
      <c r="B3429" t="s">
        <v>1099</v>
      </c>
      <c r="C3429" t="s">
        <v>6371</v>
      </c>
      <c r="D3429" t="s">
        <v>1141</v>
      </c>
      <c r="E3429" t="s">
        <v>119</v>
      </c>
      <c r="F3429" t="s">
        <v>119</v>
      </c>
      <c r="G3429" t="s">
        <v>154</v>
      </c>
      <c r="H3429" t="s">
        <v>5707</v>
      </c>
      <c r="I3429" t="s">
        <v>6377</v>
      </c>
      <c r="N3429" t="s">
        <v>6349</v>
      </c>
      <c r="O3429" s="5">
        <f>0</f>
        <v>0</v>
      </c>
    </row>
    <row r="3430" spans="1:15" hidden="1" x14ac:dyDescent="0.35">
      <c r="A3430" t="s">
        <v>6942</v>
      </c>
      <c r="B3430" t="s">
        <v>1099</v>
      </c>
      <c r="C3430" t="s">
        <v>6371</v>
      </c>
      <c r="D3430" t="s">
        <v>1141</v>
      </c>
      <c r="E3430" t="s">
        <v>119</v>
      </c>
      <c r="F3430" t="s">
        <v>119</v>
      </c>
      <c r="G3430" t="s">
        <v>154</v>
      </c>
      <c r="H3430" t="s">
        <v>6347</v>
      </c>
      <c r="I3430" t="s">
        <v>6375</v>
      </c>
      <c r="N3430" t="s">
        <v>6349</v>
      </c>
      <c r="O3430" s="5">
        <f>0</f>
        <v>0</v>
      </c>
    </row>
    <row r="3431" spans="1:15" hidden="1" x14ac:dyDescent="0.35">
      <c r="A3431" t="s">
        <v>6942</v>
      </c>
      <c r="B3431" t="s">
        <v>1099</v>
      </c>
      <c r="C3431" t="s">
        <v>6371</v>
      </c>
      <c r="D3431" t="s">
        <v>1141</v>
      </c>
      <c r="E3431" t="s">
        <v>119</v>
      </c>
      <c r="F3431" t="s">
        <v>119</v>
      </c>
      <c r="G3431" t="s">
        <v>162</v>
      </c>
      <c r="H3431" t="s">
        <v>6347</v>
      </c>
      <c r="I3431" t="s">
        <v>6378</v>
      </c>
      <c r="N3431" t="s">
        <v>6349</v>
      </c>
      <c r="O3431" s="5">
        <f>0</f>
        <v>0</v>
      </c>
    </row>
    <row r="3432" spans="1:15" hidden="1" x14ac:dyDescent="0.35">
      <c r="A3432" t="s">
        <v>6942</v>
      </c>
      <c r="B3432" t="s">
        <v>1099</v>
      </c>
      <c r="C3432" t="s">
        <v>6371</v>
      </c>
      <c r="D3432" t="s">
        <v>1141</v>
      </c>
      <c r="E3432" t="s">
        <v>119</v>
      </c>
      <c r="F3432" t="s">
        <v>119</v>
      </c>
      <c r="G3432" t="s">
        <v>154</v>
      </c>
      <c r="H3432" t="s">
        <v>6347</v>
      </c>
      <c r="I3432" t="s">
        <v>6376</v>
      </c>
      <c r="N3432" t="s">
        <v>6349</v>
      </c>
      <c r="O3432" s="5">
        <f>0</f>
        <v>0</v>
      </c>
    </row>
    <row r="3433" spans="1:15" hidden="1" x14ac:dyDescent="0.35">
      <c r="A3433" t="s">
        <v>6942</v>
      </c>
      <c r="B3433" t="s">
        <v>1099</v>
      </c>
      <c r="C3433" t="s">
        <v>6371</v>
      </c>
      <c r="D3433" t="s">
        <v>1141</v>
      </c>
      <c r="E3433" t="s">
        <v>119</v>
      </c>
      <c r="F3433" t="s">
        <v>119</v>
      </c>
      <c r="G3433" t="s">
        <v>154</v>
      </c>
      <c r="H3433" t="s">
        <v>5707</v>
      </c>
      <c r="I3433" t="s">
        <v>6372</v>
      </c>
      <c r="N3433" t="s">
        <v>6349</v>
      </c>
      <c r="O3433" s="5">
        <f>0</f>
        <v>0</v>
      </c>
    </row>
    <row r="3434" spans="1:15" hidden="1" x14ac:dyDescent="0.35">
      <c r="A3434" t="s">
        <v>6942</v>
      </c>
      <c r="B3434" t="s">
        <v>1099</v>
      </c>
      <c r="C3434" t="s">
        <v>6371</v>
      </c>
      <c r="D3434" t="s">
        <v>1141</v>
      </c>
      <c r="E3434" t="s">
        <v>119</v>
      </c>
      <c r="F3434" t="s">
        <v>119</v>
      </c>
      <c r="G3434" t="s">
        <v>154</v>
      </c>
      <c r="H3434" t="s">
        <v>6347</v>
      </c>
      <c r="I3434" t="s">
        <v>6374</v>
      </c>
      <c r="N3434" t="s">
        <v>6349</v>
      </c>
      <c r="O3434" s="5">
        <f>0</f>
        <v>0</v>
      </c>
    </row>
    <row r="3435" spans="1:15" hidden="1" x14ac:dyDescent="0.35">
      <c r="A3435" t="s">
        <v>6942</v>
      </c>
      <c r="B3435" t="s">
        <v>1099</v>
      </c>
      <c r="C3435" t="s">
        <v>6371</v>
      </c>
      <c r="D3435" t="s">
        <v>1141</v>
      </c>
      <c r="E3435" t="s">
        <v>119</v>
      </c>
      <c r="F3435" t="s">
        <v>119</v>
      </c>
      <c r="G3435" t="s">
        <v>162</v>
      </c>
      <c r="H3435" t="s">
        <v>5707</v>
      </c>
      <c r="I3435" t="s">
        <v>6421</v>
      </c>
      <c r="N3435" t="s">
        <v>6349</v>
      </c>
      <c r="O3435" s="5">
        <f>0</f>
        <v>0</v>
      </c>
    </row>
    <row r="3436" spans="1:15" hidden="1" x14ac:dyDescent="0.35">
      <c r="A3436" t="s">
        <v>6942</v>
      </c>
      <c r="B3436" t="s">
        <v>1099</v>
      </c>
      <c r="C3436" t="s">
        <v>6371</v>
      </c>
      <c r="D3436" t="s">
        <v>1141</v>
      </c>
      <c r="E3436" t="s">
        <v>119</v>
      </c>
      <c r="F3436" t="s">
        <v>119</v>
      </c>
      <c r="G3436" t="s">
        <v>162</v>
      </c>
      <c r="H3436" t="s">
        <v>6347</v>
      </c>
      <c r="I3436" t="s">
        <v>6373</v>
      </c>
      <c r="N3436" t="s">
        <v>6349</v>
      </c>
      <c r="O3436" s="5">
        <f>0</f>
        <v>0</v>
      </c>
    </row>
    <row r="3437" spans="1:15" hidden="1" x14ac:dyDescent="0.35">
      <c r="A3437" t="s">
        <v>6942</v>
      </c>
      <c r="B3437" t="s">
        <v>1099</v>
      </c>
      <c r="C3437" t="s">
        <v>6371</v>
      </c>
      <c r="D3437" t="s">
        <v>1141</v>
      </c>
      <c r="E3437" t="s">
        <v>119</v>
      </c>
      <c r="F3437" t="s">
        <v>119</v>
      </c>
      <c r="G3437" t="s">
        <v>154</v>
      </c>
      <c r="H3437" t="s">
        <v>5707</v>
      </c>
      <c r="I3437" t="s">
        <v>6379</v>
      </c>
      <c r="N3437" t="s">
        <v>6349</v>
      </c>
      <c r="O3437" s="5">
        <f>0</f>
        <v>0</v>
      </c>
    </row>
    <row r="3438" spans="1:15" hidden="1" x14ac:dyDescent="0.35">
      <c r="A3438" t="s">
        <v>6942</v>
      </c>
      <c r="B3438" t="s">
        <v>1099</v>
      </c>
      <c r="C3438" t="s">
        <v>6371</v>
      </c>
      <c r="D3438" t="s">
        <v>1145</v>
      </c>
      <c r="E3438" t="s">
        <v>119</v>
      </c>
      <c r="F3438" t="s">
        <v>119</v>
      </c>
      <c r="G3438" t="s">
        <v>154</v>
      </c>
      <c r="H3438" t="s">
        <v>6347</v>
      </c>
      <c r="I3438" t="s">
        <v>6374</v>
      </c>
      <c r="N3438" t="s">
        <v>6349</v>
      </c>
      <c r="O3438" s="5">
        <f>0</f>
        <v>0</v>
      </c>
    </row>
    <row r="3439" spans="1:15" hidden="1" x14ac:dyDescent="0.35">
      <c r="A3439" t="s">
        <v>6942</v>
      </c>
      <c r="B3439" t="s">
        <v>1099</v>
      </c>
      <c r="C3439" t="s">
        <v>6371</v>
      </c>
      <c r="D3439" t="s">
        <v>1145</v>
      </c>
      <c r="E3439" t="s">
        <v>119</v>
      </c>
      <c r="F3439" t="s">
        <v>119</v>
      </c>
      <c r="G3439" t="s">
        <v>162</v>
      </c>
      <c r="H3439" t="s">
        <v>5707</v>
      </c>
      <c r="I3439" t="s">
        <v>6421</v>
      </c>
      <c r="N3439" t="s">
        <v>6349</v>
      </c>
      <c r="O3439" s="5">
        <f>0</f>
        <v>0</v>
      </c>
    </row>
    <row r="3440" spans="1:15" hidden="1" x14ac:dyDescent="0.35">
      <c r="A3440" t="s">
        <v>6942</v>
      </c>
      <c r="B3440" t="s">
        <v>1099</v>
      </c>
      <c r="C3440" t="s">
        <v>6371</v>
      </c>
      <c r="D3440" t="s">
        <v>1145</v>
      </c>
      <c r="E3440" t="s">
        <v>119</v>
      </c>
      <c r="F3440" t="s">
        <v>119</v>
      </c>
      <c r="G3440" t="s">
        <v>154</v>
      </c>
      <c r="H3440" t="s">
        <v>5707</v>
      </c>
      <c r="I3440" t="s">
        <v>6377</v>
      </c>
      <c r="N3440" t="s">
        <v>6349</v>
      </c>
      <c r="O3440" s="5">
        <f>0</f>
        <v>0</v>
      </c>
    </row>
    <row r="3441" spans="1:15" hidden="1" x14ac:dyDescent="0.35">
      <c r="A3441" t="s">
        <v>6942</v>
      </c>
      <c r="B3441" t="s">
        <v>1099</v>
      </c>
      <c r="C3441" t="s">
        <v>6371</v>
      </c>
      <c r="D3441" t="s">
        <v>1145</v>
      </c>
      <c r="E3441" t="s">
        <v>119</v>
      </c>
      <c r="F3441" t="s">
        <v>119</v>
      </c>
      <c r="G3441" t="s">
        <v>154</v>
      </c>
      <c r="H3441" t="s">
        <v>5707</v>
      </c>
      <c r="I3441" t="s">
        <v>6372</v>
      </c>
      <c r="N3441" t="s">
        <v>6349</v>
      </c>
      <c r="O3441" s="5">
        <f>0</f>
        <v>0</v>
      </c>
    </row>
    <row r="3442" spans="1:15" hidden="1" x14ac:dyDescent="0.35">
      <c r="A3442" t="s">
        <v>6942</v>
      </c>
      <c r="B3442" t="s">
        <v>1099</v>
      </c>
      <c r="C3442" t="s">
        <v>6371</v>
      </c>
      <c r="D3442" t="s">
        <v>1145</v>
      </c>
      <c r="E3442" t="s">
        <v>119</v>
      </c>
      <c r="F3442" t="s">
        <v>119</v>
      </c>
      <c r="G3442" t="s">
        <v>154</v>
      </c>
      <c r="H3442" t="s">
        <v>5707</v>
      </c>
      <c r="I3442" t="s">
        <v>6379</v>
      </c>
      <c r="N3442" t="s">
        <v>6349</v>
      </c>
      <c r="O3442" s="5">
        <f>0</f>
        <v>0</v>
      </c>
    </row>
    <row r="3443" spans="1:15" hidden="1" x14ac:dyDescent="0.35">
      <c r="A3443" t="s">
        <v>6942</v>
      </c>
      <c r="B3443" t="s">
        <v>1099</v>
      </c>
      <c r="C3443" t="s">
        <v>6371</v>
      </c>
      <c r="D3443" t="s">
        <v>1145</v>
      </c>
      <c r="E3443" t="s">
        <v>119</v>
      </c>
      <c r="F3443" t="s">
        <v>119</v>
      </c>
      <c r="G3443" t="s">
        <v>154</v>
      </c>
      <c r="H3443" t="s">
        <v>6347</v>
      </c>
      <c r="I3443" t="s">
        <v>6375</v>
      </c>
      <c r="N3443" t="s">
        <v>6349</v>
      </c>
      <c r="O3443" s="5">
        <f>0</f>
        <v>0</v>
      </c>
    </row>
    <row r="3444" spans="1:15" x14ac:dyDescent="0.35">
      <c r="A3444" t="s">
        <v>6942</v>
      </c>
      <c r="B3444" t="s">
        <v>1099</v>
      </c>
      <c r="C3444" t="s">
        <v>6371</v>
      </c>
      <c r="D3444" t="s">
        <v>1145</v>
      </c>
      <c r="E3444" t="s">
        <v>119</v>
      </c>
      <c r="F3444" t="s">
        <v>119</v>
      </c>
      <c r="G3444" t="s">
        <v>165</v>
      </c>
      <c r="H3444" t="s">
        <v>6347</v>
      </c>
      <c r="I3444" t="s">
        <v>6426</v>
      </c>
      <c r="N3444" t="s">
        <v>6349</v>
      </c>
      <c r="O3444" s="5">
        <f>3252</f>
        <v>3252</v>
      </c>
    </row>
    <row r="3445" spans="1:15" hidden="1" x14ac:dyDescent="0.35">
      <c r="A3445" t="s">
        <v>6942</v>
      </c>
      <c r="B3445" t="s">
        <v>1099</v>
      </c>
      <c r="C3445" t="s">
        <v>6371</v>
      </c>
      <c r="D3445" t="s">
        <v>1145</v>
      </c>
      <c r="E3445" t="s">
        <v>119</v>
      </c>
      <c r="F3445" t="s">
        <v>119</v>
      </c>
      <c r="G3445" t="s">
        <v>154</v>
      </c>
      <c r="H3445" t="s">
        <v>6347</v>
      </c>
      <c r="I3445" t="s">
        <v>6376</v>
      </c>
      <c r="N3445" t="s">
        <v>6349</v>
      </c>
      <c r="O3445" s="5">
        <f>0</f>
        <v>0</v>
      </c>
    </row>
    <row r="3446" spans="1:15" hidden="1" x14ac:dyDescent="0.35">
      <c r="A3446" t="s">
        <v>6942</v>
      </c>
      <c r="B3446" t="s">
        <v>1099</v>
      </c>
      <c r="C3446" t="s">
        <v>6371</v>
      </c>
      <c r="D3446" t="s">
        <v>1314</v>
      </c>
      <c r="E3446" t="s">
        <v>119</v>
      </c>
      <c r="F3446" t="s">
        <v>119</v>
      </c>
      <c r="G3446" t="s">
        <v>154</v>
      </c>
      <c r="H3446" t="s">
        <v>5707</v>
      </c>
      <c r="I3446" t="s">
        <v>6377</v>
      </c>
      <c r="N3446" t="s">
        <v>6349</v>
      </c>
      <c r="O3446" s="5">
        <f>0</f>
        <v>0</v>
      </c>
    </row>
    <row r="3447" spans="1:15" hidden="1" x14ac:dyDescent="0.35">
      <c r="A3447" t="s">
        <v>6942</v>
      </c>
      <c r="B3447" t="s">
        <v>1099</v>
      </c>
      <c r="C3447" t="s">
        <v>6371</v>
      </c>
      <c r="D3447" t="s">
        <v>1314</v>
      </c>
      <c r="E3447" t="s">
        <v>119</v>
      </c>
      <c r="F3447" t="s">
        <v>119</v>
      </c>
      <c r="G3447" t="s">
        <v>154</v>
      </c>
      <c r="H3447" t="s">
        <v>5707</v>
      </c>
      <c r="I3447" t="s">
        <v>6425</v>
      </c>
      <c r="N3447" t="s">
        <v>6349</v>
      </c>
      <c r="O3447" s="5">
        <f>0</f>
        <v>0</v>
      </c>
    </row>
    <row r="3448" spans="1:15" hidden="1" x14ac:dyDescent="0.35">
      <c r="A3448" t="s">
        <v>6942</v>
      </c>
      <c r="B3448" t="s">
        <v>1099</v>
      </c>
      <c r="C3448" t="s">
        <v>6371</v>
      </c>
      <c r="D3448" t="s">
        <v>1314</v>
      </c>
      <c r="E3448" t="s">
        <v>119</v>
      </c>
      <c r="F3448" t="s">
        <v>119</v>
      </c>
      <c r="G3448" t="s">
        <v>154</v>
      </c>
      <c r="H3448" t="s">
        <v>6347</v>
      </c>
      <c r="I3448" t="s">
        <v>6374</v>
      </c>
      <c r="N3448" t="s">
        <v>6349</v>
      </c>
      <c r="O3448" s="5">
        <f>0</f>
        <v>0</v>
      </c>
    </row>
    <row r="3449" spans="1:15" hidden="1" x14ac:dyDescent="0.35">
      <c r="A3449" t="s">
        <v>6942</v>
      </c>
      <c r="B3449" t="s">
        <v>1099</v>
      </c>
      <c r="C3449" t="s">
        <v>6371</v>
      </c>
      <c r="D3449" t="s">
        <v>1314</v>
      </c>
      <c r="E3449" t="s">
        <v>119</v>
      </c>
      <c r="F3449" t="s">
        <v>119</v>
      </c>
      <c r="G3449" t="s">
        <v>154</v>
      </c>
      <c r="H3449" t="s">
        <v>6347</v>
      </c>
      <c r="I3449" t="s">
        <v>6375</v>
      </c>
      <c r="N3449" t="s">
        <v>6349</v>
      </c>
      <c r="O3449" s="5">
        <f>0</f>
        <v>0</v>
      </c>
    </row>
    <row r="3450" spans="1:15" hidden="1" x14ac:dyDescent="0.35">
      <c r="A3450" t="s">
        <v>6942</v>
      </c>
      <c r="B3450" t="s">
        <v>1099</v>
      </c>
      <c r="C3450" t="s">
        <v>6371</v>
      </c>
      <c r="D3450" t="s">
        <v>1314</v>
      </c>
      <c r="E3450" t="s">
        <v>119</v>
      </c>
      <c r="F3450" t="s">
        <v>119</v>
      </c>
      <c r="G3450" t="s">
        <v>154</v>
      </c>
      <c r="H3450" t="s">
        <v>5707</v>
      </c>
      <c r="I3450" t="s">
        <v>6379</v>
      </c>
      <c r="N3450" t="s">
        <v>6349</v>
      </c>
      <c r="O3450" s="5">
        <f>0</f>
        <v>0</v>
      </c>
    </row>
    <row r="3451" spans="1:15" hidden="1" x14ac:dyDescent="0.35">
      <c r="A3451" t="s">
        <v>6942</v>
      </c>
      <c r="B3451" t="s">
        <v>1099</v>
      </c>
      <c r="C3451" t="s">
        <v>6371</v>
      </c>
      <c r="D3451" t="s">
        <v>1314</v>
      </c>
      <c r="E3451" t="s">
        <v>119</v>
      </c>
      <c r="F3451" t="s">
        <v>119</v>
      </c>
      <c r="G3451" t="s">
        <v>154</v>
      </c>
      <c r="H3451" t="s">
        <v>6347</v>
      </c>
      <c r="I3451" t="s">
        <v>6376</v>
      </c>
      <c r="N3451" t="s">
        <v>6349</v>
      </c>
      <c r="O3451" s="5">
        <f>0</f>
        <v>0</v>
      </c>
    </row>
    <row r="3452" spans="1:15" hidden="1" x14ac:dyDescent="0.35">
      <c r="A3452" t="s">
        <v>6942</v>
      </c>
      <c r="B3452" t="s">
        <v>1099</v>
      </c>
      <c r="C3452" t="s">
        <v>6371</v>
      </c>
      <c r="D3452" t="s">
        <v>1314</v>
      </c>
      <c r="E3452" t="s">
        <v>119</v>
      </c>
      <c r="F3452" t="s">
        <v>119</v>
      </c>
      <c r="G3452" t="s">
        <v>154</v>
      </c>
      <c r="H3452" t="s">
        <v>5707</v>
      </c>
      <c r="I3452" t="s">
        <v>6372</v>
      </c>
      <c r="N3452" t="s">
        <v>6349</v>
      </c>
      <c r="O3452" s="5">
        <f>0</f>
        <v>0</v>
      </c>
    </row>
    <row r="3453" spans="1:15" hidden="1" x14ac:dyDescent="0.35">
      <c r="A3453" t="s">
        <v>6942</v>
      </c>
      <c r="B3453" t="s">
        <v>1099</v>
      </c>
      <c r="C3453" t="s">
        <v>6371</v>
      </c>
      <c r="D3453" t="s">
        <v>1150</v>
      </c>
      <c r="E3453" t="s">
        <v>119</v>
      </c>
      <c r="F3453" t="s">
        <v>119</v>
      </c>
      <c r="G3453" t="s">
        <v>162</v>
      </c>
      <c r="H3453" t="s">
        <v>5707</v>
      </c>
      <c r="I3453" t="s">
        <v>6421</v>
      </c>
      <c r="N3453" t="s">
        <v>6349</v>
      </c>
      <c r="O3453" s="5">
        <f>0</f>
        <v>0</v>
      </c>
    </row>
    <row r="3454" spans="1:15" hidden="1" x14ac:dyDescent="0.35">
      <c r="A3454" t="s">
        <v>6942</v>
      </c>
      <c r="B3454" t="s">
        <v>1099</v>
      </c>
      <c r="C3454" t="s">
        <v>6371</v>
      </c>
      <c r="D3454" t="s">
        <v>1150</v>
      </c>
      <c r="E3454" t="s">
        <v>119</v>
      </c>
      <c r="F3454" t="s">
        <v>119</v>
      </c>
      <c r="G3454" t="s">
        <v>154</v>
      </c>
      <c r="H3454" t="s">
        <v>5707</v>
      </c>
      <c r="I3454" t="s">
        <v>6377</v>
      </c>
      <c r="N3454" t="s">
        <v>6349</v>
      </c>
      <c r="O3454" s="5">
        <f>0</f>
        <v>0</v>
      </c>
    </row>
    <row r="3455" spans="1:15" hidden="1" x14ac:dyDescent="0.35">
      <c r="A3455" t="s">
        <v>6942</v>
      </c>
      <c r="B3455" t="s">
        <v>1099</v>
      </c>
      <c r="C3455" t="s">
        <v>6371</v>
      </c>
      <c r="D3455" t="s">
        <v>1150</v>
      </c>
      <c r="E3455" t="s">
        <v>119</v>
      </c>
      <c r="F3455" t="s">
        <v>119</v>
      </c>
      <c r="G3455" t="s">
        <v>154</v>
      </c>
      <c r="H3455" t="s">
        <v>6347</v>
      </c>
      <c r="I3455" t="s">
        <v>6376</v>
      </c>
      <c r="N3455" t="s">
        <v>6349</v>
      </c>
      <c r="O3455" s="5">
        <f>0</f>
        <v>0</v>
      </c>
    </row>
    <row r="3456" spans="1:15" hidden="1" x14ac:dyDescent="0.35">
      <c r="A3456" t="s">
        <v>6942</v>
      </c>
      <c r="B3456" t="s">
        <v>1099</v>
      </c>
      <c r="C3456" t="s">
        <v>6371</v>
      </c>
      <c r="D3456" t="s">
        <v>1150</v>
      </c>
      <c r="E3456" t="s">
        <v>119</v>
      </c>
      <c r="F3456" t="s">
        <v>119</v>
      </c>
      <c r="G3456" t="s">
        <v>154</v>
      </c>
      <c r="H3456" t="s">
        <v>6347</v>
      </c>
      <c r="I3456" t="s">
        <v>6374</v>
      </c>
      <c r="N3456" t="s">
        <v>6349</v>
      </c>
      <c r="O3456" s="5">
        <f>0</f>
        <v>0</v>
      </c>
    </row>
    <row r="3457" spans="1:15" hidden="1" x14ac:dyDescent="0.35">
      <c r="A3457" t="s">
        <v>6942</v>
      </c>
      <c r="B3457" t="s">
        <v>1099</v>
      </c>
      <c r="C3457" t="s">
        <v>6371</v>
      </c>
      <c r="D3457" t="s">
        <v>1150</v>
      </c>
      <c r="E3457" t="s">
        <v>119</v>
      </c>
      <c r="F3457" t="s">
        <v>119</v>
      </c>
      <c r="G3457" t="s">
        <v>154</v>
      </c>
      <c r="H3457" t="s">
        <v>6347</v>
      </c>
      <c r="I3457" t="s">
        <v>6375</v>
      </c>
      <c r="N3457" t="s">
        <v>6349</v>
      </c>
      <c r="O3457" s="5">
        <f>0</f>
        <v>0</v>
      </c>
    </row>
    <row r="3458" spans="1:15" hidden="1" x14ac:dyDescent="0.35">
      <c r="A3458" t="s">
        <v>6942</v>
      </c>
      <c r="B3458" t="s">
        <v>1099</v>
      </c>
      <c r="C3458" t="s">
        <v>6371</v>
      </c>
      <c r="D3458" t="s">
        <v>1150</v>
      </c>
      <c r="E3458" t="s">
        <v>119</v>
      </c>
      <c r="F3458" t="s">
        <v>119</v>
      </c>
      <c r="G3458" t="s">
        <v>154</v>
      </c>
      <c r="H3458" t="s">
        <v>5707</v>
      </c>
      <c r="I3458" t="s">
        <v>6379</v>
      </c>
      <c r="N3458" t="s">
        <v>6349</v>
      </c>
      <c r="O3458" s="5">
        <f>0</f>
        <v>0</v>
      </c>
    </row>
    <row r="3459" spans="1:15" hidden="1" x14ac:dyDescent="0.35">
      <c r="A3459" t="s">
        <v>6942</v>
      </c>
      <c r="B3459" t="s">
        <v>1099</v>
      </c>
      <c r="C3459" t="s">
        <v>6371</v>
      </c>
      <c r="D3459" t="s">
        <v>1150</v>
      </c>
      <c r="E3459" t="s">
        <v>119</v>
      </c>
      <c r="F3459" t="s">
        <v>119</v>
      </c>
      <c r="G3459" t="s">
        <v>154</v>
      </c>
      <c r="H3459" t="s">
        <v>5707</v>
      </c>
      <c r="I3459" t="s">
        <v>6372</v>
      </c>
      <c r="N3459" t="s">
        <v>6349</v>
      </c>
      <c r="O3459" s="5">
        <f>0</f>
        <v>0</v>
      </c>
    </row>
    <row r="3460" spans="1:15" hidden="1" x14ac:dyDescent="0.35">
      <c r="A3460" t="s">
        <v>6942</v>
      </c>
      <c r="B3460" t="s">
        <v>1099</v>
      </c>
      <c r="C3460" t="s">
        <v>6371</v>
      </c>
      <c r="D3460" t="s">
        <v>1154</v>
      </c>
      <c r="E3460" t="s">
        <v>119</v>
      </c>
      <c r="F3460" t="s">
        <v>119</v>
      </c>
      <c r="G3460" t="s">
        <v>154</v>
      </c>
      <c r="H3460" t="s">
        <v>6347</v>
      </c>
      <c r="I3460" t="s">
        <v>6374</v>
      </c>
      <c r="N3460" t="s">
        <v>6349</v>
      </c>
      <c r="O3460" s="5">
        <f>0</f>
        <v>0</v>
      </c>
    </row>
    <row r="3461" spans="1:15" hidden="1" x14ac:dyDescent="0.35">
      <c r="A3461" t="s">
        <v>6942</v>
      </c>
      <c r="B3461" t="s">
        <v>1099</v>
      </c>
      <c r="C3461" t="s">
        <v>6371</v>
      </c>
      <c r="D3461" t="s">
        <v>1154</v>
      </c>
      <c r="E3461" t="s">
        <v>119</v>
      </c>
      <c r="F3461" t="s">
        <v>119</v>
      </c>
      <c r="G3461" t="s">
        <v>154</v>
      </c>
      <c r="H3461" t="s">
        <v>6347</v>
      </c>
      <c r="I3461" t="s">
        <v>6376</v>
      </c>
      <c r="N3461" t="s">
        <v>6349</v>
      </c>
      <c r="O3461" s="5">
        <f>0</f>
        <v>0</v>
      </c>
    </row>
    <row r="3462" spans="1:15" hidden="1" x14ac:dyDescent="0.35">
      <c r="A3462" t="s">
        <v>6942</v>
      </c>
      <c r="B3462" t="s">
        <v>1099</v>
      </c>
      <c r="C3462" t="s">
        <v>6371</v>
      </c>
      <c r="D3462" t="s">
        <v>1154</v>
      </c>
      <c r="E3462" t="s">
        <v>119</v>
      </c>
      <c r="F3462" t="s">
        <v>119</v>
      </c>
      <c r="G3462" t="s">
        <v>154</v>
      </c>
      <c r="H3462" t="s">
        <v>6347</v>
      </c>
      <c r="I3462" t="s">
        <v>6375</v>
      </c>
      <c r="N3462" t="s">
        <v>6349</v>
      </c>
      <c r="O3462" s="5">
        <f>0</f>
        <v>0</v>
      </c>
    </row>
    <row r="3463" spans="1:15" hidden="1" x14ac:dyDescent="0.35">
      <c r="A3463" t="s">
        <v>6942</v>
      </c>
      <c r="B3463" t="s">
        <v>1099</v>
      </c>
      <c r="C3463" t="s">
        <v>6371</v>
      </c>
      <c r="D3463" t="s">
        <v>1154</v>
      </c>
      <c r="E3463" t="s">
        <v>119</v>
      </c>
      <c r="F3463" t="s">
        <v>119</v>
      </c>
      <c r="G3463" t="s">
        <v>154</v>
      </c>
      <c r="H3463" t="s">
        <v>5707</v>
      </c>
      <c r="I3463" t="s">
        <v>6379</v>
      </c>
      <c r="N3463" t="s">
        <v>6349</v>
      </c>
      <c r="O3463" s="5">
        <f>0</f>
        <v>0</v>
      </c>
    </row>
    <row r="3464" spans="1:15" hidden="1" x14ac:dyDescent="0.35">
      <c r="A3464" t="s">
        <v>6942</v>
      </c>
      <c r="B3464" t="s">
        <v>1099</v>
      </c>
      <c r="C3464" t="s">
        <v>6371</v>
      </c>
      <c r="D3464" t="s">
        <v>1154</v>
      </c>
      <c r="E3464" t="s">
        <v>119</v>
      </c>
      <c r="F3464" t="s">
        <v>119</v>
      </c>
      <c r="G3464" t="s">
        <v>162</v>
      </c>
      <c r="H3464" t="s">
        <v>5707</v>
      </c>
      <c r="I3464" t="s">
        <v>6421</v>
      </c>
      <c r="N3464" t="s">
        <v>6349</v>
      </c>
      <c r="O3464" s="5">
        <f>0</f>
        <v>0</v>
      </c>
    </row>
    <row r="3465" spans="1:15" hidden="1" x14ac:dyDescent="0.35">
      <c r="A3465" t="s">
        <v>6942</v>
      </c>
      <c r="B3465" t="s">
        <v>1099</v>
      </c>
      <c r="C3465" t="s">
        <v>6371</v>
      </c>
      <c r="D3465" t="s">
        <v>1154</v>
      </c>
      <c r="E3465" t="s">
        <v>119</v>
      </c>
      <c r="F3465" t="s">
        <v>119</v>
      </c>
      <c r="G3465" t="s">
        <v>154</v>
      </c>
      <c r="H3465" t="s">
        <v>5707</v>
      </c>
      <c r="I3465" t="s">
        <v>6372</v>
      </c>
      <c r="N3465" t="s">
        <v>6349</v>
      </c>
      <c r="O3465" s="5">
        <f>0</f>
        <v>0</v>
      </c>
    </row>
    <row r="3466" spans="1:15" hidden="1" x14ac:dyDescent="0.35">
      <c r="A3466" t="s">
        <v>6942</v>
      </c>
      <c r="B3466" t="s">
        <v>1099</v>
      </c>
      <c r="C3466" t="s">
        <v>6371</v>
      </c>
      <c r="D3466" t="s">
        <v>1154</v>
      </c>
      <c r="E3466" t="s">
        <v>119</v>
      </c>
      <c r="F3466" t="s">
        <v>119</v>
      </c>
      <c r="G3466" t="s">
        <v>154</v>
      </c>
      <c r="H3466" t="s">
        <v>5707</v>
      </c>
      <c r="I3466" t="s">
        <v>6377</v>
      </c>
      <c r="N3466" t="s">
        <v>6349</v>
      </c>
      <c r="O3466" s="5">
        <f>0</f>
        <v>0</v>
      </c>
    </row>
    <row r="3467" spans="1:15" hidden="1" x14ac:dyDescent="0.35">
      <c r="A3467" t="s">
        <v>6942</v>
      </c>
      <c r="B3467" t="s">
        <v>1099</v>
      </c>
      <c r="C3467" t="s">
        <v>6371</v>
      </c>
      <c r="D3467" t="s">
        <v>1318</v>
      </c>
      <c r="E3467" t="s">
        <v>119</v>
      </c>
      <c r="F3467" t="s">
        <v>119</v>
      </c>
      <c r="G3467" t="s">
        <v>162</v>
      </c>
      <c r="H3467" t="s">
        <v>5707</v>
      </c>
      <c r="I3467" t="s">
        <v>6421</v>
      </c>
      <c r="N3467" t="s">
        <v>6349</v>
      </c>
      <c r="O3467" s="5">
        <f>0</f>
        <v>0</v>
      </c>
    </row>
    <row r="3468" spans="1:15" hidden="1" x14ac:dyDescent="0.35">
      <c r="A3468" t="s">
        <v>6942</v>
      </c>
      <c r="B3468" t="s">
        <v>1099</v>
      </c>
      <c r="C3468" t="s">
        <v>6371</v>
      </c>
      <c r="D3468" t="s">
        <v>1318</v>
      </c>
      <c r="E3468" t="s">
        <v>119</v>
      </c>
      <c r="F3468" t="s">
        <v>119</v>
      </c>
      <c r="G3468" t="s">
        <v>154</v>
      </c>
      <c r="H3468" t="s">
        <v>5707</v>
      </c>
      <c r="I3468" t="s">
        <v>6425</v>
      </c>
      <c r="N3468" t="s">
        <v>6349</v>
      </c>
      <c r="O3468" s="5">
        <f>0</f>
        <v>0</v>
      </c>
    </row>
    <row r="3469" spans="1:15" hidden="1" x14ac:dyDescent="0.35">
      <c r="A3469" t="s">
        <v>6942</v>
      </c>
      <c r="B3469" t="s">
        <v>1099</v>
      </c>
      <c r="C3469" t="s">
        <v>6371</v>
      </c>
      <c r="D3469" t="s">
        <v>1318</v>
      </c>
      <c r="E3469" t="s">
        <v>119</v>
      </c>
      <c r="F3469" t="s">
        <v>119</v>
      </c>
      <c r="G3469" t="s">
        <v>162</v>
      </c>
      <c r="H3469" t="s">
        <v>6347</v>
      </c>
      <c r="I3469" t="s">
        <v>6378</v>
      </c>
      <c r="N3469" t="s">
        <v>6349</v>
      </c>
      <c r="O3469" s="5">
        <f>0</f>
        <v>0</v>
      </c>
    </row>
    <row r="3470" spans="1:15" hidden="1" x14ac:dyDescent="0.35">
      <c r="A3470" t="s">
        <v>6942</v>
      </c>
      <c r="B3470" t="s">
        <v>1099</v>
      </c>
      <c r="C3470" t="s">
        <v>6371</v>
      </c>
      <c r="D3470" t="s">
        <v>1318</v>
      </c>
      <c r="E3470" t="s">
        <v>119</v>
      </c>
      <c r="F3470" t="s">
        <v>119</v>
      </c>
      <c r="G3470" t="s">
        <v>154</v>
      </c>
      <c r="H3470" t="s">
        <v>6347</v>
      </c>
      <c r="I3470" t="s">
        <v>6375</v>
      </c>
      <c r="N3470" t="s">
        <v>6349</v>
      </c>
      <c r="O3470" s="5">
        <f>0</f>
        <v>0</v>
      </c>
    </row>
    <row r="3471" spans="1:15" hidden="1" x14ac:dyDescent="0.35">
      <c r="A3471" t="s">
        <v>6942</v>
      </c>
      <c r="B3471" t="s">
        <v>1099</v>
      </c>
      <c r="C3471" t="s">
        <v>6371</v>
      </c>
      <c r="D3471" t="s">
        <v>1318</v>
      </c>
      <c r="E3471" t="s">
        <v>119</v>
      </c>
      <c r="F3471" t="s">
        <v>119</v>
      </c>
      <c r="G3471" t="s">
        <v>154</v>
      </c>
      <c r="H3471" t="s">
        <v>5707</v>
      </c>
      <c r="I3471" t="s">
        <v>6372</v>
      </c>
      <c r="N3471" t="s">
        <v>6349</v>
      </c>
      <c r="O3471" s="5">
        <f>0</f>
        <v>0</v>
      </c>
    </row>
    <row r="3472" spans="1:15" hidden="1" x14ac:dyDescent="0.35">
      <c r="A3472" t="s">
        <v>6942</v>
      </c>
      <c r="B3472" t="s">
        <v>1099</v>
      </c>
      <c r="C3472" t="s">
        <v>6371</v>
      </c>
      <c r="D3472" t="s">
        <v>1318</v>
      </c>
      <c r="E3472" t="s">
        <v>119</v>
      </c>
      <c r="F3472" t="s">
        <v>119</v>
      </c>
      <c r="G3472" t="s">
        <v>154</v>
      </c>
      <c r="H3472" t="s">
        <v>6347</v>
      </c>
      <c r="I3472" t="s">
        <v>6374</v>
      </c>
      <c r="N3472" t="s">
        <v>6349</v>
      </c>
      <c r="O3472" s="5">
        <f>0</f>
        <v>0</v>
      </c>
    </row>
    <row r="3473" spans="1:15" hidden="1" x14ac:dyDescent="0.35">
      <c r="A3473" t="s">
        <v>6942</v>
      </c>
      <c r="B3473" t="s">
        <v>1099</v>
      </c>
      <c r="C3473" t="s">
        <v>6371</v>
      </c>
      <c r="D3473" t="s">
        <v>1318</v>
      </c>
      <c r="E3473" t="s">
        <v>119</v>
      </c>
      <c r="F3473" t="s">
        <v>119</v>
      </c>
      <c r="G3473" t="s">
        <v>154</v>
      </c>
      <c r="H3473" t="s">
        <v>5707</v>
      </c>
      <c r="I3473" t="s">
        <v>6377</v>
      </c>
      <c r="N3473" t="s">
        <v>6349</v>
      </c>
      <c r="O3473" s="5">
        <f>0</f>
        <v>0</v>
      </c>
    </row>
    <row r="3474" spans="1:15" hidden="1" x14ac:dyDescent="0.35">
      <c r="A3474" t="s">
        <v>6942</v>
      </c>
      <c r="B3474" t="s">
        <v>1099</v>
      </c>
      <c r="C3474" t="s">
        <v>6371</v>
      </c>
      <c r="D3474" t="s">
        <v>1318</v>
      </c>
      <c r="E3474" t="s">
        <v>119</v>
      </c>
      <c r="F3474" t="s">
        <v>119</v>
      </c>
      <c r="G3474" t="s">
        <v>154</v>
      </c>
      <c r="H3474" t="s">
        <v>6347</v>
      </c>
      <c r="I3474" t="s">
        <v>6376</v>
      </c>
      <c r="N3474" t="s">
        <v>6349</v>
      </c>
      <c r="O3474" s="5">
        <f>0</f>
        <v>0</v>
      </c>
    </row>
    <row r="3475" spans="1:15" hidden="1" x14ac:dyDescent="0.35">
      <c r="A3475" t="s">
        <v>6942</v>
      </c>
      <c r="B3475" t="s">
        <v>1099</v>
      </c>
      <c r="C3475" t="s">
        <v>6371</v>
      </c>
      <c r="D3475" t="s">
        <v>1322</v>
      </c>
      <c r="E3475" t="s">
        <v>119</v>
      </c>
      <c r="F3475" t="s">
        <v>119</v>
      </c>
      <c r="G3475" t="s">
        <v>154</v>
      </c>
      <c r="H3475" t="s">
        <v>6347</v>
      </c>
      <c r="I3475" t="s">
        <v>6374</v>
      </c>
      <c r="N3475" t="s">
        <v>6349</v>
      </c>
      <c r="O3475" s="5">
        <f>0</f>
        <v>0</v>
      </c>
    </row>
    <row r="3476" spans="1:15" hidden="1" x14ac:dyDescent="0.35">
      <c r="A3476" t="s">
        <v>6942</v>
      </c>
      <c r="B3476" t="s">
        <v>1099</v>
      </c>
      <c r="C3476" t="s">
        <v>6371</v>
      </c>
      <c r="D3476" t="s">
        <v>1322</v>
      </c>
      <c r="E3476" t="s">
        <v>119</v>
      </c>
      <c r="F3476" t="s">
        <v>119</v>
      </c>
      <c r="G3476" t="s">
        <v>154</v>
      </c>
      <c r="H3476" t="s">
        <v>5707</v>
      </c>
      <c r="I3476" t="s">
        <v>6425</v>
      </c>
      <c r="N3476" t="s">
        <v>6349</v>
      </c>
      <c r="O3476" s="5">
        <f>0</f>
        <v>0</v>
      </c>
    </row>
    <row r="3477" spans="1:15" hidden="1" x14ac:dyDescent="0.35">
      <c r="A3477" t="s">
        <v>6942</v>
      </c>
      <c r="B3477" t="s">
        <v>1099</v>
      </c>
      <c r="C3477" t="s">
        <v>6371</v>
      </c>
      <c r="D3477" t="s">
        <v>1322</v>
      </c>
      <c r="E3477" t="s">
        <v>119</v>
      </c>
      <c r="F3477" t="s">
        <v>119</v>
      </c>
      <c r="G3477" t="s">
        <v>154</v>
      </c>
      <c r="H3477" t="s">
        <v>5707</v>
      </c>
      <c r="I3477" t="s">
        <v>6372</v>
      </c>
      <c r="N3477" t="s">
        <v>6349</v>
      </c>
      <c r="O3477" s="5">
        <f>0</f>
        <v>0</v>
      </c>
    </row>
    <row r="3478" spans="1:15" hidden="1" x14ac:dyDescent="0.35">
      <c r="A3478" t="s">
        <v>6942</v>
      </c>
      <c r="B3478" t="s">
        <v>1099</v>
      </c>
      <c r="C3478" t="s">
        <v>6371</v>
      </c>
      <c r="D3478" t="s">
        <v>1322</v>
      </c>
      <c r="E3478" t="s">
        <v>119</v>
      </c>
      <c r="F3478" t="s">
        <v>119</v>
      </c>
      <c r="G3478" t="s">
        <v>154</v>
      </c>
      <c r="H3478" t="s">
        <v>5707</v>
      </c>
      <c r="I3478" t="s">
        <v>6377</v>
      </c>
      <c r="N3478" t="s">
        <v>6349</v>
      </c>
      <c r="O3478" s="5">
        <f>0</f>
        <v>0</v>
      </c>
    </row>
    <row r="3479" spans="1:15" hidden="1" x14ac:dyDescent="0.35">
      <c r="A3479" t="s">
        <v>6942</v>
      </c>
      <c r="B3479" t="s">
        <v>1099</v>
      </c>
      <c r="C3479" t="s">
        <v>6371</v>
      </c>
      <c r="D3479" t="s">
        <v>1322</v>
      </c>
      <c r="E3479" t="s">
        <v>119</v>
      </c>
      <c r="F3479" t="s">
        <v>119</v>
      </c>
      <c r="G3479" t="s">
        <v>162</v>
      </c>
      <c r="H3479" t="s">
        <v>6347</v>
      </c>
      <c r="I3479" t="s">
        <v>6378</v>
      </c>
      <c r="N3479" t="s">
        <v>6349</v>
      </c>
      <c r="O3479" s="5">
        <f>0</f>
        <v>0</v>
      </c>
    </row>
    <row r="3480" spans="1:15" hidden="1" x14ac:dyDescent="0.35">
      <c r="A3480" t="s">
        <v>6942</v>
      </c>
      <c r="B3480" t="s">
        <v>1099</v>
      </c>
      <c r="C3480" t="s">
        <v>6371</v>
      </c>
      <c r="D3480" t="s">
        <v>1322</v>
      </c>
      <c r="E3480" t="s">
        <v>119</v>
      </c>
      <c r="F3480" t="s">
        <v>119</v>
      </c>
      <c r="G3480" t="s">
        <v>154</v>
      </c>
      <c r="H3480" t="s">
        <v>6347</v>
      </c>
      <c r="I3480" t="s">
        <v>6375</v>
      </c>
      <c r="N3480" t="s">
        <v>6349</v>
      </c>
      <c r="O3480" s="5">
        <f>0</f>
        <v>0</v>
      </c>
    </row>
    <row r="3481" spans="1:15" hidden="1" x14ac:dyDescent="0.35">
      <c r="A3481" t="s">
        <v>6942</v>
      </c>
      <c r="B3481" t="s">
        <v>1099</v>
      </c>
      <c r="C3481" t="s">
        <v>6371</v>
      </c>
      <c r="D3481" t="s">
        <v>1322</v>
      </c>
      <c r="E3481" t="s">
        <v>119</v>
      </c>
      <c r="F3481" t="s">
        <v>119</v>
      </c>
      <c r="G3481" t="s">
        <v>154</v>
      </c>
      <c r="H3481" t="s">
        <v>6347</v>
      </c>
      <c r="I3481" t="s">
        <v>6376</v>
      </c>
      <c r="N3481" t="s">
        <v>6349</v>
      </c>
      <c r="O3481" s="5">
        <f>0</f>
        <v>0</v>
      </c>
    </row>
    <row r="3482" spans="1:15" hidden="1" x14ac:dyDescent="0.35">
      <c r="A3482" t="s">
        <v>6942</v>
      </c>
      <c r="B3482" t="s">
        <v>1099</v>
      </c>
      <c r="C3482" t="s">
        <v>6442</v>
      </c>
      <c r="D3482" t="s">
        <v>7354</v>
      </c>
      <c r="E3482" t="s">
        <v>119</v>
      </c>
      <c r="F3482" t="s">
        <v>119</v>
      </c>
      <c r="G3482" t="s">
        <v>162</v>
      </c>
      <c r="H3482" t="s">
        <v>5707</v>
      </c>
      <c r="I3482" t="s">
        <v>6757</v>
      </c>
      <c r="N3482" t="s">
        <v>6349</v>
      </c>
      <c r="O3482" s="5">
        <f>0</f>
        <v>0</v>
      </c>
    </row>
    <row r="3483" spans="1:15" hidden="1" x14ac:dyDescent="0.35">
      <c r="A3483" t="s">
        <v>6942</v>
      </c>
      <c r="B3483" t="s">
        <v>1099</v>
      </c>
      <c r="C3483" t="s">
        <v>6442</v>
      </c>
      <c r="D3483" t="s">
        <v>2945</v>
      </c>
      <c r="E3483" t="s">
        <v>119</v>
      </c>
      <c r="F3483" t="s">
        <v>119</v>
      </c>
      <c r="G3483" t="s">
        <v>162</v>
      </c>
      <c r="H3483" t="s">
        <v>6347</v>
      </c>
      <c r="I3483" t="s">
        <v>6455</v>
      </c>
      <c r="N3483" t="s">
        <v>6349</v>
      </c>
      <c r="O3483" s="5">
        <f>0</f>
        <v>0</v>
      </c>
    </row>
    <row r="3484" spans="1:15" hidden="1" x14ac:dyDescent="0.35">
      <c r="A3484" t="s">
        <v>6942</v>
      </c>
      <c r="B3484" t="s">
        <v>1099</v>
      </c>
      <c r="C3484" t="s">
        <v>6442</v>
      </c>
      <c r="D3484" t="s">
        <v>2945</v>
      </c>
      <c r="E3484" t="s">
        <v>119</v>
      </c>
      <c r="F3484" t="s">
        <v>119</v>
      </c>
      <c r="G3484" t="s">
        <v>162</v>
      </c>
      <c r="H3484" t="s">
        <v>6347</v>
      </c>
      <c r="I3484" t="s">
        <v>6453</v>
      </c>
      <c r="N3484" t="s">
        <v>6349</v>
      </c>
      <c r="O3484" s="5">
        <f>0</f>
        <v>0</v>
      </c>
    </row>
    <row r="3485" spans="1:15" hidden="1" x14ac:dyDescent="0.35">
      <c r="A3485" t="s">
        <v>6942</v>
      </c>
      <c r="B3485" t="s">
        <v>1099</v>
      </c>
      <c r="C3485" t="s">
        <v>6442</v>
      </c>
      <c r="D3485" t="s">
        <v>2945</v>
      </c>
      <c r="E3485" t="s">
        <v>119</v>
      </c>
      <c r="F3485" t="s">
        <v>119</v>
      </c>
      <c r="G3485" t="s">
        <v>159</v>
      </c>
      <c r="H3485" t="s">
        <v>5707</v>
      </c>
      <c r="I3485" t="s">
        <v>6445</v>
      </c>
      <c r="N3485" t="s">
        <v>6349</v>
      </c>
      <c r="O3485" s="5">
        <f>0</f>
        <v>0</v>
      </c>
    </row>
    <row r="3486" spans="1:15" hidden="1" x14ac:dyDescent="0.35">
      <c r="A3486" t="s">
        <v>6942</v>
      </c>
      <c r="B3486" t="s">
        <v>1099</v>
      </c>
      <c r="C3486" t="s">
        <v>6442</v>
      </c>
      <c r="D3486" t="s">
        <v>2945</v>
      </c>
      <c r="E3486" t="s">
        <v>119</v>
      </c>
      <c r="F3486" t="s">
        <v>119</v>
      </c>
      <c r="G3486" t="s">
        <v>154</v>
      </c>
      <c r="H3486" t="s">
        <v>5707</v>
      </c>
      <c r="I3486" t="s">
        <v>6454</v>
      </c>
      <c r="N3486" t="s">
        <v>6349</v>
      </c>
      <c r="O3486" s="5">
        <f>0</f>
        <v>0</v>
      </c>
    </row>
    <row r="3487" spans="1:15" hidden="1" x14ac:dyDescent="0.35">
      <c r="A3487" t="s">
        <v>6942</v>
      </c>
      <c r="B3487" t="s">
        <v>1099</v>
      </c>
      <c r="C3487" t="s">
        <v>6442</v>
      </c>
      <c r="D3487" t="s">
        <v>2945</v>
      </c>
      <c r="E3487" t="s">
        <v>119</v>
      </c>
      <c r="F3487" t="s">
        <v>119</v>
      </c>
      <c r="G3487" t="s">
        <v>154</v>
      </c>
      <c r="H3487" t="s">
        <v>6347</v>
      </c>
      <c r="I3487" t="s">
        <v>7312</v>
      </c>
      <c r="N3487" t="s">
        <v>6349</v>
      </c>
      <c r="O3487" s="5">
        <f>0</f>
        <v>0</v>
      </c>
    </row>
    <row r="3488" spans="1:15" hidden="1" x14ac:dyDescent="0.35">
      <c r="A3488" t="s">
        <v>6942</v>
      </c>
      <c r="B3488" t="s">
        <v>1099</v>
      </c>
      <c r="C3488" t="s">
        <v>6442</v>
      </c>
      <c r="D3488" t="s">
        <v>2945</v>
      </c>
      <c r="E3488" t="s">
        <v>119</v>
      </c>
      <c r="F3488" t="s">
        <v>119</v>
      </c>
      <c r="G3488" t="s">
        <v>159</v>
      </c>
      <c r="H3488" t="s">
        <v>5707</v>
      </c>
      <c r="I3488" t="s">
        <v>7355</v>
      </c>
      <c r="N3488" t="s">
        <v>6349</v>
      </c>
      <c r="O3488" s="5">
        <f>0</f>
        <v>0</v>
      </c>
    </row>
    <row r="3489" spans="1:15" hidden="1" x14ac:dyDescent="0.35">
      <c r="A3489" t="s">
        <v>6942</v>
      </c>
      <c r="B3489" t="s">
        <v>1099</v>
      </c>
      <c r="C3489" t="s">
        <v>6442</v>
      </c>
      <c r="D3489" t="s">
        <v>2945</v>
      </c>
      <c r="E3489" t="s">
        <v>119</v>
      </c>
      <c r="F3489" t="s">
        <v>119</v>
      </c>
      <c r="G3489" t="s">
        <v>162</v>
      </c>
      <c r="H3489" t="s">
        <v>5707</v>
      </c>
      <c r="I3489" t="s">
        <v>6452</v>
      </c>
      <c r="N3489" t="s">
        <v>6349</v>
      </c>
      <c r="O3489" s="5">
        <f>0</f>
        <v>0</v>
      </c>
    </row>
    <row r="3490" spans="1:15" hidden="1" x14ac:dyDescent="0.35">
      <c r="A3490" t="s">
        <v>6942</v>
      </c>
      <c r="B3490" t="s">
        <v>1099</v>
      </c>
      <c r="C3490" t="s">
        <v>6442</v>
      </c>
      <c r="D3490" t="s">
        <v>2947</v>
      </c>
      <c r="E3490" t="s">
        <v>119</v>
      </c>
      <c r="F3490" t="s">
        <v>119</v>
      </c>
      <c r="G3490" t="s">
        <v>154</v>
      </c>
      <c r="H3490" t="s">
        <v>6347</v>
      </c>
      <c r="I3490" t="s">
        <v>7287</v>
      </c>
      <c r="N3490" t="s">
        <v>6349</v>
      </c>
      <c r="O3490" s="5">
        <f>0</f>
        <v>0</v>
      </c>
    </row>
    <row r="3491" spans="1:15" hidden="1" x14ac:dyDescent="0.35">
      <c r="A3491" t="s">
        <v>6942</v>
      </c>
      <c r="B3491" t="s">
        <v>1099</v>
      </c>
      <c r="C3491" t="s">
        <v>6442</v>
      </c>
      <c r="D3491" t="s">
        <v>2947</v>
      </c>
      <c r="E3491" t="s">
        <v>119</v>
      </c>
      <c r="F3491" t="s">
        <v>119</v>
      </c>
      <c r="G3491" t="s">
        <v>159</v>
      </c>
      <c r="H3491" t="s">
        <v>5707</v>
      </c>
      <c r="I3491" t="s">
        <v>6445</v>
      </c>
      <c r="N3491" t="s">
        <v>6349</v>
      </c>
      <c r="O3491" s="5">
        <f>0</f>
        <v>0</v>
      </c>
    </row>
    <row r="3492" spans="1:15" hidden="1" x14ac:dyDescent="0.35">
      <c r="A3492" t="s">
        <v>6942</v>
      </c>
      <c r="B3492" t="s">
        <v>1099</v>
      </c>
      <c r="C3492" t="s">
        <v>6442</v>
      </c>
      <c r="D3492" t="s">
        <v>2947</v>
      </c>
      <c r="E3492" t="s">
        <v>119</v>
      </c>
      <c r="F3492" t="s">
        <v>119</v>
      </c>
      <c r="G3492" t="s">
        <v>159</v>
      </c>
      <c r="H3492" t="s">
        <v>6347</v>
      </c>
      <c r="I3492" t="s">
        <v>6444</v>
      </c>
      <c r="N3492" t="s">
        <v>6349</v>
      </c>
      <c r="O3492" s="5">
        <f>0</f>
        <v>0</v>
      </c>
    </row>
    <row r="3493" spans="1:15" hidden="1" x14ac:dyDescent="0.35">
      <c r="A3493" t="s">
        <v>6942</v>
      </c>
      <c r="B3493" t="s">
        <v>1099</v>
      </c>
      <c r="C3493" t="s">
        <v>6442</v>
      </c>
      <c r="D3493" t="s">
        <v>2947</v>
      </c>
      <c r="E3493" t="s">
        <v>119</v>
      </c>
      <c r="F3493" t="s">
        <v>119</v>
      </c>
      <c r="G3493" t="s">
        <v>159</v>
      </c>
      <c r="H3493" t="s">
        <v>5707</v>
      </c>
      <c r="I3493" t="s">
        <v>7355</v>
      </c>
      <c r="N3493" t="s">
        <v>6349</v>
      </c>
      <c r="O3493" s="5">
        <f>0</f>
        <v>0</v>
      </c>
    </row>
    <row r="3494" spans="1:15" hidden="1" x14ac:dyDescent="0.35">
      <c r="A3494" t="s">
        <v>6942</v>
      </c>
      <c r="B3494" t="s">
        <v>1099</v>
      </c>
      <c r="C3494" t="s">
        <v>6442</v>
      </c>
      <c r="D3494" t="s">
        <v>2947</v>
      </c>
      <c r="E3494" t="s">
        <v>119</v>
      </c>
      <c r="F3494" t="s">
        <v>119</v>
      </c>
      <c r="G3494" t="s">
        <v>162</v>
      </c>
      <c r="H3494" t="s">
        <v>6347</v>
      </c>
      <c r="I3494" t="s">
        <v>6455</v>
      </c>
      <c r="N3494" t="s">
        <v>6349</v>
      </c>
      <c r="O3494" s="5">
        <f>0</f>
        <v>0</v>
      </c>
    </row>
    <row r="3495" spans="1:15" hidden="1" x14ac:dyDescent="0.35">
      <c r="A3495" t="s">
        <v>6942</v>
      </c>
      <c r="B3495" t="s">
        <v>1099</v>
      </c>
      <c r="C3495" t="s">
        <v>6442</v>
      </c>
      <c r="D3495" t="s">
        <v>2947</v>
      </c>
      <c r="E3495" t="s">
        <v>119</v>
      </c>
      <c r="F3495" t="s">
        <v>119</v>
      </c>
      <c r="G3495" t="s">
        <v>154</v>
      </c>
      <c r="H3495" t="s">
        <v>5707</v>
      </c>
      <c r="I3495" t="s">
        <v>6454</v>
      </c>
      <c r="N3495" t="s">
        <v>6349</v>
      </c>
      <c r="O3495" s="5">
        <f>0</f>
        <v>0</v>
      </c>
    </row>
    <row r="3496" spans="1:15" hidden="1" x14ac:dyDescent="0.35">
      <c r="A3496" t="s">
        <v>6942</v>
      </c>
      <c r="B3496" t="s">
        <v>1099</v>
      </c>
      <c r="C3496" t="s">
        <v>6442</v>
      </c>
      <c r="D3496" t="s">
        <v>2947</v>
      </c>
      <c r="E3496" t="s">
        <v>119</v>
      </c>
      <c r="F3496" t="s">
        <v>119</v>
      </c>
      <c r="G3496" t="s">
        <v>162</v>
      </c>
      <c r="H3496" t="s">
        <v>5707</v>
      </c>
      <c r="I3496" t="s">
        <v>6452</v>
      </c>
      <c r="N3496" t="s">
        <v>6349</v>
      </c>
      <c r="O3496" s="5">
        <f>0</f>
        <v>0</v>
      </c>
    </row>
    <row r="3497" spans="1:15" hidden="1" x14ac:dyDescent="0.35">
      <c r="A3497" t="s">
        <v>6942</v>
      </c>
      <c r="B3497" t="s">
        <v>1099</v>
      </c>
      <c r="C3497" t="s">
        <v>6442</v>
      </c>
      <c r="D3497" t="s">
        <v>2952</v>
      </c>
      <c r="E3497" t="s">
        <v>119</v>
      </c>
      <c r="F3497" t="s">
        <v>119</v>
      </c>
      <c r="G3497" t="s">
        <v>159</v>
      </c>
      <c r="H3497" t="s">
        <v>6347</v>
      </c>
      <c r="I3497" t="s">
        <v>6444</v>
      </c>
      <c r="N3497" t="s">
        <v>6349</v>
      </c>
      <c r="O3497" s="5">
        <f>0</f>
        <v>0</v>
      </c>
    </row>
    <row r="3498" spans="1:15" hidden="1" x14ac:dyDescent="0.35">
      <c r="A3498" t="s">
        <v>6942</v>
      </c>
      <c r="B3498" t="s">
        <v>1099</v>
      </c>
      <c r="C3498" t="s">
        <v>6442</v>
      </c>
      <c r="D3498" t="s">
        <v>2952</v>
      </c>
      <c r="E3498" t="s">
        <v>119</v>
      </c>
      <c r="F3498" t="s">
        <v>119</v>
      </c>
      <c r="G3498" t="s">
        <v>162</v>
      </c>
      <c r="H3498" t="s">
        <v>5707</v>
      </c>
      <c r="I3498" t="s">
        <v>6452</v>
      </c>
      <c r="N3498" t="s">
        <v>6349</v>
      </c>
      <c r="O3498" s="5">
        <f>0</f>
        <v>0</v>
      </c>
    </row>
    <row r="3499" spans="1:15" hidden="1" x14ac:dyDescent="0.35">
      <c r="A3499" t="s">
        <v>6942</v>
      </c>
      <c r="B3499" t="s">
        <v>1099</v>
      </c>
      <c r="C3499" t="s">
        <v>6442</v>
      </c>
      <c r="D3499" t="s">
        <v>2952</v>
      </c>
      <c r="E3499" t="s">
        <v>119</v>
      </c>
      <c r="F3499" t="s">
        <v>119</v>
      </c>
      <c r="G3499" t="s">
        <v>154</v>
      </c>
      <c r="H3499" t="s">
        <v>6347</v>
      </c>
      <c r="I3499" t="s">
        <v>7287</v>
      </c>
      <c r="N3499" t="s">
        <v>6349</v>
      </c>
      <c r="O3499" s="5">
        <f>0</f>
        <v>0</v>
      </c>
    </row>
    <row r="3500" spans="1:15" hidden="1" x14ac:dyDescent="0.35">
      <c r="A3500" t="s">
        <v>6942</v>
      </c>
      <c r="B3500" t="s">
        <v>1099</v>
      </c>
      <c r="C3500" t="s">
        <v>6442</v>
      </c>
      <c r="D3500" t="s">
        <v>2952</v>
      </c>
      <c r="E3500" t="s">
        <v>119</v>
      </c>
      <c r="F3500" t="s">
        <v>119</v>
      </c>
      <c r="G3500" t="s">
        <v>159</v>
      </c>
      <c r="H3500" t="s">
        <v>6347</v>
      </c>
      <c r="I3500" t="s">
        <v>6758</v>
      </c>
      <c r="N3500" t="s">
        <v>6349</v>
      </c>
      <c r="O3500" s="5">
        <f>0</f>
        <v>0</v>
      </c>
    </row>
    <row r="3501" spans="1:15" hidden="1" x14ac:dyDescent="0.35">
      <c r="A3501" t="s">
        <v>6942</v>
      </c>
      <c r="B3501" t="s">
        <v>1099</v>
      </c>
      <c r="C3501" t="s">
        <v>6442</v>
      </c>
      <c r="D3501" t="s">
        <v>2952</v>
      </c>
      <c r="E3501" t="s">
        <v>119</v>
      </c>
      <c r="F3501" t="s">
        <v>119</v>
      </c>
      <c r="G3501" t="s">
        <v>159</v>
      </c>
      <c r="H3501" t="s">
        <v>5707</v>
      </c>
      <c r="I3501" t="s">
        <v>6445</v>
      </c>
      <c r="N3501" t="s">
        <v>6349</v>
      </c>
      <c r="O3501" s="5">
        <f>0</f>
        <v>0</v>
      </c>
    </row>
    <row r="3502" spans="1:15" hidden="1" x14ac:dyDescent="0.35">
      <c r="A3502" t="s">
        <v>6942</v>
      </c>
      <c r="B3502" t="s">
        <v>1099</v>
      </c>
      <c r="C3502" t="s">
        <v>6442</v>
      </c>
      <c r="D3502" t="s">
        <v>2952</v>
      </c>
      <c r="E3502" t="s">
        <v>119</v>
      </c>
      <c r="F3502" t="s">
        <v>119</v>
      </c>
      <c r="G3502" t="s">
        <v>162</v>
      </c>
      <c r="H3502" t="s">
        <v>6347</v>
      </c>
      <c r="I3502" t="s">
        <v>6455</v>
      </c>
      <c r="N3502" t="s">
        <v>6349</v>
      </c>
      <c r="O3502" s="5">
        <f>0</f>
        <v>0</v>
      </c>
    </row>
    <row r="3503" spans="1:15" hidden="1" x14ac:dyDescent="0.35">
      <c r="A3503" t="s">
        <v>6942</v>
      </c>
      <c r="B3503" t="s">
        <v>1099</v>
      </c>
      <c r="C3503" t="s">
        <v>6442</v>
      </c>
      <c r="D3503" t="s">
        <v>2952</v>
      </c>
      <c r="E3503" t="s">
        <v>119</v>
      </c>
      <c r="F3503" t="s">
        <v>119</v>
      </c>
      <c r="G3503" t="s">
        <v>162</v>
      </c>
      <c r="H3503" t="s">
        <v>6347</v>
      </c>
      <c r="I3503" t="s">
        <v>6453</v>
      </c>
      <c r="N3503" t="s">
        <v>6349</v>
      </c>
      <c r="O3503" s="5">
        <f>0</f>
        <v>0</v>
      </c>
    </row>
    <row r="3504" spans="1:15" hidden="1" x14ac:dyDescent="0.35">
      <c r="A3504" t="s">
        <v>6942</v>
      </c>
      <c r="B3504" t="s">
        <v>1099</v>
      </c>
      <c r="C3504" t="s">
        <v>6442</v>
      </c>
      <c r="D3504" t="s">
        <v>2952</v>
      </c>
      <c r="E3504" t="s">
        <v>119</v>
      </c>
      <c r="F3504" t="s">
        <v>119</v>
      </c>
      <c r="G3504" t="s">
        <v>154</v>
      </c>
      <c r="H3504" t="s">
        <v>5707</v>
      </c>
      <c r="I3504" t="s">
        <v>6454</v>
      </c>
      <c r="N3504" t="s">
        <v>6349</v>
      </c>
      <c r="O3504" s="5">
        <f>0</f>
        <v>0</v>
      </c>
    </row>
    <row r="3505" spans="1:15" hidden="1" x14ac:dyDescent="0.35">
      <c r="A3505" t="s">
        <v>6942</v>
      </c>
      <c r="B3505" t="s">
        <v>1099</v>
      </c>
      <c r="C3505" t="s">
        <v>6442</v>
      </c>
      <c r="D3505" t="s">
        <v>2952</v>
      </c>
      <c r="E3505" t="s">
        <v>119</v>
      </c>
      <c r="F3505" t="s">
        <v>119</v>
      </c>
      <c r="G3505" t="s">
        <v>159</v>
      </c>
      <c r="H3505" t="s">
        <v>5707</v>
      </c>
      <c r="I3505" t="s">
        <v>7355</v>
      </c>
      <c r="N3505" t="s">
        <v>6349</v>
      </c>
      <c r="O3505" s="5">
        <f>0</f>
        <v>0</v>
      </c>
    </row>
    <row r="3506" spans="1:15" hidden="1" x14ac:dyDescent="0.35">
      <c r="A3506" t="s">
        <v>6942</v>
      </c>
      <c r="B3506" t="s">
        <v>1099</v>
      </c>
      <c r="C3506" t="s">
        <v>6442</v>
      </c>
      <c r="D3506" t="s">
        <v>7356</v>
      </c>
      <c r="E3506" t="s">
        <v>119</v>
      </c>
      <c r="F3506" t="s">
        <v>119</v>
      </c>
      <c r="G3506" t="s">
        <v>159</v>
      </c>
      <c r="H3506" t="s">
        <v>5707</v>
      </c>
      <c r="I3506" t="s">
        <v>6445</v>
      </c>
      <c r="N3506" t="s">
        <v>6349</v>
      </c>
      <c r="O3506" s="5">
        <f>0</f>
        <v>0</v>
      </c>
    </row>
    <row r="3507" spans="1:15" hidden="1" x14ac:dyDescent="0.35">
      <c r="A3507" t="s">
        <v>6942</v>
      </c>
      <c r="B3507" t="s">
        <v>1099</v>
      </c>
      <c r="C3507" t="s">
        <v>6442</v>
      </c>
      <c r="D3507" t="s">
        <v>7356</v>
      </c>
      <c r="E3507" t="s">
        <v>119</v>
      </c>
      <c r="F3507" t="s">
        <v>119</v>
      </c>
      <c r="G3507" t="s">
        <v>159</v>
      </c>
      <c r="H3507" t="s">
        <v>6347</v>
      </c>
      <c r="I3507" t="s">
        <v>6444</v>
      </c>
      <c r="N3507" t="s">
        <v>6349</v>
      </c>
      <c r="O3507" s="5">
        <f>0</f>
        <v>0</v>
      </c>
    </row>
    <row r="3508" spans="1:15" hidden="1" x14ac:dyDescent="0.35">
      <c r="A3508" t="s">
        <v>6942</v>
      </c>
      <c r="B3508" t="s">
        <v>1099</v>
      </c>
      <c r="C3508" t="s">
        <v>6442</v>
      </c>
      <c r="D3508" t="s">
        <v>7356</v>
      </c>
      <c r="E3508" t="s">
        <v>119</v>
      </c>
      <c r="F3508" t="s">
        <v>119</v>
      </c>
      <c r="G3508" t="s">
        <v>159</v>
      </c>
      <c r="H3508" t="s">
        <v>5707</v>
      </c>
      <c r="I3508" t="s">
        <v>7355</v>
      </c>
      <c r="N3508" t="s">
        <v>6349</v>
      </c>
      <c r="O3508" s="5">
        <f>0</f>
        <v>0</v>
      </c>
    </row>
    <row r="3509" spans="1:15" hidden="1" x14ac:dyDescent="0.35">
      <c r="A3509" t="s">
        <v>6942</v>
      </c>
      <c r="B3509" t="s">
        <v>1099</v>
      </c>
      <c r="C3509" t="s">
        <v>6442</v>
      </c>
      <c r="D3509" t="s">
        <v>7357</v>
      </c>
      <c r="E3509" t="s">
        <v>119</v>
      </c>
      <c r="F3509" t="s">
        <v>119</v>
      </c>
      <c r="G3509" t="s">
        <v>159</v>
      </c>
      <c r="H3509" t="s">
        <v>5707</v>
      </c>
      <c r="I3509" t="s">
        <v>6445</v>
      </c>
      <c r="N3509" t="s">
        <v>6349</v>
      </c>
      <c r="O3509" s="5">
        <f>0</f>
        <v>0</v>
      </c>
    </row>
    <row r="3510" spans="1:15" hidden="1" x14ac:dyDescent="0.35">
      <c r="A3510" t="s">
        <v>6942</v>
      </c>
      <c r="B3510" t="s">
        <v>1099</v>
      </c>
      <c r="C3510" t="s">
        <v>6442</v>
      </c>
      <c r="D3510" t="s">
        <v>7357</v>
      </c>
      <c r="E3510" t="s">
        <v>119</v>
      </c>
      <c r="F3510" t="s">
        <v>119</v>
      </c>
      <c r="G3510" t="s">
        <v>159</v>
      </c>
      <c r="H3510" t="s">
        <v>5707</v>
      </c>
      <c r="I3510" t="s">
        <v>7355</v>
      </c>
      <c r="N3510" t="s">
        <v>6349</v>
      </c>
      <c r="O3510" s="5">
        <f>0</f>
        <v>0</v>
      </c>
    </row>
    <row r="3511" spans="1:15" hidden="1" x14ac:dyDescent="0.35">
      <c r="A3511" t="s">
        <v>6942</v>
      </c>
      <c r="B3511" t="s">
        <v>1099</v>
      </c>
      <c r="C3511" t="s">
        <v>6442</v>
      </c>
      <c r="D3511" t="s">
        <v>7358</v>
      </c>
      <c r="E3511" t="s">
        <v>119</v>
      </c>
      <c r="F3511" t="s">
        <v>119</v>
      </c>
      <c r="G3511" t="s">
        <v>159</v>
      </c>
      <c r="H3511" t="s">
        <v>5707</v>
      </c>
      <c r="I3511" t="s">
        <v>7355</v>
      </c>
      <c r="N3511" t="s">
        <v>6349</v>
      </c>
      <c r="O3511" s="5">
        <f>0</f>
        <v>0</v>
      </c>
    </row>
    <row r="3512" spans="1:15" hidden="1" x14ac:dyDescent="0.35">
      <c r="A3512" t="s">
        <v>6942</v>
      </c>
      <c r="B3512" t="s">
        <v>1099</v>
      </c>
      <c r="C3512" t="s">
        <v>6442</v>
      </c>
      <c r="D3512" t="s">
        <v>7358</v>
      </c>
      <c r="E3512" t="s">
        <v>119</v>
      </c>
      <c r="F3512" t="s">
        <v>119</v>
      </c>
      <c r="G3512" t="s">
        <v>159</v>
      </c>
      <c r="H3512" t="s">
        <v>5707</v>
      </c>
      <c r="I3512" t="s">
        <v>6445</v>
      </c>
      <c r="N3512" t="s">
        <v>6349</v>
      </c>
      <c r="O3512" s="5">
        <f>0</f>
        <v>0</v>
      </c>
    </row>
    <row r="3513" spans="1:15" hidden="1" x14ac:dyDescent="0.35">
      <c r="A3513" t="s">
        <v>6942</v>
      </c>
      <c r="B3513" t="s">
        <v>1099</v>
      </c>
      <c r="C3513" t="s">
        <v>6442</v>
      </c>
      <c r="D3513" t="s">
        <v>7359</v>
      </c>
      <c r="E3513" t="s">
        <v>119</v>
      </c>
      <c r="F3513" t="s">
        <v>119</v>
      </c>
      <c r="G3513" t="s">
        <v>159</v>
      </c>
      <c r="H3513" t="s">
        <v>6347</v>
      </c>
      <c r="I3513" t="s">
        <v>6444</v>
      </c>
      <c r="N3513" t="s">
        <v>6349</v>
      </c>
      <c r="O3513" s="5">
        <f>0</f>
        <v>0</v>
      </c>
    </row>
    <row r="3514" spans="1:15" hidden="1" x14ac:dyDescent="0.35">
      <c r="A3514" t="s">
        <v>6942</v>
      </c>
      <c r="B3514" t="s">
        <v>1099</v>
      </c>
      <c r="C3514" t="s">
        <v>6442</v>
      </c>
      <c r="D3514" t="s">
        <v>7359</v>
      </c>
      <c r="E3514" t="s">
        <v>119</v>
      </c>
      <c r="F3514" t="s">
        <v>119</v>
      </c>
      <c r="G3514" t="s">
        <v>159</v>
      </c>
      <c r="H3514" t="s">
        <v>5707</v>
      </c>
      <c r="I3514" t="s">
        <v>6445</v>
      </c>
      <c r="N3514" t="s">
        <v>6349</v>
      </c>
      <c r="O3514" s="5">
        <f>0</f>
        <v>0</v>
      </c>
    </row>
    <row r="3515" spans="1:15" hidden="1" x14ac:dyDescent="0.35">
      <c r="A3515" t="s">
        <v>6942</v>
      </c>
      <c r="B3515" t="s">
        <v>1099</v>
      </c>
      <c r="C3515" t="s">
        <v>6442</v>
      </c>
      <c r="D3515" t="s">
        <v>7359</v>
      </c>
      <c r="E3515" t="s">
        <v>119</v>
      </c>
      <c r="F3515" t="s">
        <v>119</v>
      </c>
      <c r="G3515" t="s">
        <v>159</v>
      </c>
      <c r="H3515" t="s">
        <v>5707</v>
      </c>
      <c r="I3515" t="s">
        <v>7355</v>
      </c>
      <c r="N3515" t="s">
        <v>6349</v>
      </c>
      <c r="O3515" s="5">
        <f>0</f>
        <v>0</v>
      </c>
    </row>
    <row r="3516" spans="1:15" hidden="1" x14ac:dyDescent="0.35">
      <c r="A3516" t="s">
        <v>6942</v>
      </c>
      <c r="B3516" t="s">
        <v>1099</v>
      </c>
      <c r="C3516" t="s">
        <v>6442</v>
      </c>
      <c r="D3516" t="s">
        <v>7360</v>
      </c>
      <c r="E3516" t="s">
        <v>119</v>
      </c>
      <c r="F3516" t="s">
        <v>119</v>
      </c>
      <c r="G3516" t="s">
        <v>159</v>
      </c>
      <c r="H3516" t="s">
        <v>5707</v>
      </c>
      <c r="I3516" t="s">
        <v>7355</v>
      </c>
      <c r="N3516" t="s">
        <v>6349</v>
      </c>
      <c r="O3516" s="5">
        <f>0</f>
        <v>0</v>
      </c>
    </row>
    <row r="3517" spans="1:15" hidden="1" x14ac:dyDescent="0.35">
      <c r="A3517" t="s">
        <v>6942</v>
      </c>
      <c r="B3517" t="s">
        <v>1099</v>
      </c>
      <c r="C3517" t="s">
        <v>6442</v>
      </c>
      <c r="D3517" t="s">
        <v>7360</v>
      </c>
      <c r="E3517" t="s">
        <v>119</v>
      </c>
      <c r="F3517" t="s">
        <v>119</v>
      </c>
      <c r="G3517" t="s">
        <v>159</v>
      </c>
      <c r="H3517" t="s">
        <v>5707</v>
      </c>
      <c r="I3517" t="s">
        <v>6445</v>
      </c>
      <c r="N3517" t="s">
        <v>6349</v>
      </c>
      <c r="O3517" s="5">
        <f>0</f>
        <v>0</v>
      </c>
    </row>
    <row r="3518" spans="1:15" hidden="1" x14ac:dyDescent="0.35">
      <c r="A3518" t="s">
        <v>6942</v>
      </c>
      <c r="B3518" t="s">
        <v>1099</v>
      </c>
      <c r="C3518" t="s">
        <v>6442</v>
      </c>
      <c r="D3518" t="s">
        <v>7361</v>
      </c>
      <c r="E3518" t="s">
        <v>119</v>
      </c>
      <c r="F3518" t="s">
        <v>119</v>
      </c>
      <c r="G3518" t="s">
        <v>159</v>
      </c>
      <c r="H3518" t="s">
        <v>5707</v>
      </c>
      <c r="I3518" t="s">
        <v>6445</v>
      </c>
      <c r="N3518" t="s">
        <v>6349</v>
      </c>
      <c r="O3518" s="5">
        <f>0</f>
        <v>0</v>
      </c>
    </row>
    <row r="3519" spans="1:15" hidden="1" x14ac:dyDescent="0.35">
      <c r="A3519" t="s">
        <v>6942</v>
      </c>
      <c r="B3519" t="s">
        <v>1099</v>
      </c>
      <c r="C3519" t="s">
        <v>6442</v>
      </c>
      <c r="D3519" t="s">
        <v>7361</v>
      </c>
      <c r="E3519" t="s">
        <v>119</v>
      </c>
      <c r="F3519" t="s">
        <v>119</v>
      </c>
      <c r="G3519" t="s">
        <v>159</v>
      </c>
      <c r="H3519" t="s">
        <v>5707</v>
      </c>
      <c r="I3519" t="s">
        <v>7355</v>
      </c>
      <c r="N3519" t="s">
        <v>6349</v>
      </c>
      <c r="O3519" s="5">
        <f>0</f>
        <v>0</v>
      </c>
    </row>
    <row r="3520" spans="1:15" hidden="1" x14ac:dyDescent="0.35">
      <c r="A3520" t="s">
        <v>6942</v>
      </c>
      <c r="B3520" t="s">
        <v>1099</v>
      </c>
      <c r="C3520" t="s">
        <v>6442</v>
      </c>
      <c r="D3520" t="s">
        <v>7362</v>
      </c>
      <c r="E3520" t="s">
        <v>119</v>
      </c>
      <c r="F3520" t="s">
        <v>119</v>
      </c>
      <c r="G3520" t="s">
        <v>159</v>
      </c>
      <c r="H3520" t="s">
        <v>5707</v>
      </c>
      <c r="I3520" t="s">
        <v>6445</v>
      </c>
      <c r="N3520" t="s">
        <v>6349</v>
      </c>
      <c r="O3520" s="5">
        <f>0</f>
        <v>0</v>
      </c>
    </row>
    <row r="3521" spans="1:15" hidden="1" x14ac:dyDescent="0.35">
      <c r="A3521" t="s">
        <v>6942</v>
      </c>
      <c r="B3521" t="s">
        <v>1099</v>
      </c>
      <c r="C3521" t="s">
        <v>6442</v>
      </c>
      <c r="D3521" t="s">
        <v>7362</v>
      </c>
      <c r="E3521" t="s">
        <v>119</v>
      </c>
      <c r="F3521" t="s">
        <v>119</v>
      </c>
      <c r="G3521" t="s">
        <v>159</v>
      </c>
      <c r="H3521" t="s">
        <v>5707</v>
      </c>
      <c r="I3521" t="s">
        <v>7355</v>
      </c>
      <c r="N3521" t="s">
        <v>6349</v>
      </c>
      <c r="O3521" s="5">
        <f>0</f>
        <v>0</v>
      </c>
    </row>
    <row r="3522" spans="1:15" hidden="1" x14ac:dyDescent="0.35">
      <c r="A3522" t="s">
        <v>6942</v>
      </c>
      <c r="B3522" t="s">
        <v>1099</v>
      </c>
      <c r="C3522" t="s">
        <v>6442</v>
      </c>
      <c r="D3522" t="s">
        <v>7363</v>
      </c>
      <c r="E3522" t="s">
        <v>119</v>
      </c>
      <c r="F3522" t="s">
        <v>119</v>
      </c>
      <c r="G3522" t="s">
        <v>159</v>
      </c>
      <c r="H3522" t="s">
        <v>5707</v>
      </c>
      <c r="I3522" t="s">
        <v>7355</v>
      </c>
      <c r="N3522" t="s">
        <v>6349</v>
      </c>
      <c r="O3522" s="5">
        <f>0</f>
        <v>0</v>
      </c>
    </row>
    <row r="3523" spans="1:15" hidden="1" x14ac:dyDescent="0.35">
      <c r="A3523" t="s">
        <v>6942</v>
      </c>
      <c r="B3523" t="s">
        <v>1099</v>
      </c>
      <c r="C3523" t="s">
        <v>6442</v>
      </c>
      <c r="D3523" t="s">
        <v>7363</v>
      </c>
      <c r="E3523" t="s">
        <v>119</v>
      </c>
      <c r="F3523" t="s">
        <v>119</v>
      </c>
      <c r="G3523" t="s">
        <v>159</v>
      </c>
      <c r="H3523" t="s">
        <v>5707</v>
      </c>
      <c r="I3523" t="s">
        <v>6445</v>
      </c>
      <c r="N3523" t="s">
        <v>6349</v>
      </c>
      <c r="O3523" s="5">
        <f>0</f>
        <v>0</v>
      </c>
    </row>
    <row r="3524" spans="1:15" hidden="1" x14ac:dyDescent="0.35">
      <c r="A3524" t="s">
        <v>6942</v>
      </c>
      <c r="B3524" t="s">
        <v>1099</v>
      </c>
      <c r="C3524" t="s">
        <v>6442</v>
      </c>
      <c r="D3524" t="s">
        <v>7363</v>
      </c>
      <c r="E3524" t="s">
        <v>119</v>
      </c>
      <c r="F3524" t="s">
        <v>119</v>
      </c>
      <c r="G3524" t="s">
        <v>159</v>
      </c>
      <c r="H3524" t="s">
        <v>6347</v>
      </c>
      <c r="I3524" t="s">
        <v>6444</v>
      </c>
      <c r="N3524" t="s">
        <v>6349</v>
      </c>
      <c r="O3524" s="5">
        <f>0</f>
        <v>0</v>
      </c>
    </row>
    <row r="3525" spans="1:15" hidden="1" x14ac:dyDescent="0.35">
      <c r="A3525" t="s">
        <v>6942</v>
      </c>
      <c r="B3525" t="s">
        <v>1099</v>
      </c>
      <c r="C3525" t="s">
        <v>6442</v>
      </c>
      <c r="D3525" t="s">
        <v>7364</v>
      </c>
      <c r="E3525" t="s">
        <v>119</v>
      </c>
      <c r="F3525" t="s">
        <v>119</v>
      </c>
      <c r="G3525" t="s">
        <v>159</v>
      </c>
      <c r="H3525" t="s">
        <v>5707</v>
      </c>
      <c r="I3525" t="s">
        <v>6445</v>
      </c>
      <c r="N3525" t="s">
        <v>6349</v>
      </c>
      <c r="O3525" s="5">
        <f>0</f>
        <v>0</v>
      </c>
    </row>
    <row r="3526" spans="1:15" hidden="1" x14ac:dyDescent="0.35">
      <c r="A3526" t="s">
        <v>6942</v>
      </c>
      <c r="B3526" t="s">
        <v>1099</v>
      </c>
      <c r="C3526" t="s">
        <v>6442</v>
      </c>
      <c r="D3526" t="s">
        <v>7364</v>
      </c>
      <c r="E3526" t="s">
        <v>119</v>
      </c>
      <c r="F3526" t="s">
        <v>119</v>
      </c>
      <c r="G3526" t="s">
        <v>159</v>
      </c>
      <c r="H3526" t="s">
        <v>5707</v>
      </c>
      <c r="I3526" t="s">
        <v>7355</v>
      </c>
      <c r="N3526" t="s">
        <v>6349</v>
      </c>
      <c r="O3526" s="5">
        <f>0</f>
        <v>0</v>
      </c>
    </row>
    <row r="3527" spans="1:15" hidden="1" x14ac:dyDescent="0.35">
      <c r="A3527" t="s">
        <v>6942</v>
      </c>
      <c r="B3527" t="s">
        <v>1099</v>
      </c>
      <c r="C3527" t="s">
        <v>6442</v>
      </c>
      <c r="D3527" t="s">
        <v>7364</v>
      </c>
      <c r="E3527" t="s">
        <v>119</v>
      </c>
      <c r="F3527" t="s">
        <v>119</v>
      </c>
      <c r="G3527" t="s">
        <v>159</v>
      </c>
      <c r="H3527" t="s">
        <v>6347</v>
      </c>
      <c r="I3527" t="s">
        <v>6444</v>
      </c>
      <c r="N3527" t="s">
        <v>6349</v>
      </c>
      <c r="O3527" s="5">
        <f>0</f>
        <v>0</v>
      </c>
    </row>
    <row r="3528" spans="1:15" hidden="1" x14ac:dyDescent="0.35">
      <c r="A3528" t="s">
        <v>6942</v>
      </c>
      <c r="B3528" t="s">
        <v>1099</v>
      </c>
      <c r="C3528" t="s">
        <v>6442</v>
      </c>
      <c r="D3528" t="s">
        <v>7365</v>
      </c>
      <c r="E3528" t="s">
        <v>119</v>
      </c>
      <c r="F3528" t="s">
        <v>119</v>
      </c>
      <c r="G3528" t="s">
        <v>159</v>
      </c>
      <c r="H3528" t="s">
        <v>5707</v>
      </c>
      <c r="I3528" t="s">
        <v>7355</v>
      </c>
      <c r="N3528" t="s">
        <v>6349</v>
      </c>
      <c r="O3528" s="5">
        <f>0</f>
        <v>0</v>
      </c>
    </row>
    <row r="3529" spans="1:15" hidden="1" x14ac:dyDescent="0.35">
      <c r="A3529" t="s">
        <v>6942</v>
      </c>
      <c r="B3529" t="s">
        <v>1099</v>
      </c>
      <c r="C3529" t="s">
        <v>6442</v>
      </c>
      <c r="D3529" t="s">
        <v>7365</v>
      </c>
      <c r="E3529" t="s">
        <v>119</v>
      </c>
      <c r="F3529" t="s">
        <v>119</v>
      </c>
      <c r="G3529" t="s">
        <v>159</v>
      </c>
      <c r="H3529" t="s">
        <v>5707</v>
      </c>
      <c r="I3529" t="s">
        <v>6445</v>
      </c>
      <c r="N3529" t="s">
        <v>6349</v>
      </c>
      <c r="O3529" s="5">
        <f>0</f>
        <v>0</v>
      </c>
    </row>
    <row r="3530" spans="1:15" hidden="1" x14ac:dyDescent="0.35">
      <c r="A3530" t="s">
        <v>6942</v>
      </c>
      <c r="B3530" t="s">
        <v>1099</v>
      </c>
      <c r="C3530" t="s">
        <v>6442</v>
      </c>
      <c r="D3530" t="s">
        <v>7366</v>
      </c>
      <c r="E3530" t="s">
        <v>119</v>
      </c>
      <c r="F3530" t="s">
        <v>119</v>
      </c>
      <c r="G3530" t="s">
        <v>159</v>
      </c>
      <c r="H3530" t="s">
        <v>5707</v>
      </c>
      <c r="I3530" t="s">
        <v>7355</v>
      </c>
      <c r="N3530" t="s">
        <v>6349</v>
      </c>
      <c r="O3530" s="5">
        <f>0</f>
        <v>0</v>
      </c>
    </row>
    <row r="3531" spans="1:15" hidden="1" x14ac:dyDescent="0.35">
      <c r="A3531" t="s">
        <v>6942</v>
      </c>
      <c r="B3531" t="s">
        <v>1099</v>
      </c>
      <c r="C3531" t="s">
        <v>6442</v>
      </c>
      <c r="D3531" t="s">
        <v>7366</v>
      </c>
      <c r="E3531" t="s">
        <v>119</v>
      </c>
      <c r="F3531" t="s">
        <v>119</v>
      </c>
      <c r="G3531" t="s">
        <v>159</v>
      </c>
      <c r="H3531" t="s">
        <v>6347</v>
      </c>
      <c r="I3531" t="s">
        <v>6444</v>
      </c>
      <c r="N3531" t="s">
        <v>6349</v>
      </c>
      <c r="O3531" s="5">
        <f>0</f>
        <v>0</v>
      </c>
    </row>
    <row r="3532" spans="1:15" hidden="1" x14ac:dyDescent="0.35">
      <c r="A3532" t="s">
        <v>6942</v>
      </c>
      <c r="B3532" t="s">
        <v>1099</v>
      </c>
      <c r="C3532" t="s">
        <v>6442</v>
      </c>
      <c r="D3532" t="s">
        <v>7366</v>
      </c>
      <c r="E3532" t="s">
        <v>119</v>
      </c>
      <c r="F3532" t="s">
        <v>119</v>
      </c>
      <c r="G3532" t="s">
        <v>159</v>
      </c>
      <c r="H3532" t="s">
        <v>5707</v>
      </c>
      <c r="I3532" t="s">
        <v>6445</v>
      </c>
      <c r="N3532" t="s">
        <v>6349</v>
      </c>
      <c r="O3532" s="5">
        <f>0</f>
        <v>0</v>
      </c>
    </row>
    <row r="3533" spans="1:15" hidden="1" x14ac:dyDescent="0.35">
      <c r="A3533" t="s">
        <v>6942</v>
      </c>
      <c r="B3533" t="s">
        <v>1099</v>
      </c>
      <c r="C3533" t="s">
        <v>6442</v>
      </c>
      <c r="D3533" t="s">
        <v>7367</v>
      </c>
      <c r="E3533" t="s">
        <v>119</v>
      </c>
      <c r="F3533" t="s">
        <v>119</v>
      </c>
      <c r="G3533" t="s">
        <v>159</v>
      </c>
      <c r="H3533" t="s">
        <v>5707</v>
      </c>
      <c r="I3533" t="s">
        <v>7355</v>
      </c>
      <c r="N3533" t="s">
        <v>6349</v>
      </c>
      <c r="O3533" s="5">
        <f>0</f>
        <v>0</v>
      </c>
    </row>
    <row r="3534" spans="1:15" hidden="1" x14ac:dyDescent="0.35">
      <c r="A3534" t="s">
        <v>6942</v>
      </c>
      <c r="B3534" t="s">
        <v>1099</v>
      </c>
      <c r="C3534" t="s">
        <v>6442</v>
      </c>
      <c r="D3534" t="s">
        <v>7367</v>
      </c>
      <c r="E3534" t="s">
        <v>119</v>
      </c>
      <c r="F3534" t="s">
        <v>119</v>
      </c>
      <c r="G3534" t="s">
        <v>159</v>
      </c>
      <c r="H3534" t="s">
        <v>5707</v>
      </c>
      <c r="I3534" t="s">
        <v>6445</v>
      </c>
      <c r="N3534" t="s">
        <v>6349</v>
      </c>
      <c r="O3534" s="5">
        <f>0</f>
        <v>0</v>
      </c>
    </row>
    <row r="3535" spans="1:15" hidden="1" x14ac:dyDescent="0.35">
      <c r="A3535" t="s">
        <v>6942</v>
      </c>
      <c r="B3535" t="s">
        <v>1099</v>
      </c>
      <c r="C3535" t="s">
        <v>6442</v>
      </c>
      <c r="D3535" t="s">
        <v>7367</v>
      </c>
      <c r="E3535" t="s">
        <v>119</v>
      </c>
      <c r="F3535" t="s">
        <v>119</v>
      </c>
      <c r="G3535" t="s">
        <v>159</v>
      </c>
      <c r="H3535" t="s">
        <v>6347</v>
      </c>
      <c r="I3535" t="s">
        <v>6444</v>
      </c>
      <c r="N3535" t="s">
        <v>6349</v>
      </c>
      <c r="O3535" s="5">
        <f>0</f>
        <v>0</v>
      </c>
    </row>
    <row r="3536" spans="1:15" hidden="1" x14ac:dyDescent="0.35">
      <c r="A3536" t="s">
        <v>6942</v>
      </c>
      <c r="B3536" t="s">
        <v>1099</v>
      </c>
      <c r="C3536" t="s">
        <v>6383</v>
      </c>
      <c r="D3536" t="s">
        <v>1115</v>
      </c>
      <c r="E3536" t="s">
        <v>119</v>
      </c>
      <c r="F3536" t="s">
        <v>119</v>
      </c>
      <c r="G3536" t="s">
        <v>161</v>
      </c>
      <c r="H3536" t="s">
        <v>5707</v>
      </c>
      <c r="I3536" t="s">
        <v>6384</v>
      </c>
      <c r="N3536" t="s">
        <v>6349</v>
      </c>
      <c r="O3536" s="5">
        <f>0</f>
        <v>0</v>
      </c>
    </row>
    <row r="3537" spans="1:15" hidden="1" x14ac:dyDescent="0.35">
      <c r="A3537" t="s">
        <v>6942</v>
      </c>
      <c r="B3537" t="s">
        <v>1099</v>
      </c>
      <c r="C3537" t="s">
        <v>6383</v>
      </c>
      <c r="D3537" t="s">
        <v>1120</v>
      </c>
      <c r="E3537" t="s">
        <v>119</v>
      </c>
      <c r="F3537" t="s">
        <v>119</v>
      </c>
      <c r="G3537" t="s">
        <v>161</v>
      </c>
      <c r="H3537" t="s">
        <v>5707</v>
      </c>
      <c r="I3537" t="s">
        <v>6384</v>
      </c>
      <c r="N3537" t="s">
        <v>6349</v>
      </c>
      <c r="O3537" s="5">
        <f>0</f>
        <v>0</v>
      </c>
    </row>
    <row r="3538" spans="1:15" hidden="1" x14ac:dyDescent="0.35">
      <c r="A3538" t="s">
        <v>6942</v>
      </c>
      <c r="B3538" t="s">
        <v>1099</v>
      </c>
      <c r="C3538" t="s">
        <v>6383</v>
      </c>
      <c r="D3538" t="s">
        <v>1271</v>
      </c>
      <c r="E3538" t="s">
        <v>119</v>
      </c>
      <c r="F3538" t="s">
        <v>119</v>
      </c>
      <c r="G3538" t="s">
        <v>161</v>
      </c>
      <c r="H3538" t="s">
        <v>5707</v>
      </c>
      <c r="I3538" t="s">
        <v>6384</v>
      </c>
      <c r="N3538" t="s">
        <v>6349</v>
      </c>
      <c r="O3538" s="5">
        <f>0</f>
        <v>0</v>
      </c>
    </row>
    <row r="3539" spans="1:15" hidden="1" x14ac:dyDescent="0.35">
      <c r="A3539" t="s">
        <v>6942</v>
      </c>
      <c r="B3539" t="s">
        <v>1099</v>
      </c>
      <c r="C3539" t="s">
        <v>6383</v>
      </c>
      <c r="D3539" t="s">
        <v>1274</v>
      </c>
      <c r="E3539" t="s">
        <v>119</v>
      </c>
      <c r="F3539" t="s">
        <v>119</v>
      </c>
      <c r="G3539" t="s">
        <v>161</v>
      </c>
      <c r="H3539" t="s">
        <v>5707</v>
      </c>
      <c r="I3539" t="s">
        <v>6384</v>
      </c>
      <c r="N3539" t="s">
        <v>6349</v>
      </c>
      <c r="O3539" s="5">
        <f>0</f>
        <v>0</v>
      </c>
    </row>
    <row r="3540" spans="1:15" hidden="1" x14ac:dyDescent="0.35">
      <c r="A3540" t="s">
        <v>6942</v>
      </c>
      <c r="B3540" t="s">
        <v>1099</v>
      </c>
      <c r="C3540" t="s">
        <v>6383</v>
      </c>
      <c r="D3540" t="s">
        <v>1278</v>
      </c>
      <c r="E3540" t="s">
        <v>119</v>
      </c>
      <c r="F3540" t="s">
        <v>119</v>
      </c>
      <c r="G3540" t="s">
        <v>161</v>
      </c>
      <c r="H3540" t="s">
        <v>5707</v>
      </c>
      <c r="I3540" t="s">
        <v>6384</v>
      </c>
      <c r="N3540" t="s">
        <v>6349</v>
      </c>
      <c r="O3540" s="5">
        <f>0</f>
        <v>0</v>
      </c>
    </row>
    <row r="3541" spans="1:15" hidden="1" x14ac:dyDescent="0.35">
      <c r="A3541" t="s">
        <v>6942</v>
      </c>
      <c r="B3541" t="s">
        <v>1099</v>
      </c>
      <c r="C3541" t="s">
        <v>6383</v>
      </c>
      <c r="D3541" t="s">
        <v>1104</v>
      </c>
      <c r="E3541" t="s">
        <v>119</v>
      </c>
      <c r="F3541" t="s">
        <v>119</v>
      </c>
      <c r="G3541" t="s">
        <v>161</v>
      </c>
      <c r="H3541" t="s">
        <v>5707</v>
      </c>
      <c r="I3541" t="s">
        <v>6384</v>
      </c>
      <c r="N3541" t="s">
        <v>6349</v>
      </c>
      <c r="O3541" s="5">
        <f>0</f>
        <v>0</v>
      </c>
    </row>
    <row r="3542" spans="1:15" hidden="1" x14ac:dyDescent="0.35">
      <c r="A3542" t="s">
        <v>6942</v>
      </c>
      <c r="B3542" t="s">
        <v>1099</v>
      </c>
      <c r="C3542" t="s">
        <v>6383</v>
      </c>
      <c r="D3542" t="s">
        <v>1291</v>
      </c>
      <c r="E3542" t="s">
        <v>119</v>
      </c>
      <c r="F3542" t="s">
        <v>119</v>
      </c>
      <c r="G3542" t="s">
        <v>161</v>
      </c>
      <c r="H3542" t="s">
        <v>5707</v>
      </c>
      <c r="I3542" t="s">
        <v>6384</v>
      </c>
      <c r="N3542" t="s">
        <v>6349</v>
      </c>
      <c r="O3542" s="5">
        <f>0</f>
        <v>0</v>
      </c>
    </row>
    <row r="3543" spans="1:15" hidden="1" x14ac:dyDescent="0.35">
      <c r="A3543" t="s">
        <v>6942</v>
      </c>
      <c r="B3543" t="s">
        <v>1099</v>
      </c>
      <c r="C3543" t="s">
        <v>6383</v>
      </c>
      <c r="D3543" t="s">
        <v>1295</v>
      </c>
      <c r="E3543" t="s">
        <v>119</v>
      </c>
      <c r="F3543" t="s">
        <v>119</v>
      </c>
      <c r="G3543" t="s">
        <v>161</v>
      </c>
      <c r="H3543" t="s">
        <v>5707</v>
      </c>
      <c r="I3543" t="s">
        <v>6384</v>
      </c>
      <c r="N3543" t="s">
        <v>6349</v>
      </c>
      <c r="O3543" s="5">
        <f>0</f>
        <v>0</v>
      </c>
    </row>
    <row r="3544" spans="1:15" hidden="1" x14ac:dyDescent="0.35">
      <c r="A3544" t="s">
        <v>6942</v>
      </c>
      <c r="B3544" t="s">
        <v>1099</v>
      </c>
      <c r="C3544" t="s">
        <v>6383</v>
      </c>
      <c r="D3544" t="s">
        <v>1111</v>
      </c>
      <c r="E3544" t="s">
        <v>119</v>
      </c>
      <c r="F3544" t="s">
        <v>119</v>
      </c>
      <c r="G3544" t="s">
        <v>161</v>
      </c>
      <c r="H3544" t="s">
        <v>5707</v>
      </c>
      <c r="I3544" t="s">
        <v>6384</v>
      </c>
      <c r="N3544" t="s">
        <v>6349</v>
      </c>
      <c r="O3544" s="5">
        <f>0</f>
        <v>0</v>
      </c>
    </row>
    <row r="3545" spans="1:15" hidden="1" x14ac:dyDescent="0.35">
      <c r="A3545" t="s">
        <v>6942</v>
      </c>
      <c r="B3545" t="s">
        <v>1099</v>
      </c>
      <c r="C3545" t="s">
        <v>6383</v>
      </c>
      <c r="D3545" t="s">
        <v>1127</v>
      </c>
      <c r="E3545" t="s">
        <v>119</v>
      </c>
      <c r="F3545" t="s">
        <v>119</v>
      </c>
      <c r="G3545" t="s">
        <v>161</v>
      </c>
      <c r="H3545" t="s">
        <v>5707</v>
      </c>
      <c r="I3545" t="s">
        <v>6384</v>
      </c>
      <c r="N3545" t="s">
        <v>6349</v>
      </c>
      <c r="O3545" s="5">
        <f>0</f>
        <v>0</v>
      </c>
    </row>
    <row r="3546" spans="1:15" hidden="1" x14ac:dyDescent="0.35">
      <c r="A3546" t="s">
        <v>6942</v>
      </c>
      <c r="B3546" t="s">
        <v>1099</v>
      </c>
      <c r="C3546" t="s">
        <v>6383</v>
      </c>
      <c r="D3546" t="s">
        <v>1131</v>
      </c>
      <c r="E3546" t="s">
        <v>119</v>
      </c>
      <c r="F3546" t="s">
        <v>119</v>
      </c>
      <c r="G3546" t="s">
        <v>161</v>
      </c>
      <c r="H3546" t="s">
        <v>5707</v>
      </c>
      <c r="I3546" t="s">
        <v>6384</v>
      </c>
      <c r="N3546" t="s">
        <v>6349</v>
      </c>
      <c r="O3546" s="5">
        <f>0</f>
        <v>0</v>
      </c>
    </row>
    <row r="3547" spans="1:15" hidden="1" x14ac:dyDescent="0.35">
      <c r="A3547" t="s">
        <v>6942</v>
      </c>
      <c r="B3547" t="s">
        <v>1099</v>
      </c>
      <c r="C3547" t="s">
        <v>6383</v>
      </c>
      <c r="D3547" t="s">
        <v>1306</v>
      </c>
      <c r="E3547" t="s">
        <v>119</v>
      </c>
      <c r="F3547" t="s">
        <v>119</v>
      </c>
      <c r="G3547" t="s">
        <v>161</v>
      </c>
      <c r="H3547" t="s">
        <v>5707</v>
      </c>
      <c r="I3547" t="s">
        <v>6384</v>
      </c>
      <c r="N3547" t="s">
        <v>6349</v>
      </c>
      <c r="O3547" s="5">
        <f>0</f>
        <v>0</v>
      </c>
    </row>
    <row r="3548" spans="1:15" hidden="1" x14ac:dyDescent="0.35">
      <c r="A3548" t="s">
        <v>6942</v>
      </c>
      <c r="B3548" t="s">
        <v>1099</v>
      </c>
      <c r="C3548" t="s">
        <v>6383</v>
      </c>
      <c r="D3548" t="s">
        <v>1309</v>
      </c>
      <c r="E3548" t="s">
        <v>119</v>
      </c>
      <c r="F3548" t="s">
        <v>119</v>
      </c>
      <c r="G3548" t="s">
        <v>161</v>
      </c>
      <c r="H3548" t="s">
        <v>5707</v>
      </c>
      <c r="I3548" t="s">
        <v>6384</v>
      </c>
      <c r="N3548" t="s">
        <v>6349</v>
      </c>
      <c r="O3548" s="5">
        <f>0</f>
        <v>0</v>
      </c>
    </row>
    <row r="3549" spans="1:15" hidden="1" x14ac:dyDescent="0.35">
      <c r="A3549" t="s">
        <v>6942</v>
      </c>
      <c r="B3549" t="s">
        <v>1099</v>
      </c>
      <c r="C3549" t="s">
        <v>6383</v>
      </c>
      <c r="D3549" t="s">
        <v>1312</v>
      </c>
      <c r="E3549" t="s">
        <v>119</v>
      </c>
      <c r="F3549" t="s">
        <v>119</v>
      </c>
      <c r="G3549" t="s">
        <v>161</v>
      </c>
      <c r="H3549" t="s">
        <v>5707</v>
      </c>
      <c r="I3549" t="s">
        <v>6384</v>
      </c>
      <c r="N3549" t="s">
        <v>6349</v>
      </c>
      <c r="O3549" s="5">
        <f>0</f>
        <v>0</v>
      </c>
    </row>
    <row r="3550" spans="1:15" hidden="1" x14ac:dyDescent="0.35">
      <c r="A3550" t="s">
        <v>6942</v>
      </c>
      <c r="B3550" t="s">
        <v>1099</v>
      </c>
      <c r="C3550" t="s">
        <v>6383</v>
      </c>
      <c r="D3550" t="s">
        <v>1134</v>
      </c>
      <c r="E3550" t="s">
        <v>119</v>
      </c>
      <c r="F3550" t="s">
        <v>119</v>
      </c>
      <c r="G3550" t="s">
        <v>161</v>
      </c>
      <c r="H3550" t="s">
        <v>5707</v>
      </c>
      <c r="I3550" t="s">
        <v>6384</v>
      </c>
      <c r="N3550" t="s">
        <v>6349</v>
      </c>
      <c r="O3550" s="5">
        <f>0</f>
        <v>0</v>
      </c>
    </row>
    <row r="3551" spans="1:15" hidden="1" x14ac:dyDescent="0.35">
      <c r="A3551" t="s">
        <v>6942</v>
      </c>
      <c r="B3551" t="s">
        <v>1099</v>
      </c>
      <c r="C3551" t="s">
        <v>6383</v>
      </c>
      <c r="D3551" t="s">
        <v>1138</v>
      </c>
      <c r="E3551" t="s">
        <v>119</v>
      </c>
      <c r="F3551" t="s">
        <v>119</v>
      </c>
      <c r="G3551" t="s">
        <v>161</v>
      </c>
      <c r="H3551" t="s">
        <v>5707</v>
      </c>
      <c r="I3551" t="s">
        <v>6384</v>
      </c>
      <c r="N3551" t="s">
        <v>6349</v>
      </c>
      <c r="O3551" s="5">
        <f>0</f>
        <v>0</v>
      </c>
    </row>
    <row r="3552" spans="1:15" hidden="1" x14ac:dyDescent="0.35">
      <c r="A3552" t="s">
        <v>6942</v>
      </c>
      <c r="B3552" t="s">
        <v>1099</v>
      </c>
      <c r="C3552" t="s">
        <v>6383</v>
      </c>
      <c r="D3552" t="s">
        <v>1142</v>
      </c>
      <c r="E3552" t="s">
        <v>119</v>
      </c>
      <c r="F3552" t="s">
        <v>119</v>
      </c>
      <c r="G3552" t="s">
        <v>161</v>
      </c>
      <c r="H3552" t="s">
        <v>5707</v>
      </c>
      <c r="I3552" t="s">
        <v>6384</v>
      </c>
      <c r="N3552" t="s">
        <v>6349</v>
      </c>
      <c r="O3552" s="5">
        <f>0</f>
        <v>0</v>
      </c>
    </row>
    <row r="3553" spans="1:15" hidden="1" x14ac:dyDescent="0.35">
      <c r="A3553" t="s">
        <v>6942</v>
      </c>
      <c r="B3553" t="s">
        <v>1099</v>
      </c>
      <c r="C3553" t="s">
        <v>6383</v>
      </c>
      <c r="D3553" t="s">
        <v>1146</v>
      </c>
      <c r="E3553" t="s">
        <v>119</v>
      </c>
      <c r="F3553" t="s">
        <v>119</v>
      </c>
      <c r="G3553" t="s">
        <v>161</v>
      </c>
      <c r="H3553" t="s">
        <v>5707</v>
      </c>
      <c r="I3553" t="s">
        <v>6384</v>
      </c>
      <c r="N3553" t="s">
        <v>6349</v>
      </c>
      <c r="O3553" s="5">
        <f>0</f>
        <v>0</v>
      </c>
    </row>
    <row r="3554" spans="1:15" hidden="1" x14ac:dyDescent="0.35">
      <c r="A3554" t="s">
        <v>6942</v>
      </c>
      <c r="B3554" t="s">
        <v>1099</v>
      </c>
      <c r="C3554" t="s">
        <v>6383</v>
      </c>
      <c r="D3554" t="s">
        <v>1151</v>
      </c>
      <c r="E3554" t="s">
        <v>119</v>
      </c>
      <c r="F3554" t="s">
        <v>119</v>
      </c>
      <c r="G3554" t="s">
        <v>161</v>
      </c>
      <c r="H3554" t="s">
        <v>5707</v>
      </c>
      <c r="I3554" t="s">
        <v>6384</v>
      </c>
      <c r="N3554" t="s">
        <v>6349</v>
      </c>
      <c r="O3554" s="5">
        <f>0</f>
        <v>0</v>
      </c>
    </row>
    <row r="3555" spans="1:15" hidden="1" x14ac:dyDescent="0.35">
      <c r="A3555" t="s">
        <v>6942</v>
      </c>
      <c r="B3555" t="s">
        <v>1099</v>
      </c>
      <c r="C3555" t="s">
        <v>6383</v>
      </c>
      <c r="D3555" t="s">
        <v>1155</v>
      </c>
      <c r="E3555" t="s">
        <v>119</v>
      </c>
      <c r="F3555" t="s">
        <v>119</v>
      </c>
      <c r="G3555" t="s">
        <v>161</v>
      </c>
      <c r="H3555" t="s">
        <v>5707</v>
      </c>
      <c r="I3555" t="s">
        <v>6384</v>
      </c>
      <c r="N3555" t="s">
        <v>6349</v>
      </c>
      <c r="O3555" s="5">
        <f>0</f>
        <v>0</v>
      </c>
    </row>
    <row r="3556" spans="1:15" hidden="1" x14ac:dyDescent="0.35">
      <c r="A3556" t="s">
        <v>6942</v>
      </c>
      <c r="B3556" t="s">
        <v>1099</v>
      </c>
      <c r="C3556" t="s">
        <v>6383</v>
      </c>
      <c r="D3556" t="s">
        <v>1253</v>
      </c>
      <c r="E3556" t="s">
        <v>119</v>
      </c>
      <c r="F3556" t="s">
        <v>119</v>
      </c>
      <c r="G3556" t="s">
        <v>161</v>
      </c>
      <c r="H3556" t="s">
        <v>5707</v>
      </c>
      <c r="I3556" t="s">
        <v>6384</v>
      </c>
      <c r="N3556" t="s">
        <v>6349</v>
      </c>
      <c r="O3556" s="5">
        <f>0</f>
        <v>0</v>
      </c>
    </row>
    <row r="3557" spans="1:15" hidden="1" x14ac:dyDescent="0.35">
      <c r="A3557" t="s">
        <v>6942</v>
      </c>
      <c r="B3557" t="s">
        <v>1099</v>
      </c>
      <c r="C3557" t="s">
        <v>6383</v>
      </c>
      <c r="D3557" t="s">
        <v>1265</v>
      </c>
      <c r="E3557" t="s">
        <v>119</v>
      </c>
      <c r="F3557" t="s">
        <v>119</v>
      </c>
      <c r="G3557" t="s">
        <v>161</v>
      </c>
      <c r="H3557" t="s">
        <v>5707</v>
      </c>
      <c r="I3557" t="s">
        <v>6384</v>
      </c>
      <c r="N3557" t="s">
        <v>6349</v>
      </c>
      <c r="O3557" s="5">
        <f>0</f>
        <v>0</v>
      </c>
    </row>
    <row r="3558" spans="1:15" hidden="1" x14ac:dyDescent="0.35">
      <c r="A3558" t="s">
        <v>6942</v>
      </c>
      <c r="B3558" t="s">
        <v>1099</v>
      </c>
      <c r="C3558" t="s">
        <v>6481</v>
      </c>
      <c r="D3558" t="s">
        <v>7368</v>
      </c>
      <c r="E3558" t="s">
        <v>119</v>
      </c>
      <c r="F3558" t="s">
        <v>119</v>
      </c>
      <c r="G3558" t="s">
        <v>161</v>
      </c>
      <c r="H3558" t="s">
        <v>5707</v>
      </c>
      <c r="I3558" t="s">
        <v>6482</v>
      </c>
      <c r="N3558" t="s">
        <v>6349</v>
      </c>
      <c r="O3558" s="5">
        <f>0</f>
        <v>0</v>
      </c>
    </row>
    <row r="3559" spans="1:15" hidden="1" x14ac:dyDescent="0.35">
      <c r="A3559" t="s">
        <v>6942</v>
      </c>
      <c r="B3559" t="s">
        <v>1099</v>
      </c>
      <c r="C3559" t="s">
        <v>6481</v>
      </c>
      <c r="D3559" t="s">
        <v>7368</v>
      </c>
      <c r="E3559" t="s">
        <v>119</v>
      </c>
      <c r="F3559" t="s">
        <v>119</v>
      </c>
      <c r="G3559" t="s">
        <v>162</v>
      </c>
      <c r="H3559" t="s">
        <v>5707</v>
      </c>
      <c r="I3559" t="s">
        <v>6484</v>
      </c>
      <c r="N3559" t="s">
        <v>6349</v>
      </c>
      <c r="O3559" s="5">
        <f>0</f>
        <v>0</v>
      </c>
    </row>
    <row r="3560" spans="1:15" hidden="1" x14ac:dyDescent="0.35">
      <c r="A3560" t="s">
        <v>6942</v>
      </c>
      <c r="B3560" t="s">
        <v>1099</v>
      </c>
      <c r="C3560" t="s">
        <v>6481</v>
      </c>
      <c r="D3560" t="s">
        <v>7368</v>
      </c>
      <c r="E3560" t="s">
        <v>119</v>
      </c>
      <c r="F3560" t="s">
        <v>119</v>
      </c>
      <c r="G3560" t="s">
        <v>162</v>
      </c>
      <c r="H3560" t="s">
        <v>6347</v>
      </c>
      <c r="I3560" t="s">
        <v>6483</v>
      </c>
      <c r="N3560" t="s">
        <v>6349</v>
      </c>
      <c r="O3560" s="5">
        <f>0</f>
        <v>0</v>
      </c>
    </row>
    <row r="3561" spans="1:15" hidden="1" x14ac:dyDescent="0.35">
      <c r="A3561" t="s">
        <v>6942</v>
      </c>
      <c r="B3561" t="s">
        <v>1099</v>
      </c>
      <c r="C3561" t="s">
        <v>7313</v>
      </c>
      <c r="D3561" t="s">
        <v>2985</v>
      </c>
      <c r="E3561" t="s">
        <v>119</v>
      </c>
      <c r="F3561" t="s">
        <v>2984</v>
      </c>
      <c r="G3561" t="s">
        <v>154</v>
      </c>
      <c r="H3561" t="s">
        <v>5707</v>
      </c>
      <c r="I3561" t="s">
        <v>6440</v>
      </c>
      <c r="N3561" t="s">
        <v>6349</v>
      </c>
      <c r="O3561" s="5">
        <f>0</f>
        <v>0</v>
      </c>
    </row>
    <row r="3562" spans="1:15" hidden="1" x14ac:dyDescent="0.35">
      <c r="A3562" t="s">
        <v>6942</v>
      </c>
      <c r="B3562" t="s">
        <v>1099</v>
      </c>
      <c r="C3562" t="s">
        <v>7313</v>
      </c>
      <c r="D3562" t="s">
        <v>2985</v>
      </c>
      <c r="E3562" t="s">
        <v>119</v>
      </c>
      <c r="F3562" t="s">
        <v>2986</v>
      </c>
      <c r="G3562" t="s">
        <v>154</v>
      </c>
      <c r="H3562" t="s">
        <v>5707</v>
      </c>
      <c r="I3562" t="s">
        <v>7369</v>
      </c>
      <c r="N3562" t="s">
        <v>6349</v>
      </c>
      <c r="O3562" s="5">
        <f>0</f>
        <v>0</v>
      </c>
    </row>
    <row r="3563" spans="1:15" hidden="1" x14ac:dyDescent="0.35">
      <c r="A3563" t="s">
        <v>6942</v>
      </c>
      <c r="B3563" t="s">
        <v>1099</v>
      </c>
      <c r="C3563" t="s">
        <v>7313</v>
      </c>
      <c r="D3563" t="s">
        <v>2985</v>
      </c>
      <c r="E3563" t="s">
        <v>119</v>
      </c>
      <c r="F3563" t="s">
        <v>2986</v>
      </c>
      <c r="G3563" t="s">
        <v>154</v>
      </c>
      <c r="H3563" t="s">
        <v>6347</v>
      </c>
      <c r="I3563" t="s">
        <v>7315</v>
      </c>
      <c r="N3563" t="s">
        <v>6349</v>
      </c>
      <c r="O3563" s="5">
        <f>0</f>
        <v>0</v>
      </c>
    </row>
    <row r="3564" spans="1:15" hidden="1" x14ac:dyDescent="0.35">
      <c r="A3564" t="s">
        <v>6942</v>
      </c>
      <c r="B3564" t="s">
        <v>1099</v>
      </c>
      <c r="C3564" t="s">
        <v>7313</v>
      </c>
      <c r="D3564" t="s">
        <v>2985</v>
      </c>
      <c r="E3564" t="s">
        <v>119</v>
      </c>
      <c r="F3564" t="s">
        <v>7319</v>
      </c>
      <c r="G3564" t="s">
        <v>154</v>
      </c>
      <c r="H3564" t="s">
        <v>6347</v>
      </c>
      <c r="I3564" t="s">
        <v>7321</v>
      </c>
      <c r="N3564" t="s">
        <v>6349</v>
      </c>
      <c r="O3564" s="5">
        <f>0</f>
        <v>0</v>
      </c>
    </row>
    <row r="3565" spans="1:15" hidden="1" x14ac:dyDescent="0.35">
      <c r="A3565" t="s">
        <v>6942</v>
      </c>
      <c r="B3565" t="s">
        <v>1099</v>
      </c>
      <c r="C3565" t="s">
        <v>7313</v>
      </c>
      <c r="D3565" t="s">
        <v>2985</v>
      </c>
      <c r="E3565" t="s">
        <v>119</v>
      </c>
      <c r="F3565" t="s">
        <v>119</v>
      </c>
      <c r="G3565" t="s">
        <v>154</v>
      </c>
      <c r="H3565" t="s">
        <v>6347</v>
      </c>
      <c r="I3565" t="s">
        <v>7317</v>
      </c>
      <c r="N3565" t="s">
        <v>6349</v>
      </c>
      <c r="O3565" s="5">
        <f>0</f>
        <v>0</v>
      </c>
    </row>
    <row r="3566" spans="1:15" hidden="1" x14ac:dyDescent="0.35">
      <c r="A3566" t="s">
        <v>6942</v>
      </c>
      <c r="B3566" t="s">
        <v>1099</v>
      </c>
      <c r="C3566" t="s">
        <v>7313</v>
      </c>
      <c r="D3566" t="s">
        <v>2985</v>
      </c>
      <c r="E3566" t="s">
        <v>119</v>
      </c>
      <c r="F3566" t="s">
        <v>119</v>
      </c>
      <c r="G3566" t="s">
        <v>154</v>
      </c>
      <c r="H3566" t="s">
        <v>5707</v>
      </c>
      <c r="I3566" t="s">
        <v>7318</v>
      </c>
      <c r="N3566" t="s">
        <v>6349</v>
      </c>
      <c r="O3566" s="5">
        <f>0</f>
        <v>0</v>
      </c>
    </row>
    <row r="3567" spans="1:15" hidden="1" x14ac:dyDescent="0.35">
      <c r="A3567" t="s">
        <v>6942</v>
      </c>
      <c r="B3567" t="s">
        <v>1099</v>
      </c>
      <c r="C3567" t="s">
        <v>7313</v>
      </c>
      <c r="D3567" t="s">
        <v>2985</v>
      </c>
      <c r="E3567" t="s">
        <v>119</v>
      </c>
      <c r="F3567" t="s">
        <v>119</v>
      </c>
      <c r="G3567" t="s">
        <v>154</v>
      </c>
      <c r="H3567" t="s">
        <v>6347</v>
      </c>
      <c r="I3567" t="s">
        <v>7316</v>
      </c>
      <c r="N3567" t="s">
        <v>6349</v>
      </c>
      <c r="O3567" s="5">
        <f>0</f>
        <v>0</v>
      </c>
    </row>
    <row r="3568" spans="1:15" hidden="1" x14ac:dyDescent="0.35">
      <c r="A3568" t="s">
        <v>6942</v>
      </c>
      <c r="B3568" t="s">
        <v>1099</v>
      </c>
      <c r="C3568" t="s">
        <v>7313</v>
      </c>
      <c r="D3568" t="s">
        <v>2988</v>
      </c>
      <c r="E3568" t="s">
        <v>119</v>
      </c>
      <c r="F3568" t="s">
        <v>7370</v>
      </c>
      <c r="G3568" t="s">
        <v>154</v>
      </c>
      <c r="H3568" t="s">
        <v>6347</v>
      </c>
      <c r="I3568" t="s">
        <v>7315</v>
      </c>
      <c r="N3568" t="s">
        <v>6349</v>
      </c>
      <c r="O3568" s="5">
        <f>0</f>
        <v>0</v>
      </c>
    </row>
    <row r="3569" spans="1:15" hidden="1" x14ac:dyDescent="0.35">
      <c r="A3569" t="s">
        <v>6942</v>
      </c>
      <c r="B3569" t="s">
        <v>1099</v>
      </c>
      <c r="C3569" t="s">
        <v>7313</v>
      </c>
      <c r="D3569" t="s">
        <v>2988</v>
      </c>
      <c r="E3569" t="s">
        <v>119</v>
      </c>
      <c r="F3569" t="s">
        <v>7370</v>
      </c>
      <c r="G3569" t="s">
        <v>154</v>
      </c>
      <c r="H3569" t="s">
        <v>6347</v>
      </c>
      <c r="I3569" t="s">
        <v>6434</v>
      </c>
      <c r="N3569" t="s">
        <v>6349</v>
      </c>
      <c r="O3569" s="5">
        <f>0</f>
        <v>0</v>
      </c>
    </row>
    <row r="3570" spans="1:15" hidden="1" x14ac:dyDescent="0.35">
      <c r="A3570" t="s">
        <v>6942</v>
      </c>
      <c r="B3570" t="s">
        <v>1099</v>
      </c>
      <c r="C3570" t="s">
        <v>7313</v>
      </c>
      <c r="D3570" t="s">
        <v>2988</v>
      </c>
      <c r="E3570" t="s">
        <v>119</v>
      </c>
      <c r="F3570" t="s">
        <v>7319</v>
      </c>
      <c r="G3570" t="s">
        <v>154</v>
      </c>
      <c r="H3570" t="s">
        <v>6347</v>
      </c>
      <c r="I3570" t="s">
        <v>7320</v>
      </c>
      <c r="N3570" t="s">
        <v>6349</v>
      </c>
      <c r="O3570" s="5">
        <f>0</f>
        <v>0</v>
      </c>
    </row>
    <row r="3571" spans="1:15" hidden="1" x14ac:dyDescent="0.35">
      <c r="A3571" t="s">
        <v>6942</v>
      </c>
      <c r="B3571" t="s">
        <v>1099</v>
      </c>
      <c r="C3571" t="s">
        <v>7313</v>
      </c>
      <c r="D3571" t="s">
        <v>2988</v>
      </c>
      <c r="E3571" t="s">
        <v>119</v>
      </c>
      <c r="F3571" t="s">
        <v>7319</v>
      </c>
      <c r="G3571" t="s">
        <v>154</v>
      </c>
      <c r="H3571" t="s">
        <v>6347</v>
      </c>
      <c r="I3571" t="s">
        <v>7321</v>
      </c>
      <c r="N3571" t="s">
        <v>6349</v>
      </c>
      <c r="O3571" s="5">
        <f>0</f>
        <v>0</v>
      </c>
    </row>
    <row r="3572" spans="1:15" hidden="1" x14ac:dyDescent="0.35">
      <c r="A3572" t="s">
        <v>6942</v>
      </c>
      <c r="B3572" t="s">
        <v>1099</v>
      </c>
      <c r="C3572" t="s">
        <v>7313</v>
      </c>
      <c r="D3572" t="s">
        <v>2988</v>
      </c>
      <c r="E3572" t="s">
        <v>119</v>
      </c>
      <c r="F3572" t="s">
        <v>119</v>
      </c>
      <c r="G3572" t="s">
        <v>154</v>
      </c>
      <c r="H3572" t="s">
        <v>5707</v>
      </c>
      <c r="I3572" t="s">
        <v>6329</v>
      </c>
      <c r="N3572" t="s">
        <v>6349</v>
      </c>
      <c r="O3572" s="5">
        <f>0</f>
        <v>0</v>
      </c>
    </row>
    <row r="3573" spans="1:15" hidden="1" x14ac:dyDescent="0.35">
      <c r="A3573" t="s">
        <v>6942</v>
      </c>
      <c r="B3573" t="s">
        <v>1099</v>
      </c>
      <c r="C3573" t="s">
        <v>7313</v>
      </c>
      <c r="D3573" t="s">
        <v>2988</v>
      </c>
      <c r="E3573" t="s">
        <v>119</v>
      </c>
      <c r="F3573" t="s">
        <v>119</v>
      </c>
      <c r="G3573" t="s">
        <v>154</v>
      </c>
      <c r="H3573" t="s">
        <v>5707</v>
      </c>
      <c r="I3573" t="s">
        <v>7318</v>
      </c>
      <c r="N3573" t="s">
        <v>6349</v>
      </c>
      <c r="O3573" s="5">
        <f>0</f>
        <v>0</v>
      </c>
    </row>
    <row r="3574" spans="1:15" hidden="1" x14ac:dyDescent="0.35">
      <c r="A3574" t="s">
        <v>6942</v>
      </c>
      <c r="B3574" t="s">
        <v>1099</v>
      </c>
      <c r="C3574" t="s">
        <v>7313</v>
      </c>
      <c r="D3574" t="s">
        <v>2988</v>
      </c>
      <c r="E3574" t="s">
        <v>119</v>
      </c>
      <c r="F3574" t="s">
        <v>119</v>
      </c>
      <c r="G3574" t="s">
        <v>154</v>
      </c>
      <c r="H3574" t="s">
        <v>6347</v>
      </c>
      <c r="I3574" t="s">
        <v>7316</v>
      </c>
      <c r="N3574" t="s">
        <v>6349</v>
      </c>
      <c r="O3574" s="5">
        <f>0</f>
        <v>0</v>
      </c>
    </row>
    <row r="3575" spans="1:15" hidden="1" x14ac:dyDescent="0.35">
      <c r="A3575" t="s">
        <v>6942</v>
      </c>
      <c r="B3575" t="s">
        <v>1099</v>
      </c>
      <c r="C3575" t="s">
        <v>7313</v>
      </c>
      <c r="D3575" t="s">
        <v>2988</v>
      </c>
      <c r="E3575" t="s">
        <v>119</v>
      </c>
      <c r="F3575" t="s">
        <v>119</v>
      </c>
      <c r="G3575" t="s">
        <v>154</v>
      </c>
      <c r="H3575" t="s">
        <v>6347</v>
      </c>
      <c r="I3575" t="s">
        <v>7317</v>
      </c>
      <c r="N3575" t="s">
        <v>6349</v>
      </c>
      <c r="O3575" s="5">
        <f>0</f>
        <v>0</v>
      </c>
    </row>
    <row r="3576" spans="1:15" hidden="1" x14ac:dyDescent="0.35">
      <c r="A3576" t="s">
        <v>6942</v>
      </c>
      <c r="B3576" t="s">
        <v>1099</v>
      </c>
      <c r="C3576" t="s">
        <v>6485</v>
      </c>
      <c r="D3576" t="s">
        <v>5662</v>
      </c>
      <c r="E3576" t="s">
        <v>119</v>
      </c>
      <c r="F3576" t="s">
        <v>119</v>
      </c>
      <c r="G3576" t="s">
        <v>162</v>
      </c>
      <c r="H3576" t="s">
        <v>6347</v>
      </c>
      <c r="I3576" t="s">
        <v>6489</v>
      </c>
      <c r="N3576" t="s">
        <v>6349</v>
      </c>
      <c r="O3576" s="5">
        <f>0</f>
        <v>0</v>
      </c>
    </row>
    <row r="3577" spans="1:15" hidden="1" x14ac:dyDescent="0.35">
      <c r="A3577" t="s">
        <v>6942</v>
      </c>
      <c r="B3577" t="s">
        <v>1099</v>
      </c>
      <c r="C3577" t="s">
        <v>6485</v>
      </c>
      <c r="D3577" t="s">
        <v>5662</v>
      </c>
      <c r="E3577" t="s">
        <v>119</v>
      </c>
      <c r="F3577" t="s">
        <v>119</v>
      </c>
      <c r="G3577" t="s">
        <v>154</v>
      </c>
      <c r="H3577" t="s">
        <v>5707</v>
      </c>
      <c r="I3577" t="s">
        <v>6487</v>
      </c>
      <c r="N3577" t="s">
        <v>6349</v>
      </c>
      <c r="O3577" s="5">
        <f>0</f>
        <v>0</v>
      </c>
    </row>
    <row r="3578" spans="1:15" hidden="1" x14ac:dyDescent="0.35">
      <c r="A3578" t="s">
        <v>6942</v>
      </c>
      <c r="B3578" t="s">
        <v>1099</v>
      </c>
      <c r="C3578" t="s">
        <v>6485</v>
      </c>
      <c r="D3578" t="s">
        <v>5662</v>
      </c>
      <c r="E3578" t="s">
        <v>119</v>
      </c>
      <c r="F3578" t="s">
        <v>119</v>
      </c>
      <c r="G3578" t="s">
        <v>154</v>
      </c>
      <c r="H3578" t="s">
        <v>5707</v>
      </c>
      <c r="I3578" t="s">
        <v>6491</v>
      </c>
      <c r="N3578" t="s">
        <v>6349</v>
      </c>
      <c r="O3578" s="5">
        <f>0</f>
        <v>0</v>
      </c>
    </row>
    <row r="3579" spans="1:15" hidden="1" x14ac:dyDescent="0.35">
      <c r="A3579" t="s">
        <v>6942</v>
      </c>
      <c r="B3579" t="s">
        <v>1099</v>
      </c>
      <c r="C3579" t="s">
        <v>6485</v>
      </c>
      <c r="D3579" t="s">
        <v>5666</v>
      </c>
      <c r="E3579" t="s">
        <v>119</v>
      </c>
      <c r="F3579" t="s">
        <v>119</v>
      </c>
      <c r="G3579" t="s">
        <v>154</v>
      </c>
      <c r="H3579" t="s">
        <v>5707</v>
      </c>
      <c r="I3579" t="s">
        <v>6487</v>
      </c>
      <c r="N3579" t="s">
        <v>6349</v>
      </c>
      <c r="O3579" s="5">
        <f>0</f>
        <v>0</v>
      </c>
    </row>
    <row r="3580" spans="1:15" hidden="1" x14ac:dyDescent="0.35">
      <c r="A3580" t="s">
        <v>6942</v>
      </c>
      <c r="B3580" t="s">
        <v>1099</v>
      </c>
      <c r="C3580" t="s">
        <v>6485</v>
      </c>
      <c r="D3580" t="s">
        <v>5666</v>
      </c>
      <c r="E3580" t="s">
        <v>119</v>
      </c>
      <c r="F3580" t="s">
        <v>119</v>
      </c>
      <c r="G3580" t="s">
        <v>154</v>
      </c>
      <c r="H3580" t="s">
        <v>5707</v>
      </c>
      <c r="I3580" t="s">
        <v>6491</v>
      </c>
      <c r="N3580" t="s">
        <v>6349</v>
      </c>
      <c r="O3580" s="5">
        <f>0</f>
        <v>0</v>
      </c>
    </row>
    <row r="3581" spans="1:15" hidden="1" x14ac:dyDescent="0.35">
      <c r="A3581" t="s">
        <v>6942</v>
      </c>
      <c r="B3581" t="s">
        <v>1099</v>
      </c>
      <c r="C3581" t="s">
        <v>6485</v>
      </c>
      <c r="D3581" t="s">
        <v>5666</v>
      </c>
      <c r="E3581" t="s">
        <v>119</v>
      </c>
      <c r="F3581" t="s">
        <v>119</v>
      </c>
      <c r="G3581" t="s">
        <v>162</v>
      </c>
      <c r="H3581" t="s">
        <v>6347</v>
      </c>
      <c r="I3581" t="s">
        <v>6489</v>
      </c>
      <c r="N3581" t="s">
        <v>6349</v>
      </c>
      <c r="O3581" s="5">
        <f>0</f>
        <v>0</v>
      </c>
    </row>
    <row r="3582" spans="1:15" hidden="1" x14ac:dyDescent="0.35">
      <c r="A3582" t="s">
        <v>6942</v>
      </c>
      <c r="B3582" t="s">
        <v>1099</v>
      </c>
      <c r="C3582" t="s">
        <v>6485</v>
      </c>
      <c r="D3582" t="s">
        <v>5668</v>
      </c>
      <c r="E3582" t="s">
        <v>119</v>
      </c>
      <c r="F3582" t="s">
        <v>119</v>
      </c>
      <c r="G3582" t="s">
        <v>154</v>
      </c>
      <c r="H3582" t="s">
        <v>5707</v>
      </c>
      <c r="I3582" t="s">
        <v>6487</v>
      </c>
      <c r="N3582" t="s">
        <v>6349</v>
      </c>
      <c r="O3582" s="5">
        <f>0</f>
        <v>0</v>
      </c>
    </row>
    <row r="3583" spans="1:15" hidden="1" x14ac:dyDescent="0.35">
      <c r="A3583" t="s">
        <v>6942</v>
      </c>
      <c r="B3583" t="s">
        <v>1099</v>
      </c>
      <c r="C3583" t="s">
        <v>6485</v>
      </c>
      <c r="D3583" t="s">
        <v>5668</v>
      </c>
      <c r="E3583" t="s">
        <v>119</v>
      </c>
      <c r="F3583" t="s">
        <v>119</v>
      </c>
      <c r="G3583" t="s">
        <v>162</v>
      </c>
      <c r="H3583" t="s">
        <v>6347</v>
      </c>
      <c r="I3583" t="s">
        <v>6489</v>
      </c>
      <c r="N3583" t="s">
        <v>6349</v>
      </c>
      <c r="O3583" s="5">
        <f>0</f>
        <v>0</v>
      </c>
    </row>
    <row r="3584" spans="1:15" hidden="1" x14ac:dyDescent="0.35">
      <c r="A3584" t="s">
        <v>6942</v>
      </c>
      <c r="B3584" t="s">
        <v>1099</v>
      </c>
      <c r="C3584" t="s">
        <v>6485</v>
      </c>
      <c r="D3584" t="s">
        <v>5668</v>
      </c>
      <c r="E3584" t="s">
        <v>119</v>
      </c>
      <c r="F3584" t="s">
        <v>119</v>
      </c>
      <c r="G3584" t="s">
        <v>154</v>
      </c>
      <c r="H3584" t="s">
        <v>5707</v>
      </c>
      <c r="I3584" t="s">
        <v>6491</v>
      </c>
      <c r="N3584" t="s">
        <v>6349</v>
      </c>
      <c r="O3584" s="5">
        <f>0</f>
        <v>0</v>
      </c>
    </row>
    <row r="3585" spans="1:15" hidden="1" x14ac:dyDescent="0.35">
      <c r="A3585" t="s">
        <v>6942</v>
      </c>
      <c r="B3585" t="s">
        <v>1099</v>
      </c>
      <c r="C3585" t="s">
        <v>6485</v>
      </c>
      <c r="D3585" t="s">
        <v>5671</v>
      </c>
      <c r="E3585" t="s">
        <v>119</v>
      </c>
      <c r="F3585" t="s">
        <v>119</v>
      </c>
      <c r="G3585" t="s">
        <v>154</v>
      </c>
      <c r="H3585" t="s">
        <v>5707</v>
      </c>
      <c r="I3585" t="s">
        <v>6487</v>
      </c>
      <c r="N3585" t="s">
        <v>6349</v>
      </c>
      <c r="O3585" s="5">
        <f>0</f>
        <v>0</v>
      </c>
    </row>
    <row r="3586" spans="1:15" hidden="1" x14ac:dyDescent="0.35">
      <c r="A3586" t="s">
        <v>6942</v>
      </c>
      <c r="B3586" t="s">
        <v>1099</v>
      </c>
      <c r="C3586" t="s">
        <v>6485</v>
      </c>
      <c r="D3586" t="s">
        <v>5671</v>
      </c>
      <c r="E3586" t="s">
        <v>119</v>
      </c>
      <c r="F3586" t="s">
        <v>119</v>
      </c>
      <c r="G3586" t="s">
        <v>162</v>
      </c>
      <c r="H3586" t="s">
        <v>6347</v>
      </c>
      <c r="I3586" t="s">
        <v>6489</v>
      </c>
      <c r="N3586" t="s">
        <v>6349</v>
      </c>
      <c r="O3586" s="5">
        <f>0</f>
        <v>0</v>
      </c>
    </row>
    <row r="3587" spans="1:15" hidden="1" x14ac:dyDescent="0.35">
      <c r="A3587" t="s">
        <v>6942</v>
      </c>
      <c r="B3587" t="s">
        <v>1099</v>
      </c>
      <c r="C3587" t="s">
        <v>6485</v>
      </c>
      <c r="D3587" t="s">
        <v>5671</v>
      </c>
      <c r="E3587" t="s">
        <v>119</v>
      </c>
      <c r="F3587" t="s">
        <v>119</v>
      </c>
      <c r="G3587" t="s">
        <v>154</v>
      </c>
      <c r="H3587" t="s">
        <v>5707</v>
      </c>
      <c r="I3587" t="s">
        <v>6548</v>
      </c>
      <c r="N3587" t="s">
        <v>6349</v>
      </c>
      <c r="O3587" s="5">
        <f>0</f>
        <v>0</v>
      </c>
    </row>
    <row r="3588" spans="1:15" hidden="1" x14ac:dyDescent="0.35">
      <c r="A3588" t="s">
        <v>6942</v>
      </c>
      <c r="B3588" t="s">
        <v>1099</v>
      </c>
      <c r="C3588" t="s">
        <v>6485</v>
      </c>
      <c r="D3588" t="s">
        <v>5671</v>
      </c>
      <c r="E3588" t="s">
        <v>119</v>
      </c>
      <c r="F3588" t="s">
        <v>119</v>
      </c>
      <c r="G3588" t="s">
        <v>154</v>
      </c>
      <c r="H3588" t="s">
        <v>5707</v>
      </c>
      <c r="I3588" t="s">
        <v>6491</v>
      </c>
      <c r="N3588" t="s">
        <v>6349</v>
      </c>
      <c r="O3588" s="5">
        <f>0</f>
        <v>0</v>
      </c>
    </row>
    <row r="3589" spans="1:15" hidden="1" x14ac:dyDescent="0.35">
      <c r="A3589" t="s">
        <v>6942</v>
      </c>
      <c r="B3589" t="s">
        <v>1099</v>
      </c>
      <c r="C3589" t="s">
        <v>6485</v>
      </c>
      <c r="D3589" t="s">
        <v>5671</v>
      </c>
      <c r="E3589" t="s">
        <v>119</v>
      </c>
      <c r="F3589" t="s">
        <v>119</v>
      </c>
      <c r="G3589" t="s">
        <v>162</v>
      </c>
      <c r="H3589" t="s">
        <v>5707</v>
      </c>
      <c r="I3589" t="s">
        <v>6490</v>
      </c>
      <c r="N3589" t="s">
        <v>6349</v>
      </c>
      <c r="O3589" s="5">
        <f>0</f>
        <v>0</v>
      </c>
    </row>
    <row r="3590" spans="1:15" hidden="1" x14ac:dyDescent="0.35">
      <c r="A3590" t="s">
        <v>6942</v>
      </c>
      <c r="B3590" t="s">
        <v>1099</v>
      </c>
      <c r="C3590" t="s">
        <v>6357</v>
      </c>
      <c r="D3590" t="s">
        <v>5741</v>
      </c>
      <c r="E3590" t="s">
        <v>119</v>
      </c>
      <c r="F3590" t="s">
        <v>119</v>
      </c>
      <c r="G3590" t="s">
        <v>162</v>
      </c>
      <c r="H3590" t="s">
        <v>6347</v>
      </c>
      <c r="I3590" t="s">
        <v>6359</v>
      </c>
      <c r="N3590" t="s">
        <v>6349</v>
      </c>
      <c r="O3590" s="5">
        <f>0</f>
        <v>0</v>
      </c>
    </row>
    <row r="3591" spans="1:15" hidden="1" x14ac:dyDescent="0.35">
      <c r="A3591" t="s">
        <v>6942</v>
      </c>
      <c r="B3591" t="s">
        <v>1099</v>
      </c>
      <c r="C3591" t="s">
        <v>6357</v>
      </c>
      <c r="D3591" t="s">
        <v>5741</v>
      </c>
      <c r="E3591" t="s">
        <v>6360</v>
      </c>
      <c r="F3591" t="s">
        <v>119</v>
      </c>
      <c r="G3591" t="s">
        <v>162</v>
      </c>
      <c r="H3591" t="s">
        <v>6347</v>
      </c>
      <c r="I3591" t="s">
        <v>6362</v>
      </c>
      <c r="N3591" t="s">
        <v>6349</v>
      </c>
      <c r="O3591" s="5">
        <f>0</f>
        <v>0</v>
      </c>
    </row>
    <row r="3592" spans="1:15" hidden="1" x14ac:dyDescent="0.35">
      <c r="A3592" t="s">
        <v>6942</v>
      </c>
      <c r="B3592" t="s">
        <v>1099</v>
      </c>
      <c r="C3592" t="s">
        <v>6357</v>
      </c>
      <c r="D3592" t="s">
        <v>5741</v>
      </c>
      <c r="E3592" t="s">
        <v>6360</v>
      </c>
      <c r="F3592" t="s">
        <v>119</v>
      </c>
      <c r="G3592" t="s">
        <v>162</v>
      </c>
      <c r="H3592" t="s">
        <v>6347</v>
      </c>
      <c r="I3592" t="s">
        <v>6361</v>
      </c>
      <c r="N3592" t="s">
        <v>6349</v>
      </c>
      <c r="O3592" s="5">
        <f>0</f>
        <v>0</v>
      </c>
    </row>
    <row r="3593" spans="1:15" hidden="1" x14ac:dyDescent="0.35">
      <c r="A3593" t="s">
        <v>6942</v>
      </c>
      <c r="B3593" t="s">
        <v>1099</v>
      </c>
      <c r="C3593" t="s">
        <v>6363</v>
      </c>
      <c r="D3593" t="s">
        <v>6055</v>
      </c>
      <c r="E3593" t="s">
        <v>119</v>
      </c>
      <c r="F3593" t="s">
        <v>119</v>
      </c>
      <c r="G3593" t="s">
        <v>154</v>
      </c>
      <c r="H3593" t="s">
        <v>6347</v>
      </c>
      <c r="I3593" t="s">
        <v>6492</v>
      </c>
      <c r="N3593" t="s">
        <v>6349</v>
      </c>
      <c r="O3593" s="5">
        <f>0</f>
        <v>0</v>
      </c>
    </row>
    <row r="3594" spans="1:15" hidden="1" x14ac:dyDescent="0.35">
      <c r="A3594" t="s">
        <v>6942</v>
      </c>
      <c r="B3594" t="s">
        <v>2775</v>
      </c>
      <c r="C3594" t="s">
        <v>6506</v>
      </c>
      <c r="D3594" t="s">
        <v>1463</v>
      </c>
      <c r="E3594" t="s">
        <v>119</v>
      </c>
      <c r="F3594" t="s">
        <v>119</v>
      </c>
      <c r="G3594" t="s">
        <v>162</v>
      </c>
      <c r="H3594" t="s">
        <v>5707</v>
      </c>
      <c r="I3594" t="s">
        <v>6522</v>
      </c>
      <c r="N3594" t="s">
        <v>6349</v>
      </c>
      <c r="O3594" s="5">
        <f>0</f>
        <v>0</v>
      </c>
    </row>
    <row r="3595" spans="1:15" hidden="1" x14ac:dyDescent="0.35">
      <c r="A3595" t="s">
        <v>6942</v>
      </c>
      <c r="B3595" t="s">
        <v>2775</v>
      </c>
      <c r="C3595" t="s">
        <v>6506</v>
      </c>
      <c r="D3595" t="s">
        <v>1463</v>
      </c>
      <c r="E3595" t="s">
        <v>119</v>
      </c>
      <c r="F3595" t="s">
        <v>119</v>
      </c>
      <c r="G3595" t="s">
        <v>161</v>
      </c>
      <c r="H3595" t="s">
        <v>5707</v>
      </c>
      <c r="I3595" t="s">
        <v>6507</v>
      </c>
      <c r="N3595" t="s">
        <v>6349</v>
      </c>
      <c r="O3595" s="5">
        <f>0</f>
        <v>0</v>
      </c>
    </row>
    <row r="3596" spans="1:15" hidden="1" x14ac:dyDescent="0.35">
      <c r="A3596" t="s">
        <v>6942</v>
      </c>
      <c r="B3596" t="s">
        <v>2775</v>
      </c>
      <c r="C3596" t="s">
        <v>6506</v>
      </c>
      <c r="D3596" t="s">
        <v>1463</v>
      </c>
      <c r="E3596" t="s">
        <v>119</v>
      </c>
      <c r="F3596" t="s">
        <v>119</v>
      </c>
      <c r="G3596" t="s">
        <v>154</v>
      </c>
      <c r="H3596" t="s">
        <v>6347</v>
      </c>
      <c r="I3596" t="s">
        <v>6751</v>
      </c>
      <c r="N3596" t="s">
        <v>6349</v>
      </c>
      <c r="O3596" s="5">
        <f>0</f>
        <v>0</v>
      </c>
    </row>
    <row r="3597" spans="1:15" hidden="1" x14ac:dyDescent="0.35">
      <c r="A3597" t="s">
        <v>6942</v>
      </c>
      <c r="B3597" t="s">
        <v>2775</v>
      </c>
      <c r="C3597" t="s">
        <v>6506</v>
      </c>
      <c r="D3597" t="s">
        <v>1463</v>
      </c>
      <c r="E3597" t="s">
        <v>119</v>
      </c>
      <c r="F3597" t="s">
        <v>119</v>
      </c>
      <c r="G3597" t="s">
        <v>162</v>
      </c>
      <c r="H3597" t="s">
        <v>6347</v>
      </c>
      <c r="I3597" t="s">
        <v>6749</v>
      </c>
      <c r="N3597" t="s">
        <v>6349</v>
      </c>
      <c r="O3597" s="5">
        <f>0</f>
        <v>0</v>
      </c>
    </row>
    <row r="3598" spans="1:15" hidden="1" x14ac:dyDescent="0.35">
      <c r="A3598" t="s">
        <v>6942</v>
      </c>
      <c r="B3598" t="s">
        <v>2775</v>
      </c>
      <c r="C3598" t="s">
        <v>6506</v>
      </c>
      <c r="D3598" t="s">
        <v>1463</v>
      </c>
      <c r="E3598" t="s">
        <v>119</v>
      </c>
      <c r="F3598" t="s">
        <v>119</v>
      </c>
      <c r="G3598" t="s">
        <v>162</v>
      </c>
      <c r="H3598" t="s">
        <v>6347</v>
      </c>
      <c r="I3598" t="s">
        <v>6512</v>
      </c>
      <c r="N3598" t="s">
        <v>6349</v>
      </c>
      <c r="O3598" s="5">
        <f>0</f>
        <v>0</v>
      </c>
    </row>
    <row r="3599" spans="1:15" hidden="1" x14ac:dyDescent="0.35">
      <c r="A3599" t="s">
        <v>6942</v>
      </c>
      <c r="B3599" t="s">
        <v>2775</v>
      </c>
      <c r="C3599" t="s">
        <v>6506</v>
      </c>
      <c r="D3599" t="s">
        <v>1463</v>
      </c>
      <c r="E3599" t="s">
        <v>119</v>
      </c>
      <c r="F3599" t="s">
        <v>119</v>
      </c>
      <c r="G3599" t="s">
        <v>159</v>
      </c>
      <c r="H3599" t="s">
        <v>5707</v>
      </c>
      <c r="I3599" t="s">
        <v>6511</v>
      </c>
      <c r="N3599" t="s">
        <v>6349</v>
      </c>
      <c r="O3599" s="5">
        <f>0</f>
        <v>0</v>
      </c>
    </row>
    <row r="3600" spans="1:15" hidden="1" x14ac:dyDescent="0.35">
      <c r="A3600" t="s">
        <v>6942</v>
      </c>
      <c r="B3600" t="s">
        <v>2775</v>
      </c>
      <c r="C3600" t="s">
        <v>6506</v>
      </c>
      <c r="D3600" t="s">
        <v>1463</v>
      </c>
      <c r="E3600" t="s">
        <v>119</v>
      </c>
      <c r="F3600" t="s">
        <v>119</v>
      </c>
      <c r="G3600" t="s">
        <v>162</v>
      </c>
      <c r="H3600" t="s">
        <v>6347</v>
      </c>
      <c r="I3600" t="s">
        <v>6513</v>
      </c>
      <c r="N3600" t="s">
        <v>6349</v>
      </c>
      <c r="O3600" s="5">
        <f>0</f>
        <v>0</v>
      </c>
    </row>
    <row r="3601" spans="1:16" x14ac:dyDescent="0.35">
      <c r="A3601" t="s">
        <v>6942</v>
      </c>
      <c r="B3601" t="s">
        <v>2775</v>
      </c>
      <c r="C3601" t="s">
        <v>6506</v>
      </c>
      <c r="D3601" t="s">
        <v>1463</v>
      </c>
      <c r="E3601" t="s">
        <v>119</v>
      </c>
      <c r="F3601" t="s">
        <v>119</v>
      </c>
      <c r="G3601" t="s">
        <v>165</v>
      </c>
      <c r="H3601" t="s">
        <v>5707</v>
      </c>
      <c r="I3601" t="s">
        <v>6520</v>
      </c>
      <c r="N3601" t="s">
        <v>6349</v>
      </c>
      <c r="O3601" s="5">
        <f>0</f>
        <v>0</v>
      </c>
    </row>
    <row r="3602" spans="1:16" hidden="1" x14ac:dyDescent="0.35">
      <c r="A3602" t="s">
        <v>6942</v>
      </c>
      <c r="B3602" t="s">
        <v>2775</v>
      </c>
      <c r="C3602" t="s">
        <v>6506</v>
      </c>
      <c r="D3602" t="s">
        <v>1463</v>
      </c>
      <c r="E3602" t="s">
        <v>119</v>
      </c>
      <c r="F3602" t="s">
        <v>119</v>
      </c>
      <c r="G3602" t="s">
        <v>161</v>
      </c>
      <c r="H3602" t="s">
        <v>5707</v>
      </c>
      <c r="I3602" t="s">
        <v>7298</v>
      </c>
      <c r="N3602" t="s">
        <v>6349</v>
      </c>
      <c r="O3602" s="5">
        <f>0</f>
        <v>0</v>
      </c>
    </row>
    <row r="3603" spans="1:16" x14ac:dyDescent="0.35">
      <c r="A3603" t="s">
        <v>6942</v>
      </c>
      <c r="B3603" t="s">
        <v>2775</v>
      </c>
      <c r="C3603" t="s">
        <v>6506</v>
      </c>
      <c r="D3603" t="s">
        <v>1463</v>
      </c>
      <c r="E3603" t="s">
        <v>119</v>
      </c>
      <c r="F3603" t="s">
        <v>119</v>
      </c>
      <c r="G3603" t="s">
        <v>165</v>
      </c>
      <c r="H3603" t="s">
        <v>5707</v>
      </c>
      <c r="I3603" t="s">
        <v>6514</v>
      </c>
      <c r="N3603" t="s">
        <v>6349</v>
      </c>
      <c r="O3603" s="5">
        <f>0</f>
        <v>0</v>
      </c>
    </row>
    <row r="3604" spans="1:16" hidden="1" x14ac:dyDescent="0.35">
      <c r="A3604" t="s">
        <v>6942</v>
      </c>
      <c r="B3604" t="s">
        <v>3682</v>
      </c>
      <c r="C3604" t="s">
        <v>6365</v>
      </c>
      <c r="D3604" t="s">
        <v>3839</v>
      </c>
      <c r="E3604" t="s">
        <v>119</v>
      </c>
      <c r="F3604" t="s">
        <v>119</v>
      </c>
      <c r="G3604" t="s">
        <v>162</v>
      </c>
      <c r="H3604" t="s">
        <v>5707</v>
      </c>
      <c r="I3604" t="s">
        <v>6366</v>
      </c>
      <c r="N3604" t="s">
        <v>6349</v>
      </c>
      <c r="O3604" s="5">
        <f>0</f>
        <v>0</v>
      </c>
      <c r="P3604" t="s">
        <v>86</v>
      </c>
    </row>
    <row r="3605" spans="1:16" hidden="1" x14ac:dyDescent="0.35">
      <c r="A3605" t="s">
        <v>6942</v>
      </c>
      <c r="B3605" t="s">
        <v>3581</v>
      </c>
      <c r="C3605" t="s">
        <v>6365</v>
      </c>
      <c r="D3605" t="s">
        <v>1236</v>
      </c>
      <c r="E3605" t="s">
        <v>119</v>
      </c>
      <c r="F3605" t="s">
        <v>119</v>
      </c>
      <c r="G3605" t="s">
        <v>162</v>
      </c>
      <c r="H3605" t="s">
        <v>5707</v>
      </c>
      <c r="I3605" t="s">
        <v>6366</v>
      </c>
      <c r="N3605" t="s">
        <v>6349</v>
      </c>
      <c r="O3605" s="5">
        <f>0</f>
        <v>0</v>
      </c>
      <c r="P3605" t="s">
        <v>22</v>
      </c>
    </row>
    <row r="3606" spans="1:16" hidden="1" x14ac:dyDescent="0.35">
      <c r="A3606" t="s">
        <v>6942</v>
      </c>
      <c r="B3606" t="s">
        <v>50</v>
      </c>
      <c r="C3606" t="s">
        <v>6741</v>
      </c>
      <c r="D3606" t="s">
        <v>51</v>
      </c>
      <c r="E3606" t="s">
        <v>119</v>
      </c>
      <c r="F3606" t="s">
        <v>119</v>
      </c>
      <c r="G3606" t="s">
        <v>154</v>
      </c>
      <c r="H3606" t="s">
        <v>5707</v>
      </c>
      <c r="I3606" t="s">
        <v>6332</v>
      </c>
      <c r="N3606" t="s">
        <v>6349</v>
      </c>
      <c r="O3606" s="5">
        <f>0</f>
        <v>0</v>
      </c>
    </row>
    <row r="3607" spans="1:16" hidden="1" x14ac:dyDescent="0.35">
      <c r="A3607" t="s">
        <v>6942</v>
      </c>
      <c r="B3607" t="s">
        <v>50</v>
      </c>
      <c r="C3607" t="s">
        <v>6741</v>
      </c>
      <c r="D3607" t="s">
        <v>51</v>
      </c>
      <c r="E3607" t="s">
        <v>119</v>
      </c>
      <c r="F3607" t="s">
        <v>119</v>
      </c>
      <c r="G3607" t="s">
        <v>154</v>
      </c>
      <c r="H3607" t="s">
        <v>5707</v>
      </c>
      <c r="I3607" t="s">
        <v>6775</v>
      </c>
      <c r="N3607" t="s">
        <v>6349</v>
      </c>
      <c r="O3607" s="5">
        <f>0</f>
        <v>0</v>
      </c>
    </row>
    <row r="3608" spans="1:16" hidden="1" x14ac:dyDescent="0.35">
      <c r="A3608" t="s">
        <v>6942</v>
      </c>
      <c r="B3608" t="s">
        <v>50</v>
      </c>
      <c r="C3608" t="s">
        <v>6741</v>
      </c>
      <c r="D3608" t="s">
        <v>51</v>
      </c>
      <c r="E3608" t="s">
        <v>119</v>
      </c>
      <c r="F3608" t="s">
        <v>119</v>
      </c>
      <c r="G3608" t="s">
        <v>154</v>
      </c>
      <c r="H3608" t="s">
        <v>5707</v>
      </c>
      <c r="I3608" t="s">
        <v>6331</v>
      </c>
      <c r="N3608" t="s">
        <v>6349</v>
      </c>
      <c r="O3608" s="5">
        <f>0</f>
        <v>0</v>
      </c>
    </row>
    <row r="3609" spans="1:16" hidden="1" x14ac:dyDescent="0.35">
      <c r="A3609" t="s">
        <v>6942</v>
      </c>
      <c r="B3609" t="s">
        <v>50</v>
      </c>
      <c r="C3609" t="s">
        <v>6442</v>
      </c>
      <c r="D3609" t="s">
        <v>7371</v>
      </c>
      <c r="E3609" t="s">
        <v>119</v>
      </c>
      <c r="F3609" t="s">
        <v>119</v>
      </c>
      <c r="G3609" t="s">
        <v>162</v>
      </c>
      <c r="H3609" t="s">
        <v>5707</v>
      </c>
      <c r="I3609" t="s">
        <v>6757</v>
      </c>
      <c r="N3609" t="s">
        <v>6349</v>
      </c>
      <c r="O3609" s="5">
        <f>0</f>
        <v>0</v>
      </c>
    </row>
    <row r="3610" spans="1:16" hidden="1" x14ac:dyDescent="0.35">
      <c r="A3610" t="s">
        <v>6942</v>
      </c>
      <c r="B3610" t="s">
        <v>50</v>
      </c>
      <c r="C3610" t="s">
        <v>6442</v>
      </c>
      <c r="D3610" t="s">
        <v>2954</v>
      </c>
      <c r="E3610" t="s">
        <v>119</v>
      </c>
      <c r="F3610" t="s">
        <v>119</v>
      </c>
      <c r="G3610" t="s">
        <v>162</v>
      </c>
      <c r="H3610" t="s">
        <v>6347</v>
      </c>
      <c r="I3610" t="s">
        <v>6455</v>
      </c>
      <c r="N3610" t="s">
        <v>6349</v>
      </c>
      <c r="O3610" s="5">
        <f>0</f>
        <v>0</v>
      </c>
    </row>
    <row r="3611" spans="1:16" hidden="1" x14ac:dyDescent="0.35">
      <c r="A3611" t="s">
        <v>6942</v>
      </c>
      <c r="B3611" t="s">
        <v>50</v>
      </c>
      <c r="C3611" t="s">
        <v>6442</v>
      </c>
      <c r="D3611" t="s">
        <v>2954</v>
      </c>
      <c r="E3611" t="s">
        <v>119</v>
      </c>
      <c r="F3611" t="s">
        <v>119</v>
      </c>
      <c r="G3611" t="s">
        <v>154</v>
      </c>
      <c r="H3611" t="s">
        <v>6347</v>
      </c>
      <c r="I3611" t="s">
        <v>7287</v>
      </c>
      <c r="N3611" t="s">
        <v>6349</v>
      </c>
      <c r="O3611" s="5">
        <f>0</f>
        <v>0</v>
      </c>
    </row>
    <row r="3612" spans="1:16" hidden="1" x14ac:dyDescent="0.35">
      <c r="A3612" t="s">
        <v>6942</v>
      </c>
      <c r="B3612" t="s">
        <v>50</v>
      </c>
      <c r="C3612" t="s">
        <v>6442</v>
      </c>
      <c r="D3612" t="s">
        <v>2954</v>
      </c>
      <c r="E3612" t="s">
        <v>119</v>
      </c>
      <c r="F3612" t="s">
        <v>119</v>
      </c>
      <c r="G3612" t="s">
        <v>162</v>
      </c>
      <c r="H3612" t="s">
        <v>5707</v>
      </c>
      <c r="I3612" t="s">
        <v>6452</v>
      </c>
      <c r="N3612" t="s">
        <v>6349</v>
      </c>
      <c r="O3612" s="5">
        <f>0</f>
        <v>0</v>
      </c>
    </row>
    <row r="3613" spans="1:16" hidden="1" x14ac:dyDescent="0.35">
      <c r="A3613" t="s">
        <v>6942</v>
      </c>
      <c r="B3613" t="s">
        <v>50</v>
      </c>
      <c r="C3613" t="s">
        <v>6442</v>
      </c>
      <c r="D3613" t="s">
        <v>2954</v>
      </c>
      <c r="E3613" t="s">
        <v>119</v>
      </c>
      <c r="F3613" t="s">
        <v>119</v>
      </c>
      <c r="G3613" t="s">
        <v>154</v>
      </c>
      <c r="H3613" t="s">
        <v>6347</v>
      </c>
      <c r="I3613" t="s">
        <v>7312</v>
      </c>
      <c r="N3613" t="s">
        <v>6349</v>
      </c>
      <c r="O3613" s="5">
        <f>0</f>
        <v>0</v>
      </c>
    </row>
    <row r="3614" spans="1:16" hidden="1" x14ac:dyDescent="0.35">
      <c r="A3614" t="s">
        <v>6942</v>
      </c>
      <c r="B3614" t="s">
        <v>50</v>
      </c>
      <c r="C3614" t="s">
        <v>6442</v>
      </c>
      <c r="D3614" t="s">
        <v>2954</v>
      </c>
      <c r="E3614" t="s">
        <v>119</v>
      </c>
      <c r="F3614" t="s">
        <v>119</v>
      </c>
      <c r="G3614" t="s">
        <v>162</v>
      </c>
      <c r="H3614" t="s">
        <v>6347</v>
      </c>
      <c r="I3614" t="s">
        <v>6453</v>
      </c>
      <c r="N3614" t="s">
        <v>6349</v>
      </c>
      <c r="O3614" s="5">
        <f>0</f>
        <v>0</v>
      </c>
    </row>
    <row r="3615" spans="1:16" hidden="1" x14ac:dyDescent="0.35">
      <c r="A3615" t="s">
        <v>6942</v>
      </c>
      <c r="B3615" t="s">
        <v>50</v>
      </c>
      <c r="C3615" t="s">
        <v>6442</v>
      </c>
      <c r="D3615" t="s">
        <v>2954</v>
      </c>
      <c r="E3615" t="s">
        <v>119</v>
      </c>
      <c r="F3615" t="s">
        <v>119</v>
      </c>
      <c r="G3615" t="s">
        <v>154</v>
      </c>
      <c r="H3615" t="s">
        <v>5707</v>
      </c>
      <c r="I3615" t="s">
        <v>6454</v>
      </c>
      <c r="N3615" t="s">
        <v>6349</v>
      </c>
      <c r="O3615" s="5">
        <f>0</f>
        <v>0</v>
      </c>
    </row>
    <row r="3616" spans="1:16" hidden="1" x14ac:dyDescent="0.35">
      <c r="A3616" t="s">
        <v>6942</v>
      </c>
      <c r="B3616" t="s">
        <v>50</v>
      </c>
      <c r="C3616" t="s">
        <v>6485</v>
      </c>
      <c r="D3616" t="s">
        <v>5672</v>
      </c>
      <c r="E3616" t="s">
        <v>119</v>
      </c>
      <c r="F3616" t="s">
        <v>119</v>
      </c>
      <c r="G3616" t="s">
        <v>154</v>
      </c>
      <c r="H3616" t="s">
        <v>5707</v>
      </c>
      <c r="I3616" t="s">
        <v>6548</v>
      </c>
      <c r="N3616" t="s">
        <v>6349</v>
      </c>
      <c r="O3616" s="5">
        <f>0</f>
        <v>0</v>
      </c>
    </row>
    <row r="3617" spans="1:15" hidden="1" x14ac:dyDescent="0.35">
      <c r="A3617" t="s">
        <v>6942</v>
      </c>
      <c r="B3617" t="s">
        <v>50</v>
      </c>
      <c r="C3617" t="s">
        <v>6485</v>
      </c>
      <c r="D3617" t="s">
        <v>5672</v>
      </c>
      <c r="E3617" t="s">
        <v>119</v>
      </c>
      <c r="F3617" t="s">
        <v>119</v>
      </c>
      <c r="G3617" t="s">
        <v>154</v>
      </c>
      <c r="H3617" t="s">
        <v>5707</v>
      </c>
      <c r="I3617" t="s">
        <v>6491</v>
      </c>
      <c r="N3617" t="s">
        <v>6349</v>
      </c>
      <c r="O3617" s="5">
        <f>0</f>
        <v>0</v>
      </c>
    </row>
    <row r="3618" spans="1:15" hidden="1" x14ac:dyDescent="0.35">
      <c r="A3618" t="s">
        <v>6942</v>
      </c>
      <c r="B3618" t="s">
        <v>50</v>
      </c>
      <c r="C3618" t="s">
        <v>6485</v>
      </c>
      <c r="D3618" t="s">
        <v>5672</v>
      </c>
      <c r="E3618" t="s">
        <v>119</v>
      </c>
      <c r="F3618" t="s">
        <v>119</v>
      </c>
      <c r="G3618" t="s">
        <v>154</v>
      </c>
      <c r="H3618" t="s">
        <v>5707</v>
      </c>
      <c r="I3618" t="s">
        <v>6487</v>
      </c>
      <c r="N3618" t="s">
        <v>6349</v>
      </c>
      <c r="O3618" s="5">
        <f>0</f>
        <v>0</v>
      </c>
    </row>
    <row r="3619" spans="1:15" hidden="1" x14ac:dyDescent="0.35">
      <c r="A3619" t="s">
        <v>6942</v>
      </c>
      <c r="B3619" t="s">
        <v>50</v>
      </c>
      <c r="C3619" t="s">
        <v>6485</v>
      </c>
      <c r="D3619" t="s">
        <v>5672</v>
      </c>
      <c r="E3619" t="s">
        <v>119</v>
      </c>
      <c r="F3619" t="s">
        <v>119</v>
      </c>
      <c r="G3619" t="s">
        <v>162</v>
      </c>
      <c r="H3619" t="s">
        <v>6347</v>
      </c>
      <c r="I3619" t="s">
        <v>6489</v>
      </c>
      <c r="N3619" t="s">
        <v>6349</v>
      </c>
      <c r="O3619" s="5">
        <f>0</f>
        <v>0</v>
      </c>
    </row>
    <row r="3620" spans="1:15" x14ac:dyDescent="0.35">
      <c r="A3620" t="s">
        <v>6942</v>
      </c>
      <c r="B3620" t="s">
        <v>52</v>
      </c>
      <c r="C3620" t="s">
        <v>6367</v>
      </c>
      <c r="D3620" t="s">
        <v>7372</v>
      </c>
      <c r="E3620" t="s">
        <v>119</v>
      </c>
      <c r="F3620" t="s">
        <v>119</v>
      </c>
      <c r="G3620" t="s">
        <v>165</v>
      </c>
      <c r="H3620" t="s">
        <v>5707</v>
      </c>
      <c r="I3620" t="s">
        <v>6388</v>
      </c>
      <c r="N3620" t="s">
        <v>6349</v>
      </c>
      <c r="O3620" s="5">
        <f>0</f>
        <v>0</v>
      </c>
    </row>
    <row r="3621" spans="1:15" x14ac:dyDescent="0.35">
      <c r="A3621" t="s">
        <v>6942</v>
      </c>
      <c r="B3621" t="s">
        <v>52</v>
      </c>
      <c r="C3621" t="s">
        <v>6367</v>
      </c>
      <c r="D3621" t="s">
        <v>7373</v>
      </c>
      <c r="E3621" t="s">
        <v>119</v>
      </c>
      <c r="F3621" t="s">
        <v>119</v>
      </c>
      <c r="G3621" t="s">
        <v>165</v>
      </c>
      <c r="H3621" t="s">
        <v>5707</v>
      </c>
      <c r="I3621" t="s">
        <v>6388</v>
      </c>
      <c r="N3621" t="s">
        <v>6349</v>
      </c>
      <c r="O3621" s="5">
        <f>0</f>
        <v>0</v>
      </c>
    </row>
    <row r="3622" spans="1:15" x14ac:dyDescent="0.35">
      <c r="A3622" t="s">
        <v>6942</v>
      </c>
      <c r="B3622" t="s">
        <v>52</v>
      </c>
      <c r="C3622" t="s">
        <v>6367</v>
      </c>
      <c r="D3622" t="s">
        <v>7374</v>
      </c>
      <c r="E3622" t="s">
        <v>119</v>
      </c>
      <c r="F3622" t="s">
        <v>119</v>
      </c>
      <c r="G3622" t="s">
        <v>165</v>
      </c>
      <c r="H3622" t="s">
        <v>5707</v>
      </c>
      <c r="I3622" t="s">
        <v>6388</v>
      </c>
      <c r="N3622" t="s">
        <v>6349</v>
      </c>
      <c r="O3622" s="5">
        <f>0</f>
        <v>0</v>
      </c>
    </row>
    <row r="3623" spans="1:15" x14ac:dyDescent="0.35">
      <c r="A3623" t="s">
        <v>6942</v>
      </c>
      <c r="B3623" t="s">
        <v>52</v>
      </c>
      <c r="C3623" t="s">
        <v>6367</v>
      </c>
      <c r="D3623" t="s">
        <v>7375</v>
      </c>
      <c r="E3623" t="s">
        <v>119</v>
      </c>
      <c r="F3623" t="s">
        <v>119</v>
      </c>
      <c r="G3623" t="s">
        <v>165</v>
      </c>
      <c r="H3623" t="s">
        <v>5707</v>
      </c>
      <c r="I3623" t="s">
        <v>6388</v>
      </c>
      <c r="N3623" t="s">
        <v>6349</v>
      </c>
      <c r="O3623" s="5">
        <f>0</f>
        <v>0</v>
      </c>
    </row>
    <row r="3624" spans="1:15" x14ac:dyDescent="0.35">
      <c r="A3624" t="s">
        <v>6942</v>
      </c>
      <c r="B3624" t="s">
        <v>52</v>
      </c>
      <c r="C3624" t="s">
        <v>6367</v>
      </c>
      <c r="D3624" t="s">
        <v>7376</v>
      </c>
      <c r="E3624" t="s">
        <v>119</v>
      </c>
      <c r="F3624" t="s">
        <v>119</v>
      </c>
      <c r="G3624" t="s">
        <v>165</v>
      </c>
      <c r="H3624" t="s">
        <v>5707</v>
      </c>
      <c r="I3624" t="s">
        <v>6388</v>
      </c>
      <c r="N3624" t="s">
        <v>6349</v>
      </c>
      <c r="O3624" s="5">
        <f>0</f>
        <v>0</v>
      </c>
    </row>
    <row r="3625" spans="1:15" x14ac:dyDescent="0.35">
      <c r="A3625" t="s">
        <v>6942</v>
      </c>
      <c r="B3625" t="s">
        <v>52</v>
      </c>
      <c r="C3625" t="s">
        <v>6367</v>
      </c>
      <c r="D3625" t="s">
        <v>7377</v>
      </c>
      <c r="E3625" t="s">
        <v>119</v>
      </c>
      <c r="F3625" t="s">
        <v>119</v>
      </c>
      <c r="G3625" t="s">
        <v>165</v>
      </c>
      <c r="H3625" t="s">
        <v>5707</v>
      </c>
      <c r="I3625" t="s">
        <v>6388</v>
      </c>
      <c r="N3625" t="s">
        <v>6349</v>
      </c>
      <c r="O3625" s="5">
        <f>0</f>
        <v>0</v>
      </c>
    </row>
    <row r="3626" spans="1:15" hidden="1" x14ac:dyDescent="0.35">
      <c r="A3626" t="s">
        <v>6942</v>
      </c>
      <c r="B3626" t="s">
        <v>52</v>
      </c>
      <c r="C3626" t="s">
        <v>6371</v>
      </c>
      <c r="D3626" t="s">
        <v>7378</v>
      </c>
      <c r="E3626" t="s">
        <v>119</v>
      </c>
      <c r="F3626" t="s">
        <v>119</v>
      </c>
      <c r="G3626" t="s">
        <v>162</v>
      </c>
      <c r="H3626" t="s">
        <v>5707</v>
      </c>
      <c r="I3626" t="s">
        <v>6421</v>
      </c>
      <c r="N3626" t="s">
        <v>6349</v>
      </c>
      <c r="O3626" s="5">
        <f>0</f>
        <v>0</v>
      </c>
    </row>
    <row r="3627" spans="1:15" hidden="1" x14ac:dyDescent="0.35">
      <c r="A3627" t="s">
        <v>6942</v>
      </c>
      <c r="B3627" t="s">
        <v>52</v>
      </c>
      <c r="C3627" t="s">
        <v>6371</v>
      </c>
      <c r="D3627" t="s">
        <v>7379</v>
      </c>
      <c r="E3627" t="s">
        <v>119</v>
      </c>
      <c r="F3627" t="s">
        <v>119</v>
      </c>
      <c r="G3627" t="s">
        <v>162</v>
      </c>
      <c r="H3627" t="s">
        <v>5707</v>
      </c>
      <c r="I3627" t="s">
        <v>7380</v>
      </c>
      <c r="N3627" t="s">
        <v>6349</v>
      </c>
      <c r="O3627" s="5">
        <f>0</f>
        <v>0</v>
      </c>
    </row>
    <row r="3628" spans="1:15" hidden="1" x14ac:dyDescent="0.35">
      <c r="A3628" t="s">
        <v>6942</v>
      </c>
      <c r="B3628" t="s">
        <v>52</v>
      </c>
      <c r="C3628" t="s">
        <v>6371</v>
      </c>
      <c r="D3628" t="s">
        <v>7381</v>
      </c>
      <c r="E3628" t="s">
        <v>119</v>
      </c>
      <c r="F3628" t="s">
        <v>119</v>
      </c>
      <c r="G3628" t="s">
        <v>162</v>
      </c>
      <c r="H3628" t="s">
        <v>5707</v>
      </c>
      <c r="I3628" t="s">
        <v>6421</v>
      </c>
      <c r="N3628" t="s">
        <v>6349</v>
      </c>
      <c r="O3628" s="5">
        <f>0</f>
        <v>0</v>
      </c>
    </row>
    <row r="3629" spans="1:15" hidden="1" x14ac:dyDescent="0.35">
      <c r="A3629" t="s">
        <v>6942</v>
      </c>
      <c r="B3629" t="s">
        <v>52</v>
      </c>
      <c r="C3629" t="s">
        <v>6371</v>
      </c>
      <c r="D3629" t="s">
        <v>7382</v>
      </c>
      <c r="E3629" t="s">
        <v>119</v>
      </c>
      <c r="F3629" t="s">
        <v>119</v>
      </c>
      <c r="G3629" t="s">
        <v>162</v>
      </c>
      <c r="H3629" t="s">
        <v>5707</v>
      </c>
      <c r="I3629" t="s">
        <v>7380</v>
      </c>
      <c r="N3629" t="s">
        <v>6349</v>
      </c>
      <c r="O3629" s="5">
        <f>0</f>
        <v>0</v>
      </c>
    </row>
    <row r="3630" spans="1:15" hidden="1" x14ac:dyDescent="0.35">
      <c r="A3630" t="s">
        <v>6942</v>
      </c>
      <c r="B3630" t="s">
        <v>52</v>
      </c>
      <c r="C3630" t="s">
        <v>6371</v>
      </c>
      <c r="D3630" t="s">
        <v>7383</v>
      </c>
      <c r="E3630" t="s">
        <v>119</v>
      </c>
      <c r="F3630" t="s">
        <v>119</v>
      </c>
      <c r="G3630" t="s">
        <v>154</v>
      </c>
      <c r="H3630" t="s">
        <v>5707</v>
      </c>
      <c r="I3630" t="s">
        <v>6372</v>
      </c>
      <c r="N3630" t="s">
        <v>6349</v>
      </c>
      <c r="O3630" s="5">
        <f>0</f>
        <v>0</v>
      </c>
    </row>
    <row r="3631" spans="1:15" hidden="1" x14ac:dyDescent="0.35">
      <c r="A3631" t="s">
        <v>6942</v>
      </c>
      <c r="B3631" t="s">
        <v>52</v>
      </c>
      <c r="C3631" t="s">
        <v>6371</v>
      </c>
      <c r="D3631" t="s">
        <v>7384</v>
      </c>
      <c r="E3631" t="s">
        <v>119</v>
      </c>
      <c r="F3631" t="s">
        <v>119</v>
      </c>
      <c r="G3631" t="s">
        <v>154</v>
      </c>
      <c r="H3631" t="s">
        <v>5707</v>
      </c>
      <c r="I3631" t="s">
        <v>6372</v>
      </c>
      <c r="N3631" t="s">
        <v>6349</v>
      </c>
      <c r="O3631" s="5">
        <f>0</f>
        <v>0</v>
      </c>
    </row>
    <row r="3632" spans="1:15" hidden="1" x14ac:dyDescent="0.35">
      <c r="A3632" t="s">
        <v>6942</v>
      </c>
      <c r="B3632" t="s">
        <v>52</v>
      </c>
      <c r="C3632" t="s">
        <v>6371</v>
      </c>
      <c r="D3632" t="s">
        <v>7385</v>
      </c>
      <c r="E3632" t="s">
        <v>119</v>
      </c>
      <c r="F3632" t="s">
        <v>119</v>
      </c>
      <c r="G3632" t="s">
        <v>154</v>
      </c>
      <c r="H3632" t="s">
        <v>5707</v>
      </c>
      <c r="I3632" t="s">
        <v>6372</v>
      </c>
      <c r="N3632" t="s">
        <v>6349</v>
      </c>
      <c r="O3632" s="5">
        <f>0</f>
        <v>0</v>
      </c>
    </row>
    <row r="3633" spans="1:15" hidden="1" x14ac:dyDescent="0.35">
      <c r="A3633" t="s">
        <v>6942</v>
      </c>
      <c r="B3633" t="s">
        <v>52</v>
      </c>
      <c r="C3633" t="s">
        <v>6371</v>
      </c>
      <c r="D3633" t="s">
        <v>7386</v>
      </c>
      <c r="E3633" t="s">
        <v>119</v>
      </c>
      <c r="F3633" t="s">
        <v>119</v>
      </c>
      <c r="G3633" t="s">
        <v>162</v>
      </c>
      <c r="H3633" t="s">
        <v>5707</v>
      </c>
      <c r="I3633" t="s">
        <v>7380</v>
      </c>
      <c r="N3633" t="s">
        <v>6349</v>
      </c>
      <c r="O3633" s="5">
        <f>0</f>
        <v>0</v>
      </c>
    </row>
    <row r="3634" spans="1:15" hidden="1" x14ac:dyDescent="0.35">
      <c r="A3634" t="s">
        <v>6942</v>
      </c>
      <c r="B3634" t="s">
        <v>52</v>
      </c>
      <c r="C3634" t="s">
        <v>6371</v>
      </c>
      <c r="D3634" t="s">
        <v>7387</v>
      </c>
      <c r="E3634" t="s">
        <v>119</v>
      </c>
      <c r="F3634" t="s">
        <v>119</v>
      </c>
      <c r="G3634" t="s">
        <v>154</v>
      </c>
      <c r="H3634" t="s">
        <v>5707</v>
      </c>
      <c r="I3634" t="s">
        <v>6372</v>
      </c>
      <c r="N3634" t="s">
        <v>6349</v>
      </c>
      <c r="O3634" s="5">
        <f>0</f>
        <v>0</v>
      </c>
    </row>
    <row r="3635" spans="1:15" hidden="1" x14ac:dyDescent="0.35">
      <c r="A3635" t="s">
        <v>6942</v>
      </c>
      <c r="B3635" t="s">
        <v>52</v>
      </c>
      <c r="C3635" t="s">
        <v>6371</v>
      </c>
      <c r="D3635" t="s">
        <v>7388</v>
      </c>
      <c r="E3635" t="s">
        <v>119</v>
      </c>
      <c r="F3635" t="s">
        <v>119</v>
      </c>
      <c r="G3635" t="s">
        <v>162</v>
      </c>
      <c r="H3635" t="s">
        <v>5707</v>
      </c>
      <c r="I3635" t="s">
        <v>6421</v>
      </c>
      <c r="N3635" t="s">
        <v>6349</v>
      </c>
      <c r="O3635" s="5">
        <f>0</f>
        <v>0</v>
      </c>
    </row>
    <row r="3636" spans="1:15" hidden="1" x14ac:dyDescent="0.35">
      <c r="A3636" t="s">
        <v>6942</v>
      </c>
      <c r="B3636" t="s">
        <v>52</v>
      </c>
      <c r="C3636" t="s">
        <v>6371</v>
      </c>
      <c r="D3636" t="s">
        <v>7389</v>
      </c>
      <c r="E3636" t="s">
        <v>119</v>
      </c>
      <c r="F3636" t="s">
        <v>119</v>
      </c>
      <c r="G3636" t="s">
        <v>154</v>
      </c>
      <c r="H3636" t="s">
        <v>5707</v>
      </c>
      <c r="I3636" t="s">
        <v>6372</v>
      </c>
      <c r="N3636" t="s">
        <v>6349</v>
      </c>
      <c r="O3636" s="5">
        <f>0</f>
        <v>0</v>
      </c>
    </row>
    <row r="3637" spans="1:15" hidden="1" x14ac:dyDescent="0.35">
      <c r="A3637" t="s">
        <v>6942</v>
      </c>
      <c r="B3637" t="s">
        <v>52</v>
      </c>
      <c r="C3637" t="s">
        <v>6371</v>
      </c>
      <c r="D3637" t="s">
        <v>7390</v>
      </c>
      <c r="E3637" t="s">
        <v>119</v>
      </c>
      <c r="F3637" t="s">
        <v>119</v>
      </c>
      <c r="G3637" t="s">
        <v>162</v>
      </c>
      <c r="H3637" t="s">
        <v>5707</v>
      </c>
      <c r="I3637" t="s">
        <v>7380</v>
      </c>
      <c r="N3637" t="s">
        <v>6349</v>
      </c>
      <c r="O3637" s="5">
        <f>0</f>
        <v>0</v>
      </c>
    </row>
    <row r="3638" spans="1:15" hidden="1" x14ac:dyDescent="0.35">
      <c r="A3638" t="s">
        <v>6942</v>
      </c>
      <c r="B3638" t="s">
        <v>52</v>
      </c>
      <c r="C3638" t="s">
        <v>6371</v>
      </c>
      <c r="D3638" t="s">
        <v>7391</v>
      </c>
      <c r="E3638" t="s">
        <v>119</v>
      </c>
      <c r="F3638" t="s">
        <v>119</v>
      </c>
      <c r="G3638" t="s">
        <v>162</v>
      </c>
      <c r="H3638" t="s">
        <v>5707</v>
      </c>
      <c r="I3638" t="s">
        <v>6421</v>
      </c>
      <c r="N3638" t="s">
        <v>6349</v>
      </c>
      <c r="O3638" s="5">
        <f>0</f>
        <v>0</v>
      </c>
    </row>
    <row r="3639" spans="1:15" hidden="1" x14ac:dyDescent="0.35">
      <c r="A3639" t="s">
        <v>6942</v>
      </c>
      <c r="B3639" t="s">
        <v>52</v>
      </c>
      <c r="C3639" t="s">
        <v>6371</v>
      </c>
      <c r="D3639" t="s">
        <v>7392</v>
      </c>
      <c r="E3639" t="s">
        <v>119</v>
      </c>
      <c r="F3639" t="s">
        <v>119</v>
      </c>
      <c r="G3639" t="s">
        <v>154</v>
      </c>
      <c r="H3639" t="s">
        <v>5707</v>
      </c>
      <c r="I3639" t="s">
        <v>6372</v>
      </c>
      <c r="N3639" t="s">
        <v>6349</v>
      </c>
      <c r="O3639" s="5">
        <f>0</f>
        <v>0</v>
      </c>
    </row>
    <row r="3640" spans="1:15" hidden="1" x14ac:dyDescent="0.35">
      <c r="A3640" t="s">
        <v>6942</v>
      </c>
      <c r="B3640" t="s">
        <v>52</v>
      </c>
      <c r="C3640" t="s">
        <v>6371</v>
      </c>
      <c r="D3640" t="s">
        <v>7393</v>
      </c>
      <c r="E3640" t="s">
        <v>119</v>
      </c>
      <c r="F3640" t="s">
        <v>119</v>
      </c>
      <c r="G3640" t="s">
        <v>162</v>
      </c>
      <c r="H3640" t="s">
        <v>5707</v>
      </c>
      <c r="I3640" t="s">
        <v>7380</v>
      </c>
      <c r="N3640" t="s">
        <v>6349</v>
      </c>
      <c r="O3640" s="5">
        <f>0</f>
        <v>0</v>
      </c>
    </row>
    <row r="3641" spans="1:15" hidden="1" x14ac:dyDescent="0.35">
      <c r="A3641" t="s">
        <v>6942</v>
      </c>
      <c r="B3641" t="s">
        <v>52</v>
      </c>
      <c r="C3641" t="s">
        <v>6371</v>
      </c>
      <c r="D3641" t="s">
        <v>7394</v>
      </c>
      <c r="E3641" t="s">
        <v>119</v>
      </c>
      <c r="F3641" t="s">
        <v>119</v>
      </c>
      <c r="G3641" t="s">
        <v>162</v>
      </c>
      <c r="H3641" t="s">
        <v>5707</v>
      </c>
      <c r="I3641" t="s">
        <v>7380</v>
      </c>
      <c r="N3641" t="s">
        <v>6349</v>
      </c>
      <c r="O3641" s="5">
        <f>0</f>
        <v>0</v>
      </c>
    </row>
    <row r="3642" spans="1:15" hidden="1" x14ac:dyDescent="0.35">
      <c r="A3642" t="s">
        <v>6942</v>
      </c>
      <c r="B3642" t="s">
        <v>52</v>
      </c>
      <c r="C3642" t="s">
        <v>6371</v>
      </c>
      <c r="D3642" t="s">
        <v>7395</v>
      </c>
      <c r="E3642" t="s">
        <v>119</v>
      </c>
      <c r="F3642" t="s">
        <v>119</v>
      </c>
      <c r="G3642" t="s">
        <v>162</v>
      </c>
      <c r="H3642" t="s">
        <v>5707</v>
      </c>
      <c r="I3642" t="s">
        <v>6421</v>
      </c>
      <c r="N3642" t="s">
        <v>6349</v>
      </c>
      <c r="O3642" s="5">
        <f>0</f>
        <v>0</v>
      </c>
    </row>
    <row r="3643" spans="1:15" hidden="1" x14ac:dyDescent="0.35">
      <c r="A3643" t="s">
        <v>6942</v>
      </c>
      <c r="B3643" t="s">
        <v>52</v>
      </c>
      <c r="C3643" t="s">
        <v>6371</v>
      </c>
      <c r="D3643" t="s">
        <v>7396</v>
      </c>
      <c r="E3643" t="s">
        <v>119</v>
      </c>
      <c r="F3643" t="s">
        <v>119</v>
      </c>
      <c r="G3643" t="s">
        <v>162</v>
      </c>
      <c r="H3643" t="s">
        <v>5707</v>
      </c>
      <c r="I3643" t="s">
        <v>6421</v>
      </c>
      <c r="N3643" t="s">
        <v>6349</v>
      </c>
      <c r="O3643" s="5">
        <f>0</f>
        <v>0</v>
      </c>
    </row>
    <row r="3644" spans="1:15" hidden="1" x14ac:dyDescent="0.35">
      <c r="A3644" t="s">
        <v>6942</v>
      </c>
      <c r="B3644" t="s">
        <v>52</v>
      </c>
      <c r="C3644" t="s">
        <v>6371</v>
      </c>
      <c r="D3644" t="s">
        <v>7397</v>
      </c>
      <c r="E3644" t="s">
        <v>119</v>
      </c>
      <c r="F3644" t="s">
        <v>119</v>
      </c>
      <c r="G3644" t="s">
        <v>154</v>
      </c>
      <c r="H3644" t="s">
        <v>5707</v>
      </c>
      <c r="I3644" t="s">
        <v>6372</v>
      </c>
      <c r="N3644" t="s">
        <v>6349</v>
      </c>
      <c r="O3644" s="5">
        <f>0</f>
        <v>0</v>
      </c>
    </row>
    <row r="3645" spans="1:15" hidden="1" x14ac:dyDescent="0.35">
      <c r="A3645" t="s">
        <v>6942</v>
      </c>
      <c r="B3645" t="s">
        <v>52</v>
      </c>
      <c r="C3645" t="s">
        <v>6371</v>
      </c>
      <c r="D3645" t="s">
        <v>7398</v>
      </c>
      <c r="E3645" t="s">
        <v>119</v>
      </c>
      <c r="F3645" t="s">
        <v>119</v>
      </c>
      <c r="G3645" t="s">
        <v>154</v>
      </c>
      <c r="H3645" t="s">
        <v>5707</v>
      </c>
      <c r="I3645" t="s">
        <v>6372</v>
      </c>
      <c r="N3645" t="s">
        <v>6349</v>
      </c>
      <c r="O3645" s="5">
        <f>0</f>
        <v>0</v>
      </c>
    </row>
    <row r="3646" spans="1:15" hidden="1" x14ac:dyDescent="0.35">
      <c r="A3646" t="s">
        <v>6942</v>
      </c>
      <c r="B3646" t="s">
        <v>52</v>
      </c>
      <c r="C3646" t="s">
        <v>6371</v>
      </c>
      <c r="D3646" t="s">
        <v>7399</v>
      </c>
      <c r="E3646" t="s">
        <v>119</v>
      </c>
      <c r="F3646" t="s">
        <v>119</v>
      </c>
      <c r="G3646" t="s">
        <v>162</v>
      </c>
      <c r="H3646" t="s">
        <v>5707</v>
      </c>
      <c r="I3646" t="s">
        <v>7380</v>
      </c>
      <c r="N3646" t="s">
        <v>6349</v>
      </c>
      <c r="O3646" s="5">
        <f>0</f>
        <v>0</v>
      </c>
    </row>
    <row r="3647" spans="1:15" hidden="1" x14ac:dyDescent="0.35">
      <c r="A3647" t="s">
        <v>6942</v>
      </c>
      <c r="B3647" t="s">
        <v>52</v>
      </c>
      <c r="C3647" t="s">
        <v>6371</v>
      </c>
      <c r="D3647" t="s">
        <v>7400</v>
      </c>
      <c r="E3647" t="s">
        <v>119</v>
      </c>
      <c r="F3647" t="s">
        <v>119</v>
      </c>
      <c r="G3647" t="s">
        <v>154</v>
      </c>
      <c r="H3647" t="s">
        <v>5707</v>
      </c>
      <c r="I3647" t="s">
        <v>6372</v>
      </c>
      <c r="N3647" t="s">
        <v>6349</v>
      </c>
      <c r="O3647" s="5">
        <f>0</f>
        <v>0</v>
      </c>
    </row>
    <row r="3648" spans="1:15" hidden="1" x14ac:dyDescent="0.35">
      <c r="A3648" t="s">
        <v>6942</v>
      </c>
      <c r="B3648" t="s">
        <v>52</v>
      </c>
      <c r="C3648" t="s">
        <v>6371</v>
      </c>
      <c r="D3648" t="s">
        <v>7401</v>
      </c>
      <c r="E3648" t="s">
        <v>119</v>
      </c>
      <c r="F3648" t="s">
        <v>119</v>
      </c>
      <c r="G3648" t="s">
        <v>162</v>
      </c>
      <c r="H3648" t="s">
        <v>5707</v>
      </c>
      <c r="I3648" t="s">
        <v>7380</v>
      </c>
      <c r="N3648" t="s">
        <v>6349</v>
      </c>
      <c r="O3648" s="5">
        <f>0</f>
        <v>0</v>
      </c>
    </row>
    <row r="3649" spans="1:15" hidden="1" x14ac:dyDescent="0.35">
      <c r="A3649" t="s">
        <v>6942</v>
      </c>
      <c r="B3649" t="s">
        <v>52</v>
      </c>
      <c r="C3649" t="s">
        <v>6371</v>
      </c>
      <c r="D3649" t="s">
        <v>7402</v>
      </c>
      <c r="E3649" t="s">
        <v>119</v>
      </c>
      <c r="F3649" t="s">
        <v>119</v>
      </c>
      <c r="G3649" t="s">
        <v>162</v>
      </c>
      <c r="H3649" t="s">
        <v>5707</v>
      </c>
      <c r="I3649" t="s">
        <v>7380</v>
      </c>
      <c r="N3649" t="s">
        <v>6349</v>
      </c>
      <c r="O3649" s="5">
        <f>0</f>
        <v>0</v>
      </c>
    </row>
    <row r="3650" spans="1:15" hidden="1" x14ac:dyDescent="0.35">
      <c r="A3650" t="s">
        <v>6942</v>
      </c>
      <c r="B3650" t="s">
        <v>52</v>
      </c>
      <c r="C3650" t="s">
        <v>6371</v>
      </c>
      <c r="D3650" t="s">
        <v>7402</v>
      </c>
      <c r="E3650" t="s">
        <v>119</v>
      </c>
      <c r="F3650" t="s">
        <v>119</v>
      </c>
      <c r="G3650" t="s">
        <v>154</v>
      </c>
      <c r="H3650" t="s">
        <v>5707</v>
      </c>
      <c r="I3650" t="s">
        <v>6372</v>
      </c>
      <c r="N3650" t="s">
        <v>6349</v>
      </c>
      <c r="O3650" s="5">
        <f>0</f>
        <v>0</v>
      </c>
    </row>
    <row r="3651" spans="1:15" hidden="1" x14ac:dyDescent="0.35">
      <c r="A3651" t="s">
        <v>6942</v>
      </c>
      <c r="B3651" t="s">
        <v>52</v>
      </c>
      <c r="C3651" t="s">
        <v>6371</v>
      </c>
      <c r="D3651" t="s">
        <v>7403</v>
      </c>
      <c r="E3651" t="s">
        <v>119</v>
      </c>
      <c r="F3651" t="s">
        <v>119</v>
      </c>
      <c r="G3651" t="s">
        <v>154</v>
      </c>
      <c r="H3651" t="s">
        <v>5707</v>
      </c>
      <c r="I3651" t="s">
        <v>6372</v>
      </c>
      <c r="N3651" t="s">
        <v>6349</v>
      </c>
      <c r="O3651" s="5">
        <f>0</f>
        <v>0</v>
      </c>
    </row>
    <row r="3652" spans="1:15" hidden="1" x14ac:dyDescent="0.35">
      <c r="A3652" t="s">
        <v>6942</v>
      </c>
      <c r="B3652" t="s">
        <v>52</v>
      </c>
      <c r="C3652" t="s">
        <v>6371</v>
      </c>
      <c r="D3652" t="s">
        <v>7403</v>
      </c>
      <c r="E3652" t="s">
        <v>119</v>
      </c>
      <c r="F3652" t="s">
        <v>119</v>
      </c>
      <c r="G3652" t="s">
        <v>162</v>
      </c>
      <c r="H3652" t="s">
        <v>5707</v>
      </c>
      <c r="I3652" t="s">
        <v>7380</v>
      </c>
      <c r="N3652" t="s">
        <v>6349</v>
      </c>
      <c r="O3652" s="5">
        <f>0</f>
        <v>0</v>
      </c>
    </row>
    <row r="3653" spans="1:15" hidden="1" x14ac:dyDescent="0.35">
      <c r="A3653" t="s">
        <v>6942</v>
      </c>
      <c r="B3653" t="s">
        <v>52</v>
      </c>
      <c r="C3653" t="s">
        <v>6371</v>
      </c>
      <c r="D3653" t="s">
        <v>7404</v>
      </c>
      <c r="E3653" t="s">
        <v>119</v>
      </c>
      <c r="F3653" t="s">
        <v>119</v>
      </c>
      <c r="G3653" t="s">
        <v>162</v>
      </c>
      <c r="H3653" t="s">
        <v>5707</v>
      </c>
      <c r="I3653" t="s">
        <v>7380</v>
      </c>
      <c r="N3653" t="s">
        <v>6349</v>
      </c>
      <c r="O3653" s="5">
        <f>0</f>
        <v>0</v>
      </c>
    </row>
    <row r="3654" spans="1:15" hidden="1" x14ac:dyDescent="0.35">
      <c r="A3654" t="s">
        <v>6942</v>
      </c>
      <c r="B3654" t="s">
        <v>52</v>
      </c>
      <c r="C3654" t="s">
        <v>6371</v>
      </c>
      <c r="D3654" t="s">
        <v>7405</v>
      </c>
      <c r="E3654" t="s">
        <v>119</v>
      </c>
      <c r="F3654" t="s">
        <v>119</v>
      </c>
      <c r="G3654" t="s">
        <v>162</v>
      </c>
      <c r="H3654" t="s">
        <v>5707</v>
      </c>
      <c r="I3654" t="s">
        <v>7380</v>
      </c>
      <c r="N3654" t="s">
        <v>6349</v>
      </c>
      <c r="O3654" s="5">
        <f>0</f>
        <v>0</v>
      </c>
    </row>
    <row r="3655" spans="1:15" hidden="1" x14ac:dyDescent="0.35">
      <c r="A3655" t="s">
        <v>6942</v>
      </c>
      <c r="B3655" t="s">
        <v>52</v>
      </c>
      <c r="C3655" t="s">
        <v>6371</v>
      </c>
      <c r="D3655" t="s">
        <v>7406</v>
      </c>
      <c r="E3655" t="s">
        <v>119</v>
      </c>
      <c r="F3655" t="s">
        <v>119</v>
      </c>
      <c r="G3655" t="s">
        <v>162</v>
      </c>
      <c r="H3655" t="s">
        <v>5707</v>
      </c>
      <c r="I3655" t="s">
        <v>6421</v>
      </c>
      <c r="N3655" t="s">
        <v>6349</v>
      </c>
      <c r="O3655" s="5">
        <f>0</f>
        <v>0</v>
      </c>
    </row>
    <row r="3656" spans="1:15" hidden="1" x14ac:dyDescent="0.35">
      <c r="A3656" t="s">
        <v>6942</v>
      </c>
      <c r="B3656" t="s">
        <v>52</v>
      </c>
      <c r="C3656" t="s">
        <v>6371</v>
      </c>
      <c r="D3656" t="s">
        <v>7407</v>
      </c>
      <c r="E3656" t="s">
        <v>119</v>
      </c>
      <c r="F3656" t="s">
        <v>119</v>
      </c>
      <c r="G3656" t="s">
        <v>162</v>
      </c>
      <c r="H3656" t="s">
        <v>5707</v>
      </c>
      <c r="I3656" t="s">
        <v>7380</v>
      </c>
      <c r="N3656" t="s">
        <v>6349</v>
      </c>
      <c r="O3656" s="5">
        <f>0</f>
        <v>0</v>
      </c>
    </row>
    <row r="3657" spans="1:15" hidden="1" x14ac:dyDescent="0.35">
      <c r="A3657" t="s">
        <v>6942</v>
      </c>
      <c r="B3657" t="s">
        <v>52</v>
      </c>
      <c r="C3657" t="s">
        <v>6371</v>
      </c>
      <c r="D3657" t="s">
        <v>7408</v>
      </c>
      <c r="E3657" t="s">
        <v>119</v>
      </c>
      <c r="F3657" t="s">
        <v>119</v>
      </c>
      <c r="G3657" t="s">
        <v>162</v>
      </c>
      <c r="H3657" t="s">
        <v>5707</v>
      </c>
      <c r="I3657" t="s">
        <v>6421</v>
      </c>
      <c r="N3657" t="s">
        <v>6349</v>
      </c>
      <c r="O3657" s="5">
        <f>0</f>
        <v>0</v>
      </c>
    </row>
    <row r="3658" spans="1:15" hidden="1" x14ac:dyDescent="0.35">
      <c r="A3658" t="s">
        <v>6942</v>
      </c>
      <c r="B3658" t="s">
        <v>52</v>
      </c>
      <c r="C3658" t="s">
        <v>6371</v>
      </c>
      <c r="D3658" t="s">
        <v>7409</v>
      </c>
      <c r="E3658" t="s">
        <v>119</v>
      </c>
      <c r="F3658" t="s">
        <v>119</v>
      </c>
      <c r="G3658" t="s">
        <v>162</v>
      </c>
      <c r="H3658" t="s">
        <v>5707</v>
      </c>
      <c r="I3658" t="s">
        <v>6421</v>
      </c>
      <c r="N3658" t="s">
        <v>6349</v>
      </c>
      <c r="O3658" s="5">
        <f>0</f>
        <v>0</v>
      </c>
    </row>
    <row r="3659" spans="1:15" hidden="1" x14ac:dyDescent="0.35">
      <c r="A3659" t="s">
        <v>6942</v>
      </c>
      <c r="B3659" t="s">
        <v>52</v>
      </c>
      <c r="C3659" t="s">
        <v>6371</v>
      </c>
      <c r="D3659" t="s">
        <v>7410</v>
      </c>
      <c r="E3659" t="s">
        <v>119</v>
      </c>
      <c r="F3659" t="s">
        <v>119</v>
      </c>
      <c r="G3659" t="s">
        <v>154</v>
      </c>
      <c r="H3659" t="s">
        <v>5707</v>
      </c>
      <c r="I3659" t="s">
        <v>6372</v>
      </c>
      <c r="N3659" t="s">
        <v>6349</v>
      </c>
      <c r="O3659" s="5">
        <f>0</f>
        <v>0</v>
      </c>
    </row>
    <row r="3660" spans="1:15" hidden="1" x14ac:dyDescent="0.35">
      <c r="A3660" t="s">
        <v>6942</v>
      </c>
      <c r="B3660" t="s">
        <v>52</v>
      </c>
      <c r="C3660" t="s">
        <v>6371</v>
      </c>
      <c r="D3660" t="s">
        <v>7411</v>
      </c>
      <c r="E3660" t="s">
        <v>119</v>
      </c>
      <c r="F3660" t="s">
        <v>119</v>
      </c>
      <c r="G3660" t="s">
        <v>154</v>
      </c>
      <c r="H3660" t="s">
        <v>5707</v>
      </c>
      <c r="I3660" t="s">
        <v>6372</v>
      </c>
      <c r="N3660" t="s">
        <v>6349</v>
      </c>
      <c r="O3660" s="5">
        <f>0</f>
        <v>0</v>
      </c>
    </row>
    <row r="3661" spans="1:15" hidden="1" x14ac:dyDescent="0.35">
      <c r="A3661" t="s">
        <v>6942</v>
      </c>
      <c r="B3661" t="s">
        <v>52</v>
      </c>
      <c r="C3661" t="s">
        <v>6371</v>
      </c>
      <c r="D3661" t="s">
        <v>7411</v>
      </c>
      <c r="E3661" t="s">
        <v>119</v>
      </c>
      <c r="F3661" t="s">
        <v>119</v>
      </c>
      <c r="G3661" t="s">
        <v>162</v>
      </c>
      <c r="H3661" t="s">
        <v>5707</v>
      </c>
      <c r="I3661" t="s">
        <v>7380</v>
      </c>
      <c r="N3661" t="s">
        <v>6349</v>
      </c>
      <c r="O3661" s="5">
        <f>0</f>
        <v>0</v>
      </c>
    </row>
    <row r="3662" spans="1:15" hidden="1" x14ac:dyDescent="0.35">
      <c r="A3662" t="s">
        <v>6942</v>
      </c>
      <c r="B3662" t="s">
        <v>52</v>
      </c>
      <c r="C3662" t="s">
        <v>6371</v>
      </c>
      <c r="D3662" t="s">
        <v>7412</v>
      </c>
      <c r="E3662" t="s">
        <v>119</v>
      </c>
      <c r="F3662" t="s">
        <v>119</v>
      </c>
      <c r="G3662" t="s">
        <v>162</v>
      </c>
      <c r="H3662" t="s">
        <v>5707</v>
      </c>
      <c r="I3662" t="s">
        <v>7380</v>
      </c>
      <c r="N3662" t="s">
        <v>6349</v>
      </c>
      <c r="O3662" s="5">
        <f>0</f>
        <v>0</v>
      </c>
    </row>
    <row r="3663" spans="1:15" hidden="1" x14ac:dyDescent="0.35">
      <c r="A3663" t="s">
        <v>6942</v>
      </c>
      <c r="B3663" t="s">
        <v>52</v>
      </c>
      <c r="C3663" t="s">
        <v>6371</v>
      </c>
      <c r="D3663" t="s">
        <v>7413</v>
      </c>
      <c r="E3663" t="s">
        <v>119</v>
      </c>
      <c r="F3663" t="s">
        <v>119</v>
      </c>
      <c r="G3663" t="s">
        <v>162</v>
      </c>
      <c r="H3663" t="s">
        <v>5707</v>
      </c>
      <c r="I3663" t="s">
        <v>6421</v>
      </c>
      <c r="N3663" t="s">
        <v>6349</v>
      </c>
      <c r="O3663" s="5">
        <f>0</f>
        <v>0</v>
      </c>
    </row>
    <row r="3664" spans="1:15" hidden="1" x14ac:dyDescent="0.35">
      <c r="A3664" t="s">
        <v>6942</v>
      </c>
      <c r="B3664" t="s">
        <v>52</v>
      </c>
      <c r="C3664" t="s">
        <v>6371</v>
      </c>
      <c r="D3664" t="s">
        <v>7414</v>
      </c>
      <c r="E3664" t="s">
        <v>119</v>
      </c>
      <c r="F3664" t="s">
        <v>119</v>
      </c>
      <c r="G3664" t="s">
        <v>154</v>
      </c>
      <c r="H3664" t="s">
        <v>5707</v>
      </c>
      <c r="I3664" t="s">
        <v>6372</v>
      </c>
      <c r="N3664" t="s">
        <v>6349</v>
      </c>
      <c r="O3664" s="5">
        <f>0</f>
        <v>0</v>
      </c>
    </row>
    <row r="3665" spans="1:15" hidden="1" x14ac:dyDescent="0.35">
      <c r="A3665" t="s">
        <v>6942</v>
      </c>
      <c r="B3665" t="s">
        <v>52</v>
      </c>
      <c r="C3665" t="s">
        <v>6371</v>
      </c>
      <c r="D3665" t="s">
        <v>7414</v>
      </c>
      <c r="E3665" t="s">
        <v>119</v>
      </c>
      <c r="F3665" t="s">
        <v>119</v>
      </c>
      <c r="G3665" t="s">
        <v>162</v>
      </c>
      <c r="H3665" t="s">
        <v>5707</v>
      </c>
      <c r="I3665" t="s">
        <v>7380</v>
      </c>
      <c r="N3665" t="s">
        <v>6349</v>
      </c>
      <c r="O3665" s="5">
        <f>0</f>
        <v>0</v>
      </c>
    </row>
    <row r="3666" spans="1:15" hidden="1" x14ac:dyDescent="0.35">
      <c r="A3666" t="s">
        <v>6942</v>
      </c>
      <c r="B3666" t="s">
        <v>52</v>
      </c>
      <c r="C3666" t="s">
        <v>6371</v>
      </c>
      <c r="D3666" t="s">
        <v>7414</v>
      </c>
      <c r="E3666" t="s">
        <v>119</v>
      </c>
      <c r="F3666" t="s">
        <v>119</v>
      </c>
      <c r="G3666" t="s">
        <v>162</v>
      </c>
      <c r="H3666" t="s">
        <v>5707</v>
      </c>
      <c r="I3666" t="s">
        <v>6421</v>
      </c>
      <c r="N3666" t="s">
        <v>6349</v>
      </c>
      <c r="O3666" s="5">
        <f>0</f>
        <v>0</v>
      </c>
    </row>
    <row r="3667" spans="1:15" hidden="1" x14ac:dyDescent="0.35">
      <c r="A3667" t="s">
        <v>6942</v>
      </c>
      <c r="B3667" t="s">
        <v>52</v>
      </c>
      <c r="C3667" t="s">
        <v>6371</v>
      </c>
      <c r="D3667" t="s">
        <v>7415</v>
      </c>
      <c r="E3667" t="s">
        <v>119</v>
      </c>
      <c r="F3667" t="s">
        <v>119</v>
      </c>
      <c r="G3667" t="s">
        <v>154</v>
      </c>
      <c r="H3667" t="s">
        <v>5707</v>
      </c>
      <c r="I3667" t="s">
        <v>6372</v>
      </c>
      <c r="N3667" t="s">
        <v>6349</v>
      </c>
      <c r="O3667" s="5">
        <f>0</f>
        <v>0</v>
      </c>
    </row>
    <row r="3668" spans="1:15" hidden="1" x14ac:dyDescent="0.35">
      <c r="A3668" t="s">
        <v>6942</v>
      </c>
      <c r="B3668" t="s">
        <v>52</v>
      </c>
      <c r="C3668" t="s">
        <v>6371</v>
      </c>
      <c r="D3668" t="s">
        <v>7416</v>
      </c>
      <c r="E3668" t="s">
        <v>119</v>
      </c>
      <c r="F3668" t="s">
        <v>119</v>
      </c>
      <c r="G3668" t="s">
        <v>162</v>
      </c>
      <c r="H3668" t="s">
        <v>5707</v>
      </c>
      <c r="I3668" t="s">
        <v>7380</v>
      </c>
      <c r="N3668" t="s">
        <v>6349</v>
      </c>
      <c r="O3668" s="5">
        <f>0</f>
        <v>0</v>
      </c>
    </row>
    <row r="3669" spans="1:15" hidden="1" x14ac:dyDescent="0.35">
      <c r="A3669" t="s">
        <v>6942</v>
      </c>
      <c r="B3669" t="s">
        <v>52</v>
      </c>
      <c r="C3669" t="s">
        <v>6371</v>
      </c>
      <c r="D3669" t="s">
        <v>7417</v>
      </c>
      <c r="E3669" t="s">
        <v>119</v>
      </c>
      <c r="F3669" t="s">
        <v>119</v>
      </c>
      <c r="G3669" t="s">
        <v>162</v>
      </c>
      <c r="H3669" t="s">
        <v>5707</v>
      </c>
      <c r="I3669" t="s">
        <v>6421</v>
      </c>
      <c r="N3669" t="s">
        <v>6349</v>
      </c>
      <c r="O3669" s="5">
        <f>0</f>
        <v>0</v>
      </c>
    </row>
    <row r="3670" spans="1:15" hidden="1" x14ac:dyDescent="0.35">
      <c r="A3670" t="s">
        <v>6942</v>
      </c>
      <c r="B3670" t="s">
        <v>52</v>
      </c>
      <c r="C3670" t="s">
        <v>6371</v>
      </c>
      <c r="D3670" t="s">
        <v>7418</v>
      </c>
      <c r="E3670" t="s">
        <v>119</v>
      </c>
      <c r="F3670" t="s">
        <v>119</v>
      </c>
      <c r="G3670" t="s">
        <v>162</v>
      </c>
      <c r="H3670" t="s">
        <v>6347</v>
      </c>
      <c r="I3670" t="s">
        <v>6424</v>
      </c>
      <c r="N3670" t="s">
        <v>6349</v>
      </c>
      <c r="O3670" s="5">
        <f>0</f>
        <v>0</v>
      </c>
    </row>
    <row r="3671" spans="1:15" hidden="1" x14ac:dyDescent="0.35">
      <c r="A3671" t="s">
        <v>6942</v>
      </c>
      <c r="B3671" t="s">
        <v>52</v>
      </c>
      <c r="C3671" t="s">
        <v>6371</v>
      </c>
      <c r="D3671" t="s">
        <v>7418</v>
      </c>
      <c r="E3671" t="s">
        <v>119</v>
      </c>
      <c r="F3671" t="s">
        <v>119</v>
      </c>
      <c r="G3671" t="s">
        <v>162</v>
      </c>
      <c r="H3671" t="s">
        <v>5707</v>
      </c>
      <c r="I3671" t="s">
        <v>6421</v>
      </c>
      <c r="N3671" t="s">
        <v>6349</v>
      </c>
      <c r="O3671" s="5">
        <f>0</f>
        <v>0</v>
      </c>
    </row>
    <row r="3672" spans="1:15" hidden="1" x14ac:dyDescent="0.35">
      <c r="A3672" t="s">
        <v>6942</v>
      </c>
      <c r="B3672" t="s">
        <v>52</v>
      </c>
      <c r="C3672" t="s">
        <v>6371</v>
      </c>
      <c r="D3672" t="s">
        <v>7418</v>
      </c>
      <c r="E3672" t="s">
        <v>119</v>
      </c>
      <c r="F3672" t="s">
        <v>119</v>
      </c>
      <c r="G3672" t="s">
        <v>154</v>
      </c>
      <c r="H3672" t="s">
        <v>5707</v>
      </c>
      <c r="I3672" t="s">
        <v>6372</v>
      </c>
      <c r="N3672" t="s">
        <v>6349</v>
      </c>
      <c r="O3672" s="5">
        <f>0</f>
        <v>0</v>
      </c>
    </row>
    <row r="3673" spans="1:15" hidden="1" x14ac:dyDescent="0.35">
      <c r="A3673" t="s">
        <v>6942</v>
      </c>
      <c r="B3673" t="s">
        <v>52</v>
      </c>
      <c r="C3673" t="s">
        <v>6371</v>
      </c>
      <c r="D3673" t="s">
        <v>7419</v>
      </c>
      <c r="E3673" t="s">
        <v>119</v>
      </c>
      <c r="F3673" t="s">
        <v>119</v>
      </c>
      <c r="G3673" t="s">
        <v>162</v>
      </c>
      <c r="H3673" t="s">
        <v>5707</v>
      </c>
      <c r="I3673" t="s">
        <v>7380</v>
      </c>
      <c r="N3673" t="s">
        <v>6349</v>
      </c>
      <c r="O3673" s="5">
        <f>0</f>
        <v>0</v>
      </c>
    </row>
    <row r="3674" spans="1:15" hidden="1" x14ac:dyDescent="0.35">
      <c r="A3674" t="s">
        <v>6942</v>
      </c>
      <c r="B3674" t="s">
        <v>52</v>
      </c>
      <c r="C3674" t="s">
        <v>6371</v>
      </c>
      <c r="D3674" t="s">
        <v>7420</v>
      </c>
      <c r="E3674" t="s">
        <v>119</v>
      </c>
      <c r="F3674" t="s">
        <v>119</v>
      </c>
      <c r="G3674" t="s">
        <v>162</v>
      </c>
      <c r="H3674" t="s">
        <v>5707</v>
      </c>
      <c r="I3674" t="s">
        <v>6421</v>
      </c>
      <c r="N3674" t="s">
        <v>6349</v>
      </c>
      <c r="O3674" s="5">
        <f>0</f>
        <v>0</v>
      </c>
    </row>
    <row r="3675" spans="1:15" hidden="1" x14ac:dyDescent="0.35">
      <c r="A3675" t="s">
        <v>6942</v>
      </c>
      <c r="B3675" t="s">
        <v>52</v>
      </c>
      <c r="C3675" t="s">
        <v>6371</v>
      </c>
      <c r="D3675" t="s">
        <v>7421</v>
      </c>
      <c r="E3675" t="s">
        <v>119</v>
      </c>
      <c r="F3675" t="s">
        <v>119</v>
      </c>
      <c r="G3675" t="s">
        <v>154</v>
      </c>
      <c r="H3675" t="s">
        <v>5707</v>
      </c>
      <c r="I3675" t="s">
        <v>6372</v>
      </c>
      <c r="N3675" t="s">
        <v>6349</v>
      </c>
      <c r="O3675" s="5">
        <f>0</f>
        <v>0</v>
      </c>
    </row>
    <row r="3676" spans="1:15" hidden="1" x14ac:dyDescent="0.35">
      <c r="A3676" t="s">
        <v>6942</v>
      </c>
      <c r="B3676" t="s">
        <v>52</v>
      </c>
      <c r="C3676" t="s">
        <v>6371</v>
      </c>
      <c r="D3676" t="s">
        <v>7422</v>
      </c>
      <c r="E3676" t="s">
        <v>119</v>
      </c>
      <c r="F3676" t="s">
        <v>119</v>
      </c>
      <c r="G3676" t="s">
        <v>162</v>
      </c>
      <c r="H3676" t="s">
        <v>5707</v>
      </c>
      <c r="I3676" t="s">
        <v>6421</v>
      </c>
      <c r="N3676" t="s">
        <v>6349</v>
      </c>
      <c r="O3676" s="5">
        <f>0</f>
        <v>0</v>
      </c>
    </row>
    <row r="3677" spans="1:15" hidden="1" x14ac:dyDescent="0.35">
      <c r="A3677" t="s">
        <v>6942</v>
      </c>
      <c r="B3677" t="s">
        <v>52</v>
      </c>
      <c r="C3677" t="s">
        <v>6371</v>
      </c>
      <c r="D3677" t="s">
        <v>7423</v>
      </c>
      <c r="E3677" t="s">
        <v>119</v>
      </c>
      <c r="F3677" t="s">
        <v>119</v>
      </c>
      <c r="G3677" t="s">
        <v>162</v>
      </c>
      <c r="H3677" t="s">
        <v>5707</v>
      </c>
      <c r="I3677" t="s">
        <v>6421</v>
      </c>
      <c r="N3677" t="s">
        <v>6349</v>
      </c>
      <c r="O3677" s="5">
        <f>0</f>
        <v>0</v>
      </c>
    </row>
    <row r="3678" spans="1:15" hidden="1" x14ac:dyDescent="0.35">
      <c r="A3678" t="s">
        <v>6942</v>
      </c>
      <c r="B3678" t="s">
        <v>52</v>
      </c>
      <c r="C3678" t="s">
        <v>6371</v>
      </c>
      <c r="D3678" t="s">
        <v>7424</v>
      </c>
      <c r="E3678" t="s">
        <v>119</v>
      </c>
      <c r="F3678" t="s">
        <v>119</v>
      </c>
      <c r="G3678" t="s">
        <v>162</v>
      </c>
      <c r="H3678" t="s">
        <v>5707</v>
      </c>
      <c r="I3678" t="s">
        <v>6421</v>
      </c>
      <c r="N3678" t="s">
        <v>6349</v>
      </c>
      <c r="O3678" s="5">
        <f>0</f>
        <v>0</v>
      </c>
    </row>
    <row r="3679" spans="1:15" hidden="1" x14ac:dyDescent="0.35">
      <c r="A3679" t="s">
        <v>6942</v>
      </c>
      <c r="B3679" t="s">
        <v>52</v>
      </c>
      <c r="C3679" t="s">
        <v>6371</v>
      </c>
      <c r="D3679" t="s">
        <v>7425</v>
      </c>
      <c r="E3679" t="s">
        <v>119</v>
      </c>
      <c r="F3679" t="s">
        <v>119</v>
      </c>
      <c r="G3679" t="s">
        <v>162</v>
      </c>
      <c r="H3679" t="s">
        <v>5707</v>
      </c>
      <c r="I3679" t="s">
        <v>7380</v>
      </c>
      <c r="N3679" t="s">
        <v>6349</v>
      </c>
      <c r="O3679" s="5">
        <f>0</f>
        <v>0</v>
      </c>
    </row>
    <row r="3680" spans="1:15" hidden="1" x14ac:dyDescent="0.35">
      <c r="A3680" t="s">
        <v>6942</v>
      </c>
      <c r="B3680" t="s">
        <v>52</v>
      </c>
      <c r="C3680" t="s">
        <v>6371</v>
      </c>
      <c r="D3680" t="s">
        <v>7426</v>
      </c>
      <c r="E3680" t="s">
        <v>119</v>
      </c>
      <c r="F3680" t="s">
        <v>119</v>
      </c>
      <c r="G3680" t="s">
        <v>162</v>
      </c>
      <c r="H3680" t="s">
        <v>5707</v>
      </c>
      <c r="I3680" t="s">
        <v>7380</v>
      </c>
      <c r="N3680" t="s">
        <v>6349</v>
      </c>
      <c r="O3680" s="5">
        <f>0</f>
        <v>0</v>
      </c>
    </row>
    <row r="3681" spans="1:15" hidden="1" x14ac:dyDescent="0.35">
      <c r="A3681" t="s">
        <v>6942</v>
      </c>
      <c r="B3681" t="s">
        <v>52</v>
      </c>
      <c r="C3681" t="s">
        <v>6371</v>
      </c>
      <c r="D3681" t="s">
        <v>7427</v>
      </c>
      <c r="E3681" t="s">
        <v>119</v>
      </c>
      <c r="F3681" t="s">
        <v>119</v>
      </c>
      <c r="G3681" t="s">
        <v>154</v>
      </c>
      <c r="H3681" t="s">
        <v>5707</v>
      </c>
      <c r="I3681" t="s">
        <v>6372</v>
      </c>
      <c r="N3681" t="s">
        <v>6349</v>
      </c>
      <c r="O3681" s="5">
        <f>0</f>
        <v>0</v>
      </c>
    </row>
    <row r="3682" spans="1:15" hidden="1" x14ac:dyDescent="0.35">
      <c r="A3682" t="s">
        <v>6942</v>
      </c>
      <c r="B3682" t="s">
        <v>52</v>
      </c>
      <c r="C3682" t="s">
        <v>6371</v>
      </c>
      <c r="D3682" t="s">
        <v>7428</v>
      </c>
      <c r="E3682" t="s">
        <v>119</v>
      </c>
      <c r="F3682" t="s">
        <v>119</v>
      </c>
      <c r="G3682" t="s">
        <v>162</v>
      </c>
      <c r="H3682" t="s">
        <v>5707</v>
      </c>
      <c r="I3682" t="s">
        <v>6421</v>
      </c>
      <c r="N3682" t="s">
        <v>6349</v>
      </c>
      <c r="O3682" s="5">
        <f>0</f>
        <v>0</v>
      </c>
    </row>
    <row r="3683" spans="1:15" hidden="1" x14ac:dyDescent="0.35">
      <c r="A3683" t="s">
        <v>6942</v>
      </c>
      <c r="B3683" t="s">
        <v>52</v>
      </c>
      <c r="C3683" t="s">
        <v>6371</v>
      </c>
      <c r="D3683" t="s">
        <v>7429</v>
      </c>
      <c r="E3683" t="s">
        <v>119</v>
      </c>
      <c r="F3683" t="s">
        <v>119</v>
      </c>
      <c r="G3683" t="s">
        <v>162</v>
      </c>
      <c r="H3683" t="s">
        <v>5707</v>
      </c>
      <c r="I3683" t="s">
        <v>7380</v>
      </c>
      <c r="N3683" t="s">
        <v>6349</v>
      </c>
      <c r="O3683" s="5">
        <f>0</f>
        <v>0</v>
      </c>
    </row>
    <row r="3684" spans="1:15" hidden="1" x14ac:dyDescent="0.35">
      <c r="A3684" t="s">
        <v>6942</v>
      </c>
      <c r="B3684" t="s">
        <v>52</v>
      </c>
      <c r="C3684" t="s">
        <v>6371</v>
      </c>
      <c r="D3684" t="s">
        <v>7430</v>
      </c>
      <c r="E3684" t="s">
        <v>119</v>
      </c>
      <c r="F3684" t="s">
        <v>119</v>
      </c>
      <c r="G3684" t="s">
        <v>162</v>
      </c>
      <c r="H3684" t="s">
        <v>5707</v>
      </c>
      <c r="I3684" t="s">
        <v>7380</v>
      </c>
      <c r="N3684" t="s">
        <v>6349</v>
      </c>
      <c r="O3684" s="5">
        <f>0</f>
        <v>0</v>
      </c>
    </row>
    <row r="3685" spans="1:15" hidden="1" x14ac:dyDescent="0.35">
      <c r="A3685" t="s">
        <v>6942</v>
      </c>
      <c r="B3685" t="s">
        <v>52</v>
      </c>
      <c r="C3685" t="s">
        <v>6371</v>
      </c>
      <c r="D3685" t="s">
        <v>7431</v>
      </c>
      <c r="E3685" t="s">
        <v>119</v>
      </c>
      <c r="F3685" t="s">
        <v>119</v>
      </c>
      <c r="G3685" t="s">
        <v>162</v>
      </c>
      <c r="H3685" t="s">
        <v>5707</v>
      </c>
      <c r="I3685" t="s">
        <v>7380</v>
      </c>
      <c r="N3685" t="s">
        <v>6349</v>
      </c>
      <c r="O3685" s="5">
        <f>0</f>
        <v>0</v>
      </c>
    </row>
    <row r="3686" spans="1:15" hidden="1" x14ac:dyDescent="0.35">
      <c r="A3686" t="s">
        <v>6942</v>
      </c>
      <c r="B3686" t="s">
        <v>52</v>
      </c>
      <c r="C3686" t="s">
        <v>6371</v>
      </c>
      <c r="D3686" t="s">
        <v>7432</v>
      </c>
      <c r="E3686" t="s">
        <v>119</v>
      </c>
      <c r="F3686" t="s">
        <v>119</v>
      </c>
      <c r="G3686" t="s">
        <v>154</v>
      </c>
      <c r="H3686" t="s">
        <v>5707</v>
      </c>
      <c r="I3686" t="s">
        <v>6372</v>
      </c>
      <c r="N3686" t="s">
        <v>6349</v>
      </c>
      <c r="O3686" s="5">
        <f>0</f>
        <v>0</v>
      </c>
    </row>
    <row r="3687" spans="1:15" hidden="1" x14ac:dyDescent="0.35">
      <c r="A3687" t="s">
        <v>6942</v>
      </c>
      <c r="B3687" t="s">
        <v>52</v>
      </c>
      <c r="C3687" t="s">
        <v>6371</v>
      </c>
      <c r="D3687" t="s">
        <v>7433</v>
      </c>
      <c r="E3687" t="s">
        <v>119</v>
      </c>
      <c r="F3687" t="s">
        <v>119</v>
      </c>
      <c r="G3687" t="s">
        <v>154</v>
      </c>
      <c r="H3687" t="s">
        <v>5707</v>
      </c>
      <c r="I3687" t="s">
        <v>6372</v>
      </c>
      <c r="N3687" t="s">
        <v>6349</v>
      </c>
      <c r="O3687" s="5">
        <f>0</f>
        <v>0</v>
      </c>
    </row>
    <row r="3688" spans="1:15" hidden="1" x14ac:dyDescent="0.35">
      <c r="A3688" t="s">
        <v>6942</v>
      </c>
      <c r="B3688" t="s">
        <v>52</v>
      </c>
      <c r="C3688" t="s">
        <v>6371</v>
      </c>
      <c r="D3688" t="s">
        <v>7434</v>
      </c>
      <c r="E3688" t="s">
        <v>119</v>
      </c>
      <c r="F3688" t="s">
        <v>119</v>
      </c>
      <c r="G3688" t="s">
        <v>162</v>
      </c>
      <c r="H3688" t="s">
        <v>5707</v>
      </c>
      <c r="I3688" t="s">
        <v>6421</v>
      </c>
      <c r="N3688" t="s">
        <v>6349</v>
      </c>
      <c r="O3688" s="5">
        <f>0</f>
        <v>0</v>
      </c>
    </row>
    <row r="3689" spans="1:15" hidden="1" x14ac:dyDescent="0.35">
      <c r="A3689" t="s">
        <v>6942</v>
      </c>
      <c r="B3689" t="s">
        <v>52</v>
      </c>
      <c r="C3689" t="s">
        <v>6371</v>
      </c>
      <c r="D3689" t="s">
        <v>7435</v>
      </c>
      <c r="E3689" t="s">
        <v>119</v>
      </c>
      <c r="F3689" t="s">
        <v>119</v>
      </c>
      <c r="G3689" t="s">
        <v>162</v>
      </c>
      <c r="H3689" t="s">
        <v>5707</v>
      </c>
      <c r="I3689" t="s">
        <v>7380</v>
      </c>
      <c r="N3689" t="s">
        <v>6349</v>
      </c>
      <c r="O3689" s="5">
        <f>0</f>
        <v>0</v>
      </c>
    </row>
    <row r="3690" spans="1:15" hidden="1" x14ac:dyDescent="0.35">
      <c r="A3690" t="s">
        <v>6942</v>
      </c>
      <c r="B3690" t="s">
        <v>52</v>
      </c>
      <c r="C3690" t="s">
        <v>6371</v>
      </c>
      <c r="D3690" t="s">
        <v>7435</v>
      </c>
      <c r="E3690" t="s">
        <v>119</v>
      </c>
      <c r="F3690" t="s">
        <v>119</v>
      </c>
      <c r="G3690" t="s">
        <v>154</v>
      </c>
      <c r="H3690" t="s">
        <v>5707</v>
      </c>
      <c r="I3690" t="s">
        <v>6372</v>
      </c>
      <c r="N3690" t="s">
        <v>6349</v>
      </c>
      <c r="O3690" s="5">
        <f>0</f>
        <v>0</v>
      </c>
    </row>
    <row r="3691" spans="1:15" hidden="1" x14ac:dyDescent="0.35">
      <c r="A3691" t="s">
        <v>6942</v>
      </c>
      <c r="B3691" t="s">
        <v>52</v>
      </c>
      <c r="C3691" t="s">
        <v>6371</v>
      </c>
      <c r="D3691" t="s">
        <v>7436</v>
      </c>
      <c r="E3691" t="s">
        <v>119</v>
      </c>
      <c r="F3691" t="s">
        <v>119</v>
      </c>
      <c r="G3691" t="s">
        <v>162</v>
      </c>
      <c r="H3691" t="s">
        <v>5707</v>
      </c>
      <c r="I3691" t="s">
        <v>6421</v>
      </c>
      <c r="N3691" t="s">
        <v>6349</v>
      </c>
      <c r="O3691" s="5">
        <f>0</f>
        <v>0</v>
      </c>
    </row>
    <row r="3692" spans="1:15" hidden="1" x14ac:dyDescent="0.35">
      <c r="A3692" t="s">
        <v>6942</v>
      </c>
      <c r="B3692" t="s">
        <v>52</v>
      </c>
      <c r="C3692" t="s">
        <v>6371</v>
      </c>
      <c r="D3692" t="s">
        <v>7437</v>
      </c>
      <c r="E3692" t="s">
        <v>119</v>
      </c>
      <c r="F3692" t="s">
        <v>119</v>
      </c>
      <c r="G3692" t="s">
        <v>154</v>
      </c>
      <c r="H3692" t="s">
        <v>5707</v>
      </c>
      <c r="I3692" t="s">
        <v>6372</v>
      </c>
      <c r="N3692" t="s">
        <v>6349</v>
      </c>
      <c r="O3692" s="5">
        <f>0</f>
        <v>0</v>
      </c>
    </row>
    <row r="3693" spans="1:15" hidden="1" x14ac:dyDescent="0.35">
      <c r="A3693" t="s">
        <v>6942</v>
      </c>
      <c r="B3693" t="s">
        <v>52</v>
      </c>
      <c r="C3693" t="s">
        <v>6371</v>
      </c>
      <c r="D3693" t="s">
        <v>7437</v>
      </c>
      <c r="E3693" t="s">
        <v>119</v>
      </c>
      <c r="F3693" t="s">
        <v>119</v>
      </c>
      <c r="G3693" t="s">
        <v>162</v>
      </c>
      <c r="H3693" t="s">
        <v>5707</v>
      </c>
      <c r="I3693" t="s">
        <v>7380</v>
      </c>
      <c r="N3693" t="s">
        <v>6349</v>
      </c>
      <c r="O3693" s="5">
        <f>0</f>
        <v>0</v>
      </c>
    </row>
    <row r="3694" spans="1:15" hidden="1" x14ac:dyDescent="0.35">
      <c r="A3694" t="s">
        <v>6942</v>
      </c>
      <c r="B3694" t="s">
        <v>52</v>
      </c>
      <c r="C3694" t="s">
        <v>6371</v>
      </c>
      <c r="D3694" t="s">
        <v>7438</v>
      </c>
      <c r="E3694" t="s">
        <v>119</v>
      </c>
      <c r="F3694" t="s">
        <v>119</v>
      </c>
      <c r="G3694" t="s">
        <v>162</v>
      </c>
      <c r="H3694" t="s">
        <v>5707</v>
      </c>
      <c r="I3694" t="s">
        <v>7380</v>
      </c>
      <c r="N3694" t="s">
        <v>6349</v>
      </c>
      <c r="O3694" s="5">
        <f>0</f>
        <v>0</v>
      </c>
    </row>
    <row r="3695" spans="1:15" hidden="1" x14ac:dyDescent="0.35">
      <c r="A3695" t="s">
        <v>6942</v>
      </c>
      <c r="B3695" t="s">
        <v>52</v>
      </c>
      <c r="C3695" t="s">
        <v>6371</v>
      </c>
      <c r="D3695" t="s">
        <v>7438</v>
      </c>
      <c r="E3695" t="s">
        <v>119</v>
      </c>
      <c r="F3695" t="s">
        <v>119</v>
      </c>
      <c r="G3695" t="s">
        <v>154</v>
      </c>
      <c r="H3695" t="s">
        <v>5707</v>
      </c>
      <c r="I3695" t="s">
        <v>6372</v>
      </c>
      <c r="N3695" t="s">
        <v>6349</v>
      </c>
      <c r="O3695" s="5">
        <f>0</f>
        <v>0</v>
      </c>
    </row>
    <row r="3696" spans="1:15" hidden="1" x14ac:dyDescent="0.35">
      <c r="A3696" t="s">
        <v>6942</v>
      </c>
      <c r="B3696" t="s">
        <v>52</v>
      </c>
      <c r="C3696" t="s">
        <v>6371</v>
      </c>
      <c r="D3696" t="s">
        <v>7439</v>
      </c>
      <c r="E3696" t="s">
        <v>119</v>
      </c>
      <c r="F3696" t="s">
        <v>119</v>
      </c>
      <c r="G3696" t="s">
        <v>162</v>
      </c>
      <c r="H3696" t="s">
        <v>5707</v>
      </c>
      <c r="I3696" t="s">
        <v>7380</v>
      </c>
      <c r="N3696" t="s">
        <v>6349</v>
      </c>
      <c r="O3696" s="5">
        <f>0</f>
        <v>0</v>
      </c>
    </row>
    <row r="3697" spans="1:15" hidden="1" x14ac:dyDescent="0.35">
      <c r="A3697" t="s">
        <v>6942</v>
      </c>
      <c r="B3697" t="s">
        <v>52</v>
      </c>
      <c r="C3697" t="s">
        <v>6371</v>
      </c>
      <c r="D3697" t="s">
        <v>7440</v>
      </c>
      <c r="E3697" t="s">
        <v>119</v>
      </c>
      <c r="F3697" t="s">
        <v>119</v>
      </c>
      <c r="G3697" t="s">
        <v>162</v>
      </c>
      <c r="H3697" t="s">
        <v>5707</v>
      </c>
      <c r="I3697" t="s">
        <v>6421</v>
      </c>
      <c r="N3697" t="s">
        <v>6349</v>
      </c>
      <c r="O3697" s="5">
        <f>0</f>
        <v>0</v>
      </c>
    </row>
    <row r="3698" spans="1:15" hidden="1" x14ac:dyDescent="0.35">
      <c r="A3698" t="s">
        <v>6942</v>
      </c>
      <c r="B3698" t="s">
        <v>52</v>
      </c>
      <c r="C3698" t="s">
        <v>6371</v>
      </c>
      <c r="D3698" t="s">
        <v>7441</v>
      </c>
      <c r="E3698" t="s">
        <v>119</v>
      </c>
      <c r="F3698" t="s">
        <v>119</v>
      </c>
      <c r="G3698" t="s">
        <v>162</v>
      </c>
      <c r="H3698" t="s">
        <v>5707</v>
      </c>
      <c r="I3698" t="s">
        <v>6421</v>
      </c>
      <c r="N3698" t="s">
        <v>6349</v>
      </c>
      <c r="O3698" s="5">
        <f>0</f>
        <v>0</v>
      </c>
    </row>
    <row r="3699" spans="1:15" hidden="1" x14ac:dyDescent="0.35">
      <c r="A3699" t="s">
        <v>6942</v>
      </c>
      <c r="B3699" t="s">
        <v>52</v>
      </c>
      <c r="C3699" t="s">
        <v>6371</v>
      </c>
      <c r="D3699" t="s">
        <v>7442</v>
      </c>
      <c r="E3699" t="s">
        <v>119</v>
      </c>
      <c r="F3699" t="s">
        <v>119</v>
      </c>
      <c r="G3699" t="s">
        <v>162</v>
      </c>
      <c r="H3699" t="s">
        <v>5707</v>
      </c>
      <c r="I3699" t="s">
        <v>7380</v>
      </c>
      <c r="N3699" t="s">
        <v>6349</v>
      </c>
      <c r="O3699" s="5">
        <f>0</f>
        <v>0</v>
      </c>
    </row>
    <row r="3700" spans="1:15" hidden="1" x14ac:dyDescent="0.35">
      <c r="A3700" t="s">
        <v>6942</v>
      </c>
      <c r="B3700" t="s">
        <v>52</v>
      </c>
      <c r="C3700" t="s">
        <v>6371</v>
      </c>
      <c r="D3700" t="s">
        <v>7443</v>
      </c>
      <c r="E3700" t="s">
        <v>119</v>
      </c>
      <c r="F3700" t="s">
        <v>119</v>
      </c>
      <c r="G3700" t="s">
        <v>154</v>
      </c>
      <c r="H3700" t="s">
        <v>5707</v>
      </c>
      <c r="I3700" t="s">
        <v>6372</v>
      </c>
      <c r="N3700" t="s">
        <v>6349</v>
      </c>
      <c r="O3700" s="5">
        <f>0</f>
        <v>0</v>
      </c>
    </row>
    <row r="3701" spans="1:15" hidden="1" x14ac:dyDescent="0.35">
      <c r="A3701" t="s">
        <v>6942</v>
      </c>
      <c r="B3701" t="s">
        <v>52</v>
      </c>
      <c r="C3701" t="s">
        <v>6371</v>
      </c>
      <c r="D3701" t="s">
        <v>7444</v>
      </c>
      <c r="E3701" t="s">
        <v>119</v>
      </c>
      <c r="F3701" t="s">
        <v>119</v>
      </c>
      <c r="G3701" t="s">
        <v>162</v>
      </c>
      <c r="H3701" t="s">
        <v>5707</v>
      </c>
      <c r="I3701" t="s">
        <v>7380</v>
      </c>
      <c r="N3701" t="s">
        <v>6349</v>
      </c>
      <c r="O3701" s="5">
        <f>0</f>
        <v>0</v>
      </c>
    </row>
    <row r="3702" spans="1:15" hidden="1" x14ac:dyDescent="0.35">
      <c r="A3702" t="s">
        <v>6942</v>
      </c>
      <c r="B3702" t="s">
        <v>52</v>
      </c>
      <c r="C3702" t="s">
        <v>6371</v>
      </c>
      <c r="D3702" t="s">
        <v>7445</v>
      </c>
      <c r="E3702" t="s">
        <v>119</v>
      </c>
      <c r="F3702" t="s">
        <v>119</v>
      </c>
      <c r="G3702" t="s">
        <v>162</v>
      </c>
      <c r="H3702" t="s">
        <v>5707</v>
      </c>
      <c r="I3702" t="s">
        <v>7380</v>
      </c>
      <c r="N3702" t="s">
        <v>6349</v>
      </c>
      <c r="O3702" s="5">
        <f>0</f>
        <v>0</v>
      </c>
    </row>
    <row r="3703" spans="1:15" hidden="1" x14ac:dyDescent="0.35">
      <c r="A3703" t="s">
        <v>6942</v>
      </c>
      <c r="B3703" t="s">
        <v>52</v>
      </c>
      <c r="C3703" t="s">
        <v>6371</v>
      </c>
      <c r="D3703" t="s">
        <v>7446</v>
      </c>
      <c r="E3703" t="s">
        <v>119</v>
      </c>
      <c r="F3703" t="s">
        <v>119</v>
      </c>
      <c r="G3703" t="s">
        <v>162</v>
      </c>
      <c r="H3703" t="s">
        <v>5707</v>
      </c>
      <c r="I3703" t="s">
        <v>6421</v>
      </c>
      <c r="N3703" t="s">
        <v>6349</v>
      </c>
      <c r="O3703" s="5">
        <f>0</f>
        <v>0</v>
      </c>
    </row>
    <row r="3704" spans="1:15" hidden="1" x14ac:dyDescent="0.35">
      <c r="A3704" t="s">
        <v>6942</v>
      </c>
      <c r="B3704" t="s">
        <v>52</v>
      </c>
      <c r="C3704" t="s">
        <v>6371</v>
      </c>
      <c r="D3704" t="s">
        <v>7447</v>
      </c>
      <c r="E3704" t="s">
        <v>119</v>
      </c>
      <c r="F3704" t="s">
        <v>119</v>
      </c>
      <c r="G3704" t="s">
        <v>162</v>
      </c>
      <c r="H3704" t="s">
        <v>5707</v>
      </c>
      <c r="I3704" t="s">
        <v>6421</v>
      </c>
      <c r="N3704" t="s">
        <v>6349</v>
      </c>
      <c r="O3704" s="5">
        <f>0</f>
        <v>0</v>
      </c>
    </row>
    <row r="3705" spans="1:15" hidden="1" x14ac:dyDescent="0.35">
      <c r="A3705" t="s">
        <v>6942</v>
      </c>
      <c r="B3705" t="s">
        <v>52</v>
      </c>
      <c r="C3705" t="s">
        <v>6371</v>
      </c>
      <c r="D3705" t="s">
        <v>7448</v>
      </c>
      <c r="E3705" t="s">
        <v>119</v>
      </c>
      <c r="F3705" t="s">
        <v>119</v>
      </c>
      <c r="G3705" t="s">
        <v>162</v>
      </c>
      <c r="H3705" t="s">
        <v>5707</v>
      </c>
      <c r="I3705" t="s">
        <v>6421</v>
      </c>
      <c r="N3705" t="s">
        <v>6349</v>
      </c>
      <c r="O3705" s="5">
        <f>0</f>
        <v>0</v>
      </c>
    </row>
    <row r="3706" spans="1:15" hidden="1" x14ac:dyDescent="0.35">
      <c r="A3706" t="s">
        <v>6942</v>
      </c>
      <c r="B3706" t="s">
        <v>52</v>
      </c>
      <c r="C3706" t="s">
        <v>6371</v>
      </c>
      <c r="D3706" t="s">
        <v>7449</v>
      </c>
      <c r="E3706" t="s">
        <v>119</v>
      </c>
      <c r="F3706" t="s">
        <v>119</v>
      </c>
      <c r="G3706" t="s">
        <v>162</v>
      </c>
      <c r="H3706" t="s">
        <v>5707</v>
      </c>
      <c r="I3706" t="s">
        <v>6421</v>
      </c>
      <c r="N3706" t="s">
        <v>6349</v>
      </c>
      <c r="O3706" s="5">
        <f>0</f>
        <v>0</v>
      </c>
    </row>
    <row r="3707" spans="1:15" hidden="1" x14ac:dyDescent="0.35">
      <c r="A3707" t="s">
        <v>6942</v>
      </c>
      <c r="B3707" t="s">
        <v>52</v>
      </c>
      <c r="C3707" t="s">
        <v>6371</v>
      </c>
      <c r="D3707" t="s">
        <v>7450</v>
      </c>
      <c r="E3707" t="s">
        <v>119</v>
      </c>
      <c r="F3707" t="s">
        <v>119</v>
      </c>
      <c r="G3707" t="s">
        <v>162</v>
      </c>
      <c r="H3707" t="s">
        <v>5707</v>
      </c>
      <c r="I3707" t="s">
        <v>7380</v>
      </c>
      <c r="N3707" t="s">
        <v>6349</v>
      </c>
      <c r="O3707" s="5">
        <f>0</f>
        <v>0</v>
      </c>
    </row>
    <row r="3708" spans="1:15" hidden="1" x14ac:dyDescent="0.35">
      <c r="A3708" t="s">
        <v>6942</v>
      </c>
      <c r="B3708" t="s">
        <v>52</v>
      </c>
      <c r="C3708" t="s">
        <v>6371</v>
      </c>
      <c r="D3708" t="s">
        <v>7451</v>
      </c>
      <c r="E3708" t="s">
        <v>119</v>
      </c>
      <c r="F3708" t="s">
        <v>119</v>
      </c>
      <c r="G3708" t="s">
        <v>162</v>
      </c>
      <c r="H3708" t="s">
        <v>5707</v>
      </c>
      <c r="I3708" t="s">
        <v>7380</v>
      </c>
      <c r="N3708" t="s">
        <v>6349</v>
      </c>
      <c r="O3708" s="5">
        <f>0</f>
        <v>0</v>
      </c>
    </row>
    <row r="3709" spans="1:15" hidden="1" x14ac:dyDescent="0.35">
      <c r="A3709" t="s">
        <v>6942</v>
      </c>
      <c r="B3709" t="s">
        <v>52</v>
      </c>
      <c r="C3709" t="s">
        <v>6371</v>
      </c>
      <c r="D3709" t="s">
        <v>7452</v>
      </c>
      <c r="E3709" t="s">
        <v>119</v>
      </c>
      <c r="F3709" t="s">
        <v>119</v>
      </c>
      <c r="G3709" t="s">
        <v>162</v>
      </c>
      <c r="H3709" t="s">
        <v>5707</v>
      </c>
      <c r="I3709" t="s">
        <v>6421</v>
      </c>
      <c r="N3709" t="s">
        <v>6349</v>
      </c>
      <c r="O3709" s="5">
        <f>0</f>
        <v>0</v>
      </c>
    </row>
    <row r="3710" spans="1:15" hidden="1" x14ac:dyDescent="0.35">
      <c r="A3710" t="s">
        <v>6942</v>
      </c>
      <c r="B3710" t="s">
        <v>52</v>
      </c>
      <c r="C3710" t="s">
        <v>6371</v>
      </c>
      <c r="D3710" t="s">
        <v>7452</v>
      </c>
      <c r="E3710" t="s">
        <v>119</v>
      </c>
      <c r="F3710" t="s">
        <v>119</v>
      </c>
      <c r="G3710" t="s">
        <v>154</v>
      </c>
      <c r="H3710" t="s">
        <v>5707</v>
      </c>
      <c r="I3710" t="s">
        <v>6372</v>
      </c>
      <c r="N3710" t="s">
        <v>6349</v>
      </c>
      <c r="O3710" s="5">
        <f>0</f>
        <v>0</v>
      </c>
    </row>
    <row r="3711" spans="1:15" hidden="1" x14ac:dyDescent="0.35">
      <c r="A3711" t="s">
        <v>6942</v>
      </c>
      <c r="B3711" t="s">
        <v>52</v>
      </c>
      <c r="C3711" t="s">
        <v>6371</v>
      </c>
      <c r="D3711" t="s">
        <v>7452</v>
      </c>
      <c r="E3711" t="s">
        <v>119</v>
      </c>
      <c r="F3711" t="s">
        <v>119</v>
      </c>
      <c r="G3711" t="s">
        <v>162</v>
      </c>
      <c r="H3711" t="s">
        <v>5707</v>
      </c>
      <c r="I3711" t="s">
        <v>7380</v>
      </c>
      <c r="N3711" t="s">
        <v>6349</v>
      </c>
      <c r="O3711" s="5">
        <f>0</f>
        <v>0</v>
      </c>
    </row>
    <row r="3712" spans="1:15" hidden="1" x14ac:dyDescent="0.35">
      <c r="A3712" t="s">
        <v>6942</v>
      </c>
      <c r="B3712" t="s">
        <v>52</v>
      </c>
      <c r="C3712" t="s">
        <v>6371</v>
      </c>
      <c r="D3712" t="s">
        <v>7453</v>
      </c>
      <c r="E3712" t="s">
        <v>119</v>
      </c>
      <c r="F3712" t="s">
        <v>119</v>
      </c>
      <c r="G3712" t="s">
        <v>154</v>
      </c>
      <c r="H3712" t="s">
        <v>5707</v>
      </c>
      <c r="I3712" t="s">
        <v>6372</v>
      </c>
      <c r="N3712" t="s">
        <v>6349</v>
      </c>
      <c r="O3712" s="5">
        <f>0</f>
        <v>0</v>
      </c>
    </row>
    <row r="3713" spans="1:15" hidden="1" x14ac:dyDescent="0.35">
      <c r="A3713" t="s">
        <v>6942</v>
      </c>
      <c r="B3713" t="s">
        <v>52</v>
      </c>
      <c r="C3713" t="s">
        <v>6371</v>
      </c>
      <c r="D3713" t="s">
        <v>7454</v>
      </c>
      <c r="E3713" t="s">
        <v>119</v>
      </c>
      <c r="F3713" t="s">
        <v>119</v>
      </c>
      <c r="G3713" t="s">
        <v>162</v>
      </c>
      <c r="H3713" t="s">
        <v>5707</v>
      </c>
      <c r="I3713" t="s">
        <v>6421</v>
      </c>
      <c r="N3713" t="s">
        <v>6349</v>
      </c>
      <c r="O3713" s="5">
        <f>0</f>
        <v>0</v>
      </c>
    </row>
    <row r="3714" spans="1:15" hidden="1" x14ac:dyDescent="0.35">
      <c r="A3714" t="s">
        <v>6942</v>
      </c>
      <c r="B3714" t="s">
        <v>52</v>
      </c>
      <c r="C3714" t="s">
        <v>6371</v>
      </c>
      <c r="D3714" t="s">
        <v>7455</v>
      </c>
      <c r="E3714" t="s">
        <v>119</v>
      </c>
      <c r="F3714" t="s">
        <v>119</v>
      </c>
      <c r="G3714" t="s">
        <v>162</v>
      </c>
      <c r="H3714" t="s">
        <v>5707</v>
      </c>
      <c r="I3714" t="s">
        <v>7380</v>
      </c>
      <c r="N3714" t="s">
        <v>6349</v>
      </c>
      <c r="O3714" s="5">
        <f>0</f>
        <v>0</v>
      </c>
    </row>
    <row r="3715" spans="1:15" hidden="1" x14ac:dyDescent="0.35">
      <c r="A3715" t="s">
        <v>6942</v>
      </c>
      <c r="B3715" t="s">
        <v>52</v>
      </c>
      <c r="C3715" t="s">
        <v>6371</v>
      </c>
      <c r="D3715" t="s">
        <v>7456</v>
      </c>
      <c r="E3715" t="s">
        <v>119</v>
      </c>
      <c r="F3715" t="s">
        <v>119</v>
      </c>
      <c r="G3715" t="s">
        <v>154</v>
      </c>
      <c r="H3715" t="s">
        <v>5707</v>
      </c>
      <c r="I3715" t="s">
        <v>6372</v>
      </c>
      <c r="N3715" t="s">
        <v>6349</v>
      </c>
      <c r="O3715" s="5">
        <f>0</f>
        <v>0</v>
      </c>
    </row>
    <row r="3716" spans="1:15" hidden="1" x14ac:dyDescent="0.35">
      <c r="A3716" t="s">
        <v>6942</v>
      </c>
      <c r="B3716" t="s">
        <v>52</v>
      </c>
      <c r="C3716" t="s">
        <v>6371</v>
      </c>
      <c r="D3716" t="s">
        <v>7457</v>
      </c>
      <c r="E3716" t="s">
        <v>119</v>
      </c>
      <c r="F3716" t="s">
        <v>119</v>
      </c>
      <c r="G3716" t="s">
        <v>154</v>
      </c>
      <c r="H3716" t="s">
        <v>5707</v>
      </c>
      <c r="I3716" t="s">
        <v>6372</v>
      </c>
      <c r="N3716" t="s">
        <v>6349</v>
      </c>
      <c r="O3716" s="5">
        <f>0</f>
        <v>0</v>
      </c>
    </row>
    <row r="3717" spans="1:15" hidden="1" x14ac:dyDescent="0.35">
      <c r="A3717" t="s">
        <v>6942</v>
      </c>
      <c r="B3717" t="s">
        <v>52</v>
      </c>
      <c r="C3717" t="s">
        <v>6371</v>
      </c>
      <c r="D3717" t="s">
        <v>7458</v>
      </c>
      <c r="E3717" t="s">
        <v>119</v>
      </c>
      <c r="F3717" t="s">
        <v>119</v>
      </c>
      <c r="G3717" t="s">
        <v>154</v>
      </c>
      <c r="H3717" t="s">
        <v>5707</v>
      </c>
      <c r="I3717" t="s">
        <v>6372</v>
      </c>
      <c r="N3717" t="s">
        <v>6349</v>
      </c>
      <c r="O3717" s="5">
        <f>0</f>
        <v>0</v>
      </c>
    </row>
    <row r="3718" spans="1:15" hidden="1" x14ac:dyDescent="0.35">
      <c r="A3718" t="s">
        <v>6942</v>
      </c>
      <c r="B3718" t="s">
        <v>52</v>
      </c>
      <c r="C3718" t="s">
        <v>6371</v>
      </c>
      <c r="D3718" t="s">
        <v>7459</v>
      </c>
      <c r="E3718" t="s">
        <v>119</v>
      </c>
      <c r="F3718" t="s">
        <v>119</v>
      </c>
      <c r="G3718" t="s">
        <v>154</v>
      </c>
      <c r="H3718" t="s">
        <v>5707</v>
      </c>
      <c r="I3718" t="s">
        <v>6372</v>
      </c>
      <c r="N3718" t="s">
        <v>6349</v>
      </c>
      <c r="O3718" s="5">
        <f>0</f>
        <v>0</v>
      </c>
    </row>
    <row r="3719" spans="1:15" hidden="1" x14ac:dyDescent="0.35">
      <c r="A3719" t="s">
        <v>6942</v>
      </c>
      <c r="B3719" t="s">
        <v>52</v>
      </c>
      <c r="C3719" t="s">
        <v>6371</v>
      </c>
      <c r="D3719" t="s">
        <v>7460</v>
      </c>
      <c r="E3719" t="s">
        <v>119</v>
      </c>
      <c r="F3719" t="s">
        <v>119</v>
      </c>
      <c r="G3719" t="s">
        <v>162</v>
      </c>
      <c r="H3719" t="s">
        <v>5707</v>
      </c>
      <c r="I3719" t="s">
        <v>6421</v>
      </c>
      <c r="N3719" t="s">
        <v>6349</v>
      </c>
      <c r="O3719" s="5">
        <f>0</f>
        <v>0</v>
      </c>
    </row>
    <row r="3720" spans="1:15" hidden="1" x14ac:dyDescent="0.35">
      <c r="A3720" t="s">
        <v>6942</v>
      </c>
      <c r="B3720" t="s">
        <v>52</v>
      </c>
      <c r="C3720" t="s">
        <v>6371</v>
      </c>
      <c r="D3720" t="s">
        <v>7461</v>
      </c>
      <c r="E3720" t="s">
        <v>119</v>
      </c>
      <c r="F3720" t="s">
        <v>119</v>
      </c>
      <c r="G3720" t="s">
        <v>162</v>
      </c>
      <c r="H3720" t="s">
        <v>5707</v>
      </c>
      <c r="I3720" t="s">
        <v>7380</v>
      </c>
      <c r="N3720" t="s">
        <v>6349</v>
      </c>
      <c r="O3720" s="5">
        <f>0</f>
        <v>0</v>
      </c>
    </row>
    <row r="3721" spans="1:15" hidden="1" x14ac:dyDescent="0.35">
      <c r="A3721" t="s">
        <v>6942</v>
      </c>
      <c r="B3721" t="s">
        <v>52</v>
      </c>
      <c r="C3721" t="s">
        <v>6371</v>
      </c>
      <c r="D3721" t="s">
        <v>7462</v>
      </c>
      <c r="E3721" t="s">
        <v>119</v>
      </c>
      <c r="F3721" t="s">
        <v>119</v>
      </c>
      <c r="G3721" t="s">
        <v>162</v>
      </c>
      <c r="H3721" t="s">
        <v>5707</v>
      </c>
      <c r="I3721" t="s">
        <v>6421</v>
      </c>
      <c r="N3721" t="s">
        <v>6349</v>
      </c>
      <c r="O3721" s="5">
        <f>0</f>
        <v>0</v>
      </c>
    </row>
    <row r="3722" spans="1:15" hidden="1" x14ac:dyDescent="0.35">
      <c r="A3722" t="s">
        <v>6942</v>
      </c>
      <c r="B3722" t="s">
        <v>52</v>
      </c>
      <c r="C3722" t="s">
        <v>6371</v>
      </c>
      <c r="D3722" t="s">
        <v>7463</v>
      </c>
      <c r="E3722" t="s">
        <v>119</v>
      </c>
      <c r="F3722" t="s">
        <v>119</v>
      </c>
      <c r="G3722" t="s">
        <v>162</v>
      </c>
      <c r="H3722" t="s">
        <v>5707</v>
      </c>
      <c r="I3722" t="s">
        <v>7380</v>
      </c>
      <c r="N3722" t="s">
        <v>6349</v>
      </c>
      <c r="O3722" s="5">
        <f>0</f>
        <v>0</v>
      </c>
    </row>
    <row r="3723" spans="1:15" hidden="1" x14ac:dyDescent="0.35">
      <c r="A3723" t="s">
        <v>6942</v>
      </c>
      <c r="B3723" t="s">
        <v>52</v>
      </c>
      <c r="C3723" t="s">
        <v>6371</v>
      </c>
      <c r="D3723" t="s">
        <v>7464</v>
      </c>
      <c r="E3723" t="s">
        <v>119</v>
      </c>
      <c r="F3723" t="s">
        <v>119</v>
      </c>
      <c r="G3723" t="s">
        <v>154</v>
      </c>
      <c r="H3723" t="s">
        <v>5707</v>
      </c>
      <c r="I3723" t="s">
        <v>6372</v>
      </c>
      <c r="N3723" t="s">
        <v>6349</v>
      </c>
      <c r="O3723" s="5">
        <f>0</f>
        <v>0</v>
      </c>
    </row>
    <row r="3724" spans="1:15" hidden="1" x14ac:dyDescent="0.35">
      <c r="A3724" t="s">
        <v>6942</v>
      </c>
      <c r="B3724" t="s">
        <v>52</v>
      </c>
      <c r="C3724" t="s">
        <v>6371</v>
      </c>
      <c r="D3724" t="s">
        <v>7465</v>
      </c>
      <c r="E3724" t="s">
        <v>119</v>
      </c>
      <c r="F3724" t="s">
        <v>119</v>
      </c>
      <c r="G3724" t="s">
        <v>154</v>
      </c>
      <c r="H3724" t="s">
        <v>5707</v>
      </c>
      <c r="I3724" t="s">
        <v>6372</v>
      </c>
      <c r="N3724" t="s">
        <v>6349</v>
      </c>
      <c r="O3724" s="5">
        <f>0</f>
        <v>0</v>
      </c>
    </row>
    <row r="3725" spans="1:15" hidden="1" x14ac:dyDescent="0.35">
      <c r="A3725" t="s">
        <v>6942</v>
      </c>
      <c r="B3725" t="s">
        <v>52</v>
      </c>
      <c r="C3725" t="s">
        <v>6371</v>
      </c>
      <c r="D3725" t="s">
        <v>7466</v>
      </c>
      <c r="E3725" t="s">
        <v>119</v>
      </c>
      <c r="F3725" t="s">
        <v>119</v>
      </c>
      <c r="G3725" t="s">
        <v>162</v>
      </c>
      <c r="H3725" t="s">
        <v>5707</v>
      </c>
      <c r="I3725" t="s">
        <v>7380</v>
      </c>
      <c r="N3725" t="s">
        <v>6349</v>
      </c>
      <c r="O3725" s="5">
        <f>0</f>
        <v>0</v>
      </c>
    </row>
    <row r="3726" spans="1:15" hidden="1" x14ac:dyDescent="0.35">
      <c r="A3726" t="s">
        <v>6942</v>
      </c>
      <c r="B3726" t="s">
        <v>52</v>
      </c>
      <c r="C3726" t="s">
        <v>6371</v>
      </c>
      <c r="D3726" t="s">
        <v>7467</v>
      </c>
      <c r="E3726" t="s">
        <v>119</v>
      </c>
      <c r="F3726" t="s">
        <v>119</v>
      </c>
      <c r="G3726" t="s">
        <v>162</v>
      </c>
      <c r="H3726" t="s">
        <v>5707</v>
      </c>
      <c r="I3726" t="s">
        <v>7380</v>
      </c>
      <c r="N3726" t="s">
        <v>6349</v>
      </c>
      <c r="O3726" s="5">
        <f>0</f>
        <v>0</v>
      </c>
    </row>
    <row r="3727" spans="1:15" hidden="1" x14ac:dyDescent="0.35">
      <c r="A3727" t="s">
        <v>6942</v>
      </c>
      <c r="B3727" t="s">
        <v>52</v>
      </c>
      <c r="C3727" t="s">
        <v>6371</v>
      </c>
      <c r="D3727" t="s">
        <v>7468</v>
      </c>
      <c r="E3727" t="s">
        <v>119</v>
      </c>
      <c r="F3727" t="s">
        <v>119</v>
      </c>
      <c r="G3727" t="s">
        <v>162</v>
      </c>
      <c r="H3727" t="s">
        <v>5707</v>
      </c>
      <c r="I3727" t="s">
        <v>7380</v>
      </c>
      <c r="N3727" t="s">
        <v>6349</v>
      </c>
      <c r="O3727" s="5">
        <f>0</f>
        <v>0</v>
      </c>
    </row>
    <row r="3728" spans="1:15" hidden="1" x14ac:dyDescent="0.35">
      <c r="A3728" t="s">
        <v>6942</v>
      </c>
      <c r="B3728" t="s">
        <v>52</v>
      </c>
      <c r="C3728" t="s">
        <v>6371</v>
      </c>
      <c r="D3728" t="s">
        <v>7469</v>
      </c>
      <c r="E3728" t="s">
        <v>119</v>
      </c>
      <c r="F3728" t="s">
        <v>119</v>
      </c>
      <c r="G3728" t="s">
        <v>162</v>
      </c>
      <c r="H3728" t="s">
        <v>5707</v>
      </c>
      <c r="I3728" t="s">
        <v>6421</v>
      </c>
      <c r="N3728" t="s">
        <v>6349</v>
      </c>
      <c r="O3728" s="5">
        <f>0</f>
        <v>0</v>
      </c>
    </row>
    <row r="3729" spans="1:15" hidden="1" x14ac:dyDescent="0.35">
      <c r="A3729" t="s">
        <v>6942</v>
      </c>
      <c r="B3729" t="s">
        <v>52</v>
      </c>
      <c r="C3729" t="s">
        <v>6371</v>
      </c>
      <c r="D3729" t="s">
        <v>7470</v>
      </c>
      <c r="E3729" t="s">
        <v>119</v>
      </c>
      <c r="F3729" t="s">
        <v>119</v>
      </c>
      <c r="G3729" t="s">
        <v>162</v>
      </c>
      <c r="H3729" t="s">
        <v>5707</v>
      </c>
      <c r="I3729" t="s">
        <v>6421</v>
      </c>
      <c r="N3729" t="s">
        <v>6349</v>
      </c>
      <c r="O3729" s="5">
        <f>0</f>
        <v>0</v>
      </c>
    </row>
    <row r="3730" spans="1:15" hidden="1" x14ac:dyDescent="0.35">
      <c r="A3730" t="s">
        <v>6942</v>
      </c>
      <c r="B3730" t="s">
        <v>52</v>
      </c>
      <c r="C3730" t="s">
        <v>6371</v>
      </c>
      <c r="D3730" t="s">
        <v>7471</v>
      </c>
      <c r="E3730" t="s">
        <v>119</v>
      </c>
      <c r="F3730" t="s">
        <v>119</v>
      </c>
      <c r="G3730" t="s">
        <v>162</v>
      </c>
      <c r="H3730" t="s">
        <v>5707</v>
      </c>
      <c r="I3730" t="s">
        <v>6421</v>
      </c>
      <c r="N3730" t="s">
        <v>6349</v>
      </c>
      <c r="O3730" s="5">
        <f>0</f>
        <v>0</v>
      </c>
    </row>
    <row r="3731" spans="1:15" hidden="1" x14ac:dyDescent="0.35">
      <c r="A3731" t="s">
        <v>6942</v>
      </c>
      <c r="B3731" t="s">
        <v>52</v>
      </c>
      <c r="C3731" t="s">
        <v>6371</v>
      </c>
      <c r="D3731" t="s">
        <v>7472</v>
      </c>
      <c r="E3731" t="s">
        <v>119</v>
      </c>
      <c r="F3731" t="s">
        <v>119</v>
      </c>
      <c r="G3731" t="s">
        <v>162</v>
      </c>
      <c r="H3731" t="s">
        <v>5707</v>
      </c>
      <c r="I3731" t="s">
        <v>7380</v>
      </c>
      <c r="N3731" t="s">
        <v>6349</v>
      </c>
      <c r="O3731" s="5">
        <f>0</f>
        <v>0</v>
      </c>
    </row>
    <row r="3732" spans="1:15" hidden="1" x14ac:dyDescent="0.35">
      <c r="A3732" t="s">
        <v>6942</v>
      </c>
      <c r="B3732" t="s">
        <v>52</v>
      </c>
      <c r="C3732" t="s">
        <v>6371</v>
      </c>
      <c r="D3732" t="s">
        <v>7473</v>
      </c>
      <c r="E3732" t="s">
        <v>119</v>
      </c>
      <c r="F3732" t="s">
        <v>119</v>
      </c>
      <c r="G3732" t="s">
        <v>162</v>
      </c>
      <c r="H3732" t="s">
        <v>5707</v>
      </c>
      <c r="I3732" t="s">
        <v>7380</v>
      </c>
      <c r="N3732" t="s">
        <v>6349</v>
      </c>
      <c r="O3732" s="5">
        <f>0</f>
        <v>0</v>
      </c>
    </row>
    <row r="3733" spans="1:15" hidden="1" x14ac:dyDescent="0.35">
      <c r="A3733" t="s">
        <v>6942</v>
      </c>
      <c r="B3733" t="s">
        <v>52</v>
      </c>
      <c r="C3733" t="s">
        <v>6371</v>
      </c>
      <c r="D3733" t="s">
        <v>7473</v>
      </c>
      <c r="E3733" t="s">
        <v>119</v>
      </c>
      <c r="F3733" t="s">
        <v>119</v>
      </c>
      <c r="G3733" t="s">
        <v>154</v>
      </c>
      <c r="H3733" t="s">
        <v>5707</v>
      </c>
      <c r="I3733" t="s">
        <v>6372</v>
      </c>
      <c r="N3733" t="s">
        <v>6349</v>
      </c>
      <c r="O3733" s="5">
        <f>0</f>
        <v>0</v>
      </c>
    </row>
    <row r="3734" spans="1:15" hidden="1" x14ac:dyDescent="0.35">
      <c r="A3734" t="s">
        <v>6942</v>
      </c>
      <c r="B3734" t="s">
        <v>52</v>
      </c>
      <c r="C3734" t="s">
        <v>6371</v>
      </c>
      <c r="D3734" t="s">
        <v>7474</v>
      </c>
      <c r="E3734" t="s">
        <v>119</v>
      </c>
      <c r="F3734" t="s">
        <v>119</v>
      </c>
      <c r="G3734" t="s">
        <v>162</v>
      </c>
      <c r="H3734" t="s">
        <v>5707</v>
      </c>
      <c r="I3734" t="s">
        <v>6421</v>
      </c>
      <c r="N3734" t="s">
        <v>6349</v>
      </c>
      <c r="O3734" s="5">
        <f>0</f>
        <v>0</v>
      </c>
    </row>
    <row r="3735" spans="1:15" hidden="1" x14ac:dyDescent="0.35">
      <c r="A3735" t="s">
        <v>6942</v>
      </c>
      <c r="B3735" t="s">
        <v>52</v>
      </c>
      <c r="C3735" t="s">
        <v>6371</v>
      </c>
      <c r="D3735" t="s">
        <v>7474</v>
      </c>
      <c r="E3735" t="s">
        <v>119</v>
      </c>
      <c r="F3735" t="s">
        <v>119</v>
      </c>
      <c r="G3735" t="s">
        <v>154</v>
      </c>
      <c r="H3735" t="s">
        <v>5707</v>
      </c>
      <c r="I3735" t="s">
        <v>6372</v>
      </c>
      <c r="N3735" t="s">
        <v>6349</v>
      </c>
      <c r="O3735" s="5">
        <f>0</f>
        <v>0</v>
      </c>
    </row>
    <row r="3736" spans="1:15" hidden="1" x14ac:dyDescent="0.35">
      <c r="A3736" t="s">
        <v>6942</v>
      </c>
      <c r="B3736" t="s">
        <v>52</v>
      </c>
      <c r="C3736" t="s">
        <v>6371</v>
      </c>
      <c r="D3736" t="s">
        <v>7475</v>
      </c>
      <c r="E3736" t="s">
        <v>119</v>
      </c>
      <c r="F3736" t="s">
        <v>119</v>
      </c>
      <c r="G3736" t="s">
        <v>162</v>
      </c>
      <c r="H3736" t="s">
        <v>5707</v>
      </c>
      <c r="I3736" t="s">
        <v>7380</v>
      </c>
      <c r="N3736" t="s">
        <v>6349</v>
      </c>
      <c r="O3736" s="5">
        <f>0</f>
        <v>0</v>
      </c>
    </row>
    <row r="3737" spans="1:15" hidden="1" x14ac:dyDescent="0.35">
      <c r="A3737" t="s">
        <v>6942</v>
      </c>
      <c r="B3737" t="s">
        <v>52</v>
      </c>
      <c r="C3737" t="s">
        <v>6371</v>
      </c>
      <c r="D3737" t="s">
        <v>7476</v>
      </c>
      <c r="E3737" t="s">
        <v>119</v>
      </c>
      <c r="F3737" t="s">
        <v>119</v>
      </c>
      <c r="G3737" t="s">
        <v>162</v>
      </c>
      <c r="H3737" t="s">
        <v>5707</v>
      </c>
      <c r="I3737" t="s">
        <v>6421</v>
      </c>
      <c r="N3737" t="s">
        <v>6349</v>
      </c>
      <c r="O3737" s="5">
        <f>0</f>
        <v>0</v>
      </c>
    </row>
    <row r="3738" spans="1:15" hidden="1" x14ac:dyDescent="0.35">
      <c r="A3738" t="s">
        <v>6942</v>
      </c>
      <c r="B3738" t="s">
        <v>52</v>
      </c>
      <c r="C3738" t="s">
        <v>6371</v>
      </c>
      <c r="D3738" t="s">
        <v>7476</v>
      </c>
      <c r="E3738" t="s">
        <v>119</v>
      </c>
      <c r="F3738" t="s">
        <v>119</v>
      </c>
      <c r="G3738" t="s">
        <v>154</v>
      </c>
      <c r="H3738" t="s">
        <v>5707</v>
      </c>
      <c r="I3738" t="s">
        <v>6372</v>
      </c>
      <c r="N3738" t="s">
        <v>6349</v>
      </c>
      <c r="O3738" s="5">
        <f>0</f>
        <v>0</v>
      </c>
    </row>
    <row r="3739" spans="1:15" hidden="1" x14ac:dyDescent="0.35">
      <c r="A3739" t="s">
        <v>6942</v>
      </c>
      <c r="B3739" t="s">
        <v>52</v>
      </c>
      <c r="C3739" t="s">
        <v>6371</v>
      </c>
      <c r="D3739" t="s">
        <v>7477</v>
      </c>
      <c r="E3739" t="s">
        <v>119</v>
      </c>
      <c r="F3739" t="s">
        <v>119</v>
      </c>
      <c r="G3739" t="s">
        <v>154</v>
      </c>
      <c r="H3739" t="s">
        <v>5707</v>
      </c>
      <c r="I3739" t="s">
        <v>6372</v>
      </c>
      <c r="N3739" t="s">
        <v>6349</v>
      </c>
      <c r="O3739" s="5">
        <f>0</f>
        <v>0</v>
      </c>
    </row>
    <row r="3740" spans="1:15" hidden="1" x14ac:dyDescent="0.35">
      <c r="A3740" t="s">
        <v>6942</v>
      </c>
      <c r="B3740" t="s">
        <v>52</v>
      </c>
      <c r="C3740" t="s">
        <v>6371</v>
      </c>
      <c r="D3740" t="s">
        <v>7478</v>
      </c>
      <c r="E3740" t="s">
        <v>119</v>
      </c>
      <c r="F3740" t="s">
        <v>119</v>
      </c>
      <c r="G3740" t="s">
        <v>162</v>
      </c>
      <c r="H3740" t="s">
        <v>5707</v>
      </c>
      <c r="I3740" t="s">
        <v>7380</v>
      </c>
      <c r="N3740" t="s">
        <v>6349</v>
      </c>
      <c r="O3740" s="5">
        <f>0</f>
        <v>0</v>
      </c>
    </row>
    <row r="3741" spans="1:15" hidden="1" x14ac:dyDescent="0.35">
      <c r="A3741" t="s">
        <v>6942</v>
      </c>
      <c r="B3741" t="s">
        <v>52</v>
      </c>
      <c r="C3741" t="s">
        <v>6371</v>
      </c>
      <c r="D3741" t="s">
        <v>7479</v>
      </c>
      <c r="E3741" t="s">
        <v>119</v>
      </c>
      <c r="F3741" t="s">
        <v>119</v>
      </c>
      <c r="G3741" t="s">
        <v>162</v>
      </c>
      <c r="H3741" t="s">
        <v>5707</v>
      </c>
      <c r="I3741" t="s">
        <v>6421</v>
      </c>
      <c r="N3741" t="s">
        <v>6349</v>
      </c>
      <c r="O3741" s="5">
        <f>0</f>
        <v>0</v>
      </c>
    </row>
    <row r="3742" spans="1:15" hidden="1" x14ac:dyDescent="0.35">
      <c r="A3742" t="s">
        <v>6942</v>
      </c>
      <c r="B3742" t="s">
        <v>52</v>
      </c>
      <c r="C3742" t="s">
        <v>6371</v>
      </c>
      <c r="D3742" t="s">
        <v>7480</v>
      </c>
      <c r="E3742" t="s">
        <v>119</v>
      </c>
      <c r="F3742" t="s">
        <v>119</v>
      </c>
      <c r="G3742" t="s">
        <v>162</v>
      </c>
      <c r="H3742" t="s">
        <v>5707</v>
      </c>
      <c r="I3742" t="s">
        <v>7380</v>
      </c>
      <c r="N3742" t="s">
        <v>6349</v>
      </c>
      <c r="O3742" s="5">
        <f>0</f>
        <v>0</v>
      </c>
    </row>
    <row r="3743" spans="1:15" hidden="1" x14ac:dyDescent="0.35">
      <c r="A3743" t="s">
        <v>6942</v>
      </c>
      <c r="B3743" t="s">
        <v>52</v>
      </c>
      <c r="C3743" t="s">
        <v>6371</v>
      </c>
      <c r="D3743" t="s">
        <v>7481</v>
      </c>
      <c r="E3743" t="s">
        <v>119</v>
      </c>
      <c r="F3743" t="s">
        <v>119</v>
      </c>
      <c r="G3743" t="s">
        <v>162</v>
      </c>
      <c r="H3743" t="s">
        <v>5707</v>
      </c>
      <c r="I3743" t="s">
        <v>7380</v>
      </c>
      <c r="N3743" t="s">
        <v>6349</v>
      </c>
      <c r="O3743" s="5">
        <f>0</f>
        <v>0</v>
      </c>
    </row>
    <row r="3744" spans="1:15" hidden="1" x14ac:dyDescent="0.35">
      <c r="A3744" t="s">
        <v>6942</v>
      </c>
      <c r="B3744" t="s">
        <v>52</v>
      </c>
      <c r="C3744" t="s">
        <v>6371</v>
      </c>
      <c r="D3744" t="s">
        <v>7482</v>
      </c>
      <c r="E3744" t="s">
        <v>119</v>
      </c>
      <c r="F3744" t="s">
        <v>119</v>
      </c>
      <c r="G3744" t="s">
        <v>162</v>
      </c>
      <c r="H3744" t="s">
        <v>5707</v>
      </c>
      <c r="I3744" t="s">
        <v>6421</v>
      </c>
      <c r="N3744" t="s">
        <v>6349</v>
      </c>
      <c r="O3744" s="5">
        <f>0</f>
        <v>0</v>
      </c>
    </row>
    <row r="3745" spans="1:15" hidden="1" x14ac:dyDescent="0.35">
      <c r="A3745" t="s">
        <v>6942</v>
      </c>
      <c r="B3745" t="s">
        <v>52</v>
      </c>
      <c r="C3745" t="s">
        <v>6371</v>
      </c>
      <c r="D3745" t="s">
        <v>7483</v>
      </c>
      <c r="E3745" t="s">
        <v>119</v>
      </c>
      <c r="F3745" t="s">
        <v>119</v>
      </c>
      <c r="G3745" t="s">
        <v>154</v>
      </c>
      <c r="H3745" t="s">
        <v>5707</v>
      </c>
      <c r="I3745" t="s">
        <v>6372</v>
      </c>
      <c r="N3745" t="s">
        <v>6349</v>
      </c>
      <c r="O3745" s="5">
        <f>0</f>
        <v>0</v>
      </c>
    </row>
    <row r="3746" spans="1:15" hidden="1" x14ac:dyDescent="0.35">
      <c r="A3746" t="s">
        <v>6942</v>
      </c>
      <c r="B3746" t="s">
        <v>52</v>
      </c>
      <c r="C3746" t="s">
        <v>6371</v>
      </c>
      <c r="D3746" t="s">
        <v>7484</v>
      </c>
      <c r="E3746" t="s">
        <v>119</v>
      </c>
      <c r="F3746" t="s">
        <v>119</v>
      </c>
      <c r="G3746" t="s">
        <v>162</v>
      </c>
      <c r="H3746" t="s">
        <v>5707</v>
      </c>
      <c r="I3746" t="s">
        <v>7380</v>
      </c>
      <c r="N3746" t="s">
        <v>6349</v>
      </c>
      <c r="O3746" s="5">
        <f>0</f>
        <v>0</v>
      </c>
    </row>
    <row r="3747" spans="1:15" hidden="1" x14ac:dyDescent="0.35">
      <c r="A3747" t="s">
        <v>6942</v>
      </c>
      <c r="B3747" t="s">
        <v>52</v>
      </c>
      <c r="C3747" t="s">
        <v>6371</v>
      </c>
      <c r="D3747" t="s">
        <v>7484</v>
      </c>
      <c r="E3747" t="s">
        <v>119</v>
      </c>
      <c r="F3747" t="s">
        <v>119</v>
      </c>
      <c r="G3747" t="s">
        <v>162</v>
      </c>
      <c r="H3747" t="s">
        <v>5707</v>
      </c>
      <c r="I3747" t="s">
        <v>6421</v>
      </c>
      <c r="N3747" t="s">
        <v>6349</v>
      </c>
      <c r="O3747" s="5">
        <f>0</f>
        <v>0</v>
      </c>
    </row>
    <row r="3748" spans="1:15" hidden="1" x14ac:dyDescent="0.35">
      <c r="A3748" t="s">
        <v>6942</v>
      </c>
      <c r="B3748" t="s">
        <v>52</v>
      </c>
      <c r="C3748" t="s">
        <v>6371</v>
      </c>
      <c r="D3748" t="s">
        <v>7485</v>
      </c>
      <c r="E3748" t="s">
        <v>119</v>
      </c>
      <c r="F3748" t="s">
        <v>119</v>
      </c>
      <c r="G3748" t="s">
        <v>162</v>
      </c>
      <c r="H3748" t="s">
        <v>5707</v>
      </c>
      <c r="I3748" t="s">
        <v>7380</v>
      </c>
      <c r="N3748" t="s">
        <v>6349</v>
      </c>
      <c r="O3748" s="5">
        <f>0</f>
        <v>0</v>
      </c>
    </row>
    <row r="3749" spans="1:15" hidden="1" x14ac:dyDescent="0.35">
      <c r="A3749" t="s">
        <v>6942</v>
      </c>
      <c r="B3749" t="s">
        <v>52</v>
      </c>
      <c r="C3749" t="s">
        <v>6371</v>
      </c>
      <c r="D3749" t="s">
        <v>7486</v>
      </c>
      <c r="E3749" t="s">
        <v>119</v>
      </c>
      <c r="F3749" t="s">
        <v>119</v>
      </c>
      <c r="G3749" t="s">
        <v>154</v>
      </c>
      <c r="H3749" t="s">
        <v>5707</v>
      </c>
      <c r="I3749" t="s">
        <v>6372</v>
      </c>
      <c r="N3749" t="s">
        <v>6349</v>
      </c>
      <c r="O3749" s="5">
        <f>0</f>
        <v>0</v>
      </c>
    </row>
    <row r="3750" spans="1:15" hidden="1" x14ac:dyDescent="0.35">
      <c r="A3750" t="s">
        <v>6942</v>
      </c>
      <c r="B3750" t="s">
        <v>52</v>
      </c>
      <c r="C3750" t="s">
        <v>6371</v>
      </c>
      <c r="D3750" t="s">
        <v>7487</v>
      </c>
      <c r="E3750" t="s">
        <v>119</v>
      </c>
      <c r="F3750" t="s">
        <v>119</v>
      </c>
      <c r="G3750" t="s">
        <v>162</v>
      </c>
      <c r="H3750" t="s">
        <v>5707</v>
      </c>
      <c r="I3750" t="s">
        <v>7380</v>
      </c>
      <c r="N3750" t="s">
        <v>6349</v>
      </c>
      <c r="O3750" s="5">
        <f>0</f>
        <v>0</v>
      </c>
    </row>
    <row r="3751" spans="1:15" hidden="1" x14ac:dyDescent="0.35">
      <c r="A3751" t="s">
        <v>6942</v>
      </c>
      <c r="B3751" t="s">
        <v>52</v>
      </c>
      <c r="C3751" t="s">
        <v>6371</v>
      </c>
      <c r="D3751" t="s">
        <v>7488</v>
      </c>
      <c r="E3751" t="s">
        <v>119</v>
      </c>
      <c r="F3751" t="s">
        <v>119</v>
      </c>
      <c r="G3751" t="s">
        <v>154</v>
      </c>
      <c r="H3751" t="s">
        <v>5707</v>
      </c>
      <c r="I3751" t="s">
        <v>6372</v>
      </c>
      <c r="N3751" t="s">
        <v>6349</v>
      </c>
      <c r="O3751" s="5">
        <f>0</f>
        <v>0</v>
      </c>
    </row>
    <row r="3752" spans="1:15" hidden="1" x14ac:dyDescent="0.35">
      <c r="A3752" t="s">
        <v>6942</v>
      </c>
      <c r="B3752" t="s">
        <v>52</v>
      </c>
      <c r="C3752" t="s">
        <v>6371</v>
      </c>
      <c r="D3752" t="s">
        <v>7488</v>
      </c>
      <c r="E3752" t="s">
        <v>119</v>
      </c>
      <c r="F3752" t="s">
        <v>119</v>
      </c>
      <c r="G3752" t="s">
        <v>162</v>
      </c>
      <c r="H3752" t="s">
        <v>5707</v>
      </c>
      <c r="I3752" t="s">
        <v>7380</v>
      </c>
      <c r="N3752" t="s">
        <v>6349</v>
      </c>
      <c r="O3752" s="5">
        <f>0</f>
        <v>0</v>
      </c>
    </row>
    <row r="3753" spans="1:15" hidden="1" x14ac:dyDescent="0.35">
      <c r="A3753" t="s">
        <v>6942</v>
      </c>
      <c r="B3753" t="s">
        <v>52</v>
      </c>
      <c r="C3753" t="s">
        <v>6371</v>
      </c>
      <c r="D3753" t="s">
        <v>7489</v>
      </c>
      <c r="E3753" t="s">
        <v>119</v>
      </c>
      <c r="F3753" t="s">
        <v>119</v>
      </c>
      <c r="G3753" t="s">
        <v>154</v>
      </c>
      <c r="H3753" t="s">
        <v>5707</v>
      </c>
      <c r="I3753" t="s">
        <v>6372</v>
      </c>
      <c r="N3753" t="s">
        <v>6349</v>
      </c>
      <c r="O3753" s="5">
        <f>0</f>
        <v>0</v>
      </c>
    </row>
    <row r="3754" spans="1:15" hidden="1" x14ac:dyDescent="0.35">
      <c r="A3754" t="s">
        <v>6942</v>
      </c>
      <c r="B3754" t="s">
        <v>52</v>
      </c>
      <c r="C3754" t="s">
        <v>6371</v>
      </c>
      <c r="D3754" t="s">
        <v>7490</v>
      </c>
      <c r="E3754" t="s">
        <v>119</v>
      </c>
      <c r="F3754" t="s">
        <v>119</v>
      </c>
      <c r="G3754" t="s">
        <v>162</v>
      </c>
      <c r="H3754" t="s">
        <v>5707</v>
      </c>
      <c r="I3754" t="s">
        <v>7380</v>
      </c>
      <c r="N3754" t="s">
        <v>6349</v>
      </c>
      <c r="O3754" s="5">
        <f>0</f>
        <v>0</v>
      </c>
    </row>
    <row r="3755" spans="1:15" hidden="1" x14ac:dyDescent="0.35">
      <c r="A3755" t="s">
        <v>6942</v>
      </c>
      <c r="B3755" t="s">
        <v>52</v>
      </c>
      <c r="C3755" t="s">
        <v>6371</v>
      </c>
      <c r="D3755" t="s">
        <v>7491</v>
      </c>
      <c r="E3755" t="s">
        <v>119</v>
      </c>
      <c r="F3755" t="s">
        <v>119</v>
      </c>
      <c r="G3755" t="s">
        <v>154</v>
      </c>
      <c r="H3755" t="s">
        <v>5707</v>
      </c>
      <c r="I3755" t="s">
        <v>6372</v>
      </c>
      <c r="N3755" t="s">
        <v>6349</v>
      </c>
      <c r="O3755" s="5">
        <f>0</f>
        <v>0</v>
      </c>
    </row>
    <row r="3756" spans="1:15" hidden="1" x14ac:dyDescent="0.35">
      <c r="A3756" t="s">
        <v>6942</v>
      </c>
      <c r="B3756" t="s">
        <v>52</v>
      </c>
      <c r="C3756" t="s">
        <v>6371</v>
      </c>
      <c r="D3756" t="s">
        <v>7492</v>
      </c>
      <c r="E3756" t="s">
        <v>119</v>
      </c>
      <c r="F3756" t="s">
        <v>119</v>
      </c>
      <c r="G3756" t="s">
        <v>162</v>
      </c>
      <c r="H3756" t="s">
        <v>5707</v>
      </c>
      <c r="I3756" t="s">
        <v>7380</v>
      </c>
      <c r="N3756" t="s">
        <v>6349</v>
      </c>
      <c r="O3756" s="5">
        <f>0</f>
        <v>0</v>
      </c>
    </row>
    <row r="3757" spans="1:15" hidden="1" x14ac:dyDescent="0.35">
      <c r="A3757" t="s">
        <v>6942</v>
      </c>
      <c r="B3757" t="s">
        <v>52</v>
      </c>
      <c r="C3757" t="s">
        <v>6371</v>
      </c>
      <c r="D3757" t="s">
        <v>7493</v>
      </c>
      <c r="E3757" t="s">
        <v>119</v>
      </c>
      <c r="F3757" t="s">
        <v>119</v>
      </c>
      <c r="G3757" t="s">
        <v>154</v>
      </c>
      <c r="H3757" t="s">
        <v>5707</v>
      </c>
      <c r="I3757" t="s">
        <v>6372</v>
      </c>
      <c r="N3757" t="s">
        <v>6349</v>
      </c>
      <c r="O3757" s="5">
        <f>0</f>
        <v>0</v>
      </c>
    </row>
    <row r="3758" spans="1:15" hidden="1" x14ac:dyDescent="0.35">
      <c r="A3758" t="s">
        <v>6942</v>
      </c>
      <c r="B3758" t="s">
        <v>52</v>
      </c>
      <c r="C3758" t="s">
        <v>6371</v>
      </c>
      <c r="D3758" t="s">
        <v>7494</v>
      </c>
      <c r="E3758" t="s">
        <v>119</v>
      </c>
      <c r="F3758" t="s">
        <v>119</v>
      </c>
      <c r="G3758" t="s">
        <v>154</v>
      </c>
      <c r="H3758" t="s">
        <v>5707</v>
      </c>
      <c r="I3758" t="s">
        <v>6372</v>
      </c>
      <c r="N3758" t="s">
        <v>6349</v>
      </c>
      <c r="O3758" s="5">
        <f>0</f>
        <v>0</v>
      </c>
    </row>
    <row r="3759" spans="1:15" hidden="1" x14ac:dyDescent="0.35">
      <c r="A3759" t="s">
        <v>6942</v>
      </c>
      <c r="B3759" t="s">
        <v>52</v>
      </c>
      <c r="C3759" t="s">
        <v>6371</v>
      </c>
      <c r="D3759" t="s">
        <v>7495</v>
      </c>
      <c r="E3759" t="s">
        <v>119</v>
      </c>
      <c r="F3759" t="s">
        <v>119</v>
      </c>
      <c r="G3759" t="s">
        <v>154</v>
      </c>
      <c r="H3759" t="s">
        <v>5707</v>
      </c>
      <c r="I3759" t="s">
        <v>6372</v>
      </c>
      <c r="N3759" t="s">
        <v>6349</v>
      </c>
      <c r="O3759" s="5">
        <f>0</f>
        <v>0</v>
      </c>
    </row>
    <row r="3760" spans="1:15" hidden="1" x14ac:dyDescent="0.35">
      <c r="A3760" t="s">
        <v>6942</v>
      </c>
      <c r="B3760" t="s">
        <v>52</v>
      </c>
      <c r="C3760" t="s">
        <v>6371</v>
      </c>
      <c r="D3760" t="s">
        <v>7496</v>
      </c>
      <c r="E3760" t="s">
        <v>119</v>
      </c>
      <c r="F3760" t="s">
        <v>119</v>
      </c>
      <c r="G3760" t="s">
        <v>162</v>
      </c>
      <c r="H3760" t="s">
        <v>5707</v>
      </c>
      <c r="I3760" t="s">
        <v>7380</v>
      </c>
      <c r="N3760" t="s">
        <v>6349</v>
      </c>
      <c r="O3760" s="5">
        <f>0</f>
        <v>0</v>
      </c>
    </row>
    <row r="3761" spans="1:15" hidden="1" x14ac:dyDescent="0.35">
      <c r="A3761" t="s">
        <v>6942</v>
      </c>
      <c r="B3761" t="s">
        <v>52</v>
      </c>
      <c r="C3761" t="s">
        <v>6371</v>
      </c>
      <c r="D3761" t="s">
        <v>7497</v>
      </c>
      <c r="E3761" t="s">
        <v>119</v>
      </c>
      <c r="F3761" t="s">
        <v>119</v>
      </c>
      <c r="G3761" t="s">
        <v>162</v>
      </c>
      <c r="H3761" t="s">
        <v>5707</v>
      </c>
      <c r="I3761" t="s">
        <v>7380</v>
      </c>
      <c r="N3761" t="s">
        <v>6349</v>
      </c>
      <c r="O3761" s="5">
        <f>0</f>
        <v>0</v>
      </c>
    </row>
    <row r="3762" spans="1:15" hidden="1" x14ac:dyDescent="0.35">
      <c r="A3762" t="s">
        <v>6942</v>
      </c>
      <c r="B3762" t="s">
        <v>52</v>
      </c>
      <c r="C3762" t="s">
        <v>6371</v>
      </c>
      <c r="D3762" t="s">
        <v>7498</v>
      </c>
      <c r="E3762" t="s">
        <v>119</v>
      </c>
      <c r="F3762" t="s">
        <v>119</v>
      </c>
      <c r="G3762" t="s">
        <v>162</v>
      </c>
      <c r="H3762" t="s">
        <v>5707</v>
      </c>
      <c r="I3762" t="s">
        <v>7380</v>
      </c>
      <c r="N3762" t="s">
        <v>6349</v>
      </c>
      <c r="O3762" s="5">
        <f>0</f>
        <v>0</v>
      </c>
    </row>
    <row r="3763" spans="1:15" hidden="1" x14ac:dyDescent="0.35">
      <c r="A3763" t="s">
        <v>6942</v>
      </c>
      <c r="B3763" t="s">
        <v>52</v>
      </c>
      <c r="C3763" t="s">
        <v>6371</v>
      </c>
      <c r="D3763" t="s">
        <v>7498</v>
      </c>
      <c r="E3763" t="s">
        <v>119</v>
      </c>
      <c r="F3763" t="s">
        <v>119</v>
      </c>
      <c r="G3763" t="s">
        <v>154</v>
      </c>
      <c r="H3763" t="s">
        <v>5707</v>
      </c>
      <c r="I3763" t="s">
        <v>6372</v>
      </c>
      <c r="N3763" t="s">
        <v>6349</v>
      </c>
      <c r="O3763" s="5">
        <f>0</f>
        <v>0</v>
      </c>
    </row>
    <row r="3764" spans="1:15" hidden="1" x14ac:dyDescent="0.35">
      <c r="A3764" t="s">
        <v>6942</v>
      </c>
      <c r="B3764" t="s">
        <v>52</v>
      </c>
      <c r="C3764" t="s">
        <v>6371</v>
      </c>
      <c r="D3764" t="s">
        <v>7499</v>
      </c>
      <c r="E3764" t="s">
        <v>119</v>
      </c>
      <c r="F3764" t="s">
        <v>119</v>
      </c>
      <c r="G3764" t="s">
        <v>162</v>
      </c>
      <c r="H3764" t="s">
        <v>5707</v>
      </c>
      <c r="I3764" t="s">
        <v>6421</v>
      </c>
      <c r="N3764" t="s">
        <v>6349</v>
      </c>
      <c r="O3764" s="5">
        <f>0</f>
        <v>0</v>
      </c>
    </row>
    <row r="3765" spans="1:15" hidden="1" x14ac:dyDescent="0.35">
      <c r="A3765" t="s">
        <v>6942</v>
      </c>
      <c r="B3765" t="s">
        <v>52</v>
      </c>
      <c r="C3765" t="s">
        <v>6371</v>
      </c>
      <c r="D3765" t="s">
        <v>7500</v>
      </c>
      <c r="E3765" t="s">
        <v>119</v>
      </c>
      <c r="F3765" t="s">
        <v>119</v>
      </c>
      <c r="G3765" t="s">
        <v>162</v>
      </c>
      <c r="H3765" t="s">
        <v>5707</v>
      </c>
      <c r="I3765" t="s">
        <v>7380</v>
      </c>
      <c r="N3765" t="s">
        <v>6349</v>
      </c>
      <c r="O3765" s="5">
        <f>0</f>
        <v>0</v>
      </c>
    </row>
    <row r="3766" spans="1:15" hidden="1" x14ac:dyDescent="0.35">
      <c r="A3766" t="s">
        <v>6942</v>
      </c>
      <c r="B3766" t="s">
        <v>52</v>
      </c>
      <c r="C3766" t="s">
        <v>6371</v>
      </c>
      <c r="D3766" t="s">
        <v>7501</v>
      </c>
      <c r="E3766" t="s">
        <v>119</v>
      </c>
      <c r="F3766" t="s">
        <v>119</v>
      </c>
      <c r="G3766" t="s">
        <v>162</v>
      </c>
      <c r="H3766" t="s">
        <v>5707</v>
      </c>
      <c r="I3766" t="s">
        <v>7380</v>
      </c>
      <c r="N3766" t="s">
        <v>6349</v>
      </c>
      <c r="O3766" s="5">
        <f>0</f>
        <v>0</v>
      </c>
    </row>
    <row r="3767" spans="1:15" hidden="1" x14ac:dyDescent="0.35">
      <c r="A3767" t="s">
        <v>6942</v>
      </c>
      <c r="B3767" t="s">
        <v>52</v>
      </c>
      <c r="C3767" t="s">
        <v>6371</v>
      </c>
      <c r="D3767" t="s">
        <v>7502</v>
      </c>
      <c r="E3767" t="s">
        <v>119</v>
      </c>
      <c r="F3767" t="s">
        <v>119</v>
      </c>
      <c r="G3767" t="s">
        <v>162</v>
      </c>
      <c r="H3767" t="s">
        <v>5707</v>
      </c>
      <c r="I3767" t="s">
        <v>7380</v>
      </c>
      <c r="N3767" t="s">
        <v>6349</v>
      </c>
      <c r="O3767" s="5">
        <f>0</f>
        <v>0</v>
      </c>
    </row>
    <row r="3768" spans="1:15" hidden="1" x14ac:dyDescent="0.35">
      <c r="A3768" t="s">
        <v>6942</v>
      </c>
      <c r="B3768" t="s">
        <v>52</v>
      </c>
      <c r="C3768" t="s">
        <v>6371</v>
      </c>
      <c r="D3768" t="s">
        <v>7503</v>
      </c>
      <c r="E3768" t="s">
        <v>119</v>
      </c>
      <c r="F3768" t="s">
        <v>119</v>
      </c>
      <c r="G3768" t="s">
        <v>162</v>
      </c>
      <c r="H3768" t="s">
        <v>5707</v>
      </c>
      <c r="I3768" t="s">
        <v>7380</v>
      </c>
      <c r="N3768" t="s">
        <v>6349</v>
      </c>
      <c r="O3768" s="5">
        <f>0</f>
        <v>0</v>
      </c>
    </row>
    <row r="3769" spans="1:15" hidden="1" x14ac:dyDescent="0.35">
      <c r="A3769" t="s">
        <v>6942</v>
      </c>
      <c r="B3769" t="s">
        <v>52</v>
      </c>
      <c r="C3769" t="s">
        <v>6371</v>
      </c>
      <c r="D3769" t="s">
        <v>7504</v>
      </c>
      <c r="E3769" t="s">
        <v>119</v>
      </c>
      <c r="F3769" t="s">
        <v>119</v>
      </c>
      <c r="G3769" t="s">
        <v>162</v>
      </c>
      <c r="H3769" t="s">
        <v>5707</v>
      </c>
      <c r="I3769" t="s">
        <v>7380</v>
      </c>
      <c r="N3769" t="s">
        <v>6349</v>
      </c>
      <c r="O3769" s="5">
        <f>0</f>
        <v>0</v>
      </c>
    </row>
    <row r="3770" spans="1:15" hidden="1" x14ac:dyDescent="0.35">
      <c r="A3770" t="s">
        <v>6942</v>
      </c>
      <c r="B3770" t="s">
        <v>52</v>
      </c>
      <c r="C3770" t="s">
        <v>6371</v>
      </c>
      <c r="D3770" t="s">
        <v>7505</v>
      </c>
      <c r="E3770" t="s">
        <v>119</v>
      </c>
      <c r="F3770" t="s">
        <v>119</v>
      </c>
      <c r="G3770" t="s">
        <v>154</v>
      </c>
      <c r="H3770" t="s">
        <v>5707</v>
      </c>
      <c r="I3770" t="s">
        <v>6372</v>
      </c>
      <c r="N3770" t="s">
        <v>6349</v>
      </c>
      <c r="O3770" s="5">
        <f>0</f>
        <v>0</v>
      </c>
    </row>
    <row r="3771" spans="1:15" hidden="1" x14ac:dyDescent="0.35">
      <c r="A3771" t="s">
        <v>6942</v>
      </c>
      <c r="B3771" t="s">
        <v>52</v>
      </c>
      <c r="C3771" t="s">
        <v>6371</v>
      </c>
      <c r="D3771" t="s">
        <v>7505</v>
      </c>
      <c r="E3771" t="s">
        <v>119</v>
      </c>
      <c r="F3771" t="s">
        <v>119</v>
      </c>
      <c r="G3771" t="s">
        <v>162</v>
      </c>
      <c r="H3771" t="s">
        <v>5707</v>
      </c>
      <c r="I3771" t="s">
        <v>7380</v>
      </c>
      <c r="N3771" t="s">
        <v>6349</v>
      </c>
      <c r="O3771" s="5">
        <f>0</f>
        <v>0</v>
      </c>
    </row>
    <row r="3772" spans="1:15" hidden="1" x14ac:dyDescent="0.35">
      <c r="A3772" t="s">
        <v>6942</v>
      </c>
      <c r="B3772" t="s">
        <v>52</v>
      </c>
      <c r="C3772" t="s">
        <v>6371</v>
      </c>
      <c r="D3772" t="s">
        <v>7506</v>
      </c>
      <c r="E3772" t="s">
        <v>119</v>
      </c>
      <c r="F3772" t="s">
        <v>119</v>
      </c>
      <c r="G3772" t="s">
        <v>162</v>
      </c>
      <c r="H3772" t="s">
        <v>5707</v>
      </c>
      <c r="I3772" t="s">
        <v>6421</v>
      </c>
      <c r="N3772" t="s">
        <v>6349</v>
      </c>
      <c r="O3772" s="5">
        <f>0</f>
        <v>0</v>
      </c>
    </row>
    <row r="3773" spans="1:15" hidden="1" x14ac:dyDescent="0.35">
      <c r="A3773" t="s">
        <v>6942</v>
      </c>
      <c r="B3773" t="s">
        <v>52</v>
      </c>
      <c r="C3773" t="s">
        <v>6371</v>
      </c>
      <c r="D3773" t="s">
        <v>7507</v>
      </c>
      <c r="E3773" t="s">
        <v>119</v>
      </c>
      <c r="F3773" t="s">
        <v>119</v>
      </c>
      <c r="G3773" t="s">
        <v>162</v>
      </c>
      <c r="H3773" t="s">
        <v>5707</v>
      </c>
      <c r="I3773" t="s">
        <v>6421</v>
      </c>
      <c r="N3773" t="s">
        <v>6349</v>
      </c>
      <c r="O3773" s="5">
        <f>0</f>
        <v>0</v>
      </c>
    </row>
    <row r="3774" spans="1:15" hidden="1" x14ac:dyDescent="0.35">
      <c r="A3774" t="s">
        <v>6942</v>
      </c>
      <c r="B3774" t="s">
        <v>52</v>
      </c>
      <c r="C3774" t="s">
        <v>6371</v>
      </c>
      <c r="D3774" t="s">
        <v>7508</v>
      </c>
      <c r="E3774" t="s">
        <v>119</v>
      </c>
      <c r="F3774" t="s">
        <v>119</v>
      </c>
      <c r="G3774" t="s">
        <v>162</v>
      </c>
      <c r="H3774" t="s">
        <v>5707</v>
      </c>
      <c r="I3774" t="s">
        <v>6421</v>
      </c>
      <c r="N3774" t="s">
        <v>6349</v>
      </c>
      <c r="O3774" s="5">
        <f>0</f>
        <v>0</v>
      </c>
    </row>
    <row r="3775" spans="1:15" hidden="1" x14ac:dyDescent="0.35">
      <c r="A3775" t="s">
        <v>6942</v>
      </c>
      <c r="B3775" t="s">
        <v>52</v>
      </c>
      <c r="C3775" t="s">
        <v>6371</v>
      </c>
      <c r="D3775" t="s">
        <v>7509</v>
      </c>
      <c r="E3775" t="s">
        <v>119</v>
      </c>
      <c r="F3775" t="s">
        <v>119</v>
      </c>
      <c r="G3775" t="s">
        <v>162</v>
      </c>
      <c r="H3775" t="s">
        <v>5707</v>
      </c>
      <c r="I3775" t="s">
        <v>7380</v>
      </c>
      <c r="N3775" t="s">
        <v>6349</v>
      </c>
      <c r="O3775" s="5">
        <f>0</f>
        <v>0</v>
      </c>
    </row>
    <row r="3776" spans="1:15" hidden="1" x14ac:dyDescent="0.35">
      <c r="A3776" t="s">
        <v>6942</v>
      </c>
      <c r="B3776" t="s">
        <v>52</v>
      </c>
      <c r="C3776" t="s">
        <v>6371</v>
      </c>
      <c r="D3776" t="s">
        <v>7510</v>
      </c>
      <c r="E3776" t="s">
        <v>119</v>
      </c>
      <c r="F3776" t="s">
        <v>119</v>
      </c>
      <c r="G3776" t="s">
        <v>162</v>
      </c>
      <c r="H3776" t="s">
        <v>5707</v>
      </c>
      <c r="I3776" t="s">
        <v>6421</v>
      </c>
      <c r="N3776" t="s">
        <v>6349</v>
      </c>
      <c r="O3776" s="5">
        <f>0</f>
        <v>0</v>
      </c>
    </row>
    <row r="3777" spans="1:15" hidden="1" x14ac:dyDescent="0.35">
      <c r="A3777" t="s">
        <v>6942</v>
      </c>
      <c r="B3777" t="s">
        <v>52</v>
      </c>
      <c r="C3777" t="s">
        <v>6371</v>
      </c>
      <c r="D3777" t="s">
        <v>7511</v>
      </c>
      <c r="E3777" t="s">
        <v>119</v>
      </c>
      <c r="F3777" t="s">
        <v>119</v>
      </c>
      <c r="G3777" t="s">
        <v>162</v>
      </c>
      <c r="H3777" t="s">
        <v>5707</v>
      </c>
      <c r="I3777" t="s">
        <v>6421</v>
      </c>
      <c r="N3777" t="s">
        <v>6349</v>
      </c>
      <c r="O3777" s="5">
        <f>0</f>
        <v>0</v>
      </c>
    </row>
    <row r="3778" spans="1:15" hidden="1" x14ac:dyDescent="0.35">
      <c r="A3778" t="s">
        <v>6942</v>
      </c>
      <c r="B3778" t="s">
        <v>52</v>
      </c>
      <c r="C3778" t="s">
        <v>6371</v>
      </c>
      <c r="D3778" t="s">
        <v>7512</v>
      </c>
      <c r="E3778" t="s">
        <v>119</v>
      </c>
      <c r="F3778" t="s">
        <v>119</v>
      </c>
      <c r="G3778" t="s">
        <v>162</v>
      </c>
      <c r="H3778" t="s">
        <v>5707</v>
      </c>
      <c r="I3778" t="s">
        <v>6421</v>
      </c>
      <c r="N3778" t="s">
        <v>6349</v>
      </c>
      <c r="O3778" s="5">
        <f>0</f>
        <v>0</v>
      </c>
    </row>
    <row r="3779" spans="1:15" hidden="1" x14ac:dyDescent="0.35">
      <c r="A3779" t="s">
        <v>6942</v>
      </c>
      <c r="B3779" t="s">
        <v>52</v>
      </c>
      <c r="C3779" t="s">
        <v>6371</v>
      </c>
      <c r="D3779" t="s">
        <v>7513</v>
      </c>
      <c r="E3779" t="s">
        <v>119</v>
      </c>
      <c r="F3779" t="s">
        <v>119</v>
      </c>
      <c r="G3779" t="s">
        <v>162</v>
      </c>
      <c r="H3779" t="s">
        <v>5707</v>
      </c>
      <c r="I3779" t="s">
        <v>7380</v>
      </c>
      <c r="N3779" t="s">
        <v>6349</v>
      </c>
      <c r="O3779" s="5">
        <f>0</f>
        <v>0</v>
      </c>
    </row>
    <row r="3780" spans="1:15" hidden="1" x14ac:dyDescent="0.35">
      <c r="A3780" t="s">
        <v>6942</v>
      </c>
      <c r="B3780" t="s">
        <v>52</v>
      </c>
      <c r="C3780" t="s">
        <v>6371</v>
      </c>
      <c r="D3780" t="s">
        <v>7514</v>
      </c>
      <c r="E3780" t="s">
        <v>119</v>
      </c>
      <c r="F3780" t="s">
        <v>119</v>
      </c>
      <c r="G3780" t="s">
        <v>162</v>
      </c>
      <c r="H3780" t="s">
        <v>5707</v>
      </c>
      <c r="I3780" t="s">
        <v>6421</v>
      </c>
      <c r="N3780" t="s">
        <v>6349</v>
      </c>
      <c r="O3780" s="5">
        <f>0</f>
        <v>0</v>
      </c>
    </row>
    <row r="3781" spans="1:15" hidden="1" x14ac:dyDescent="0.35">
      <c r="A3781" t="s">
        <v>6942</v>
      </c>
      <c r="B3781" t="s">
        <v>52</v>
      </c>
      <c r="C3781" t="s">
        <v>6371</v>
      </c>
      <c r="D3781" t="s">
        <v>7515</v>
      </c>
      <c r="E3781" t="s">
        <v>119</v>
      </c>
      <c r="F3781" t="s">
        <v>119</v>
      </c>
      <c r="G3781" t="s">
        <v>154</v>
      </c>
      <c r="H3781" t="s">
        <v>5707</v>
      </c>
      <c r="I3781" t="s">
        <v>6372</v>
      </c>
      <c r="N3781" t="s">
        <v>6349</v>
      </c>
      <c r="O3781" s="5">
        <f>0</f>
        <v>0</v>
      </c>
    </row>
    <row r="3782" spans="1:15" hidden="1" x14ac:dyDescent="0.35">
      <c r="A3782" t="s">
        <v>6942</v>
      </c>
      <c r="B3782" t="s">
        <v>52</v>
      </c>
      <c r="C3782" t="s">
        <v>6371</v>
      </c>
      <c r="D3782" t="s">
        <v>7516</v>
      </c>
      <c r="E3782" t="s">
        <v>119</v>
      </c>
      <c r="F3782" t="s">
        <v>119</v>
      </c>
      <c r="G3782" t="s">
        <v>162</v>
      </c>
      <c r="H3782" t="s">
        <v>5707</v>
      </c>
      <c r="I3782" t="s">
        <v>6421</v>
      </c>
      <c r="N3782" t="s">
        <v>6349</v>
      </c>
      <c r="O3782" s="5">
        <f>0</f>
        <v>0</v>
      </c>
    </row>
    <row r="3783" spans="1:15" hidden="1" x14ac:dyDescent="0.35">
      <c r="A3783" t="s">
        <v>6942</v>
      </c>
      <c r="B3783" t="s">
        <v>52</v>
      </c>
      <c r="C3783" t="s">
        <v>6371</v>
      </c>
      <c r="D3783" t="s">
        <v>7517</v>
      </c>
      <c r="E3783" t="s">
        <v>119</v>
      </c>
      <c r="F3783" t="s">
        <v>119</v>
      </c>
      <c r="G3783" t="s">
        <v>154</v>
      </c>
      <c r="H3783" t="s">
        <v>5707</v>
      </c>
      <c r="I3783" t="s">
        <v>6372</v>
      </c>
      <c r="N3783" t="s">
        <v>6349</v>
      </c>
      <c r="O3783" s="5">
        <f>0</f>
        <v>0</v>
      </c>
    </row>
    <row r="3784" spans="1:15" hidden="1" x14ac:dyDescent="0.35">
      <c r="A3784" t="s">
        <v>6942</v>
      </c>
      <c r="B3784" t="s">
        <v>52</v>
      </c>
      <c r="C3784" t="s">
        <v>6371</v>
      </c>
      <c r="D3784" t="s">
        <v>7518</v>
      </c>
      <c r="E3784" t="s">
        <v>119</v>
      </c>
      <c r="F3784" t="s">
        <v>119</v>
      </c>
      <c r="G3784" t="s">
        <v>162</v>
      </c>
      <c r="H3784" t="s">
        <v>5707</v>
      </c>
      <c r="I3784" t="s">
        <v>6421</v>
      </c>
      <c r="N3784" t="s">
        <v>6349</v>
      </c>
      <c r="O3784" s="5">
        <f>0</f>
        <v>0</v>
      </c>
    </row>
    <row r="3785" spans="1:15" hidden="1" x14ac:dyDescent="0.35">
      <c r="A3785" t="s">
        <v>6942</v>
      </c>
      <c r="B3785" t="s">
        <v>52</v>
      </c>
      <c r="C3785" t="s">
        <v>6371</v>
      </c>
      <c r="D3785" t="s">
        <v>7519</v>
      </c>
      <c r="E3785" t="s">
        <v>119</v>
      </c>
      <c r="F3785" t="s">
        <v>119</v>
      </c>
      <c r="G3785" t="s">
        <v>162</v>
      </c>
      <c r="H3785" t="s">
        <v>5707</v>
      </c>
      <c r="I3785" t="s">
        <v>6421</v>
      </c>
      <c r="N3785" t="s">
        <v>6349</v>
      </c>
      <c r="O3785" s="5">
        <f>0</f>
        <v>0</v>
      </c>
    </row>
    <row r="3786" spans="1:15" hidden="1" x14ac:dyDescent="0.35">
      <c r="A3786" t="s">
        <v>6942</v>
      </c>
      <c r="B3786" t="s">
        <v>52</v>
      </c>
      <c r="C3786" t="s">
        <v>6371</v>
      </c>
      <c r="D3786" t="s">
        <v>7520</v>
      </c>
      <c r="E3786" t="s">
        <v>119</v>
      </c>
      <c r="F3786" t="s">
        <v>119</v>
      </c>
      <c r="G3786" t="s">
        <v>162</v>
      </c>
      <c r="H3786" t="s">
        <v>5707</v>
      </c>
      <c r="I3786" t="s">
        <v>6421</v>
      </c>
      <c r="N3786" t="s">
        <v>6349</v>
      </c>
      <c r="O3786" s="5">
        <f>0</f>
        <v>0</v>
      </c>
    </row>
    <row r="3787" spans="1:15" hidden="1" x14ac:dyDescent="0.35">
      <c r="A3787" t="s">
        <v>6942</v>
      </c>
      <c r="B3787" t="s">
        <v>52</v>
      </c>
      <c r="C3787" t="s">
        <v>6371</v>
      </c>
      <c r="D3787" t="s">
        <v>7521</v>
      </c>
      <c r="E3787" t="s">
        <v>119</v>
      </c>
      <c r="F3787" t="s">
        <v>119</v>
      </c>
      <c r="G3787" t="s">
        <v>162</v>
      </c>
      <c r="H3787" t="s">
        <v>5707</v>
      </c>
      <c r="I3787" t="s">
        <v>7380</v>
      </c>
      <c r="N3787" t="s">
        <v>6349</v>
      </c>
      <c r="O3787" s="5">
        <f>0</f>
        <v>0</v>
      </c>
    </row>
    <row r="3788" spans="1:15" hidden="1" x14ac:dyDescent="0.35">
      <c r="A3788" t="s">
        <v>6942</v>
      </c>
      <c r="B3788" t="s">
        <v>52</v>
      </c>
      <c r="C3788" t="s">
        <v>6371</v>
      </c>
      <c r="D3788" t="s">
        <v>7522</v>
      </c>
      <c r="E3788" t="s">
        <v>119</v>
      </c>
      <c r="F3788" t="s">
        <v>119</v>
      </c>
      <c r="G3788" t="s">
        <v>154</v>
      </c>
      <c r="H3788" t="s">
        <v>5707</v>
      </c>
      <c r="I3788" t="s">
        <v>6372</v>
      </c>
      <c r="N3788" t="s">
        <v>6349</v>
      </c>
      <c r="O3788" s="5">
        <f>0</f>
        <v>0</v>
      </c>
    </row>
    <row r="3789" spans="1:15" hidden="1" x14ac:dyDescent="0.35">
      <c r="A3789" t="s">
        <v>6942</v>
      </c>
      <c r="B3789" t="s">
        <v>52</v>
      </c>
      <c r="C3789" t="s">
        <v>6371</v>
      </c>
      <c r="D3789" t="s">
        <v>7522</v>
      </c>
      <c r="E3789" t="s">
        <v>119</v>
      </c>
      <c r="F3789" t="s">
        <v>119</v>
      </c>
      <c r="G3789" t="s">
        <v>162</v>
      </c>
      <c r="H3789" t="s">
        <v>5707</v>
      </c>
      <c r="I3789" t="s">
        <v>7380</v>
      </c>
      <c r="N3789" t="s">
        <v>6349</v>
      </c>
      <c r="O3789" s="5">
        <f>0</f>
        <v>0</v>
      </c>
    </row>
    <row r="3790" spans="1:15" hidden="1" x14ac:dyDescent="0.35">
      <c r="A3790" t="s">
        <v>6942</v>
      </c>
      <c r="B3790" t="s">
        <v>52</v>
      </c>
      <c r="C3790" t="s">
        <v>6371</v>
      </c>
      <c r="D3790" t="s">
        <v>7522</v>
      </c>
      <c r="E3790" t="s">
        <v>119</v>
      </c>
      <c r="F3790" t="s">
        <v>119</v>
      </c>
      <c r="G3790" t="s">
        <v>162</v>
      </c>
      <c r="H3790" t="s">
        <v>5707</v>
      </c>
      <c r="I3790" t="s">
        <v>6421</v>
      </c>
      <c r="N3790" t="s">
        <v>6349</v>
      </c>
      <c r="O3790" s="5">
        <f>0</f>
        <v>0</v>
      </c>
    </row>
    <row r="3791" spans="1:15" hidden="1" x14ac:dyDescent="0.35">
      <c r="A3791" t="s">
        <v>6942</v>
      </c>
      <c r="B3791" t="s">
        <v>52</v>
      </c>
      <c r="C3791" t="s">
        <v>6371</v>
      </c>
      <c r="D3791" t="s">
        <v>7523</v>
      </c>
      <c r="E3791" t="s">
        <v>119</v>
      </c>
      <c r="F3791" t="s">
        <v>119</v>
      </c>
      <c r="G3791" t="s">
        <v>162</v>
      </c>
      <c r="H3791" t="s">
        <v>5707</v>
      </c>
      <c r="I3791" t="s">
        <v>7380</v>
      </c>
      <c r="N3791" t="s">
        <v>6349</v>
      </c>
      <c r="O3791" s="5">
        <f>0</f>
        <v>0</v>
      </c>
    </row>
    <row r="3792" spans="1:15" hidden="1" x14ac:dyDescent="0.35">
      <c r="A3792" t="s">
        <v>6942</v>
      </c>
      <c r="B3792" t="s">
        <v>52</v>
      </c>
      <c r="C3792" t="s">
        <v>6371</v>
      </c>
      <c r="D3792" t="s">
        <v>7524</v>
      </c>
      <c r="E3792" t="s">
        <v>119</v>
      </c>
      <c r="F3792" t="s">
        <v>119</v>
      </c>
      <c r="G3792" t="s">
        <v>162</v>
      </c>
      <c r="H3792" t="s">
        <v>5707</v>
      </c>
      <c r="I3792" t="s">
        <v>7380</v>
      </c>
      <c r="N3792" t="s">
        <v>6349</v>
      </c>
      <c r="O3792" s="5">
        <f>0</f>
        <v>0</v>
      </c>
    </row>
    <row r="3793" spans="1:15" hidden="1" x14ac:dyDescent="0.35">
      <c r="A3793" t="s">
        <v>6942</v>
      </c>
      <c r="B3793" t="s">
        <v>52</v>
      </c>
      <c r="C3793" t="s">
        <v>6371</v>
      </c>
      <c r="D3793" t="s">
        <v>7524</v>
      </c>
      <c r="E3793" t="s">
        <v>119</v>
      </c>
      <c r="F3793" t="s">
        <v>119</v>
      </c>
      <c r="G3793" t="s">
        <v>154</v>
      </c>
      <c r="H3793" t="s">
        <v>5707</v>
      </c>
      <c r="I3793" t="s">
        <v>6372</v>
      </c>
      <c r="N3793" t="s">
        <v>6349</v>
      </c>
      <c r="O3793" s="5">
        <f>0</f>
        <v>0</v>
      </c>
    </row>
    <row r="3794" spans="1:15" hidden="1" x14ac:dyDescent="0.35">
      <c r="A3794" t="s">
        <v>6942</v>
      </c>
      <c r="B3794" t="s">
        <v>52</v>
      </c>
      <c r="C3794" t="s">
        <v>6371</v>
      </c>
      <c r="D3794" t="s">
        <v>7525</v>
      </c>
      <c r="E3794" t="s">
        <v>119</v>
      </c>
      <c r="F3794" t="s">
        <v>119</v>
      </c>
      <c r="G3794" t="s">
        <v>154</v>
      </c>
      <c r="H3794" t="s">
        <v>5707</v>
      </c>
      <c r="I3794" t="s">
        <v>6372</v>
      </c>
      <c r="N3794" t="s">
        <v>6349</v>
      </c>
      <c r="O3794" s="5">
        <f>0</f>
        <v>0</v>
      </c>
    </row>
    <row r="3795" spans="1:15" hidden="1" x14ac:dyDescent="0.35">
      <c r="A3795" t="s">
        <v>6942</v>
      </c>
      <c r="B3795" t="s">
        <v>52</v>
      </c>
      <c r="C3795" t="s">
        <v>6371</v>
      </c>
      <c r="D3795" t="s">
        <v>7526</v>
      </c>
      <c r="E3795" t="s">
        <v>119</v>
      </c>
      <c r="F3795" t="s">
        <v>119</v>
      </c>
      <c r="G3795" t="s">
        <v>154</v>
      </c>
      <c r="H3795" t="s">
        <v>5707</v>
      </c>
      <c r="I3795" t="s">
        <v>6372</v>
      </c>
      <c r="N3795" t="s">
        <v>6349</v>
      </c>
      <c r="O3795" s="5">
        <f>0</f>
        <v>0</v>
      </c>
    </row>
    <row r="3796" spans="1:15" hidden="1" x14ac:dyDescent="0.35">
      <c r="A3796" t="s">
        <v>6942</v>
      </c>
      <c r="B3796" t="s">
        <v>52</v>
      </c>
      <c r="C3796" t="s">
        <v>6371</v>
      </c>
      <c r="D3796" t="s">
        <v>7526</v>
      </c>
      <c r="E3796" t="s">
        <v>119</v>
      </c>
      <c r="F3796" t="s">
        <v>119</v>
      </c>
      <c r="G3796" t="s">
        <v>162</v>
      </c>
      <c r="H3796" t="s">
        <v>5707</v>
      </c>
      <c r="I3796" t="s">
        <v>7380</v>
      </c>
      <c r="N3796" t="s">
        <v>6349</v>
      </c>
      <c r="O3796" s="5">
        <f>0</f>
        <v>0</v>
      </c>
    </row>
    <row r="3797" spans="1:15" hidden="1" x14ac:dyDescent="0.35">
      <c r="A3797" t="s">
        <v>6942</v>
      </c>
      <c r="B3797" t="s">
        <v>52</v>
      </c>
      <c r="C3797" t="s">
        <v>6371</v>
      </c>
      <c r="D3797" t="s">
        <v>7527</v>
      </c>
      <c r="E3797" t="s">
        <v>119</v>
      </c>
      <c r="F3797" t="s">
        <v>119</v>
      </c>
      <c r="G3797" t="s">
        <v>162</v>
      </c>
      <c r="H3797" t="s">
        <v>5707</v>
      </c>
      <c r="I3797" t="s">
        <v>7380</v>
      </c>
      <c r="N3797" t="s">
        <v>6349</v>
      </c>
      <c r="O3797" s="5">
        <f>0</f>
        <v>0</v>
      </c>
    </row>
    <row r="3798" spans="1:15" hidden="1" x14ac:dyDescent="0.35">
      <c r="A3798" t="s">
        <v>6942</v>
      </c>
      <c r="B3798" t="s">
        <v>52</v>
      </c>
      <c r="C3798" t="s">
        <v>6371</v>
      </c>
      <c r="D3798" t="s">
        <v>7528</v>
      </c>
      <c r="E3798" t="s">
        <v>119</v>
      </c>
      <c r="F3798" t="s">
        <v>119</v>
      </c>
      <c r="G3798" t="s">
        <v>162</v>
      </c>
      <c r="H3798" t="s">
        <v>5707</v>
      </c>
      <c r="I3798" t="s">
        <v>7380</v>
      </c>
      <c r="N3798" t="s">
        <v>6349</v>
      </c>
      <c r="O3798" s="5">
        <f>0</f>
        <v>0</v>
      </c>
    </row>
    <row r="3799" spans="1:15" hidden="1" x14ac:dyDescent="0.35">
      <c r="A3799" t="s">
        <v>6942</v>
      </c>
      <c r="B3799" t="s">
        <v>52</v>
      </c>
      <c r="C3799" t="s">
        <v>6383</v>
      </c>
      <c r="D3799" t="s">
        <v>7529</v>
      </c>
      <c r="E3799" t="s">
        <v>119</v>
      </c>
      <c r="F3799" t="s">
        <v>119</v>
      </c>
      <c r="G3799" t="s">
        <v>161</v>
      </c>
      <c r="H3799" t="s">
        <v>5707</v>
      </c>
      <c r="I3799" t="s">
        <v>6384</v>
      </c>
      <c r="N3799" t="s">
        <v>6349</v>
      </c>
      <c r="O3799" s="5">
        <f>0</f>
        <v>0</v>
      </c>
    </row>
    <row r="3800" spans="1:15" hidden="1" x14ac:dyDescent="0.35">
      <c r="A3800" t="s">
        <v>6942</v>
      </c>
      <c r="B3800" t="s">
        <v>52</v>
      </c>
      <c r="C3800" t="s">
        <v>6383</v>
      </c>
      <c r="D3800" t="s">
        <v>7530</v>
      </c>
      <c r="E3800" t="s">
        <v>119</v>
      </c>
      <c r="F3800" t="s">
        <v>119</v>
      </c>
      <c r="G3800" t="s">
        <v>161</v>
      </c>
      <c r="H3800" t="s">
        <v>5707</v>
      </c>
      <c r="I3800" t="s">
        <v>6384</v>
      </c>
      <c r="N3800" t="s">
        <v>6349</v>
      </c>
      <c r="O3800" s="5">
        <f>0</f>
        <v>0</v>
      </c>
    </row>
    <row r="3801" spans="1:15" hidden="1" x14ac:dyDescent="0.35">
      <c r="A3801" t="s">
        <v>6942</v>
      </c>
      <c r="B3801" t="s">
        <v>52</v>
      </c>
      <c r="C3801" t="s">
        <v>6383</v>
      </c>
      <c r="D3801" t="s">
        <v>7531</v>
      </c>
      <c r="E3801" t="s">
        <v>119</v>
      </c>
      <c r="F3801" t="s">
        <v>119</v>
      </c>
      <c r="G3801" t="s">
        <v>161</v>
      </c>
      <c r="H3801" t="s">
        <v>5707</v>
      </c>
      <c r="I3801" t="s">
        <v>6384</v>
      </c>
      <c r="N3801" t="s">
        <v>6349</v>
      </c>
      <c r="O3801" s="5">
        <f>0</f>
        <v>0</v>
      </c>
    </row>
    <row r="3802" spans="1:15" hidden="1" x14ac:dyDescent="0.35">
      <c r="A3802" t="s">
        <v>6942</v>
      </c>
      <c r="B3802" t="s">
        <v>52</v>
      </c>
      <c r="C3802" t="s">
        <v>6383</v>
      </c>
      <c r="D3802" t="s">
        <v>7532</v>
      </c>
      <c r="E3802" t="s">
        <v>119</v>
      </c>
      <c r="F3802" t="s">
        <v>119</v>
      </c>
      <c r="G3802" t="s">
        <v>161</v>
      </c>
      <c r="H3802" t="s">
        <v>5707</v>
      </c>
      <c r="I3802" t="s">
        <v>6384</v>
      </c>
      <c r="N3802" t="s">
        <v>6349</v>
      </c>
      <c r="O3802" s="5">
        <f>0</f>
        <v>0</v>
      </c>
    </row>
    <row r="3803" spans="1:15" hidden="1" x14ac:dyDescent="0.35">
      <c r="A3803" t="s">
        <v>6942</v>
      </c>
      <c r="B3803" t="s">
        <v>52</v>
      </c>
      <c r="C3803" t="s">
        <v>6383</v>
      </c>
      <c r="D3803" t="s">
        <v>7533</v>
      </c>
      <c r="E3803" t="s">
        <v>119</v>
      </c>
      <c r="F3803" t="s">
        <v>119</v>
      </c>
      <c r="G3803" t="s">
        <v>161</v>
      </c>
      <c r="H3803" t="s">
        <v>5707</v>
      </c>
      <c r="I3803" t="s">
        <v>6384</v>
      </c>
      <c r="N3803" t="s">
        <v>6349</v>
      </c>
      <c r="O3803" s="5">
        <f>0</f>
        <v>0</v>
      </c>
    </row>
    <row r="3804" spans="1:15" hidden="1" x14ac:dyDescent="0.35">
      <c r="A3804" t="s">
        <v>6942</v>
      </c>
      <c r="B3804" t="s">
        <v>52</v>
      </c>
      <c r="C3804" t="s">
        <v>6383</v>
      </c>
      <c r="D3804" t="s">
        <v>7534</v>
      </c>
      <c r="E3804" t="s">
        <v>119</v>
      </c>
      <c r="F3804" t="s">
        <v>119</v>
      </c>
      <c r="G3804" t="s">
        <v>161</v>
      </c>
      <c r="H3804" t="s">
        <v>5707</v>
      </c>
      <c r="I3804" t="s">
        <v>6384</v>
      </c>
      <c r="N3804" t="s">
        <v>6349</v>
      </c>
      <c r="O3804" s="5">
        <f>0</f>
        <v>0</v>
      </c>
    </row>
    <row r="3805" spans="1:15" hidden="1" x14ac:dyDescent="0.35">
      <c r="A3805" t="s">
        <v>6942</v>
      </c>
      <c r="B3805" t="s">
        <v>52</v>
      </c>
      <c r="C3805" t="s">
        <v>6383</v>
      </c>
      <c r="D3805" t="s">
        <v>7535</v>
      </c>
      <c r="E3805" t="s">
        <v>119</v>
      </c>
      <c r="F3805" t="s">
        <v>119</v>
      </c>
      <c r="G3805" t="s">
        <v>161</v>
      </c>
      <c r="H3805" t="s">
        <v>5707</v>
      </c>
      <c r="I3805" t="s">
        <v>6384</v>
      </c>
      <c r="N3805" t="s">
        <v>6349</v>
      </c>
      <c r="O3805" s="5">
        <f>0</f>
        <v>0</v>
      </c>
    </row>
    <row r="3806" spans="1:15" hidden="1" x14ac:dyDescent="0.35">
      <c r="A3806" t="s">
        <v>6942</v>
      </c>
      <c r="B3806" t="s">
        <v>52</v>
      </c>
      <c r="C3806" t="s">
        <v>6383</v>
      </c>
      <c r="D3806" t="s">
        <v>7536</v>
      </c>
      <c r="E3806" t="s">
        <v>119</v>
      </c>
      <c r="F3806" t="s">
        <v>119</v>
      </c>
      <c r="G3806" t="s">
        <v>161</v>
      </c>
      <c r="H3806" t="s">
        <v>5707</v>
      </c>
      <c r="I3806" t="s">
        <v>6384</v>
      </c>
      <c r="N3806" t="s">
        <v>6349</v>
      </c>
      <c r="O3806" s="5">
        <f>0</f>
        <v>0</v>
      </c>
    </row>
    <row r="3807" spans="1:15" hidden="1" x14ac:dyDescent="0.35">
      <c r="A3807" t="s">
        <v>6942</v>
      </c>
      <c r="B3807" t="s">
        <v>52</v>
      </c>
      <c r="C3807" t="s">
        <v>6383</v>
      </c>
      <c r="D3807" t="s">
        <v>7537</v>
      </c>
      <c r="E3807" t="s">
        <v>119</v>
      </c>
      <c r="F3807" t="s">
        <v>119</v>
      </c>
      <c r="G3807" t="s">
        <v>161</v>
      </c>
      <c r="H3807" t="s">
        <v>5707</v>
      </c>
      <c r="I3807" t="s">
        <v>6384</v>
      </c>
      <c r="N3807" t="s">
        <v>6349</v>
      </c>
      <c r="O3807" s="5">
        <f>0</f>
        <v>0</v>
      </c>
    </row>
    <row r="3808" spans="1:15" hidden="1" x14ac:dyDescent="0.35">
      <c r="A3808" t="s">
        <v>6942</v>
      </c>
      <c r="B3808" t="s">
        <v>52</v>
      </c>
      <c r="C3808" t="s">
        <v>6383</v>
      </c>
      <c r="D3808" t="s">
        <v>7538</v>
      </c>
      <c r="E3808" t="s">
        <v>119</v>
      </c>
      <c r="F3808" t="s">
        <v>119</v>
      </c>
      <c r="G3808" t="s">
        <v>161</v>
      </c>
      <c r="H3808" t="s">
        <v>5707</v>
      </c>
      <c r="I3808" t="s">
        <v>6384</v>
      </c>
      <c r="N3808" t="s">
        <v>6349</v>
      </c>
      <c r="O3808" s="5">
        <f>0</f>
        <v>0</v>
      </c>
    </row>
    <row r="3809" spans="1:15" hidden="1" x14ac:dyDescent="0.35">
      <c r="A3809" t="s">
        <v>6942</v>
      </c>
      <c r="B3809" t="s">
        <v>52</v>
      </c>
      <c r="C3809" t="s">
        <v>6383</v>
      </c>
      <c r="D3809" t="s">
        <v>7539</v>
      </c>
      <c r="E3809" t="s">
        <v>119</v>
      </c>
      <c r="F3809" t="s">
        <v>119</v>
      </c>
      <c r="G3809" t="s">
        <v>161</v>
      </c>
      <c r="H3809" t="s">
        <v>5707</v>
      </c>
      <c r="I3809" t="s">
        <v>6384</v>
      </c>
      <c r="N3809" t="s">
        <v>6349</v>
      </c>
      <c r="O3809" s="5">
        <f>0</f>
        <v>0</v>
      </c>
    </row>
    <row r="3810" spans="1:15" hidden="1" x14ac:dyDescent="0.35">
      <c r="A3810" t="s">
        <v>6942</v>
      </c>
      <c r="B3810" t="s">
        <v>52</v>
      </c>
      <c r="C3810" t="s">
        <v>6383</v>
      </c>
      <c r="D3810" t="s">
        <v>7540</v>
      </c>
      <c r="E3810" t="s">
        <v>119</v>
      </c>
      <c r="F3810" t="s">
        <v>119</v>
      </c>
      <c r="G3810" t="s">
        <v>161</v>
      </c>
      <c r="H3810" t="s">
        <v>5707</v>
      </c>
      <c r="I3810" t="s">
        <v>6384</v>
      </c>
      <c r="N3810" t="s">
        <v>6349</v>
      </c>
      <c r="O3810" s="5">
        <f>0</f>
        <v>0</v>
      </c>
    </row>
    <row r="3811" spans="1:15" hidden="1" x14ac:dyDescent="0.35">
      <c r="A3811" t="s">
        <v>6942</v>
      </c>
      <c r="B3811" t="s">
        <v>52</v>
      </c>
      <c r="C3811" t="s">
        <v>6383</v>
      </c>
      <c r="D3811" t="s">
        <v>7541</v>
      </c>
      <c r="E3811" t="s">
        <v>119</v>
      </c>
      <c r="F3811" t="s">
        <v>119</v>
      </c>
      <c r="G3811" t="s">
        <v>161</v>
      </c>
      <c r="H3811" t="s">
        <v>5707</v>
      </c>
      <c r="I3811" t="s">
        <v>6384</v>
      </c>
      <c r="N3811" t="s">
        <v>6349</v>
      </c>
      <c r="O3811" s="5">
        <f>0</f>
        <v>0</v>
      </c>
    </row>
    <row r="3812" spans="1:15" hidden="1" x14ac:dyDescent="0.35">
      <c r="A3812" t="s">
        <v>6942</v>
      </c>
      <c r="B3812" t="s">
        <v>52</v>
      </c>
      <c r="C3812" t="s">
        <v>6383</v>
      </c>
      <c r="D3812" t="s">
        <v>7542</v>
      </c>
      <c r="E3812" t="s">
        <v>119</v>
      </c>
      <c r="F3812" t="s">
        <v>119</v>
      </c>
      <c r="G3812" t="s">
        <v>161</v>
      </c>
      <c r="H3812" t="s">
        <v>5707</v>
      </c>
      <c r="I3812" t="s">
        <v>6384</v>
      </c>
      <c r="N3812" t="s">
        <v>6349</v>
      </c>
      <c r="O3812" s="5">
        <f>0</f>
        <v>0</v>
      </c>
    </row>
    <row r="3813" spans="1:15" hidden="1" x14ac:dyDescent="0.35">
      <c r="A3813" t="s">
        <v>6942</v>
      </c>
      <c r="B3813" t="s">
        <v>52</v>
      </c>
      <c r="C3813" t="s">
        <v>6383</v>
      </c>
      <c r="D3813" t="s">
        <v>7543</v>
      </c>
      <c r="E3813" t="s">
        <v>119</v>
      </c>
      <c r="F3813" t="s">
        <v>119</v>
      </c>
      <c r="G3813" t="s">
        <v>161</v>
      </c>
      <c r="H3813" t="s">
        <v>5707</v>
      </c>
      <c r="I3813" t="s">
        <v>6384</v>
      </c>
      <c r="N3813" t="s">
        <v>6349</v>
      </c>
      <c r="O3813" s="5">
        <f>0</f>
        <v>0</v>
      </c>
    </row>
    <row r="3814" spans="1:15" hidden="1" x14ac:dyDescent="0.35">
      <c r="A3814" t="s">
        <v>6942</v>
      </c>
      <c r="B3814" t="s">
        <v>52</v>
      </c>
      <c r="C3814" t="s">
        <v>6383</v>
      </c>
      <c r="D3814" t="s">
        <v>7544</v>
      </c>
      <c r="E3814" t="s">
        <v>119</v>
      </c>
      <c r="F3814" t="s">
        <v>119</v>
      </c>
      <c r="G3814" t="s">
        <v>161</v>
      </c>
      <c r="H3814" t="s">
        <v>5707</v>
      </c>
      <c r="I3814" t="s">
        <v>6384</v>
      </c>
      <c r="N3814" t="s">
        <v>6349</v>
      </c>
      <c r="O3814" s="5">
        <f>0</f>
        <v>0</v>
      </c>
    </row>
    <row r="3815" spans="1:15" hidden="1" x14ac:dyDescent="0.35">
      <c r="A3815" t="s">
        <v>6942</v>
      </c>
      <c r="B3815" t="s">
        <v>52</v>
      </c>
      <c r="C3815" t="s">
        <v>6383</v>
      </c>
      <c r="D3815" t="s">
        <v>7545</v>
      </c>
      <c r="E3815" t="s">
        <v>119</v>
      </c>
      <c r="F3815" t="s">
        <v>119</v>
      </c>
      <c r="G3815" t="s">
        <v>161</v>
      </c>
      <c r="H3815" t="s">
        <v>5707</v>
      </c>
      <c r="I3815" t="s">
        <v>6384</v>
      </c>
      <c r="N3815" t="s">
        <v>6349</v>
      </c>
      <c r="O3815" s="5">
        <f>0</f>
        <v>0</v>
      </c>
    </row>
    <row r="3816" spans="1:15" hidden="1" x14ac:dyDescent="0.35">
      <c r="A3816" t="s">
        <v>6942</v>
      </c>
      <c r="B3816" t="s">
        <v>52</v>
      </c>
      <c r="C3816" t="s">
        <v>6383</v>
      </c>
      <c r="D3816" t="s">
        <v>7546</v>
      </c>
      <c r="E3816" t="s">
        <v>119</v>
      </c>
      <c r="F3816" t="s">
        <v>119</v>
      </c>
      <c r="G3816" t="s">
        <v>161</v>
      </c>
      <c r="H3816" t="s">
        <v>5707</v>
      </c>
      <c r="I3816" t="s">
        <v>6384</v>
      </c>
      <c r="N3816" t="s">
        <v>6349</v>
      </c>
      <c r="O3816" s="5">
        <f>0</f>
        <v>0</v>
      </c>
    </row>
    <row r="3817" spans="1:15" hidden="1" x14ac:dyDescent="0.35">
      <c r="A3817" t="s">
        <v>6942</v>
      </c>
      <c r="B3817" t="s">
        <v>52</v>
      </c>
      <c r="C3817" t="s">
        <v>6383</v>
      </c>
      <c r="D3817" t="s">
        <v>7547</v>
      </c>
      <c r="E3817" t="s">
        <v>119</v>
      </c>
      <c r="F3817" t="s">
        <v>119</v>
      </c>
      <c r="G3817" t="s">
        <v>161</v>
      </c>
      <c r="H3817" t="s">
        <v>5707</v>
      </c>
      <c r="I3817" t="s">
        <v>6384</v>
      </c>
      <c r="N3817" t="s">
        <v>6349</v>
      </c>
      <c r="O3817" s="5">
        <f>0</f>
        <v>0</v>
      </c>
    </row>
    <row r="3818" spans="1:15" hidden="1" x14ac:dyDescent="0.35">
      <c r="A3818" t="s">
        <v>6942</v>
      </c>
      <c r="B3818" t="s">
        <v>52</v>
      </c>
      <c r="C3818" t="s">
        <v>6383</v>
      </c>
      <c r="D3818" t="s">
        <v>7548</v>
      </c>
      <c r="E3818" t="s">
        <v>119</v>
      </c>
      <c r="F3818" t="s">
        <v>119</v>
      </c>
      <c r="G3818" t="s">
        <v>161</v>
      </c>
      <c r="H3818" t="s">
        <v>5707</v>
      </c>
      <c r="I3818" t="s">
        <v>6384</v>
      </c>
      <c r="N3818" t="s">
        <v>6349</v>
      </c>
      <c r="O3818" s="5">
        <f>0</f>
        <v>0</v>
      </c>
    </row>
    <row r="3819" spans="1:15" hidden="1" x14ac:dyDescent="0.35">
      <c r="A3819" t="s">
        <v>6942</v>
      </c>
      <c r="B3819" t="s">
        <v>52</v>
      </c>
      <c r="C3819" t="s">
        <v>6383</v>
      </c>
      <c r="D3819" t="s">
        <v>7549</v>
      </c>
      <c r="E3819" t="s">
        <v>119</v>
      </c>
      <c r="F3819" t="s">
        <v>119</v>
      </c>
      <c r="G3819" t="s">
        <v>161</v>
      </c>
      <c r="H3819" t="s">
        <v>5707</v>
      </c>
      <c r="I3819" t="s">
        <v>6384</v>
      </c>
      <c r="N3819" t="s">
        <v>6349</v>
      </c>
      <c r="O3819" s="5">
        <f>0</f>
        <v>0</v>
      </c>
    </row>
    <row r="3820" spans="1:15" hidden="1" x14ac:dyDescent="0.35">
      <c r="A3820" t="s">
        <v>6942</v>
      </c>
      <c r="B3820" t="s">
        <v>52</v>
      </c>
      <c r="C3820" t="s">
        <v>6383</v>
      </c>
      <c r="D3820" t="s">
        <v>7550</v>
      </c>
      <c r="E3820" t="s">
        <v>119</v>
      </c>
      <c r="F3820" t="s">
        <v>119</v>
      </c>
      <c r="G3820" t="s">
        <v>161</v>
      </c>
      <c r="H3820" t="s">
        <v>5707</v>
      </c>
      <c r="I3820" t="s">
        <v>6384</v>
      </c>
      <c r="N3820" t="s">
        <v>6349</v>
      </c>
      <c r="O3820" s="5">
        <f>0</f>
        <v>0</v>
      </c>
    </row>
    <row r="3821" spans="1:15" hidden="1" x14ac:dyDescent="0.35">
      <c r="A3821" t="s">
        <v>6942</v>
      </c>
      <c r="B3821" t="s">
        <v>52</v>
      </c>
      <c r="C3821" t="s">
        <v>6383</v>
      </c>
      <c r="D3821" t="s">
        <v>7551</v>
      </c>
      <c r="E3821" t="s">
        <v>119</v>
      </c>
      <c r="F3821" t="s">
        <v>119</v>
      </c>
      <c r="G3821" t="s">
        <v>161</v>
      </c>
      <c r="H3821" t="s">
        <v>5707</v>
      </c>
      <c r="I3821" t="s">
        <v>6384</v>
      </c>
      <c r="N3821" t="s">
        <v>6349</v>
      </c>
      <c r="O3821" s="5">
        <f>0</f>
        <v>0</v>
      </c>
    </row>
    <row r="3822" spans="1:15" hidden="1" x14ac:dyDescent="0.35">
      <c r="A3822" t="s">
        <v>6942</v>
      </c>
      <c r="B3822" t="s">
        <v>52</v>
      </c>
      <c r="C3822" t="s">
        <v>6383</v>
      </c>
      <c r="D3822" t="s">
        <v>7552</v>
      </c>
      <c r="E3822" t="s">
        <v>119</v>
      </c>
      <c r="F3822" t="s">
        <v>119</v>
      </c>
      <c r="G3822" t="s">
        <v>161</v>
      </c>
      <c r="H3822" t="s">
        <v>5707</v>
      </c>
      <c r="I3822" t="s">
        <v>6384</v>
      </c>
      <c r="N3822" t="s">
        <v>6349</v>
      </c>
      <c r="O3822" s="5">
        <f>0</f>
        <v>0</v>
      </c>
    </row>
    <row r="3823" spans="1:15" hidden="1" x14ac:dyDescent="0.35">
      <c r="A3823" t="s">
        <v>6942</v>
      </c>
      <c r="B3823" t="s">
        <v>52</v>
      </c>
      <c r="C3823" t="s">
        <v>6383</v>
      </c>
      <c r="D3823" t="s">
        <v>7553</v>
      </c>
      <c r="E3823" t="s">
        <v>119</v>
      </c>
      <c r="F3823" t="s">
        <v>119</v>
      </c>
      <c r="G3823" t="s">
        <v>161</v>
      </c>
      <c r="H3823" t="s">
        <v>5707</v>
      </c>
      <c r="I3823" t="s">
        <v>6384</v>
      </c>
      <c r="N3823" t="s">
        <v>6349</v>
      </c>
      <c r="O3823" s="5">
        <f>0</f>
        <v>0</v>
      </c>
    </row>
    <row r="3824" spans="1:15" hidden="1" x14ac:dyDescent="0.35">
      <c r="A3824" t="s">
        <v>6942</v>
      </c>
      <c r="B3824" t="s">
        <v>52</v>
      </c>
      <c r="C3824" t="s">
        <v>6383</v>
      </c>
      <c r="D3824" t="s">
        <v>7554</v>
      </c>
      <c r="E3824" t="s">
        <v>119</v>
      </c>
      <c r="F3824" t="s">
        <v>119</v>
      </c>
      <c r="G3824" t="s">
        <v>161</v>
      </c>
      <c r="H3824" t="s">
        <v>5707</v>
      </c>
      <c r="I3824" t="s">
        <v>6384</v>
      </c>
      <c r="N3824" t="s">
        <v>6349</v>
      </c>
      <c r="O3824" s="5">
        <f>0</f>
        <v>0</v>
      </c>
    </row>
    <row r="3825" spans="1:15" hidden="1" x14ac:dyDescent="0.35">
      <c r="A3825" t="s">
        <v>6942</v>
      </c>
      <c r="B3825" t="s">
        <v>52</v>
      </c>
      <c r="C3825" t="s">
        <v>6383</v>
      </c>
      <c r="D3825" t="s">
        <v>7555</v>
      </c>
      <c r="E3825" t="s">
        <v>119</v>
      </c>
      <c r="F3825" t="s">
        <v>119</v>
      </c>
      <c r="G3825" t="s">
        <v>161</v>
      </c>
      <c r="H3825" t="s">
        <v>5707</v>
      </c>
      <c r="I3825" t="s">
        <v>6384</v>
      </c>
      <c r="N3825" t="s">
        <v>6349</v>
      </c>
      <c r="O3825" s="5">
        <f>0</f>
        <v>0</v>
      </c>
    </row>
    <row r="3826" spans="1:15" hidden="1" x14ac:dyDescent="0.35">
      <c r="A3826" t="s">
        <v>6942</v>
      </c>
      <c r="B3826" t="s">
        <v>52</v>
      </c>
      <c r="C3826" t="s">
        <v>6383</v>
      </c>
      <c r="D3826" t="s">
        <v>7556</v>
      </c>
      <c r="E3826" t="s">
        <v>119</v>
      </c>
      <c r="F3826" t="s">
        <v>119</v>
      </c>
      <c r="G3826" t="s">
        <v>161</v>
      </c>
      <c r="H3826" t="s">
        <v>5707</v>
      </c>
      <c r="I3826" t="s">
        <v>6384</v>
      </c>
      <c r="N3826" t="s">
        <v>6349</v>
      </c>
      <c r="O3826" s="5">
        <f>0</f>
        <v>0</v>
      </c>
    </row>
    <row r="3827" spans="1:15" hidden="1" x14ac:dyDescent="0.35">
      <c r="A3827" t="s">
        <v>6942</v>
      </c>
      <c r="B3827" t="s">
        <v>52</v>
      </c>
      <c r="C3827" t="s">
        <v>6383</v>
      </c>
      <c r="D3827" t="s">
        <v>7557</v>
      </c>
      <c r="E3827" t="s">
        <v>119</v>
      </c>
      <c r="F3827" t="s">
        <v>119</v>
      </c>
      <c r="G3827" t="s">
        <v>161</v>
      </c>
      <c r="H3827" t="s">
        <v>5707</v>
      </c>
      <c r="I3827" t="s">
        <v>6384</v>
      </c>
      <c r="N3827" t="s">
        <v>6349</v>
      </c>
      <c r="O3827" s="5">
        <f>0</f>
        <v>0</v>
      </c>
    </row>
    <row r="3828" spans="1:15" hidden="1" x14ac:dyDescent="0.35">
      <c r="A3828" t="s">
        <v>6942</v>
      </c>
      <c r="B3828" t="s">
        <v>52</v>
      </c>
      <c r="C3828" t="s">
        <v>6383</v>
      </c>
      <c r="D3828" t="s">
        <v>7558</v>
      </c>
      <c r="E3828" t="s">
        <v>119</v>
      </c>
      <c r="F3828" t="s">
        <v>119</v>
      </c>
      <c r="G3828" t="s">
        <v>161</v>
      </c>
      <c r="H3828" t="s">
        <v>5707</v>
      </c>
      <c r="I3828" t="s">
        <v>6384</v>
      </c>
      <c r="N3828" t="s">
        <v>6349</v>
      </c>
      <c r="O3828" s="5">
        <f>0</f>
        <v>0</v>
      </c>
    </row>
    <row r="3829" spans="1:15" hidden="1" x14ac:dyDescent="0.35">
      <c r="A3829" t="s">
        <v>6942</v>
      </c>
      <c r="B3829" t="s">
        <v>52</v>
      </c>
      <c r="C3829" t="s">
        <v>6383</v>
      </c>
      <c r="D3829" t="s">
        <v>7559</v>
      </c>
      <c r="E3829" t="s">
        <v>119</v>
      </c>
      <c r="F3829" t="s">
        <v>119</v>
      </c>
      <c r="G3829" t="s">
        <v>161</v>
      </c>
      <c r="H3829" t="s">
        <v>5707</v>
      </c>
      <c r="I3829" t="s">
        <v>6384</v>
      </c>
      <c r="N3829" t="s">
        <v>6349</v>
      </c>
      <c r="O3829" s="5">
        <f>0</f>
        <v>0</v>
      </c>
    </row>
    <row r="3830" spans="1:15" hidden="1" x14ac:dyDescent="0.35">
      <c r="A3830" t="s">
        <v>6942</v>
      </c>
      <c r="B3830" t="s">
        <v>52</v>
      </c>
      <c r="C3830" t="s">
        <v>6383</v>
      </c>
      <c r="D3830" t="s">
        <v>7560</v>
      </c>
      <c r="E3830" t="s">
        <v>119</v>
      </c>
      <c r="F3830" t="s">
        <v>119</v>
      </c>
      <c r="G3830" t="s">
        <v>161</v>
      </c>
      <c r="H3830" t="s">
        <v>5707</v>
      </c>
      <c r="I3830" t="s">
        <v>6384</v>
      </c>
      <c r="N3830" t="s">
        <v>6349</v>
      </c>
      <c r="O3830" s="5">
        <f>0</f>
        <v>0</v>
      </c>
    </row>
    <row r="3831" spans="1:15" hidden="1" x14ac:dyDescent="0.35">
      <c r="A3831" t="s">
        <v>6942</v>
      </c>
      <c r="B3831" t="s">
        <v>52</v>
      </c>
      <c r="C3831" t="s">
        <v>6383</v>
      </c>
      <c r="D3831" t="s">
        <v>7561</v>
      </c>
      <c r="E3831" t="s">
        <v>119</v>
      </c>
      <c r="F3831" t="s">
        <v>119</v>
      </c>
      <c r="G3831" t="s">
        <v>161</v>
      </c>
      <c r="H3831" t="s">
        <v>5707</v>
      </c>
      <c r="I3831" t="s">
        <v>6384</v>
      </c>
      <c r="N3831" t="s">
        <v>6349</v>
      </c>
      <c r="O3831" s="5">
        <f>0</f>
        <v>0</v>
      </c>
    </row>
    <row r="3832" spans="1:15" hidden="1" x14ac:dyDescent="0.35">
      <c r="A3832" t="s">
        <v>6942</v>
      </c>
      <c r="B3832" t="s">
        <v>52</v>
      </c>
      <c r="C3832" t="s">
        <v>6383</v>
      </c>
      <c r="D3832" t="s">
        <v>7562</v>
      </c>
      <c r="E3832" t="s">
        <v>119</v>
      </c>
      <c r="F3832" t="s">
        <v>119</v>
      </c>
      <c r="G3832" t="s">
        <v>161</v>
      </c>
      <c r="H3832" t="s">
        <v>5707</v>
      </c>
      <c r="I3832" t="s">
        <v>6384</v>
      </c>
      <c r="N3832" t="s">
        <v>6349</v>
      </c>
      <c r="O3832" s="5">
        <f>0</f>
        <v>0</v>
      </c>
    </row>
    <row r="3833" spans="1:15" hidden="1" x14ac:dyDescent="0.35">
      <c r="A3833" t="s">
        <v>6942</v>
      </c>
      <c r="B3833" t="s">
        <v>52</v>
      </c>
      <c r="C3833" t="s">
        <v>6383</v>
      </c>
      <c r="D3833" t="s">
        <v>7563</v>
      </c>
      <c r="E3833" t="s">
        <v>119</v>
      </c>
      <c r="F3833" t="s">
        <v>119</v>
      </c>
      <c r="G3833" t="s">
        <v>161</v>
      </c>
      <c r="H3833" t="s">
        <v>5707</v>
      </c>
      <c r="I3833" t="s">
        <v>6384</v>
      </c>
      <c r="N3833" t="s">
        <v>6349</v>
      </c>
      <c r="O3833" s="5">
        <f>0</f>
        <v>0</v>
      </c>
    </row>
    <row r="3834" spans="1:15" hidden="1" x14ac:dyDescent="0.35">
      <c r="A3834" t="s">
        <v>6942</v>
      </c>
      <c r="B3834" t="s">
        <v>52</v>
      </c>
      <c r="C3834" t="s">
        <v>6383</v>
      </c>
      <c r="D3834" t="s">
        <v>7564</v>
      </c>
      <c r="E3834" t="s">
        <v>119</v>
      </c>
      <c r="F3834" t="s">
        <v>119</v>
      </c>
      <c r="G3834" t="s">
        <v>161</v>
      </c>
      <c r="H3834" t="s">
        <v>5707</v>
      </c>
      <c r="I3834" t="s">
        <v>6384</v>
      </c>
      <c r="N3834" t="s">
        <v>6349</v>
      </c>
      <c r="O3834" s="5">
        <f>0</f>
        <v>0</v>
      </c>
    </row>
    <row r="3835" spans="1:15" hidden="1" x14ac:dyDescent="0.35">
      <c r="A3835" t="s">
        <v>6942</v>
      </c>
      <c r="B3835" t="s">
        <v>52</v>
      </c>
      <c r="C3835" t="s">
        <v>6383</v>
      </c>
      <c r="D3835" t="s">
        <v>7565</v>
      </c>
      <c r="E3835" t="s">
        <v>119</v>
      </c>
      <c r="F3835" t="s">
        <v>119</v>
      </c>
      <c r="G3835" t="s">
        <v>161</v>
      </c>
      <c r="H3835" t="s">
        <v>5707</v>
      </c>
      <c r="I3835" t="s">
        <v>6384</v>
      </c>
      <c r="N3835" t="s">
        <v>6349</v>
      </c>
      <c r="O3835" s="5">
        <f>0</f>
        <v>0</v>
      </c>
    </row>
    <row r="3836" spans="1:15" hidden="1" x14ac:dyDescent="0.35">
      <c r="A3836" t="s">
        <v>6942</v>
      </c>
      <c r="B3836" t="s">
        <v>52</v>
      </c>
      <c r="C3836" t="s">
        <v>6383</v>
      </c>
      <c r="D3836" t="s">
        <v>7566</v>
      </c>
      <c r="E3836" t="s">
        <v>119</v>
      </c>
      <c r="F3836" t="s">
        <v>119</v>
      </c>
      <c r="G3836" t="s">
        <v>161</v>
      </c>
      <c r="H3836" t="s">
        <v>5707</v>
      </c>
      <c r="I3836" t="s">
        <v>6384</v>
      </c>
      <c r="N3836" t="s">
        <v>6349</v>
      </c>
      <c r="O3836" s="5">
        <f>0</f>
        <v>0</v>
      </c>
    </row>
    <row r="3837" spans="1:15" hidden="1" x14ac:dyDescent="0.35">
      <c r="A3837" t="s">
        <v>6942</v>
      </c>
      <c r="B3837" t="s">
        <v>52</v>
      </c>
      <c r="C3837" t="s">
        <v>6383</v>
      </c>
      <c r="D3837" t="s">
        <v>7567</v>
      </c>
      <c r="E3837" t="s">
        <v>119</v>
      </c>
      <c r="F3837" t="s">
        <v>119</v>
      </c>
      <c r="G3837" t="s">
        <v>161</v>
      </c>
      <c r="H3837" t="s">
        <v>5707</v>
      </c>
      <c r="I3837" t="s">
        <v>6384</v>
      </c>
      <c r="N3837" t="s">
        <v>6349</v>
      </c>
      <c r="O3837" s="5">
        <f>0</f>
        <v>0</v>
      </c>
    </row>
    <row r="3838" spans="1:15" hidden="1" x14ac:dyDescent="0.35">
      <c r="A3838" t="s">
        <v>6942</v>
      </c>
      <c r="B3838" t="s">
        <v>52</v>
      </c>
      <c r="C3838" t="s">
        <v>6383</v>
      </c>
      <c r="D3838" t="s">
        <v>7568</v>
      </c>
      <c r="E3838" t="s">
        <v>119</v>
      </c>
      <c r="F3838" t="s">
        <v>119</v>
      </c>
      <c r="G3838" t="s">
        <v>161</v>
      </c>
      <c r="H3838" t="s">
        <v>5707</v>
      </c>
      <c r="I3838" t="s">
        <v>6384</v>
      </c>
      <c r="N3838" t="s">
        <v>6349</v>
      </c>
      <c r="O3838" s="5">
        <f>0</f>
        <v>0</v>
      </c>
    </row>
    <row r="3839" spans="1:15" hidden="1" x14ac:dyDescent="0.35">
      <c r="A3839" t="s">
        <v>6942</v>
      </c>
      <c r="B3839" t="s">
        <v>52</v>
      </c>
      <c r="C3839" t="s">
        <v>6383</v>
      </c>
      <c r="D3839" t="s">
        <v>7569</v>
      </c>
      <c r="E3839" t="s">
        <v>119</v>
      </c>
      <c r="F3839" t="s">
        <v>119</v>
      </c>
      <c r="G3839" t="s">
        <v>161</v>
      </c>
      <c r="H3839" t="s">
        <v>5707</v>
      </c>
      <c r="I3839" t="s">
        <v>6384</v>
      </c>
      <c r="N3839" t="s">
        <v>6349</v>
      </c>
      <c r="O3839" s="5">
        <f>0</f>
        <v>0</v>
      </c>
    </row>
    <row r="3840" spans="1:15" hidden="1" x14ac:dyDescent="0.35">
      <c r="A3840" t="s">
        <v>6942</v>
      </c>
      <c r="B3840" t="s">
        <v>52</v>
      </c>
      <c r="C3840" t="s">
        <v>6383</v>
      </c>
      <c r="D3840" t="s">
        <v>7570</v>
      </c>
      <c r="E3840" t="s">
        <v>119</v>
      </c>
      <c r="F3840" t="s">
        <v>119</v>
      </c>
      <c r="G3840" t="s">
        <v>161</v>
      </c>
      <c r="H3840" t="s">
        <v>5707</v>
      </c>
      <c r="I3840" t="s">
        <v>6384</v>
      </c>
      <c r="N3840" t="s">
        <v>6349</v>
      </c>
      <c r="O3840" s="5">
        <f>0</f>
        <v>0</v>
      </c>
    </row>
    <row r="3841" spans="1:15" hidden="1" x14ac:dyDescent="0.35">
      <c r="A3841" t="s">
        <v>6942</v>
      </c>
      <c r="B3841" t="s">
        <v>52</v>
      </c>
      <c r="C3841" t="s">
        <v>6383</v>
      </c>
      <c r="D3841" t="s">
        <v>7571</v>
      </c>
      <c r="E3841" t="s">
        <v>119</v>
      </c>
      <c r="F3841" t="s">
        <v>119</v>
      </c>
      <c r="G3841" t="s">
        <v>161</v>
      </c>
      <c r="H3841" t="s">
        <v>5707</v>
      </c>
      <c r="I3841" t="s">
        <v>6384</v>
      </c>
      <c r="N3841" t="s">
        <v>6349</v>
      </c>
      <c r="O3841" s="5">
        <f>0</f>
        <v>0</v>
      </c>
    </row>
    <row r="3842" spans="1:15" hidden="1" x14ac:dyDescent="0.35">
      <c r="A3842" t="s">
        <v>6942</v>
      </c>
      <c r="B3842" t="s">
        <v>52</v>
      </c>
      <c r="C3842" t="s">
        <v>6383</v>
      </c>
      <c r="D3842" t="s">
        <v>7572</v>
      </c>
      <c r="E3842" t="s">
        <v>119</v>
      </c>
      <c r="F3842" t="s">
        <v>119</v>
      </c>
      <c r="G3842" t="s">
        <v>161</v>
      </c>
      <c r="H3842" t="s">
        <v>5707</v>
      </c>
      <c r="I3842" t="s">
        <v>6384</v>
      </c>
      <c r="N3842" t="s">
        <v>6349</v>
      </c>
      <c r="O3842" s="5">
        <f>0</f>
        <v>0</v>
      </c>
    </row>
    <row r="3843" spans="1:15" hidden="1" x14ac:dyDescent="0.35">
      <c r="A3843" t="s">
        <v>6942</v>
      </c>
      <c r="B3843" t="s">
        <v>52</v>
      </c>
      <c r="C3843" t="s">
        <v>6383</v>
      </c>
      <c r="D3843" t="s">
        <v>7573</v>
      </c>
      <c r="E3843" t="s">
        <v>119</v>
      </c>
      <c r="F3843" t="s">
        <v>119</v>
      </c>
      <c r="G3843" t="s">
        <v>161</v>
      </c>
      <c r="H3843" t="s">
        <v>5707</v>
      </c>
      <c r="I3843" t="s">
        <v>6384</v>
      </c>
      <c r="N3843" t="s">
        <v>6349</v>
      </c>
      <c r="O3843" s="5">
        <f>0</f>
        <v>0</v>
      </c>
    </row>
    <row r="3844" spans="1:15" hidden="1" x14ac:dyDescent="0.35">
      <c r="A3844" t="s">
        <v>6942</v>
      </c>
      <c r="B3844" t="s">
        <v>52</v>
      </c>
      <c r="C3844" t="s">
        <v>6383</v>
      </c>
      <c r="D3844" t="s">
        <v>7574</v>
      </c>
      <c r="E3844" t="s">
        <v>119</v>
      </c>
      <c r="F3844" t="s">
        <v>119</v>
      </c>
      <c r="G3844" t="s">
        <v>161</v>
      </c>
      <c r="H3844" t="s">
        <v>5707</v>
      </c>
      <c r="I3844" t="s">
        <v>6384</v>
      </c>
      <c r="N3844" t="s">
        <v>6349</v>
      </c>
      <c r="O3844" s="5">
        <f>0</f>
        <v>0</v>
      </c>
    </row>
    <row r="3845" spans="1:15" hidden="1" x14ac:dyDescent="0.35">
      <c r="A3845" t="s">
        <v>6942</v>
      </c>
      <c r="B3845" t="s">
        <v>52</v>
      </c>
      <c r="C3845" t="s">
        <v>6383</v>
      </c>
      <c r="D3845" t="s">
        <v>7575</v>
      </c>
      <c r="E3845" t="s">
        <v>119</v>
      </c>
      <c r="F3845" t="s">
        <v>119</v>
      </c>
      <c r="G3845" t="s">
        <v>161</v>
      </c>
      <c r="H3845" t="s">
        <v>5707</v>
      </c>
      <c r="I3845" t="s">
        <v>6384</v>
      </c>
      <c r="N3845" t="s">
        <v>6349</v>
      </c>
      <c r="O3845" s="5">
        <f>0</f>
        <v>0</v>
      </c>
    </row>
    <row r="3846" spans="1:15" hidden="1" x14ac:dyDescent="0.35">
      <c r="A3846" t="s">
        <v>6942</v>
      </c>
      <c r="B3846" t="s">
        <v>52</v>
      </c>
      <c r="C3846" t="s">
        <v>6383</v>
      </c>
      <c r="D3846" t="s">
        <v>7576</v>
      </c>
      <c r="E3846" t="s">
        <v>119</v>
      </c>
      <c r="F3846" t="s">
        <v>119</v>
      </c>
      <c r="G3846" t="s">
        <v>161</v>
      </c>
      <c r="H3846" t="s">
        <v>5707</v>
      </c>
      <c r="I3846" t="s">
        <v>6384</v>
      </c>
      <c r="N3846" t="s">
        <v>6349</v>
      </c>
      <c r="O3846" s="5">
        <f>0</f>
        <v>0</v>
      </c>
    </row>
    <row r="3847" spans="1:15" hidden="1" x14ac:dyDescent="0.35">
      <c r="A3847" t="s">
        <v>6942</v>
      </c>
      <c r="B3847" t="s">
        <v>52</v>
      </c>
      <c r="C3847" t="s">
        <v>6383</v>
      </c>
      <c r="D3847" t="s">
        <v>7577</v>
      </c>
      <c r="E3847" t="s">
        <v>119</v>
      </c>
      <c r="F3847" t="s">
        <v>119</v>
      </c>
      <c r="G3847" t="s">
        <v>161</v>
      </c>
      <c r="H3847" t="s">
        <v>5707</v>
      </c>
      <c r="I3847" t="s">
        <v>6384</v>
      </c>
      <c r="N3847" t="s">
        <v>6349</v>
      </c>
      <c r="O3847" s="5">
        <f>0</f>
        <v>0</v>
      </c>
    </row>
    <row r="3848" spans="1:15" hidden="1" x14ac:dyDescent="0.35">
      <c r="A3848" t="s">
        <v>6942</v>
      </c>
      <c r="B3848" t="s">
        <v>52</v>
      </c>
      <c r="C3848" t="s">
        <v>6383</v>
      </c>
      <c r="D3848" t="s">
        <v>7578</v>
      </c>
      <c r="E3848" t="s">
        <v>119</v>
      </c>
      <c r="F3848" t="s">
        <v>119</v>
      </c>
      <c r="G3848" t="s">
        <v>161</v>
      </c>
      <c r="H3848" t="s">
        <v>5707</v>
      </c>
      <c r="I3848" t="s">
        <v>6384</v>
      </c>
      <c r="N3848" t="s">
        <v>6349</v>
      </c>
      <c r="O3848" s="5">
        <f>0</f>
        <v>0</v>
      </c>
    </row>
    <row r="3849" spans="1:15" hidden="1" x14ac:dyDescent="0.35">
      <c r="A3849" t="s">
        <v>6942</v>
      </c>
      <c r="B3849" t="s">
        <v>52</v>
      </c>
      <c r="C3849" t="s">
        <v>6383</v>
      </c>
      <c r="D3849" t="s">
        <v>7579</v>
      </c>
      <c r="E3849" t="s">
        <v>119</v>
      </c>
      <c r="F3849" t="s">
        <v>119</v>
      </c>
      <c r="G3849" t="s">
        <v>161</v>
      </c>
      <c r="H3849" t="s">
        <v>5707</v>
      </c>
      <c r="I3849" t="s">
        <v>6384</v>
      </c>
      <c r="N3849" t="s">
        <v>6349</v>
      </c>
      <c r="O3849" s="5">
        <f>0</f>
        <v>0</v>
      </c>
    </row>
    <row r="3850" spans="1:15" hidden="1" x14ac:dyDescent="0.35">
      <c r="A3850" t="s">
        <v>6942</v>
      </c>
      <c r="B3850" t="s">
        <v>52</v>
      </c>
      <c r="C3850" t="s">
        <v>6383</v>
      </c>
      <c r="D3850" t="s">
        <v>7580</v>
      </c>
      <c r="E3850" t="s">
        <v>119</v>
      </c>
      <c r="F3850" t="s">
        <v>119</v>
      </c>
      <c r="G3850" t="s">
        <v>161</v>
      </c>
      <c r="H3850" t="s">
        <v>5707</v>
      </c>
      <c r="I3850" t="s">
        <v>6384</v>
      </c>
      <c r="N3850" t="s">
        <v>6349</v>
      </c>
      <c r="O3850" s="5">
        <f>0</f>
        <v>0</v>
      </c>
    </row>
    <row r="3851" spans="1:15" hidden="1" x14ac:dyDescent="0.35">
      <c r="A3851" t="s">
        <v>6942</v>
      </c>
      <c r="B3851" t="s">
        <v>52</v>
      </c>
      <c r="C3851" t="s">
        <v>6383</v>
      </c>
      <c r="D3851" t="s">
        <v>7581</v>
      </c>
      <c r="E3851" t="s">
        <v>119</v>
      </c>
      <c r="F3851" t="s">
        <v>119</v>
      </c>
      <c r="G3851" t="s">
        <v>161</v>
      </c>
      <c r="H3851" t="s">
        <v>5707</v>
      </c>
      <c r="I3851" t="s">
        <v>6384</v>
      </c>
      <c r="N3851" t="s">
        <v>6349</v>
      </c>
      <c r="O3851" s="5">
        <f>0</f>
        <v>0</v>
      </c>
    </row>
    <row r="3852" spans="1:15" hidden="1" x14ac:dyDescent="0.35">
      <c r="A3852" t="s">
        <v>6942</v>
      </c>
      <c r="B3852" t="s">
        <v>52</v>
      </c>
      <c r="C3852" t="s">
        <v>6383</v>
      </c>
      <c r="D3852" t="s">
        <v>7582</v>
      </c>
      <c r="E3852" t="s">
        <v>119</v>
      </c>
      <c r="F3852" t="s">
        <v>119</v>
      </c>
      <c r="G3852" t="s">
        <v>161</v>
      </c>
      <c r="H3852" t="s">
        <v>5707</v>
      </c>
      <c r="I3852" t="s">
        <v>6384</v>
      </c>
      <c r="N3852" t="s">
        <v>6349</v>
      </c>
      <c r="O3852" s="5">
        <f>0</f>
        <v>0</v>
      </c>
    </row>
    <row r="3853" spans="1:15" hidden="1" x14ac:dyDescent="0.35">
      <c r="A3853" t="s">
        <v>6942</v>
      </c>
      <c r="B3853" t="s">
        <v>52</v>
      </c>
      <c r="C3853" t="s">
        <v>6383</v>
      </c>
      <c r="D3853" t="s">
        <v>7583</v>
      </c>
      <c r="E3853" t="s">
        <v>119</v>
      </c>
      <c r="F3853" t="s">
        <v>119</v>
      </c>
      <c r="G3853" t="s">
        <v>161</v>
      </c>
      <c r="H3853" t="s">
        <v>5707</v>
      </c>
      <c r="I3853" t="s">
        <v>6384</v>
      </c>
      <c r="N3853" t="s">
        <v>6349</v>
      </c>
      <c r="O3853" s="5">
        <f>0</f>
        <v>0</v>
      </c>
    </row>
    <row r="3854" spans="1:15" hidden="1" x14ac:dyDescent="0.35">
      <c r="A3854" t="s">
        <v>6942</v>
      </c>
      <c r="B3854" t="s">
        <v>52</v>
      </c>
      <c r="C3854" t="s">
        <v>6383</v>
      </c>
      <c r="D3854" t="s">
        <v>7584</v>
      </c>
      <c r="E3854" t="s">
        <v>119</v>
      </c>
      <c r="F3854" t="s">
        <v>119</v>
      </c>
      <c r="G3854" t="s">
        <v>161</v>
      </c>
      <c r="H3854" t="s">
        <v>5707</v>
      </c>
      <c r="I3854" t="s">
        <v>6384</v>
      </c>
      <c r="N3854" t="s">
        <v>6349</v>
      </c>
      <c r="O3854" s="5">
        <f>0</f>
        <v>0</v>
      </c>
    </row>
    <row r="3855" spans="1:15" hidden="1" x14ac:dyDescent="0.35">
      <c r="A3855" t="s">
        <v>6942</v>
      </c>
      <c r="B3855" t="s">
        <v>52</v>
      </c>
      <c r="C3855" t="s">
        <v>6383</v>
      </c>
      <c r="D3855" t="s">
        <v>7585</v>
      </c>
      <c r="E3855" t="s">
        <v>119</v>
      </c>
      <c r="F3855" t="s">
        <v>119</v>
      </c>
      <c r="G3855" t="s">
        <v>161</v>
      </c>
      <c r="H3855" t="s">
        <v>5707</v>
      </c>
      <c r="I3855" t="s">
        <v>6384</v>
      </c>
      <c r="N3855" t="s">
        <v>6349</v>
      </c>
      <c r="O3855" s="5">
        <f>0</f>
        <v>0</v>
      </c>
    </row>
    <row r="3856" spans="1:15" hidden="1" x14ac:dyDescent="0.35">
      <c r="A3856" t="s">
        <v>6942</v>
      </c>
      <c r="B3856" t="s">
        <v>52</v>
      </c>
      <c r="C3856" t="s">
        <v>6383</v>
      </c>
      <c r="D3856" t="s">
        <v>7586</v>
      </c>
      <c r="E3856" t="s">
        <v>119</v>
      </c>
      <c r="F3856" t="s">
        <v>119</v>
      </c>
      <c r="G3856" t="s">
        <v>161</v>
      </c>
      <c r="H3856" t="s">
        <v>5707</v>
      </c>
      <c r="I3856" t="s">
        <v>6384</v>
      </c>
      <c r="N3856" t="s">
        <v>6349</v>
      </c>
      <c r="O3856" s="5">
        <f>0</f>
        <v>0</v>
      </c>
    </row>
    <row r="3857" spans="1:15" hidden="1" x14ac:dyDescent="0.35">
      <c r="A3857" t="s">
        <v>6942</v>
      </c>
      <c r="B3857" t="s">
        <v>52</v>
      </c>
      <c r="C3857" t="s">
        <v>6383</v>
      </c>
      <c r="D3857" t="s">
        <v>7587</v>
      </c>
      <c r="E3857" t="s">
        <v>119</v>
      </c>
      <c r="F3857" t="s">
        <v>119</v>
      </c>
      <c r="G3857" t="s">
        <v>161</v>
      </c>
      <c r="H3857" t="s">
        <v>5707</v>
      </c>
      <c r="I3857" t="s">
        <v>6384</v>
      </c>
      <c r="N3857" t="s">
        <v>6349</v>
      </c>
      <c r="O3857" s="5">
        <f>0</f>
        <v>0</v>
      </c>
    </row>
    <row r="3858" spans="1:15" hidden="1" x14ac:dyDescent="0.35">
      <c r="A3858" t="s">
        <v>6942</v>
      </c>
      <c r="B3858" t="s">
        <v>52</v>
      </c>
      <c r="C3858" t="s">
        <v>6383</v>
      </c>
      <c r="D3858" t="s">
        <v>7588</v>
      </c>
      <c r="E3858" t="s">
        <v>119</v>
      </c>
      <c r="F3858" t="s">
        <v>119</v>
      </c>
      <c r="G3858" t="s">
        <v>161</v>
      </c>
      <c r="H3858" t="s">
        <v>5707</v>
      </c>
      <c r="I3858" t="s">
        <v>6384</v>
      </c>
      <c r="N3858" t="s">
        <v>6349</v>
      </c>
      <c r="O3858" s="5">
        <f>0</f>
        <v>0</v>
      </c>
    </row>
    <row r="3859" spans="1:15" hidden="1" x14ac:dyDescent="0.35">
      <c r="A3859" t="s">
        <v>6942</v>
      </c>
      <c r="B3859" t="s">
        <v>52</v>
      </c>
      <c r="C3859" t="s">
        <v>6383</v>
      </c>
      <c r="D3859" t="s">
        <v>7589</v>
      </c>
      <c r="E3859" t="s">
        <v>119</v>
      </c>
      <c r="F3859" t="s">
        <v>119</v>
      </c>
      <c r="G3859" t="s">
        <v>161</v>
      </c>
      <c r="H3859" t="s">
        <v>5707</v>
      </c>
      <c r="I3859" t="s">
        <v>6384</v>
      </c>
      <c r="N3859" t="s">
        <v>6349</v>
      </c>
      <c r="O3859" s="5">
        <f>0</f>
        <v>0</v>
      </c>
    </row>
    <row r="3860" spans="1:15" hidden="1" x14ac:dyDescent="0.35">
      <c r="A3860" t="s">
        <v>6942</v>
      </c>
      <c r="B3860" t="s">
        <v>52</v>
      </c>
      <c r="C3860" t="s">
        <v>6383</v>
      </c>
      <c r="D3860" t="s">
        <v>7590</v>
      </c>
      <c r="E3860" t="s">
        <v>119</v>
      </c>
      <c r="F3860" t="s">
        <v>119</v>
      </c>
      <c r="G3860" t="s">
        <v>161</v>
      </c>
      <c r="H3860" t="s">
        <v>5707</v>
      </c>
      <c r="I3860" t="s">
        <v>6384</v>
      </c>
      <c r="N3860" t="s">
        <v>6349</v>
      </c>
      <c r="O3860" s="5">
        <f>0</f>
        <v>0</v>
      </c>
    </row>
    <row r="3861" spans="1:15" hidden="1" x14ac:dyDescent="0.35">
      <c r="A3861" t="s">
        <v>6942</v>
      </c>
      <c r="B3861" t="s">
        <v>52</v>
      </c>
      <c r="C3861" t="s">
        <v>6383</v>
      </c>
      <c r="D3861" t="s">
        <v>7591</v>
      </c>
      <c r="E3861" t="s">
        <v>119</v>
      </c>
      <c r="F3861" t="s">
        <v>119</v>
      </c>
      <c r="G3861" t="s">
        <v>161</v>
      </c>
      <c r="H3861" t="s">
        <v>5707</v>
      </c>
      <c r="I3861" t="s">
        <v>6384</v>
      </c>
      <c r="N3861" t="s">
        <v>6349</v>
      </c>
      <c r="O3861" s="5">
        <f>0</f>
        <v>0</v>
      </c>
    </row>
    <row r="3862" spans="1:15" hidden="1" x14ac:dyDescent="0.35">
      <c r="A3862" t="s">
        <v>6942</v>
      </c>
      <c r="B3862" t="s">
        <v>52</v>
      </c>
      <c r="C3862" t="s">
        <v>6383</v>
      </c>
      <c r="D3862" t="s">
        <v>7592</v>
      </c>
      <c r="E3862" t="s">
        <v>119</v>
      </c>
      <c r="F3862" t="s">
        <v>119</v>
      </c>
      <c r="G3862" t="s">
        <v>161</v>
      </c>
      <c r="H3862" t="s">
        <v>5707</v>
      </c>
      <c r="I3862" t="s">
        <v>6384</v>
      </c>
      <c r="N3862" t="s">
        <v>6349</v>
      </c>
      <c r="O3862" s="5">
        <f>0</f>
        <v>0</v>
      </c>
    </row>
    <row r="3863" spans="1:15" hidden="1" x14ac:dyDescent="0.35">
      <c r="A3863" t="s">
        <v>6942</v>
      </c>
      <c r="B3863" t="s">
        <v>52</v>
      </c>
      <c r="C3863" t="s">
        <v>6383</v>
      </c>
      <c r="D3863" t="s">
        <v>7593</v>
      </c>
      <c r="E3863" t="s">
        <v>119</v>
      </c>
      <c r="F3863" t="s">
        <v>119</v>
      </c>
      <c r="G3863" t="s">
        <v>161</v>
      </c>
      <c r="H3863" t="s">
        <v>5707</v>
      </c>
      <c r="I3863" t="s">
        <v>6384</v>
      </c>
      <c r="N3863" t="s">
        <v>6349</v>
      </c>
      <c r="O3863" s="5">
        <f>0</f>
        <v>0</v>
      </c>
    </row>
    <row r="3864" spans="1:15" hidden="1" x14ac:dyDescent="0.35">
      <c r="A3864" t="s">
        <v>6942</v>
      </c>
      <c r="B3864" t="s">
        <v>52</v>
      </c>
      <c r="C3864" t="s">
        <v>6383</v>
      </c>
      <c r="D3864" t="s">
        <v>7594</v>
      </c>
      <c r="E3864" t="s">
        <v>119</v>
      </c>
      <c r="F3864" t="s">
        <v>119</v>
      </c>
      <c r="G3864" t="s">
        <v>161</v>
      </c>
      <c r="H3864" t="s">
        <v>5707</v>
      </c>
      <c r="I3864" t="s">
        <v>6384</v>
      </c>
      <c r="N3864" t="s">
        <v>6349</v>
      </c>
      <c r="O3864" s="5">
        <f>0</f>
        <v>0</v>
      </c>
    </row>
    <row r="3865" spans="1:15" hidden="1" x14ac:dyDescent="0.35">
      <c r="A3865" t="s">
        <v>6942</v>
      </c>
      <c r="B3865" t="s">
        <v>52</v>
      </c>
      <c r="C3865" t="s">
        <v>6383</v>
      </c>
      <c r="D3865" t="s">
        <v>7595</v>
      </c>
      <c r="E3865" t="s">
        <v>119</v>
      </c>
      <c r="F3865" t="s">
        <v>119</v>
      </c>
      <c r="G3865" t="s">
        <v>161</v>
      </c>
      <c r="H3865" t="s">
        <v>5707</v>
      </c>
      <c r="I3865" t="s">
        <v>6384</v>
      </c>
      <c r="N3865" t="s">
        <v>6349</v>
      </c>
      <c r="O3865" s="5">
        <f>0</f>
        <v>0</v>
      </c>
    </row>
    <row r="3866" spans="1:15" hidden="1" x14ac:dyDescent="0.35">
      <c r="A3866" t="s">
        <v>6942</v>
      </c>
      <c r="B3866" t="s">
        <v>52</v>
      </c>
      <c r="C3866" t="s">
        <v>6383</v>
      </c>
      <c r="D3866" t="s">
        <v>7596</v>
      </c>
      <c r="E3866" t="s">
        <v>119</v>
      </c>
      <c r="F3866" t="s">
        <v>119</v>
      </c>
      <c r="G3866" t="s">
        <v>161</v>
      </c>
      <c r="H3866" t="s">
        <v>5707</v>
      </c>
      <c r="I3866" t="s">
        <v>6384</v>
      </c>
      <c r="N3866" t="s">
        <v>6349</v>
      </c>
      <c r="O3866" s="5">
        <f>0</f>
        <v>0</v>
      </c>
    </row>
    <row r="3867" spans="1:15" hidden="1" x14ac:dyDescent="0.35">
      <c r="A3867" t="s">
        <v>6942</v>
      </c>
      <c r="B3867" t="s">
        <v>52</v>
      </c>
      <c r="C3867" t="s">
        <v>6383</v>
      </c>
      <c r="D3867" t="s">
        <v>7597</v>
      </c>
      <c r="E3867" t="s">
        <v>119</v>
      </c>
      <c r="F3867" t="s">
        <v>119</v>
      </c>
      <c r="G3867" t="s">
        <v>161</v>
      </c>
      <c r="H3867" t="s">
        <v>5707</v>
      </c>
      <c r="I3867" t="s">
        <v>6384</v>
      </c>
      <c r="N3867" t="s">
        <v>6349</v>
      </c>
      <c r="O3867" s="5">
        <f>0</f>
        <v>0</v>
      </c>
    </row>
    <row r="3868" spans="1:15" hidden="1" x14ac:dyDescent="0.35">
      <c r="A3868" t="s">
        <v>6942</v>
      </c>
      <c r="B3868" t="s">
        <v>52</v>
      </c>
      <c r="C3868" t="s">
        <v>6383</v>
      </c>
      <c r="D3868" t="s">
        <v>7598</v>
      </c>
      <c r="E3868" t="s">
        <v>119</v>
      </c>
      <c r="F3868" t="s">
        <v>119</v>
      </c>
      <c r="G3868" t="s">
        <v>161</v>
      </c>
      <c r="H3868" t="s">
        <v>5707</v>
      </c>
      <c r="I3868" t="s">
        <v>6384</v>
      </c>
      <c r="N3868" t="s">
        <v>6349</v>
      </c>
      <c r="O3868" s="5">
        <f>0</f>
        <v>0</v>
      </c>
    </row>
    <row r="3869" spans="1:15" hidden="1" x14ac:dyDescent="0.35">
      <c r="A3869" t="s">
        <v>6942</v>
      </c>
      <c r="B3869" t="s">
        <v>52</v>
      </c>
      <c r="C3869" t="s">
        <v>6383</v>
      </c>
      <c r="D3869" t="s">
        <v>7599</v>
      </c>
      <c r="E3869" t="s">
        <v>119</v>
      </c>
      <c r="F3869" t="s">
        <v>119</v>
      </c>
      <c r="G3869" t="s">
        <v>161</v>
      </c>
      <c r="H3869" t="s">
        <v>5707</v>
      </c>
      <c r="I3869" t="s">
        <v>6384</v>
      </c>
      <c r="N3869" t="s">
        <v>6349</v>
      </c>
      <c r="O3869" s="5">
        <f>0</f>
        <v>0</v>
      </c>
    </row>
    <row r="3870" spans="1:15" hidden="1" x14ac:dyDescent="0.35">
      <c r="A3870" t="s">
        <v>6942</v>
      </c>
      <c r="B3870" t="s">
        <v>52</v>
      </c>
      <c r="C3870" t="s">
        <v>6383</v>
      </c>
      <c r="D3870" t="s">
        <v>7600</v>
      </c>
      <c r="E3870" t="s">
        <v>119</v>
      </c>
      <c r="F3870" t="s">
        <v>119</v>
      </c>
      <c r="G3870" t="s">
        <v>161</v>
      </c>
      <c r="H3870" t="s">
        <v>5707</v>
      </c>
      <c r="I3870" t="s">
        <v>6384</v>
      </c>
      <c r="N3870" t="s">
        <v>6349</v>
      </c>
      <c r="O3870" s="5">
        <f>0</f>
        <v>0</v>
      </c>
    </row>
    <row r="3871" spans="1:15" hidden="1" x14ac:dyDescent="0.35">
      <c r="A3871" t="s">
        <v>6942</v>
      </c>
      <c r="B3871" t="s">
        <v>52</v>
      </c>
      <c r="C3871" t="s">
        <v>6383</v>
      </c>
      <c r="D3871" t="s">
        <v>7601</v>
      </c>
      <c r="E3871" t="s">
        <v>119</v>
      </c>
      <c r="F3871" t="s">
        <v>119</v>
      </c>
      <c r="G3871" t="s">
        <v>161</v>
      </c>
      <c r="H3871" t="s">
        <v>5707</v>
      </c>
      <c r="I3871" t="s">
        <v>6384</v>
      </c>
      <c r="N3871" t="s">
        <v>6349</v>
      </c>
      <c r="O3871" s="5">
        <f>0</f>
        <v>0</v>
      </c>
    </row>
    <row r="3872" spans="1:15" hidden="1" x14ac:dyDescent="0.35">
      <c r="A3872" t="s">
        <v>6942</v>
      </c>
      <c r="B3872" t="s">
        <v>52</v>
      </c>
      <c r="C3872" t="s">
        <v>6383</v>
      </c>
      <c r="D3872" t="s">
        <v>7602</v>
      </c>
      <c r="E3872" t="s">
        <v>119</v>
      </c>
      <c r="F3872" t="s">
        <v>119</v>
      </c>
      <c r="G3872" t="s">
        <v>161</v>
      </c>
      <c r="H3872" t="s">
        <v>5707</v>
      </c>
      <c r="I3872" t="s">
        <v>6384</v>
      </c>
      <c r="N3872" t="s">
        <v>6349</v>
      </c>
      <c r="O3872" s="5">
        <f>0</f>
        <v>0</v>
      </c>
    </row>
    <row r="3873" spans="1:15" hidden="1" x14ac:dyDescent="0.35">
      <c r="A3873" t="s">
        <v>6942</v>
      </c>
      <c r="B3873" t="s">
        <v>52</v>
      </c>
      <c r="C3873" t="s">
        <v>6383</v>
      </c>
      <c r="D3873" t="s">
        <v>7603</v>
      </c>
      <c r="E3873" t="s">
        <v>119</v>
      </c>
      <c r="F3873" t="s">
        <v>119</v>
      </c>
      <c r="G3873" t="s">
        <v>161</v>
      </c>
      <c r="H3873" t="s">
        <v>5707</v>
      </c>
      <c r="I3873" t="s">
        <v>6384</v>
      </c>
      <c r="N3873" t="s">
        <v>6349</v>
      </c>
      <c r="O3873" s="5">
        <f>0</f>
        <v>0</v>
      </c>
    </row>
    <row r="3874" spans="1:15" hidden="1" x14ac:dyDescent="0.35">
      <c r="A3874" t="s">
        <v>6942</v>
      </c>
      <c r="B3874" t="s">
        <v>52</v>
      </c>
      <c r="C3874" t="s">
        <v>6383</v>
      </c>
      <c r="D3874" t="s">
        <v>7604</v>
      </c>
      <c r="E3874" t="s">
        <v>119</v>
      </c>
      <c r="F3874" t="s">
        <v>119</v>
      </c>
      <c r="G3874" t="s">
        <v>161</v>
      </c>
      <c r="H3874" t="s">
        <v>5707</v>
      </c>
      <c r="I3874" t="s">
        <v>6384</v>
      </c>
      <c r="N3874" t="s">
        <v>6349</v>
      </c>
      <c r="O3874" s="5">
        <f>0</f>
        <v>0</v>
      </c>
    </row>
    <row r="3875" spans="1:15" hidden="1" x14ac:dyDescent="0.35">
      <c r="A3875" t="s">
        <v>6942</v>
      </c>
      <c r="B3875" t="s">
        <v>52</v>
      </c>
      <c r="C3875" t="s">
        <v>6383</v>
      </c>
      <c r="D3875" t="s">
        <v>7605</v>
      </c>
      <c r="E3875" t="s">
        <v>119</v>
      </c>
      <c r="F3875" t="s">
        <v>119</v>
      </c>
      <c r="G3875" t="s">
        <v>161</v>
      </c>
      <c r="H3875" t="s">
        <v>5707</v>
      </c>
      <c r="I3875" t="s">
        <v>6384</v>
      </c>
      <c r="N3875" t="s">
        <v>6349</v>
      </c>
      <c r="O3875" s="5">
        <f>0</f>
        <v>0</v>
      </c>
    </row>
    <row r="3876" spans="1:15" hidden="1" x14ac:dyDescent="0.35">
      <c r="A3876" t="s">
        <v>6942</v>
      </c>
      <c r="B3876" t="s">
        <v>52</v>
      </c>
      <c r="C3876" t="s">
        <v>6383</v>
      </c>
      <c r="D3876" t="s">
        <v>7606</v>
      </c>
      <c r="E3876" t="s">
        <v>119</v>
      </c>
      <c r="F3876" t="s">
        <v>119</v>
      </c>
      <c r="G3876" t="s">
        <v>161</v>
      </c>
      <c r="H3876" t="s">
        <v>5707</v>
      </c>
      <c r="I3876" t="s">
        <v>6384</v>
      </c>
      <c r="N3876" t="s">
        <v>6349</v>
      </c>
      <c r="O3876" s="5">
        <f>0</f>
        <v>0</v>
      </c>
    </row>
    <row r="3877" spans="1:15" hidden="1" x14ac:dyDescent="0.35">
      <c r="A3877" t="s">
        <v>6942</v>
      </c>
      <c r="B3877" t="s">
        <v>52</v>
      </c>
      <c r="C3877" t="s">
        <v>6383</v>
      </c>
      <c r="D3877" t="s">
        <v>7607</v>
      </c>
      <c r="E3877" t="s">
        <v>119</v>
      </c>
      <c r="F3877" t="s">
        <v>119</v>
      </c>
      <c r="G3877" t="s">
        <v>161</v>
      </c>
      <c r="H3877" t="s">
        <v>5707</v>
      </c>
      <c r="I3877" t="s">
        <v>6384</v>
      </c>
      <c r="N3877" t="s">
        <v>6349</v>
      </c>
      <c r="O3877" s="5">
        <f>0</f>
        <v>0</v>
      </c>
    </row>
    <row r="3878" spans="1:15" hidden="1" x14ac:dyDescent="0.35">
      <c r="A3878" t="s">
        <v>6942</v>
      </c>
      <c r="B3878" t="s">
        <v>52</v>
      </c>
      <c r="C3878" t="s">
        <v>6383</v>
      </c>
      <c r="D3878" t="s">
        <v>7608</v>
      </c>
      <c r="E3878" t="s">
        <v>119</v>
      </c>
      <c r="F3878" t="s">
        <v>119</v>
      </c>
      <c r="G3878" t="s">
        <v>161</v>
      </c>
      <c r="H3878" t="s">
        <v>5707</v>
      </c>
      <c r="I3878" t="s">
        <v>6384</v>
      </c>
      <c r="N3878" t="s">
        <v>6349</v>
      </c>
      <c r="O3878" s="5">
        <f>0</f>
        <v>0</v>
      </c>
    </row>
    <row r="3879" spans="1:15" hidden="1" x14ac:dyDescent="0.35">
      <c r="A3879" t="s">
        <v>6942</v>
      </c>
      <c r="B3879" t="s">
        <v>52</v>
      </c>
      <c r="C3879" t="s">
        <v>6383</v>
      </c>
      <c r="D3879" t="s">
        <v>7609</v>
      </c>
      <c r="E3879" t="s">
        <v>119</v>
      </c>
      <c r="F3879" t="s">
        <v>119</v>
      </c>
      <c r="G3879" t="s">
        <v>161</v>
      </c>
      <c r="H3879" t="s">
        <v>5707</v>
      </c>
      <c r="I3879" t="s">
        <v>6384</v>
      </c>
      <c r="N3879" t="s">
        <v>6349</v>
      </c>
      <c r="O3879" s="5">
        <f>0</f>
        <v>0</v>
      </c>
    </row>
    <row r="3880" spans="1:15" hidden="1" x14ac:dyDescent="0.35">
      <c r="A3880" t="s">
        <v>6942</v>
      </c>
      <c r="B3880" t="s">
        <v>52</v>
      </c>
      <c r="C3880" t="s">
        <v>6383</v>
      </c>
      <c r="D3880" t="s">
        <v>7610</v>
      </c>
      <c r="E3880" t="s">
        <v>119</v>
      </c>
      <c r="F3880" t="s">
        <v>119</v>
      </c>
      <c r="G3880" t="s">
        <v>161</v>
      </c>
      <c r="H3880" t="s">
        <v>5707</v>
      </c>
      <c r="I3880" t="s">
        <v>6384</v>
      </c>
      <c r="N3880" t="s">
        <v>6349</v>
      </c>
      <c r="O3880" s="5">
        <f>0</f>
        <v>0</v>
      </c>
    </row>
    <row r="3881" spans="1:15" hidden="1" x14ac:dyDescent="0.35">
      <c r="A3881" t="s">
        <v>6942</v>
      </c>
      <c r="B3881" t="s">
        <v>52</v>
      </c>
      <c r="C3881" t="s">
        <v>6383</v>
      </c>
      <c r="D3881" t="s">
        <v>7611</v>
      </c>
      <c r="E3881" t="s">
        <v>119</v>
      </c>
      <c r="F3881" t="s">
        <v>119</v>
      </c>
      <c r="G3881" t="s">
        <v>161</v>
      </c>
      <c r="H3881" t="s">
        <v>5707</v>
      </c>
      <c r="I3881" t="s">
        <v>6384</v>
      </c>
      <c r="N3881" t="s">
        <v>6349</v>
      </c>
      <c r="O3881" s="5">
        <f>0</f>
        <v>0</v>
      </c>
    </row>
    <row r="3882" spans="1:15" hidden="1" x14ac:dyDescent="0.35">
      <c r="A3882" t="s">
        <v>6942</v>
      </c>
      <c r="B3882" t="s">
        <v>52</v>
      </c>
      <c r="C3882" t="s">
        <v>6383</v>
      </c>
      <c r="D3882" t="s">
        <v>7612</v>
      </c>
      <c r="E3882" t="s">
        <v>119</v>
      </c>
      <c r="F3882" t="s">
        <v>119</v>
      </c>
      <c r="G3882" t="s">
        <v>161</v>
      </c>
      <c r="H3882" t="s">
        <v>5707</v>
      </c>
      <c r="I3882" t="s">
        <v>6384</v>
      </c>
      <c r="N3882" t="s">
        <v>6349</v>
      </c>
      <c r="O3882" s="5">
        <f>0</f>
        <v>0</v>
      </c>
    </row>
    <row r="3883" spans="1:15" hidden="1" x14ac:dyDescent="0.35">
      <c r="A3883" t="s">
        <v>6942</v>
      </c>
      <c r="B3883" t="s">
        <v>52</v>
      </c>
      <c r="C3883" t="s">
        <v>6383</v>
      </c>
      <c r="D3883" t="s">
        <v>7613</v>
      </c>
      <c r="E3883" t="s">
        <v>119</v>
      </c>
      <c r="F3883" t="s">
        <v>119</v>
      </c>
      <c r="G3883" t="s">
        <v>161</v>
      </c>
      <c r="H3883" t="s">
        <v>5707</v>
      </c>
      <c r="I3883" t="s">
        <v>6384</v>
      </c>
      <c r="N3883" t="s">
        <v>6349</v>
      </c>
      <c r="O3883" s="5">
        <f>0</f>
        <v>0</v>
      </c>
    </row>
    <row r="3884" spans="1:15" hidden="1" x14ac:dyDescent="0.35">
      <c r="A3884" t="s">
        <v>6942</v>
      </c>
      <c r="B3884" t="s">
        <v>52</v>
      </c>
      <c r="C3884" t="s">
        <v>6383</v>
      </c>
      <c r="D3884" t="s">
        <v>7614</v>
      </c>
      <c r="E3884" t="s">
        <v>119</v>
      </c>
      <c r="F3884" t="s">
        <v>119</v>
      </c>
      <c r="G3884" t="s">
        <v>161</v>
      </c>
      <c r="H3884" t="s">
        <v>5707</v>
      </c>
      <c r="I3884" t="s">
        <v>6384</v>
      </c>
      <c r="N3884" t="s">
        <v>6349</v>
      </c>
      <c r="O3884" s="5">
        <f>0</f>
        <v>0</v>
      </c>
    </row>
    <row r="3885" spans="1:15" hidden="1" x14ac:dyDescent="0.35">
      <c r="A3885" t="s">
        <v>6942</v>
      </c>
      <c r="B3885" t="s">
        <v>52</v>
      </c>
      <c r="C3885" t="s">
        <v>6383</v>
      </c>
      <c r="D3885" t="s">
        <v>7615</v>
      </c>
      <c r="E3885" t="s">
        <v>119</v>
      </c>
      <c r="F3885" t="s">
        <v>119</v>
      </c>
      <c r="G3885" t="s">
        <v>161</v>
      </c>
      <c r="H3885" t="s">
        <v>5707</v>
      </c>
      <c r="I3885" t="s">
        <v>6384</v>
      </c>
      <c r="N3885" t="s">
        <v>6349</v>
      </c>
      <c r="O3885" s="5">
        <f>0</f>
        <v>0</v>
      </c>
    </row>
    <row r="3886" spans="1:15" hidden="1" x14ac:dyDescent="0.35">
      <c r="A3886" t="s">
        <v>6942</v>
      </c>
      <c r="B3886" t="s">
        <v>52</v>
      </c>
      <c r="C3886" t="s">
        <v>6383</v>
      </c>
      <c r="D3886" t="s">
        <v>7616</v>
      </c>
      <c r="E3886" t="s">
        <v>119</v>
      </c>
      <c r="F3886" t="s">
        <v>119</v>
      </c>
      <c r="G3886" t="s">
        <v>161</v>
      </c>
      <c r="H3886" t="s">
        <v>5707</v>
      </c>
      <c r="I3886" t="s">
        <v>6384</v>
      </c>
      <c r="N3886" t="s">
        <v>6349</v>
      </c>
      <c r="O3886" s="5">
        <f>0</f>
        <v>0</v>
      </c>
    </row>
    <row r="3887" spans="1:15" hidden="1" x14ac:dyDescent="0.35">
      <c r="A3887" t="s">
        <v>6942</v>
      </c>
      <c r="B3887" t="s">
        <v>52</v>
      </c>
      <c r="C3887" t="s">
        <v>6383</v>
      </c>
      <c r="D3887" t="s">
        <v>7617</v>
      </c>
      <c r="E3887" t="s">
        <v>119</v>
      </c>
      <c r="F3887" t="s">
        <v>119</v>
      </c>
      <c r="G3887" t="s">
        <v>161</v>
      </c>
      <c r="H3887" t="s">
        <v>5707</v>
      </c>
      <c r="I3887" t="s">
        <v>6384</v>
      </c>
      <c r="N3887" t="s">
        <v>6349</v>
      </c>
      <c r="O3887" s="5">
        <f>0</f>
        <v>0</v>
      </c>
    </row>
    <row r="3888" spans="1:15" hidden="1" x14ac:dyDescent="0.35">
      <c r="A3888" t="s">
        <v>6942</v>
      </c>
      <c r="B3888" t="s">
        <v>52</v>
      </c>
      <c r="C3888" t="s">
        <v>6383</v>
      </c>
      <c r="D3888" t="s">
        <v>7618</v>
      </c>
      <c r="E3888" t="s">
        <v>119</v>
      </c>
      <c r="F3888" t="s">
        <v>119</v>
      </c>
      <c r="G3888" t="s">
        <v>161</v>
      </c>
      <c r="H3888" t="s">
        <v>5707</v>
      </c>
      <c r="I3888" t="s">
        <v>6384</v>
      </c>
      <c r="N3888" t="s">
        <v>6349</v>
      </c>
      <c r="O3888" s="5">
        <f>0</f>
        <v>0</v>
      </c>
    </row>
    <row r="3889" spans="1:15" hidden="1" x14ac:dyDescent="0.35">
      <c r="A3889" t="s">
        <v>6942</v>
      </c>
      <c r="B3889" t="s">
        <v>52</v>
      </c>
      <c r="C3889" t="s">
        <v>6485</v>
      </c>
      <c r="D3889" t="s">
        <v>53</v>
      </c>
      <c r="E3889" t="s">
        <v>119</v>
      </c>
      <c r="F3889" t="s">
        <v>119</v>
      </c>
      <c r="G3889" t="s">
        <v>154</v>
      </c>
      <c r="H3889" t="s">
        <v>5707</v>
      </c>
      <c r="I3889" t="s">
        <v>6487</v>
      </c>
      <c r="N3889" t="s">
        <v>6349</v>
      </c>
      <c r="O3889" s="5">
        <f>0</f>
        <v>0</v>
      </c>
    </row>
    <row r="3890" spans="1:15" hidden="1" x14ac:dyDescent="0.35">
      <c r="A3890" t="s">
        <v>6942</v>
      </c>
      <c r="B3890" t="s">
        <v>52</v>
      </c>
      <c r="C3890" t="s">
        <v>6485</v>
      </c>
      <c r="D3890" t="s">
        <v>53</v>
      </c>
      <c r="E3890" t="s">
        <v>119</v>
      </c>
      <c r="F3890" t="s">
        <v>119</v>
      </c>
      <c r="G3890" t="s">
        <v>162</v>
      </c>
      <c r="H3890" t="s">
        <v>6347</v>
      </c>
      <c r="I3890" t="s">
        <v>6489</v>
      </c>
      <c r="N3890" t="s">
        <v>6349</v>
      </c>
      <c r="O3890" s="5">
        <f>0</f>
        <v>0</v>
      </c>
    </row>
    <row r="3891" spans="1:15" hidden="1" x14ac:dyDescent="0.35">
      <c r="A3891" t="s">
        <v>6942</v>
      </c>
      <c r="B3891" t="s">
        <v>52</v>
      </c>
      <c r="C3891" t="s">
        <v>6485</v>
      </c>
      <c r="D3891" t="s">
        <v>53</v>
      </c>
      <c r="E3891" t="s">
        <v>119</v>
      </c>
      <c r="F3891" t="s">
        <v>119</v>
      </c>
      <c r="G3891" t="s">
        <v>154</v>
      </c>
      <c r="H3891" t="s">
        <v>5707</v>
      </c>
      <c r="I3891" t="s">
        <v>6548</v>
      </c>
      <c r="N3891" t="s">
        <v>6349</v>
      </c>
      <c r="O3891" s="5">
        <f>0</f>
        <v>0</v>
      </c>
    </row>
    <row r="3892" spans="1:15" hidden="1" x14ac:dyDescent="0.35">
      <c r="A3892" t="s">
        <v>6942</v>
      </c>
      <c r="B3892" t="s">
        <v>52</v>
      </c>
      <c r="C3892" t="s">
        <v>6485</v>
      </c>
      <c r="D3892" t="s">
        <v>53</v>
      </c>
      <c r="E3892" t="s">
        <v>119</v>
      </c>
      <c r="F3892" t="s">
        <v>119</v>
      </c>
      <c r="G3892" t="s">
        <v>154</v>
      </c>
      <c r="H3892" t="s">
        <v>5707</v>
      </c>
      <c r="I3892" t="s">
        <v>6491</v>
      </c>
      <c r="N3892" t="s">
        <v>6349</v>
      </c>
      <c r="O3892" s="5">
        <f>0</f>
        <v>0</v>
      </c>
    </row>
    <row r="3893" spans="1:15" hidden="1" x14ac:dyDescent="0.35">
      <c r="A3893" t="s">
        <v>6942</v>
      </c>
      <c r="B3893" t="s">
        <v>1332</v>
      </c>
      <c r="C3893" t="s">
        <v>6367</v>
      </c>
      <c r="D3893" t="s">
        <v>2656</v>
      </c>
      <c r="E3893" t="s">
        <v>119</v>
      </c>
      <c r="F3893" t="s">
        <v>119</v>
      </c>
      <c r="G3893" t="s">
        <v>162</v>
      </c>
      <c r="H3893" t="s">
        <v>6347</v>
      </c>
      <c r="I3893" t="s">
        <v>6370</v>
      </c>
      <c r="N3893" t="s">
        <v>6349</v>
      </c>
      <c r="O3893" s="5">
        <f>0</f>
        <v>0</v>
      </c>
    </row>
    <row r="3894" spans="1:15" hidden="1" x14ac:dyDescent="0.35">
      <c r="A3894" t="s">
        <v>6942</v>
      </c>
      <c r="B3894" t="s">
        <v>1332</v>
      </c>
      <c r="C3894" t="s">
        <v>6367</v>
      </c>
      <c r="D3894" t="s">
        <v>7619</v>
      </c>
      <c r="E3894" t="s">
        <v>119</v>
      </c>
      <c r="F3894" t="s">
        <v>119</v>
      </c>
      <c r="G3894" t="s">
        <v>162</v>
      </c>
      <c r="H3894" t="s">
        <v>6347</v>
      </c>
      <c r="I3894" t="s">
        <v>6370</v>
      </c>
      <c r="N3894" t="s">
        <v>6349</v>
      </c>
      <c r="O3894" s="5">
        <f>0</f>
        <v>0</v>
      </c>
    </row>
    <row r="3895" spans="1:15" hidden="1" x14ac:dyDescent="0.35">
      <c r="A3895" t="s">
        <v>6942</v>
      </c>
      <c r="B3895" t="s">
        <v>1332</v>
      </c>
      <c r="C3895" t="s">
        <v>6371</v>
      </c>
      <c r="D3895" t="s">
        <v>1333</v>
      </c>
      <c r="E3895" t="s">
        <v>119</v>
      </c>
      <c r="F3895" t="s">
        <v>119</v>
      </c>
      <c r="G3895" t="s">
        <v>154</v>
      </c>
      <c r="H3895" t="s">
        <v>5707</v>
      </c>
      <c r="I3895" t="s">
        <v>6425</v>
      </c>
      <c r="N3895" t="s">
        <v>6349</v>
      </c>
      <c r="O3895" s="5">
        <f>0</f>
        <v>0</v>
      </c>
    </row>
    <row r="3896" spans="1:15" hidden="1" x14ac:dyDescent="0.35">
      <c r="A3896" t="s">
        <v>6942</v>
      </c>
      <c r="B3896" t="s">
        <v>1332</v>
      </c>
      <c r="C3896" t="s">
        <v>6371</v>
      </c>
      <c r="D3896" t="s">
        <v>1333</v>
      </c>
      <c r="E3896" t="s">
        <v>119</v>
      </c>
      <c r="F3896" t="s">
        <v>119</v>
      </c>
      <c r="G3896" t="s">
        <v>154</v>
      </c>
      <c r="H3896" t="s">
        <v>6347</v>
      </c>
      <c r="I3896" t="s">
        <v>6417</v>
      </c>
      <c r="N3896" t="s">
        <v>6349</v>
      </c>
      <c r="O3896" s="5">
        <f>0</f>
        <v>0</v>
      </c>
    </row>
    <row r="3897" spans="1:15" hidden="1" x14ac:dyDescent="0.35">
      <c r="A3897" t="s">
        <v>6942</v>
      </c>
      <c r="B3897" t="s">
        <v>1332</v>
      </c>
      <c r="C3897" t="s">
        <v>6371</v>
      </c>
      <c r="D3897" t="s">
        <v>1333</v>
      </c>
      <c r="E3897" t="s">
        <v>119</v>
      </c>
      <c r="F3897" t="s">
        <v>119</v>
      </c>
      <c r="G3897" t="s">
        <v>154</v>
      </c>
      <c r="H3897" t="s">
        <v>5707</v>
      </c>
      <c r="I3897" t="s">
        <v>6372</v>
      </c>
      <c r="N3897" t="s">
        <v>6349</v>
      </c>
      <c r="O3897" s="5">
        <f>0</f>
        <v>0</v>
      </c>
    </row>
    <row r="3898" spans="1:15" hidden="1" x14ac:dyDescent="0.35">
      <c r="A3898" t="s">
        <v>6942</v>
      </c>
      <c r="B3898" t="s">
        <v>1332</v>
      </c>
      <c r="C3898" t="s">
        <v>6371</v>
      </c>
      <c r="D3898" t="s">
        <v>1333</v>
      </c>
      <c r="E3898" t="s">
        <v>119</v>
      </c>
      <c r="F3898" t="s">
        <v>119</v>
      </c>
      <c r="G3898" t="s">
        <v>162</v>
      </c>
      <c r="H3898" t="s">
        <v>5707</v>
      </c>
      <c r="I3898" t="s">
        <v>6421</v>
      </c>
      <c r="N3898" t="s">
        <v>6349</v>
      </c>
      <c r="O3898" s="5">
        <f>0</f>
        <v>0</v>
      </c>
    </row>
    <row r="3899" spans="1:15" hidden="1" x14ac:dyDescent="0.35">
      <c r="A3899" t="s">
        <v>6942</v>
      </c>
      <c r="B3899" t="s">
        <v>1332</v>
      </c>
      <c r="C3899" t="s">
        <v>6371</v>
      </c>
      <c r="D3899" t="s">
        <v>1333</v>
      </c>
      <c r="E3899" t="s">
        <v>119</v>
      </c>
      <c r="F3899" t="s">
        <v>119</v>
      </c>
      <c r="G3899" t="s">
        <v>154</v>
      </c>
      <c r="H3899" t="s">
        <v>6347</v>
      </c>
      <c r="I3899" t="s">
        <v>6376</v>
      </c>
      <c r="N3899" t="s">
        <v>6349</v>
      </c>
      <c r="O3899" s="5">
        <f>0</f>
        <v>0</v>
      </c>
    </row>
    <row r="3900" spans="1:15" hidden="1" x14ac:dyDescent="0.35">
      <c r="A3900" t="s">
        <v>6942</v>
      </c>
      <c r="B3900" t="s">
        <v>1332</v>
      </c>
      <c r="C3900" t="s">
        <v>6371</v>
      </c>
      <c r="D3900" t="s">
        <v>1333</v>
      </c>
      <c r="E3900" t="s">
        <v>119</v>
      </c>
      <c r="F3900" t="s">
        <v>119</v>
      </c>
      <c r="G3900" t="s">
        <v>161</v>
      </c>
      <c r="H3900" t="s">
        <v>6347</v>
      </c>
      <c r="I3900" t="s">
        <v>6420</v>
      </c>
      <c r="N3900" t="s">
        <v>6349</v>
      </c>
      <c r="O3900" s="5">
        <f>0</f>
        <v>0</v>
      </c>
    </row>
    <row r="3901" spans="1:15" hidden="1" x14ac:dyDescent="0.35">
      <c r="A3901" t="s">
        <v>6942</v>
      </c>
      <c r="B3901" t="s">
        <v>1332</v>
      </c>
      <c r="C3901" t="s">
        <v>6371</v>
      </c>
      <c r="D3901" t="s">
        <v>1333</v>
      </c>
      <c r="E3901" t="s">
        <v>119</v>
      </c>
      <c r="F3901" t="s">
        <v>119</v>
      </c>
      <c r="G3901" t="s">
        <v>154</v>
      </c>
      <c r="H3901" t="s">
        <v>5707</v>
      </c>
      <c r="I3901" t="s">
        <v>6418</v>
      </c>
      <c r="N3901" t="s">
        <v>6349</v>
      </c>
      <c r="O3901" s="5">
        <f>0</f>
        <v>0</v>
      </c>
    </row>
    <row r="3902" spans="1:15" hidden="1" x14ac:dyDescent="0.35">
      <c r="A3902" t="s">
        <v>6942</v>
      </c>
      <c r="B3902" t="s">
        <v>1332</v>
      </c>
      <c r="C3902" t="s">
        <v>6371</v>
      </c>
      <c r="D3902" t="s">
        <v>1333</v>
      </c>
      <c r="E3902" t="s">
        <v>119</v>
      </c>
      <c r="F3902" t="s">
        <v>119</v>
      </c>
      <c r="G3902" t="s">
        <v>154</v>
      </c>
      <c r="H3902" t="s">
        <v>5707</v>
      </c>
      <c r="I3902" t="s">
        <v>6377</v>
      </c>
      <c r="N3902" t="s">
        <v>6349</v>
      </c>
      <c r="O3902" s="5">
        <f>0</f>
        <v>0</v>
      </c>
    </row>
    <row r="3903" spans="1:15" hidden="1" x14ac:dyDescent="0.35">
      <c r="A3903" t="s">
        <v>6942</v>
      </c>
      <c r="B3903" t="s">
        <v>1332</v>
      </c>
      <c r="C3903" t="s">
        <v>7313</v>
      </c>
      <c r="D3903" t="s">
        <v>2990</v>
      </c>
      <c r="E3903" t="s">
        <v>119</v>
      </c>
      <c r="F3903" t="s">
        <v>2989</v>
      </c>
      <c r="G3903" t="s">
        <v>154</v>
      </c>
      <c r="H3903" t="s">
        <v>6347</v>
      </c>
      <c r="I3903" t="s">
        <v>6434</v>
      </c>
      <c r="N3903" t="s">
        <v>6349</v>
      </c>
      <c r="O3903" s="5">
        <f>0</f>
        <v>0</v>
      </c>
    </row>
    <row r="3904" spans="1:15" hidden="1" x14ac:dyDescent="0.35">
      <c r="A3904" t="s">
        <v>6942</v>
      </c>
      <c r="B3904" t="s">
        <v>1332</v>
      </c>
      <c r="C3904" t="s">
        <v>7313</v>
      </c>
      <c r="D3904" t="s">
        <v>2990</v>
      </c>
      <c r="E3904" t="s">
        <v>119</v>
      </c>
      <c r="F3904" t="s">
        <v>2989</v>
      </c>
      <c r="G3904" t="s">
        <v>154</v>
      </c>
      <c r="H3904" t="s">
        <v>6347</v>
      </c>
      <c r="I3904" t="s">
        <v>7315</v>
      </c>
      <c r="N3904" t="s">
        <v>6349</v>
      </c>
      <c r="O3904" s="5">
        <f>0</f>
        <v>0</v>
      </c>
    </row>
    <row r="3905" spans="1:15" hidden="1" x14ac:dyDescent="0.35">
      <c r="A3905" t="s">
        <v>6942</v>
      </c>
      <c r="B3905" t="s">
        <v>1332</v>
      </c>
      <c r="C3905" t="s">
        <v>7313</v>
      </c>
      <c r="D3905" t="s">
        <v>2990</v>
      </c>
      <c r="E3905" t="s">
        <v>119</v>
      </c>
      <c r="F3905" t="s">
        <v>7319</v>
      </c>
      <c r="G3905" t="s">
        <v>154</v>
      </c>
      <c r="H3905" t="s">
        <v>6347</v>
      </c>
      <c r="I3905" t="s">
        <v>7320</v>
      </c>
      <c r="N3905" t="s">
        <v>6349</v>
      </c>
      <c r="O3905" s="5">
        <f>0</f>
        <v>0</v>
      </c>
    </row>
    <row r="3906" spans="1:15" hidden="1" x14ac:dyDescent="0.35">
      <c r="A3906" t="s">
        <v>6942</v>
      </c>
      <c r="B3906" t="s">
        <v>1332</v>
      </c>
      <c r="C3906" t="s">
        <v>7313</v>
      </c>
      <c r="D3906" t="s">
        <v>2990</v>
      </c>
      <c r="E3906" t="s">
        <v>119</v>
      </c>
      <c r="F3906" t="s">
        <v>7319</v>
      </c>
      <c r="G3906" t="s">
        <v>154</v>
      </c>
      <c r="H3906" t="s">
        <v>6347</v>
      </c>
      <c r="I3906" t="s">
        <v>7321</v>
      </c>
      <c r="N3906" t="s">
        <v>6349</v>
      </c>
      <c r="O3906" s="5">
        <f>0</f>
        <v>0</v>
      </c>
    </row>
    <row r="3907" spans="1:15" hidden="1" x14ac:dyDescent="0.35">
      <c r="A3907" t="s">
        <v>6942</v>
      </c>
      <c r="B3907" t="s">
        <v>1332</v>
      </c>
      <c r="C3907" t="s">
        <v>7313</v>
      </c>
      <c r="D3907" t="s">
        <v>2990</v>
      </c>
      <c r="E3907" t="s">
        <v>119</v>
      </c>
      <c r="F3907" t="s">
        <v>119</v>
      </c>
      <c r="G3907" t="s">
        <v>154</v>
      </c>
      <c r="H3907" t="s">
        <v>5707</v>
      </c>
      <c r="I3907" t="s">
        <v>6329</v>
      </c>
      <c r="N3907" t="s">
        <v>6349</v>
      </c>
      <c r="O3907" s="5">
        <f>0</f>
        <v>0</v>
      </c>
    </row>
    <row r="3908" spans="1:15" hidden="1" x14ac:dyDescent="0.35">
      <c r="A3908" t="s">
        <v>6942</v>
      </c>
      <c r="B3908" t="s">
        <v>1332</v>
      </c>
      <c r="C3908" t="s">
        <v>7313</v>
      </c>
      <c r="D3908" t="s">
        <v>2990</v>
      </c>
      <c r="E3908" t="s">
        <v>119</v>
      </c>
      <c r="F3908" t="s">
        <v>119</v>
      </c>
      <c r="G3908" t="s">
        <v>154</v>
      </c>
      <c r="H3908" t="s">
        <v>6347</v>
      </c>
      <c r="I3908" t="s">
        <v>7317</v>
      </c>
      <c r="N3908" t="s">
        <v>6349</v>
      </c>
      <c r="O3908" s="5">
        <f>0</f>
        <v>0</v>
      </c>
    </row>
    <row r="3909" spans="1:15" hidden="1" x14ac:dyDescent="0.35">
      <c r="A3909" t="s">
        <v>6942</v>
      </c>
      <c r="B3909" t="s">
        <v>1332</v>
      </c>
      <c r="C3909" t="s">
        <v>7313</v>
      </c>
      <c r="D3909" t="s">
        <v>2990</v>
      </c>
      <c r="E3909" t="s">
        <v>119</v>
      </c>
      <c r="F3909" t="s">
        <v>119</v>
      </c>
      <c r="G3909" t="s">
        <v>154</v>
      </c>
      <c r="H3909" t="s">
        <v>6347</v>
      </c>
      <c r="I3909" t="s">
        <v>7316</v>
      </c>
      <c r="N3909" t="s">
        <v>6349</v>
      </c>
      <c r="O3909" s="5">
        <f>0</f>
        <v>0</v>
      </c>
    </row>
    <row r="3910" spans="1:15" hidden="1" x14ac:dyDescent="0.35">
      <c r="A3910" t="s">
        <v>6942</v>
      </c>
      <c r="B3910" t="s">
        <v>1332</v>
      </c>
      <c r="C3910" t="s">
        <v>7313</v>
      </c>
      <c r="D3910" t="s">
        <v>2990</v>
      </c>
      <c r="E3910" t="s">
        <v>119</v>
      </c>
      <c r="F3910" t="s">
        <v>119</v>
      </c>
      <c r="G3910" t="s">
        <v>154</v>
      </c>
      <c r="H3910" t="s">
        <v>5707</v>
      </c>
      <c r="I3910" t="s">
        <v>7318</v>
      </c>
      <c r="N3910" t="s">
        <v>6349</v>
      </c>
      <c r="O3910" s="5">
        <f>0</f>
        <v>0</v>
      </c>
    </row>
    <row r="3911" spans="1:15" hidden="1" x14ac:dyDescent="0.35">
      <c r="A3911" t="s">
        <v>6942</v>
      </c>
      <c r="B3911" t="s">
        <v>1332</v>
      </c>
      <c r="C3911" t="s">
        <v>6485</v>
      </c>
      <c r="D3911" t="s">
        <v>5675</v>
      </c>
      <c r="E3911" t="s">
        <v>119</v>
      </c>
      <c r="F3911" t="s">
        <v>119</v>
      </c>
      <c r="G3911" t="s">
        <v>154</v>
      </c>
      <c r="H3911" t="s">
        <v>5707</v>
      </c>
      <c r="I3911" t="s">
        <v>6487</v>
      </c>
      <c r="N3911" t="s">
        <v>6349</v>
      </c>
      <c r="O3911" s="5">
        <f>0</f>
        <v>0</v>
      </c>
    </row>
    <row r="3912" spans="1:15" hidden="1" x14ac:dyDescent="0.35">
      <c r="A3912" t="s">
        <v>6942</v>
      </c>
      <c r="B3912" t="s">
        <v>1332</v>
      </c>
      <c r="C3912" t="s">
        <v>6485</v>
      </c>
      <c r="D3912" t="s">
        <v>5675</v>
      </c>
      <c r="E3912" t="s">
        <v>119</v>
      </c>
      <c r="F3912" t="s">
        <v>119</v>
      </c>
      <c r="G3912" t="s">
        <v>154</v>
      </c>
      <c r="H3912" t="s">
        <v>5707</v>
      </c>
      <c r="I3912" t="s">
        <v>6548</v>
      </c>
      <c r="N3912" t="s">
        <v>6349</v>
      </c>
      <c r="O3912" s="5">
        <f>0</f>
        <v>0</v>
      </c>
    </row>
    <row r="3913" spans="1:15" hidden="1" x14ac:dyDescent="0.35">
      <c r="A3913" t="s">
        <v>6942</v>
      </c>
      <c r="B3913" t="s">
        <v>1332</v>
      </c>
      <c r="C3913" t="s">
        <v>6485</v>
      </c>
      <c r="D3913" t="s">
        <v>5675</v>
      </c>
      <c r="E3913" t="s">
        <v>119</v>
      </c>
      <c r="F3913" t="s">
        <v>119</v>
      </c>
      <c r="G3913" t="s">
        <v>154</v>
      </c>
      <c r="H3913" t="s">
        <v>5707</v>
      </c>
      <c r="I3913" t="s">
        <v>6491</v>
      </c>
      <c r="N3913" t="s">
        <v>6349</v>
      </c>
      <c r="O3913" s="5">
        <f>0</f>
        <v>0</v>
      </c>
    </row>
    <row r="3914" spans="1:15" hidden="1" x14ac:dyDescent="0.35">
      <c r="A3914" t="s">
        <v>6942</v>
      </c>
      <c r="B3914" t="s">
        <v>1332</v>
      </c>
      <c r="C3914" t="s">
        <v>6485</v>
      </c>
      <c r="D3914" t="s">
        <v>5675</v>
      </c>
      <c r="E3914" t="s">
        <v>119</v>
      </c>
      <c r="F3914" t="s">
        <v>119</v>
      </c>
      <c r="G3914" t="s">
        <v>154</v>
      </c>
      <c r="H3914" t="s">
        <v>5707</v>
      </c>
      <c r="I3914" t="s">
        <v>6488</v>
      </c>
      <c r="N3914" t="s">
        <v>6349</v>
      </c>
      <c r="O3914" s="5">
        <f>0</f>
        <v>0</v>
      </c>
    </row>
    <row r="3915" spans="1:15" hidden="1" x14ac:dyDescent="0.35">
      <c r="A3915" t="s">
        <v>6942</v>
      </c>
      <c r="B3915" t="s">
        <v>1332</v>
      </c>
      <c r="C3915" t="s">
        <v>6485</v>
      </c>
      <c r="D3915" t="s">
        <v>5675</v>
      </c>
      <c r="E3915" t="s">
        <v>119</v>
      </c>
      <c r="F3915" t="s">
        <v>119</v>
      </c>
      <c r="G3915" t="s">
        <v>162</v>
      </c>
      <c r="H3915" t="s">
        <v>6347</v>
      </c>
      <c r="I3915" t="s">
        <v>6489</v>
      </c>
      <c r="N3915" t="s">
        <v>6349</v>
      </c>
      <c r="O3915" s="5">
        <f>0</f>
        <v>0</v>
      </c>
    </row>
    <row r="3916" spans="1:15" hidden="1" x14ac:dyDescent="0.35">
      <c r="A3916" t="s">
        <v>6942</v>
      </c>
      <c r="B3916" t="s">
        <v>1332</v>
      </c>
      <c r="C3916" t="s">
        <v>6357</v>
      </c>
      <c r="D3916" t="s">
        <v>7620</v>
      </c>
      <c r="E3916" t="s">
        <v>119</v>
      </c>
      <c r="F3916" t="s">
        <v>119</v>
      </c>
      <c r="G3916" t="s">
        <v>162</v>
      </c>
      <c r="H3916" t="s">
        <v>6347</v>
      </c>
      <c r="I3916" t="s">
        <v>6359</v>
      </c>
      <c r="N3916" t="s">
        <v>6349</v>
      </c>
      <c r="O3916" s="5">
        <f>0</f>
        <v>0</v>
      </c>
    </row>
    <row r="3917" spans="1:15" hidden="1" x14ac:dyDescent="0.35">
      <c r="A3917" t="s">
        <v>6942</v>
      </c>
      <c r="B3917" t="s">
        <v>1332</v>
      </c>
      <c r="C3917" t="s">
        <v>6357</v>
      </c>
      <c r="D3917" t="s">
        <v>7620</v>
      </c>
      <c r="E3917" t="s">
        <v>6360</v>
      </c>
      <c r="F3917" t="s">
        <v>119</v>
      </c>
      <c r="G3917" t="s">
        <v>162</v>
      </c>
      <c r="H3917" t="s">
        <v>6347</v>
      </c>
      <c r="I3917" t="s">
        <v>6362</v>
      </c>
      <c r="N3917" t="s">
        <v>6349</v>
      </c>
      <c r="O3917" s="5">
        <f>0</f>
        <v>0</v>
      </c>
    </row>
    <row r="3918" spans="1:15" hidden="1" x14ac:dyDescent="0.35">
      <c r="A3918" t="s">
        <v>6942</v>
      </c>
      <c r="B3918" t="s">
        <v>1332</v>
      </c>
      <c r="C3918" t="s">
        <v>6357</v>
      </c>
      <c r="D3918" t="s">
        <v>7620</v>
      </c>
      <c r="E3918" t="s">
        <v>6360</v>
      </c>
      <c r="F3918" t="s">
        <v>119</v>
      </c>
      <c r="G3918" t="s">
        <v>162</v>
      </c>
      <c r="H3918" t="s">
        <v>6347</v>
      </c>
      <c r="I3918" t="s">
        <v>6361</v>
      </c>
      <c r="N3918" t="s">
        <v>6349</v>
      </c>
      <c r="O3918" s="5">
        <f>0</f>
        <v>0</v>
      </c>
    </row>
    <row r="3919" spans="1:15" hidden="1" x14ac:dyDescent="0.35">
      <c r="A3919" t="s">
        <v>6942</v>
      </c>
      <c r="B3919" t="s">
        <v>1332</v>
      </c>
      <c r="C3919" t="s">
        <v>6363</v>
      </c>
      <c r="D3919" t="s">
        <v>3414</v>
      </c>
      <c r="E3919" t="s">
        <v>119</v>
      </c>
      <c r="F3919" t="s">
        <v>119</v>
      </c>
      <c r="G3919" t="s">
        <v>162</v>
      </c>
      <c r="H3919" t="s">
        <v>5707</v>
      </c>
      <c r="I3919" t="s">
        <v>6534</v>
      </c>
      <c r="N3919" t="s">
        <v>6349</v>
      </c>
      <c r="O3919" s="5">
        <f>0</f>
        <v>0</v>
      </c>
    </row>
    <row r="3920" spans="1:15" hidden="1" x14ac:dyDescent="0.35">
      <c r="A3920" t="s">
        <v>6942</v>
      </c>
      <c r="B3920" t="s">
        <v>1332</v>
      </c>
      <c r="C3920" t="s">
        <v>6363</v>
      </c>
      <c r="D3920" t="s">
        <v>3414</v>
      </c>
      <c r="E3920" t="s">
        <v>119</v>
      </c>
      <c r="F3920" t="s">
        <v>119</v>
      </c>
      <c r="G3920" t="s">
        <v>154</v>
      </c>
      <c r="H3920" t="s">
        <v>5707</v>
      </c>
      <c r="I3920" t="s">
        <v>6364</v>
      </c>
      <c r="N3920" t="s">
        <v>6349</v>
      </c>
      <c r="O3920" s="5">
        <f>0</f>
        <v>0</v>
      </c>
    </row>
    <row r="3921" spans="1:15" hidden="1" x14ac:dyDescent="0.35">
      <c r="A3921" t="s">
        <v>6942</v>
      </c>
      <c r="B3921" t="s">
        <v>2956</v>
      </c>
      <c r="C3921" t="s">
        <v>6442</v>
      </c>
      <c r="D3921" t="s">
        <v>2957</v>
      </c>
      <c r="E3921" t="s">
        <v>119</v>
      </c>
      <c r="F3921" t="s">
        <v>119</v>
      </c>
      <c r="G3921" t="s">
        <v>154</v>
      </c>
      <c r="H3921" t="s">
        <v>5707</v>
      </c>
      <c r="I3921" t="s">
        <v>6454</v>
      </c>
      <c r="N3921" t="s">
        <v>6349</v>
      </c>
      <c r="O3921" s="5">
        <f>0</f>
        <v>0</v>
      </c>
    </row>
    <row r="3922" spans="1:15" hidden="1" x14ac:dyDescent="0.35">
      <c r="A3922" t="s">
        <v>6942</v>
      </c>
      <c r="B3922" t="s">
        <v>2956</v>
      </c>
      <c r="C3922" t="s">
        <v>6442</v>
      </c>
      <c r="D3922" t="s">
        <v>2957</v>
      </c>
      <c r="E3922" t="s">
        <v>119</v>
      </c>
      <c r="F3922" t="s">
        <v>119</v>
      </c>
      <c r="G3922" t="s">
        <v>159</v>
      </c>
      <c r="H3922" t="s">
        <v>6347</v>
      </c>
      <c r="I3922" t="s">
        <v>6758</v>
      </c>
      <c r="N3922" t="s">
        <v>6349</v>
      </c>
      <c r="O3922" s="5">
        <f>0</f>
        <v>0</v>
      </c>
    </row>
    <row r="3923" spans="1:15" hidden="1" x14ac:dyDescent="0.35">
      <c r="A3923" t="s">
        <v>6942</v>
      </c>
      <c r="B3923" t="s">
        <v>2956</v>
      </c>
      <c r="C3923" t="s">
        <v>6442</v>
      </c>
      <c r="D3923" t="s">
        <v>2957</v>
      </c>
      <c r="E3923" t="s">
        <v>119</v>
      </c>
      <c r="F3923" t="s">
        <v>119</v>
      </c>
      <c r="G3923" t="s">
        <v>162</v>
      </c>
      <c r="H3923" t="s">
        <v>6347</v>
      </c>
      <c r="I3923" t="s">
        <v>6455</v>
      </c>
      <c r="N3923" t="s">
        <v>6349</v>
      </c>
      <c r="O3923" s="5">
        <f>0</f>
        <v>0</v>
      </c>
    </row>
    <row r="3924" spans="1:15" hidden="1" x14ac:dyDescent="0.35">
      <c r="A3924" t="s">
        <v>6942</v>
      </c>
      <c r="B3924" t="s">
        <v>2956</v>
      </c>
      <c r="C3924" t="s">
        <v>6442</v>
      </c>
      <c r="D3924" t="s">
        <v>2957</v>
      </c>
      <c r="E3924" t="s">
        <v>119</v>
      </c>
      <c r="F3924" t="s">
        <v>119</v>
      </c>
      <c r="G3924" t="s">
        <v>154</v>
      </c>
      <c r="H3924" t="s">
        <v>6347</v>
      </c>
      <c r="I3924" t="s">
        <v>7287</v>
      </c>
      <c r="N3924" t="s">
        <v>6349</v>
      </c>
      <c r="O3924" s="5">
        <f>0</f>
        <v>0</v>
      </c>
    </row>
    <row r="3925" spans="1:15" hidden="1" x14ac:dyDescent="0.35">
      <c r="A3925" t="s">
        <v>6942</v>
      </c>
      <c r="B3925" t="s">
        <v>2956</v>
      </c>
      <c r="C3925" t="s">
        <v>6442</v>
      </c>
      <c r="D3925" t="s">
        <v>2957</v>
      </c>
      <c r="E3925" t="s">
        <v>119</v>
      </c>
      <c r="F3925" t="s">
        <v>119</v>
      </c>
      <c r="G3925" t="s">
        <v>162</v>
      </c>
      <c r="H3925" t="s">
        <v>6347</v>
      </c>
      <c r="I3925" t="s">
        <v>6453</v>
      </c>
      <c r="N3925" t="s">
        <v>6349</v>
      </c>
      <c r="O3925" s="5">
        <f>0</f>
        <v>0</v>
      </c>
    </row>
    <row r="3926" spans="1:15" hidden="1" x14ac:dyDescent="0.35">
      <c r="A3926" t="s">
        <v>6942</v>
      </c>
      <c r="B3926" t="s">
        <v>2956</v>
      </c>
      <c r="C3926" t="s">
        <v>6442</v>
      </c>
      <c r="D3926" t="s">
        <v>2957</v>
      </c>
      <c r="E3926" t="s">
        <v>119</v>
      </c>
      <c r="F3926" t="s">
        <v>119</v>
      </c>
      <c r="G3926" t="s">
        <v>162</v>
      </c>
      <c r="H3926" t="s">
        <v>5707</v>
      </c>
      <c r="I3926" t="s">
        <v>6452</v>
      </c>
      <c r="N3926" t="s">
        <v>6349</v>
      </c>
      <c r="O3926" s="5">
        <f>0</f>
        <v>0</v>
      </c>
    </row>
    <row r="3927" spans="1:15" hidden="1" x14ac:dyDescent="0.35">
      <c r="A3927" t="s">
        <v>6942</v>
      </c>
      <c r="B3927" t="s">
        <v>2956</v>
      </c>
      <c r="C3927" t="s">
        <v>6357</v>
      </c>
      <c r="D3927" t="s">
        <v>7621</v>
      </c>
      <c r="E3927" t="s">
        <v>6360</v>
      </c>
      <c r="F3927" t="s">
        <v>119</v>
      </c>
      <c r="G3927" t="s">
        <v>162</v>
      </c>
      <c r="H3927" t="s">
        <v>6347</v>
      </c>
      <c r="I3927" t="s">
        <v>6361</v>
      </c>
      <c r="N3927" t="s">
        <v>6349</v>
      </c>
      <c r="O3927" s="5">
        <f>0</f>
        <v>0</v>
      </c>
    </row>
    <row r="3928" spans="1:15" hidden="1" x14ac:dyDescent="0.35">
      <c r="A3928" t="s">
        <v>6942</v>
      </c>
      <c r="B3928" t="s">
        <v>2956</v>
      </c>
      <c r="C3928" t="s">
        <v>6357</v>
      </c>
      <c r="D3928" t="s">
        <v>7621</v>
      </c>
      <c r="E3928" t="s">
        <v>6360</v>
      </c>
      <c r="F3928" t="s">
        <v>119</v>
      </c>
      <c r="G3928" t="s">
        <v>162</v>
      </c>
      <c r="H3928" t="s">
        <v>6347</v>
      </c>
      <c r="I3928" t="s">
        <v>6362</v>
      </c>
      <c r="N3928" t="s">
        <v>6349</v>
      </c>
      <c r="O3928" s="5">
        <f>0</f>
        <v>0</v>
      </c>
    </row>
    <row r="3929" spans="1:15" hidden="1" x14ac:dyDescent="0.35">
      <c r="A3929" t="s">
        <v>6942</v>
      </c>
      <c r="B3929" t="s">
        <v>2956</v>
      </c>
      <c r="C3929" t="s">
        <v>6357</v>
      </c>
      <c r="D3929" t="s">
        <v>7621</v>
      </c>
      <c r="E3929" t="s">
        <v>119</v>
      </c>
      <c r="F3929" t="s">
        <v>119</v>
      </c>
      <c r="G3929" t="s">
        <v>162</v>
      </c>
      <c r="H3929" t="s">
        <v>6347</v>
      </c>
      <c r="I3929" t="s">
        <v>6359</v>
      </c>
      <c r="N3929" t="s">
        <v>6349</v>
      </c>
      <c r="O3929" s="5">
        <f>0</f>
        <v>0</v>
      </c>
    </row>
    <row r="3930" spans="1:15" hidden="1" x14ac:dyDescent="0.35">
      <c r="A3930" t="s">
        <v>6942</v>
      </c>
      <c r="B3930" t="s">
        <v>2956</v>
      </c>
      <c r="C3930" t="s">
        <v>6357</v>
      </c>
      <c r="D3930" t="s">
        <v>7622</v>
      </c>
      <c r="E3930" t="s">
        <v>6360</v>
      </c>
      <c r="F3930" t="s">
        <v>119</v>
      </c>
      <c r="G3930" t="s">
        <v>162</v>
      </c>
      <c r="H3930" t="s">
        <v>6347</v>
      </c>
      <c r="I3930" t="s">
        <v>6361</v>
      </c>
      <c r="N3930" t="s">
        <v>6349</v>
      </c>
      <c r="O3930" s="5">
        <f>0</f>
        <v>0</v>
      </c>
    </row>
    <row r="3931" spans="1:15" hidden="1" x14ac:dyDescent="0.35">
      <c r="A3931" t="s">
        <v>6942</v>
      </c>
      <c r="B3931" t="s">
        <v>2956</v>
      </c>
      <c r="C3931" t="s">
        <v>6357</v>
      </c>
      <c r="D3931" t="s">
        <v>7622</v>
      </c>
      <c r="E3931" t="s">
        <v>119</v>
      </c>
      <c r="F3931" t="s">
        <v>119</v>
      </c>
      <c r="G3931" t="s">
        <v>162</v>
      </c>
      <c r="H3931" t="s">
        <v>6347</v>
      </c>
      <c r="I3931" t="s">
        <v>6359</v>
      </c>
      <c r="N3931" t="s">
        <v>6349</v>
      </c>
      <c r="O3931" s="5">
        <f>0</f>
        <v>0</v>
      </c>
    </row>
    <row r="3932" spans="1:15" hidden="1" x14ac:dyDescent="0.35">
      <c r="A3932" t="s">
        <v>6942</v>
      </c>
      <c r="B3932" t="s">
        <v>2956</v>
      </c>
      <c r="C3932" t="s">
        <v>6357</v>
      </c>
      <c r="D3932" t="s">
        <v>7623</v>
      </c>
      <c r="E3932" t="s">
        <v>6360</v>
      </c>
      <c r="F3932" t="s">
        <v>119</v>
      </c>
      <c r="G3932" t="s">
        <v>162</v>
      </c>
      <c r="H3932" t="s">
        <v>6347</v>
      </c>
      <c r="I3932" t="s">
        <v>6361</v>
      </c>
      <c r="N3932" t="s">
        <v>6349</v>
      </c>
      <c r="O3932" s="5">
        <f>0</f>
        <v>0</v>
      </c>
    </row>
    <row r="3933" spans="1:15" hidden="1" x14ac:dyDescent="0.35">
      <c r="A3933" t="s">
        <v>6942</v>
      </c>
      <c r="B3933" t="s">
        <v>2956</v>
      </c>
      <c r="C3933" t="s">
        <v>6357</v>
      </c>
      <c r="D3933" t="s">
        <v>7623</v>
      </c>
      <c r="E3933" t="s">
        <v>6360</v>
      </c>
      <c r="F3933" t="s">
        <v>119</v>
      </c>
      <c r="G3933" t="s">
        <v>162</v>
      </c>
      <c r="H3933" t="s">
        <v>6347</v>
      </c>
      <c r="I3933" t="s">
        <v>6362</v>
      </c>
      <c r="N3933" t="s">
        <v>6349</v>
      </c>
      <c r="O3933" s="5">
        <f>0</f>
        <v>0</v>
      </c>
    </row>
    <row r="3934" spans="1:15" hidden="1" x14ac:dyDescent="0.35">
      <c r="A3934" t="s">
        <v>6942</v>
      </c>
      <c r="B3934" t="s">
        <v>2956</v>
      </c>
      <c r="C3934" t="s">
        <v>6357</v>
      </c>
      <c r="D3934" t="s">
        <v>7623</v>
      </c>
      <c r="E3934" t="s">
        <v>119</v>
      </c>
      <c r="F3934" t="s">
        <v>119</v>
      </c>
      <c r="G3934" t="s">
        <v>162</v>
      </c>
      <c r="H3934" t="s">
        <v>6347</v>
      </c>
      <c r="I3934" t="s">
        <v>6359</v>
      </c>
      <c r="N3934" t="s">
        <v>6349</v>
      </c>
      <c r="O3934" s="5">
        <f>0</f>
        <v>0</v>
      </c>
    </row>
    <row r="3935" spans="1:15" hidden="1" x14ac:dyDescent="0.35">
      <c r="A3935" t="s">
        <v>6942</v>
      </c>
      <c r="B3935" t="s">
        <v>2956</v>
      </c>
      <c r="C3935" t="s">
        <v>6357</v>
      </c>
      <c r="D3935" t="s">
        <v>7624</v>
      </c>
      <c r="E3935" t="s">
        <v>119</v>
      </c>
      <c r="F3935" t="s">
        <v>119</v>
      </c>
      <c r="G3935" t="s">
        <v>162</v>
      </c>
      <c r="H3935" t="s">
        <v>6347</v>
      </c>
      <c r="I3935" t="s">
        <v>6359</v>
      </c>
      <c r="N3935" t="s">
        <v>6349</v>
      </c>
      <c r="O3935" s="5">
        <f>0</f>
        <v>0</v>
      </c>
    </row>
    <row r="3936" spans="1:15" hidden="1" x14ac:dyDescent="0.35">
      <c r="A3936" t="s">
        <v>6942</v>
      </c>
      <c r="B3936" t="s">
        <v>2956</v>
      </c>
      <c r="C3936" t="s">
        <v>6357</v>
      </c>
      <c r="D3936" t="s">
        <v>7625</v>
      </c>
      <c r="E3936" t="s">
        <v>119</v>
      </c>
      <c r="F3936" t="s">
        <v>119</v>
      </c>
      <c r="G3936" t="s">
        <v>162</v>
      </c>
      <c r="H3936" t="s">
        <v>6347</v>
      </c>
      <c r="I3936" t="s">
        <v>6359</v>
      </c>
      <c r="N3936" t="s">
        <v>6349</v>
      </c>
      <c r="O3936" s="5">
        <f>0</f>
        <v>0</v>
      </c>
    </row>
    <row r="3937" spans="1:15" hidden="1" x14ac:dyDescent="0.35">
      <c r="A3937" t="s">
        <v>6942</v>
      </c>
      <c r="B3937" t="s">
        <v>2956</v>
      </c>
      <c r="C3937" t="s">
        <v>6357</v>
      </c>
      <c r="D3937" t="s">
        <v>7625</v>
      </c>
      <c r="E3937" t="s">
        <v>6360</v>
      </c>
      <c r="F3937" t="s">
        <v>119</v>
      </c>
      <c r="G3937" t="s">
        <v>162</v>
      </c>
      <c r="H3937" t="s">
        <v>6347</v>
      </c>
      <c r="I3937" t="s">
        <v>6362</v>
      </c>
      <c r="N3937" t="s">
        <v>6349</v>
      </c>
      <c r="O3937" s="5">
        <f>0</f>
        <v>0</v>
      </c>
    </row>
    <row r="3938" spans="1:15" hidden="1" x14ac:dyDescent="0.35">
      <c r="A3938" t="s">
        <v>6942</v>
      </c>
      <c r="B3938" t="s">
        <v>2956</v>
      </c>
      <c r="C3938" t="s">
        <v>6357</v>
      </c>
      <c r="D3938" t="s">
        <v>7626</v>
      </c>
      <c r="E3938" t="s">
        <v>6360</v>
      </c>
      <c r="F3938" t="s">
        <v>119</v>
      </c>
      <c r="G3938" t="s">
        <v>162</v>
      </c>
      <c r="H3938" t="s">
        <v>6347</v>
      </c>
      <c r="I3938" t="s">
        <v>6361</v>
      </c>
      <c r="N3938" t="s">
        <v>6349</v>
      </c>
      <c r="O3938" s="5">
        <f>0</f>
        <v>0</v>
      </c>
    </row>
    <row r="3939" spans="1:15" hidden="1" x14ac:dyDescent="0.35">
      <c r="A3939" t="s">
        <v>6942</v>
      </c>
      <c r="B3939" t="s">
        <v>2956</v>
      </c>
      <c r="C3939" t="s">
        <v>6357</v>
      </c>
      <c r="D3939" t="s">
        <v>7626</v>
      </c>
      <c r="E3939" t="s">
        <v>119</v>
      </c>
      <c r="F3939" t="s">
        <v>119</v>
      </c>
      <c r="G3939" t="s">
        <v>162</v>
      </c>
      <c r="H3939" t="s">
        <v>6347</v>
      </c>
      <c r="I3939" t="s">
        <v>6359</v>
      </c>
      <c r="N3939" t="s">
        <v>6349</v>
      </c>
      <c r="O3939" s="5">
        <f>0</f>
        <v>0</v>
      </c>
    </row>
    <row r="3940" spans="1:15" hidden="1" x14ac:dyDescent="0.35">
      <c r="A3940" t="s">
        <v>6942</v>
      </c>
      <c r="B3940" t="s">
        <v>2956</v>
      </c>
      <c r="C3940" t="s">
        <v>6357</v>
      </c>
      <c r="D3940" t="s">
        <v>7626</v>
      </c>
      <c r="E3940" t="s">
        <v>6360</v>
      </c>
      <c r="F3940" t="s">
        <v>119</v>
      </c>
      <c r="G3940" t="s">
        <v>162</v>
      </c>
      <c r="H3940" t="s">
        <v>6347</v>
      </c>
      <c r="I3940" t="s">
        <v>6362</v>
      </c>
      <c r="N3940" t="s">
        <v>6349</v>
      </c>
      <c r="O3940" s="5">
        <f>0</f>
        <v>0</v>
      </c>
    </row>
    <row r="3941" spans="1:15" hidden="1" x14ac:dyDescent="0.35">
      <c r="A3941" t="s">
        <v>6942</v>
      </c>
      <c r="B3941" t="s">
        <v>2956</v>
      </c>
      <c r="C3941" t="s">
        <v>6357</v>
      </c>
      <c r="D3941" t="s">
        <v>7627</v>
      </c>
      <c r="E3941" t="s">
        <v>6360</v>
      </c>
      <c r="F3941" t="s">
        <v>119</v>
      </c>
      <c r="G3941" t="s">
        <v>162</v>
      </c>
      <c r="H3941" t="s">
        <v>6347</v>
      </c>
      <c r="I3941" t="s">
        <v>6362</v>
      </c>
      <c r="N3941" t="s">
        <v>6349</v>
      </c>
      <c r="O3941" s="5">
        <f>0</f>
        <v>0</v>
      </c>
    </row>
    <row r="3942" spans="1:15" hidden="1" x14ac:dyDescent="0.35">
      <c r="A3942" t="s">
        <v>6942</v>
      </c>
      <c r="B3942" t="s">
        <v>2956</v>
      </c>
      <c r="C3942" t="s">
        <v>6357</v>
      </c>
      <c r="D3942" t="s">
        <v>7627</v>
      </c>
      <c r="E3942" t="s">
        <v>119</v>
      </c>
      <c r="F3942" t="s">
        <v>119</v>
      </c>
      <c r="G3942" t="s">
        <v>162</v>
      </c>
      <c r="H3942" t="s">
        <v>6347</v>
      </c>
      <c r="I3942" t="s">
        <v>6359</v>
      </c>
      <c r="N3942" t="s">
        <v>6349</v>
      </c>
      <c r="O3942" s="5">
        <f>0</f>
        <v>0</v>
      </c>
    </row>
    <row r="3943" spans="1:15" hidden="1" x14ac:dyDescent="0.35">
      <c r="A3943" t="s">
        <v>6942</v>
      </c>
      <c r="B3943" t="s">
        <v>2956</v>
      </c>
      <c r="C3943" t="s">
        <v>6357</v>
      </c>
      <c r="D3943" t="s">
        <v>7628</v>
      </c>
      <c r="E3943" t="s">
        <v>119</v>
      </c>
      <c r="F3943" t="s">
        <v>119</v>
      </c>
      <c r="G3943" t="s">
        <v>162</v>
      </c>
      <c r="H3943" t="s">
        <v>6347</v>
      </c>
      <c r="I3943" t="s">
        <v>6359</v>
      </c>
      <c r="N3943" t="s">
        <v>6349</v>
      </c>
      <c r="O3943" s="5">
        <f>0</f>
        <v>0</v>
      </c>
    </row>
    <row r="3944" spans="1:15" hidden="1" x14ac:dyDescent="0.35">
      <c r="A3944" t="s">
        <v>6942</v>
      </c>
      <c r="B3944" t="s">
        <v>2956</v>
      </c>
      <c r="C3944" t="s">
        <v>6357</v>
      </c>
      <c r="D3944" t="s">
        <v>7628</v>
      </c>
      <c r="E3944" t="s">
        <v>6360</v>
      </c>
      <c r="F3944" t="s">
        <v>119</v>
      </c>
      <c r="G3944" t="s">
        <v>162</v>
      </c>
      <c r="H3944" t="s">
        <v>6347</v>
      </c>
      <c r="I3944" t="s">
        <v>6361</v>
      </c>
      <c r="N3944" t="s">
        <v>6349</v>
      </c>
      <c r="O3944" s="5">
        <f>0</f>
        <v>0</v>
      </c>
    </row>
    <row r="3945" spans="1:15" hidden="1" x14ac:dyDescent="0.35">
      <c r="A3945" t="s">
        <v>6942</v>
      </c>
      <c r="B3945" t="s">
        <v>2956</v>
      </c>
      <c r="C3945" t="s">
        <v>6357</v>
      </c>
      <c r="D3945" t="s">
        <v>7629</v>
      </c>
      <c r="E3945" t="s">
        <v>6360</v>
      </c>
      <c r="F3945" t="s">
        <v>119</v>
      </c>
      <c r="G3945" t="s">
        <v>162</v>
      </c>
      <c r="H3945" t="s">
        <v>6347</v>
      </c>
      <c r="I3945" t="s">
        <v>6362</v>
      </c>
      <c r="N3945" t="s">
        <v>6349</v>
      </c>
      <c r="O3945" s="5">
        <f>0</f>
        <v>0</v>
      </c>
    </row>
    <row r="3946" spans="1:15" hidden="1" x14ac:dyDescent="0.35">
      <c r="A3946" t="s">
        <v>6942</v>
      </c>
      <c r="B3946" t="s">
        <v>2956</v>
      </c>
      <c r="C3946" t="s">
        <v>6357</v>
      </c>
      <c r="D3946" t="s">
        <v>7629</v>
      </c>
      <c r="E3946" t="s">
        <v>119</v>
      </c>
      <c r="F3946" t="s">
        <v>119</v>
      </c>
      <c r="G3946" t="s">
        <v>162</v>
      </c>
      <c r="H3946" t="s">
        <v>6347</v>
      </c>
      <c r="I3946" t="s">
        <v>6359</v>
      </c>
      <c r="N3946" t="s">
        <v>6349</v>
      </c>
      <c r="O3946" s="5">
        <f>0</f>
        <v>0</v>
      </c>
    </row>
    <row r="3947" spans="1:15" hidden="1" x14ac:dyDescent="0.35">
      <c r="A3947" t="s">
        <v>6942</v>
      </c>
      <c r="B3947" t="s">
        <v>2956</v>
      </c>
      <c r="C3947" t="s">
        <v>6357</v>
      </c>
      <c r="D3947" t="s">
        <v>7629</v>
      </c>
      <c r="E3947" t="s">
        <v>6360</v>
      </c>
      <c r="F3947" t="s">
        <v>119</v>
      </c>
      <c r="G3947" t="s">
        <v>162</v>
      </c>
      <c r="H3947" t="s">
        <v>6347</v>
      </c>
      <c r="I3947" t="s">
        <v>6361</v>
      </c>
      <c r="N3947" t="s">
        <v>6349</v>
      </c>
      <c r="O3947" s="5">
        <f>0</f>
        <v>0</v>
      </c>
    </row>
    <row r="3948" spans="1:15" hidden="1" x14ac:dyDescent="0.35">
      <c r="A3948" t="s">
        <v>6942</v>
      </c>
      <c r="B3948" t="s">
        <v>2956</v>
      </c>
      <c r="C3948" t="s">
        <v>6357</v>
      </c>
      <c r="D3948" t="s">
        <v>7630</v>
      </c>
      <c r="E3948" t="s">
        <v>119</v>
      </c>
      <c r="F3948" t="s">
        <v>119</v>
      </c>
      <c r="G3948" t="s">
        <v>162</v>
      </c>
      <c r="H3948" t="s">
        <v>6347</v>
      </c>
      <c r="I3948" t="s">
        <v>6359</v>
      </c>
      <c r="N3948" t="s">
        <v>6349</v>
      </c>
      <c r="O3948" s="5">
        <f>0</f>
        <v>0</v>
      </c>
    </row>
    <row r="3949" spans="1:15" hidden="1" x14ac:dyDescent="0.35">
      <c r="A3949" t="s">
        <v>6942</v>
      </c>
      <c r="B3949" t="s">
        <v>2956</v>
      </c>
      <c r="C3949" t="s">
        <v>6363</v>
      </c>
      <c r="D3949" t="s">
        <v>6061</v>
      </c>
      <c r="E3949" t="s">
        <v>119</v>
      </c>
      <c r="F3949" t="s">
        <v>119</v>
      </c>
      <c r="G3949" t="s">
        <v>162</v>
      </c>
      <c r="H3949" t="s">
        <v>6347</v>
      </c>
      <c r="I3949" t="s">
        <v>6533</v>
      </c>
      <c r="N3949" t="s">
        <v>6349</v>
      </c>
      <c r="O3949" s="5">
        <f>0</f>
        <v>0</v>
      </c>
    </row>
    <row r="3950" spans="1:15" hidden="1" x14ac:dyDescent="0.35">
      <c r="A3950" t="s">
        <v>6942</v>
      </c>
      <c r="B3950" t="s">
        <v>2956</v>
      </c>
      <c r="C3950" t="s">
        <v>6363</v>
      </c>
      <c r="D3950" t="s">
        <v>6061</v>
      </c>
      <c r="E3950" t="s">
        <v>119</v>
      </c>
      <c r="F3950" t="s">
        <v>119</v>
      </c>
      <c r="G3950" t="s">
        <v>154</v>
      </c>
      <c r="H3950" t="s">
        <v>5707</v>
      </c>
      <c r="I3950" t="s">
        <v>6546</v>
      </c>
      <c r="N3950" t="s">
        <v>6349</v>
      </c>
      <c r="O3950" s="5">
        <f>0</f>
        <v>0</v>
      </c>
    </row>
    <row r="3951" spans="1:15" hidden="1" x14ac:dyDescent="0.35">
      <c r="A3951" t="s">
        <v>6942</v>
      </c>
      <c r="B3951" t="s">
        <v>2956</v>
      </c>
      <c r="C3951" t="s">
        <v>6363</v>
      </c>
      <c r="D3951" t="s">
        <v>6065</v>
      </c>
      <c r="E3951" t="s">
        <v>119</v>
      </c>
      <c r="F3951" t="s">
        <v>119</v>
      </c>
      <c r="G3951" t="s">
        <v>154</v>
      </c>
      <c r="H3951" t="s">
        <v>5707</v>
      </c>
      <c r="I3951" t="s">
        <v>6546</v>
      </c>
      <c r="N3951" t="s">
        <v>6349</v>
      </c>
      <c r="O3951" s="5">
        <f>0</f>
        <v>0</v>
      </c>
    </row>
    <row r="3952" spans="1:15" hidden="1" x14ac:dyDescent="0.35">
      <c r="A3952" t="s">
        <v>6942</v>
      </c>
      <c r="B3952" t="s">
        <v>2956</v>
      </c>
      <c r="C3952" t="s">
        <v>6363</v>
      </c>
      <c r="D3952" t="s">
        <v>6065</v>
      </c>
      <c r="E3952" t="s">
        <v>119</v>
      </c>
      <c r="F3952" t="s">
        <v>119</v>
      </c>
      <c r="G3952" t="s">
        <v>154</v>
      </c>
      <c r="H3952" t="s">
        <v>6347</v>
      </c>
      <c r="I3952" t="s">
        <v>6547</v>
      </c>
      <c r="N3952" t="s">
        <v>6349</v>
      </c>
      <c r="O3952" s="5">
        <f>0</f>
        <v>0</v>
      </c>
    </row>
    <row r="3953" spans="1:15" hidden="1" x14ac:dyDescent="0.35">
      <c r="A3953" t="s">
        <v>6942</v>
      </c>
      <c r="B3953" t="s">
        <v>2956</v>
      </c>
      <c r="C3953" t="s">
        <v>6363</v>
      </c>
      <c r="D3953" t="s">
        <v>6065</v>
      </c>
      <c r="E3953" t="s">
        <v>119</v>
      </c>
      <c r="F3953" t="s">
        <v>119</v>
      </c>
      <c r="G3953" t="s">
        <v>162</v>
      </c>
      <c r="H3953" t="s">
        <v>6347</v>
      </c>
      <c r="I3953" t="s">
        <v>6533</v>
      </c>
      <c r="N3953" t="s">
        <v>6349</v>
      </c>
      <c r="O3953" s="5">
        <f>0</f>
        <v>0</v>
      </c>
    </row>
    <row r="3954" spans="1:15" hidden="1" x14ac:dyDescent="0.35">
      <c r="A3954" t="s">
        <v>6942</v>
      </c>
      <c r="B3954" t="s">
        <v>2956</v>
      </c>
      <c r="C3954" t="s">
        <v>6363</v>
      </c>
      <c r="D3954" t="s">
        <v>6071</v>
      </c>
      <c r="E3954" t="s">
        <v>119</v>
      </c>
      <c r="F3954" t="s">
        <v>119</v>
      </c>
      <c r="G3954" t="s">
        <v>162</v>
      </c>
      <c r="H3954" t="s">
        <v>6347</v>
      </c>
      <c r="I3954" t="s">
        <v>6533</v>
      </c>
      <c r="N3954" t="s">
        <v>6349</v>
      </c>
      <c r="O3954" s="5">
        <f>0</f>
        <v>0</v>
      </c>
    </row>
    <row r="3955" spans="1:15" hidden="1" x14ac:dyDescent="0.35">
      <c r="A3955" t="s">
        <v>6942</v>
      </c>
      <c r="B3955" t="s">
        <v>2956</v>
      </c>
      <c r="C3955" t="s">
        <v>6363</v>
      </c>
      <c r="D3955" t="s">
        <v>6071</v>
      </c>
      <c r="E3955" t="s">
        <v>119</v>
      </c>
      <c r="F3955" t="s">
        <v>119</v>
      </c>
      <c r="G3955" t="s">
        <v>154</v>
      </c>
      <c r="H3955" t="s">
        <v>6347</v>
      </c>
      <c r="I3955" t="s">
        <v>6547</v>
      </c>
      <c r="N3955" t="s">
        <v>6349</v>
      </c>
      <c r="O3955" s="5">
        <f>0</f>
        <v>0</v>
      </c>
    </row>
    <row r="3956" spans="1:15" hidden="1" x14ac:dyDescent="0.35">
      <c r="A3956" t="s">
        <v>6942</v>
      </c>
      <c r="B3956" t="s">
        <v>2956</v>
      </c>
      <c r="C3956" t="s">
        <v>6363</v>
      </c>
      <c r="D3956" t="s">
        <v>6071</v>
      </c>
      <c r="E3956" t="s">
        <v>119</v>
      </c>
      <c r="F3956" t="s">
        <v>119</v>
      </c>
      <c r="G3956" t="s">
        <v>154</v>
      </c>
      <c r="H3956" t="s">
        <v>5707</v>
      </c>
      <c r="I3956" t="s">
        <v>6546</v>
      </c>
      <c r="N3956" t="s">
        <v>6349</v>
      </c>
      <c r="O3956" s="5">
        <f>0</f>
        <v>0</v>
      </c>
    </row>
    <row r="3957" spans="1:15" hidden="1" x14ac:dyDescent="0.35">
      <c r="A3957" t="s">
        <v>6942</v>
      </c>
      <c r="B3957" t="s">
        <v>2956</v>
      </c>
      <c r="C3957" t="s">
        <v>6363</v>
      </c>
      <c r="D3957" t="s">
        <v>6075</v>
      </c>
      <c r="E3957" t="s">
        <v>119</v>
      </c>
      <c r="F3957" t="s">
        <v>119</v>
      </c>
      <c r="G3957" t="s">
        <v>154</v>
      </c>
      <c r="H3957" t="s">
        <v>5707</v>
      </c>
      <c r="I3957" t="s">
        <v>6546</v>
      </c>
      <c r="N3957" t="s">
        <v>6349</v>
      </c>
      <c r="O3957" s="5">
        <f>0</f>
        <v>0</v>
      </c>
    </row>
    <row r="3958" spans="1:15" hidden="1" x14ac:dyDescent="0.35">
      <c r="A3958" t="s">
        <v>6942</v>
      </c>
      <c r="B3958" t="s">
        <v>2956</v>
      </c>
      <c r="C3958" t="s">
        <v>6363</v>
      </c>
      <c r="D3958" t="s">
        <v>6075</v>
      </c>
      <c r="E3958" t="s">
        <v>119</v>
      </c>
      <c r="F3958" t="s">
        <v>119</v>
      </c>
      <c r="G3958" t="s">
        <v>154</v>
      </c>
      <c r="H3958" t="s">
        <v>6347</v>
      </c>
      <c r="I3958" t="s">
        <v>6547</v>
      </c>
      <c r="N3958" t="s">
        <v>6349</v>
      </c>
      <c r="O3958" s="5">
        <f>0</f>
        <v>0</v>
      </c>
    </row>
    <row r="3959" spans="1:15" hidden="1" x14ac:dyDescent="0.35">
      <c r="A3959" t="s">
        <v>6942</v>
      </c>
      <c r="B3959" t="s">
        <v>2956</v>
      </c>
      <c r="C3959" t="s">
        <v>6363</v>
      </c>
      <c r="D3959" t="s">
        <v>6075</v>
      </c>
      <c r="E3959" t="s">
        <v>119</v>
      </c>
      <c r="F3959" t="s">
        <v>119</v>
      </c>
      <c r="G3959" t="s">
        <v>162</v>
      </c>
      <c r="H3959" t="s">
        <v>6347</v>
      </c>
      <c r="I3959" t="s">
        <v>6533</v>
      </c>
      <c r="N3959" t="s">
        <v>6349</v>
      </c>
      <c r="O3959" s="5">
        <f>0</f>
        <v>0</v>
      </c>
    </row>
    <row r="3960" spans="1:15" hidden="1" x14ac:dyDescent="0.35">
      <c r="A3960" t="s">
        <v>6942</v>
      </c>
      <c r="B3960" t="s">
        <v>2956</v>
      </c>
      <c r="C3960" t="s">
        <v>6363</v>
      </c>
      <c r="D3960" t="s">
        <v>6080</v>
      </c>
      <c r="E3960" t="s">
        <v>119</v>
      </c>
      <c r="F3960" t="s">
        <v>119</v>
      </c>
      <c r="G3960" t="s">
        <v>154</v>
      </c>
      <c r="H3960" t="s">
        <v>5707</v>
      </c>
      <c r="I3960" t="s">
        <v>6546</v>
      </c>
      <c r="N3960" t="s">
        <v>6349</v>
      </c>
      <c r="O3960" s="5">
        <f>0</f>
        <v>0</v>
      </c>
    </row>
    <row r="3961" spans="1:15" hidden="1" x14ac:dyDescent="0.35">
      <c r="A3961" t="s">
        <v>6942</v>
      </c>
      <c r="B3961" t="s">
        <v>2956</v>
      </c>
      <c r="C3961" t="s">
        <v>6363</v>
      </c>
      <c r="D3961" t="s">
        <v>6080</v>
      </c>
      <c r="E3961" t="s">
        <v>119</v>
      </c>
      <c r="F3961" t="s">
        <v>119</v>
      </c>
      <c r="G3961" t="s">
        <v>154</v>
      </c>
      <c r="H3961" t="s">
        <v>6347</v>
      </c>
      <c r="I3961" t="s">
        <v>6547</v>
      </c>
      <c r="N3961" t="s">
        <v>6349</v>
      </c>
      <c r="O3961" s="5">
        <f>0</f>
        <v>0</v>
      </c>
    </row>
    <row r="3962" spans="1:15" hidden="1" x14ac:dyDescent="0.35">
      <c r="A3962" t="s">
        <v>6942</v>
      </c>
      <c r="B3962" t="s">
        <v>2956</v>
      </c>
      <c r="C3962" t="s">
        <v>6363</v>
      </c>
      <c r="D3962" t="s">
        <v>6080</v>
      </c>
      <c r="E3962" t="s">
        <v>119</v>
      </c>
      <c r="F3962" t="s">
        <v>119</v>
      </c>
      <c r="G3962" t="s">
        <v>162</v>
      </c>
      <c r="H3962" t="s">
        <v>6347</v>
      </c>
      <c r="I3962" t="s">
        <v>6533</v>
      </c>
      <c r="N3962" t="s">
        <v>6349</v>
      </c>
      <c r="O3962" s="5">
        <f>0</f>
        <v>0</v>
      </c>
    </row>
    <row r="3963" spans="1:15" hidden="1" x14ac:dyDescent="0.35">
      <c r="A3963" t="s">
        <v>6942</v>
      </c>
      <c r="B3963" t="s">
        <v>2956</v>
      </c>
      <c r="C3963" t="s">
        <v>6363</v>
      </c>
      <c r="D3963" t="s">
        <v>6084</v>
      </c>
      <c r="E3963" t="s">
        <v>119</v>
      </c>
      <c r="F3963" t="s">
        <v>119</v>
      </c>
      <c r="G3963" t="s">
        <v>154</v>
      </c>
      <c r="H3963" t="s">
        <v>6347</v>
      </c>
      <c r="I3963" t="s">
        <v>6547</v>
      </c>
      <c r="N3963" t="s">
        <v>6349</v>
      </c>
      <c r="O3963" s="5">
        <f>0</f>
        <v>0</v>
      </c>
    </row>
    <row r="3964" spans="1:15" hidden="1" x14ac:dyDescent="0.35">
      <c r="A3964" t="s">
        <v>6942</v>
      </c>
      <c r="B3964" t="s">
        <v>2956</v>
      </c>
      <c r="C3964" t="s">
        <v>6363</v>
      </c>
      <c r="D3964" t="s">
        <v>6084</v>
      </c>
      <c r="E3964" t="s">
        <v>119</v>
      </c>
      <c r="F3964" t="s">
        <v>119</v>
      </c>
      <c r="G3964" t="s">
        <v>162</v>
      </c>
      <c r="H3964" t="s">
        <v>6347</v>
      </c>
      <c r="I3964" t="s">
        <v>6533</v>
      </c>
      <c r="N3964" t="s">
        <v>6349</v>
      </c>
      <c r="O3964" s="5">
        <f>0</f>
        <v>0</v>
      </c>
    </row>
    <row r="3965" spans="1:15" hidden="1" x14ac:dyDescent="0.35">
      <c r="A3965" t="s">
        <v>6942</v>
      </c>
      <c r="B3965" t="s">
        <v>2956</v>
      </c>
      <c r="C3965" t="s">
        <v>6363</v>
      </c>
      <c r="D3965" t="s">
        <v>6084</v>
      </c>
      <c r="E3965" t="s">
        <v>119</v>
      </c>
      <c r="F3965" t="s">
        <v>119</v>
      </c>
      <c r="G3965" t="s">
        <v>154</v>
      </c>
      <c r="H3965" t="s">
        <v>5707</v>
      </c>
      <c r="I3965" t="s">
        <v>6546</v>
      </c>
      <c r="N3965" t="s">
        <v>6349</v>
      </c>
      <c r="O3965" s="5">
        <f>0</f>
        <v>0</v>
      </c>
    </row>
    <row r="3966" spans="1:15" hidden="1" x14ac:dyDescent="0.35">
      <c r="A3966" t="s">
        <v>6942</v>
      </c>
      <c r="B3966" t="s">
        <v>2956</v>
      </c>
      <c r="C3966" t="s">
        <v>6363</v>
      </c>
      <c r="D3966" t="s">
        <v>6088</v>
      </c>
      <c r="E3966" t="s">
        <v>119</v>
      </c>
      <c r="F3966" t="s">
        <v>119</v>
      </c>
      <c r="G3966" t="s">
        <v>154</v>
      </c>
      <c r="H3966" t="s">
        <v>6347</v>
      </c>
      <c r="I3966" t="s">
        <v>6547</v>
      </c>
      <c r="N3966" t="s">
        <v>6349</v>
      </c>
      <c r="O3966" s="5">
        <f>0</f>
        <v>0</v>
      </c>
    </row>
    <row r="3967" spans="1:15" hidden="1" x14ac:dyDescent="0.35">
      <c r="A3967" t="s">
        <v>6942</v>
      </c>
      <c r="B3967" t="s">
        <v>2956</v>
      </c>
      <c r="C3967" t="s">
        <v>6363</v>
      </c>
      <c r="D3967" t="s">
        <v>6088</v>
      </c>
      <c r="E3967" t="s">
        <v>119</v>
      </c>
      <c r="F3967" t="s">
        <v>119</v>
      </c>
      <c r="G3967" t="s">
        <v>162</v>
      </c>
      <c r="H3967" t="s">
        <v>6347</v>
      </c>
      <c r="I3967" t="s">
        <v>6533</v>
      </c>
      <c r="N3967" t="s">
        <v>6349</v>
      </c>
      <c r="O3967" s="5">
        <f>0</f>
        <v>0</v>
      </c>
    </row>
    <row r="3968" spans="1:15" hidden="1" x14ac:dyDescent="0.35">
      <c r="A3968" t="s">
        <v>6942</v>
      </c>
      <c r="B3968" t="s">
        <v>2956</v>
      </c>
      <c r="C3968" t="s">
        <v>6363</v>
      </c>
      <c r="D3968" t="s">
        <v>6088</v>
      </c>
      <c r="E3968" t="s">
        <v>119</v>
      </c>
      <c r="F3968" t="s">
        <v>119</v>
      </c>
      <c r="G3968" t="s">
        <v>154</v>
      </c>
      <c r="H3968" t="s">
        <v>5707</v>
      </c>
      <c r="I3968" t="s">
        <v>6546</v>
      </c>
      <c r="N3968" t="s">
        <v>6349</v>
      </c>
      <c r="O3968" s="5">
        <f>0</f>
        <v>0</v>
      </c>
    </row>
    <row r="3969" spans="1:15" hidden="1" x14ac:dyDescent="0.35">
      <c r="A3969" t="s">
        <v>6942</v>
      </c>
      <c r="B3969" t="s">
        <v>2956</v>
      </c>
      <c r="C3969" t="s">
        <v>6363</v>
      </c>
      <c r="D3969" t="s">
        <v>6092</v>
      </c>
      <c r="E3969" t="s">
        <v>119</v>
      </c>
      <c r="F3969" t="s">
        <v>119</v>
      </c>
      <c r="G3969" t="s">
        <v>154</v>
      </c>
      <c r="H3969" t="s">
        <v>6347</v>
      </c>
      <c r="I3969" t="s">
        <v>6547</v>
      </c>
      <c r="N3969" t="s">
        <v>6349</v>
      </c>
      <c r="O3969" s="5">
        <f>0</f>
        <v>0</v>
      </c>
    </row>
    <row r="3970" spans="1:15" hidden="1" x14ac:dyDescent="0.35">
      <c r="A3970" t="s">
        <v>6942</v>
      </c>
      <c r="B3970" t="s">
        <v>2956</v>
      </c>
      <c r="C3970" t="s">
        <v>6363</v>
      </c>
      <c r="D3970" t="s">
        <v>6092</v>
      </c>
      <c r="E3970" t="s">
        <v>119</v>
      </c>
      <c r="F3970" t="s">
        <v>119</v>
      </c>
      <c r="G3970" t="s">
        <v>154</v>
      </c>
      <c r="H3970" t="s">
        <v>5707</v>
      </c>
      <c r="I3970" t="s">
        <v>6546</v>
      </c>
      <c r="N3970" t="s">
        <v>6349</v>
      </c>
      <c r="O3970" s="5">
        <f>0</f>
        <v>0</v>
      </c>
    </row>
    <row r="3971" spans="1:15" hidden="1" x14ac:dyDescent="0.35">
      <c r="A3971" t="s">
        <v>6942</v>
      </c>
      <c r="B3971" t="s">
        <v>2956</v>
      </c>
      <c r="C3971" t="s">
        <v>6363</v>
      </c>
      <c r="D3971" t="s">
        <v>6096</v>
      </c>
      <c r="E3971" t="s">
        <v>119</v>
      </c>
      <c r="F3971" t="s">
        <v>119</v>
      </c>
      <c r="G3971" t="s">
        <v>154</v>
      </c>
      <c r="H3971" t="s">
        <v>5707</v>
      </c>
      <c r="I3971" t="s">
        <v>6546</v>
      </c>
      <c r="N3971" t="s">
        <v>6349</v>
      </c>
      <c r="O3971" s="5">
        <f>0</f>
        <v>0</v>
      </c>
    </row>
    <row r="3972" spans="1:15" hidden="1" x14ac:dyDescent="0.35">
      <c r="A3972" t="s">
        <v>6942</v>
      </c>
      <c r="B3972" t="s">
        <v>2956</v>
      </c>
      <c r="C3972" t="s">
        <v>6363</v>
      </c>
      <c r="D3972" t="s">
        <v>6096</v>
      </c>
      <c r="E3972" t="s">
        <v>119</v>
      </c>
      <c r="F3972" t="s">
        <v>119</v>
      </c>
      <c r="G3972" t="s">
        <v>162</v>
      </c>
      <c r="H3972" t="s">
        <v>6347</v>
      </c>
      <c r="I3972" t="s">
        <v>6533</v>
      </c>
      <c r="N3972" t="s">
        <v>6349</v>
      </c>
      <c r="O3972" s="5">
        <f>0</f>
        <v>0</v>
      </c>
    </row>
    <row r="3973" spans="1:15" hidden="1" x14ac:dyDescent="0.35">
      <c r="A3973" t="s">
        <v>6942</v>
      </c>
      <c r="B3973" t="s">
        <v>2956</v>
      </c>
      <c r="C3973" t="s">
        <v>6363</v>
      </c>
      <c r="D3973" t="s">
        <v>6096</v>
      </c>
      <c r="E3973" t="s">
        <v>119</v>
      </c>
      <c r="F3973" t="s">
        <v>119</v>
      </c>
      <c r="G3973" t="s">
        <v>154</v>
      </c>
      <c r="H3973" t="s">
        <v>6347</v>
      </c>
      <c r="I3973" t="s">
        <v>6547</v>
      </c>
      <c r="N3973" t="s">
        <v>6349</v>
      </c>
      <c r="O3973" s="5">
        <f>0</f>
        <v>0</v>
      </c>
    </row>
    <row r="3974" spans="1:15" hidden="1" x14ac:dyDescent="0.35">
      <c r="A3974" t="s">
        <v>6942</v>
      </c>
      <c r="B3974" t="s">
        <v>2956</v>
      </c>
      <c r="C3974" t="s">
        <v>6363</v>
      </c>
      <c r="D3974" t="s">
        <v>6100</v>
      </c>
      <c r="E3974" t="s">
        <v>119</v>
      </c>
      <c r="F3974" t="s">
        <v>119</v>
      </c>
      <c r="G3974" t="s">
        <v>162</v>
      </c>
      <c r="H3974" t="s">
        <v>6347</v>
      </c>
      <c r="I3974" t="s">
        <v>6533</v>
      </c>
      <c r="N3974" t="s">
        <v>6349</v>
      </c>
      <c r="O3974" s="5">
        <f>0</f>
        <v>0</v>
      </c>
    </row>
    <row r="3975" spans="1:15" hidden="1" x14ac:dyDescent="0.35">
      <c r="A3975" t="s">
        <v>6942</v>
      </c>
      <c r="B3975" t="s">
        <v>2956</v>
      </c>
      <c r="C3975" t="s">
        <v>6363</v>
      </c>
      <c r="D3975" t="s">
        <v>6100</v>
      </c>
      <c r="E3975" t="s">
        <v>119</v>
      </c>
      <c r="F3975" t="s">
        <v>119</v>
      </c>
      <c r="G3975" t="s">
        <v>154</v>
      </c>
      <c r="H3975" t="s">
        <v>6347</v>
      </c>
      <c r="I3975" t="s">
        <v>6547</v>
      </c>
      <c r="N3975" t="s">
        <v>6349</v>
      </c>
      <c r="O3975" s="5">
        <f>0</f>
        <v>0</v>
      </c>
    </row>
    <row r="3976" spans="1:15" hidden="1" x14ac:dyDescent="0.35">
      <c r="A3976" t="s">
        <v>6942</v>
      </c>
      <c r="B3976" t="s">
        <v>2956</v>
      </c>
      <c r="C3976" t="s">
        <v>6363</v>
      </c>
      <c r="D3976" t="s">
        <v>6100</v>
      </c>
      <c r="E3976" t="s">
        <v>119</v>
      </c>
      <c r="F3976" t="s">
        <v>119</v>
      </c>
      <c r="G3976" t="s">
        <v>154</v>
      </c>
      <c r="H3976" t="s">
        <v>5707</v>
      </c>
      <c r="I3976" t="s">
        <v>6546</v>
      </c>
      <c r="N3976" t="s">
        <v>6349</v>
      </c>
      <c r="O3976" s="5">
        <f>0</f>
        <v>0</v>
      </c>
    </row>
    <row r="3977" spans="1:15" hidden="1" x14ac:dyDescent="0.35">
      <c r="A3977" t="s">
        <v>6942</v>
      </c>
      <c r="B3977" t="s">
        <v>1187</v>
      </c>
      <c r="C3977" t="s">
        <v>6367</v>
      </c>
      <c r="D3977" t="s">
        <v>2406</v>
      </c>
      <c r="E3977" t="s">
        <v>119</v>
      </c>
      <c r="F3977" t="s">
        <v>119</v>
      </c>
      <c r="G3977" t="s">
        <v>162</v>
      </c>
      <c r="H3977" t="s">
        <v>6347</v>
      </c>
      <c r="I3977" t="s">
        <v>6370</v>
      </c>
      <c r="N3977" t="s">
        <v>6349</v>
      </c>
      <c r="O3977" s="5">
        <f>0</f>
        <v>0</v>
      </c>
    </row>
    <row r="3978" spans="1:15" hidden="1" x14ac:dyDescent="0.35">
      <c r="A3978" t="s">
        <v>6942</v>
      </c>
      <c r="B3978" t="s">
        <v>1187</v>
      </c>
      <c r="C3978" t="s">
        <v>6367</v>
      </c>
      <c r="D3978" t="s">
        <v>2406</v>
      </c>
      <c r="E3978" t="s">
        <v>119</v>
      </c>
      <c r="F3978" t="s">
        <v>119</v>
      </c>
      <c r="G3978" t="s">
        <v>162</v>
      </c>
      <c r="H3978" t="s">
        <v>5707</v>
      </c>
      <c r="I3978" t="s">
        <v>6369</v>
      </c>
      <c r="N3978" t="s">
        <v>6349</v>
      </c>
      <c r="O3978" s="5">
        <f>0</f>
        <v>0</v>
      </c>
    </row>
    <row r="3979" spans="1:15" hidden="1" x14ac:dyDescent="0.35">
      <c r="A3979" t="s">
        <v>6942</v>
      </c>
      <c r="B3979" t="s">
        <v>1187</v>
      </c>
      <c r="C3979" t="s">
        <v>6367</v>
      </c>
      <c r="D3979" t="s">
        <v>2407</v>
      </c>
      <c r="E3979" t="s">
        <v>119</v>
      </c>
      <c r="F3979" t="s">
        <v>119</v>
      </c>
      <c r="G3979" t="s">
        <v>162</v>
      </c>
      <c r="H3979" t="s">
        <v>6347</v>
      </c>
      <c r="I3979" t="s">
        <v>6370</v>
      </c>
      <c r="N3979" t="s">
        <v>6349</v>
      </c>
      <c r="O3979" s="5">
        <f>0</f>
        <v>0</v>
      </c>
    </row>
    <row r="3980" spans="1:15" hidden="1" x14ac:dyDescent="0.35">
      <c r="A3980" t="s">
        <v>6942</v>
      </c>
      <c r="B3980" t="s">
        <v>1187</v>
      </c>
      <c r="C3980" t="s">
        <v>6367</v>
      </c>
      <c r="D3980" t="s">
        <v>2407</v>
      </c>
      <c r="E3980" t="s">
        <v>119</v>
      </c>
      <c r="F3980" t="s">
        <v>119</v>
      </c>
      <c r="G3980" t="s">
        <v>162</v>
      </c>
      <c r="H3980" t="s">
        <v>5707</v>
      </c>
      <c r="I3980" t="s">
        <v>6369</v>
      </c>
      <c r="N3980" t="s">
        <v>6349</v>
      </c>
      <c r="O3980" s="5">
        <f>0</f>
        <v>0</v>
      </c>
    </row>
    <row r="3981" spans="1:15" hidden="1" x14ac:dyDescent="0.35">
      <c r="A3981" t="s">
        <v>6942</v>
      </c>
      <c r="B3981" t="s">
        <v>1187</v>
      </c>
      <c r="C3981" t="s">
        <v>6367</v>
      </c>
      <c r="D3981" t="s">
        <v>2408</v>
      </c>
      <c r="E3981" t="s">
        <v>119</v>
      </c>
      <c r="F3981" t="s">
        <v>119</v>
      </c>
      <c r="G3981" t="s">
        <v>162</v>
      </c>
      <c r="H3981" t="s">
        <v>6347</v>
      </c>
      <c r="I3981" t="s">
        <v>6370</v>
      </c>
      <c r="N3981" t="s">
        <v>6349</v>
      </c>
      <c r="O3981" s="5">
        <f>0</f>
        <v>0</v>
      </c>
    </row>
    <row r="3982" spans="1:15" hidden="1" x14ac:dyDescent="0.35">
      <c r="A3982" t="s">
        <v>6942</v>
      </c>
      <c r="B3982" t="s">
        <v>1187</v>
      </c>
      <c r="C3982" t="s">
        <v>6367</v>
      </c>
      <c r="D3982" t="s">
        <v>2658</v>
      </c>
      <c r="E3982" t="s">
        <v>119</v>
      </c>
      <c r="F3982" t="s">
        <v>119</v>
      </c>
      <c r="G3982" t="s">
        <v>162</v>
      </c>
      <c r="H3982" t="s">
        <v>6347</v>
      </c>
      <c r="I3982" t="s">
        <v>6370</v>
      </c>
      <c r="N3982" t="s">
        <v>6349</v>
      </c>
      <c r="O3982" s="5">
        <f>0</f>
        <v>0</v>
      </c>
    </row>
    <row r="3983" spans="1:15" hidden="1" x14ac:dyDescent="0.35">
      <c r="A3983" t="s">
        <v>6942</v>
      </c>
      <c r="B3983" t="s">
        <v>1187</v>
      </c>
      <c r="C3983" t="s">
        <v>6367</v>
      </c>
      <c r="D3983" t="s">
        <v>2660</v>
      </c>
      <c r="E3983" t="s">
        <v>119</v>
      </c>
      <c r="F3983" t="s">
        <v>119</v>
      </c>
      <c r="G3983" t="s">
        <v>162</v>
      </c>
      <c r="H3983" t="s">
        <v>6347</v>
      </c>
      <c r="I3983" t="s">
        <v>6370</v>
      </c>
      <c r="N3983" t="s">
        <v>6349</v>
      </c>
      <c r="O3983" s="5">
        <f>0</f>
        <v>0</v>
      </c>
    </row>
    <row r="3984" spans="1:15" hidden="1" x14ac:dyDescent="0.35">
      <c r="A3984" t="s">
        <v>6942</v>
      </c>
      <c r="B3984" t="s">
        <v>1187</v>
      </c>
      <c r="C3984" t="s">
        <v>6367</v>
      </c>
      <c r="D3984" t="s">
        <v>2661</v>
      </c>
      <c r="E3984" t="s">
        <v>119</v>
      </c>
      <c r="F3984" t="s">
        <v>119</v>
      </c>
      <c r="G3984" t="s">
        <v>162</v>
      </c>
      <c r="H3984" t="s">
        <v>6347</v>
      </c>
      <c r="I3984" t="s">
        <v>6370</v>
      </c>
      <c r="N3984" t="s">
        <v>6349</v>
      </c>
      <c r="O3984" s="5">
        <f>0</f>
        <v>0</v>
      </c>
    </row>
    <row r="3985" spans="1:15" hidden="1" x14ac:dyDescent="0.35">
      <c r="A3985" t="s">
        <v>6942</v>
      </c>
      <c r="B3985" t="s">
        <v>1187</v>
      </c>
      <c r="C3985" t="s">
        <v>6367</v>
      </c>
      <c r="D3985" t="s">
        <v>7631</v>
      </c>
      <c r="E3985" t="s">
        <v>119</v>
      </c>
      <c r="F3985" t="s">
        <v>119</v>
      </c>
      <c r="G3985" t="s">
        <v>162</v>
      </c>
      <c r="H3985" t="s">
        <v>6347</v>
      </c>
      <c r="I3985" t="s">
        <v>6370</v>
      </c>
      <c r="N3985" t="s">
        <v>6349</v>
      </c>
      <c r="O3985" s="5">
        <f>0</f>
        <v>0</v>
      </c>
    </row>
    <row r="3986" spans="1:15" hidden="1" x14ac:dyDescent="0.35">
      <c r="A3986" t="s">
        <v>6942</v>
      </c>
      <c r="B3986" t="s">
        <v>1187</v>
      </c>
      <c r="C3986" t="s">
        <v>6367</v>
      </c>
      <c r="D3986" t="s">
        <v>7632</v>
      </c>
      <c r="E3986" t="s">
        <v>119</v>
      </c>
      <c r="F3986" t="s">
        <v>119</v>
      </c>
      <c r="G3986" t="s">
        <v>162</v>
      </c>
      <c r="H3986" t="s">
        <v>6347</v>
      </c>
      <c r="I3986" t="s">
        <v>6370</v>
      </c>
      <c r="N3986" t="s">
        <v>6349</v>
      </c>
      <c r="O3986" s="5">
        <f>0</f>
        <v>0</v>
      </c>
    </row>
    <row r="3987" spans="1:15" hidden="1" x14ac:dyDescent="0.35">
      <c r="A3987" t="s">
        <v>6942</v>
      </c>
      <c r="B3987" t="s">
        <v>1187</v>
      </c>
      <c r="C3987" t="s">
        <v>6367</v>
      </c>
      <c r="D3987" t="s">
        <v>7633</v>
      </c>
      <c r="E3987" t="s">
        <v>119</v>
      </c>
      <c r="F3987" t="s">
        <v>119</v>
      </c>
      <c r="G3987" t="s">
        <v>162</v>
      </c>
      <c r="H3987" t="s">
        <v>6347</v>
      </c>
      <c r="I3987" t="s">
        <v>6370</v>
      </c>
      <c r="N3987" t="s">
        <v>6349</v>
      </c>
      <c r="O3987" s="5">
        <f>0</f>
        <v>0</v>
      </c>
    </row>
    <row r="3988" spans="1:15" hidden="1" x14ac:dyDescent="0.35">
      <c r="A3988" t="s">
        <v>6942</v>
      </c>
      <c r="B3988" t="s">
        <v>1187</v>
      </c>
      <c r="C3988" t="s">
        <v>6367</v>
      </c>
      <c r="D3988" t="s">
        <v>7634</v>
      </c>
      <c r="E3988" t="s">
        <v>119</v>
      </c>
      <c r="F3988" t="s">
        <v>119</v>
      </c>
      <c r="G3988" t="s">
        <v>162</v>
      </c>
      <c r="H3988" t="s">
        <v>6347</v>
      </c>
      <c r="I3988" t="s">
        <v>6370</v>
      </c>
      <c r="N3988" t="s">
        <v>6349</v>
      </c>
      <c r="O3988" s="5">
        <f>0</f>
        <v>0</v>
      </c>
    </row>
    <row r="3989" spans="1:15" hidden="1" x14ac:dyDescent="0.35">
      <c r="A3989" t="s">
        <v>6942</v>
      </c>
      <c r="B3989" t="s">
        <v>1187</v>
      </c>
      <c r="C3989" t="s">
        <v>6371</v>
      </c>
      <c r="D3989" t="s">
        <v>1188</v>
      </c>
      <c r="E3989" t="s">
        <v>119</v>
      </c>
      <c r="F3989" t="s">
        <v>119</v>
      </c>
      <c r="G3989" t="s">
        <v>154</v>
      </c>
      <c r="H3989" t="s">
        <v>5707</v>
      </c>
      <c r="I3989" t="s">
        <v>6379</v>
      </c>
      <c r="N3989" t="s">
        <v>6349</v>
      </c>
      <c r="O3989" s="5">
        <f>0</f>
        <v>0</v>
      </c>
    </row>
    <row r="3990" spans="1:15" hidden="1" x14ac:dyDescent="0.35">
      <c r="A3990" t="s">
        <v>6942</v>
      </c>
      <c r="B3990" t="s">
        <v>1187</v>
      </c>
      <c r="C3990" t="s">
        <v>6371</v>
      </c>
      <c r="D3990" t="s">
        <v>1188</v>
      </c>
      <c r="E3990" t="s">
        <v>119</v>
      </c>
      <c r="F3990" t="s">
        <v>119</v>
      </c>
      <c r="G3990" t="s">
        <v>154</v>
      </c>
      <c r="H3990" t="s">
        <v>5707</v>
      </c>
      <c r="I3990" t="s">
        <v>6377</v>
      </c>
      <c r="N3990" t="s">
        <v>6349</v>
      </c>
      <c r="O3990" s="5">
        <f>0</f>
        <v>0</v>
      </c>
    </row>
    <row r="3991" spans="1:15" hidden="1" x14ac:dyDescent="0.35">
      <c r="A3991" t="s">
        <v>6942</v>
      </c>
      <c r="B3991" t="s">
        <v>1187</v>
      </c>
      <c r="C3991" t="s">
        <v>6371</v>
      </c>
      <c r="D3991" t="s">
        <v>1188</v>
      </c>
      <c r="E3991" t="s">
        <v>119</v>
      </c>
      <c r="F3991" t="s">
        <v>119</v>
      </c>
      <c r="G3991" t="s">
        <v>162</v>
      </c>
      <c r="H3991" t="s">
        <v>5707</v>
      </c>
      <c r="I3991" t="s">
        <v>6421</v>
      </c>
      <c r="N3991" t="s">
        <v>6349</v>
      </c>
      <c r="O3991" s="5">
        <f>0</f>
        <v>0</v>
      </c>
    </row>
    <row r="3992" spans="1:15" hidden="1" x14ac:dyDescent="0.35">
      <c r="A3992" t="s">
        <v>6942</v>
      </c>
      <c r="B3992" t="s">
        <v>1187</v>
      </c>
      <c r="C3992" t="s">
        <v>6371</v>
      </c>
      <c r="D3992" t="s">
        <v>1188</v>
      </c>
      <c r="E3992" t="s">
        <v>119</v>
      </c>
      <c r="F3992" t="s">
        <v>119</v>
      </c>
      <c r="G3992" t="s">
        <v>162</v>
      </c>
      <c r="H3992" t="s">
        <v>6347</v>
      </c>
      <c r="I3992" t="s">
        <v>6378</v>
      </c>
      <c r="N3992" t="s">
        <v>6349</v>
      </c>
      <c r="O3992" s="5">
        <f>0</f>
        <v>0</v>
      </c>
    </row>
    <row r="3993" spans="1:15" hidden="1" x14ac:dyDescent="0.35">
      <c r="A3993" t="s">
        <v>6942</v>
      </c>
      <c r="B3993" t="s">
        <v>1187</v>
      </c>
      <c r="C3993" t="s">
        <v>6371</v>
      </c>
      <c r="D3993" t="s">
        <v>1188</v>
      </c>
      <c r="E3993" t="s">
        <v>119</v>
      </c>
      <c r="F3993" t="s">
        <v>119</v>
      </c>
      <c r="G3993" t="s">
        <v>154</v>
      </c>
      <c r="H3993" t="s">
        <v>6347</v>
      </c>
      <c r="I3993" t="s">
        <v>6376</v>
      </c>
      <c r="N3993" t="s">
        <v>6349</v>
      </c>
      <c r="O3993" s="5">
        <f>0</f>
        <v>0</v>
      </c>
    </row>
    <row r="3994" spans="1:15" hidden="1" x14ac:dyDescent="0.35">
      <c r="A3994" t="s">
        <v>6942</v>
      </c>
      <c r="B3994" t="s">
        <v>1187</v>
      </c>
      <c r="C3994" t="s">
        <v>6371</v>
      </c>
      <c r="D3994" t="s">
        <v>1188</v>
      </c>
      <c r="E3994" t="s">
        <v>119</v>
      </c>
      <c r="F3994" t="s">
        <v>119</v>
      </c>
      <c r="G3994" t="s">
        <v>154</v>
      </c>
      <c r="H3994" t="s">
        <v>6347</v>
      </c>
      <c r="I3994" t="s">
        <v>6375</v>
      </c>
      <c r="N3994" t="s">
        <v>6349</v>
      </c>
      <c r="O3994" s="5">
        <f>0</f>
        <v>0</v>
      </c>
    </row>
    <row r="3995" spans="1:15" hidden="1" x14ac:dyDescent="0.35">
      <c r="A3995" t="s">
        <v>6942</v>
      </c>
      <c r="B3995" t="s">
        <v>1187</v>
      </c>
      <c r="C3995" t="s">
        <v>6371</v>
      </c>
      <c r="D3995" t="s">
        <v>1188</v>
      </c>
      <c r="E3995" t="s">
        <v>119</v>
      </c>
      <c r="F3995" t="s">
        <v>119</v>
      </c>
      <c r="G3995" t="s">
        <v>162</v>
      </c>
      <c r="H3995" t="s">
        <v>6347</v>
      </c>
      <c r="I3995" t="s">
        <v>6373</v>
      </c>
      <c r="N3995" t="s">
        <v>6349</v>
      </c>
      <c r="O3995" s="5">
        <f>0</f>
        <v>0</v>
      </c>
    </row>
    <row r="3996" spans="1:15" hidden="1" x14ac:dyDescent="0.35">
      <c r="A3996" t="s">
        <v>6942</v>
      </c>
      <c r="B3996" t="s">
        <v>1187</v>
      </c>
      <c r="C3996" t="s">
        <v>6371</v>
      </c>
      <c r="D3996" t="s">
        <v>1188</v>
      </c>
      <c r="E3996" t="s">
        <v>119</v>
      </c>
      <c r="F3996" t="s">
        <v>119</v>
      </c>
      <c r="G3996" t="s">
        <v>154</v>
      </c>
      <c r="H3996" t="s">
        <v>5707</v>
      </c>
      <c r="I3996" t="s">
        <v>6372</v>
      </c>
      <c r="N3996" t="s">
        <v>6349</v>
      </c>
      <c r="O3996" s="5">
        <f>0</f>
        <v>0</v>
      </c>
    </row>
    <row r="3997" spans="1:15" hidden="1" x14ac:dyDescent="0.35">
      <c r="A3997" t="s">
        <v>6942</v>
      </c>
      <c r="B3997" t="s">
        <v>1187</v>
      </c>
      <c r="C3997" t="s">
        <v>6371</v>
      </c>
      <c r="D3997" t="s">
        <v>1343</v>
      </c>
      <c r="E3997" t="s">
        <v>119</v>
      </c>
      <c r="F3997" t="s">
        <v>119</v>
      </c>
      <c r="G3997" t="s">
        <v>154</v>
      </c>
      <c r="H3997" t="s">
        <v>6347</v>
      </c>
      <c r="I3997" t="s">
        <v>6376</v>
      </c>
      <c r="N3997" t="s">
        <v>6349</v>
      </c>
      <c r="O3997" s="5">
        <f>0</f>
        <v>0</v>
      </c>
    </row>
    <row r="3998" spans="1:15" hidden="1" x14ac:dyDescent="0.35">
      <c r="A3998" t="s">
        <v>6942</v>
      </c>
      <c r="B3998" t="s">
        <v>1187</v>
      </c>
      <c r="C3998" t="s">
        <v>6371</v>
      </c>
      <c r="D3998" t="s">
        <v>1343</v>
      </c>
      <c r="E3998" t="s">
        <v>119</v>
      </c>
      <c r="F3998" t="s">
        <v>119</v>
      </c>
      <c r="G3998" t="s">
        <v>154</v>
      </c>
      <c r="H3998" t="s">
        <v>5707</v>
      </c>
      <c r="I3998" t="s">
        <v>6379</v>
      </c>
      <c r="N3998" t="s">
        <v>6349</v>
      </c>
      <c r="O3998" s="5">
        <f>0</f>
        <v>0</v>
      </c>
    </row>
    <row r="3999" spans="1:15" hidden="1" x14ac:dyDescent="0.35">
      <c r="A3999" t="s">
        <v>6942</v>
      </c>
      <c r="B3999" t="s">
        <v>1187</v>
      </c>
      <c r="C3999" t="s">
        <v>6371</v>
      </c>
      <c r="D3999" t="s">
        <v>1343</v>
      </c>
      <c r="E3999" t="s">
        <v>119</v>
      </c>
      <c r="F3999" t="s">
        <v>119</v>
      </c>
      <c r="G3999" t="s">
        <v>154</v>
      </c>
      <c r="H3999" t="s">
        <v>5707</v>
      </c>
      <c r="I3999" t="s">
        <v>6372</v>
      </c>
      <c r="N3999" t="s">
        <v>6349</v>
      </c>
      <c r="O3999" s="5">
        <f>0</f>
        <v>0</v>
      </c>
    </row>
    <row r="4000" spans="1:15" hidden="1" x14ac:dyDescent="0.35">
      <c r="A4000" t="s">
        <v>6942</v>
      </c>
      <c r="B4000" t="s">
        <v>1187</v>
      </c>
      <c r="C4000" t="s">
        <v>6371</v>
      </c>
      <c r="D4000" t="s">
        <v>1343</v>
      </c>
      <c r="E4000" t="s">
        <v>119</v>
      </c>
      <c r="F4000" t="s">
        <v>119</v>
      </c>
      <c r="G4000" t="s">
        <v>162</v>
      </c>
      <c r="H4000" t="s">
        <v>5707</v>
      </c>
      <c r="I4000" t="s">
        <v>6421</v>
      </c>
      <c r="N4000" t="s">
        <v>6349</v>
      </c>
      <c r="O4000" s="5">
        <f>0</f>
        <v>0</v>
      </c>
    </row>
    <row r="4001" spans="1:15" hidden="1" x14ac:dyDescent="0.35">
      <c r="A4001" t="s">
        <v>6942</v>
      </c>
      <c r="B4001" t="s">
        <v>1187</v>
      </c>
      <c r="C4001" t="s">
        <v>6371</v>
      </c>
      <c r="D4001" t="s">
        <v>1343</v>
      </c>
      <c r="E4001" t="s">
        <v>119</v>
      </c>
      <c r="F4001" t="s">
        <v>119</v>
      </c>
      <c r="G4001" t="s">
        <v>154</v>
      </c>
      <c r="H4001" t="s">
        <v>6347</v>
      </c>
      <c r="I4001" t="s">
        <v>6374</v>
      </c>
      <c r="N4001" t="s">
        <v>6349</v>
      </c>
      <c r="O4001" s="5">
        <f>0</f>
        <v>0</v>
      </c>
    </row>
    <row r="4002" spans="1:15" hidden="1" x14ac:dyDescent="0.35">
      <c r="A4002" t="s">
        <v>6942</v>
      </c>
      <c r="B4002" t="s">
        <v>1187</v>
      </c>
      <c r="C4002" t="s">
        <v>6371</v>
      </c>
      <c r="D4002" t="s">
        <v>1343</v>
      </c>
      <c r="E4002" t="s">
        <v>119</v>
      </c>
      <c r="F4002" t="s">
        <v>119</v>
      </c>
      <c r="G4002" t="s">
        <v>154</v>
      </c>
      <c r="H4002" t="s">
        <v>5707</v>
      </c>
      <c r="I4002" t="s">
        <v>6425</v>
      </c>
      <c r="N4002" t="s">
        <v>6349</v>
      </c>
      <c r="O4002" s="5">
        <f>0</f>
        <v>0</v>
      </c>
    </row>
    <row r="4003" spans="1:15" hidden="1" x14ac:dyDescent="0.35">
      <c r="A4003" t="s">
        <v>6942</v>
      </c>
      <c r="B4003" t="s">
        <v>1187</v>
      </c>
      <c r="C4003" t="s">
        <v>6371</v>
      </c>
      <c r="D4003" t="s">
        <v>1343</v>
      </c>
      <c r="E4003" t="s">
        <v>119</v>
      </c>
      <c r="F4003" t="s">
        <v>119</v>
      </c>
      <c r="G4003" t="s">
        <v>154</v>
      </c>
      <c r="H4003" t="s">
        <v>5707</v>
      </c>
      <c r="I4003" t="s">
        <v>6377</v>
      </c>
      <c r="N4003" t="s">
        <v>6349</v>
      </c>
      <c r="O4003" s="5">
        <f>0</f>
        <v>0</v>
      </c>
    </row>
    <row r="4004" spans="1:15" hidden="1" x14ac:dyDescent="0.35">
      <c r="A4004" t="s">
        <v>6942</v>
      </c>
      <c r="B4004" t="s">
        <v>1187</v>
      </c>
      <c r="C4004" t="s">
        <v>6371</v>
      </c>
      <c r="D4004" t="s">
        <v>1343</v>
      </c>
      <c r="E4004" t="s">
        <v>119</v>
      </c>
      <c r="F4004" t="s">
        <v>119</v>
      </c>
      <c r="G4004" t="s">
        <v>154</v>
      </c>
      <c r="H4004" t="s">
        <v>6347</v>
      </c>
      <c r="I4004" t="s">
        <v>6375</v>
      </c>
      <c r="N4004" t="s">
        <v>6349</v>
      </c>
      <c r="O4004" s="5">
        <f>0</f>
        <v>0</v>
      </c>
    </row>
    <row r="4005" spans="1:15" hidden="1" x14ac:dyDescent="0.35">
      <c r="A4005" t="s">
        <v>6942</v>
      </c>
      <c r="B4005" t="s">
        <v>1187</v>
      </c>
      <c r="C4005" t="s">
        <v>6371</v>
      </c>
      <c r="D4005" t="s">
        <v>1196</v>
      </c>
      <c r="E4005" t="s">
        <v>119</v>
      </c>
      <c r="F4005" t="s">
        <v>119</v>
      </c>
      <c r="G4005" t="s">
        <v>154</v>
      </c>
      <c r="H4005" t="s">
        <v>5707</v>
      </c>
      <c r="I4005" t="s">
        <v>6372</v>
      </c>
      <c r="N4005" t="s">
        <v>6349</v>
      </c>
      <c r="O4005" s="5">
        <f>0</f>
        <v>0</v>
      </c>
    </row>
    <row r="4006" spans="1:15" hidden="1" x14ac:dyDescent="0.35">
      <c r="A4006" t="s">
        <v>6942</v>
      </c>
      <c r="B4006" t="s">
        <v>1187</v>
      </c>
      <c r="C4006" t="s">
        <v>6371</v>
      </c>
      <c r="D4006" t="s">
        <v>1196</v>
      </c>
      <c r="E4006" t="s">
        <v>119</v>
      </c>
      <c r="F4006" t="s">
        <v>119</v>
      </c>
      <c r="G4006" t="s">
        <v>154</v>
      </c>
      <c r="H4006" t="s">
        <v>6347</v>
      </c>
      <c r="I4006" t="s">
        <v>6417</v>
      </c>
      <c r="N4006" t="s">
        <v>6349</v>
      </c>
      <c r="O4006" s="5">
        <f>0</f>
        <v>0</v>
      </c>
    </row>
    <row r="4007" spans="1:15" hidden="1" x14ac:dyDescent="0.35">
      <c r="A4007" t="s">
        <v>6942</v>
      </c>
      <c r="B4007" t="s">
        <v>1187</v>
      </c>
      <c r="C4007" t="s">
        <v>6371</v>
      </c>
      <c r="D4007" t="s">
        <v>1196</v>
      </c>
      <c r="E4007" t="s">
        <v>119</v>
      </c>
      <c r="F4007" t="s">
        <v>119</v>
      </c>
      <c r="G4007" t="s">
        <v>162</v>
      </c>
      <c r="H4007" t="s">
        <v>6347</v>
      </c>
      <c r="I4007" t="s">
        <v>6378</v>
      </c>
      <c r="N4007" t="s">
        <v>6349</v>
      </c>
      <c r="O4007" s="5">
        <f>0</f>
        <v>0</v>
      </c>
    </row>
    <row r="4008" spans="1:15" hidden="1" x14ac:dyDescent="0.35">
      <c r="A4008" t="s">
        <v>6942</v>
      </c>
      <c r="B4008" t="s">
        <v>1187</v>
      </c>
      <c r="C4008" t="s">
        <v>6371</v>
      </c>
      <c r="D4008" t="s">
        <v>1196</v>
      </c>
      <c r="E4008" t="s">
        <v>119</v>
      </c>
      <c r="F4008" t="s">
        <v>119</v>
      </c>
      <c r="G4008" t="s">
        <v>161</v>
      </c>
      <c r="H4008" t="s">
        <v>6347</v>
      </c>
      <c r="I4008" t="s">
        <v>6420</v>
      </c>
      <c r="N4008" t="s">
        <v>6349</v>
      </c>
      <c r="O4008" s="5">
        <f>0</f>
        <v>0</v>
      </c>
    </row>
    <row r="4009" spans="1:15" hidden="1" x14ac:dyDescent="0.35">
      <c r="A4009" t="s">
        <v>6942</v>
      </c>
      <c r="B4009" t="s">
        <v>1187</v>
      </c>
      <c r="C4009" t="s">
        <v>6371</v>
      </c>
      <c r="D4009" t="s">
        <v>1196</v>
      </c>
      <c r="E4009" t="s">
        <v>119</v>
      </c>
      <c r="F4009" t="s">
        <v>119</v>
      </c>
      <c r="G4009" t="s">
        <v>154</v>
      </c>
      <c r="H4009" t="s">
        <v>5707</v>
      </c>
      <c r="I4009" t="s">
        <v>6418</v>
      </c>
      <c r="N4009" t="s">
        <v>6349</v>
      </c>
      <c r="O4009" s="5">
        <f>0</f>
        <v>0</v>
      </c>
    </row>
    <row r="4010" spans="1:15" hidden="1" x14ac:dyDescent="0.35">
      <c r="A4010" t="s">
        <v>6942</v>
      </c>
      <c r="B4010" t="s">
        <v>1187</v>
      </c>
      <c r="C4010" t="s">
        <v>6371</v>
      </c>
      <c r="D4010" t="s">
        <v>1196</v>
      </c>
      <c r="E4010" t="s">
        <v>119</v>
      </c>
      <c r="F4010" t="s">
        <v>119</v>
      </c>
      <c r="G4010" t="s">
        <v>154</v>
      </c>
      <c r="H4010" t="s">
        <v>6347</v>
      </c>
      <c r="I4010" t="s">
        <v>6376</v>
      </c>
      <c r="N4010" t="s">
        <v>6349</v>
      </c>
      <c r="O4010" s="5">
        <f>0</f>
        <v>0</v>
      </c>
    </row>
    <row r="4011" spans="1:15" hidden="1" x14ac:dyDescent="0.35">
      <c r="A4011" t="s">
        <v>6942</v>
      </c>
      <c r="B4011" t="s">
        <v>1187</v>
      </c>
      <c r="C4011" t="s">
        <v>6371</v>
      </c>
      <c r="D4011" t="s">
        <v>1196</v>
      </c>
      <c r="E4011" t="s">
        <v>119</v>
      </c>
      <c r="F4011" t="s">
        <v>119</v>
      </c>
      <c r="G4011" t="s">
        <v>154</v>
      </c>
      <c r="H4011" t="s">
        <v>5707</v>
      </c>
      <c r="I4011" t="s">
        <v>6377</v>
      </c>
      <c r="N4011" t="s">
        <v>6349</v>
      </c>
      <c r="O4011" s="5">
        <f>0</f>
        <v>0</v>
      </c>
    </row>
    <row r="4012" spans="1:15" hidden="1" x14ac:dyDescent="0.35">
      <c r="A4012" t="s">
        <v>6942</v>
      </c>
      <c r="B4012" t="s">
        <v>1187</v>
      </c>
      <c r="C4012" t="s">
        <v>6371</v>
      </c>
      <c r="D4012" t="s">
        <v>1196</v>
      </c>
      <c r="E4012" t="s">
        <v>119</v>
      </c>
      <c r="F4012" t="s">
        <v>119</v>
      </c>
      <c r="G4012" t="s">
        <v>162</v>
      </c>
      <c r="H4012" t="s">
        <v>6347</v>
      </c>
      <c r="I4012" t="s">
        <v>6373</v>
      </c>
      <c r="N4012" t="s">
        <v>6349</v>
      </c>
      <c r="O4012" s="5">
        <f>0</f>
        <v>0</v>
      </c>
    </row>
    <row r="4013" spans="1:15" hidden="1" x14ac:dyDescent="0.35">
      <c r="A4013" t="s">
        <v>6942</v>
      </c>
      <c r="B4013" t="s">
        <v>1187</v>
      </c>
      <c r="C4013" t="s">
        <v>6371</v>
      </c>
      <c r="D4013" t="s">
        <v>1196</v>
      </c>
      <c r="E4013" t="s">
        <v>119</v>
      </c>
      <c r="F4013" t="s">
        <v>119</v>
      </c>
      <c r="G4013" t="s">
        <v>162</v>
      </c>
      <c r="H4013" t="s">
        <v>5707</v>
      </c>
      <c r="I4013" t="s">
        <v>6421</v>
      </c>
      <c r="N4013" t="s">
        <v>6349</v>
      </c>
      <c r="O4013" s="5">
        <f>0</f>
        <v>0</v>
      </c>
    </row>
    <row r="4014" spans="1:15" hidden="1" x14ac:dyDescent="0.35">
      <c r="A4014" t="s">
        <v>6942</v>
      </c>
      <c r="B4014" t="s">
        <v>1187</v>
      </c>
      <c r="C4014" t="s">
        <v>6371</v>
      </c>
      <c r="D4014" t="s">
        <v>1200</v>
      </c>
      <c r="E4014" t="s">
        <v>119</v>
      </c>
      <c r="F4014" t="s">
        <v>119</v>
      </c>
      <c r="G4014" t="s">
        <v>162</v>
      </c>
      <c r="H4014" t="s">
        <v>6347</v>
      </c>
      <c r="I4014" t="s">
        <v>6378</v>
      </c>
      <c r="N4014" t="s">
        <v>6349</v>
      </c>
      <c r="O4014" s="5">
        <f>0</f>
        <v>0</v>
      </c>
    </row>
    <row r="4015" spans="1:15" hidden="1" x14ac:dyDescent="0.35">
      <c r="A4015" t="s">
        <v>6942</v>
      </c>
      <c r="B4015" t="s">
        <v>1187</v>
      </c>
      <c r="C4015" t="s">
        <v>6371</v>
      </c>
      <c r="D4015" t="s">
        <v>1200</v>
      </c>
      <c r="E4015" t="s">
        <v>119</v>
      </c>
      <c r="F4015" t="s">
        <v>119</v>
      </c>
      <c r="G4015" t="s">
        <v>162</v>
      </c>
      <c r="H4015" t="s">
        <v>6347</v>
      </c>
      <c r="I4015" t="s">
        <v>6373</v>
      </c>
      <c r="N4015" t="s">
        <v>6349</v>
      </c>
      <c r="O4015" s="5">
        <f>0</f>
        <v>0</v>
      </c>
    </row>
    <row r="4016" spans="1:15" hidden="1" x14ac:dyDescent="0.35">
      <c r="A4016" t="s">
        <v>6942</v>
      </c>
      <c r="B4016" t="s">
        <v>1187</v>
      </c>
      <c r="C4016" t="s">
        <v>6371</v>
      </c>
      <c r="D4016" t="s">
        <v>1200</v>
      </c>
      <c r="E4016" t="s">
        <v>119</v>
      </c>
      <c r="F4016" t="s">
        <v>119</v>
      </c>
      <c r="G4016" t="s">
        <v>154</v>
      </c>
      <c r="H4016" t="s">
        <v>5707</v>
      </c>
      <c r="I4016" t="s">
        <v>6418</v>
      </c>
      <c r="N4016" t="s">
        <v>6349</v>
      </c>
      <c r="O4016" s="5">
        <f>0</f>
        <v>0</v>
      </c>
    </row>
    <row r="4017" spans="1:15" hidden="1" x14ac:dyDescent="0.35">
      <c r="A4017" t="s">
        <v>6942</v>
      </c>
      <c r="B4017" t="s">
        <v>1187</v>
      </c>
      <c r="C4017" t="s">
        <v>6371</v>
      </c>
      <c r="D4017" t="s">
        <v>1200</v>
      </c>
      <c r="E4017" t="s">
        <v>119</v>
      </c>
      <c r="F4017" t="s">
        <v>119</v>
      </c>
      <c r="G4017" t="s">
        <v>161</v>
      </c>
      <c r="H4017" t="s">
        <v>6347</v>
      </c>
      <c r="I4017" t="s">
        <v>6420</v>
      </c>
      <c r="N4017" t="s">
        <v>6349</v>
      </c>
      <c r="O4017" s="5">
        <f>0</f>
        <v>0</v>
      </c>
    </row>
    <row r="4018" spans="1:15" hidden="1" x14ac:dyDescent="0.35">
      <c r="A4018" t="s">
        <v>6942</v>
      </c>
      <c r="B4018" t="s">
        <v>1187</v>
      </c>
      <c r="C4018" t="s">
        <v>6371</v>
      </c>
      <c r="D4018" t="s">
        <v>1200</v>
      </c>
      <c r="E4018" t="s">
        <v>119</v>
      </c>
      <c r="F4018" t="s">
        <v>119</v>
      </c>
      <c r="G4018" t="s">
        <v>154</v>
      </c>
      <c r="H4018" t="s">
        <v>6347</v>
      </c>
      <c r="I4018" t="s">
        <v>6417</v>
      </c>
      <c r="N4018" t="s">
        <v>6349</v>
      </c>
      <c r="O4018" s="5">
        <f>0</f>
        <v>0</v>
      </c>
    </row>
    <row r="4019" spans="1:15" hidden="1" x14ac:dyDescent="0.35">
      <c r="A4019" t="s">
        <v>6942</v>
      </c>
      <c r="B4019" t="s">
        <v>1187</v>
      </c>
      <c r="C4019" t="s">
        <v>6371</v>
      </c>
      <c r="D4019" t="s">
        <v>1200</v>
      </c>
      <c r="E4019" t="s">
        <v>119</v>
      </c>
      <c r="F4019" t="s">
        <v>119</v>
      </c>
      <c r="G4019" t="s">
        <v>154</v>
      </c>
      <c r="H4019" t="s">
        <v>5707</v>
      </c>
      <c r="I4019" t="s">
        <v>6372</v>
      </c>
      <c r="N4019" t="s">
        <v>6349</v>
      </c>
      <c r="O4019" s="5">
        <f>0</f>
        <v>0</v>
      </c>
    </row>
    <row r="4020" spans="1:15" hidden="1" x14ac:dyDescent="0.35">
      <c r="A4020" t="s">
        <v>6942</v>
      </c>
      <c r="B4020" t="s">
        <v>1187</v>
      </c>
      <c r="C4020" t="s">
        <v>6371</v>
      </c>
      <c r="D4020" t="s">
        <v>1200</v>
      </c>
      <c r="E4020" t="s">
        <v>119</v>
      </c>
      <c r="F4020" t="s">
        <v>119</v>
      </c>
      <c r="G4020" t="s">
        <v>154</v>
      </c>
      <c r="H4020" t="s">
        <v>6347</v>
      </c>
      <c r="I4020" t="s">
        <v>6376</v>
      </c>
      <c r="N4020" t="s">
        <v>6349</v>
      </c>
      <c r="O4020" s="5">
        <f>0</f>
        <v>0</v>
      </c>
    </row>
    <row r="4021" spans="1:15" hidden="1" x14ac:dyDescent="0.35">
      <c r="A4021" t="s">
        <v>6942</v>
      </c>
      <c r="B4021" t="s">
        <v>1187</v>
      </c>
      <c r="C4021" t="s">
        <v>6371</v>
      </c>
      <c r="D4021" t="s">
        <v>1200</v>
      </c>
      <c r="E4021" t="s">
        <v>119</v>
      </c>
      <c r="F4021" t="s">
        <v>119</v>
      </c>
      <c r="G4021" t="s">
        <v>154</v>
      </c>
      <c r="H4021" t="s">
        <v>5707</v>
      </c>
      <c r="I4021" t="s">
        <v>6377</v>
      </c>
      <c r="N4021" t="s">
        <v>6349</v>
      </c>
      <c r="O4021" s="5">
        <f>0</f>
        <v>0</v>
      </c>
    </row>
    <row r="4022" spans="1:15" hidden="1" x14ac:dyDescent="0.35">
      <c r="A4022" t="s">
        <v>6942</v>
      </c>
      <c r="B4022" t="s">
        <v>1187</v>
      </c>
      <c r="C4022" t="s">
        <v>6371</v>
      </c>
      <c r="D4022" t="s">
        <v>1204</v>
      </c>
      <c r="E4022" t="s">
        <v>119</v>
      </c>
      <c r="F4022" t="s">
        <v>119</v>
      </c>
      <c r="G4022" t="s">
        <v>162</v>
      </c>
      <c r="H4022" t="s">
        <v>6347</v>
      </c>
      <c r="I4022" t="s">
        <v>6378</v>
      </c>
      <c r="N4022" t="s">
        <v>6349</v>
      </c>
      <c r="O4022" s="5">
        <f>0</f>
        <v>0</v>
      </c>
    </row>
    <row r="4023" spans="1:15" hidden="1" x14ac:dyDescent="0.35">
      <c r="A4023" t="s">
        <v>6942</v>
      </c>
      <c r="B4023" t="s">
        <v>1187</v>
      </c>
      <c r="C4023" t="s">
        <v>6371</v>
      </c>
      <c r="D4023" t="s">
        <v>1204</v>
      </c>
      <c r="E4023" t="s">
        <v>119</v>
      </c>
      <c r="F4023" t="s">
        <v>119</v>
      </c>
      <c r="G4023" t="s">
        <v>154</v>
      </c>
      <c r="H4023" t="s">
        <v>6347</v>
      </c>
      <c r="I4023" t="s">
        <v>6376</v>
      </c>
      <c r="N4023" t="s">
        <v>6349</v>
      </c>
      <c r="O4023" s="5">
        <f>0</f>
        <v>0</v>
      </c>
    </row>
    <row r="4024" spans="1:15" hidden="1" x14ac:dyDescent="0.35">
      <c r="A4024" t="s">
        <v>6942</v>
      </c>
      <c r="B4024" t="s">
        <v>1187</v>
      </c>
      <c r="C4024" t="s">
        <v>6371</v>
      </c>
      <c r="D4024" t="s">
        <v>1204</v>
      </c>
      <c r="E4024" t="s">
        <v>119</v>
      </c>
      <c r="F4024" t="s">
        <v>119</v>
      </c>
      <c r="G4024" t="s">
        <v>161</v>
      </c>
      <c r="H4024" t="s">
        <v>6347</v>
      </c>
      <c r="I4024" t="s">
        <v>6420</v>
      </c>
      <c r="N4024" t="s">
        <v>6349</v>
      </c>
      <c r="O4024" s="5">
        <f>0</f>
        <v>0</v>
      </c>
    </row>
    <row r="4025" spans="1:15" hidden="1" x14ac:dyDescent="0.35">
      <c r="A4025" t="s">
        <v>6942</v>
      </c>
      <c r="B4025" t="s">
        <v>1187</v>
      </c>
      <c r="C4025" t="s">
        <v>6371</v>
      </c>
      <c r="D4025" t="s">
        <v>1204</v>
      </c>
      <c r="E4025" t="s">
        <v>119</v>
      </c>
      <c r="F4025" t="s">
        <v>119</v>
      </c>
      <c r="G4025" t="s">
        <v>162</v>
      </c>
      <c r="H4025" t="s">
        <v>5707</v>
      </c>
      <c r="I4025" t="s">
        <v>6421</v>
      </c>
      <c r="N4025" t="s">
        <v>6349</v>
      </c>
      <c r="O4025" s="5">
        <f>0</f>
        <v>0</v>
      </c>
    </row>
    <row r="4026" spans="1:15" hidden="1" x14ac:dyDescent="0.35">
      <c r="A4026" t="s">
        <v>6942</v>
      </c>
      <c r="B4026" t="s">
        <v>1187</v>
      </c>
      <c r="C4026" t="s">
        <v>6371</v>
      </c>
      <c r="D4026" t="s">
        <v>1204</v>
      </c>
      <c r="E4026" t="s">
        <v>119</v>
      </c>
      <c r="F4026" t="s">
        <v>119</v>
      </c>
      <c r="G4026" t="s">
        <v>154</v>
      </c>
      <c r="H4026" t="s">
        <v>5707</v>
      </c>
      <c r="I4026" t="s">
        <v>6372</v>
      </c>
      <c r="N4026" t="s">
        <v>6349</v>
      </c>
      <c r="O4026" s="5">
        <f>0</f>
        <v>0</v>
      </c>
    </row>
    <row r="4027" spans="1:15" hidden="1" x14ac:dyDescent="0.35">
      <c r="A4027" t="s">
        <v>6942</v>
      </c>
      <c r="B4027" t="s">
        <v>1187</v>
      </c>
      <c r="C4027" t="s">
        <v>6371</v>
      </c>
      <c r="D4027" t="s">
        <v>1204</v>
      </c>
      <c r="E4027" t="s">
        <v>119</v>
      </c>
      <c r="F4027" t="s">
        <v>119</v>
      </c>
      <c r="G4027" t="s">
        <v>154</v>
      </c>
      <c r="H4027" t="s">
        <v>5707</v>
      </c>
      <c r="I4027" t="s">
        <v>6418</v>
      </c>
      <c r="N4027" t="s">
        <v>6349</v>
      </c>
      <c r="O4027" s="5">
        <f>0</f>
        <v>0</v>
      </c>
    </row>
    <row r="4028" spans="1:15" hidden="1" x14ac:dyDescent="0.35">
      <c r="A4028" t="s">
        <v>6942</v>
      </c>
      <c r="B4028" t="s">
        <v>1187</v>
      </c>
      <c r="C4028" t="s">
        <v>6371</v>
      </c>
      <c r="D4028" t="s">
        <v>1204</v>
      </c>
      <c r="E4028" t="s">
        <v>119</v>
      </c>
      <c r="F4028" t="s">
        <v>119</v>
      </c>
      <c r="G4028" t="s">
        <v>154</v>
      </c>
      <c r="H4028" t="s">
        <v>6347</v>
      </c>
      <c r="I4028" t="s">
        <v>6417</v>
      </c>
      <c r="N4028" t="s">
        <v>6349</v>
      </c>
      <c r="O4028" s="5">
        <f>0</f>
        <v>0</v>
      </c>
    </row>
    <row r="4029" spans="1:15" hidden="1" x14ac:dyDescent="0.35">
      <c r="A4029" t="s">
        <v>6942</v>
      </c>
      <c r="B4029" t="s">
        <v>1187</v>
      </c>
      <c r="C4029" t="s">
        <v>6371</v>
      </c>
      <c r="D4029" t="s">
        <v>1204</v>
      </c>
      <c r="E4029" t="s">
        <v>119</v>
      </c>
      <c r="F4029" t="s">
        <v>119</v>
      </c>
      <c r="G4029" t="s">
        <v>154</v>
      </c>
      <c r="H4029" t="s">
        <v>5707</v>
      </c>
      <c r="I4029" t="s">
        <v>6377</v>
      </c>
      <c r="N4029" t="s">
        <v>6349</v>
      </c>
      <c r="O4029" s="5">
        <f>0</f>
        <v>0</v>
      </c>
    </row>
    <row r="4030" spans="1:15" hidden="1" x14ac:dyDescent="0.35">
      <c r="A4030" t="s">
        <v>6942</v>
      </c>
      <c r="B4030" t="s">
        <v>1187</v>
      </c>
      <c r="C4030" t="s">
        <v>6371</v>
      </c>
      <c r="D4030" t="s">
        <v>1209</v>
      </c>
      <c r="E4030" t="s">
        <v>119</v>
      </c>
      <c r="F4030" t="s">
        <v>119</v>
      </c>
      <c r="G4030" t="s">
        <v>154</v>
      </c>
      <c r="H4030" t="s">
        <v>5707</v>
      </c>
      <c r="I4030" t="s">
        <v>6418</v>
      </c>
      <c r="N4030" t="s">
        <v>6349</v>
      </c>
      <c r="O4030" s="5">
        <f>0</f>
        <v>0</v>
      </c>
    </row>
    <row r="4031" spans="1:15" hidden="1" x14ac:dyDescent="0.35">
      <c r="A4031" t="s">
        <v>6942</v>
      </c>
      <c r="B4031" t="s">
        <v>1187</v>
      </c>
      <c r="C4031" t="s">
        <v>6371</v>
      </c>
      <c r="D4031" t="s">
        <v>1209</v>
      </c>
      <c r="E4031" t="s">
        <v>119</v>
      </c>
      <c r="F4031" t="s">
        <v>119</v>
      </c>
      <c r="G4031" t="s">
        <v>154</v>
      </c>
      <c r="H4031" t="s">
        <v>5707</v>
      </c>
      <c r="I4031" t="s">
        <v>6377</v>
      </c>
      <c r="N4031" t="s">
        <v>6349</v>
      </c>
      <c r="O4031" s="5">
        <f>0</f>
        <v>0</v>
      </c>
    </row>
    <row r="4032" spans="1:15" hidden="1" x14ac:dyDescent="0.35">
      <c r="A4032" t="s">
        <v>6942</v>
      </c>
      <c r="B4032" t="s">
        <v>1187</v>
      </c>
      <c r="C4032" t="s">
        <v>6371</v>
      </c>
      <c r="D4032" t="s">
        <v>1209</v>
      </c>
      <c r="E4032" t="s">
        <v>119</v>
      </c>
      <c r="F4032" t="s">
        <v>119</v>
      </c>
      <c r="G4032" t="s">
        <v>162</v>
      </c>
      <c r="H4032" t="s">
        <v>6347</v>
      </c>
      <c r="I4032" t="s">
        <v>6378</v>
      </c>
      <c r="N4032" t="s">
        <v>6349</v>
      </c>
      <c r="O4032" s="5">
        <f>0</f>
        <v>0</v>
      </c>
    </row>
    <row r="4033" spans="1:15" hidden="1" x14ac:dyDescent="0.35">
      <c r="A4033" t="s">
        <v>6942</v>
      </c>
      <c r="B4033" t="s">
        <v>1187</v>
      </c>
      <c r="C4033" t="s">
        <v>6371</v>
      </c>
      <c r="D4033" t="s">
        <v>1209</v>
      </c>
      <c r="E4033" t="s">
        <v>119</v>
      </c>
      <c r="F4033" t="s">
        <v>119</v>
      </c>
      <c r="G4033" t="s">
        <v>154</v>
      </c>
      <c r="H4033" t="s">
        <v>6347</v>
      </c>
      <c r="I4033" t="s">
        <v>6376</v>
      </c>
      <c r="N4033" t="s">
        <v>6349</v>
      </c>
      <c r="O4033" s="5">
        <f>0</f>
        <v>0</v>
      </c>
    </row>
    <row r="4034" spans="1:15" hidden="1" x14ac:dyDescent="0.35">
      <c r="A4034" t="s">
        <v>6942</v>
      </c>
      <c r="B4034" t="s">
        <v>1187</v>
      </c>
      <c r="C4034" t="s">
        <v>6371</v>
      </c>
      <c r="D4034" t="s">
        <v>1209</v>
      </c>
      <c r="E4034" t="s">
        <v>119</v>
      </c>
      <c r="F4034" t="s">
        <v>119</v>
      </c>
      <c r="G4034" t="s">
        <v>161</v>
      </c>
      <c r="H4034" t="s">
        <v>6347</v>
      </c>
      <c r="I4034" t="s">
        <v>6420</v>
      </c>
      <c r="N4034" t="s">
        <v>6349</v>
      </c>
      <c r="O4034" s="5">
        <f>0</f>
        <v>0</v>
      </c>
    </row>
    <row r="4035" spans="1:15" hidden="1" x14ac:dyDescent="0.35">
      <c r="A4035" t="s">
        <v>6942</v>
      </c>
      <c r="B4035" t="s">
        <v>1187</v>
      </c>
      <c r="C4035" t="s">
        <v>6371</v>
      </c>
      <c r="D4035" t="s">
        <v>1209</v>
      </c>
      <c r="E4035" t="s">
        <v>119</v>
      </c>
      <c r="F4035" t="s">
        <v>119</v>
      </c>
      <c r="G4035" t="s">
        <v>162</v>
      </c>
      <c r="H4035" t="s">
        <v>5707</v>
      </c>
      <c r="I4035" t="s">
        <v>6421</v>
      </c>
      <c r="N4035" t="s">
        <v>6349</v>
      </c>
      <c r="O4035" s="5">
        <f>0</f>
        <v>0</v>
      </c>
    </row>
    <row r="4036" spans="1:15" hidden="1" x14ac:dyDescent="0.35">
      <c r="A4036" t="s">
        <v>6942</v>
      </c>
      <c r="B4036" t="s">
        <v>1187</v>
      </c>
      <c r="C4036" t="s">
        <v>6371</v>
      </c>
      <c r="D4036" t="s">
        <v>1209</v>
      </c>
      <c r="E4036" t="s">
        <v>119</v>
      </c>
      <c r="F4036" t="s">
        <v>119</v>
      </c>
      <c r="G4036" t="s">
        <v>154</v>
      </c>
      <c r="H4036" t="s">
        <v>5707</v>
      </c>
      <c r="I4036" t="s">
        <v>6372</v>
      </c>
      <c r="N4036" t="s">
        <v>6349</v>
      </c>
      <c r="O4036" s="5">
        <f>0</f>
        <v>0</v>
      </c>
    </row>
    <row r="4037" spans="1:15" hidden="1" x14ac:dyDescent="0.35">
      <c r="A4037" t="s">
        <v>6942</v>
      </c>
      <c r="B4037" t="s">
        <v>1187</v>
      </c>
      <c r="C4037" t="s">
        <v>6371</v>
      </c>
      <c r="D4037" t="s">
        <v>1209</v>
      </c>
      <c r="E4037" t="s">
        <v>119</v>
      </c>
      <c r="F4037" t="s">
        <v>119</v>
      </c>
      <c r="G4037" t="s">
        <v>162</v>
      </c>
      <c r="H4037" t="s">
        <v>6347</v>
      </c>
      <c r="I4037" t="s">
        <v>6373</v>
      </c>
      <c r="N4037" t="s">
        <v>6349</v>
      </c>
      <c r="O4037" s="5">
        <f>0</f>
        <v>0</v>
      </c>
    </row>
    <row r="4038" spans="1:15" hidden="1" x14ac:dyDescent="0.35">
      <c r="A4038" t="s">
        <v>6942</v>
      </c>
      <c r="B4038" t="s">
        <v>1187</v>
      </c>
      <c r="C4038" t="s">
        <v>6371</v>
      </c>
      <c r="D4038" t="s">
        <v>1209</v>
      </c>
      <c r="E4038" t="s">
        <v>119</v>
      </c>
      <c r="F4038" t="s">
        <v>119</v>
      </c>
      <c r="G4038" t="s">
        <v>154</v>
      </c>
      <c r="H4038" t="s">
        <v>6347</v>
      </c>
      <c r="I4038" t="s">
        <v>6417</v>
      </c>
      <c r="N4038" t="s">
        <v>6349</v>
      </c>
      <c r="O4038" s="5">
        <f>0</f>
        <v>0</v>
      </c>
    </row>
    <row r="4039" spans="1:15" hidden="1" x14ac:dyDescent="0.35">
      <c r="A4039" t="s">
        <v>6942</v>
      </c>
      <c r="B4039" t="s">
        <v>1187</v>
      </c>
      <c r="C4039" t="s">
        <v>6383</v>
      </c>
      <c r="D4039" t="s">
        <v>1192</v>
      </c>
      <c r="E4039" t="s">
        <v>119</v>
      </c>
      <c r="F4039" t="s">
        <v>119</v>
      </c>
      <c r="G4039" t="s">
        <v>161</v>
      </c>
      <c r="H4039" t="s">
        <v>5707</v>
      </c>
      <c r="I4039" t="s">
        <v>6384</v>
      </c>
      <c r="N4039" t="s">
        <v>6349</v>
      </c>
      <c r="O4039" s="5">
        <f>0</f>
        <v>0</v>
      </c>
    </row>
    <row r="4040" spans="1:15" hidden="1" x14ac:dyDescent="0.35">
      <c r="A4040" t="s">
        <v>6942</v>
      </c>
      <c r="B4040" t="s">
        <v>1187</v>
      </c>
      <c r="C4040" t="s">
        <v>6383</v>
      </c>
      <c r="D4040" t="s">
        <v>1197</v>
      </c>
      <c r="E4040" t="s">
        <v>119</v>
      </c>
      <c r="F4040" t="s">
        <v>119</v>
      </c>
      <c r="G4040" t="s">
        <v>161</v>
      </c>
      <c r="H4040" t="s">
        <v>5707</v>
      </c>
      <c r="I4040" t="s">
        <v>6384</v>
      </c>
      <c r="N4040" t="s">
        <v>6349</v>
      </c>
      <c r="O4040" s="5">
        <f>0</f>
        <v>0</v>
      </c>
    </row>
    <row r="4041" spans="1:15" hidden="1" x14ac:dyDescent="0.35">
      <c r="A4041" t="s">
        <v>6942</v>
      </c>
      <c r="B4041" t="s">
        <v>1187</v>
      </c>
      <c r="C4041" t="s">
        <v>6383</v>
      </c>
      <c r="D4041" t="s">
        <v>1201</v>
      </c>
      <c r="E4041" t="s">
        <v>119</v>
      </c>
      <c r="F4041" t="s">
        <v>119</v>
      </c>
      <c r="G4041" t="s">
        <v>161</v>
      </c>
      <c r="H4041" t="s">
        <v>5707</v>
      </c>
      <c r="I4041" t="s">
        <v>6384</v>
      </c>
      <c r="N4041" t="s">
        <v>6349</v>
      </c>
      <c r="O4041" s="5">
        <f>0</f>
        <v>0</v>
      </c>
    </row>
    <row r="4042" spans="1:15" hidden="1" x14ac:dyDescent="0.35">
      <c r="A4042" t="s">
        <v>6942</v>
      </c>
      <c r="B4042" t="s">
        <v>1187</v>
      </c>
      <c r="C4042" t="s">
        <v>6383</v>
      </c>
      <c r="D4042" t="s">
        <v>1205</v>
      </c>
      <c r="E4042" t="s">
        <v>119</v>
      </c>
      <c r="F4042" t="s">
        <v>119</v>
      </c>
      <c r="G4042" t="s">
        <v>161</v>
      </c>
      <c r="H4042" t="s">
        <v>5707</v>
      </c>
      <c r="I4042" t="s">
        <v>6384</v>
      </c>
      <c r="N4042" t="s">
        <v>6349</v>
      </c>
      <c r="O4042" s="5">
        <f>0</f>
        <v>0</v>
      </c>
    </row>
    <row r="4043" spans="1:15" hidden="1" x14ac:dyDescent="0.35">
      <c r="A4043" t="s">
        <v>6942</v>
      </c>
      <c r="B4043" t="s">
        <v>1187</v>
      </c>
      <c r="C4043" t="s">
        <v>6383</v>
      </c>
      <c r="D4043" t="s">
        <v>1210</v>
      </c>
      <c r="E4043" t="s">
        <v>119</v>
      </c>
      <c r="F4043" t="s">
        <v>119</v>
      </c>
      <c r="G4043" t="s">
        <v>161</v>
      </c>
      <c r="H4043" t="s">
        <v>5707</v>
      </c>
      <c r="I4043" t="s">
        <v>6384</v>
      </c>
      <c r="N4043" t="s">
        <v>6349</v>
      </c>
      <c r="O4043" s="5">
        <f>0</f>
        <v>0</v>
      </c>
    </row>
    <row r="4044" spans="1:15" hidden="1" x14ac:dyDescent="0.35">
      <c r="A4044" t="s">
        <v>6942</v>
      </c>
      <c r="B4044" t="s">
        <v>1187</v>
      </c>
      <c r="C4044" t="s">
        <v>6485</v>
      </c>
      <c r="D4044" t="s">
        <v>5677</v>
      </c>
      <c r="E4044" t="s">
        <v>119</v>
      </c>
      <c r="F4044" t="s">
        <v>119</v>
      </c>
      <c r="G4044" t="s">
        <v>154</v>
      </c>
      <c r="H4044" t="s">
        <v>5707</v>
      </c>
      <c r="I4044" t="s">
        <v>6487</v>
      </c>
      <c r="N4044" t="s">
        <v>6349</v>
      </c>
      <c r="O4044" s="5">
        <f>0</f>
        <v>0</v>
      </c>
    </row>
    <row r="4045" spans="1:15" hidden="1" x14ac:dyDescent="0.35">
      <c r="A4045" t="s">
        <v>6942</v>
      </c>
      <c r="B4045" t="s">
        <v>1187</v>
      </c>
      <c r="C4045" t="s">
        <v>6485</v>
      </c>
      <c r="D4045" t="s">
        <v>5677</v>
      </c>
      <c r="E4045" t="s">
        <v>119</v>
      </c>
      <c r="F4045" t="s">
        <v>119</v>
      </c>
      <c r="G4045" t="s">
        <v>154</v>
      </c>
      <c r="H4045" t="s">
        <v>5707</v>
      </c>
      <c r="I4045" t="s">
        <v>6491</v>
      </c>
      <c r="N4045" t="s">
        <v>6349</v>
      </c>
      <c r="O4045" s="5">
        <f>0</f>
        <v>0</v>
      </c>
    </row>
    <row r="4046" spans="1:15" hidden="1" x14ac:dyDescent="0.35">
      <c r="A4046" t="s">
        <v>6942</v>
      </c>
      <c r="B4046" t="s">
        <v>1187</v>
      </c>
      <c r="C4046" t="s">
        <v>6485</v>
      </c>
      <c r="D4046" t="s">
        <v>5677</v>
      </c>
      <c r="E4046" t="s">
        <v>119</v>
      </c>
      <c r="F4046" t="s">
        <v>119</v>
      </c>
      <c r="G4046" t="s">
        <v>154</v>
      </c>
      <c r="H4046" t="s">
        <v>5707</v>
      </c>
      <c r="I4046" t="s">
        <v>6488</v>
      </c>
      <c r="N4046" t="s">
        <v>6349</v>
      </c>
      <c r="O4046" s="5">
        <f>0</f>
        <v>0</v>
      </c>
    </row>
    <row r="4047" spans="1:15" hidden="1" x14ac:dyDescent="0.35">
      <c r="A4047" t="s">
        <v>6942</v>
      </c>
      <c r="B4047" t="s">
        <v>1187</v>
      </c>
      <c r="C4047" t="s">
        <v>6485</v>
      </c>
      <c r="D4047" t="s">
        <v>5677</v>
      </c>
      <c r="E4047" t="s">
        <v>119</v>
      </c>
      <c r="F4047" t="s">
        <v>119</v>
      </c>
      <c r="G4047" t="s">
        <v>162</v>
      </c>
      <c r="H4047" t="s">
        <v>6347</v>
      </c>
      <c r="I4047" t="s">
        <v>6489</v>
      </c>
      <c r="N4047" t="s">
        <v>6349</v>
      </c>
      <c r="O4047" s="5">
        <f>0</f>
        <v>0</v>
      </c>
    </row>
    <row r="4048" spans="1:15" hidden="1" x14ac:dyDescent="0.35">
      <c r="A4048" t="s">
        <v>6942</v>
      </c>
      <c r="B4048" t="s">
        <v>2799</v>
      </c>
      <c r="C4048" t="s">
        <v>6525</v>
      </c>
      <c r="D4048" t="s">
        <v>3048</v>
      </c>
      <c r="E4048" t="s">
        <v>119</v>
      </c>
      <c r="F4048" t="s">
        <v>7635</v>
      </c>
      <c r="G4048" t="s">
        <v>154</v>
      </c>
      <c r="H4048" t="s">
        <v>5707</v>
      </c>
      <c r="I4048" t="s">
        <v>6783</v>
      </c>
      <c r="N4048" t="s">
        <v>6349</v>
      </c>
      <c r="O4048" s="5">
        <f>0</f>
        <v>0</v>
      </c>
    </row>
    <row r="4049" spans="1:15" hidden="1" x14ac:dyDescent="0.35">
      <c r="A4049" t="s">
        <v>6942</v>
      </c>
      <c r="B4049" t="s">
        <v>2799</v>
      </c>
      <c r="C4049" t="s">
        <v>6525</v>
      </c>
      <c r="D4049" t="s">
        <v>3048</v>
      </c>
      <c r="E4049" t="s">
        <v>119</v>
      </c>
      <c r="F4049" t="s">
        <v>7636</v>
      </c>
      <c r="G4049" t="s">
        <v>154</v>
      </c>
      <c r="H4049" t="s">
        <v>5707</v>
      </c>
      <c r="I4049" t="s">
        <v>6783</v>
      </c>
      <c r="N4049" t="s">
        <v>6349</v>
      </c>
      <c r="O4049" s="5">
        <f>0</f>
        <v>0</v>
      </c>
    </row>
    <row r="4050" spans="1:15" hidden="1" x14ac:dyDescent="0.35">
      <c r="A4050" t="s">
        <v>6942</v>
      </c>
      <c r="B4050" t="s">
        <v>2799</v>
      </c>
      <c r="C4050" t="s">
        <v>6525</v>
      </c>
      <c r="D4050" t="s">
        <v>3048</v>
      </c>
      <c r="E4050" t="s">
        <v>119</v>
      </c>
      <c r="F4050" t="s">
        <v>7637</v>
      </c>
      <c r="G4050" t="s">
        <v>154</v>
      </c>
      <c r="H4050" t="s">
        <v>5707</v>
      </c>
      <c r="I4050" t="s">
        <v>6783</v>
      </c>
      <c r="N4050" t="s">
        <v>6349</v>
      </c>
      <c r="O4050" s="5">
        <f>0</f>
        <v>0</v>
      </c>
    </row>
    <row r="4051" spans="1:15" hidden="1" x14ac:dyDescent="0.35">
      <c r="A4051" t="s">
        <v>6942</v>
      </c>
      <c r="B4051" t="s">
        <v>2799</v>
      </c>
      <c r="C4051" t="s">
        <v>6525</v>
      </c>
      <c r="D4051" t="s">
        <v>3048</v>
      </c>
      <c r="E4051" t="s">
        <v>119</v>
      </c>
      <c r="F4051" t="s">
        <v>7638</v>
      </c>
      <c r="G4051" t="s">
        <v>154</v>
      </c>
      <c r="H4051" t="s">
        <v>5707</v>
      </c>
      <c r="I4051" t="s">
        <v>6783</v>
      </c>
      <c r="N4051" t="s">
        <v>6349</v>
      </c>
      <c r="O4051" s="5">
        <f>0</f>
        <v>0</v>
      </c>
    </row>
    <row r="4052" spans="1:15" hidden="1" x14ac:dyDescent="0.35">
      <c r="A4052" t="s">
        <v>6942</v>
      </c>
      <c r="B4052" t="s">
        <v>2799</v>
      </c>
      <c r="C4052" t="s">
        <v>6525</v>
      </c>
      <c r="D4052" t="s">
        <v>3048</v>
      </c>
      <c r="E4052" t="s">
        <v>119</v>
      </c>
      <c r="F4052" t="s">
        <v>7639</v>
      </c>
      <c r="G4052" t="s">
        <v>154</v>
      </c>
      <c r="H4052" t="s">
        <v>5707</v>
      </c>
      <c r="I4052" t="s">
        <v>6783</v>
      </c>
      <c r="N4052" t="s">
        <v>6349</v>
      </c>
      <c r="O4052" s="5">
        <f>0</f>
        <v>0</v>
      </c>
    </row>
    <row r="4053" spans="1:15" hidden="1" x14ac:dyDescent="0.35">
      <c r="A4053" t="s">
        <v>6942</v>
      </c>
      <c r="B4053" t="s">
        <v>2799</v>
      </c>
      <c r="C4053" t="s">
        <v>6525</v>
      </c>
      <c r="D4053" t="s">
        <v>3048</v>
      </c>
      <c r="E4053" t="s">
        <v>119</v>
      </c>
      <c r="F4053" t="s">
        <v>7640</v>
      </c>
      <c r="G4053" t="s">
        <v>154</v>
      </c>
      <c r="H4053" t="s">
        <v>5707</v>
      </c>
      <c r="I4053" t="s">
        <v>6783</v>
      </c>
      <c r="N4053" t="s">
        <v>6349</v>
      </c>
      <c r="O4053" s="5">
        <f>0</f>
        <v>0</v>
      </c>
    </row>
    <row r="4054" spans="1:15" hidden="1" x14ac:dyDescent="0.35">
      <c r="A4054" t="s">
        <v>6942</v>
      </c>
      <c r="B4054" t="s">
        <v>2799</v>
      </c>
      <c r="C4054" t="s">
        <v>6525</v>
      </c>
      <c r="D4054" t="s">
        <v>3048</v>
      </c>
      <c r="E4054" t="s">
        <v>119</v>
      </c>
      <c r="F4054" t="s">
        <v>7641</v>
      </c>
      <c r="G4054" t="s">
        <v>154</v>
      </c>
      <c r="H4054" t="s">
        <v>5707</v>
      </c>
      <c r="I4054" t="s">
        <v>6783</v>
      </c>
      <c r="N4054" t="s">
        <v>6349</v>
      </c>
      <c r="O4054" s="5">
        <f>0</f>
        <v>0</v>
      </c>
    </row>
    <row r="4055" spans="1:15" hidden="1" x14ac:dyDescent="0.35">
      <c r="A4055" t="s">
        <v>6942</v>
      </c>
      <c r="B4055" t="s">
        <v>2799</v>
      </c>
      <c r="C4055" t="s">
        <v>6525</v>
      </c>
      <c r="D4055" t="s">
        <v>3048</v>
      </c>
      <c r="E4055" t="s">
        <v>119</v>
      </c>
      <c r="F4055" t="s">
        <v>7642</v>
      </c>
      <c r="G4055" t="s">
        <v>154</v>
      </c>
      <c r="H4055" t="s">
        <v>5707</v>
      </c>
      <c r="I4055" t="s">
        <v>6783</v>
      </c>
      <c r="N4055" t="s">
        <v>6349</v>
      </c>
      <c r="O4055" s="5">
        <f>0</f>
        <v>0</v>
      </c>
    </row>
    <row r="4056" spans="1:15" hidden="1" x14ac:dyDescent="0.35">
      <c r="A4056" t="s">
        <v>6942</v>
      </c>
      <c r="B4056" t="s">
        <v>2799</v>
      </c>
      <c r="C4056" t="s">
        <v>6525</v>
      </c>
      <c r="D4056" t="s">
        <v>3048</v>
      </c>
      <c r="E4056" t="s">
        <v>119</v>
      </c>
      <c r="F4056" t="s">
        <v>7643</v>
      </c>
      <c r="G4056" t="s">
        <v>154</v>
      </c>
      <c r="H4056" t="s">
        <v>5707</v>
      </c>
      <c r="I4056" t="s">
        <v>6783</v>
      </c>
      <c r="N4056" t="s">
        <v>6349</v>
      </c>
      <c r="O4056" s="5">
        <f>0</f>
        <v>0</v>
      </c>
    </row>
    <row r="4057" spans="1:15" hidden="1" x14ac:dyDescent="0.35">
      <c r="A4057" t="s">
        <v>6942</v>
      </c>
      <c r="B4057" t="s">
        <v>2799</v>
      </c>
      <c r="C4057" t="s">
        <v>6525</v>
      </c>
      <c r="D4057" t="s">
        <v>3048</v>
      </c>
      <c r="E4057" t="s">
        <v>119</v>
      </c>
      <c r="F4057" t="s">
        <v>7644</v>
      </c>
      <c r="G4057" t="s">
        <v>154</v>
      </c>
      <c r="H4057" t="s">
        <v>5707</v>
      </c>
      <c r="I4057" t="s">
        <v>6783</v>
      </c>
      <c r="N4057" t="s">
        <v>6349</v>
      </c>
      <c r="O4057" s="5">
        <f>0</f>
        <v>0</v>
      </c>
    </row>
    <row r="4058" spans="1:15" hidden="1" x14ac:dyDescent="0.35">
      <c r="A4058" t="s">
        <v>6942</v>
      </c>
      <c r="B4058" t="s">
        <v>2799</v>
      </c>
      <c r="C4058" t="s">
        <v>6525</v>
      </c>
      <c r="D4058" t="s">
        <v>3048</v>
      </c>
      <c r="E4058" t="s">
        <v>119</v>
      </c>
      <c r="F4058" t="s">
        <v>7645</v>
      </c>
      <c r="G4058" t="s">
        <v>154</v>
      </c>
      <c r="H4058" t="s">
        <v>5707</v>
      </c>
      <c r="I4058" t="s">
        <v>6793</v>
      </c>
      <c r="N4058" t="s">
        <v>6349</v>
      </c>
      <c r="O4058" s="5">
        <f>0</f>
        <v>0</v>
      </c>
    </row>
    <row r="4059" spans="1:15" hidden="1" x14ac:dyDescent="0.35">
      <c r="A4059" t="s">
        <v>6942</v>
      </c>
      <c r="B4059" t="s">
        <v>2799</v>
      </c>
      <c r="C4059" t="s">
        <v>7646</v>
      </c>
      <c r="D4059" t="s">
        <v>2800</v>
      </c>
      <c r="E4059" t="s">
        <v>119</v>
      </c>
      <c r="F4059" t="s">
        <v>119</v>
      </c>
      <c r="G4059" t="s">
        <v>154</v>
      </c>
      <c r="H4059" t="s">
        <v>6347</v>
      </c>
      <c r="I4059" t="s">
        <v>7647</v>
      </c>
      <c r="N4059" t="s">
        <v>6349</v>
      </c>
      <c r="O4059" s="5">
        <f>0</f>
        <v>0</v>
      </c>
    </row>
    <row r="4060" spans="1:15" hidden="1" x14ac:dyDescent="0.35">
      <c r="A4060" t="s">
        <v>6942</v>
      </c>
      <c r="B4060" t="s">
        <v>2799</v>
      </c>
      <c r="C4060" t="s">
        <v>6503</v>
      </c>
      <c r="D4060" t="s">
        <v>2832</v>
      </c>
      <c r="E4060" t="s">
        <v>119</v>
      </c>
      <c r="F4060" t="s">
        <v>119</v>
      </c>
      <c r="G4060" t="s">
        <v>162</v>
      </c>
      <c r="H4060" t="s">
        <v>6347</v>
      </c>
      <c r="I4060" t="s">
        <v>6504</v>
      </c>
      <c r="N4060" t="s">
        <v>6349</v>
      </c>
      <c r="O4060" s="5">
        <f>0</f>
        <v>0</v>
      </c>
    </row>
    <row r="4061" spans="1:15" hidden="1" x14ac:dyDescent="0.35">
      <c r="A4061" t="s">
        <v>6942</v>
      </c>
      <c r="B4061" t="s">
        <v>2799</v>
      </c>
      <c r="C4061" t="s">
        <v>6503</v>
      </c>
      <c r="D4061" t="s">
        <v>2832</v>
      </c>
      <c r="E4061" t="s">
        <v>119</v>
      </c>
      <c r="F4061" t="s">
        <v>119</v>
      </c>
      <c r="G4061" t="s">
        <v>162</v>
      </c>
      <c r="H4061" t="s">
        <v>6347</v>
      </c>
      <c r="I4061" t="s">
        <v>6505</v>
      </c>
      <c r="N4061" t="s">
        <v>6349</v>
      </c>
      <c r="O4061" s="5">
        <f>0</f>
        <v>0</v>
      </c>
    </row>
    <row r="4062" spans="1:15" hidden="1" x14ac:dyDescent="0.35">
      <c r="A4062" t="s">
        <v>6942</v>
      </c>
      <c r="B4062" t="s">
        <v>2799</v>
      </c>
      <c r="C4062" t="s">
        <v>6503</v>
      </c>
      <c r="D4062" t="s">
        <v>2832</v>
      </c>
      <c r="E4062" t="s">
        <v>119</v>
      </c>
      <c r="F4062" t="s">
        <v>119</v>
      </c>
      <c r="G4062" t="s">
        <v>154</v>
      </c>
      <c r="H4062" t="s">
        <v>5707</v>
      </c>
      <c r="I4062" t="s">
        <v>6682</v>
      </c>
      <c r="N4062" t="s">
        <v>6349</v>
      </c>
      <c r="O4062" s="5">
        <f>0</f>
        <v>0</v>
      </c>
    </row>
    <row r="4063" spans="1:15" hidden="1" x14ac:dyDescent="0.35">
      <c r="A4063" t="s">
        <v>6942</v>
      </c>
      <c r="B4063" t="s">
        <v>2799</v>
      </c>
      <c r="C4063" t="s">
        <v>6503</v>
      </c>
      <c r="D4063" t="s">
        <v>2832</v>
      </c>
      <c r="E4063" t="s">
        <v>119</v>
      </c>
      <c r="F4063" t="s">
        <v>119</v>
      </c>
      <c r="G4063" t="s">
        <v>154</v>
      </c>
      <c r="H4063" t="s">
        <v>5707</v>
      </c>
      <c r="I4063" t="s">
        <v>6681</v>
      </c>
      <c r="N4063" t="s">
        <v>6349</v>
      </c>
      <c r="O4063" s="5">
        <f>0</f>
        <v>0</v>
      </c>
    </row>
    <row r="4064" spans="1:15" hidden="1" x14ac:dyDescent="0.35">
      <c r="A4064" t="s">
        <v>6942</v>
      </c>
      <c r="B4064" t="s">
        <v>2799</v>
      </c>
      <c r="C4064" t="s">
        <v>6503</v>
      </c>
      <c r="D4064" t="s">
        <v>2832</v>
      </c>
      <c r="E4064" t="s">
        <v>6683</v>
      </c>
      <c r="F4064" s="11" t="s">
        <v>7648</v>
      </c>
      <c r="G4064" t="s">
        <v>154</v>
      </c>
      <c r="H4064" t="s">
        <v>6347</v>
      </c>
      <c r="I4064" t="s">
        <v>6685</v>
      </c>
      <c r="N4064" t="s">
        <v>6349</v>
      </c>
      <c r="O4064" s="5">
        <f>0</f>
        <v>0</v>
      </c>
    </row>
    <row r="4065" spans="1:15" hidden="1" x14ac:dyDescent="0.35">
      <c r="A4065" t="s">
        <v>6942</v>
      </c>
      <c r="B4065" t="s">
        <v>2799</v>
      </c>
      <c r="C4065" t="s">
        <v>6503</v>
      </c>
      <c r="D4065" t="s">
        <v>2832</v>
      </c>
      <c r="E4065" t="s">
        <v>6683</v>
      </c>
      <c r="F4065" s="11" t="s">
        <v>7649</v>
      </c>
      <c r="G4065" t="s">
        <v>154</v>
      </c>
      <c r="H4065" t="s">
        <v>6347</v>
      </c>
      <c r="I4065" t="s">
        <v>6685</v>
      </c>
      <c r="N4065" t="s">
        <v>6349</v>
      </c>
      <c r="O4065" s="5">
        <f>0</f>
        <v>0</v>
      </c>
    </row>
    <row r="4066" spans="1:15" hidden="1" x14ac:dyDescent="0.35">
      <c r="A4066" t="s">
        <v>6942</v>
      </c>
      <c r="B4066" t="s">
        <v>2799</v>
      </c>
      <c r="C4066" t="s">
        <v>6503</v>
      </c>
      <c r="D4066" t="s">
        <v>2832</v>
      </c>
      <c r="E4066" t="s">
        <v>6683</v>
      </c>
      <c r="F4066" s="11" t="s">
        <v>7650</v>
      </c>
      <c r="G4066" t="s">
        <v>154</v>
      </c>
      <c r="H4066" t="s">
        <v>6347</v>
      </c>
      <c r="I4066" t="s">
        <v>6685</v>
      </c>
      <c r="N4066" t="s">
        <v>6349</v>
      </c>
      <c r="O4066" s="5">
        <f>0</f>
        <v>0</v>
      </c>
    </row>
    <row r="4067" spans="1:15" hidden="1" x14ac:dyDescent="0.35">
      <c r="A4067" t="s">
        <v>6942</v>
      </c>
      <c r="B4067" t="s">
        <v>2799</v>
      </c>
      <c r="C4067" t="s">
        <v>6503</v>
      </c>
      <c r="D4067" t="s">
        <v>2832</v>
      </c>
      <c r="E4067" t="s">
        <v>6683</v>
      </c>
      <c r="F4067" s="11" t="s">
        <v>7651</v>
      </c>
      <c r="G4067" t="s">
        <v>154</v>
      </c>
      <c r="H4067" t="s">
        <v>6347</v>
      </c>
      <c r="I4067" t="s">
        <v>6685</v>
      </c>
      <c r="N4067" t="s">
        <v>6349</v>
      </c>
      <c r="O4067" s="5">
        <f>0</f>
        <v>0</v>
      </c>
    </row>
    <row r="4068" spans="1:15" hidden="1" x14ac:dyDescent="0.35">
      <c r="A4068" t="s">
        <v>6942</v>
      </c>
      <c r="B4068" t="s">
        <v>2799</v>
      </c>
      <c r="C4068" t="s">
        <v>6503</v>
      </c>
      <c r="D4068" t="s">
        <v>2832</v>
      </c>
      <c r="E4068" t="s">
        <v>6683</v>
      </c>
      <c r="F4068" s="11" t="s">
        <v>7652</v>
      </c>
      <c r="G4068" t="s">
        <v>154</v>
      </c>
      <c r="H4068" t="s">
        <v>6347</v>
      </c>
      <c r="I4068" t="s">
        <v>6685</v>
      </c>
      <c r="N4068" t="s">
        <v>6349</v>
      </c>
      <c r="O4068" s="5">
        <f>0</f>
        <v>0</v>
      </c>
    </row>
    <row r="4069" spans="1:15" hidden="1" x14ac:dyDescent="0.35">
      <c r="A4069" t="s">
        <v>6942</v>
      </c>
      <c r="B4069" t="s">
        <v>2799</v>
      </c>
      <c r="C4069" t="s">
        <v>6503</v>
      </c>
      <c r="D4069" t="s">
        <v>2832</v>
      </c>
      <c r="E4069" t="s">
        <v>6683</v>
      </c>
      <c r="F4069" s="11" t="s">
        <v>7653</v>
      </c>
      <c r="G4069" t="s">
        <v>154</v>
      </c>
      <c r="H4069" t="s">
        <v>6347</v>
      </c>
      <c r="I4069" t="s">
        <v>6685</v>
      </c>
      <c r="N4069" t="s">
        <v>6349</v>
      </c>
      <c r="O4069" s="5">
        <f>0</f>
        <v>0</v>
      </c>
    </row>
    <row r="4070" spans="1:15" hidden="1" x14ac:dyDescent="0.35">
      <c r="A4070" t="s">
        <v>6942</v>
      </c>
      <c r="B4070" t="s">
        <v>2799</v>
      </c>
      <c r="C4070" t="s">
        <v>6503</v>
      </c>
      <c r="D4070" t="s">
        <v>2832</v>
      </c>
      <c r="E4070" t="s">
        <v>6683</v>
      </c>
      <c r="F4070" s="11" t="s">
        <v>7654</v>
      </c>
      <c r="G4070" t="s">
        <v>154</v>
      </c>
      <c r="H4070" t="s">
        <v>6347</v>
      </c>
      <c r="I4070" t="s">
        <v>6685</v>
      </c>
      <c r="N4070" t="s">
        <v>6349</v>
      </c>
      <c r="O4070" s="5">
        <f>0</f>
        <v>0</v>
      </c>
    </row>
    <row r="4071" spans="1:15" hidden="1" x14ac:dyDescent="0.35">
      <c r="A4071" t="s">
        <v>6942</v>
      </c>
      <c r="B4071" t="s">
        <v>2799</v>
      </c>
      <c r="C4071" t="s">
        <v>6503</v>
      </c>
      <c r="D4071" t="s">
        <v>2832</v>
      </c>
      <c r="E4071" t="s">
        <v>6683</v>
      </c>
      <c r="F4071" s="11" t="s">
        <v>7655</v>
      </c>
      <c r="G4071" t="s">
        <v>154</v>
      </c>
      <c r="H4071" t="s">
        <v>6347</v>
      </c>
      <c r="I4071" t="s">
        <v>6685</v>
      </c>
      <c r="N4071" t="s">
        <v>6349</v>
      </c>
      <c r="O4071" s="5">
        <f>0</f>
        <v>0</v>
      </c>
    </row>
    <row r="4072" spans="1:15" hidden="1" x14ac:dyDescent="0.35">
      <c r="A4072" t="s">
        <v>6942</v>
      </c>
      <c r="B4072" t="s">
        <v>2799</v>
      </c>
      <c r="C4072" t="s">
        <v>6503</v>
      </c>
      <c r="D4072" t="s">
        <v>2832</v>
      </c>
      <c r="E4072" t="s">
        <v>6683</v>
      </c>
      <c r="F4072" s="11" t="s">
        <v>7656</v>
      </c>
      <c r="G4072" t="s">
        <v>154</v>
      </c>
      <c r="H4072" t="s">
        <v>6347</v>
      </c>
      <c r="I4072" t="s">
        <v>6685</v>
      </c>
      <c r="N4072" t="s">
        <v>6349</v>
      </c>
      <c r="O4072" s="5">
        <f>0</f>
        <v>0</v>
      </c>
    </row>
    <row r="4073" spans="1:15" hidden="1" x14ac:dyDescent="0.35">
      <c r="A4073" t="s">
        <v>6942</v>
      </c>
      <c r="B4073" t="s">
        <v>2799</v>
      </c>
      <c r="C4073" t="s">
        <v>6503</v>
      </c>
      <c r="D4073" t="s">
        <v>2832</v>
      </c>
      <c r="E4073" t="s">
        <v>6683</v>
      </c>
      <c r="F4073" s="11" t="s">
        <v>7657</v>
      </c>
      <c r="G4073" t="s">
        <v>154</v>
      </c>
      <c r="H4073" t="s">
        <v>6347</v>
      </c>
      <c r="I4073" t="s">
        <v>6685</v>
      </c>
      <c r="N4073" t="s">
        <v>6349</v>
      </c>
      <c r="O4073" s="5">
        <f>0</f>
        <v>0</v>
      </c>
    </row>
    <row r="4074" spans="1:15" hidden="1" x14ac:dyDescent="0.35">
      <c r="A4074" t="s">
        <v>6942</v>
      </c>
      <c r="B4074" t="s">
        <v>2799</v>
      </c>
      <c r="C4074" t="s">
        <v>6503</v>
      </c>
      <c r="D4074" t="s">
        <v>2832</v>
      </c>
      <c r="E4074" t="s">
        <v>6683</v>
      </c>
      <c r="F4074" s="11" t="s">
        <v>7658</v>
      </c>
      <c r="G4074" t="s">
        <v>154</v>
      </c>
      <c r="H4074" t="s">
        <v>6347</v>
      </c>
      <c r="I4074" t="s">
        <v>6685</v>
      </c>
      <c r="N4074" t="s">
        <v>6349</v>
      </c>
      <c r="O4074" s="5">
        <f>0</f>
        <v>0</v>
      </c>
    </row>
    <row r="4075" spans="1:15" hidden="1" x14ac:dyDescent="0.35">
      <c r="A4075" t="s">
        <v>6942</v>
      </c>
      <c r="B4075" t="s">
        <v>2799</v>
      </c>
      <c r="C4075" t="s">
        <v>6503</v>
      </c>
      <c r="D4075" t="s">
        <v>2832</v>
      </c>
      <c r="E4075" t="s">
        <v>6683</v>
      </c>
      <c r="F4075" s="11" t="s">
        <v>7659</v>
      </c>
      <c r="G4075" t="s">
        <v>154</v>
      </c>
      <c r="H4075" t="s">
        <v>6347</v>
      </c>
      <c r="I4075" t="s">
        <v>6685</v>
      </c>
      <c r="N4075" t="s">
        <v>6349</v>
      </c>
      <c r="O4075" s="5">
        <f>0</f>
        <v>0</v>
      </c>
    </row>
    <row r="4076" spans="1:15" hidden="1" x14ac:dyDescent="0.35">
      <c r="A4076" t="s">
        <v>6942</v>
      </c>
      <c r="B4076" t="s">
        <v>2799</v>
      </c>
      <c r="C4076" t="s">
        <v>6503</v>
      </c>
      <c r="D4076" t="s">
        <v>2832</v>
      </c>
      <c r="E4076" t="s">
        <v>6683</v>
      </c>
      <c r="F4076" s="11" t="s">
        <v>7660</v>
      </c>
      <c r="G4076" t="s">
        <v>154</v>
      </c>
      <c r="H4076" t="s">
        <v>6347</v>
      </c>
      <c r="I4076" t="s">
        <v>6685</v>
      </c>
      <c r="N4076" t="s">
        <v>6349</v>
      </c>
      <c r="O4076" s="5">
        <f>0</f>
        <v>0</v>
      </c>
    </row>
    <row r="4077" spans="1:15" hidden="1" x14ac:dyDescent="0.35">
      <c r="A4077" t="s">
        <v>6942</v>
      </c>
      <c r="B4077" t="s">
        <v>2799</v>
      </c>
      <c r="C4077" t="s">
        <v>6503</v>
      </c>
      <c r="D4077" t="s">
        <v>2832</v>
      </c>
      <c r="E4077" t="s">
        <v>6683</v>
      </c>
      <c r="F4077" s="11" t="s">
        <v>7661</v>
      </c>
      <c r="G4077" t="s">
        <v>154</v>
      </c>
      <c r="H4077" t="s">
        <v>6347</v>
      </c>
      <c r="I4077" t="s">
        <v>6685</v>
      </c>
      <c r="N4077" t="s">
        <v>6349</v>
      </c>
      <c r="O4077" s="5">
        <f>0</f>
        <v>0</v>
      </c>
    </row>
    <row r="4078" spans="1:15" hidden="1" x14ac:dyDescent="0.35">
      <c r="A4078" t="s">
        <v>6942</v>
      </c>
      <c r="B4078" t="s">
        <v>2799</v>
      </c>
      <c r="C4078" t="s">
        <v>6503</v>
      </c>
      <c r="D4078" t="s">
        <v>2832</v>
      </c>
      <c r="E4078" t="s">
        <v>6683</v>
      </c>
      <c r="F4078" s="11" t="s">
        <v>7662</v>
      </c>
      <c r="G4078" t="s">
        <v>154</v>
      </c>
      <c r="H4078" t="s">
        <v>6347</v>
      </c>
      <c r="I4078" t="s">
        <v>6685</v>
      </c>
      <c r="N4078" t="s">
        <v>6349</v>
      </c>
      <c r="O4078" s="5">
        <f>0</f>
        <v>0</v>
      </c>
    </row>
    <row r="4079" spans="1:15" hidden="1" x14ac:dyDescent="0.35">
      <c r="A4079" t="s">
        <v>6942</v>
      </c>
      <c r="B4079" t="s">
        <v>2799</v>
      </c>
      <c r="C4079" t="s">
        <v>6442</v>
      </c>
      <c r="D4079" t="s">
        <v>7663</v>
      </c>
      <c r="E4079" t="s">
        <v>119</v>
      </c>
      <c r="F4079" t="s">
        <v>119</v>
      </c>
      <c r="G4079" t="s">
        <v>159</v>
      </c>
      <c r="H4079" t="s">
        <v>5707</v>
      </c>
      <c r="I4079" t="s">
        <v>6445</v>
      </c>
      <c r="N4079" t="s">
        <v>6349</v>
      </c>
      <c r="O4079" s="5">
        <f>0</f>
        <v>0</v>
      </c>
    </row>
    <row r="4080" spans="1:15" hidden="1" x14ac:dyDescent="0.35">
      <c r="A4080" t="s">
        <v>6942</v>
      </c>
      <c r="B4080" t="s">
        <v>2799</v>
      </c>
      <c r="C4080" t="s">
        <v>6442</v>
      </c>
      <c r="D4080" t="s">
        <v>7663</v>
      </c>
      <c r="E4080" t="s">
        <v>119</v>
      </c>
      <c r="F4080" t="s">
        <v>119</v>
      </c>
      <c r="G4080" t="s">
        <v>159</v>
      </c>
      <c r="H4080" t="s">
        <v>6347</v>
      </c>
      <c r="I4080" t="s">
        <v>6444</v>
      </c>
      <c r="N4080" t="s">
        <v>6349</v>
      </c>
      <c r="O4080" s="5">
        <f>0</f>
        <v>0</v>
      </c>
    </row>
    <row r="4081" spans="1:15" hidden="1" x14ac:dyDescent="0.35">
      <c r="A4081" t="s">
        <v>6942</v>
      </c>
      <c r="B4081" t="s">
        <v>2799</v>
      </c>
      <c r="C4081" t="s">
        <v>6442</v>
      </c>
      <c r="D4081" t="s">
        <v>7663</v>
      </c>
      <c r="E4081" t="s">
        <v>119</v>
      </c>
      <c r="F4081" t="s">
        <v>119</v>
      </c>
      <c r="G4081" t="s">
        <v>159</v>
      </c>
      <c r="H4081" t="s">
        <v>5707</v>
      </c>
      <c r="I4081" t="s">
        <v>7355</v>
      </c>
      <c r="N4081" t="s">
        <v>6349</v>
      </c>
      <c r="O4081" s="5">
        <f>0</f>
        <v>0</v>
      </c>
    </row>
    <row r="4082" spans="1:15" hidden="1" x14ac:dyDescent="0.35">
      <c r="A4082" t="s">
        <v>6942</v>
      </c>
      <c r="B4082" t="s">
        <v>2799</v>
      </c>
      <c r="C4082" t="s">
        <v>6442</v>
      </c>
      <c r="D4082" t="s">
        <v>7664</v>
      </c>
      <c r="E4082" t="s">
        <v>119</v>
      </c>
      <c r="F4082" t="s">
        <v>119</v>
      </c>
      <c r="G4082" t="s">
        <v>159</v>
      </c>
      <c r="H4082" t="s">
        <v>5707</v>
      </c>
      <c r="I4082" t="s">
        <v>6445</v>
      </c>
      <c r="N4082" t="s">
        <v>6349</v>
      </c>
      <c r="O4082" s="5">
        <f>0</f>
        <v>0</v>
      </c>
    </row>
    <row r="4083" spans="1:15" hidden="1" x14ac:dyDescent="0.35">
      <c r="A4083" t="s">
        <v>6942</v>
      </c>
      <c r="B4083" t="s">
        <v>2799</v>
      </c>
      <c r="C4083" t="s">
        <v>6442</v>
      </c>
      <c r="D4083" t="s">
        <v>7664</v>
      </c>
      <c r="E4083" t="s">
        <v>119</v>
      </c>
      <c r="F4083" t="s">
        <v>119</v>
      </c>
      <c r="G4083" t="s">
        <v>159</v>
      </c>
      <c r="H4083" t="s">
        <v>5707</v>
      </c>
      <c r="I4083" t="s">
        <v>7355</v>
      </c>
      <c r="N4083" t="s">
        <v>6349</v>
      </c>
      <c r="O4083" s="5">
        <f>0</f>
        <v>0</v>
      </c>
    </row>
    <row r="4084" spans="1:15" hidden="1" x14ac:dyDescent="0.35">
      <c r="A4084" t="s">
        <v>6942</v>
      </c>
      <c r="B4084" t="s">
        <v>2799</v>
      </c>
      <c r="C4084" t="s">
        <v>6442</v>
      </c>
      <c r="D4084" t="s">
        <v>7664</v>
      </c>
      <c r="E4084" t="s">
        <v>119</v>
      </c>
      <c r="F4084" t="s">
        <v>119</v>
      </c>
      <c r="G4084" t="s">
        <v>159</v>
      </c>
      <c r="H4084" t="s">
        <v>6347</v>
      </c>
      <c r="I4084" t="s">
        <v>6444</v>
      </c>
      <c r="N4084" t="s">
        <v>6349</v>
      </c>
      <c r="O4084" s="5">
        <f>0</f>
        <v>0</v>
      </c>
    </row>
    <row r="4085" spans="1:15" hidden="1" x14ac:dyDescent="0.35">
      <c r="A4085" t="s">
        <v>6942</v>
      </c>
      <c r="B4085" t="s">
        <v>2799</v>
      </c>
      <c r="C4085" t="s">
        <v>6442</v>
      </c>
      <c r="D4085" t="s">
        <v>7665</v>
      </c>
      <c r="E4085" t="s">
        <v>119</v>
      </c>
      <c r="F4085" t="s">
        <v>119</v>
      </c>
      <c r="G4085" t="s">
        <v>159</v>
      </c>
      <c r="H4085" t="s">
        <v>6347</v>
      </c>
      <c r="I4085" t="s">
        <v>6444</v>
      </c>
      <c r="N4085" t="s">
        <v>6349</v>
      </c>
      <c r="O4085" s="5">
        <f>0</f>
        <v>0</v>
      </c>
    </row>
    <row r="4086" spans="1:15" hidden="1" x14ac:dyDescent="0.35">
      <c r="A4086" t="s">
        <v>6942</v>
      </c>
      <c r="B4086" t="s">
        <v>2799</v>
      </c>
      <c r="C4086" t="s">
        <v>6442</v>
      </c>
      <c r="D4086" t="s">
        <v>7665</v>
      </c>
      <c r="E4086" t="s">
        <v>119</v>
      </c>
      <c r="F4086" t="s">
        <v>119</v>
      </c>
      <c r="G4086" t="s">
        <v>159</v>
      </c>
      <c r="H4086" t="s">
        <v>5707</v>
      </c>
      <c r="I4086" t="s">
        <v>7355</v>
      </c>
      <c r="N4086" t="s">
        <v>6349</v>
      </c>
      <c r="O4086" s="5">
        <f>0</f>
        <v>0</v>
      </c>
    </row>
    <row r="4087" spans="1:15" hidden="1" x14ac:dyDescent="0.35">
      <c r="A4087" t="s">
        <v>6942</v>
      </c>
      <c r="B4087" t="s">
        <v>2799</v>
      </c>
      <c r="C4087" t="s">
        <v>6442</v>
      </c>
      <c r="D4087" t="s">
        <v>7665</v>
      </c>
      <c r="E4087" t="s">
        <v>119</v>
      </c>
      <c r="F4087" t="s">
        <v>119</v>
      </c>
      <c r="G4087" t="s">
        <v>159</v>
      </c>
      <c r="H4087" t="s">
        <v>5707</v>
      </c>
      <c r="I4087" t="s">
        <v>6445</v>
      </c>
      <c r="N4087" t="s">
        <v>6349</v>
      </c>
      <c r="O4087" s="5">
        <f>0</f>
        <v>0</v>
      </c>
    </row>
    <row r="4088" spans="1:15" hidden="1" x14ac:dyDescent="0.35">
      <c r="A4088" t="s">
        <v>6942</v>
      </c>
      <c r="B4088" t="s">
        <v>2799</v>
      </c>
      <c r="C4088" t="s">
        <v>6442</v>
      </c>
      <c r="D4088" t="s">
        <v>7666</v>
      </c>
      <c r="E4088" t="s">
        <v>119</v>
      </c>
      <c r="F4088" t="s">
        <v>119</v>
      </c>
      <c r="G4088" t="s">
        <v>159</v>
      </c>
      <c r="H4088" t="s">
        <v>6347</v>
      </c>
      <c r="I4088" t="s">
        <v>6444</v>
      </c>
      <c r="N4088" t="s">
        <v>6349</v>
      </c>
      <c r="O4088" s="5">
        <f>0</f>
        <v>0</v>
      </c>
    </row>
    <row r="4089" spans="1:15" hidden="1" x14ac:dyDescent="0.35">
      <c r="A4089" t="s">
        <v>6942</v>
      </c>
      <c r="B4089" t="s">
        <v>2799</v>
      </c>
      <c r="C4089" t="s">
        <v>6442</v>
      </c>
      <c r="D4089" t="s">
        <v>7666</v>
      </c>
      <c r="E4089" t="s">
        <v>119</v>
      </c>
      <c r="F4089" t="s">
        <v>119</v>
      </c>
      <c r="G4089" t="s">
        <v>159</v>
      </c>
      <c r="H4089" t="s">
        <v>5707</v>
      </c>
      <c r="I4089" t="s">
        <v>6445</v>
      </c>
      <c r="N4089" t="s">
        <v>6349</v>
      </c>
      <c r="O4089" s="5">
        <f>0</f>
        <v>0</v>
      </c>
    </row>
    <row r="4090" spans="1:15" hidden="1" x14ac:dyDescent="0.35">
      <c r="A4090" t="s">
        <v>6942</v>
      </c>
      <c r="B4090" t="s">
        <v>2799</v>
      </c>
      <c r="C4090" t="s">
        <v>6442</v>
      </c>
      <c r="D4090" t="s">
        <v>7666</v>
      </c>
      <c r="E4090" t="s">
        <v>119</v>
      </c>
      <c r="F4090" t="s">
        <v>119</v>
      </c>
      <c r="G4090" t="s">
        <v>159</v>
      </c>
      <c r="H4090" t="s">
        <v>5707</v>
      </c>
      <c r="I4090" t="s">
        <v>7355</v>
      </c>
      <c r="N4090" t="s">
        <v>6349</v>
      </c>
      <c r="O4090" s="5">
        <f>0</f>
        <v>0</v>
      </c>
    </row>
    <row r="4091" spans="1:15" hidden="1" x14ac:dyDescent="0.35">
      <c r="A4091" t="s">
        <v>6942</v>
      </c>
      <c r="B4091" t="s">
        <v>2799</v>
      </c>
      <c r="C4091" t="s">
        <v>6442</v>
      </c>
      <c r="D4091" t="s">
        <v>7667</v>
      </c>
      <c r="E4091" t="s">
        <v>119</v>
      </c>
      <c r="F4091" t="s">
        <v>119</v>
      </c>
      <c r="G4091" t="s">
        <v>159</v>
      </c>
      <c r="H4091" t="s">
        <v>5707</v>
      </c>
      <c r="I4091" t="s">
        <v>6445</v>
      </c>
      <c r="N4091" t="s">
        <v>6349</v>
      </c>
      <c r="O4091" s="5">
        <f>0</f>
        <v>0</v>
      </c>
    </row>
    <row r="4092" spans="1:15" hidden="1" x14ac:dyDescent="0.35">
      <c r="A4092" t="s">
        <v>6942</v>
      </c>
      <c r="B4092" t="s">
        <v>2799</v>
      </c>
      <c r="C4092" t="s">
        <v>6442</v>
      </c>
      <c r="D4092" t="s">
        <v>7667</v>
      </c>
      <c r="E4092" t="s">
        <v>119</v>
      </c>
      <c r="F4092" t="s">
        <v>119</v>
      </c>
      <c r="G4092" t="s">
        <v>159</v>
      </c>
      <c r="H4092" t="s">
        <v>6347</v>
      </c>
      <c r="I4092" t="s">
        <v>6444</v>
      </c>
      <c r="N4092" t="s">
        <v>6349</v>
      </c>
      <c r="O4092" s="5">
        <f>0</f>
        <v>0</v>
      </c>
    </row>
    <row r="4093" spans="1:15" hidden="1" x14ac:dyDescent="0.35">
      <c r="A4093" t="s">
        <v>6942</v>
      </c>
      <c r="B4093" t="s">
        <v>2799</v>
      </c>
      <c r="C4093" t="s">
        <v>6442</v>
      </c>
      <c r="D4093" t="s">
        <v>7667</v>
      </c>
      <c r="E4093" t="s">
        <v>119</v>
      </c>
      <c r="F4093" t="s">
        <v>119</v>
      </c>
      <c r="G4093" t="s">
        <v>159</v>
      </c>
      <c r="H4093" t="s">
        <v>5707</v>
      </c>
      <c r="I4093" t="s">
        <v>7355</v>
      </c>
      <c r="N4093" t="s">
        <v>6349</v>
      </c>
      <c r="O4093" s="5">
        <f>0</f>
        <v>0</v>
      </c>
    </row>
    <row r="4094" spans="1:15" hidden="1" x14ac:dyDescent="0.35">
      <c r="A4094" t="s">
        <v>6942</v>
      </c>
      <c r="B4094" t="s">
        <v>2799</v>
      </c>
      <c r="C4094" t="s">
        <v>6442</v>
      </c>
      <c r="D4094" t="s">
        <v>7668</v>
      </c>
      <c r="E4094" t="s">
        <v>119</v>
      </c>
      <c r="F4094" t="s">
        <v>119</v>
      </c>
      <c r="G4094" t="s">
        <v>159</v>
      </c>
      <c r="H4094" t="s">
        <v>5707</v>
      </c>
      <c r="I4094" t="s">
        <v>7355</v>
      </c>
      <c r="N4094" t="s">
        <v>6349</v>
      </c>
      <c r="O4094" s="5">
        <f>0</f>
        <v>0</v>
      </c>
    </row>
    <row r="4095" spans="1:15" hidden="1" x14ac:dyDescent="0.35">
      <c r="A4095" t="s">
        <v>6942</v>
      </c>
      <c r="B4095" t="s">
        <v>2799</v>
      </c>
      <c r="C4095" t="s">
        <v>6442</v>
      </c>
      <c r="D4095" t="s">
        <v>7668</v>
      </c>
      <c r="E4095" t="s">
        <v>119</v>
      </c>
      <c r="F4095" t="s">
        <v>119</v>
      </c>
      <c r="G4095" t="s">
        <v>159</v>
      </c>
      <c r="H4095" t="s">
        <v>6347</v>
      </c>
      <c r="I4095" t="s">
        <v>6444</v>
      </c>
      <c r="N4095" t="s">
        <v>6349</v>
      </c>
      <c r="O4095" s="5">
        <f>0</f>
        <v>0</v>
      </c>
    </row>
    <row r="4096" spans="1:15" hidden="1" x14ac:dyDescent="0.35">
      <c r="A4096" t="s">
        <v>6942</v>
      </c>
      <c r="B4096" t="s">
        <v>2799</v>
      </c>
      <c r="C4096" t="s">
        <v>6442</v>
      </c>
      <c r="D4096" t="s">
        <v>7668</v>
      </c>
      <c r="E4096" t="s">
        <v>119</v>
      </c>
      <c r="F4096" t="s">
        <v>119</v>
      </c>
      <c r="G4096" t="s">
        <v>159</v>
      </c>
      <c r="H4096" t="s">
        <v>5707</v>
      </c>
      <c r="I4096" t="s">
        <v>6445</v>
      </c>
      <c r="N4096" t="s">
        <v>6349</v>
      </c>
      <c r="O4096" s="5">
        <f>0</f>
        <v>0</v>
      </c>
    </row>
    <row r="4097" spans="1:15" hidden="1" x14ac:dyDescent="0.35">
      <c r="A4097" t="s">
        <v>6942</v>
      </c>
      <c r="B4097" t="s">
        <v>2799</v>
      </c>
      <c r="C4097" t="s">
        <v>6442</v>
      </c>
      <c r="D4097" t="s">
        <v>7669</v>
      </c>
      <c r="E4097" t="s">
        <v>119</v>
      </c>
      <c r="F4097" t="s">
        <v>119</v>
      </c>
      <c r="G4097" t="s">
        <v>159</v>
      </c>
      <c r="H4097" t="s">
        <v>5707</v>
      </c>
      <c r="I4097" t="s">
        <v>6445</v>
      </c>
      <c r="N4097" t="s">
        <v>6349</v>
      </c>
      <c r="O4097" s="5">
        <f>0</f>
        <v>0</v>
      </c>
    </row>
    <row r="4098" spans="1:15" hidden="1" x14ac:dyDescent="0.35">
      <c r="A4098" t="s">
        <v>6942</v>
      </c>
      <c r="B4098" t="s">
        <v>2799</v>
      </c>
      <c r="C4098" t="s">
        <v>6442</v>
      </c>
      <c r="D4098" t="s">
        <v>7669</v>
      </c>
      <c r="E4098" t="s">
        <v>119</v>
      </c>
      <c r="F4098" t="s">
        <v>119</v>
      </c>
      <c r="G4098" t="s">
        <v>159</v>
      </c>
      <c r="H4098" t="s">
        <v>6347</v>
      </c>
      <c r="I4098" t="s">
        <v>6444</v>
      </c>
      <c r="N4098" t="s">
        <v>6349</v>
      </c>
      <c r="O4098" s="5">
        <f>0</f>
        <v>0</v>
      </c>
    </row>
    <row r="4099" spans="1:15" hidden="1" x14ac:dyDescent="0.35">
      <c r="A4099" t="s">
        <v>6942</v>
      </c>
      <c r="B4099" t="s">
        <v>2799</v>
      </c>
      <c r="C4099" t="s">
        <v>6442</v>
      </c>
      <c r="D4099" t="s">
        <v>7669</v>
      </c>
      <c r="E4099" t="s">
        <v>119</v>
      </c>
      <c r="F4099" t="s">
        <v>119</v>
      </c>
      <c r="G4099" t="s">
        <v>159</v>
      </c>
      <c r="H4099" t="s">
        <v>5707</v>
      </c>
      <c r="I4099" t="s">
        <v>7355</v>
      </c>
      <c r="N4099" t="s">
        <v>6349</v>
      </c>
      <c r="O4099" s="5">
        <f>0</f>
        <v>0</v>
      </c>
    </row>
    <row r="4100" spans="1:15" hidden="1" x14ac:dyDescent="0.35">
      <c r="A4100" t="s">
        <v>6942</v>
      </c>
      <c r="B4100" t="s">
        <v>2799</v>
      </c>
      <c r="C4100" t="s">
        <v>6442</v>
      </c>
      <c r="D4100" t="s">
        <v>7669</v>
      </c>
      <c r="E4100" t="s">
        <v>119</v>
      </c>
      <c r="F4100" t="s">
        <v>119</v>
      </c>
      <c r="G4100" t="s">
        <v>162</v>
      </c>
      <c r="H4100" t="s">
        <v>5707</v>
      </c>
      <c r="I4100" t="s">
        <v>6757</v>
      </c>
      <c r="N4100" t="s">
        <v>6349</v>
      </c>
      <c r="O4100" s="5">
        <f>0</f>
        <v>0</v>
      </c>
    </row>
    <row r="4101" spans="1:15" hidden="1" x14ac:dyDescent="0.35">
      <c r="A4101" t="s">
        <v>6942</v>
      </c>
      <c r="B4101" t="s">
        <v>2799</v>
      </c>
      <c r="C4101" t="s">
        <v>6442</v>
      </c>
      <c r="D4101" t="s">
        <v>2959</v>
      </c>
      <c r="E4101" t="s">
        <v>119</v>
      </c>
      <c r="F4101" t="s">
        <v>119</v>
      </c>
      <c r="G4101" t="s">
        <v>154</v>
      </c>
      <c r="H4101" t="s">
        <v>6347</v>
      </c>
      <c r="I4101" t="s">
        <v>7312</v>
      </c>
      <c r="N4101" t="s">
        <v>6349</v>
      </c>
      <c r="O4101" s="5">
        <f>0</f>
        <v>0</v>
      </c>
    </row>
    <row r="4102" spans="1:15" hidden="1" x14ac:dyDescent="0.35">
      <c r="A4102" t="s">
        <v>6942</v>
      </c>
      <c r="B4102" t="s">
        <v>2799</v>
      </c>
      <c r="C4102" t="s">
        <v>6442</v>
      </c>
      <c r="D4102" t="s">
        <v>2959</v>
      </c>
      <c r="E4102" t="s">
        <v>119</v>
      </c>
      <c r="F4102" t="s">
        <v>119</v>
      </c>
      <c r="G4102" t="s">
        <v>154</v>
      </c>
      <c r="H4102" t="s">
        <v>6347</v>
      </c>
      <c r="I4102" t="s">
        <v>7287</v>
      </c>
      <c r="N4102" t="s">
        <v>6349</v>
      </c>
      <c r="O4102" s="5">
        <f>0</f>
        <v>0</v>
      </c>
    </row>
    <row r="4103" spans="1:15" hidden="1" x14ac:dyDescent="0.35">
      <c r="A4103" t="s">
        <v>6942</v>
      </c>
      <c r="B4103" t="s">
        <v>2799</v>
      </c>
      <c r="C4103" t="s">
        <v>6442</v>
      </c>
      <c r="D4103" t="s">
        <v>2959</v>
      </c>
      <c r="E4103" t="s">
        <v>119</v>
      </c>
      <c r="F4103" t="s">
        <v>119</v>
      </c>
      <c r="G4103" t="s">
        <v>159</v>
      </c>
      <c r="H4103" t="s">
        <v>6347</v>
      </c>
      <c r="I4103" t="s">
        <v>6444</v>
      </c>
      <c r="N4103" t="s">
        <v>6349</v>
      </c>
      <c r="O4103" s="5">
        <f>0</f>
        <v>0</v>
      </c>
    </row>
    <row r="4104" spans="1:15" hidden="1" x14ac:dyDescent="0.35">
      <c r="A4104" t="s">
        <v>6942</v>
      </c>
      <c r="B4104" t="s">
        <v>2799</v>
      </c>
      <c r="C4104" t="s">
        <v>6442</v>
      </c>
      <c r="D4104" t="s">
        <v>2959</v>
      </c>
      <c r="E4104" t="s">
        <v>119</v>
      </c>
      <c r="F4104" t="s">
        <v>119</v>
      </c>
      <c r="G4104" t="s">
        <v>159</v>
      </c>
      <c r="H4104" t="s">
        <v>5707</v>
      </c>
      <c r="I4104" t="s">
        <v>7355</v>
      </c>
      <c r="N4104" t="s">
        <v>6349</v>
      </c>
      <c r="O4104" s="5">
        <f>0</f>
        <v>0</v>
      </c>
    </row>
    <row r="4105" spans="1:15" hidden="1" x14ac:dyDescent="0.35">
      <c r="A4105" t="s">
        <v>6942</v>
      </c>
      <c r="B4105" t="s">
        <v>2799</v>
      </c>
      <c r="C4105" t="s">
        <v>6442</v>
      </c>
      <c r="D4105" t="s">
        <v>2959</v>
      </c>
      <c r="E4105" t="s">
        <v>119</v>
      </c>
      <c r="F4105" t="s">
        <v>119</v>
      </c>
      <c r="G4105" t="s">
        <v>154</v>
      </c>
      <c r="H4105" t="s">
        <v>5707</v>
      </c>
      <c r="I4105" t="s">
        <v>6454</v>
      </c>
      <c r="N4105" t="s">
        <v>6349</v>
      </c>
      <c r="O4105" s="5">
        <f>0</f>
        <v>0</v>
      </c>
    </row>
    <row r="4106" spans="1:15" hidden="1" x14ac:dyDescent="0.35">
      <c r="A4106" t="s">
        <v>6942</v>
      </c>
      <c r="B4106" t="s">
        <v>2799</v>
      </c>
      <c r="C4106" t="s">
        <v>6442</v>
      </c>
      <c r="D4106" t="s">
        <v>2959</v>
      </c>
      <c r="E4106" t="s">
        <v>119</v>
      </c>
      <c r="F4106" t="s">
        <v>119</v>
      </c>
      <c r="G4106" t="s">
        <v>159</v>
      </c>
      <c r="H4106" t="s">
        <v>5707</v>
      </c>
      <c r="I4106" t="s">
        <v>6445</v>
      </c>
      <c r="N4106" t="s">
        <v>6349</v>
      </c>
      <c r="O4106" s="5">
        <f>0</f>
        <v>0</v>
      </c>
    </row>
    <row r="4107" spans="1:15" hidden="1" x14ac:dyDescent="0.35">
      <c r="A4107" t="s">
        <v>6942</v>
      </c>
      <c r="B4107" t="s">
        <v>2799</v>
      </c>
      <c r="C4107" t="s">
        <v>6442</v>
      </c>
      <c r="D4107" t="s">
        <v>2959</v>
      </c>
      <c r="E4107" t="s">
        <v>119</v>
      </c>
      <c r="F4107" t="s">
        <v>119</v>
      </c>
      <c r="G4107" t="s">
        <v>162</v>
      </c>
      <c r="H4107" t="s">
        <v>6347</v>
      </c>
      <c r="I4107" t="s">
        <v>6455</v>
      </c>
      <c r="N4107" t="s">
        <v>6349</v>
      </c>
      <c r="O4107" s="5">
        <f>0</f>
        <v>0</v>
      </c>
    </row>
    <row r="4108" spans="1:15" hidden="1" x14ac:dyDescent="0.35">
      <c r="A4108" t="s">
        <v>6942</v>
      </c>
      <c r="B4108" t="s">
        <v>2799</v>
      </c>
      <c r="C4108" t="s">
        <v>6442</v>
      </c>
      <c r="D4108" t="s">
        <v>2959</v>
      </c>
      <c r="E4108" t="s">
        <v>119</v>
      </c>
      <c r="F4108" t="s">
        <v>119</v>
      </c>
      <c r="G4108" t="s">
        <v>162</v>
      </c>
      <c r="H4108" t="s">
        <v>6347</v>
      </c>
      <c r="I4108" t="s">
        <v>6453</v>
      </c>
      <c r="N4108" t="s">
        <v>6349</v>
      </c>
      <c r="O4108" s="5">
        <f>0</f>
        <v>0</v>
      </c>
    </row>
    <row r="4109" spans="1:15" hidden="1" x14ac:dyDescent="0.35">
      <c r="A4109" t="s">
        <v>6942</v>
      </c>
      <c r="B4109" t="s">
        <v>2799</v>
      </c>
      <c r="C4109" t="s">
        <v>6527</v>
      </c>
      <c r="D4109" t="s">
        <v>7670</v>
      </c>
      <c r="E4109" t="s">
        <v>119</v>
      </c>
      <c r="F4109" t="s">
        <v>119</v>
      </c>
      <c r="G4109" t="s">
        <v>162</v>
      </c>
      <c r="H4109" t="s">
        <v>5707</v>
      </c>
      <c r="I4109" t="s">
        <v>6529</v>
      </c>
      <c r="N4109" t="s">
        <v>6349</v>
      </c>
      <c r="O4109" s="5">
        <f>0</f>
        <v>0</v>
      </c>
    </row>
    <row r="4110" spans="1:15" hidden="1" x14ac:dyDescent="0.35">
      <c r="A4110" t="s">
        <v>6942</v>
      </c>
      <c r="B4110" t="s">
        <v>2799</v>
      </c>
      <c r="C4110" t="s">
        <v>6357</v>
      </c>
      <c r="D4110" t="s">
        <v>7671</v>
      </c>
      <c r="E4110" t="s">
        <v>6360</v>
      </c>
      <c r="F4110" t="s">
        <v>119</v>
      </c>
      <c r="G4110" t="s">
        <v>162</v>
      </c>
      <c r="H4110" t="s">
        <v>6347</v>
      </c>
      <c r="I4110" t="s">
        <v>6362</v>
      </c>
      <c r="N4110" t="s">
        <v>6349</v>
      </c>
      <c r="O4110" s="5">
        <f>0</f>
        <v>0</v>
      </c>
    </row>
    <row r="4111" spans="1:15" hidden="1" x14ac:dyDescent="0.35">
      <c r="A4111" t="s">
        <v>6942</v>
      </c>
      <c r="B4111" t="s">
        <v>2799</v>
      </c>
      <c r="C4111" t="s">
        <v>6357</v>
      </c>
      <c r="D4111" t="s">
        <v>7671</v>
      </c>
      <c r="E4111" t="s">
        <v>6360</v>
      </c>
      <c r="F4111" t="s">
        <v>119</v>
      </c>
      <c r="G4111" t="s">
        <v>162</v>
      </c>
      <c r="H4111" t="s">
        <v>6347</v>
      </c>
      <c r="I4111" t="s">
        <v>6361</v>
      </c>
      <c r="N4111" t="s">
        <v>6349</v>
      </c>
      <c r="O4111" s="5">
        <f>0</f>
        <v>0</v>
      </c>
    </row>
    <row r="4112" spans="1:15" hidden="1" x14ac:dyDescent="0.35">
      <c r="A4112" t="s">
        <v>6942</v>
      </c>
      <c r="B4112" t="s">
        <v>2799</v>
      </c>
      <c r="C4112" t="s">
        <v>6357</v>
      </c>
      <c r="D4112" t="s">
        <v>7671</v>
      </c>
      <c r="E4112" t="s">
        <v>119</v>
      </c>
      <c r="F4112" t="s">
        <v>119</v>
      </c>
      <c r="G4112" t="s">
        <v>162</v>
      </c>
      <c r="H4112" t="s">
        <v>6347</v>
      </c>
      <c r="I4112" t="s">
        <v>6359</v>
      </c>
      <c r="N4112" t="s">
        <v>6349</v>
      </c>
      <c r="O4112" s="5">
        <f>0</f>
        <v>0</v>
      </c>
    </row>
    <row r="4113" spans="1:15" hidden="1" x14ac:dyDescent="0.35">
      <c r="A4113" t="s">
        <v>6942</v>
      </c>
      <c r="B4113" t="s">
        <v>2799</v>
      </c>
      <c r="C4113" t="s">
        <v>6357</v>
      </c>
      <c r="D4113" t="s">
        <v>7672</v>
      </c>
      <c r="E4113" t="s">
        <v>119</v>
      </c>
      <c r="F4113" t="s">
        <v>119</v>
      </c>
      <c r="G4113" t="s">
        <v>162</v>
      </c>
      <c r="H4113" t="s">
        <v>6347</v>
      </c>
      <c r="I4113" t="s">
        <v>6359</v>
      </c>
      <c r="N4113" t="s">
        <v>6349</v>
      </c>
      <c r="O4113" s="5">
        <f>0</f>
        <v>0</v>
      </c>
    </row>
    <row r="4114" spans="1:15" hidden="1" x14ac:dyDescent="0.35">
      <c r="A4114" t="s">
        <v>6942</v>
      </c>
      <c r="B4114" t="s">
        <v>2799</v>
      </c>
      <c r="C4114" t="s">
        <v>6357</v>
      </c>
      <c r="D4114" t="s">
        <v>7672</v>
      </c>
      <c r="E4114" t="s">
        <v>6360</v>
      </c>
      <c r="F4114" t="s">
        <v>119</v>
      </c>
      <c r="G4114" t="s">
        <v>162</v>
      </c>
      <c r="H4114" t="s">
        <v>6347</v>
      </c>
      <c r="I4114" t="s">
        <v>6362</v>
      </c>
      <c r="N4114" t="s">
        <v>6349</v>
      </c>
      <c r="O4114" s="5">
        <f>0</f>
        <v>0</v>
      </c>
    </row>
    <row r="4115" spans="1:15" hidden="1" x14ac:dyDescent="0.35">
      <c r="A4115" t="s">
        <v>6942</v>
      </c>
      <c r="B4115" t="s">
        <v>2799</v>
      </c>
      <c r="C4115" t="s">
        <v>6357</v>
      </c>
      <c r="D4115" t="s">
        <v>7672</v>
      </c>
      <c r="E4115" t="s">
        <v>6360</v>
      </c>
      <c r="F4115" t="s">
        <v>119</v>
      </c>
      <c r="G4115" t="s">
        <v>162</v>
      </c>
      <c r="H4115" t="s">
        <v>6347</v>
      </c>
      <c r="I4115" t="s">
        <v>6361</v>
      </c>
      <c r="N4115" t="s">
        <v>6349</v>
      </c>
      <c r="O4115" s="5">
        <f>0</f>
        <v>0</v>
      </c>
    </row>
    <row r="4116" spans="1:15" hidden="1" x14ac:dyDescent="0.35">
      <c r="A4116" t="s">
        <v>6942</v>
      </c>
      <c r="B4116" t="s">
        <v>2799</v>
      </c>
      <c r="C4116" t="s">
        <v>6357</v>
      </c>
      <c r="D4116" t="s">
        <v>7673</v>
      </c>
      <c r="E4116" t="s">
        <v>6360</v>
      </c>
      <c r="F4116" t="s">
        <v>119</v>
      </c>
      <c r="G4116" t="s">
        <v>162</v>
      </c>
      <c r="H4116" t="s">
        <v>6347</v>
      </c>
      <c r="I4116" t="s">
        <v>6362</v>
      </c>
      <c r="N4116" t="s">
        <v>6349</v>
      </c>
      <c r="O4116" s="5">
        <f>0</f>
        <v>0</v>
      </c>
    </row>
    <row r="4117" spans="1:15" hidden="1" x14ac:dyDescent="0.35">
      <c r="A4117" t="s">
        <v>6942</v>
      </c>
      <c r="B4117" t="s">
        <v>2799</v>
      </c>
      <c r="C4117" t="s">
        <v>6357</v>
      </c>
      <c r="D4117" t="s">
        <v>7673</v>
      </c>
      <c r="E4117" t="s">
        <v>119</v>
      </c>
      <c r="F4117" t="s">
        <v>119</v>
      </c>
      <c r="G4117" t="s">
        <v>162</v>
      </c>
      <c r="H4117" t="s">
        <v>6347</v>
      </c>
      <c r="I4117" t="s">
        <v>6359</v>
      </c>
      <c r="N4117" t="s">
        <v>6349</v>
      </c>
      <c r="O4117" s="5">
        <f>0</f>
        <v>0</v>
      </c>
    </row>
    <row r="4118" spans="1:15" hidden="1" x14ac:dyDescent="0.35">
      <c r="A4118" t="s">
        <v>6942</v>
      </c>
      <c r="B4118" t="s">
        <v>2799</v>
      </c>
      <c r="C4118" t="s">
        <v>6357</v>
      </c>
      <c r="D4118" t="s">
        <v>7674</v>
      </c>
      <c r="E4118" t="s">
        <v>119</v>
      </c>
      <c r="F4118" t="s">
        <v>119</v>
      </c>
      <c r="G4118" t="s">
        <v>162</v>
      </c>
      <c r="H4118" t="s">
        <v>6347</v>
      </c>
      <c r="I4118" t="s">
        <v>6359</v>
      </c>
      <c r="N4118" t="s">
        <v>6349</v>
      </c>
      <c r="O4118" s="5">
        <f>0</f>
        <v>0</v>
      </c>
    </row>
    <row r="4119" spans="1:15" hidden="1" x14ac:dyDescent="0.35">
      <c r="A4119" t="s">
        <v>6942</v>
      </c>
      <c r="B4119" t="s">
        <v>2799</v>
      </c>
      <c r="C4119" t="s">
        <v>6357</v>
      </c>
      <c r="D4119" t="s">
        <v>7674</v>
      </c>
      <c r="E4119" t="s">
        <v>6360</v>
      </c>
      <c r="F4119" t="s">
        <v>119</v>
      </c>
      <c r="G4119" t="s">
        <v>162</v>
      </c>
      <c r="H4119" t="s">
        <v>6347</v>
      </c>
      <c r="I4119" t="s">
        <v>6362</v>
      </c>
      <c r="N4119" t="s">
        <v>6349</v>
      </c>
      <c r="O4119" s="5">
        <f>0</f>
        <v>0</v>
      </c>
    </row>
    <row r="4120" spans="1:15" hidden="1" x14ac:dyDescent="0.35">
      <c r="A4120" t="s">
        <v>6942</v>
      </c>
      <c r="B4120" t="s">
        <v>2799</v>
      </c>
      <c r="C4120" t="s">
        <v>6357</v>
      </c>
      <c r="D4120" t="s">
        <v>7675</v>
      </c>
      <c r="E4120" t="s">
        <v>6360</v>
      </c>
      <c r="F4120" t="s">
        <v>119</v>
      </c>
      <c r="G4120" t="s">
        <v>162</v>
      </c>
      <c r="H4120" t="s">
        <v>6347</v>
      </c>
      <c r="I4120" t="s">
        <v>6361</v>
      </c>
      <c r="N4120" t="s">
        <v>6349</v>
      </c>
      <c r="O4120" s="5">
        <f>0</f>
        <v>0</v>
      </c>
    </row>
    <row r="4121" spans="1:15" hidden="1" x14ac:dyDescent="0.35">
      <c r="A4121" t="s">
        <v>6942</v>
      </c>
      <c r="B4121" t="s">
        <v>2799</v>
      </c>
      <c r="C4121" t="s">
        <v>6357</v>
      </c>
      <c r="D4121" t="s">
        <v>7675</v>
      </c>
      <c r="E4121" t="s">
        <v>6360</v>
      </c>
      <c r="F4121" t="s">
        <v>119</v>
      </c>
      <c r="G4121" t="s">
        <v>162</v>
      </c>
      <c r="H4121" t="s">
        <v>6347</v>
      </c>
      <c r="I4121" t="s">
        <v>6362</v>
      </c>
      <c r="N4121" t="s">
        <v>6349</v>
      </c>
      <c r="O4121" s="5">
        <f>0</f>
        <v>0</v>
      </c>
    </row>
    <row r="4122" spans="1:15" hidden="1" x14ac:dyDescent="0.35">
      <c r="A4122" t="s">
        <v>6942</v>
      </c>
      <c r="B4122" t="s">
        <v>2799</v>
      </c>
      <c r="C4122" t="s">
        <v>6357</v>
      </c>
      <c r="D4122" t="s">
        <v>7675</v>
      </c>
      <c r="E4122" t="s">
        <v>119</v>
      </c>
      <c r="F4122" t="s">
        <v>119</v>
      </c>
      <c r="G4122" t="s">
        <v>162</v>
      </c>
      <c r="H4122" t="s">
        <v>6347</v>
      </c>
      <c r="I4122" t="s">
        <v>6359</v>
      </c>
      <c r="N4122" t="s">
        <v>6349</v>
      </c>
      <c r="O4122" s="5">
        <f>0</f>
        <v>0</v>
      </c>
    </row>
    <row r="4123" spans="1:15" hidden="1" x14ac:dyDescent="0.35">
      <c r="A4123" t="s">
        <v>6942</v>
      </c>
      <c r="B4123" t="s">
        <v>2799</v>
      </c>
      <c r="C4123" t="s">
        <v>6357</v>
      </c>
      <c r="D4123" t="s">
        <v>7676</v>
      </c>
      <c r="E4123" t="s">
        <v>6360</v>
      </c>
      <c r="F4123" t="s">
        <v>119</v>
      </c>
      <c r="G4123" t="s">
        <v>162</v>
      </c>
      <c r="H4123" t="s">
        <v>6347</v>
      </c>
      <c r="I4123" t="s">
        <v>6361</v>
      </c>
      <c r="N4123" t="s">
        <v>6349</v>
      </c>
      <c r="O4123" s="5">
        <f>0</f>
        <v>0</v>
      </c>
    </row>
    <row r="4124" spans="1:15" hidden="1" x14ac:dyDescent="0.35">
      <c r="A4124" t="s">
        <v>6942</v>
      </c>
      <c r="B4124" t="s">
        <v>2799</v>
      </c>
      <c r="C4124" t="s">
        <v>6357</v>
      </c>
      <c r="D4124" t="s">
        <v>7676</v>
      </c>
      <c r="E4124" t="s">
        <v>119</v>
      </c>
      <c r="F4124" t="s">
        <v>119</v>
      </c>
      <c r="G4124" t="s">
        <v>162</v>
      </c>
      <c r="H4124" t="s">
        <v>6347</v>
      </c>
      <c r="I4124" t="s">
        <v>6359</v>
      </c>
      <c r="N4124" t="s">
        <v>6349</v>
      </c>
      <c r="O4124" s="5">
        <f>0</f>
        <v>0</v>
      </c>
    </row>
    <row r="4125" spans="1:15" hidden="1" x14ac:dyDescent="0.35">
      <c r="A4125" t="s">
        <v>6942</v>
      </c>
      <c r="B4125" t="s">
        <v>2799</v>
      </c>
      <c r="C4125" t="s">
        <v>6357</v>
      </c>
      <c r="D4125" t="s">
        <v>7676</v>
      </c>
      <c r="E4125" t="s">
        <v>6360</v>
      </c>
      <c r="F4125" t="s">
        <v>119</v>
      </c>
      <c r="G4125" t="s">
        <v>162</v>
      </c>
      <c r="H4125" t="s">
        <v>6347</v>
      </c>
      <c r="I4125" t="s">
        <v>6362</v>
      </c>
      <c r="N4125" t="s">
        <v>6349</v>
      </c>
      <c r="O4125" s="5">
        <f>0</f>
        <v>0</v>
      </c>
    </row>
    <row r="4126" spans="1:15" hidden="1" x14ac:dyDescent="0.35">
      <c r="A4126" t="s">
        <v>6942</v>
      </c>
      <c r="B4126" t="s">
        <v>2799</v>
      </c>
      <c r="C4126" t="s">
        <v>6357</v>
      </c>
      <c r="D4126" t="s">
        <v>7677</v>
      </c>
      <c r="E4126" t="s">
        <v>6360</v>
      </c>
      <c r="F4126" t="s">
        <v>119</v>
      </c>
      <c r="G4126" t="s">
        <v>162</v>
      </c>
      <c r="H4126" t="s">
        <v>6347</v>
      </c>
      <c r="I4126" t="s">
        <v>6362</v>
      </c>
      <c r="N4126" t="s">
        <v>6349</v>
      </c>
      <c r="O4126" s="5">
        <f>0</f>
        <v>0</v>
      </c>
    </row>
    <row r="4127" spans="1:15" hidden="1" x14ac:dyDescent="0.35">
      <c r="A4127" t="s">
        <v>6942</v>
      </c>
      <c r="B4127" t="s">
        <v>2799</v>
      </c>
      <c r="C4127" t="s">
        <v>6357</v>
      </c>
      <c r="D4127" t="s">
        <v>7677</v>
      </c>
      <c r="E4127" t="s">
        <v>6360</v>
      </c>
      <c r="F4127" t="s">
        <v>119</v>
      </c>
      <c r="G4127" t="s">
        <v>162</v>
      </c>
      <c r="H4127" t="s">
        <v>6347</v>
      </c>
      <c r="I4127" t="s">
        <v>6361</v>
      </c>
      <c r="N4127" t="s">
        <v>6349</v>
      </c>
      <c r="O4127" s="5">
        <f>0</f>
        <v>0</v>
      </c>
    </row>
    <row r="4128" spans="1:15" hidden="1" x14ac:dyDescent="0.35">
      <c r="A4128" t="s">
        <v>6942</v>
      </c>
      <c r="B4128" t="s">
        <v>2799</v>
      </c>
      <c r="C4128" t="s">
        <v>6357</v>
      </c>
      <c r="D4128" t="s">
        <v>7677</v>
      </c>
      <c r="E4128" t="s">
        <v>119</v>
      </c>
      <c r="F4128" t="s">
        <v>119</v>
      </c>
      <c r="G4128" t="s">
        <v>162</v>
      </c>
      <c r="H4128" t="s">
        <v>6347</v>
      </c>
      <c r="I4128" t="s">
        <v>6359</v>
      </c>
      <c r="N4128" t="s">
        <v>6349</v>
      </c>
      <c r="O4128" s="5">
        <f>0</f>
        <v>0</v>
      </c>
    </row>
    <row r="4129" spans="1:15" hidden="1" x14ac:dyDescent="0.35">
      <c r="A4129" t="s">
        <v>6942</v>
      </c>
      <c r="B4129" t="s">
        <v>2799</v>
      </c>
      <c r="C4129" t="s">
        <v>6357</v>
      </c>
      <c r="D4129" t="s">
        <v>7678</v>
      </c>
      <c r="E4129" t="s">
        <v>6360</v>
      </c>
      <c r="F4129" t="s">
        <v>119</v>
      </c>
      <c r="G4129" t="s">
        <v>162</v>
      </c>
      <c r="H4129" t="s">
        <v>6347</v>
      </c>
      <c r="I4129" t="s">
        <v>6361</v>
      </c>
      <c r="N4129" t="s">
        <v>6349</v>
      </c>
      <c r="O4129" s="5">
        <f>0</f>
        <v>0</v>
      </c>
    </row>
    <row r="4130" spans="1:15" hidden="1" x14ac:dyDescent="0.35">
      <c r="A4130" t="s">
        <v>6942</v>
      </c>
      <c r="B4130" t="s">
        <v>2799</v>
      </c>
      <c r="C4130" t="s">
        <v>6357</v>
      </c>
      <c r="D4130" t="s">
        <v>7678</v>
      </c>
      <c r="E4130" t="s">
        <v>119</v>
      </c>
      <c r="F4130" t="s">
        <v>119</v>
      </c>
      <c r="G4130" t="s">
        <v>162</v>
      </c>
      <c r="H4130" t="s">
        <v>6347</v>
      </c>
      <c r="I4130" t="s">
        <v>6359</v>
      </c>
      <c r="N4130" t="s">
        <v>6349</v>
      </c>
      <c r="O4130" s="5">
        <f>0</f>
        <v>0</v>
      </c>
    </row>
    <row r="4131" spans="1:15" hidden="1" x14ac:dyDescent="0.35">
      <c r="A4131" t="s">
        <v>6942</v>
      </c>
      <c r="B4131" t="s">
        <v>2799</v>
      </c>
      <c r="C4131" t="s">
        <v>6357</v>
      </c>
      <c r="D4131" t="s">
        <v>7678</v>
      </c>
      <c r="E4131" t="s">
        <v>6360</v>
      </c>
      <c r="F4131" t="s">
        <v>119</v>
      </c>
      <c r="G4131" t="s">
        <v>162</v>
      </c>
      <c r="H4131" t="s">
        <v>6347</v>
      </c>
      <c r="I4131" t="s">
        <v>6362</v>
      </c>
      <c r="N4131" t="s">
        <v>6349</v>
      </c>
      <c r="O4131" s="5">
        <f>0</f>
        <v>0</v>
      </c>
    </row>
    <row r="4132" spans="1:15" hidden="1" x14ac:dyDescent="0.35">
      <c r="A4132" t="s">
        <v>6942</v>
      </c>
      <c r="B4132" t="s">
        <v>2799</v>
      </c>
      <c r="C4132" t="s">
        <v>6357</v>
      </c>
      <c r="D4132" t="s">
        <v>7679</v>
      </c>
      <c r="E4132" t="s">
        <v>6360</v>
      </c>
      <c r="F4132" t="s">
        <v>119</v>
      </c>
      <c r="G4132" t="s">
        <v>162</v>
      </c>
      <c r="H4132" t="s">
        <v>6347</v>
      </c>
      <c r="I4132" t="s">
        <v>6362</v>
      </c>
      <c r="N4132" t="s">
        <v>6349</v>
      </c>
      <c r="O4132" s="5">
        <f>0</f>
        <v>0</v>
      </c>
    </row>
    <row r="4133" spans="1:15" hidden="1" x14ac:dyDescent="0.35">
      <c r="A4133" t="s">
        <v>6942</v>
      </c>
      <c r="B4133" t="s">
        <v>2799</v>
      </c>
      <c r="C4133" t="s">
        <v>6357</v>
      </c>
      <c r="D4133" t="s">
        <v>7679</v>
      </c>
      <c r="E4133" t="s">
        <v>119</v>
      </c>
      <c r="F4133" t="s">
        <v>119</v>
      </c>
      <c r="G4133" t="s">
        <v>162</v>
      </c>
      <c r="H4133" t="s">
        <v>6347</v>
      </c>
      <c r="I4133" t="s">
        <v>6359</v>
      </c>
      <c r="N4133" t="s">
        <v>6349</v>
      </c>
      <c r="O4133" s="5">
        <f>0</f>
        <v>0</v>
      </c>
    </row>
    <row r="4134" spans="1:15" hidden="1" x14ac:dyDescent="0.35">
      <c r="A4134" t="s">
        <v>6942</v>
      </c>
      <c r="B4134" t="s">
        <v>2799</v>
      </c>
      <c r="C4134" t="s">
        <v>6357</v>
      </c>
      <c r="D4134" t="s">
        <v>7679</v>
      </c>
      <c r="E4134" t="s">
        <v>6360</v>
      </c>
      <c r="F4134" t="s">
        <v>119</v>
      </c>
      <c r="G4134" t="s">
        <v>162</v>
      </c>
      <c r="H4134" t="s">
        <v>6347</v>
      </c>
      <c r="I4134" t="s">
        <v>6361</v>
      </c>
      <c r="N4134" t="s">
        <v>6349</v>
      </c>
      <c r="O4134" s="5">
        <f>0</f>
        <v>0</v>
      </c>
    </row>
    <row r="4135" spans="1:15" hidden="1" x14ac:dyDescent="0.35">
      <c r="A4135" t="s">
        <v>6942</v>
      </c>
      <c r="B4135" t="s">
        <v>2799</v>
      </c>
      <c r="C4135" t="s">
        <v>6357</v>
      </c>
      <c r="D4135" t="s">
        <v>7680</v>
      </c>
      <c r="E4135" t="s">
        <v>6360</v>
      </c>
      <c r="F4135" t="s">
        <v>119</v>
      </c>
      <c r="G4135" t="s">
        <v>162</v>
      </c>
      <c r="H4135" t="s">
        <v>6347</v>
      </c>
      <c r="I4135" t="s">
        <v>6362</v>
      </c>
      <c r="N4135" t="s">
        <v>6349</v>
      </c>
      <c r="O4135" s="5">
        <f>0</f>
        <v>0</v>
      </c>
    </row>
    <row r="4136" spans="1:15" hidden="1" x14ac:dyDescent="0.35">
      <c r="A4136" t="s">
        <v>6942</v>
      </c>
      <c r="B4136" t="s">
        <v>2799</v>
      </c>
      <c r="C4136" t="s">
        <v>6357</v>
      </c>
      <c r="D4136" t="s">
        <v>7680</v>
      </c>
      <c r="E4136" t="s">
        <v>119</v>
      </c>
      <c r="F4136" t="s">
        <v>119</v>
      </c>
      <c r="G4136" t="s">
        <v>162</v>
      </c>
      <c r="H4136" t="s">
        <v>6347</v>
      </c>
      <c r="I4136" t="s">
        <v>6359</v>
      </c>
      <c r="N4136" t="s">
        <v>6349</v>
      </c>
      <c r="O4136" s="5">
        <f>0</f>
        <v>0</v>
      </c>
    </row>
    <row r="4137" spans="1:15" hidden="1" x14ac:dyDescent="0.35">
      <c r="A4137" t="s">
        <v>6942</v>
      </c>
      <c r="B4137" t="s">
        <v>2799</v>
      </c>
      <c r="C4137" t="s">
        <v>6357</v>
      </c>
      <c r="D4137" t="s">
        <v>7680</v>
      </c>
      <c r="E4137" t="s">
        <v>6360</v>
      </c>
      <c r="F4137" t="s">
        <v>119</v>
      </c>
      <c r="G4137" t="s">
        <v>162</v>
      </c>
      <c r="H4137" t="s">
        <v>6347</v>
      </c>
      <c r="I4137" t="s">
        <v>6361</v>
      </c>
      <c r="N4137" t="s">
        <v>6349</v>
      </c>
      <c r="O4137" s="5">
        <f>0</f>
        <v>0</v>
      </c>
    </row>
    <row r="4138" spans="1:15" hidden="1" x14ac:dyDescent="0.35">
      <c r="A4138" t="s">
        <v>6942</v>
      </c>
      <c r="B4138" t="s">
        <v>2799</v>
      </c>
      <c r="C4138" t="s">
        <v>6357</v>
      </c>
      <c r="D4138" t="s">
        <v>7681</v>
      </c>
      <c r="E4138" t="s">
        <v>119</v>
      </c>
      <c r="F4138" t="s">
        <v>119</v>
      </c>
      <c r="G4138" t="s">
        <v>162</v>
      </c>
      <c r="H4138" t="s">
        <v>6347</v>
      </c>
      <c r="I4138" t="s">
        <v>6359</v>
      </c>
      <c r="N4138" t="s">
        <v>6349</v>
      </c>
      <c r="O4138" s="5">
        <f>0</f>
        <v>0</v>
      </c>
    </row>
    <row r="4139" spans="1:15" hidden="1" x14ac:dyDescent="0.35">
      <c r="A4139" t="s">
        <v>6942</v>
      </c>
      <c r="B4139" t="s">
        <v>2799</v>
      </c>
      <c r="C4139" t="s">
        <v>6357</v>
      </c>
      <c r="D4139" t="s">
        <v>7681</v>
      </c>
      <c r="E4139" t="s">
        <v>6360</v>
      </c>
      <c r="F4139" t="s">
        <v>119</v>
      </c>
      <c r="G4139" t="s">
        <v>162</v>
      </c>
      <c r="H4139" t="s">
        <v>6347</v>
      </c>
      <c r="I4139" t="s">
        <v>6361</v>
      </c>
      <c r="N4139" t="s">
        <v>6349</v>
      </c>
      <c r="O4139" s="5">
        <f>0</f>
        <v>0</v>
      </c>
    </row>
    <row r="4140" spans="1:15" hidden="1" x14ac:dyDescent="0.35">
      <c r="A4140" t="s">
        <v>6942</v>
      </c>
      <c r="B4140" t="s">
        <v>2799</v>
      </c>
      <c r="C4140" t="s">
        <v>6357</v>
      </c>
      <c r="D4140" t="s">
        <v>7681</v>
      </c>
      <c r="E4140" t="s">
        <v>6360</v>
      </c>
      <c r="F4140" t="s">
        <v>119</v>
      </c>
      <c r="G4140" t="s">
        <v>162</v>
      </c>
      <c r="H4140" t="s">
        <v>6347</v>
      </c>
      <c r="I4140" t="s">
        <v>6362</v>
      </c>
      <c r="N4140" t="s">
        <v>6349</v>
      </c>
      <c r="O4140" s="5">
        <f>0</f>
        <v>0</v>
      </c>
    </row>
    <row r="4141" spans="1:15" hidden="1" x14ac:dyDescent="0.35">
      <c r="A4141" t="s">
        <v>6942</v>
      </c>
      <c r="B4141" t="s">
        <v>2799</v>
      </c>
      <c r="C4141" t="s">
        <v>6357</v>
      </c>
      <c r="D4141" t="s">
        <v>7682</v>
      </c>
      <c r="E4141" t="s">
        <v>119</v>
      </c>
      <c r="F4141" t="s">
        <v>119</v>
      </c>
      <c r="G4141" t="s">
        <v>162</v>
      </c>
      <c r="H4141" t="s">
        <v>6347</v>
      </c>
      <c r="I4141" t="s">
        <v>6359</v>
      </c>
      <c r="N4141" t="s">
        <v>6349</v>
      </c>
      <c r="O4141" s="5">
        <f>0</f>
        <v>0</v>
      </c>
    </row>
    <row r="4142" spans="1:15" hidden="1" x14ac:dyDescent="0.35">
      <c r="A4142" t="s">
        <v>6942</v>
      </c>
      <c r="B4142" t="s">
        <v>2799</v>
      </c>
      <c r="C4142" t="s">
        <v>6357</v>
      </c>
      <c r="D4142" t="s">
        <v>7682</v>
      </c>
      <c r="E4142" t="s">
        <v>6360</v>
      </c>
      <c r="F4142" t="s">
        <v>119</v>
      </c>
      <c r="G4142" t="s">
        <v>162</v>
      </c>
      <c r="H4142" t="s">
        <v>6347</v>
      </c>
      <c r="I4142" t="s">
        <v>6362</v>
      </c>
      <c r="N4142" t="s">
        <v>6349</v>
      </c>
      <c r="O4142" s="5">
        <f>0</f>
        <v>0</v>
      </c>
    </row>
    <row r="4143" spans="1:15" hidden="1" x14ac:dyDescent="0.35">
      <c r="A4143" t="s">
        <v>6942</v>
      </c>
      <c r="B4143" t="s">
        <v>2799</v>
      </c>
      <c r="C4143" t="s">
        <v>6357</v>
      </c>
      <c r="D4143" t="s">
        <v>7682</v>
      </c>
      <c r="E4143" t="s">
        <v>6360</v>
      </c>
      <c r="F4143" t="s">
        <v>119</v>
      </c>
      <c r="G4143" t="s">
        <v>162</v>
      </c>
      <c r="H4143" t="s">
        <v>6347</v>
      </c>
      <c r="I4143" t="s">
        <v>6361</v>
      </c>
      <c r="N4143" t="s">
        <v>6349</v>
      </c>
      <c r="O4143" s="5">
        <f>0</f>
        <v>0</v>
      </c>
    </row>
    <row r="4144" spans="1:15" hidden="1" x14ac:dyDescent="0.35">
      <c r="A4144" t="s">
        <v>6942</v>
      </c>
      <c r="B4144" t="s">
        <v>2799</v>
      </c>
      <c r="C4144" t="s">
        <v>6357</v>
      </c>
      <c r="D4144" t="s">
        <v>7683</v>
      </c>
      <c r="E4144" t="s">
        <v>6360</v>
      </c>
      <c r="F4144" t="s">
        <v>119</v>
      </c>
      <c r="G4144" t="s">
        <v>162</v>
      </c>
      <c r="H4144" t="s">
        <v>6347</v>
      </c>
      <c r="I4144" t="s">
        <v>6361</v>
      </c>
      <c r="N4144" t="s">
        <v>6349</v>
      </c>
      <c r="O4144" s="5">
        <f>0</f>
        <v>0</v>
      </c>
    </row>
    <row r="4145" spans="1:15" hidden="1" x14ac:dyDescent="0.35">
      <c r="A4145" t="s">
        <v>6942</v>
      </c>
      <c r="B4145" t="s">
        <v>2799</v>
      </c>
      <c r="C4145" t="s">
        <v>6357</v>
      </c>
      <c r="D4145" t="s">
        <v>7683</v>
      </c>
      <c r="E4145" t="s">
        <v>119</v>
      </c>
      <c r="F4145" t="s">
        <v>119</v>
      </c>
      <c r="G4145" t="s">
        <v>162</v>
      </c>
      <c r="H4145" t="s">
        <v>6347</v>
      </c>
      <c r="I4145" t="s">
        <v>6359</v>
      </c>
      <c r="N4145" t="s">
        <v>6349</v>
      </c>
      <c r="O4145" s="5">
        <f>0</f>
        <v>0</v>
      </c>
    </row>
    <row r="4146" spans="1:15" hidden="1" x14ac:dyDescent="0.35">
      <c r="A4146" t="s">
        <v>6942</v>
      </c>
      <c r="B4146" t="s">
        <v>2799</v>
      </c>
      <c r="C4146" t="s">
        <v>6357</v>
      </c>
      <c r="D4146" t="s">
        <v>7683</v>
      </c>
      <c r="E4146" t="s">
        <v>6360</v>
      </c>
      <c r="F4146" t="s">
        <v>119</v>
      </c>
      <c r="G4146" t="s">
        <v>162</v>
      </c>
      <c r="H4146" t="s">
        <v>6347</v>
      </c>
      <c r="I4146" t="s">
        <v>6362</v>
      </c>
      <c r="N4146" t="s">
        <v>6349</v>
      </c>
      <c r="O4146" s="5">
        <f>0</f>
        <v>0</v>
      </c>
    </row>
    <row r="4147" spans="1:15" hidden="1" x14ac:dyDescent="0.35">
      <c r="A4147" t="s">
        <v>6942</v>
      </c>
      <c r="B4147" t="s">
        <v>2799</v>
      </c>
      <c r="C4147" t="s">
        <v>6357</v>
      </c>
      <c r="D4147" t="s">
        <v>7684</v>
      </c>
      <c r="E4147" t="s">
        <v>6360</v>
      </c>
      <c r="F4147" t="s">
        <v>119</v>
      </c>
      <c r="G4147" t="s">
        <v>162</v>
      </c>
      <c r="H4147" t="s">
        <v>6347</v>
      </c>
      <c r="I4147" t="s">
        <v>6362</v>
      </c>
      <c r="N4147" t="s">
        <v>6349</v>
      </c>
      <c r="O4147" s="5">
        <f>0</f>
        <v>0</v>
      </c>
    </row>
    <row r="4148" spans="1:15" hidden="1" x14ac:dyDescent="0.35">
      <c r="A4148" t="s">
        <v>6942</v>
      </c>
      <c r="B4148" t="s">
        <v>2799</v>
      </c>
      <c r="C4148" t="s">
        <v>6357</v>
      </c>
      <c r="D4148" t="s">
        <v>7684</v>
      </c>
      <c r="E4148" t="s">
        <v>119</v>
      </c>
      <c r="F4148" t="s">
        <v>119</v>
      </c>
      <c r="G4148" t="s">
        <v>162</v>
      </c>
      <c r="H4148" t="s">
        <v>6347</v>
      </c>
      <c r="I4148" t="s">
        <v>6359</v>
      </c>
      <c r="N4148" t="s">
        <v>6349</v>
      </c>
      <c r="O4148" s="5">
        <f>0</f>
        <v>0</v>
      </c>
    </row>
    <row r="4149" spans="1:15" hidden="1" x14ac:dyDescent="0.35">
      <c r="A4149" t="s">
        <v>6942</v>
      </c>
      <c r="B4149" t="s">
        <v>2799</v>
      </c>
      <c r="C4149" t="s">
        <v>6357</v>
      </c>
      <c r="D4149" t="s">
        <v>7684</v>
      </c>
      <c r="E4149" t="s">
        <v>6360</v>
      </c>
      <c r="F4149" t="s">
        <v>119</v>
      </c>
      <c r="G4149" t="s">
        <v>162</v>
      </c>
      <c r="H4149" t="s">
        <v>6347</v>
      </c>
      <c r="I4149" t="s">
        <v>6361</v>
      </c>
      <c r="N4149" t="s">
        <v>6349</v>
      </c>
      <c r="O4149" s="5">
        <f>0</f>
        <v>0</v>
      </c>
    </row>
    <row r="4150" spans="1:15" hidden="1" x14ac:dyDescent="0.35">
      <c r="A4150" t="s">
        <v>6942</v>
      </c>
      <c r="B4150" t="s">
        <v>2799</v>
      </c>
      <c r="C4150" t="s">
        <v>6357</v>
      </c>
      <c r="D4150" t="s">
        <v>7685</v>
      </c>
      <c r="E4150" t="s">
        <v>6360</v>
      </c>
      <c r="F4150" t="s">
        <v>119</v>
      </c>
      <c r="G4150" t="s">
        <v>162</v>
      </c>
      <c r="H4150" t="s">
        <v>6347</v>
      </c>
      <c r="I4150" t="s">
        <v>6362</v>
      </c>
      <c r="N4150" t="s">
        <v>6349</v>
      </c>
      <c r="O4150" s="5">
        <f>0</f>
        <v>0</v>
      </c>
    </row>
    <row r="4151" spans="1:15" hidden="1" x14ac:dyDescent="0.35">
      <c r="A4151" t="s">
        <v>6942</v>
      </c>
      <c r="B4151" t="s">
        <v>2799</v>
      </c>
      <c r="C4151" t="s">
        <v>6357</v>
      </c>
      <c r="D4151" t="s">
        <v>7685</v>
      </c>
      <c r="E4151" t="s">
        <v>119</v>
      </c>
      <c r="F4151" t="s">
        <v>119</v>
      </c>
      <c r="G4151" t="s">
        <v>162</v>
      </c>
      <c r="H4151" t="s">
        <v>6347</v>
      </c>
      <c r="I4151" t="s">
        <v>6359</v>
      </c>
      <c r="N4151" t="s">
        <v>6349</v>
      </c>
      <c r="O4151" s="5">
        <f>0</f>
        <v>0</v>
      </c>
    </row>
    <row r="4152" spans="1:15" hidden="1" x14ac:dyDescent="0.35">
      <c r="A4152" t="s">
        <v>6942</v>
      </c>
      <c r="B4152" t="s">
        <v>2799</v>
      </c>
      <c r="C4152" t="s">
        <v>6357</v>
      </c>
      <c r="D4152" t="s">
        <v>7686</v>
      </c>
      <c r="E4152" t="s">
        <v>6360</v>
      </c>
      <c r="F4152" t="s">
        <v>119</v>
      </c>
      <c r="G4152" t="s">
        <v>162</v>
      </c>
      <c r="H4152" t="s">
        <v>6347</v>
      </c>
      <c r="I4152" t="s">
        <v>6361</v>
      </c>
      <c r="N4152" t="s">
        <v>6349</v>
      </c>
      <c r="O4152" s="5">
        <f>0</f>
        <v>0</v>
      </c>
    </row>
    <row r="4153" spans="1:15" hidden="1" x14ac:dyDescent="0.35">
      <c r="A4153" t="s">
        <v>6942</v>
      </c>
      <c r="B4153" t="s">
        <v>2799</v>
      </c>
      <c r="C4153" t="s">
        <v>6357</v>
      </c>
      <c r="D4153" t="s">
        <v>7686</v>
      </c>
      <c r="E4153" t="s">
        <v>6360</v>
      </c>
      <c r="F4153" t="s">
        <v>119</v>
      </c>
      <c r="G4153" t="s">
        <v>162</v>
      </c>
      <c r="H4153" t="s">
        <v>6347</v>
      </c>
      <c r="I4153" t="s">
        <v>6362</v>
      </c>
      <c r="N4153" t="s">
        <v>6349</v>
      </c>
      <c r="O4153" s="5">
        <f>0</f>
        <v>0</v>
      </c>
    </row>
    <row r="4154" spans="1:15" hidden="1" x14ac:dyDescent="0.35">
      <c r="A4154" t="s">
        <v>6942</v>
      </c>
      <c r="B4154" t="s">
        <v>2799</v>
      </c>
      <c r="C4154" t="s">
        <v>6357</v>
      </c>
      <c r="D4154" t="s">
        <v>7686</v>
      </c>
      <c r="E4154" t="s">
        <v>119</v>
      </c>
      <c r="F4154" t="s">
        <v>119</v>
      </c>
      <c r="G4154" t="s">
        <v>162</v>
      </c>
      <c r="H4154" t="s">
        <v>6347</v>
      </c>
      <c r="I4154" t="s">
        <v>6359</v>
      </c>
      <c r="N4154" t="s">
        <v>6349</v>
      </c>
      <c r="O4154" s="5">
        <f>0</f>
        <v>0</v>
      </c>
    </row>
    <row r="4155" spans="1:15" hidden="1" x14ac:dyDescent="0.35">
      <c r="A4155" t="s">
        <v>6942</v>
      </c>
      <c r="B4155" t="s">
        <v>2799</v>
      </c>
      <c r="C4155" t="s">
        <v>6357</v>
      </c>
      <c r="D4155" t="s">
        <v>7687</v>
      </c>
      <c r="E4155" t="s">
        <v>6360</v>
      </c>
      <c r="F4155" t="s">
        <v>119</v>
      </c>
      <c r="G4155" t="s">
        <v>162</v>
      </c>
      <c r="H4155" t="s">
        <v>6347</v>
      </c>
      <c r="I4155" t="s">
        <v>6361</v>
      </c>
      <c r="N4155" t="s">
        <v>6349</v>
      </c>
      <c r="O4155" s="5">
        <f>0</f>
        <v>0</v>
      </c>
    </row>
    <row r="4156" spans="1:15" hidden="1" x14ac:dyDescent="0.35">
      <c r="A4156" t="s">
        <v>6942</v>
      </c>
      <c r="B4156" t="s">
        <v>2799</v>
      </c>
      <c r="C4156" t="s">
        <v>6357</v>
      </c>
      <c r="D4156" t="s">
        <v>7687</v>
      </c>
      <c r="E4156" t="s">
        <v>6360</v>
      </c>
      <c r="F4156" t="s">
        <v>119</v>
      </c>
      <c r="G4156" t="s">
        <v>162</v>
      </c>
      <c r="H4156" t="s">
        <v>6347</v>
      </c>
      <c r="I4156" t="s">
        <v>6362</v>
      </c>
      <c r="N4156" t="s">
        <v>6349</v>
      </c>
      <c r="O4156" s="5">
        <f>0</f>
        <v>0</v>
      </c>
    </row>
    <row r="4157" spans="1:15" hidden="1" x14ac:dyDescent="0.35">
      <c r="A4157" t="s">
        <v>6942</v>
      </c>
      <c r="B4157" t="s">
        <v>2799</v>
      </c>
      <c r="C4157" t="s">
        <v>6357</v>
      </c>
      <c r="D4157" t="s">
        <v>7687</v>
      </c>
      <c r="E4157" t="s">
        <v>119</v>
      </c>
      <c r="F4157" t="s">
        <v>119</v>
      </c>
      <c r="G4157" t="s">
        <v>162</v>
      </c>
      <c r="H4157" t="s">
        <v>6347</v>
      </c>
      <c r="I4157" t="s">
        <v>6359</v>
      </c>
      <c r="N4157" t="s">
        <v>6349</v>
      </c>
      <c r="O4157" s="5">
        <f>0</f>
        <v>0</v>
      </c>
    </row>
    <row r="4158" spans="1:15" hidden="1" x14ac:dyDescent="0.35">
      <c r="A4158" t="s">
        <v>6942</v>
      </c>
      <c r="B4158" t="s">
        <v>2799</v>
      </c>
      <c r="C4158" t="s">
        <v>6357</v>
      </c>
      <c r="D4158" t="s">
        <v>7688</v>
      </c>
      <c r="E4158" t="s">
        <v>6360</v>
      </c>
      <c r="F4158" t="s">
        <v>119</v>
      </c>
      <c r="G4158" t="s">
        <v>162</v>
      </c>
      <c r="H4158" t="s">
        <v>6347</v>
      </c>
      <c r="I4158" t="s">
        <v>6361</v>
      </c>
      <c r="N4158" t="s">
        <v>6349</v>
      </c>
      <c r="O4158" s="5">
        <f>0</f>
        <v>0</v>
      </c>
    </row>
    <row r="4159" spans="1:15" hidden="1" x14ac:dyDescent="0.35">
      <c r="A4159" t="s">
        <v>6942</v>
      </c>
      <c r="B4159" t="s">
        <v>2799</v>
      </c>
      <c r="C4159" t="s">
        <v>6357</v>
      </c>
      <c r="D4159" t="s">
        <v>7688</v>
      </c>
      <c r="E4159" t="s">
        <v>6360</v>
      </c>
      <c r="F4159" t="s">
        <v>119</v>
      </c>
      <c r="G4159" t="s">
        <v>162</v>
      </c>
      <c r="H4159" t="s">
        <v>6347</v>
      </c>
      <c r="I4159" t="s">
        <v>6362</v>
      </c>
      <c r="N4159" t="s">
        <v>6349</v>
      </c>
      <c r="O4159" s="5">
        <f>0</f>
        <v>0</v>
      </c>
    </row>
    <row r="4160" spans="1:15" hidden="1" x14ac:dyDescent="0.35">
      <c r="A4160" t="s">
        <v>6942</v>
      </c>
      <c r="B4160" t="s">
        <v>2799</v>
      </c>
      <c r="C4160" t="s">
        <v>6357</v>
      </c>
      <c r="D4160" t="s">
        <v>7688</v>
      </c>
      <c r="E4160" t="s">
        <v>119</v>
      </c>
      <c r="F4160" t="s">
        <v>119</v>
      </c>
      <c r="G4160" t="s">
        <v>162</v>
      </c>
      <c r="H4160" t="s">
        <v>6347</v>
      </c>
      <c r="I4160" t="s">
        <v>6359</v>
      </c>
      <c r="N4160" t="s">
        <v>6349</v>
      </c>
      <c r="O4160" s="5">
        <f>0</f>
        <v>0</v>
      </c>
    </row>
    <row r="4161" spans="1:15" hidden="1" x14ac:dyDescent="0.35">
      <c r="A4161" t="s">
        <v>6942</v>
      </c>
      <c r="B4161" t="s">
        <v>2799</v>
      </c>
      <c r="C4161" t="s">
        <v>6357</v>
      </c>
      <c r="D4161" t="s">
        <v>7689</v>
      </c>
      <c r="E4161" t="s">
        <v>119</v>
      </c>
      <c r="F4161" t="s">
        <v>119</v>
      </c>
      <c r="G4161" t="s">
        <v>162</v>
      </c>
      <c r="H4161" t="s">
        <v>6347</v>
      </c>
      <c r="I4161" t="s">
        <v>6359</v>
      </c>
      <c r="N4161" t="s">
        <v>6349</v>
      </c>
      <c r="O4161" s="5">
        <f>0</f>
        <v>0</v>
      </c>
    </row>
    <row r="4162" spans="1:15" hidden="1" x14ac:dyDescent="0.35">
      <c r="A4162" t="s">
        <v>6942</v>
      </c>
      <c r="B4162" t="s">
        <v>2799</v>
      </c>
      <c r="C4162" t="s">
        <v>6357</v>
      </c>
      <c r="D4162" t="s">
        <v>7689</v>
      </c>
      <c r="E4162" t="s">
        <v>6360</v>
      </c>
      <c r="F4162" t="s">
        <v>119</v>
      </c>
      <c r="G4162" t="s">
        <v>162</v>
      </c>
      <c r="H4162" t="s">
        <v>6347</v>
      </c>
      <c r="I4162" t="s">
        <v>6362</v>
      </c>
      <c r="N4162" t="s">
        <v>6349</v>
      </c>
      <c r="O4162" s="5">
        <f>0</f>
        <v>0</v>
      </c>
    </row>
    <row r="4163" spans="1:15" hidden="1" x14ac:dyDescent="0.35">
      <c r="A4163" t="s">
        <v>6942</v>
      </c>
      <c r="B4163" t="s">
        <v>2799</v>
      </c>
      <c r="C4163" t="s">
        <v>6357</v>
      </c>
      <c r="D4163" t="s">
        <v>7690</v>
      </c>
      <c r="E4163" t="s">
        <v>119</v>
      </c>
      <c r="F4163" t="s">
        <v>119</v>
      </c>
      <c r="G4163" t="s">
        <v>162</v>
      </c>
      <c r="H4163" t="s">
        <v>6347</v>
      </c>
      <c r="I4163" t="s">
        <v>6359</v>
      </c>
      <c r="N4163" t="s">
        <v>6349</v>
      </c>
      <c r="O4163" s="5">
        <f>0</f>
        <v>0</v>
      </c>
    </row>
    <row r="4164" spans="1:15" hidden="1" x14ac:dyDescent="0.35">
      <c r="A4164" t="s">
        <v>6942</v>
      </c>
      <c r="B4164" t="s">
        <v>2799</v>
      </c>
      <c r="C4164" t="s">
        <v>6357</v>
      </c>
      <c r="D4164" t="s">
        <v>7691</v>
      </c>
      <c r="E4164" t="s">
        <v>119</v>
      </c>
      <c r="F4164" t="s">
        <v>119</v>
      </c>
      <c r="G4164" t="s">
        <v>162</v>
      </c>
      <c r="H4164" t="s">
        <v>6347</v>
      </c>
      <c r="I4164" t="s">
        <v>6359</v>
      </c>
      <c r="N4164" t="s">
        <v>6349</v>
      </c>
      <c r="O4164" s="5">
        <f>0</f>
        <v>0</v>
      </c>
    </row>
    <row r="4165" spans="1:15" hidden="1" x14ac:dyDescent="0.35">
      <c r="A4165" t="s">
        <v>6942</v>
      </c>
      <c r="B4165" t="s">
        <v>2799</v>
      </c>
      <c r="C4165" t="s">
        <v>6357</v>
      </c>
      <c r="D4165" t="s">
        <v>7691</v>
      </c>
      <c r="E4165" t="s">
        <v>6360</v>
      </c>
      <c r="F4165" t="s">
        <v>119</v>
      </c>
      <c r="G4165" t="s">
        <v>162</v>
      </c>
      <c r="H4165" t="s">
        <v>6347</v>
      </c>
      <c r="I4165" t="s">
        <v>6361</v>
      </c>
      <c r="N4165" t="s">
        <v>6349</v>
      </c>
      <c r="O4165" s="5">
        <f>0</f>
        <v>0</v>
      </c>
    </row>
    <row r="4166" spans="1:15" hidden="1" x14ac:dyDescent="0.35">
      <c r="A4166" t="s">
        <v>6942</v>
      </c>
      <c r="B4166" t="s">
        <v>2799</v>
      </c>
      <c r="C4166" t="s">
        <v>6357</v>
      </c>
      <c r="D4166" t="s">
        <v>7691</v>
      </c>
      <c r="E4166" t="s">
        <v>6360</v>
      </c>
      <c r="F4166" t="s">
        <v>119</v>
      </c>
      <c r="G4166" t="s">
        <v>162</v>
      </c>
      <c r="H4166" t="s">
        <v>6347</v>
      </c>
      <c r="I4166" t="s">
        <v>6362</v>
      </c>
      <c r="N4166" t="s">
        <v>6349</v>
      </c>
      <c r="O4166" s="5">
        <f>0</f>
        <v>0</v>
      </c>
    </row>
    <row r="4167" spans="1:15" hidden="1" x14ac:dyDescent="0.35">
      <c r="A4167" t="s">
        <v>6942</v>
      </c>
      <c r="B4167" t="s">
        <v>2799</v>
      </c>
      <c r="C4167" t="s">
        <v>6357</v>
      </c>
      <c r="D4167" t="s">
        <v>7692</v>
      </c>
      <c r="E4167" t="s">
        <v>6360</v>
      </c>
      <c r="F4167" t="s">
        <v>119</v>
      </c>
      <c r="G4167" t="s">
        <v>162</v>
      </c>
      <c r="H4167" t="s">
        <v>6347</v>
      </c>
      <c r="I4167" t="s">
        <v>6361</v>
      </c>
      <c r="N4167" t="s">
        <v>6349</v>
      </c>
      <c r="O4167" s="5">
        <f>0</f>
        <v>0</v>
      </c>
    </row>
    <row r="4168" spans="1:15" hidden="1" x14ac:dyDescent="0.35">
      <c r="A4168" t="s">
        <v>6942</v>
      </c>
      <c r="B4168" t="s">
        <v>2799</v>
      </c>
      <c r="C4168" t="s">
        <v>6357</v>
      </c>
      <c r="D4168" t="s">
        <v>7692</v>
      </c>
      <c r="E4168" t="s">
        <v>119</v>
      </c>
      <c r="F4168" t="s">
        <v>119</v>
      </c>
      <c r="G4168" t="s">
        <v>162</v>
      </c>
      <c r="H4168" t="s">
        <v>6347</v>
      </c>
      <c r="I4168" t="s">
        <v>6359</v>
      </c>
      <c r="N4168" t="s">
        <v>6349</v>
      </c>
      <c r="O4168" s="5">
        <f>0</f>
        <v>0</v>
      </c>
    </row>
    <row r="4169" spans="1:15" hidden="1" x14ac:dyDescent="0.35">
      <c r="A4169" t="s">
        <v>6942</v>
      </c>
      <c r="B4169" t="s">
        <v>2799</v>
      </c>
      <c r="C4169" t="s">
        <v>6357</v>
      </c>
      <c r="D4169" t="s">
        <v>7692</v>
      </c>
      <c r="E4169" t="s">
        <v>6360</v>
      </c>
      <c r="F4169" t="s">
        <v>119</v>
      </c>
      <c r="G4169" t="s">
        <v>162</v>
      </c>
      <c r="H4169" t="s">
        <v>6347</v>
      </c>
      <c r="I4169" t="s">
        <v>6362</v>
      </c>
      <c r="N4169" t="s">
        <v>6349</v>
      </c>
      <c r="O4169" s="5">
        <f>0</f>
        <v>0</v>
      </c>
    </row>
    <row r="4170" spans="1:15" hidden="1" x14ac:dyDescent="0.35">
      <c r="A4170" t="s">
        <v>6942</v>
      </c>
      <c r="B4170" t="s">
        <v>2799</v>
      </c>
      <c r="C4170" t="s">
        <v>6357</v>
      </c>
      <c r="D4170" t="s">
        <v>7693</v>
      </c>
      <c r="E4170" t="s">
        <v>119</v>
      </c>
      <c r="F4170" t="s">
        <v>119</v>
      </c>
      <c r="G4170" t="s">
        <v>162</v>
      </c>
      <c r="H4170" t="s">
        <v>6347</v>
      </c>
      <c r="I4170" t="s">
        <v>6359</v>
      </c>
      <c r="N4170" t="s">
        <v>6349</v>
      </c>
      <c r="O4170" s="5">
        <f>0</f>
        <v>0</v>
      </c>
    </row>
    <row r="4171" spans="1:15" hidden="1" x14ac:dyDescent="0.35">
      <c r="A4171" t="s">
        <v>6942</v>
      </c>
      <c r="B4171" t="s">
        <v>2799</v>
      </c>
      <c r="C4171" t="s">
        <v>6357</v>
      </c>
      <c r="D4171" t="s">
        <v>7693</v>
      </c>
      <c r="E4171" t="s">
        <v>6360</v>
      </c>
      <c r="F4171" t="s">
        <v>119</v>
      </c>
      <c r="G4171" t="s">
        <v>162</v>
      </c>
      <c r="H4171" t="s">
        <v>6347</v>
      </c>
      <c r="I4171" t="s">
        <v>6362</v>
      </c>
      <c r="N4171" t="s">
        <v>6349</v>
      </c>
      <c r="O4171" s="5">
        <f>0</f>
        <v>0</v>
      </c>
    </row>
    <row r="4172" spans="1:15" hidden="1" x14ac:dyDescent="0.35">
      <c r="A4172" t="s">
        <v>6942</v>
      </c>
      <c r="B4172" t="s">
        <v>2799</v>
      </c>
      <c r="C4172" t="s">
        <v>6357</v>
      </c>
      <c r="D4172" t="s">
        <v>7694</v>
      </c>
      <c r="E4172" t="s">
        <v>6360</v>
      </c>
      <c r="F4172" t="s">
        <v>119</v>
      </c>
      <c r="G4172" t="s">
        <v>162</v>
      </c>
      <c r="H4172" t="s">
        <v>6347</v>
      </c>
      <c r="I4172" t="s">
        <v>6362</v>
      </c>
      <c r="N4172" t="s">
        <v>6349</v>
      </c>
      <c r="O4172" s="5">
        <f>0</f>
        <v>0</v>
      </c>
    </row>
    <row r="4173" spans="1:15" hidden="1" x14ac:dyDescent="0.35">
      <c r="A4173" t="s">
        <v>6942</v>
      </c>
      <c r="B4173" t="s">
        <v>2799</v>
      </c>
      <c r="C4173" t="s">
        <v>6357</v>
      </c>
      <c r="D4173" t="s">
        <v>7694</v>
      </c>
      <c r="E4173" t="s">
        <v>119</v>
      </c>
      <c r="F4173" t="s">
        <v>119</v>
      </c>
      <c r="G4173" t="s">
        <v>162</v>
      </c>
      <c r="H4173" t="s">
        <v>6347</v>
      </c>
      <c r="I4173" t="s">
        <v>6359</v>
      </c>
      <c r="N4173" t="s">
        <v>6349</v>
      </c>
      <c r="O4173" s="5">
        <f>0</f>
        <v>0</v>
      </c>
    </row>
    <row r="4174" spans="1:15" hidden="1" x14ac:dyDescent="0.35">
      <c r="A4174" t="s">
        <v>6942</v>
      </c>
      <c r="B4174" t="s">
        <v>2799</v>
      </c>
      <c r="C4174" t="s">
        <v>6357</v>
      </c>
      <c r="D4174" t="s">
        <v>7695</v>
      </c>
      <c r="E4174" t="s">
        <v>6360</v>
      </c>
      <c r="F4174" t="s">
        <v>119</v>
      </c>
      <c r="G4174" t="s">
        <v>162</v>
      </c>
      <c r="H4174" t="s">
        <v>6347</v>
      </c>
      <c r="I4174" t="s">
        <v>6362</v>
      </c>
      <c r="N4174" t="s">
        <v>6349</v>
      </c>
      <c r="O4174" s="5">
        <f>0</f>
        <v>0</v>
      </c>
    </row>
    <row r="4175" spans="1:15" hidden="1" x14ac:dyDescent="0.35">
      <c r="A4175" t="s">
        <v>6942</v>
      </c>
      <c r="B4175" t="s">
        <v>2799</v>
      </c>
      <c r="C4175" t="s">
        <v>6357</v>
      </c>
      <c r="D4175" t="s">
        <v>7695</v>
      </c>
      <c r="E4175" t="s">
        <v>119</v>
      </c>
      <c r="F4175" t="s">
        <v>119</v>
      </c>
      <c r="G4175" t="s">
        <v>162</v>
      </c>
      <c r="H4175" t="s">
        <v>6347</v>
      </c>
      <c r="I4175" t="s">
        <v>6359</v>
      </c>
      <c r="N4175" t="s">
        <v>6349</v>
      </c>
      <c r="O4175" s="5">
        <f>0</f>
        <v>0</v>
      </c>
    </row>
    <row r="4176" spans="1:15" hidden="1" x14ac:dyDescent="0.35">
      <c r="A4176" t="s">
        <v>6942</v>
      </c>
      <c r="B4176" t="s">
        <v>2799</v>
      </c>
      <c r="C4176" t="s">
        <v>6357</v>
      </c>
      <c r="D4176" t="s">
        <v>7696</v>
      </c>
      <c r="E4176" t="s">
        <v>6360</v>
      </c>
      <c r="F4176" t="s">
        <v>119</v>
      </c>
      <c r="G4176" t="s">
        <v>162</v>
      </c>
      <c r="H4176" t="s">
        <v>6347</v>
      </c>
      <c r="I4176" t="s">
        <v>6361</v>
      </c>
      <c r="N4176" t="s">
        <v>6349</v>
      </c>
      <c r="O4176" s="5">
        <f>0</f>
        <v>0</v>
      </c>
    </row>
    <row r="4177" spans="1:15" hidden="1" x14ac:dyDescent="0.35">
      <c r="A4177" t="s">
        <v>6942</v>
      </c>
      <c r="B4177" t="s">
        <v>2799</v>
      </c>
      <c r="C4177" t="s">
        <v>6357</v>
      </c>
      <c r="D4177" t="s">
        <v>7696</v>
      </c>
      <c r="E4177" t="s">
        <v>119</v>
      </c>
      <c r="F4177" t="s">
        <v>119</v>
      </c>
      <c r="G4177" t="s">
        <v>162</v>
      </c>
      <c r="H4177" t="s">
        <v>6347</v>
      </c>
      <c r="I4177" t="s">
        <v>6359</v>
      </c>
      <c r="N4177" t="s">
        <v>6349</v>
      </c>
      <c r="O4177" s="5">
        <f>0</f>
        <v>0</v>
      </c>
    </row>
    <row r="4178" spans="1:15" hidden="1" x14ac:dyDescent="0.35">
      <c r="A4178" t="s">
        <v>6942</v>
      </c>
      <c r="B4178" t="s">
        <v>2799</v>
      </c>
      <c r="C4178" t="s">
        <v>6357</v>
      </c>
      <c r="D4178" t="s">
        <v>7696</v>
      </c>
      <c r="E4178" t="s">
        <v>6360</v>
      </c>
      <c r="F4178" t="s">
        <v>119</v>
      </c>
      <c r="G4178" t="s">
        <v>162</v>
      </c>
      <c r="H4178" t="s">
        <v>6347</v>
      </c>
      <c r="I4178" t="s">
        <v>6362</v>
      </c>
      <c r="N4178" t="s">
        <v>6349</v>
      </c>
      <c r="O4178" s="5">
        <f>0</f>
        <v>0</v>
      </c>
    </row>
    <row r="4179" spans="1:15" hidden="1" x14ac:dyDescent="0.35">
      <c r="A4179" t="s">
        <v>6942</v>
      </c>
      <c r="B4179" t="s">
        <v>2799</v>
      </c>
      <c r="C4179" t="s">
        <v>6357</v>
      </c>
      <c r="D4179" t="s">
        <v>7697</v>
      </c>
      <c r="E4179" t="s">
        <v>6360</v>
      </c>
      <c r="F4179" t="s">
        <v>119</v>
      </c>
      <c r="G4179" t="s">
        <v>162</v>
      </c>
      <c r="H4179" t="s">
        <v>6347</v>
      </c>
      <c r="I4179" t="s">
        <v>6361</v>
      </c>
      <c r="N4179" t="s">
        <v>6349</v>
      </c>
      <c r="O4179" s="5">
        <f>0</f>
        <v>0</v>
      </c>
    </row>
    <row r="4180" spans="1:15" hidden="1" x14ac:dyDescent="0.35">
      <c r="A4180" t="s">
        <v>6942</v>
      </c>
      <c r="B4180" t="s">
        <v>2799</v>
      </c>
      <c r="C4180" t="s">
        <v>6357</v>
      </c>
      <c r="D4180" t="s">
        <v>7697</v>
      </c>
      <c r="E4180" t="s">
        <v>6360</v>
      </c>
      <c r="F4180" t="s">
        <v>119</v>
      </c>
      <c r="G4180" t="s">
        <v>162</v>
      </c>
      <c r="H4180" t="s">
        <v>6347</v>
      </c>
      <c r="I4180" t="s">
        <v>6362</v>
      </c>
      <c r="N4180" t="s">
        <v>6349</v>
      </c>
      <c r="O4180" s="5">
        <f>0</f>
        <v>0</v>
      </c>
    </row>
    <row r="4181" spans="1:15" hidden="1" x14ac:dyDescent="0.35">
      <c r="A4181" t="s">
        <v>6942</v>
      </c>
      <c r="B4181" t="s">
        <v>2799</v>
      </c>
      <c r="C4181" t="s">
        <v>6357</v>
      </c>
      <c r="D4181" t="s">
        <v>7697</v>
      </c>
      <c r="E4181" t="s">
        <v>119</v>
      </c>
      <c r="F4181" t="s">
        <v>119</v>
      </c>
      <c r="G4181" t="s">
        <v>162</v>
      </c>
      <c r="H4181" t="s">
        <v>6347</v>
      </c>
      <c r="I4181" t="s">
        <v>6359</v>
      </c>
      <c r="N4181" t="s">
        <v>6349</v>
      </c>
      <c r="O4181" s="5">
        <f>0</f>
        <v>0</v>
      </c>
    </row>
    <row r="4182" spans="1:15" hidden="1" x14ac:dyDescent="0.35">
      <c r="A4182" t="s">
        <v>6942</v>
      </c>
      <c r="B4182" t="s">
        <v>2799</v>
      </c>
      <c r="C4182" t="s">
        <v>6357</v>
      </c>
      <c r="D4182" t="s">
        <v>7698</v>
      </c>
      <c r="E4182" t="s">
        <v>119</v>
      </c>
      <c r="F4182" t="s">
        <v>119</v>
      </c>
      <c r="G4182" t="s">
        <v>162</v>
      </c>
      <c r="H4182" t="s">
        <v>6347</v>
      </c>
      <c r="I4182" t="s">
        <v>6359</v>
      </c>
      <c r="N4182" t="s">
        <v>6349</v>
      </c>
      <c r="O4182" s="5">
        <f>0</f>
        <v>0</v>
      </c>
    </row>
    <row r="4183" spans="1:15" hidden="1" x14ac:dyDescent="0.35">
      <c r="A4183" t="s">
        <v>6942</v>
      </c>
      <c r="B4183" t="s">
        <v>2799</v>
      </c>
      <c r="C4183" t="s">
        <v>6357</v>
      </c>
      <c r="D4183" t="s">
        <v>7698</v>
      </c>
      <c r="E4183" t="s">
        <v>6360</v>
      </c>
      <c r="F4183" t="s">
        <v>119</v>
      </c>
      <c r="G4183" t="s">
        <v>162</v>
      </c>
      <c r="H4183" t="s">
        <v>6347</v>
      </c>
      <c r="I4183" t="s">
        <v>6362</v>
      </c>
      <c r="N4183" t="s">
        <v>6349</v>
      </c>
      <c r="O4183" s="5">
        <f>0</f>
        <v>0</v>
      </c>
    </row>
    <row r="4184" spans="1:15" hidden="1" x14ac:dyDescent="0.35">
      <c r="A4184" t="s">
        <v>6942</v>
      </c>
      <c r="B4184" t="s">
        <v>2799</v>
      </c>
      <c r="C4184" t="s">
        <v>6357</v>
      </c>
      <c r="D4184" t="s">
        <v>7698</v>
      </c>
      <c r="E4184" t="s">
        <v>6360</v>
      </c>
      <c r="F4184" t="s">
        <v>119</v>
      </c>
      <c r="G4184" t="s">
        <v>162</v>
      </c>
      <c r="H4184" t="s">
        <v>6347</v>
      </c>
      <c r="I4184" t="s">
        <v>6361</v>
      </c>
      <c r="N4184" t="s">
        <v>6349</v>
      </c>
      <c r="O4184" s="5">
        <f>0</f>
        <v>0</v>
      </c>
    </row>
    <row r="4185" spans="1:15" hidden="1" x14ac:dyDescent="0.35">
      <c r="A4185" t="s">
        <v>6942</v>
      </c>
      <c r="B4185" t="s">
        <v>2799</v>
      </c>
      <c r="C4185" t="s">
        <v>6357</v>
      </c>
      <c r="D4185" t="s">
        <v>7699</v>
      </c>
      <c r="E4185" t="s">
        <v>6360</v>
      </c>
      <c r="F4185" t="s">
        <v>119</v>
      </c>
      <c r="G4185" t="s">
        <v>162</v>
      </c>
      <c r="H4185" t="s">
        <v>6347</v>
      </c>
      <c r="I4185" t="s">
        <v>6362</v>
      </c>
      <c r="N4185" t="s">
        <v>6349</v>
      </c>
      <c r="O4185" s="5">
        <f>0</f>
        <v>0</v>
      </c>
    </row>
    <row r="4186" spans="1:15" hidden="1" x14ac:dyDescent="0.35">
      <c r="A4186" t="s">
        <v>6942</v>
      </c>
      <c r="B4186" t="s">
        <v>2799</v>
      </c>
      <c r="C4186" t="s">
        <v>6357</v>
      </c>
      <c r="D4186" t="s">
        <v>7699</v>
      </c>
      <c r="E4186" t="s">
        <v>6360</v>
      </c>
      <c r="F4186" t="s">
        <v>119</v>
      </c>
      <c r="G4186" t="s">
        <v>162</v>
      </c>
      <c r="H4186" t="s">
        <v>6347</v>
      </c>
      <c r="I4186" t="s">
        <v>6361</v>
      </c>
      <c r="N4186" t="s">
        <v>6349</v>
      </c>
      <c r="O4186" s="5">
        <f>0</f>
        <v>0</v>
      </c>
    </row>
    <row r="4187" spans="1:15" hidden="1" x14ac:dyDescent="0.35">
      <c r="A4187" t="s">
        <v>6942</v>
      </c>
      <c r="B4187" t="s">
        <v>2799</v>
      </c>
      <c r="C4187" t="s">
        <v>6357</v>
      </c>
      <c r="D4187" t="s">
        <v>7699</v>
      </c>
      <c r="E4187" t="s">
        <v>119</v>
      </c>
      <c r="F4187" t="s">
        <v>119</v>
      </c>
      <c r="G4187" t="s">
        <v>162</v>
      </c>
      <c r="H4187" t="s">
        <v>6347</v>
      </c>
      <c r="I4187" t="s">
        <v>6359</v>
      </c>
      <c r="N4187" t="s">
        <v>6349</v>
      </c>
      <c r="O4187" s="5">
        <f>0</f>
        <v>0</v>
      </c>
    </row>
    <row r="4188" spans="1:15" hidden="1" x14ac:dyDescent="0.35">
      <c r="A4188" t="s">
        <v>6942</v>
      </c>
      <c r="B4188" t="s">
        <v>2799</v>
      </c>
      <c r="C4188" t="s">
        <v>6357</v>
      </c>
      <c r="D4188" t="s">
        <v>7700</v>
      </c>
      <c r="E4188" t="s">
        <v>119</v>
      </c>
      <c r="F4188" t="s">
        <v>119</v>
      </c>
      <c r="G4188" t="s">
        <v>162</v>
      </c>
      <c r="H4188" t="s">
        <v>6347</v>
      </c>
      <c r="I4188" t="s">
        <v>6359</v>
      </c>
      <c r="N4188" t="s">
        <v>6349</v>
      </c>
      <c r="O4188" s="5">
        <f>0</f>
        <v>0</v>
      </c>
    </row>
    <row r="4189" spans="1:15" hidden="1" x14ac:dyDescent="0.35">
      <c r="A4189" t="s">
        <v>6942</v>
      </c>
      <c r="B4189" t="s">
        <v>2799</v>
      </c>
      <c r="C4189" t="s">
        <v>6357</v>
      </c>
      <c r="D4189" t="s">
        <v>7700</v>
      </c>
      <c r="E4189" t="s">
        <v>6360</v>
      </c>
      <c r="F4189" t="s">
        <v>119</v>
      </c>
      <c r="G4189" t="s">
        <v>162</v>
      </c>
      <c r="H4189" t="s">
        <v>6347</v>
      </c>
      <c r="I4189" t="s">
        <v>6362</v>
      </c>
      <c r="N4189" t="s">
        <v>6349</v>
      </c>
      <c r="O4189" s="5">
        <f>0</f>
        <v>0</v>
      </c>
    </row>
    <row r="4190" spans="1:15" hidden="1" x14ac:dyDescent="0.35">
      <c r="A4190" t="s">
        <v>6942</v>
      </c>
      <c r="B4190" t="s">
        <v>2799</v>
      </c>
      <c r="C4190" t="s">
        <v>6357</v>
      </c>
      <c r="D4190" t="s">
        <v>7701</v>
      </c>
      <c r="E4190" t="s">
        <v>6360</v>
      </c>
      <c r="F4190" t="s">
        <v>119</v>
      </c>
      <c r="G4190" t="s">
        <v>162</v>
      </c>
      <c r="H4190" t="s">
        <v>6347</v>
      </c>
      <c r="I4190" t="s">
        <v>6362</v>
      </c>
      <c r="N4190" t="s">
        <v>6349</v>
      </c>
      <c r="O4190" s="5">
        <f>0</f>
        <v>0</v>
      </c>
    </row>
    <row r="4191" spans="1:15" hidden="1" x14ac:dyDescent="0.35">
      <c r="A4191" t="s">
        <v>6942</v>
      </c>
      <c r="B4191" t="s">
        <v>2799</v>
      </c>
      <c r="C4191" t="s">
        <v>6357</v>
      </c>
      <c r="D4191" t="s">
        <v>7701</v>
      </c>
      <c r="E4191" t="s">
        <v>119</v>
      </c>
      <c r="F4191" t="s">
        <v>119</v>
      </c>
      <c r="G4191" t="s">
        <v>162</v>
      </c>
      <c r="H4191" t="s">
        <v>6347</v>
      </c>
      <c r="I4191" t="s">
        <v>6359</v>
      </c>
      <c r="N4191" t="s">
        <v>6349</v>
      </c>
      <c r="O4191" s="5">
        <f>0</f>
        <v>0</v>
      </c>
    </row>
    <row r="4192" spans="1:15" hidden="1" x14ac:dyDescent="0.35">
      <c r="A4192" t="s">
        <v>6942</v>
      </c>
      <c r="B4192" t="s">
        <v>2799</v>
      </c>
      <c r="C4192" t="s">
        <v>6357</v>
      </c>
      <c r="D4192" t="s">
        <v>7702</v>
      </c>
      <c r="E4192" t="s">
        <v>6360</v>
      </c>
      <c r="F4192" t="s">
        <v>119</v>
      </c>
      <c r="G4192" t="s">
        <v>162</v>
      </c>
      <c r="H4192" t="s">
        <v>6347</v>
      </c>
      <c r="I4192" t="s">
        <v>6362</v>
      </c>
      <c r="N4192" t="s">
        <v>6349</v>
      </c>
      <c r="O4192" s="5">
        <f>0</f>
        <v>0</v>
      </c>
    </row>
    <row r="4193" spans="1:15" hidden="1" x14ac:dyDescent="0.35">
      <c r="A4193" t="s">
        <v>6942</v>
      </c>
      <c r="B4193" t="s">
        <v>2799</v>
      </c>
      <c r="C4193" t="s">
        <v>6357</v>
      </c>
      <c r="D4193" t="s">
        <v>7702</v>
      </c>
      <c r="E4193" t="s">
        <v>119</v>
      </c>
      <c r="F4193" t="s">
        <v>119</v>
      </c>
      <c r="G4193" t="s">
        <v>162</v>
      </c>
      <c r="H4193" t="s">
        <v>6347</v>
      </c>
      <c r="I4193" t="s">
        <v>6359</v>
      </c>
      <c r="N4193" t="s">
        <v>6349</v>
      </c>
      <c r="O4193" s="5">
        <f>0</f>
        <v>0</v>
      </c>
    </row>
    <row r="4194" spans="1:15" hidden="1" x14ac:dyDescent="0.35">
      <c r="A4194" t="s">
        <v>6942</v>
      </c>
      <c r="B4194" t="s">
        <v>2799</v>
      </c>
      <c r="C4194" t="s">
        <v>6357</v>
      </c>
      <c r="D4194" t="s">
        <v>7702</v>
      </c>
      <c r="E4194" t="s">
        <v>6360</v>
      </c>
      <c r="F4194" t="s">
        <v>119</v>
      </c>
      <c r="G4194" t="s">
        <v>162</v>
      </c>
      <c r="H4194" t="s">
        <v>6347</v>
      </c>
      <c r="I4194" t="s">
        <v>6361</v>
      </c>
      <c r="N4194" t="s">
        <v>6349</v>
      </c>
      <c r="O4194" s="5">
        <f>0</f>
        <v>0</v>
      </c>
    </row>
    <row r="4195" spans="1:15" hidden="1" x14ac:dyDescent="0.35">
      <c r="A4195" t="s">
        <v>6942</v>
      </c>
      <c r="B4195" t="s">
        <v>2799</v>
      </c>
      <c r="C4195" t="s">
        <v>6357</v>
      </c>
      <c r="D4195" t="s">
        <v>7703</v>
      </c>
      <c r="E4195" t="s">
        <v>6360</v>
      </c>
      <c r="F4195" t="s">
        <v>119</v>
      </c>
      <c r="G4195" t="s">
        <v>162</v>
      </c>
      <c r="H4195" t="s">
        <v>6347</v>
      </c>
      <c r="I4195" t="s">
        <v>6361</v>
      </c>
      <c r="N4195" t="s">
        <v>6349</v>
      </c>
      <c r="O4195" s="5">
        <f>0</f>
        <v>0</v>
      </c>
    </row>
    <row r="4196" spans="1:15" hidden="1" x14ac:dyDescent="0.35">
      <c r="A4196" t="s">
        <v>6942</v>
      </c>
      <c r="B4196" t="s">
        <v>2799</v>
      </c>
      <c r="C4196" t="s">
        <v>6357</v>
      </c>
      <c r="D4196" t="s">
        <v>7703</v>
      </c>
      <c r="E4196" t="s">
        <v>119</v>
      </c>
      <c r="F4196" t="s">
        <v>119</v>
      </c>
      <c r="G4196" t="s">
        <v>162</v>
      </c>
      <c r="H4196" t="s">
        <v>6347</v>
      </c>
      <c r="I4196" t="s">
        <v>6359</v>
      </c>
      <c r="N4196" t="s">
        <v>6349</v>
      </c>
      <c r="O4196" s="5">
        <f>0</f>
        <v>0</v>
      </c>
    </row>
    <row r="4197" spans="1:15" hidden="1" x14ac:dyDescent="0.35">
      <c r="A4197" t="s">
        <v>6942</v>
      </c>
      <c r="B4197" t="s">
        <v>2799</v>
      </c>
      <c r="C4197" t="s">
        <v>6357</v>
      </c>
      <c r="D4197" t="s">
        <v>7703</v>
      </c>
      <c r="E4197" t="s">
        <v>6360</v>
      </c>
      <c r="F4197" t="s">
        <v>119</v>
      </c>
      <c r="G4197" t="s">
        <v>162</v>
      </c>
      <c r="H4197" t="s">
        <v>6347</v>
      </c>
      <c r="I4197" t="s">
        <v>6362</v>
      </c>
      <c r="N4197" t="s">
        <v>6349</v>
      </c>
      <c r="O4197" s="5">
        <f>0</f>
        <v>0</v>
      </c>
    </row>
    <row r="4198" spans="1:15" hidden="1" x14ac:dyDescent="0.35">
      <c r="A4198" t="s">
        <v>6942</v>
      </c>
      <c r="B4198" t="s">
        <v>2799</v>
      </c>
      <c r="C4198" t="s">
        <v>6357</v>
      </c>
      <c r="D4198" t="s">
        <v>7704</v>
      </c>
      <c r="E4198" t="s">
        <v>119</v>
      </c>
      <c r="F4198" t="s">
        <v>119</v>
      </c>
      <c r="G4198" t="s">
        <v>162</v>
      </c>
      <c r="H4198" t="s">
        <v>6347</v>
      </c>
      <c r="I4198" t="s">
        <v>6359</v>
      </c>
      <c r="N4198" t="s">
        <v>6349</v>
      </c>
      <c r="O4198" s="5">
        <f>0</f>
        <v>0</v>
      </c>
    </row>
    <row r="4199" spans="1:15" hidden="1" x14ac:dyDescent="0.35">
      <c r="A4199" t="s">
        <v>6942</v>
      </c>
      <c r="B4199" t="s">
        <v>2799</v>
      </c>
      <c r="C4199" t="s">
        <v>6357</v>
      </c>
      <c r="D4199" t="s">
        <v>7704</v>
      </c>
      <c r="E4199" t="s">
        <v>6360</v>
      </c>
      <c r="F4199" t="s">
        <v>119</v>
      </c>
      <c r="G4199" t="s">
        <v>162</v>
      </c>
      <c r="H4199" t="s">
        <v>6347</v>
      </c>
      <c r="I4199" t="s">
        <v>6362</v>
      </c>
      <c r="N4199" t="s">
        <v>6349</v>
      </c>
      <c r="O4199" s="5">
        <f>0</f>
        <v>0</v>
      </c>
    </row>
    <row r="4200" spans="1:15" hidden="1" x14ac:dyDescent="0.35">
      <c r="A4200" t="s">
        <v>6942</v>
      </c>
      <c r="B4200" t="s">
        <v>2799</v>
      </c>
      <c r="C4200" t="s">
        <v>6357</v>
      </c>
      <c r="D4200" t="s">
        <v>7705</v>
      </c>
      <c r="E4200" t="s">
        <v>6360</v>
      </c>
      <c r="F4200" t="s">
        <v>119</v>
      </c>
      <c r="G4200" t="s">
        <v>162</v>
      </c>
      <c r="H4200" t="s">
        <v>6347</v>
      </c>
      <c r="I4200" t="s">
        <v>6362</v>
      </c>
      <c r="N4200" t="s">
        <v>6349</v>
      </c>
      <c r="O4200" s="5">
        <f>0</f>
        <v>0</v>
      </c>
    </row>
    <row r="4201" spans="1:15" hidden="1" x14ac:dyDescent="0.35">
      <c r="A4201" t="s">
        <v>6942</v>
      </c>
      <c r="B4201" t="s">
        <v>2799</v>
      </c>
      <c r="C4201" t="s">
        <v>6357</v>
      </c>
      <c r="D4201" t="s">
        <v>7705</v>
      </c>
      <c r="E4201" t="s">
        <v>119</v>
      </c>
      <c r="F4201" t="s">
        <v>119</v>
      </c>
      <c r="G4201" t="s">
        <v>162</v>
      </c>
      <c r="H4201" t="s">
        <v>6347</v>
      </c>
      <c r="I4201" t="s">
        <v>6359</v>
      </c>
      <c r="N4201" t="s">
        <v>6349</v>
      </c>
      <c r="O4201" s="5">
        <f>0</f>
        <v>0</v>
      </c>
    </row>
    <row r="4202" spans="1:15" hidden="1" x14ac:dyDescent="0.35">
      <c r="A4202" t="s">
        <v>6942</v>
      </c>
      <c r="B4202" t="s">
        <v>2799</v>
      </c>
      <c r="C4202" t="s">
        <v>6357</v>
      </c>
      <c r="D4202" t="s">
        <v>7705</v>
      </c>
      <c r="E4202" t="s">
        <v>6360</v>
      </c>
      <c r="F4202" t="s">
        <v>119</v>
      </c>
      <c r="G4202" t="s">
        <v>162</v>
      </c>
      <c r="H4202" t="s">
        <v>6347</v>
      </c>
      <c r="I4202" t="s">
        <v>6361</v>
      </c>
      <c r="N4202" t="s">
        <v>6349</v>
      </c>
      <c r="O4202" s="5">
        <f>0</f>
        <v>0</v>
      </c>
    </row>
    <row r="4203" spans="1:15" hidden="1" x14ac:dyDescent="0.35">
      <c r="A4203" t="s">
        <v>6942</v>
      </c>
      <c r="B4203" t="s">
        <v>2799</v>
      </c>
      <c r="C4203" t="s">
        <v>6363</v>
      </c>
      <c r="D4203" t="s">
        <v>6104</v>
      </c>
      <c r="E4203" t="s">
        <v>119</v>
      </c>
      <c r="F4203" t="s">
        <v>119</v>
      </c>
      <c r="G4203" t="s">
        <v>162</v>
      </c>
      <c r="H4203" t="s">
        <v>6347</v>
      </c>
      <c r="I4203" t="s">
        <v>6533</v>
      </c>
      <c r="N4203" t="s">
        <v>6349</v>
      </c>
      <c r="O4203" s="5">
        <f>0</f>
        <v>0</v>
      </c>
    </row>
    <row r="4204" spans="1:15" hidden="1" x14ac:dyDescent="0.35">
      <c r="A4204" t="s">
        <v>6942</v>
      </c>
      <c r="B4204" t="s">
        <v>2799</v>
      </c>
      <c r="C4204" t="s">
        <v>6363</v>
      </c>
      <c r="D4204" t="s">
        <v>6104</v>
      </c>
      <c r="E4204" t="s">
        <v>119</v>
      </c>
      <c r="F4204" t="s">
        <v>119</v>
      </c>
      <c r="G4204" t="s">
        <v>154</v>
      </c>
      <c r="H4204" t="s">
        <v>6347</v>
      </c>
      <c r="I4204" t="s">
        <v>6547</v>
      </c>
      <c r="N4204" t="s">
        <v>6349</v>
      </c>
      <c r="O4204" s="5">
        <f>0</f>
        <v>0</v>
      </c>
    </row>
    <row r="4205" spans="1:15" hidden="1" x14ac:dyDescent="0.35">
      <c r="A4205" t="s">
        <v>6942</v>
      </c>
      <c r="B4205" t="s">
        <v>2799</v>
      </c>
      <c r="C4205" t="s">
        <v>6363</v>
      </c>
      <c r="D4205" t="s">
        <v>6109</v>
      </c>
      <c r="E4205" t="s">
        <v>119</v>
      </c>
      <c r="F4205" t="s">
        <v>119</v>
      </c>
      <c r="G4205" t="s">
        <v>154</v>
      </c>
      <c r="H4205" t="s">
        <v>6347</v>
      </c>
      <c r="I4205" t="s">
        <v>6547</v>
      </c>
      <c r="N4205" t="s">
        <v>6349</v>
      </c>
      <c r="O4205" s="5">
        <f>0</f>
        <v>0</v>
      </c>
    </row>
    <row r="4206" spans="1:15" hidden="1" x14ac:dyDescent="0.35">
      <c r="A4206" t="s">
        <v>6942</v>
      </c>
      <c r="B4206" t="s">
        <v>2799</v>
      </c>
      <c r="C4206" t="s">
        <v>6363</v>
      </c>
      <c r="D4206" t="s">
        <v>6109</v>
      </c>
      <c r="E4206" t="s">
        <v>119</v>
      </c>
      <c r="F4206" t="s">
        <v>119</v>
      </c>
      <c r="G4206" t="s">
        <v>162</v>
      </c>
      <c r="H4206" t="s">
        <v>6347</v>
      </c>
      <c r="I4206" t="s">
        <v>6533</v>
      </c>
      <c r="N4206" t="s">
        <v>6349</v>
      </c>
      <c r="O4206" s="5">
        <f>0</f>
        <v>0</v>
      </c>
    </row>
    <row r="4207" spans="1:15" hidden="1" x14ac:dyDescent="0.35">
      <c r="A4207" t="s">
        <v>6942</v>
      </c>
      <c r="B4207" t="s">
        <v>2799</v>
      </c>
      <c r="C4207" t="s">
        <v>6363</v>
      </c>
      <c r="D4207" t="s">
        <v>6113</v>
      </c>
      <c r="E4207" t="s">
        <v>119</v>
      </c>
      <c r="F4207" t="s">
        <v>119</v>
      </c>
      <c r="G4207" t="s">
        <v>154</v>
      </c>
      <c r="H4207" t="s">
        <v>6347</v>
      </c>
      <c r="I4207" t="s">
        <v>6547</v>
      </c>
      <c r="N4207" t="s">
        <v>6349</v>
      </c>
      <c r="O4207" s="5">
        <f>0</f>
        <v>0</v>
      </c>
    </row>
    <row r="4208" spans="1:15" hidden="1" x14ac:dyDescent="0.35">
      <c r="A4208" t="s">
        <v>6942</v>
      </c>
      <c r="B4208" t="s">
        <v>2799</v>
      </c>
      <c r="C4208" t="s">
        <v>6363</v>
      </c>
      <c r="D4208" t="s">
        <v>6113</v>
      </c>
      <c r="E4208" t="s">
        <v>119</v>
      </c>
      <c r="F4208" t="s">
        <v>119</v>
      </c>
      <c r="G4208" t="s">
        <v>162</v>
      </c>
      <c r="H4208" t="s">
        <v>6347</v>
      </c>
      <c r="I4208" t="s">
        <v>6533</v>
      </c>
      <c r="N4208" t="s">
        <v>6349</v>
      </c>
      <c r="O4208" s="5">
        <f>0</f>
        <v>0</v>
      </c>
    </row>
    <row r="4209" spans="1:15" hidden="1" x14ac:dyDescent="0.35">
      <c r="A4209" t="s">
        <v>6942</v>
      </c>
      <c r="B4209" t="s">
        <v>2799</v>
      </c>
      <c r="C4209" t="s">
        <v>6363</v>
      </c>
      <c r="D4209" t="s">
        <v>6117</v>
      </c>
      <c r="E4209" t="s">
        <v>119</v>
      </c>
      <c r="F4209" t="s">
        <v>119</v>
      </c>
      <c r="G4209" t="s">
        <v>154</v>
      </c>
      <c r="H4209" t="s">
        <v>6347</v>
      </c>
      <c r="I4209" t="s">
        <v>6547</v>
      </c>
      <c r="N4209" t="s">
        <v>6349</v>
      </c>
      <c r="O4209" s="5">
        <f>0</f>
        <v>0</v>
      </c>
    </row>
    <row r="4210" spans="1:15" hidden="1" x14ac:dyDescent="0.35">
      <c r="A4210" t="s">
        <v>6942</v>
      </c>
      <c r="B4210" t="s">
        <v>2799</v>
      </c>
      <c r="C4210" t="s">
        <v>6363</v>
      </c>
      <c r="D4210" t="s">
        <v>6117</v>
      </c>
      <c r="E4210" t="s">
        <v>119</v>
      </c>
      <c r="F4210" t="s">
        <v>119</v>
      </c>
      <c r="G4210" t="s">
        <v>162</v>
      </c>
      <c r="H4210" t="s">
        <v>6347</v>
      </c>
      <c r="I4210" t="s">
        <v>6533</v>
      </c>
      <c r="N4210" t="s">
        <v>6349</v>
      </c>
      <c r="O4210" s="5">
        <f>0</f>
        <v>0</v>
      </c>
    </row>
    <row r="4211" spans="1:15" hidden="1" x14ac:dyDescent="0.35">
      <c r="A4211" t="s">
        <v>6942</v>
      </c>
      <c r="B4211" t="s">
        <v>2799</v>
      </c>
      <c r="C4211" t="s">
        <v>6363</v>
      </c>
      <c r="D4211" t="s">
        <v>6121</v>
      </c>
      <c r="E4211" t="s">
        <v>119</v>
      </c>
      <c r="F4211" t="s">
        <v>119</v>
      </c>
      <c r="G4211" t="s">
        <v>154</v>
      </c>
      <c r="H4211" t="s">
        <v>6347</v>
      </c>
      <c r="I4211" t="s">
        <v>6547</v>
      </c>
      <c r="N4211" t="s">
        <v>6349</v>
      </c>
      <c r="O4211" s="5">
        <f>0</f>
        <v>0</v>
      </c>
    </row>
    <row r="4212" spans="1:15" hidden="1" x14ac:dyDescent="0.35">
      <c r="A4212" t="s">
        <v>6942</v>
      </c>
      <c r="B4212" t="s">
        <v>2799</v>
      </c>
      <c r="C4212" t="s">
        <v>6363</v>
      </c>
      <c r="D4212" t="s">
        <v>6121</v>
      </c>
      <c r="E4212" t="s">
        <v>119</v>
      </c>
      <c r="F4212" t="s">
        <v>119</v>
      </c>
      <c r="G4212" t="s">
        <v>162</v>
      </c>
      <c r="H4212" t="s">
        <v>6347</v>
      </c>
      <c r="I4212" t="s">
        <v>6533</v>
      </c>
      <c r="N4212" t="s">
        <v>6349</v>
      </c>
      <c r="O4212" s="5">
        <f>0</f>
        <v>0</v>
      </c>
    </row>
    <row r="4213" spans="1:15" hidden="1" x14ac:dyDescent="0.35">
      <c r="A4213" t="s">
        <v>6942</v>
      </c>
      <c r="B4213" t="s">
        <v>2799</v>
      </c>
      <c r="C4213" t="s">
        <v>6363</v>
      </c>
      <c r="D4213" t="s">
        <v>6125</v>
      </c>
      <c r="E4213" t="s">
        <v>119</v>
      </c>
      <c r="F4213" t="s">
        <v>119</v>
      </c>
      <c r="G4213" t="s">
        <v>154</v>
      </c>
      <c r="H4213" t="s">
        <v>6347</v>
      </c>
      <c r="I4213" t="s">
        <v>6547</v>
      </c>
      <c r="N4213" t="s">
        <v>6349</v>
      </c>
      <c r="O4213" s="5">
        <f>0</f>
        <v>0</v>
      </c>
    </row>
    <row r="4214" spans="1:15" hidden="1" x14ac:dyDescent="0.35">
      <c r="A4214" t="s">
        <v>6942</v>
      </c>
      <c r="B4214" t="s">
        <v>2799</v>
      </c>
      <c r="C4214" t="s">
        <v>6363</v>
      </c>
      <c r="D4214" t="s">
        <v>6125</v>
      </c>
      <c r="E4214" t="s">
        <v>119</v>
      </c>
      <c r="F4214" t="s">
        <v>119</v>
      </c>
      <c r="G4214" t="s">
        <v>162</v>
      </c>
      <c r="H4214" t="s">
        <v>6347</v>
      </c>
      <c r="I4214" t="s">
        <v>6533</v>
      </c>
      <c r="N4214" t="s">
        <v>6349</v>
      </c>
      <c r="O4214" s="5">
        <f>0</f>
        <v>0</v>
      </c>
    </row>
    <row r="4215" spans="1:15" hidden="1" x14ac:dyDescent="0.35">
      <c r="A4215" t="s">
        <v>6942</v>
      </c>
      <c r="B4215" t="s">
        <v>2799</v>
      </c>
      <c r="C4215" t="s">
        <v>6363</v>
      </c>
      <c r="D4215" t="s">
        <v>6129</v>
      </c>
      <c r="E4215" t="s">
        <v>119</v>
      </c>
      <c r="F4215" t="s">
        <v>119</v>
      </c>
      <c r="G4215" t="s">
        <v>154</v>
      </c>
      <c r="H4215" t="s">
        <v>6347</v>
      </c>
      <c r="I4215" t="s">
        <v>6547</v>
      </c>
      <c r="N4215" t="s">
        <v>6349</v>
      </c>
      <c r="O4215" s="5">
        <f>0</f>
        <v>0</v>
      </c>
    </row>
    <row r="4216" spans="1:15" hidden="1" x14ac:dyDescent="0.35">
      <c r="A4216" t="s">
        <v>6942</v>
      </c>
      <c r="B4216" t="s">
        <v>2799</v>
      </c>
      <c r="C4216" t="s">
        <v>6363</v>
      </c>
      <c r="D4216" t="s">
        <v>6129</v>
      </c>
      <c r="E4216" t="s">
        <v>119</v>
      </c>
      <c r="F4216" t="s">
        <v>119</v>
      </c>
      <c r="G4216" t="s">
        <v>162</v>
      </c>
      <c r="H4216" t="s">
        <v>6347</v>
      </c>
      <c r="I4216" t="s">
        <v>6533</v>
      </c>
      <c r="N4216" t="s">
        <v>6349</v>
      </c>
      <c r="O4216" s="5">
        <f>0</f>
        <v>0</v>
      </c>
    </row>
    <row r="4217" spans="1:15" hidden="1" x14ac:dyDescent="0.35">
      <c r="A4217" t="s">
        <v>6942</v>
      </c>
      <c r="B4217" t="s">
        <v>2799</v>
      </c>
      <c r="C4217" t="s">
        <v>6363</v>
      </c>
      <c r="D4217" t="s">
        <v>6133</v>
      </c>
      <c r="E4217" t="s">
        <v>119</v>
      </c>
      <c r="F4217" t="s">
        <v>119</v>
      </c>
      <c r="G4217" t="s">
        <v>162</v>
      </c>
      <c r="H4217" t="s">
        <v>6347</v>
      </c>
      <c r="I4217" t="s">
        <v>6533</v>
      </c>
      <c r="N4217" t="s">
        <v>6349</v>
      </c>
      <c r="O4217" s="5">
        <f>0</f>
        <v>0</v>
      </c>
    </row>
    <row r="4218" spans="1:15" hidden="1" x14ac:dyDescent="0.35">
      <c r="A4218" t="s">
        <v>6942</v>
      </c>
      <c r="B4218" t="s">
        <v>2799</v>
      </c>
      <c r="C4218" t="s">
        <v>6363</v>
      </c>
      <c r="D4218" t="s">
        <v>6133</v>
      </c>
      <c r="E4218" t="s">
        <v>119</v>
      </c>
      <c r="F4218" t="s">
        <v>119</v>
      </c>
      <c r="G4218" t="s">
        <v>154</v>
      </c>
      <c r="H4218" t="s">
        <v>6347</v>
      </c>
      <c r="I4218" t="s">
        <v>6547</v>
      </c>
      <c r="N4218" t="s">
        <v>6349</v>
      </c>
      <c r="O4218" s="5">
        <f>0</f>
        <v>0</v>
      </c>
    </row>
    <row r="4219" spans="1:15" hidden="1" x14ac:dyDescent="0.35">
      <c r="A4219" t="s">
        <v>6942</v>
      </c>
      <c r="B4219" t="s">
        <v>2799</v>
      </c>
      <c r="C4219" t="s">
        <v>6363</v>
      </c>
      <c r="D4219" t="s">
        <v>6137</v>
      </c>
      <c r="E4219" t="s">
        <v>119</v>
      </c>
      <c r="F4219" t="s">
        <v>119</v>
      </c>
      <c r="G4219" t="s">
        <v>162</v>
      </c>
      <c r="H4219" t="s">
        <v>6347</v>
      </c>
      <c r="I4219" t="s">
        <v>6533</v>
      </c>
      <c r="N4219" t="s">
        <v>6349</v>
      </c>
      <c r="O4219" s="5">
        <f>0</f>
        <v>0</v>
      </c>
    </row>
    <row r="4220" spans="1:15" hidden="1" x14ac:dyDescent="0.35">
      <c r="A4220" t="s">
        <v>6942</v>
      </c>
      <c r="B4220" t="s">
        <v>2799</v>
      </c>
      <c r="C4220" t="s">
        <v>6363</v>
      </c>
      <c r="D4220" t="s">
        <v>6137</v>
      </c>
      <c r="E4220" t="s">
        <v>119</v>
      </c>
      <c r="F4220" t="s">
        <v>119</v>
      </c>
      <c r="G4220" t="s">
        <v>154</v>
      </c>
      <c r="H4220" t="s">
        <v>6347</v>
      </c>
      <c r="I4220" t="s">
        <v>6547</v>
      </c>
      <c r="N4220" t="s">
        <v>6349</v>
      </c>
      <c r="O4220" s="5">
        <f>0</f>
        <v>0</v>
      </c>
    </row>
    <row r="4221" spans="1:15" hidden="1" x14ac:dyDescent="0.35">
      <c r="A4221" t="s">
        <v>6942</v>
      </c>
      <c r="B4221" t="s">
        <v>2799</v>
      </c>
      <c r="C4221" t="s">
        <v>6363</v>
      </c>
      <c r="D4221" t="s">
        <v>6141</v>
      </c>
      <c r="E4221" t="s">
        <v>119</v>
      </c>
      <c r="F4221" t="s">
        <v>119</v>
      </c>
      <c r="G4221" t="s">
        <v>154</v>
      </c>
      <c r="H4221" t="s">
        <v>6347</v>
      </c>
      <c r="I4221" t="s">
        <v>6547</v>
      </c>
      <c r="N4221" t="s">
        <v>6349</v>
      </c>
      <c r="O4221" s="5">
        <f>0</f>
        <v>0</v>
      </c>
    </row>
    <row r="4222" spans="1:15" hidden="1" x14ac:dyDescent="0.35">
      <c r="A4222" t="s">
        <v>6942</v>
      </c>
      <c r="B4222" t="s">
        <v>2799</v>
      </c>
      <c r="C4222" t="s">
        <v>6363</v>
      </c>
      <c r="D4222" t="s">
        <v>6141</v>
      </c>
      <c r="E4222" t="s">
        <v>119</v>
      </c>
      <c r="F4222" t="s">
        <v>119</v>
      </c>
      <c r="G4222" t="s">
        <v>162</v>
      </c>
      <c r="H4222" t="s">
        <v>6347</v>
      </c>
      <c r="I4222" t="s">
        <v>6533</v>
      </c>
      <c r="N4222" t="s">
        <v>6349</v>
      </c>
      <c r="O4222" s="5">
        <f>0</f>
        <v>0</v>
      </c>
    </row>
    <row r="4223" spans="1:15" hidden="1" x14ac:dyDescent="0.35">
      <c r="A4223" t="s">
        <v>6942</v>
      </c>
      <c r="B4223" t="s">
        <v>2799</v>
      </c>
      <c r="C4223" t="s">
        <v>6363</v>
      </c>
      <c r="D4223" t="s">
        <v>6145</v>
      </c>
      <c r="E4223" t="s">
        <v>119</v>
      </c>
      <c r="F4223" t="s">
        <v>119</v>
      </c>
      <c r="G4223" t="s">
        <v>162</v>
      </c>
      <c r="H4223" t="s">
        <v>6347</v>
      </c>
      <c r="I4223" t="s">
        <v>6533</v>
      </c>
      <c r="N4223" t="s">
        <v>6349</v>
      </c>
      <c r="O4223" s="5">
        <f>0</f>
        <v>0</v>
      </c>
    </row>
    <row r="4224" spans="1:15" hidden="1" x14ac:dyDescent="0.35">
      <c r="A4224" t="s">
        <v>6942</v>
      </c>
      <c r="B4224" t="s">
        <v>2799</v>
      </c>
      <c r="C4224" t="s">
        <v>6363</v>
      </c>
      <c r="D4224" t="s">
        <v>6145</v>
      </c>
      <c r="E4224" t="s">
        <v>119</v>
      </c>
      <c r="F4224" t="s">
        <v>119</v>
      </c>
      <c r="G4224" t="s">
        <v>154</v>
      </c>
      <c r="H4224" t="s">
        <v>6347</v>
      </c>
      <c r="I4224" t="s">
        <v>6547</v>
      </c>
      <c r="N4224" t="s">
        <v>6349</v>
      </c>
      <c r="O4224" s="5">
        <f>0</f>
        <v>0</v>
      </c>
    </row>
    <row r="4225" spans="1:15" hidden="1" x14ac:dyDescent="0.35">
      <c r="A4225" t="s">
        <v>6942</v>
      </c>
      <c r="B4225" t="s">
        <v>2799</v>
      </c>
      <c r="C4225" t="s">
        <v>6363</v>
      </c>
      <c r="D4225" t="s">
        <v>6149</v>
      </c>
      <c r="E4225" t="s">
        <v>119</v>
      </c>
      <c r="F4225" t="s">
        <v>119</v>
      </c>
      <c r="G4225" t="s">
        <v>162</v>
      </c>
      <c r="H4225" t="s">
        <v>6347</v>
      </c>
      <c r="I4225" t="s">
        <v>6533</v>
      </c>
      <c r="N4225" t="s">
        <v>6349</v>
      </c>
      <c r="O4225" s="5">
        <f>0</f>
        <v>0</v>
      </c>
    </row>
    <row r="4226" spans="1:15" hidden="1" x14ac:dyDescent="0.35">
      <c r="A4226" t="s">
        <v>6942</v>
      </c>
      <c r="B4226" t="s">
        <v>2799</v>
      </c>
      <c r="C4226" t="s">
        <v>6363</v>
      </c>
      <c r="D4226" t="s">
        <v>6149</v>
      </c>
      <c r="E4226" t="s">
        <v>119</v>
      </c>
      <c r="F4226" t="s">
        <v>119</v>
      </c>
      <c r="G4226" t="s">
        <v>154</v>
      </c>
      <c r="H4226" t="s">
        <v>6347</v>
      </c>
      <c r="I4226" t="s">
        <v>6547</v>
      </c>
      <c r="N4226" t="s">
        <v>6349</v>
      </c>
      <c r="O4226" s="5">
        <f>0</f>
        <v>0</v>
      </c>
    </row>
    <row r="4227" spans="1:15" hidden="1" x14ac:dyDescent="0.35">
      <c r="A4227" t="s">
        <v>6942</v>
      </c>
      <c r="B4227" t="s">
        <v>2799</v>
      </c>
      <c r="C4227" t="s">
        <v>6363</v>
      </c>
      <c r="D4227" t="s">
        <v>6153</v>
      </c>
      <c r="E4227" t="s">
        <v>119</v>
      </c>
      <c r="F4227" t="s">
        <v>119</v>
      </c>
      <c r="G4227" t="s">
        <v>154</v>
      </c>
      <c r="H4227" t="s">
        <v>6347</v>
      </c>
      <c r="I4227" t="s">
        <v>6547</v>
      </c>
      <c r="N4227" t="s">
        <v>6349</v>
      </c>
      <c r="O4227" s="5">
        <f>0</f>
        <v>0</v>
      </c>
    </row>
    <row r="4228" spans="1:15" hidden="1" x14ac:dyDescent="0.35">
      <c r="A4228" t="s">
        <v>6942</v>
      </c>
      <c r="B4228" t="s">
        <v>2799</v>
      </c>
      <c r="C4228" t="s">
        <v>6363</v>
      </c>
      <c r="D4228" t="s">
        <v>6153</v>
      </c>
      <c r="E4228" t="s">
        <v>119</v>
      </c>
      <c r="F4228" t="s">
        <v>119</v>
      </c>
      <c r="G4228" t="s">
        <v>162</v>
      </c>
      <c r="H4228" t="s">
        <v>6347</v>
      </c>
      <c r="I4228" t="s">
        <v>6533</v>
      </c>
      <c r="N4228" t="s">
        <v>6349</v>
      </c>
      <c r="O4228" s="5">
        <f>0</f>
        <v>0</v>
      </c>
    </row>
    <row r="4229" spans="1:15" hidden="1" x14ac:dyDescent="0.35">
      <c r="A4229" t="s">
        <v>6942</v>
      </c>
      <c r="B4229" t="s">
        <v>2799</v>
      </c>
      <c r="C4229" t="s">
        <v>6363</v>
      </c>
      <c r="D4229" t="s">
        <v>6157</v>
      </c>
      <c r="E4229" t="s">
        <v>119</v>
      </c>
      <c r="F4229" t="s">
        <v>119</v>
      </c>
      <c r="G4229" t="s">
        <v>154</v>
      </c>
      <c r="H4229" t="s">
        <v>6347</v>
      </c>
      <c r="I4229" t="s">
        <v>6547</v>
      </c>
      <c r="N4229" t="s">
        <v>6349</v>
      </c>
      <c r="O4229" s="5">
        <f>0</f>
        <v>0</v>
      </c>
    </row>
    <row r="4230" spans="1:15" hidden="1" x14ac:dyDescent="0.35">
      <c r="A4230" t="s">
        <v>6942</v>
      </c>
      <c r="B4230" t="s">
        <v>2799</v>
      </c>
      <c r="C4230" t="s">
        <v>6363</v>
      </c>
      <c r="D4230" t="s">
        <v>6157</v>
      </c>
      <c r="E4230" t="s">
        <v>119</v>
      </c>
      <c r="F4230" t="s">
        <v>119</v>
      </c>
      <c r="G4230" t="s">
        <v>162</v>
      </c>
      <c r="H4230" t="s">
        <v>6347</v>
      </c>
      <c r="I4230" t="s">
        <v>6533</v>
      </c>
      <c r="N4230" t="s">
        <v>6349</v>
      </c>
      <c r="O4230" s="5">
        <f>0</f>
        <v>0</v>
      </c>
    </row>
    <row r="4231" spans="1:15" hidden="1" x14ac:dyDescent="0.35">
      <c r="A4231" t="s">
        <v>6942</v>
      </c>
      <c r="B4231" t="s">
        <v>2799</v>
      </c>
      <c r="C4231" t="s">
        <v>6363</v>
      </c>
      <c r="D4231" t="s">
        <v>6161</v>
      </c>
      <c r="E4231" t="s">
        <v>119</v>
      </c>
      <c r="F4231" t="s">
        <v>119</v>
      </c>
      <c r="G4231" t="s">
        <v>162</v>
      </c>
      <c r="H4231" t="s">
        <v>6347</v>
      </c>
      <c r="I4231" t="s">
        <v>6533</v>
      </c>
      <c r="N4231" t="s">
        <v>6349</v>
      </c>
      <c r="O4231" s="5">
        <f>0</f>
        <v>0</v>
      </c>
    </row>
    <row r="4232" spans="1:15" hidden="1" x14ac:dyDescent="0.35">
      <c r="A4232" t="s">
        <v>6942</v>
      </c>
      <c r="B4232" t="s">
        <v>2799</v>
      </c>
      <c r="C4232" t="s">
        <v>6363</v>
      </c>
      <c r="D4232" t="s">
        <v>6161</v>
      </c>
      <c r="E4232" t="s">
        <v>119</v>
      </c>
      <c r="F4232" t="s">
        <v>119</v>
      </c>
      <c r="G4232" t="s">
        <v>154</v>
      </c>
      <c r="H4232" t="s">
        <v>6347</v>
      </c>
      <c r="I4232" t="s">
        <v>6547</v>
      </c>
      <c r="N4232" t="s">
        <v>6349</v>
      </c>
      <c r="O4232" s="5">
        <f>0</f>
        <v>0</v>
      </c>
    </row>
    <row r="4233" spans="1:15" hidden="1" x14ac:dyDescent="0.35">
      <c r="A4233" t="s">
        <v>6942</v>
      </c>
      <c r="B4233" t="s">
        <v>2799</v>
      </c>
      <c r="C4233" t="s">
        <v>6363</v>
      </c>
      <c r="D4233" t="s">
        <v>6165</v>
      </c>
      <c r="E4233" t="s">
        <v>119</v>
      </c>
      <c r="F4233" t="s">
        <v>119</v>
      </c>
      <c r="G4233" t="s">
        <v>162</v>
      </c>
      <c r="H4233" t="s">
        <v>6347</v>
      </c>
      <c r="I4233" t="s">
        <v>6533</v>
      </c>
      <c r="N4233" t="s">
        <v>6349</v>
      </c>
      <c r="O4233" s="5">
        <f>0</f>
        <v>0</v>
      </c>
    </row>
    <row r="4234" spans="1:15" hidden="1" x14ac:dyDescent="0.35">
      <c r="A4234" t="s">
        <v>6942</v>
      </c>
      <c r="B4234" t="s">
        <v>2799</v>
      </c>
      <c r="C4234" t="s">
        <v>6363</v>
      </c>
      <c r="D4234" t="s">
        <v>6165</v>
      </c>
      <c r="E4234" t="s">
        <v>119</v>
      </c>
      <c r="F4234" t="s">
        <v>119</v>
      </c>
      <c r="G4234" t="s">
        <v>154</v>
      </c>
      <c r="H4234" t="s">
        <v>6347</v>
      </c>
      <c r="I4234" t="s">
        <v>6547</v>
      </c>
      <c r="N4234" t="s">
        <v>6349</v>
      </c>
      <c r="O4234" s="5">
        <f>0</f>
        <v>0</v>
      </c>
    </row>
    <row r="4235" spans="1:15" hidden="1" x14ac:dyDescent="0.35">
      <c r="A4235" t="s">
        <v>6942</v>
      </c>
      <c r="B4235" t="s">
        <v>2799</v>
      </c>
      <c r="C4235" t="s">
        <v>6363</v>
      </c>
      <c r="D4235" t="s">
        <v>6169</v>
      </c>
      <c r="E4235" t="s">
        <v>119</v>
      </c>
      <c r="F4235" t="s">
        <v>119</v>
      </c>
      <c r="G4235" t="s">
        <v>154</v>
      </c>
      <c r="H4235" t="s">
        <v>6347</v>
      </c>
      <c r="I4235" t="s">
        <v>6547</v>
      </c>
      <c r="N4235" t="s">
        <v>6349</v>
      </c>
      <c r="O4235" s="5">
        <f>0</f>
        <v>0</v>
      </c>
    </row>
    <row r="4236" spans="1:15" hidden="1" x14ac:dyDescent="0.35">
      <c r="A4236" t="s">
        <v>6942</v>
      </c>
      <c r="B4236" t="s">
        <v>2799</v>
      </c>
      <c r="C4236" t="s">
        <v>6363</v>
      </c>
      <c r="D4236" t="s">
        <v>6169</v>
      </c>
      <c r="E4236" t="s">
        <v>119</v>
      </c>
      <c r="F4236" t="s">
        <v>119</v>
      </c>
      <c r="G4236" t="s">
        <v>162</v>
      </c>
      <c r="H4236" t="s">
        <v>6347</v>
      </c>
      <c r="I4236" t="s">
        <v>6533</v>
      </c>
      <c r="N4236" t="s">
        <v>6349</v>
      </c>
      <c r="O4236" s="5">
        <f>0</f>
        <v>0</v>
      </c>
    </row>
    <row r="4237" spans="1:15" hidden="1" x14ac:dyDescent="0.35">
      <c r="A4237" t="s">
        <v>6942</v>
      </c>
      <c r="B4237" t="s">
        <v>2799</v>
      </c>
      <c r="C4237" t="s">
        <v>6363</v>
      </c>
      <c r="D4237" t="s">
        <v>6173</v>
      </c>
      <c r="E4237" t="s">
        <v>119</v>
      </c>
      <c r="F4237" t="s">
        <v>119</v>
      </c>
      <c r="G4237" t="s">
        <v>154</v>
      </c>
      <c r="H4237" t="s">
        <v>6347</v>
      </c>
      <c r="I4237" t="s">
        <v>6547</v>
      </c>
      <c r="N4237" t="s">
        <v>6349</v>
      </c>
      <c r="O4237" s="5">
        <f>0</f>
        <v>0</v>
      </c>
    </row>
    <row r="4238" spans="1:15" hidden="1" x14ac:dyDescent="0.35">
      <c r="A4238" t="s">
        <v>6942</v>
      </c>
      <c r="B4238" t="s">
        <v>2799</v>
      </c>
      <c r="C4238" t="s">
        <v>6363</v>
      </c>
      <c r="D4238" t="s">
        <v>6173</v>
      </c>
      <c r="E4238" t="s">
        <v>119</v>
      </c>
      <c r="F4238" t="s">
        <v>119</v>
      </c>
      <c r="G4238" t="s">
        <v>162</v>
      </c>
      <c r="H4238" t="s">
        <v>6347</v>
      </c>
      <c r="I4238" t="s">
        <v>6533</v>
      </c>
      <c r="N4238" t="s">
        <v>6349</v>
      </c>
      <c r="O4238" s="5">
        <f>0</f>
        <v>0</v>
      </c>
    </row>
    <row r="4239" spans="1:15" hidden="1" x14ac:dyDescent="0.35">
      <c r="A4239" t="s">
        <v>6942</v>
      </c>
      <c r="B4239" t="s">
        <v>2799</v>
      </c>
      <c r="C4239" t="s">
        <v>6363</v>
      </c>
      <c r="D4239" t="s">
        <v>6177</v>
      </c>
      <c r="E4239" t="s">
        <v>119</v>
      </c>
      <c r="F4239" t="s">
        <v>119</v>
      </c>
      <c r="G4239" t="s">
        <v>162</v>
      </c>
      <c r="H4239" t="s">
        <v>6347</v>
      </c>
      <c r="I4239" t="s">
        <v>6533</v>
      </c>
      <c r="N4239" t="s">
        <v>6349</v>
      </c>
      <c r="O4239" s="5">
        <f>0</f>
        <v>0</v>
      </c>
    </row>
    <row r="4240" spans="1:15" hidden="1" x14ac:dyDescent="0.35">
      <c r="A4240" t="s">
        <v>6942</v>
      </c>
      <c r="B4240" t="s">
        <v>2799</v>
      </c>
      <c r="C4240" t="s">
        <v>6363</v>
      </c>
      <c r="D4240" t="s">
        <v>6177</v>
      </c>
      <c r="E4240" t="s">
        <v>119</v>
      </c>
      <c r="F4240" t="s">
        <v>119</v>
      </c>
      <c r="G4240" t="s">
        <v>154</v>
      </c>
      <c r="H4240" t="s">
        <v>6347</v>
      </c>
      <c r="I4240" t="s">
        <v>6547</v>
      </c>
      <c r="N4240" t="s">
        <v>6349</v>
      </c>
      <c r="O4240" s="5">
        <f>0</f>
        <v>0</v>
      </c>
    </row>
    <row r="4241" spans="1:15" hidden="1" x14ac:dyDescent="0.35">
      <c r="A4241" t="s">
        <v>6942</v>
      </c>
      <c r="B4241" t="s">
        <v>2799</v>
      </c>
      <c r="C4241" t="s">
        <v>6363</v>
      </c>
      <c r="D4241" t="s">
        <v>6181</v>
      </c>
      <c r="E4241" t="s">
        <v>119</v>
      </c>
      <c r="F4241" t="s">
        <v>119</v>
      </c>
      <c r="G4241" t="s">
        <v>162</v>
      </c>
      <c r="H4241" t="s">
        <v>6347</v>
      </c>
      <c r="I4241" t="s">
        <v>6533</v>
      </c>
      <c r="N4241" t="s">
        <v>6349</v>
      </c>
      <c r="O4241" s="5">
        <f>0</f>
        <v>0</v>
      </c>
    </row>
    <row r="4242" spans="1:15" hidden="1" x14ac:dyDescent="0.35">
      <c r="A4242" t="s">
        <v>6942</v>
      </c>
      <c r="B4242" t="s">
        <v>2799</v>
      </c>
      <c r="C4242" t="s">
        <v>6363</v>
      </c>
      <c r="D4242" t="s">
        <v>6181</v>
      </c>
      <c r="E4242" t="s">
        <v>119</v>
      </c>
      <c r="F4242" t="s">
        <v>119</v>
      </c>
      <c r="G4242" t="s">
        <v>154</v>
      </c>
      <c r="H4242" t="s">
        <v>6347</v>
      </c>
      <c r="I4242" t="s">
        <v>6547</v>
      </c>
      <c r="N4242" t="s">
        <v>6349</v>
      </c>
      <c r="O4242" s="5">
        <f>0</f>
        <v>0</v>
      </c>
    </row>
    <row r="4243" spans="1:15" hidden="1" x14ac:dyDescent="0.35">
      <c r="A4243" t="s">
        <v>6942</v>
      </c>
      <c r="B4243" t="s">
        <v>2799</v>
      </c>
      <c r="C4243" t="s">
        <v>6363</v>
      </c>
      <c r="D4243" t="s">
        <v>6185</v>
      </c>
      <c r="E4243" t="s">
        <v>119</v>
      </c>
      <c r="F4243" t="s">
        <v>119</v>
      </c>
      <c r="G4243" t="s">
        <v>162</v>
      </c>
      <c r="H4243" t="s">
        <v>6347</v>
      </c>
      <c r="I4243" t="s">
        <v>6533</v>
      </c>
      <c r="N4243" t="s">
        <v>6349</v>
      </c>
      <c r="O4243" s="5">
        <f>0</f>
        <v>0</v>
      </c>
    </row>
    <row r="4244" spans="1:15" hidden="1" x14ac:dyDescent="0.35">
      <c r="A4244" t="s">
        <v>6942</v>
      </c>
      <c r="B4244" t="s">
        <v>2799</v>
      </c>
      <c r="C4244" t="s">
        <v>6363</v>
      </c>
      <c r="D4244" t="s">
        <v>6185</v>
      </c>
      <c r="E4244" t="s">
        <v>119</v>
      </c>
      <c r="F4244" t="s">
        <v>119</v>
      </c>
      <c r="G4244" t="s">
        <v>154</v>
      </c>
      <c r="H4244" t="s">
        <v>6347</v>
      </c>
      <c r="I4244" t="s">
        <v>6547</v>
      </c>
      <c r="N4244" t="s">
        <v>6349</v>
      </c>
      <c r="O4244" s="5">
        <f>0</f>
        <v>0</v>
      </c>
    </row>
    <row r="4245" spans="1:15" hidden="1" x14ac:dyDescent="0.35">
      <c r="A4245" t="s">
        <v>6942</v>
      </c>
      <c r="B4245" t="s">
        <v>2799</v>
      </c>
      <c r="C4245" t="s">
        <v>6363</v>
      </c>
      <c r="D4245" t="s">
        <v>6189</v>
      </c>
      <c r="E4245" t="s">
        <v>119</v>
      </c>
      <c r="F4245" t="s">
        <v>119</v>
      </c>
      <c r="G4245" t="s">
        <v>162</v>
      </c>
      <c r="H4245" t="s">
        <v>6347</v>
      </c>
      <c r="I4245" t="s">
        <v>6533</v>
      </c>
      <c r="N4245" t="s">
        <v>6349</v>
      </c>
      <c r="O4245" s="5">
        <f>0</f>
        <v>0</v>
      </c>
    </row>
    <row r="4246" spans="1:15" hidden="1" x14ac:dyDescent="0.35">
      <c r="A4246" t="s">
        <v>6942</v>
      </c>
      <c r="B4246" t="s">
        <v>2799</v>
      </c>
      <c r="C4246" t="s">
        <v>6363</v>
      </c>
      <c r="D4246" t="s">
        <v>6189</v>
      </c>
      <c r="E4246" t="s">
        <v>119</v>
      </c>
      <c r="F4246" t="s">
        <v>119</v>
      </c>
      <c r="G4246" t="s">
        <v>154</v>
      </c>
      <c r="H4246" t="s">
        <v>6347</v>
      </c>
      <c r="I4246" t="s">
        <v>6547</v>
      </c>
      <c r="N4246" t="s">
        <v>6349</v>
      </c>
      <c r="O4246" s="5">
        <f>0</f>
        <v>0</v>
      </c>
    </row>
    <row r="4247" spans="1:15" hidden="1" x14ac:dyDescent="0.35">
      <c r="A4247" t="s">
        <v>6942</v>
      </c>
      <c r="B4247" t="s">
        <v>2799</v>
      </c>
      <c r="C4247" t="s">
        <v>6363</v>
      </c>
      <c r="D4247" t="s">
        <v>6193</v>
      </c>
      <c r="E4247" t="s">
        <v>119</v>
      </c>
      <c r="F4247" t="s">
        <v>119</v>
      </c>
      <c r="G4247" t="s">
        <v>154</v>
      </c>
      <c r="H4247" t="s">
        <v>6347</v>
      </c>
      <c r="I4247" t="s">
        <v>6547</v>
      </c>
      <c r="N4247" t="s">
        <v>6349</v>
      </c>
      <c r="O4247" s="5">
        <f>0</f>
        <v>0</v>
      </c>
    </row>
    <row r="4248" spans="1:15" hidden="1" x14ac:dyDescent="0.35">
      <c r="A4248" t="s">
        <v>6942</v>
      </c>
      <c r="B4248" t="s">
        <v>2799</v>
      </c>
      <c r="C4248" t="s">
        <v>6363</v>
      </c>
      <c r="D4248" t="s">
        <v>6193</v>
      </c>
      <c r="E4248" t="s">
        <v>119</v>
      </c>
      <c r="F4248" t="s">
        <v>119</v>
      </c>
      <c r="G4248" t="s">
        <v>162</v>
      </c>
      <c r="H4248" t="s">
        <v>6347</v>
      </c>
      <c r="I4248" t="s">
        <v>6533</v>
      </c>
      <c r="N4248" t="s">
        <v>6349</v>
      </c>
      <c r="O4248" s="5">
        <f>0</f>
        <v>0</v>
      </c>
    </row>
    <row r="4249" spans="1:15" hidden="1" x14ac:dyDescent="0.35">
      <c r="A4249" t="s">
        <v>6942</v>
      </c>
      <c r="B4249" t="s">
        <v>2799</v>
      </c>
      <c r="C4249" t="s">
        <v>6363</v>
      </c>
      <c r="D4249" t="s">
        <v>6197</v>
      </c>
      <c r="E4249" t="s">
        <v>119</v>
      </c>
      <c r="F4249" t="s">
        <v>119</v>
      </c>
      <c r="G4249" t="s">
        <v>154</v>
      </c>
      <c r="H4249" t="s">
        <v>5707</v>
      </c>
      <c r="I4249" t="s">
        <v>6546</v>
      </c>
      <c r="N4249" t="s">
        <v>6349</v>
      </c>
      <c r="O4249" s="5">
        <f>0</f>
        <v>0</v>
      </c>
    </row>
    <row r="4250" spans="1:15" hidden="1" x14ac:dyDescent="0.35">
      <c r="A4250" t="s">
        <v>6942</v>
      </c>
      <c r="B4250" t="s">
        <v>2799</v>
      </c>
      <c r="C4250" t="s">
        <v>6363</v>
      </c>
      <c r="D4250" t="s">
        <v>6197</v>
      </c>
      <c r="E4250" t="s">
        <v>119</v>
      </c>
      <c r="F4250" t="s">
        <v>119</v>
      </c>
      <c r="G4250" t="s">
        <v>162</v>
      </c>
      <c r="H4250" t="s">
        <v>6347</v>
      </c>
      <c r="I4250" t="s">
        <v>6533</v>
      </c>
      <c r="N4250" t="s">
        <v>6349</v>
      </c>
      <c r="O4250" s="5">
        <f>0</f>
        <v>0</v>
      </c>
    </row>
    <row r="4251" spans="1:15" hidden="1" x14ac:dyDescent="0.35">
      <c r="A4251" t="s">
        <v>6942</v>
      </c>
      <c r="B4251" t="s">
        <v>2799</v>
      </c>
      <c r="C4251" t="s">
        <v>6363</v>
      </c>
      <c r="D4251" t="s">
        <v>6197</v>
      </c>
      <c r="E4251" t="s">
        <v>119</v>
      </c>
      <c r="F4251" t="s">
        <v>119</v>
      </c>
      <c r="G4251" t="s">
        <v>154</v>
      </c>
      <c r="H4251" t="s">
        <v>6347</v>
      </c>
      <c r="I4251" t="s">
        <v>6547</v>
      </c>
      <c r="N4251" t="s">
        <v>6349</v>
      </c>
      <c r="O4251" s="5">
        <f>0</f>
        <v>0</v>
      </c>
    </row>
    <row r="4252" spans="1:15" hidden="1" x14ac:dyDescent="0.35">
      <c r="A4252" t="s">
        <v>6942</v>
      </c>
      <c r="B4252" t="s">
        <v>2799</v>
      </c>
      <c r="C4252" t="s">
        <v>6363</v>
      </c>
      <c r="D4252" t="s">
        <v>6201</v>
      </c>
      <c r="E4252" t="s">
        <v>119</v>
      </c>
      <c r="F4252" t="s">
        <v>119</v>
      </c>
      <c r="G4252" t="s">
        <v>162</v>
      </c>
      <c r="H4252" t="s">
        <v>6347</v>
      </c>
      <c r="I4252" t="s">
        <v>6533</v>
      </c>
      <c r="N4252" t="s">
        <v>6349</v>
      </c>
      <c r="O4252" s="5">
        <f>0</f>
        <v>0</v>
      </c>
    </row>
    <row r="4253" spans="1:15" hidden="1" x14ac:dyDescent="0.35">
      <c r="A4253" t="s">
        <v>6942</v>
      </c>
      <c r="B4253" t="s">
        <v>2799</v>
      </c>
      <c r="C4253" t="s">
        <v>6363</v>
      </c>
      <c r="D4253" t="s">
        <v>6201</v>
      </c>
      <c r="E4253" t="s">
        <v>119</v>
      </c>
      <c r="F4253" t="s">
        <v>119</v>
      </c>
      <c r="G4253" t="s">
        <v>154</v>
      </c>
      <c r="H4253" t="s">
        <v>6347</v>
      </c>
      <c r="I4253" t="s">
        <v>6547</v>
      </c>
      <c r="N4253" t="s">
        <v>6349</v>
      </c>
      <c r="O4253" s="5">
        <f>0</f>
        <v>0</v>
      </c>
    </row>
    <row r="4254" spans="1:15" hidden="1" x14ac:dyDescent="0.35">
      <c r="A4254" t="s">
        <v>6942</v>
      </c>
      <c r="B4254" t="s">
        <v>2799</v>
      </c>
      <c r="C4254" t="s">
        <v>6363</v>
      </c>
      <c r="D4254" t="s">
        <v>6205</v>
      </c>
      <c r="E4254" t="s">
        <v>119</v>
      </c>
      <c r="F4254" t="s">
        <v>119</v>
      </c>
      <c r="G4254" t="s">
        <v>162</v>
      </c>
      <c r="H4254" t="s">
        <v>6347</v>
      </c>
      <c r="I4254" t="s">
        <v>6533</v>
      </c>
      <c r="N4254" t="s">
        <v>6349</v>
      </c>
      <c r="O4254" s="5">
        <f>0</f>
        <v>0</v>
      </c>
    </row>
    <row r="4255" spans="1:15" hidden="1" x14ac:dyDescent="0.35">
      <c r="A4255" t="s">
        <v>6942</v>
      </c>
      <c r="B4255" t="s">
        <v>2799</v>
      </c>
      <c r="C4255" t="s">
        <v>6363</v>
      </c>
      <c r="D4255" t="s">
        <v>6205</v>
      </c>
      <c r="E4255" t="s">
        <v>119</v>
      </c>
      <c r="F4255" t="s">
        <v>119</v>
      </c>
      <c r="G4255" t="s">
        <v>154</v>
      </c>
      <c r="H4255" t="s">
        <v>6347</v>
      </c>
      <c r="I4255" t="s">
        <v>6547</v>
      </c>
      <c r="N4255" t="s">
        <v>6349</v>
      </c>
      <c r="O4255" s="5">
        <f>0</f>
        <v>0</v>
      </c>
    </row>
    <row r="4256" spans="1:15" hidden="1" x14ac:dyDescent="0.35">
      <c r="A4256" t="s">
        <v>6942</v>
      </c>
      <c r="B4256" t="s">
        <v>2799</v>
      </c>
      <c r="C4256" t="s">
        <v>6363</v>
      </c>
      <c r="D4256" t="s">
        <v>6209</v>
      </c>
      <c r="E4256" t="s">
        <v>119</v>
      </c>
      <c r="F4256" t="s">
        <v>119</v>
      </c>
      <c r="G4256" t="s">
        <v>162</v>
      </c>
      <c r="H4256" t="s">
        <v>6347</v>
      </c>
      <c r="I4256" t="s">
        <v>6533</v>
      </c>
      <c r="N4256" t="s">
        <v>6349</v>
      </c>
      <c r="O4256" s="5">
        <f>0</f>
        <v>0</v>
      </c>
    </row>
    <row r="4257" spans="1:15" hidden="1" x14ac:dyDescent="0.35">
      <c r="A4257" t="s">
        <v>6942</v>
      </c>
      <c r="B4257" t="s">
        <v>2799</v>
      </c>
      <c r="C4257" t="s">
        <v>6363</v>
      </c>
      <c r="D4257" t="s">
        <v>6209</v>
      </c>
      <c r="E4257" t="s">
        <v>119</v>
      </c>
      <c r="F4257" t="s">
        <v>119</v>
      </c>
      <c r="G4257" t="s">
        <v>154</v>
      </c>
      <c r="H4257" t="s">
        <v>6347</v>
      </c>
      <c r="I4257" t="s">
        <v>6547</v>
      </c>
      <c r="N4257" t="s">
        <v>6349</v>
      </c>
      <c r="O4257" s="5">
        <f>0</f>
        <v>0</v>
      </c>
    </row>
    <row r="4258" spans="1:15" hidden="1" x14ac:dyDescent="0.35">
      <c r="A4258" t="s">
        <v>6942</v>
      </c>
      <c r="B4258" t="s">
        <v>2799</v>
      </c>
      <c r="C4258" t="s">
        <v>6363</v>
      </c>
      <c r="D4258" t="s">
        <v>6213</v>
      </c>
      <c r="E4258" t="s">
        <v>119</v>
      </c>
      <c r="F4258" t="s">
        <v>119</v>
      </c>
      <c r="G4258" t="s">
        <v>154</v>
      </c>
      <c r="H4258" t="s">
        <v>6347</v>
      </c>
      <c r="I4258" t="s">
        <v>6547</v>
      </c>
      <c r="N4258" t="s">
        <v>6349</v>
      </c>
      <c r="O4258" s="5">
        <f>0</f>
        <v>0</v>
      </c>
    </row>
    <row r="4259" spans="1:15" hidden="1" x14ac:dyDescent="0.35">
      <c r="A4259" t="s">
        <v>6942</v>
      </c>
      <c r="B4259" t="s">
        <v>2799</v>
      </c>
      <c r="C4259" t="s">
        <v>6363</v>
      </c>
      <c r="D4259" t="s">
        <v>6213</v>
      </c>
      <c r="E4259" t="s">
        <v>119</v>
      </c>
      <c r="F4259" t="s">
        <v>119</v>
      </c>
      <c r="G4259" t="s">
        <v>162</v>
      </c>
      <c r="H4259" t="s">
        <v>6347</v>
      </c>
      <c r="I4259" t="s">
        <v>6533</v>
      </c>
      <c r="N4259" t="s">
        <v>6349</v>
      </c>
      <c r="O4259" s="5">
        <f>0</f>
        <v>0</v>
      </c>
    </row>
    <row r="4260" spans="1:15" hidden="1" x14ac:dyDescent="0.35">
      <c r="A4260" t="s">
        <v>6942</v>
      </c>
      <c r="B4260" t="s">
        <v>2799</v>
      </c>
      <c r="C4260" t="s">
        <v>6363</v>
      </c>
      <c r="D4260" t="s">
        <v>6217</v>
      </c>
      <c r="E4260" t="s">
        <v>119</v>
      </c>
      <c r="F4260" t="s">
        <v>119</v>
      </c>
      <c r="G4260" t="s">
        <v>154</v>
      </c>
      <c r="H4260" t="s">
        <v>5707</v>
      </c>
      <c r="I4260" t="s">
        <v>6546</v>
      </c>
      <c r="N4260" t="s">
        <v>6349</v>
      </c>
      <c r="O4260" s="5">
        <f>0</f>
        <v>0</v>
      </c>
    </row>
    <row r="4261" spans="1:15" hidden="1" x14ac:dyDescent="0.35">
      <c r="A4261" t="s">
        <v>6942</v>
      </c>
      <c r="B4261" t="s">
        <v>2799</v>
      </c>
      <c r="C4261" t="s">
        <v>6363</v>
      </c>
      <c r="D4261" t="s">
        <v>6217</v>
      </c>
      <c r="E4261" t="s">
        <v>119</v>
      </c>
      <c r="F4261" t="s">
        <v>119</v>
      </c>
      <c r="G4261" t="s">
        <v>162</v>
      </c>
      <c r="H4261" t="s">
        <v>6347</v>
      </c>
      <c r="I4261" t="s">
        <v>6533</v>
      </c>
      <c r="N4261" t="s">
        <v>6349</v>
      </c>
      <c r="O4261" s="5">
        <f>0</f>
        <v>0</v>
      </c>
    </row>
    <row r="4262" spans="1:15" hidden="1" x14ac:dyDescent="0.35">
      <c r="A4262" t="s">
        <v>6942</v>
      </c>
      <c r="B4262" t="s">
        <v>2799</v>
      </c>
      <c r="C4262" t="s">
        <v>6363</v>
      </c>
      <c r="D4262" t="s">
        <v>6217</v>
      </c>
      <c r="E4262" t="s">
        <v>119</v>
      </c>
      <c r="F4262" t="s">
        <v>119</v>
      </c>
      <c r="G4262" t="s">
        <v>154</v>
      </c>
      <c r="H4262" t="s">
        <v>6347</v>
      </c>
      <c r="I4262" t="s">
        <v>6547</v>
      </c>
      <c r="N4262" t="s">
        <v>6349</v>
      </c>
      <c r="O4262" s="5">
        <f>0</f>
        <v>0</v>
      </c>
    </row>
    <row r="4263" spans="1:15" hidden="1" x14ac:dyDescent="0.35">
      <c r="A4263" t="s">
        <v>6942</v>
      </c>
      <c r="B4263" t="s">
        <v>2799</v>
      </c>
      <c r="C4263" t="s">
        <v>6363</v>
      </c>
      <c r="D4263" t="s">
        <v>6221</v>
      </c>
      <c r="E4263" t="s">
        <v>119</v>
      </c>
      <c r="F4263" t="s">
        <v>119</v>
      </c>
      <c r="G4263" t="s">
        <v>154</v>
      </c>
      <c r="H4263" t="s">
        <v>5707</v>
      </c>
      <c r="I4263" t="s">
        <v>6546</v>
      </c>
      <c r="N4263" t="s">
        <v>6349</v>
      </c>
      <c r="O4263" s="5">
        <f>0</f>
        <v>0</v>
      </c>
    </row>
    <row r="4264" spans="1:15" hidden="1" x14ac:dyDescent="0.35">
      <c r="A4264" t="s">
        <v>6942</v>
      </c>
      <c r="B4264" t="s">
        <v>2799</v>
      </c>
      <c r="C4264" t="s">
        <v>6363</v>
      </c>
      <c r="D4264" t="s">
        <v>6221</v>
      </c>
      <c r="E4264" t="s">
        <v>119</v>
      </c>
      <c r="F4264" t="s">
        <v>119</v>
      </c>
      <c r="G4264" t="s">
        <v>154</v>
      </c>
      <c r="H4264" t="s">
        <v>6347</v>
      </c>
      <c r="I4264" t="s">
        <v>6547</v>
      </c>
      <c r="N4264" t="s">
        <v>6349</v>
      </c>
      <c r="O4264" s="5">
        <f>0</f>
        <v>0</v>
      </c>
    </row>
    <row r="4265" spans="1:15" hidden="1" x14ac:dyDescent="0.35">
      <c r="A4265" t="s">
        <v>6942</v>
      </c>
      <c r="B4265" t="s">
        <v>2799</v>
      </c>
      <c r="C4265" t="s">
        <v>6363</v>
      </c>
      <c r="D4265" t="s">
        <v>6221</v>
      </c>
      <c r="E4265" t="s">
        <v>119</v>
      </c>
      <c r="F4265" t="s">
        <v>119</v>
      </c>
      <c r="G4265" t="s">
        <v>162</v>
      </c>
      <c r="H4265" t="s">
        <v>6347</v>
      </c>
      <c r="I4265" t="s">
        <v>6533</v>
      </c>
      <c r="N4265" t="s">
        <v>6349</v>
      </c>
      <c r="O4265" s="5">
        <f>0</f>
        <v>0</v>
      </c>
    </row>
    <row r="4266" spans="1:15" hidden="1" x14ac:dyDescent="0.35">
      <c r="A4266" t="s">
        <v>6942</v>
      </c>
      <c r="B4266" t="s">
        <v>2799</v>
      </c>
      <c r="C4266" t="s">
        <v>6363</v>
      </c>
      <c r="D4266" t="s">
        <v>6225</v>
      </c>
      <c r="E4266" t="s">
        <v>119</v>
      </c>
      <c r="F4266" t="s">
        <v>119</v>
      </c>
      <c r="G4266" t="s">
        <v>154</v>
      </c>
      <c r="H4266" t="s">
        <v>6347</v>
      </c>
      <c r="I4266" t="s">
        <v>6547</v>
      </c>
      <c r="N4266" t="s">
        <v>6349</v>
      </c>
      <c r="O4266" s="5">
        <f>0</f>
        <v>0</v>
      </c>
    </row>
    <row r="4267" spans="1:15" hidden="1" x14ac:dyDescent="0.35">
      <c r="A4267" t="s">
        <v>6942</v>
      </c>
      <c r="B4267" t="s">
        <v>2799</v>
      </c>
      <c r="C4267" t="s">
        <v>6363</v>
      </c>
      <c r="D4267" t="s">
        <v>6225</v>
      </c>
      <c r="E4267" t="s">
        <v>119</v>
      </c>
      <c r="F4267" t="s">
        <v>119</v>
      </c>
      <c r="G4267" t="s">
        <v>162</v>
      </c>
      <c r="H4267" t="s">
        <v>6347</v>
      </c>
      <c r="I4267" t="s">
        <v>6533</v>
      </c>
      <c r="N4267" t="s">
        <v>6349</v>
      </c>
      <c r="O4267" s="5">
        <f>0</f>
        <v>0</v>
      </c>
    </row>
    <row r="4268" spans="1:15" hidden="1" x14ac:dyDescent="0.35">
      <c r="A4268" t="s">
        <v>6942</v>
      </c>
      <c r="B4268" t="s">
        <v>2799</v>
      </c>
      <c r="C4268" t="s">
        <v>6363</v>
      </c>
      <c r="D4268" t="s">
        <v>6229</v>
      </c>
      <c r="E4268" t="s">
        <v>119</v>
      </c>
      <c r="F4268" t="s">
        <v>119</v>
      </c>
      <c r="G4268" t="s">
        <v>154</v>
      </c>
      <c r="H4268" t="s">
        <v>6347</v>
      </c>
      <c r="I4268" t="s">
        <v>6547</v>
      </c>
      <c r="N4268" t="s">
        <v>6349</v>
      </c>
      <c r="O4268" s="5">
        <f>0</f>
        <v>0</v>
      </c>
    </row>
    <row r="4269" spans="1:15" hidden="1" x14ac:dyDescent="0.35">
      <c r="A4269" t="s">
        <v>6942</v>
      </c>
      <c r="B4269" t="s">
        <v>2799</v>
      </c>
      <c r="C4269" t="s">
        <v>6363</v>
      </c>
      <c r="D4269" t="s">
        <v>6229</v>
      </c>
      <c r="E4269" t="s">
        <v>119</v>
      </c>
      <c r="F4269" t="s">
        <v>119</v>
      </c>
      <c r="G4269" t="s">
        <v>162</v>
      </c>
      <c r="H4269" t="s">
        <v>6347</v>
      </c>
      <c r="I4269" t="s">
        <v>6533</v>
      </c>
      <c r="N4269" t="s">
        <v>6349</v>
      </c>
      <c r="O4269" s="5">
        <f>0</f>
        <v>0</v>
      </c>
    </row>
    <row r="4270" spans="1:15" hidden="1" x14ac:dyDescent="0.35">
      <c r="A4270" t="s">
        <v>6942</v>
      </c>
      <c r="B4270" t="s">
        <v>2799</v>
      </c>
      <c r="C4270" t="s">
        <v>6363</v>
      </c>
      <c r="D4270" t="s">
        <v>6233</v>
      </c>
      <c r="E4270" t="s">
        <v>119</v>
      </c>
      <c r="F4270" t="s">
        <v>119</v>
      </c>
      <c r="G4270" t="s">
        <v>154</v>
      </c>
      <c r="H4270" t="s">
        <v>6347</v>
      </c>
      <c r="I4270" t="s">
        <v>6547</v>
      </c>
      <c r="N4270" t="s">
        <v>6349</v>
      </c>
      <c r="O4270" s="5">
        <f>0</f>
        <v>0</v>
      </c>
    </row>
    <row r="4271" spans="1:15" hidden="1" x14ac:dyDescent="0.35">
      <c r="A4271" t="s">
        <v>6942</v>
      </c>
      <c r="B4271" t="s">
        <v>2799</v>
      </c>
      <c r="C4271" t="s">
        <v>6363</v>
      </c>
      <c r="D4271" t="s">
        <v>6233</v>
      </c>
      <c r="E4271" t="s">
        <v>119</v>
      </c>
      <c r="F4271" t="s">
        <v>119</v>
      </c>
      <c r="G4271" t="s">
        <v>162</v>
      </c>
      <c r="H4271" t="s">
        <v>6347</v>
      </c>
      <c r="I4271" t="s">
        <v>6533</v>
      </c>
      <c r="N4271" t="s">
        <v>6349</v>
      </c>
      <c r="O4271" s="5">
        <f>0</f>
        <v>0</v>
      </c>
    </row>
    <row r="4272" spans="1:15" hidden="1" x14ac:dyDescent="0.35">
      <c r="A4272" t="s">
        <v>6942</v>
      </c>
      <c r="B4272" t="s">
        <v>2799</v>
      </c>
      <c r="C4272" t="s">
        <v>6363</v>
      </c>
      <c r="D4272" t="s">
        <v>6237</v>
      </c>
      <c r="E4272" t="s">
        <v>119</v>
      </c>
      <c r="F4272" t="s">
        <v>119</v>
      </c>
      <c r="G4272" t="s">
        <v>154</v>
      </c>
      <c r="H4272" t="s">
        <v>6347</v>
      </c>
      <c r="I4272" t="s">
        <v>6547</v>
      </c>
      <c r="N4272" t="s">
        <v>6349</v>
      </c>
      <c r="O4272" s="5">
        <f>0</f>
        <v>0</v>
      </c>
    </row>
    <row r="4273" spans="1:15" hidden="1" x14ac:dyDescent="0.35">
      <c r="A4273" t="s">
        <v>6942</v>
      </c>
      <c r="B4273" t="s">
        <v>2799</v>
      </c>
      <c r="C4273" t="s">
        <v>6363</v>
      </c>
      <c r="D4273" t="s">
        <v>6237</v>
      </c>
      <c r="E4273" t="s">
        <v>119</v>
      </c>
      <c r="F4273" t="s">
        <v>119</v>
      </c>
      <c r="G4273" t="s">
        <v>162</v>
      </c>
      <c r="H4273" t="s">
        <v>6347</v>
      </c>
      <c r="I4273" t="s">
        <v>6533</v>
      </c>
      <c r="N4273" t="s">
        <v>6349</v>
      </c>
      <c r="O4273" s="5">
        <f>0</f>
        <v>0</v>
      </c>
    </row>
    <row r="4274" spans="1:15" hidden="1" x14ac:dyDescent="0.35">
      <c r="A4274" t="s">
        <v>6942</v>
      </c>
      <c r="B4274" t="s">
        <v>2799</v>
      </c>
      <c r="C4274" t="s">
        <v>6363</v>
      </c>
      <c r="D4274" t="s">
        <v>6241</v>
      </c>
      <c r="E4274" t="s">
        <v>119</v>
      </c>
      <c r="F4274" t="s">
        <v>119</v>
      </c>
      <c r="G4274" t="s">
        <v>154</v>
      </c>
      <c r="H4274" t="s">
        <v>6347</v>
      </c>
      <c r="I4274" t="s">
        <v>6547</v>
      </c>
      <c r="N4274" t="s">
        <v>6349</v>
      </c>
      <c r="O4274" s="5">
        <f>0</f>
        <v>0</v>
      </c>
    </row>
    <row r="4275" spans="1:15" hidden="1" x14ac:dyDescent="0.35">
      <c r="A4275" t="s">
        <v>6942</v>
      </c>
      <c r="B4275" t="s">
        <v>2799</v>
      </c>
      <c r="C4275" t="s">
        <v>6363</v>
      </c>
      <c r="D4275" t="s">
        <v>6241</v>
      </c>
      <c r="E4275" t="s">
        <v>119</v>
      </c>
      <c r="F4275" t="s">
        <v>119</v>
      </c>
      <c r="G4275" t="s">
        <v>162</v>
      </c>
      <c r="H4275" t="s">
        <v>6347</v>
      </c>
      <c r="I4275" t="s">
        <v>6533</v>
      </c>
      <c r="N4275" t="s">
        <v>6349</v>
      </c>
      <c r="O4275" s="5">
        <f>0</f>
        <v>0</v>
      </c>
    </row>
    <row r="4276" spans="1:15" hidden="1" x14ac:dyDescent="0.35">
      <c r="A4276" t="s">
        <v>6942</v>
      </c>
      <c r="B4276" t="s">
        <v>3050</v>
      </c>
      <c r="C4276" t="s">
        <v>6525</v>
      </c>
      <c r="D4276" t="s">
        <v>3051</v>
      </c>
      <c r="E4276" t="s">
        <v>119</v>
      </c>
      <c r="F4276" t="s">
        <v>6848</v>
      </c>
      <c r="G4276" t="s">
        <v>154</v>
      </c>
      <c r="H4276" t="s">
        <v>5707</v>
      </c>
      <c r="I4276" t="s">
        <v>6793</v>
      </c>
      <c r="N4276" t="s">
        <v>6349</v>
      </c>
      <c r="O4276" s="5">
        <f>0</f>
        <v>0</v>
      </c>
    </row>
    <row r="4277" spans="1:15" hidden="1" x14ac:dyDescent="0.35">
      <c r="A4277" t="s">
        <v>6942</v>
      </c>
      <c r="B4277" t="s">
        <v>3050</v>
      </c>
      <c r="C4277" t="s">
        <v>6525</v>
      </c>
      <c r="D4277" t="s">
        <v>3051</v>
      </c>
      <c r="E4277" t="s">
        <v>119</v>
      </c>
      <c r="F4277" t="s">
        <v>6849</v>
      </c>
      <c r="G4277" t="s">
        <v>154</v>
      </c>
      <c r="H4277" t="s">
        <v>5707</v>
      </c>
      <c r="I4277" t="s">
        <v>6793</v>
      </c>
      <c r="N4277" t="s">
        <v>6349</v>
      </c>
      <c r="O4277" s="5">
        <f>0</f>
        <v>0</v>
      </c>
    </row>
    <row r="4278" spans="1:15" hidden="1" x14ac:dyDescent="0.35">
      <c r="A4278" t="s">
        <v>6942</v>
      </c>
      <c r="B4278" t="s">
        <v>3050</v>
      </c>
      <c r="C4278" t="s">
        <v>6525</v>
      </c>
      <c r="D4278" t="s">
        <v>3051</v>
      </c>
      <c r="E4278" t="s">
        <v>119</v>
      </c>
      <c r="F4278" t="s">
        <v>6850</v>
      </c>
      <c r="G4278" t="s">
        <v>154</v>
      </c>
      <c r="H4278" t="s">
        <v>5707</v>
      </c>
      <c r="I4278" t="s">
        <v>6793</v>
      </c>
      <c r="N4278" t="s">
        <v>6349</v>
      </c>
      <c r="O4278" s="5">
        <f>0</f>
        <v>0</v>
      </c>
    </row>
    <row r="4279" spans="1:15" hidden="1" x14ac:dyDescent="0.35">
      <c r="A4279" t="s">
        <v>6942</v>
      </c>
      <c r="B4279" t="s">
        <v>3050</v>
      </c>
      <c r="C4279" t="s">
        <v>6525</v>
      </c>
      <c r="D4279" t="s">
        <v>3051</v>
      </c>
      <c r="E4279" t="s">
        <v>119</v>
      </c>
      <c r="F4279" t="s">
        <v>7706</v>
      </c>
      <c r="G4279" t="s">
        <v>154</v>
      </c>
      <c r="H4279" t="s">
        <v>5707</v>
      </c>
      <c r="I4279" t="s">
        <v>6793</v>
      </c>
      <c r="N4279" t="s">
        <v>6349</v>
      </c>
      <c r="O4279" s="5">
        <f>0</f>
        <v>0</v>
      </c>
    </row>
    <row r="4280" spans="1:15" hidden="1" x14ac:dyDescent="0.35">
      <c r="A4280" t="s">
        <v>6942</v>
      </c>
      <c r="B4280" t="s">
        <v>3050</v>
      </c>
      <c r="C4280" t="s">
        <v>6525</v>
      </c>
      <c r="D4280" t="s">
        <v>3051</v>
      </c>
      <c r="E4280" t="s">
        <v>119</v>
      </c>
      <c r="F4280" t="s">
        <v>119</v>
      </c>
      <c r="G4280" t="s">
        <v>162</v>
      </c>
      <c r="H4280" t="s">
        <v>6347</v>
      </c>
      <c r="I4280" t="s">
        <v>6526</v>
      </c>
      <c r="N4280" t="s">
        <v>6349</v>
      </c>
      <c r="O4280" s="5">
        <f>0</f>
        <v>0</v>
      </c>
    </row>
    <row r="4281" spans="1:15" hidden="1" x14ac:dyDescent="0.35">
      <c r="A4281" t="s">
        <v>6942</v>
      </c>
      <c r="B4281" t="s">
        <v>3050</v>
      </c>
      <c r="C4281" t="s">
        <v>6525</v>
      </c>
      <c r="D4281" t="s">
        <v>3051</v>
      </c>
      <c r="E4281" t="s">
        <v>119</v>
      </c>
      <c r="F4281" t="s">
        <v>119</v>
      </c>
      <c r="G4281" t="s">
        <v>154</v>
      </c>
      <c r="H4281" t="s">
        <v>5707</v>
      </c>
      <c r="I4281" t="s">
        <v>6857</v>
      </c>
      <c r="N4281" t="s">
        <v>6349</v>
      </c>
      <c r="O4281" s="5">
        <f>0</f>
        <v>0</v>
      </c>
    </row>
    <row r="4282" spans="1:15" hidden="1" x14ac:dyDescent="0.35">
      <c r="A4282" t="s">
        <v>6942</v>
      </c>
      <c r="B4282" t="s">
        <v>3050</v>
      </c>
      <c r="C4282" t="s">
        <v>6525</v>
      </c>
      <c r="D4282" t="s">
        <v>3053</v>
      </c>
      <c r="E4282" t="s">
        <v>119</v>
      </c>
      <c r="F4282" t="s">
        <v>6851</v>
      </c>
      <c r="G4282" t="s">
        <v>154</v>
      </c>
      <c r="H4282" t="s">
        <v>6347</v>
      </c>
      <c r="I4282" t="s">
        <v>6852</v>
      </c>
      <c r="N4282" t="s">
        <v>6349</v>
      </c>
      <c r="O4282" s="5">
        <f>0</f>
        <v>0</v>
      </c>
    </row>
    <row r="4283" spans="1:15" hidden="1" x14ac:dyDescent="0.35">
      <c r="A4283" t="s">
        <v>6942</v>
      </c>
      <c r="B4283" t="s">
        <v>3050</v>
      </c>
      <c r="C4283" t="s">
        <v>6525</v>
      </c>
      <c r="D4283" t="s">
        <v>3053</v>
      </c>
      <c r="E4283" t="s">
        <v>119</v>
      </c>
      <c r="F4283" t="s">
        <v>6853</v>
      </c>
      <c r="G4283" t="s">
        <v>154</v>
      </c>
      <c r="H4283" t="s">
        <v>6347</v>
      </c>
      <c r="I4283" t="s">
        <v>6852</v>
      </c>
      <c r="N4283" t="s">
        <v>6349</v>
      </c>
      <c r="O4283" s="5">
        <f>0</f>
        <v>0</v>
      </c>
    </row>
    <row r="4284" spans="1:15" hidden="1" x14ac:dyDescent="0.35">
      <c r="A4284" t="s">
        <v>6942</v>
      </c>
      <c r="B4284" t="s">
        <v>3050</v>
      </c>
      <c r="C4284" t="s">
        <v>6525</v>
      </c>
      <c r="D4284" t="s">
        <v>3053</v>
      </c>
      <c r="E4284" t="s">
        <v>119</v>
      </c>
      <c r="F4284" t="s">
        <v>6854</v>
      </c>
      <c r="G4284" t="s">
        <v>154</v>
      </c>
      <c r="H4284" t="s">
        <v>6347</v>
      </c>
      <c r="I4284" t="s">
        <v>6852</v>
      </c>
      <c r="N4284" t="s">
        <v>6349</v>
      </c>
      <c r="O4284" s="5">
        <f>0</f>
        <v>0</v>
      </c>
    </row>
    <row r="4285" spans="1:15" hidden="1" x14ac:dyDescent="0.35">
      <c r="A4285" t="s">
        <v>6942</v>
      </c>
      <c r="B4285" t="s">
        <v>3050</v>
      </c>
      <c r="C4285" t="s">
        <v>6525</v>
      </c>
      <c r="D4285" t="s">
        <v>3053</v>
      </c>
      <c r="E4285" t="s">
        <v>119</v>
      </c>
      <c r="F4285" t="s">
        <v>6855</v>
      </c>
      <c r="G4285" t="s">
        <v>154</v>
      </c>
      <c r="H4285" t="s">
        <v>5707</v>
      </c>
      <c r="I4285" t="s">
        <v>6793</v>
      </c>
      <c r="N4285" t="s">
        <v>6349</v>
      </c>
      <c r="O4285" s="5">
        <f>0</f>
        <v>0</v>
      </c>
    </row>
    <row r="4286" spans="1:15" hidden="1" x14ac:dyDescent="0.35">
      <c r="A4286" t="s">
        <v>6942</v>
      </c>
      <c r="B4286" t="s">
        <v>3050</v>
      </c>
      <c r="C4286" t="s">
        <v>6525</v>
      </c>
      <c r="D4286" t="s">
        <v>3053</v>
      </c>
      <c r="E4286" t="s">
        <v>119</v>
      </c>
      <c r="F4286" t="s">
        <v>6856</v>
      </c>
      <c r="G4286" t="s">
        <v>154</v>
      </c>
      <c r="H4286" t="s">
        <v>5707</v>
      </c>
      <c r="I4286" t="s">
        <v>6793</v>
      </c>
      <c r="N4286" t="s">
        <v>6349</v>
      </c>
      <c r="O4286" s="5">
        <f>0</f>
        <v>0</v>
      </c>
    </row>
    <row r="4287" spans="1:15" hidden="1" x14ac:dyDescent="0.35">
      <c r="A4287" t="s">
        <v>6942</v>
      </c>
      <c r="B4287" t="s">
        <v>3050</v>
      </c>
      <c r="C4287" t="s">
        <v>6525</v>
      </c>
      <c r="D4287" t="s">
        <v>3053</v>
      </c>
      <c r="E4287" t="s">
        <v>119</v>
      </c>
      <c r="F4287" t="s">
        <v>119</v>
      </c>
      <c r="G4287" t="s">
        <v>162</v>
      </c>
      <c r="H4287" t="s">
        <v>6347</v>
      </c>
      <c r="I4287" t="s">
        <v>6526</v>
      </c>
      <c r="N4287" t="s">
        <v>6349</v>
      </c>
      <c r="O4287" s="5">
        <f>0</f>
        <v>0</v>
      </c>
    </row>
    <row r="4288" spans="1:15" hidden="1" x14ac:dyDescent="0.35">
      <c r="A4288" t="s">
        <v>6942</v>
      </c>
      <c r="B4288" t="s">
        <v>3050</v>
      </c>
      <c r="C4288" t="s">
        <v>6525</v>
      </c>
      <c r="D4288" t="s">
        <v>3053</v>
      </c>
      <c r="E4288" t="s">
        <v>119</v>
      </c>
      <c r="F4288" t="s">
        <v>119</v>
      </c>
      <c r="G4288" t="s">
        <v>154</v>
      </c>
      <c r="H4288" t="s">
        <v>5707</v>
      </c>
      <c r="I4288" t="s">
        <v>6857</v>
      </c>
      <c r="N4288" t="s">
        <v>6349</v>
      </c>
      <c r="O4288" s="5">
        <f>0</f>
        <v>0</v>
      </c>
    </row>
    <row r="4289" spans="1:15" hidden="1" x14ac:dyDescent="0.35">
      <c r="A4289" t="s">
        <v>6942</v>
      </c>
      <c r="B4289" t="s">
        <v>3050</v>
      </c>
      <c r="C4289" t="s">
        <v>6357</v>
      </c>
      <c r="D4289" t="s">
        <v>7707</v>
      </c>
      <c r="E4289" t="s">
        <v>6360</v>
      </c>
      <c r="F4289" t="s">
        <v>119</v>
      </c>
      <c r="G4289" t="s">
        <v>162</v>
      </c>
      <c r="H4289" t="s">
        <v>6347</v>
      </c>
      <c r="I4289" t="s">
        <v>6362</v>
      </c>
      <c r="N4289" t="s">
        <v>6349</v>
      </c>
      <c r="O4289" s="5">
        <f>0</f>
        <v>0</v>
      </c>
    </row>
    <row r="4290" spans="1:15" hidden="1" x14ac:dyDescent="0.35">
      <c r="A4290" t="s">
        <v>6942</v>
      </c>
      <c r="B4290" t="s">
        <v>3050</v>
      </c>
      <c r="C4290" t="s">
        <v>6357</v>
      </c>
      <c r="D4290" t="s">
        <v>7707</v>
      </c>
      <c r="E4290" t="s">
        <v>6360</v>
      </c>
      <c r="F4290" t="s">
        <v>119</v>
      </c>
      <c r="G4290" t="s">
        <v>162</v>
      </c>
      <c r="H4290" t="s">
        <v>6347</v>
      </c>
      <c r="I4290" t="s">
        <v>6361</v>
      </c>
      <c r="N4290" t="s">
        <v>6349</v>
      </c>
      <c r="O4290" s="5">
        <f>0</f>
        <v>0</v>
      </c>
    </row>
    <row r="4291" spans="1:15" hidden="1" x14ac:dyDescent="0.35">
      <c r="A4291" t="s">
        <v>6942</v>
      </c>
      <c r="B4291" t="s">
        <v>3050</v>
      </c>
      <c r="C4291" t="s">
        <v>6357</v>
      </c>
      <c r="D4291" t="s">
        <v>7707</v>
      </c>
      <c r="E4291" t="s">
        <v>119</v>
      </c>
      <c r="F4291" t="s">
        <v>119</v>
      </c>
      <c r="G4291" t="s">
        <v>162</v>
      </c>
      <c r="H4291" t="s">
        <v>6347</v>
      </c>
      <c r="I4291" t="s">
        <v>6359</v>
      </c>
      <c r="N4291" t="s">
        <v>6349</v>
      </c>
      <c r="O4291" s="5">
        <f>0</f>
        <v>0</v>
      </c>
    </row>
    <row r="4292" spans="1:15" hidden="1" x14ac:dyDescent="0.35">
      <c r="A4292" t="s">
        <v>6942</v>
      </c>
      <c r="B4292" t="s">
        <v>2805</v>
      </c>
      <c r="C4292" t="s">
        <v>6525</v>
      </c>
      <c r="D4292" t="s">
        <v>3055</v>
      </c>
      <c r="E4292" t="s">
        <v>119</v>
      </c>
      <c r="F4292" t="s">
        <v>7708</v>
      </c>
      <c r="G4292" t="s">
        <v>154</v>
      </c>
      <c r="H4292" t="s">
        <v>5707</v>
      </c>
      <c r="I4292" t="s">
        <v>6783</v>
      </c>
      <c r="N4292" t="s">
        <v>6349</v>
      </c>
      <c r="O4292" s="5">
        <f>0</f>
        <v>0</v>
      </c>
    </row>
    <row r="4293" spans="1:15" hidden="1" x14ac:dyDescent="0.35">
      <c r="A4293" t="s">
        <v>6942</v>
      </c>
      <c r="B4293" t="s">
        <v>2805</v>
      </c>
      <c r="C4293" t="s">
        <v>6525</v>
      </c>
      <c r="D4293" t="s">
        <v>3055</v>
      </c>
      <c r="E4293" t="s">
        <v>119</v>
      </c>
      <c r="F4293" t="s">
        <v>7709</v>
      </c>
      <c r="G4293" t="s">
        <v>154</v>
      </c>
      <c r="H4293" t="s">
        <v>5707</v>
      </c>
      <c r="I4293" t="s">
        <v>6783</v>
      </c>
      <c r="N4293" t="s">
        <v>6349</v>
      </c>
      <c r="O4293" s="5">
        <f>0</f>
        <v>0</v>
      </c>
    </row>
    <row r="4294" spans="1:15" hidden="1" x14ac:dyDescent="0.35">
      <c r="A4294" t="s">
        <v>6942</v>
      </c>
      <c r="B4294" t="s">
        <v>2805</v>
      </c>
      <c r="C4294" t="s">
        <v>6525</v>
      </c>
      <c r="D4294" t="s">
        <v>3055</v>
      </c>
      <c r="E4294" t="s">
        <v>119</v>
      </c>
      <c r="F4294" t="s">
        <v>6848</v>
      </c>
      <c r="G4294" t="s">
        <v>154</v>
      </c>
      <c r="H4294" t="s">
        <v>5707</v>
      </c>
      <c r="I4294" t="s">
        <v>6793</v>
      </c>
      <c r="N4294" t="s">
        <v>6349</v>
      </c>
      <c r="O4294" s="5">
        <f>0</f>
        <v>0</v>
      </c>
    </row>
    <row r="4295" spans="1:15" hidden="1" x14ac:dyDescent="0.35">
      <c r="A4295" t="s">
        <v>6942</v>
      </c>
      <c r="B4295" t="s">
        <v>2805</v>
      </c>
      <c r="C4295" t="s">
        <v>6525</v>
      </c>
      <c r="D4295" t="s">
        <v>3055</v>
      </c>
      <c r="E4295" t="s">
        <v>119</v>
      </c>
      <c r="F4295" t="s">
        <v>6849</v>
      </c>
      <c r="G4295" t="s">
        <v>154</v>
      </c>
      <c r="H4295" t="s">
        <v>5707</v>
      </c>
      <c r="I4295" t="s">
        <v>6793</v>
      </c>
      <c r="N4295" t="s">
        <v>6349</v>
      </c>
      <c r="O4295" s="5">
        <f>0</f>
        <v>0</v>
      </c>
    </row>
    <row r="4296" spans="1:15" hidden="1" x14ac:dyDescent="0.35">
      <c r="A4296" t="s">
        <v>6942</v>
      </c>
      <c r="B4296" t="s">
        <v>2805</v>
      </c>
      <c r="C4296" t="s">
        <v>6525</v>
      </c>
      <c r="D4296" t="s">
        <v>3055</v>
      </c>
      <c r="E4296" t="s">
        <v>119</v>
      </c>
      <c r="F4296" t="s">
        <v>6850</v>
      </c>
      <c r="G4296" t="s">
        <v>154</v>
      </c>
      <c r="H4296" t="s">
        <v>5707</v>
      </c>
      <c r="I4296" t="s">
        <v>6793</v>
      </c>
      <c r="N4296" t="s">
        <v>6349</v>
      </c>
      <c r="O4296" s="5">
        <f>0</f>
        <v>0</v>
      </c>
    </row>
    <row r="4297" spans="1:15" hidden="1" x14ac:dyDescent="0.35">
      <c r="A4297" t="s">
        <v>6942</v>
      </c>
      <c r="B4297" t="s">
        <v>2805</v>
      </c>
      <c r="C4297" t="s">
        <v>6525</v>
      </c>
      <c r="D4297" t="s">
        <v>3055</v>
      </c>
      <c r="E4297" t="s">
        <v>119</v>
      </c>
      <c r="F4297" t="s">
        <v>7710</v>
      </c>
      <c r="G4297" t="s">
        <v>154</v>
      </c>
      <c r="H4297" t="s">
        <v>5707</v>
      </c>
      <c r="I4297" t="s">
        <v>6793</v>
      </c>
      <c r="N4297" t="s">
        <v>6349</v>
      </c>
      <c r="O4297" s="5">
        <f>0</f>
        <v>0</v>
      </c>
    </row>
    <row r="4298" spans="1:15" hidden="1" x14ac:dyDescent="0.35">
      <c r="A4298" t="s">
        <v>6942</v>
      </c>
      <c r="B4298" t="s">
        <v>2805</v>
      </c>
      <c r="C4298" t="s">
        <v>6525</v>
      </c>
      <c r="D4298" t="s">
        <v>3055</v>
      </c>
      <c r="E4298" t="s">
        <v>119</v>
      </c>
      <c r="F4298" t="s">
        <v>119</v>
      </c>
      <c r="G4298" t="s">
        <v>162</v>
      </c>
      <c r="H4298" t="s">
        <v>6347</v>
      </c>
      <c r="I4298" t="s">
        <v>7711</v>
      </c>
      <c r="N4298" t="s">
        <v>6349</v>
      </c>
      <c r="O4298" s="5">
        <f>0</f>
        <v>0</v>
      </c>
    </row>
    <row r="4299" spans="1:15" hidden="1" x14ac:dyDescent="0.35">
      <c r="A4299" t="s">
        <v>6942</v>
      </c>
      <c r="B4299" t="s">
        <v>2805</v>
      </c>
      <c r="C4299" t="s">
        <v>6525</v>
      </c>
      <c r="D4299" t="s">
        <v>3057</v>
      </c>
      <c r="E4299" t="s">
        <v>119</v>
      </c>
      <c r="F4299" t="s">
        <v>6851</v>
      </c>
      <c r="G4299" t="s">
        <v>154</v>
      </c>
      <c r="H4299" t="s">
        <v>6347</v>
      </c>
      <c r="I4299" t="s">
        <v>6852</v>
      </c>
      <c r="N4299" t="s">
        <v>6349</v>
      </c>
      <c r="O4299" s="5">
        <f>0</f>
        <v>0</v>
      </c>
    </row>
    <row r="4300" spans="1:15" hidden="1" x14ac:dyDescent="0.35">
      <c r="A4300" t="s">
        <v>6942</v>
      </c>
      <c r="B4300" t="s">
        <v>2805</v>
      </c>
      <c r="C4300" t="s">
        <v>6525</v>
      </c>
      <c r="D4300" t="s">
        <v>3057</v>
      </c>
      <c r="E4300" t="s">
        <v>119</v>
      </c>
      <c r="F4300" t="s">
        <v>6853</v>
      </c>
      <c r="G4300" t="s">
        <v>154</v>
      </c>
      <c r="H4300" t="s">
        <v>6347</v>
      </c>
      <c r="I4300" t="s">
        <v>6852</v>
      </c>
      <c r="N4300" t="s">
        <v>6349</v>
      </c>
      <c r="O4300" s="5">
        <f>0</f>
        <v>0</v>
      </c>
    </row>
    <row r="4301" spans="1:15" hidden="1" x14ac:dyDescent="0.35">
      <c r="A4301" t="s">
        <v>6942</v>
      </c>
      <c r="B4301" t="s">
        <v>2805</v>
      </c>
      <c r="C4301" t="s">
        <v>6525</v>
      </c>
      <c r="D4301" t="s">
        <v>3057</v>
      </c>
      <c r="E4301" t="s">
        <v>119</v>
      </c>
      <c r="F4301" t="s">
        <v>6854</v>
      </c>
      <c r="G4301" t="s">
        <v>154</v>
      </c>
      <c r="H4301" t="s">
        <v>6347</v>
      </c>
      <c r="I4301" t="s">
        <v>6852</v>
      </c>
      <c r="N4301" t="s">
        <v>6349</v>
      </c>
      <c r="O4301" s="5">
        <f>0</f>
        <v>0</v>
      </c>
    </row>
    <row r="4302" spans="1:15" hidden="1" x14ac:dyDescent="0.35">
      <c r="A4302" t="s">
        <v>6942</v>
      </c>
      <c r="B4302" t="s">
        <v>2805</v>
      </c>
      <c r="C4302" t="s">
        <v>6525</v>
      </c>
      <c r="D4302" t="s">
        <v>3057</v>
      </c>
      <c r="E4302" t="s">
        <v>119</v>
      </c>
      <c r="F4302" t="s">
        <v>6855</v>
      </c>
      <c r="G4302" t="s">
        <v>154</v>
      </c>
      <c r="H4302" t="s">
        <v>5707</v>
      </c>
      <c r="I4302" t="s">
        <v>6793</v>
      </c>
      <c r="N4302" t="s">
        <v>6349</v>
      </c>
      <c r="O4302" s="5">
        <f>0</f>
        <v>0</v>
      </c>
    </row>
    <row r="4303" spans="1:15" hidden="1" x14ac:dyDescent="0.35">
      <c r="A4303" t="s">
        <v>6942</v>
      </c>
      <c r="B4303" t="s">
        <v>2805</v>
      </c>
      <c r="C4303" t="s">
        <v>6525</v>
      </c>
      <c r="D4303" t="s">
        <v>3057</v>
      </c>
      <c r="E4303" t="s">
        <v>119</v>
      </c>
      <c r="F4303" t="s">
        <v>6856</v>
      </c>
      <c r="G4303" t="s">
        <v>154</v>
      </c>
      <c r="H4303" t="s">
        <v>5707</v>
      </c>
      <c r="I4303" t="s">
        <v>6793</v>
      </c>
      <c r="N4303" t="s">
        <v>6349</v>
      </c>
      <c r="O4303" s="5">
        <f>0</f>
        <v>0</v>
      </c>
    </row>
    <row r="4304" spans="1:15" hidden="1" x14ac:dyDescent="0.35">
      <c r="A4304" t="s">
        <v>6942</v>
      </c>
      <c r="B4304" t="s">
        <v>2805</v>
      </c>
      <c r="C4304" t="s">
        <v>6525</v>
      </c>
      <c r="D4304" t="s">
        <v>3057</v>
      </c>
      <c r="E4304" t="s">
        <v>119</v>
      </c>
      <c r="F4304" t="s">
        <v>7712</v>
      </c>
      <c r="G4304" t="s">
        <v>154</v>
      </c>
      <c r="H4304" t="s">
        <v>5707</v>
      </c>
      <c r="I4304" t="s">
        <v>6793</v>
      </c>
      <c r="N4304" t="s">
        <v>6349</v>
      </c>
      <c r="O4304" s="5">
        <f>0</f>
        <v>0</v>
      </c>
    </row>
    <row r="4305" spans="1:15" hidden="1" x14ac:dyDescent="0.35">
      <c r="A4305" t="s">
        <v>6942</v>
      </c>
      <c r="B4305" t="s">
        <v>2805</v>
      </c>
      <c r="C4305" t="s">
        <v>6525</v>
      </c>
      <c r="D4305" t="s">
        <v>3057</v>
      </c>
      <c r="E4305" t="s">
        <v>119</v>
      </c>
      <c r="F4305" t="s">
        <v>119</v>
      </c>
      <c r="G4305" t="s">
        <v>162</v>
      </c>
      <c r="H4305" t="s">
        <v>6347</v>
      </c>
      <c r="I4305" t="s">
        <v>7711</v>
      </c>
      <c r="N4305" t="s">
        <v>6349</v>
      </c>
      <c r="O4305" s="5">
        <f>0</f>
        <v>0</v>
      </c>
    </row>
    <row r="4306" spans="1:15" hidden="1" x14ac:dyDescent="0.35">
      <c r="A4306" t="s">
        <v>6942</v>
      </c>
      <c r="B4306" t="s">
        <v>2805</v>
      </c>
      <c r="C4306" t="s">
        <v>6525</v>
      </c>
      <c r="D4306" t="s">
        <v>3057</v>
      </c>
      <c r="E4306" t="s">
        <v>119</v>
      </c>
      <c r="F4306" t="s">
        <v>119</v>
      </c>
      <c r="G4306" t="s">
        <v>154</v>
      </c>
      <c r="H4306" t="s">
        <v>5707</v>
      </c>
      <c r="I4306" t="s">
        <v>6857</v>
      </c>
      <c r="N4306" t="s">
        <v>6349</v>
      </c>
      <c r="O4306" s="5">
        <f>0</f>
        <v>0</v>
      </c>
    </row>
    <row r="4307" spans="1:15" hidden="1" x14ac:dyDescent="0.35">
      <c r="A4307" t="s">
        <v>6942</v>
      </c>
      <c r="B4307" t="s">
        <v>2805</v>
      </c>
      <c r="C4307" t="s">
        <v>6503</v>
      </c>
      <c r="D4307" t="s">
        <v>2834</v>
      </c>
      <c r="E4307" t="s">
        <v>119</v>
      </c>
      <c r="F4307" t="s">
        <v>119</v>
      </c>
      <c r="G4307" t="s">
        <v>154</v>
      </c>
      <c r="H4307" t="s">
        <v>5707</v>
      </c>
      <c r="I4307" t="s">
        <v>6681</v>
      </c>
      <c r="N4307" t="s">
        <v>6349</v>
      </c>
      <c r="O4307" s="5">
        <f>0</f>
        <v>0</v>
      </c>
    </row>
    <row r="4308" spans="1:15" hidden="1" x14ac:dyDescent="0.35">
      <c r="A4308" t="s">
        <v>6942</v>
      </c>
      <c r="B4308" t="s">
        <v>2805</v>
      </c>
      <c r="C4308" t="s">
        <v>6503</v>
      </c>
      <c r="D4308" t="s">
        <v>2834</v>
      </c>
      <c r="E4308" t="s">
        <v>6683</v>
      </c>
      <c r="F4308" s="11" t="s">
        <v>7713</v>
      </c>
      <c r="G4308" t="s">
        <v>154</v>
      </c>
      <c r="H4308" t="s">
        <v>6347</v>
      </c>
      <c r="I4308" t="s">
        <v>6685</v>
      </c>
      <c r="N4308" t="s">
        <v>6349</v>
      </c>
      <c r="O4308" s="5">
        <f>0</f>
        <v>0</v>
      </c>
    </row>
    <row r="4309" spans="1:15" hidden="1" x14ac:dyDescent="0.35">
      <c r="A4309" t="s">
        <v>6942</v>
      </c>
      <c r="B4309" t="s">
        <v>2805</v>
      </c>
      <c r="C4309" t="s">
        <v>6503</v>
      </c>
      <c r="D4309" t="s">
        <v>2834</v>
      </c>
      <c r="E4309" t="s">
        <v>6683</v>
      </c>
      <c r="F4309" s="11" t="s">
        <v>7714</v>
      </c>
      <c r="G4309" t="s">
        <v>154</v>
      </c>
      <c r="H4309" t="s">
        <v>6347</v>
      </c>
      <c r="I4309" t="s">
        <v>6685</v>
      </c>
      <c r="N4309" t="s">
        <v>6349</v>
      </c>
      <c r="O4309" s="5">
        <f>0</f>
        <v>0</v>
      </c>
    </row>
    <row r="4310" spans="1:15" hidden="1" x14ac:dyDescent="0.35">
      <c r="A4310" t="s">
        <v>6942</v>
      </c>
      <c r="B4310" t="s">
        <v>2805</v>
      </c>
      <c r="C4310" t="s">
        <v>6503</v>
      </c>
      <c r="D4310" t="s">
        <v>2834</v>
      </c>
      <c r="E4310" t="s">
        <v>6683</v>
      </c>
      <c r="F4310" s="11" t="s">
        <v>7715</v>
      </c>
      <c r="G4310" t="s">
        <v>154</v>
      </c>
      <c r="H4310" t="s">
        <v>6347</v>
      </c>
      <c r="I4310" t="s">
        <v>6685</v>
      </c>
      <c r="N4310" t="s">
        <v>6349</v>
      </c>
      <c r="O4310" s="5">
        <f>0</f>
        <v>0</v>
      </c>
    </row>
    <row r="4311" spans="1:15" hidden="1" x14ac:dyDescent="0.35">
      <c r="A4311" t="s">
        <v>6942</v>
      </c>
      <c r="B4311" t="s">
        <v>2805</v>
      </c>
      <c r="C4311" t="s">
        <v>6503</v>
      </c>
      <c r="D4311" t="s">
        <v>2834</v>
      </c>
      <c r="E4311" t="s">
        <v>6683</v>
      </c>
      <c r="F4311" s="11" t="s">
        <v>7716</v>
      </c>
      <c r="G4311" t="s">
        <v>154</v>
      </c>
      <c r="H4311" t="s">
        <v>6347</v>
      </c>
      <c r="I4311" t="s">
        <v>6685</v>
      </c>
      <c r="N4311" t="s">
        <v>6349</v>
      </c>
      <c r="O4311" s="5">
        <f>0</f>
        <v>0</v>
      </c>
    </row>
    <row r="4312" spans="1:15" hidden="1" x14ac:dyDescent="0.35">
      <c r="A4312" t="s">
        <v>6942</v>
      </c>
      <c r="B4312" t="s">
        <v>2805</v>
      </c>
      <c r="C4312" t="s">
        <v>6503</v>
      </c>
      <c r="D4312" t="s">
        <v>2834</v>
      </c>
      <c r="E4312" t="s">
        <v>6683</v>
      </c>
      <c r="F4312" s="11" t="s">
        <v>7717</v>
      </c>
      <c r="G4312" t="s">
        <v>154</v>
      </c>
      <c r="H4312" t="s">
        <v>6347</v>
      </c>
      <c r="I4312" t="s">
        <v>6685</v>
      </c>
      <c r="N4312" t="s">
        <v>6349</v>
      </c>
      <c r="O4312" s="5">
        <f>0</f>
        <v>0</v>
      </c>
    </row>
    <row r="4313" spans="1:15" hidden="1" x14ac:dyDescent="0.35">
      <c r="A4313" t="s">
        <v>6942</v>
      </c>
      <c r="B4313" t="s">
        <v>2805</v>
      </c>
      <c r="C4313" t="s">
        <v>6503</v>
      </c>
      <c r="D4313" t="s">
        <v>2834</v>
      </c>
      <c r="E4313" t="s">
        <v>6683</v>
      </c>
      <c r="F4313" s="11" t="s">
        <v>7718</v>
      </c>
      <c r="G4313" t="s">
        <v>154</v>
      </c>
      <c r="H4313" t="s">
        <v>6347</v>
      </c>
      <c r="I4313" t="s">
        <v>6685</v>
      </c>
      <c r="N4313" t="s">
        <v>6349</v>
      </c>
      <c r="O4313" s="5">
        <f>0</f>
        <v>0</v>
      </c>
    </row>
    <row r="4314" spans="1:15" hidden="1" x14ac:dyDescent="0.35">
      <c r="A4314" t="s">
        <v>6942</v>
      </c>
      <c r="B4314" t="s">
        <v>2805</v>
      </c>
      <c r="C4314" t="s">
        <v>6503</v>
      </c>
      <c r="D4314" t="s">
        <v>2834</v>
      </c>
      <c r="E4314" t="s">
        <v>6683</v>
      </c>
      <c r="F4314" s="11" t="s">
        <v>7719</v>
      </c>
      <c r="G4314" t="s">
        <v>154</v>
      </c>
      <c r="H4314" t="s">
        <v>6347</v>
      </c>
      <c r="I4314" t="s">
        <v>6685</v>
      </c>
      <c r="N4314" t="s">
        <v>6349</v>
      </c>
      <c r="O4314" s="5">
        <f>0</f>
        <v>0</v>
      </c>
    </row>
    <row r="4315" spans="1:15" hidden="1" x14ac:dyDescent="0.35">
      <c r="A4315" t="s">
        <v>6942</v>
      </c>
      <c r="B4315" t="s">
        <v>2805</v>
      </c>
      <c r="C4315" t="s">
        <v>6503</v>
      </c>
      <c r="D4315" t="s">
        <v>2834</v>
      </c>
      <c r="E4315" t="s">
        <v>6683</v>
      </c>
      <c r="F4315" s="11" t="s">
        <v>7720</v>
      </c>
      <c r="G4315" t="s">
        <v>154</v>
      </c>
      <c r="H4315" t="s">
        <v>6347</v>
      </c>
      <c r="I4315" t="s">
        <v>6685</v>
      </c>
      <c r="N4315" t="s">
        <v>6349</v>
      </c>
      <c r="O4315" s="5">
        <f>0</f>
        <v>0</v>
      </c>
    </row>
    <row r="4316" spans="1:15" hidden="1" x14ac:dyDescent="0.35">
      <c r="A4316" t="s">
        <v>6942</v>
      </c>
      <c r="B4316" t="s">
        <v>2805</v>
      </c>
      <c r="C4316" t="s">
        <v>6503</v>
      </c>
      <c r="D4316" t="s">
        <v>2834</v>
      </c>
      <c r="E4316" t="s">
        <v>6683</v>
      </c>
      <c r="F4316" s="11" t="s">
        <v>7721</v>
      </c>
      <c r="G4316" t="s">
        <v>154</v>
      </c>
      <c r="H4316" t="s">
        <v>6347</v>
      </c>
      <c r="I4316" t="s">
        <v>6685</v>
      </c>
      <c r="N4316" t="s">
        <v>6349</v>
      </c>
      <c r="O4316" s="5">
        <f>0</f>
        <v>0</v>
      </c>
    </row>
    <row r="4317" spans="1:15" hidden="1" x14ac:dyDescent="0.35">
      <c r="A4317" t="s">
        <v>6942</v>
      </c>
      <c r="B4317" t="s">
        <v>2805</v>
      </c>
      <c r="C4317" t="s">
        <v>6503</v>
      </c>
      <c r="D4317" t="s">
        <v>2834</v>
      </c>
      <c r="E4317" t="s">
        <v>6683</v>
      </c>
      <c r="F4317" s="11" t="s">
        <v>7722</v>
      </c>
      <c r="G4317" t="s">
        <v>154</v>
      </c>
      <c r="H4317" t="s">
        <v>6347</v>
      </c>
      <c r="I4317" t="s">
        <v>6685</v>
      </c>
      <c r="N4317" t="s">
        <v>6349</v>
      </c>
      <c r="O4317" s="5">
        <f>0</f>
        <v>0</v>
      </c>
    </row>
    <row r="4318" spans="1:15" hidden="1" x14ac:dyDescent="0.35">
      <c r="A4318" t="s">
        <v>6942</v>
      </c>
      <c r="B4318" t="s">
        <v>2805</v>
      </c>
      <c r="C4318" t="s">
        <v>6503</v>
      </c>
      <c r="D4318" t="s">
        <v>2834</v>
      </c>
      <c r="E4318" t="s">
        <v>6683</v>
      </c>
      <c r="F4318" s="11" t="s">
        <v>7723</v>
      </c>
      <c r="G4318" t="s">
        <v>154</v>
      </c>
      <c r="H4318" t="s">
        <v>6347</v>
      </c>
      <c r="I4318" t="s">
        <v>6685</v>
      </c>
      <c r="N4318" t="s">
        <v>6349</v>
      </c>
      <c r="O4318" s="5">
        <f>0</f>
        <v>0</v>
      </c>
    </row>
    <row r="4319" spans="1:15" hidden="1" x14ac:dyDescent="0.35">
      <c r="A4319" t="s">
        <v>6942</v>
      </c>
      <c r="B4319" t="s">
        <v>2805</v>
      </c>
      <c r="C4319" t="s">
        <v>6503</v>
      </c>
      <c r="D4319" t="s">
        <v>2834</v>
      </c>
      <c r="E4319" t="s">
        <v>6683</v>
      </c>
      <c r="F4319" s="11" t="s">
        <v>7724</v>
      </c>
      <c r="G4319" t="s">
        <v>154</v>
      </c>
      <c r="H4319" t="s">
        <v>6347</v>
      </c>
      <c r="I4319" t="s">
        <v>6685</v>
      </c>
      <c r="N4319" t="s">
        <v>6349</v>
      </c>
      <c r="O4319" s="5">
        <f>0</f>
        <v>0</v>
      </c>
    </row>
    <row r="4320" spans="1:15" hidden="1" x14ac:dyDescent="0.35">
      <c r="A4320" t="s">
        <v>6942</v>
      </c>
      <c r="B4320" t="s">
        <v>2805</v>
      </c>
      <c r="C4320" t="s">
        <v>6503</v>
      </c>
      <c r="D4320" t="s">
        <v>2834</v>
      </c>
      <c r="E4320" t="s">
        <v>6683</v>
      </c>
      <c r="F4320" s="11" t="s">
        <v>7725</v>
      </c>
      <c r="G4320" t="s">
        <v>154</v>
      </c>
      <c r="H4320" t="s">
        <v>6347</v>
      </c>
      <c r="I4320" t="s">
        <v>6685</v>
      </c>
      <c r="N4320" t="s">
        <v>6349</v>
      </c>
      <c r="O4320" s="5">
        <f>0</f>
        <v>0</v>
      </c>
    </row>
    <row r="4321" spans="1:15" hidden="1" x14ac:dyDescent="0.35">
      <c r="A4321" t="s">
        <v>6942</v>
      </c>
      <c r="B4321" t="s">
        <v>2805</v>
      </c>
      <c r="C4321" t="s">
        <v>6503</v>
      </c>
      <c r="D4321" t="s">
        <v>2834</v>
      </c>
      <c r="E4321" t="s">
        <v>6683</v>
      </c>
      <c r="F4321" s="11" t="s">
        <v>7726</v>
      </c>
      <c r="G4321" t="s">
        <v>154</v>
      </c>
      <c r="H4321" t="s">
        <v>6347</v>
      </c>
      <c r="I4321" t="s">
        <v>6685</v>
      </c>
      <c r="N4321" t="s">
        <v>6349</v>
      </c>
      <c r="O4321" s="5">
        <f>0</f>
        <v>0</v>
      </c>
    </row>
    <row r="4322" spans="1:15" hidden="1" x14ac:dyDescent="0.35">
      <c r="A4322" t="s">
        <v>6942</v>
      </c>
      <c r="B4322" t="s">
        <v>2805</v>
      </c>
      <c r="C4322" t="s">
        <v>6503</v>
      </c>
      <c r="D4322" t="s">
        <v>2834</v>
      </c>
      <c r="E4322" t="s">
        <v>6683</v>
      </c>
      <c r="F4322" s="11" t="s">
        <v>7727</v>
      </c>
      <c r="G4322" t="s">
        <v>154</v>
      </c>
      <c r="H4322" t="s">
        <v>6347</v>
      </c>
      <c r="I4322" t="s">
        <v>6685</v>
      </c>
      <c r="N4322" t="s">
        <v>6349</v>
      </c>
      <c r="O4322" s="5">
        <f>0</f>
        <v>0</v>
      </c>
    </row>
    <row r="4323" spans="1:15" hidden="1" x14ac:dyDescent="0.35">
      <c r="A4323" t="s">
        <v>6942</v>
      </c>
      <c r="B4323" t="s">
        <v>2805</v>
      </c>
      <c r="C4323" t="s">
        <v>6503</v>
      </c>
      <c r="D4323" t="s">
        <v>2834</v>
      </c>
      <c r="E4323" t="s">
        <v>6683</v>
      </c>
      <c r="F4323" s="11" t="s">
        <v>7728</v>
      </c>
      <c r="G4323" t="s">
        <v>154</v>
      </c>
      <c r="H4323" t="s">
        <v>6347</v>
      </c>
      <c r="I4323" t="s">
        <v>6685</v>
      </c>
      <c r="N4323" t="s">
        <v>6349</v>
      </c>
      <c r="O4323" s="5">
        <f>0</f>
        <v>0</v>
      </c>
    </row>
    <row r="4324" spans="1:15" hidden="1" x14ac:dyDescent="0.35">
      <c r="A4324" t="s">
        <v>6942</v>
      </c>
      <c r="B4324" t="s">
        <v>2805</v>
      </c>
      <c r="C4324" t="s">
        <v>6503</v>
      </c>
      <c r="D4324" t="s">
        <v>2834</v>
      </c>
      <c r="E4324" t="s">
        <v>6683</v>
      </c>
      <c r="F4324" s="11" t="s">
        <v>7729</v>
      </c>
      <c r="G4324" t="s">
        <v>154</v>
      </c>
      <c r="H4324" t="s">
        <v>6347</v>
      </c>
      <c r="I4324" t="s">
        <v>6685</v>
      </c>
      <c r="N4324" t="s">
        <v>6349</v>
      </c>
      <c r="O4324" s="5">
        <f>0</f>
        <v>0</v>
      </c>
    </row>
    <row r="4325" spans="1:15" hidden="1" x14ac:dyDescent="0.35">
      <c r="A4325" t="s">
        <v>6942</v>
      </c>
      <c r="B4325" t="s">
        <v>2805</v>
      </c>
      <c r="C4325" t="s">
        <v>6503</v>
      </c>
      <c r="D4325" t="s">
        <v>2834</v>
      </c>
      <c r="E4325" t="s">
        <v>6683</v>
      </c>
      <c r="F4325" s="11" t="s">
        <v>7730</v>
      </c>
      <c r="G4325" t="s">
        <v>154</v>
      </c>
      <c r="H4325" t="s">
        <v>6347</v>
      </c>
      <c r="I4325" t="s">
        <v>6685</v>
      </c>
      <c r="N4325" t="s">
        <v>6349</v>
      </c>
      <c r="O4325" s="5">
        <f>0</f>
        <v>0</v>
      </c>
    </row>
    <row r="4326" spans="1:15" hidden="1" x14ac:dyDescent="0.35">
      <c r="A4326" t="s">
        <v>6942</v>
      </c>
      <c r="B4326" t="s">
        <v>2805</v>
      </c>
      <c r="C4326" t="s">
        <v>6503</v>
      </c>
      <c r="D4326" t="s">
        <v>2834</v>
      </c>
      <c r="E4326" t="s">
        <v>6683</v>
      </c>
      <c r="F4326" s="11" t="s">
        <v>7731</v>
      </c>
      <c r="G4326" t="s">
        <v>154</v>
      </c>
      <c r="H4326" t="s">
        <v>6347</v>
      </c>
      <c r="I4326" t="s">
        <v>6685</v>
      </c>
      <c r="N4326" t="s">
        <v>6349</v>
      </c>
      <c r="O4326" s="5">
        <f>0</f>
        <v>0</v>
      </c>
    </row>
    <row r="4327" spans="1:15" hidden="1" x14ac:dyDescent="0.35">
      <c r="A4327" t="s">
        <v>6942</v>
      </c>
      <c r="B4327" t="s">
        <v>2805</v>
      </c>
      <c r="C4327" t="s">
        <v>6503</v>
      </c>
      <c r="D4327" t="s">
        <v>2834</v>
      </c>
      <c r="E4327" t="s">
        <v>6683</v>
      </c>
      <c r="F4327" s="11" t="s">
        <v>7732</v>
      </c>
      <c r="G4327" t="s">
        <v>154</v>
      </c>
      <c r="H4327" t="s">
        <v>6347</v>
      </c>
      <c r="I4327" t="s">
        <v>6685</v>
      </c>
      <c r="N4327" t="s">
        <v>6349</v>
      </c>
      <c r="O4327" s="5">
        <f>0</f>
        <v>0</v>
      </c>
    </row>
    <row r="4328" spans="1:15" hidden="1" x14ac:dyDescent="0.35">
      <c r="A4328" t="s">
        <v>6942</v>
      </c>
      <c r="B4328" t="s">
        <v>2805</v>
      </c>
      <c r="C4328" t="s">
        <v>6503</v>
      </c>
      <c r="D4328" t="s">
        <v>2834</v>
      </c>
      <c r="E4328" t="s">
        <v>6683</v>
      </c>
      <c r="F4328" s="11" t="s">
        <v>7733</v>
      </c>
      <c r="G4328" t="s">
        <v>154</v>
      </c>
      <c r="H4328" t="s">
        <v>6347</v>
      </c>
      <c r="I4328" t="s">
        <v>6685</v>
      </c>
      <c r="N4328" t="s">
        <v>6349</v>
      </c>
      <c r="O4328" s="5">
        <f>0</f>
        <v>0</v>
      </c>
    </row>
    <row r="4329" spans="1:15" hidden="1" x14ac:dyDescent="0.35">
      <c r="A4329" t="s">
        <v>6942</v>
      </c>
      <c r="B4329" t="s">
        <v>2805</v>
      </c>
      <c r="C4329" t="s">
        <v>6527</v>
      </c>
      <c r="D4329" t="s">
        <v>7734</v>
      </c>
      <c r="E4329" t="s">
        <v>119</v>
      </c>
      <c r="F4329" t="s">
        <v>119</v>
      </c>
      <c r="G4329" t="s">
        <v>162</v>
      </c>
      <c r="H4329" t="s">
        <v>5707</v>
      </c>
      <c r="I4329" t="s">
        <v>6529</v>
      </c>
      <c r="N4329" t="s">
        <v>6349</v>
      </c>
      <c r="O4329" s="5">
        <f>0</f>
        <v>0</v>
      </c>
    </row>
    <row r="4330" spans="1:15" hidden="1" x14ac:dyDescent="0.35">
      <c r="A4330" t="s">
        <v>6942</v>
      </c>
      <c r="B4330" t="s">
        <v>2805</v>
      </c>
      <c r="C4330" t="s">
        <v>6481</v>
      </c>
      <c r="D4330" t="s">
        <v>3321</v>
      </c>
      <c r="E4330" t="s">
        <v>119</v>
      </c>
      <c r="F4330" t="s">
        <v>119</v>
      </c>
      <c r="G4330" t="s">
        <v>161</v>
      </c>
      <c r="H4330" t="s">
        <v>5707</v>
      </c>
      <c r="I4330" t="s">
        <v>6482</v>
      </c>
      <c r="N4330" t="s">
        <v>6349</v>
      </c>
      <c r="O4330" s="5">
        <f>0</f>
        <v>0</v>
      </c>
    </row>
    <row r="4331" spans="1:15" hidden="1" x14ac:dyDescent="0.35">
      <c r="A4331" t="s">
        <v>6942</v>
      </c>
      <c r="B4331" t="s">
        <v>2805</v>
      </c>
      <c r="C4331" t="s">
        <v>6485</v>
      </c>
      <c r="D4331" t="s">
        <v>5679</v>
      </c>
      <c r="E4331" t="s">
        <v>119</v>
      </c>
      <c r="F4331" t="s">
        <v>119</v>
      </c>
      <c r="G4331" t="s">
        <v>154</v>
      </c>
      <c r="H4331" t="s">
        <v>5707</v>
      </c>
      <c r="I4331" t="s">
        <v>6491</v>
      </c>
      <c r="N4331" t="s">
        <v>6349</v>
      </c>
      <c r="O4331" s="5">
        <f>0</f>
        <v>0</v>
      </c>
    </row>
    <row r="4332" spans="1:15" hidden="1" x14ac:dyDescent="0.35">
      <c r="A4332" t="s">
        <v>6942</v>
      </c>
      <c r="B4332" t="s">
        <v>2805</v>
      </c>
      <c r="C4332" t="s">
        <v>6485</v>
      </c>
      <c r="D4332" t="s">
        <v>5679</v>
      </c>
      <c r="E4332" t="s">
        <v>119</v>
      </c>
      <c r="F4332" t="s">
        <v>119</v>
      </c>
      <c r="G4332" t="s">
        <v>154</v>
      </c>
      <c r="H4332" t="s">
        <v>5707</v>
      </c>
      <c r="I4332" t="s">
        <v>6548</v>
      </c>
      <c r="N4332" t="s">
        <v>6349</v>
      </c>
      <c r="O4332" s="5">
        <f>0</f>
        <v>0</v>
      </c>
    </row>
    <row r="4333" spans="1:15" hidden="1" x14ac:dyDescent="0.35">
      <c r="A4333" t="s">
        <v>6942</v>
      </c>
      <c r="B4333" t="s">
        <v>2805</v>
      </c>
      <c r="C4333" t="s">
        <v>6485</v>
      </c>
      <c r="D4333" t="s">
        <v>5679</v>
      </c>
      <c r="E4333" t="s">
        <v>119</v>
      </c>
      <c r="F4333" t="s">
        <v>119</v>
      </c>
      <c r="G4333" t="s">
        <v>154</v>
      </c>
      <c r="H4333" t="s">
        <v>5707</v>
      </c>
      <c r="I4333" t="s">
        <v>6487</v>
      </c>
      <c r="N4333" t="s">
        <v>6349</v>
      </c>
      <c r="O4333" s="5">
        <f>0</f>
        <v>0</v>
      </c>
    </row>
    <row r="4334" spans="1:15" hidden="1" x14ac:dyDescent="0.35">
      <c r="A4334" t="s">
        <v>6942</v>
      </c>
      <c r="B4334" t="s">
        <v>2805</v>
      </c>
      <c r="C4334" t="s">
        <v>6485</v>
      </c>
      <c r="D4334" t="s">
        <v>5679</v>
      </c>
      <c r="E4334" t="s">
        <v>119</v>
      </c>
      <c r="F4334" t="s">
        <v>119</v>
      </c>
      <c r="G4334" t="s">
        <v>162</v>
      </c>
      <c r="H4334" t="s">
        <v>6347</v>
      </c>
      <c r="I4334" t="s">
        <v>6489</v>
      </c>
      <c r="N4334" t="s">
        <v>6349</v>
      </c>
      <c r="O4334" s="5">
        <f>0</f>
        <v>0</v>
      </c>
    </row>
    <row r="4335" spans="1:15" hidden="1" x14ac:dyDescent="0.35">
      <c r="A4335" t="s">
        <v>6942</v>
      </c>
      <c r="B4335" t="s">
        <v>2805</v>
      </c>
      <c r="C4335" t="s">
        <v>6485</v>
      </c>
      <c r="D4335" t="s">
        <v>5679</v>
      </c>
      <c r="E4335" t="s">
        <v>119</v>
      </c>
      <c r="F4335" t="s">
        <v>119</v>
      </c>
      <c r="G4335" t="s">
        <v>154</v>
      </c>
      <c r="H4335" t="s">
        <v>5707</v>
      </c>
      <c r="I4335" t="s">
        <v>6488</v>
      </c>
      <c r="N4335" t="s">
        <v>6349</v>
      </c>
      <c r="O4335" s="5">
        <f>0</f>
        <v>0</v>
      </c>
    </row>
    <row r="4336" spans="1:15" hidden="1" x14ac:dyDescent="0.35">
      <c r="A4336" t="s">
        <v>6942</v>
      </c>
      <c r="B4336" t="s">
        <v>2805</v>
      </c>
      <c r="C4336" t="s">
        <v>6485</v>
      </c>
      <c r="D4336" t="s">
        <v>5681</v>
      </c>
      <c r="E4336" t="s">
        <v>119</v>
      </c>
      <c r="F4336" t="s">
        <v>119</v>
      </c>
      <c r="G4336" t="s">
        <v>154</v>
      </c>
      <c r="H4336" t="s">
        <v>5707</v>
      </c>
      <c r="I4336" t="s">
        <v>6491</v>
      </c>
      <c r="N4336" t="s">
        <v>6349</v>
      </c>
      <c r="O4336" s="5">
        <f>0</f>
        <v>0</v>
      </c>
    </row>
    <row r="4337" spans="1:15" hidden="1" x14ac:dyDescent="0.35">
      <c r="A4337" t="s">
        <v>6942</v>
      </c>
      <c r="B4337" t="s">
        <v>2805</v>
      </c>
      <c r="C4337" t="s">
        <v>6485</v>
      </c>
      <c r="D4337" t="s">
        <v>5681</v>
      </c>
      <c r="E4337" t="s">
        <v>119</v>
      </c>
      <c r="F4337" t="s">
        <v>119</v>
      </c>
      <c r="G4337" t="s">
        <v>154</v>
      </c>
      <c r="H4337" t="s">
        <v>5707</v>
      </c>
      <c r="I4337" t="s">
        <v>6488</v>
      </c>
      <c r="N4337" t="s">
        <v>6349</v>
      </c>
      <c r="O4337" s="5">
        <f>0</f>
        <v>0</v>
      </c>
    </row>
    <row r="4338" spans="1:15" hidden="1" x14ac:dyDescent="0.35">
      <c r="A4338" t="s">
        <v>6942</v>
      </c>
      <c r="B4338" t="s">
        <v>2805</v>
      </c>
      <c r="C4338" t="s">
        <v>6485</v>
      </c>
      <c r="D4338" t="s">
        <v>5681</v>
      </c>
      <c r="E4338" t="s">
        <v>119</v>
      </c>
      <c r="F4338" t="s">
        <v>119</v>
      </c>
      <c r="G4338" t="s">
        <v>154</v>
      </c>
      <c r="H4338" t="s">
        <v>5707</v>
      </c>
      <c r="I4338" t="s">
        <v>6487</v>
      </c>
      <c r="N4338" t="s">
        <v>6349</v>
      </c>
      <c r="O4338" s="5">
        <f>0</f>
        <v>0</v>
      </c>
    </row>
    <row r="4339" spans="1:15" hidden="1" x14ac:dyDescent="0.35">
      <c r="A4339" t="s">
        <v>6942</v>
      </c>
      <c r="B4339" t="s">
        <v>2805</v>
      </c>
      <c r="C4339" t="s">
        <v>6485</v>
      </c>
      <c r="D4339" t="s">
        <v>5681</v>
      </c>
      <c r="E4339" t="s">
        <v>119</v>
      </c>
      <c r="F4339" t="s">
        <v>119</v>
      </c>
      <c r="G4339" t="s">
        <v>154</v>
      </c>
      <c r="H4339" t="s">
        <v>5707</v>
      </c>
      <c r="I4339" t="s">
        <v>6548</v>
      </c>
      <c r="N4339" t="s">
        <v>6349</v>
      </c>
      <c r="O4339" s="5">
        <f>0</f>
        <v>0</v>
      </c>
    </row>
    <row r="4340" spans="1:15" hidden="1" x14ac:dyDescent="0.35">
      <c r="A4340" t="s">
        <v>6942</v>
      </c>
      <c r="B4340" t="s">
        <v>2805</v>
      </c>
      <c r="C4340" t="s">
        <v>6485</v>
      </c>
      <c r="D4340" t="s">
        <v>5681</v>
      </c>
      <c r="E4340" t="s">
        <v>119</v>
      </c>
      <c r="F4340" t="s">
        <v>119</v>
      </c>
      <c r="G4340" t="s">
        <v>162</v>
      </c>
      <c r="H4340" t="s">
        <v>6347</v>
      </c>
      <c r="I4340" t="s">
        <v>6486</v>
      </c>
      <c r="N4340" t="s">
        <v>6349</v>
      </c>
      <c r="O4340" s="5">
        <f>0</f>
        <v>0</v>
      </c>
    </row>
    <row r="4341" spans="1:15" hidden="1" x14ac:dyDescent="0.35">
      <c r="A4341" t="s">
        <v>6942</v>
      </c>
      <c r="B4341" t="s">
        <v>2805</v>
      </c>
      <c r="C4341" t="s">
        <v>6485</v>
      </c>
      <c r="D4341" t="s">
        <v>5681</v>
      </c>
      <c r="E4341" t="s">
        <v>119</v>
      </c>
      <c r="F4341" t="s">
        <v>119</v>
      </c>
      <c r="G4341" t="s">
        <v>162</v>
      </c>
      <c r="H4341" t="s">
        <v>6347</v>
      </c>
      <c r="I4341" t="s">
        <v>6489</v>
      </c>
      <c r="N4341" t="s">
        <v>6349</v>
      </c>
      <c r="O4341" s="5">
        <f>0</f>
        <v>0</v>
      </c>
    </row>
    <row r="4342" spans="1:15" hidden="1" x14ac:dyDescent="0.35">
      <c r="A4342" t="s">
        <v>6942</v>
      </c>
      <c r="B4342" t="s">
        <v>2805</v>
      </c>
      <c r="C4342" t="s">
        <v>6357</v>
      </c>
      <c r="D4342" t="s">
        <v>7735</v>
      </c>
      <c r="E4342" t="s">
        <v>119</v>
      </c>
      <c r="F4342" t="s">
        <v>119</v>
      </c>
      <c r="G4342" t="s">
        <v>162</v>
      </c>
      <c r="H4342" t="s">
        <v>6347</v>
      </c>
      <c r="I4342" t="s">
        <v>6359</v>
      </c>
      <c r="N4342" t="s">
        <v>6349</v>
      </c>
      <c r="O4342" s="5">
        <f>0</f>
        <v>0</v>
      </c>
    </row>
    <row r="4343" spans="1:15" hidden="1" x14ac:dyDescent="0.35">
      <c r="A4343" t="s">
        <v>6942</v>
      </c>
      <c r="B4343" t="s">
        <v>2805</v>
      </c>
      <c r="C4343" t="s">
        <v>6357</v>
      </c>
      <c r="D4343" t="s">
        <v>7736</v>
      </c>
      <c r="E4343" t="s">
        <v>6360</v>
      </c>
      <c r="F4343" t="s">
        <v>119</v>
      </c>
      <c r="G4343" t="s">
        <v>162</v>
      </c>
      <c r="H4343" t="s">
        <v>6347</v>
      </c>
      <c r="I4343" t="s">
        <v>6362</v>
      </c>
      <c r="N4343" t="s">
        <v>6349</v>
      </c>
      <c r="O4343" s="5">
        <f>0</f>
        <v>0</v>
      </c>
    </row>
    <row r="4344" spans="1:15" hidden="1" x14ac:dyDescent="0.35">
      <c r="A4344" t="s">
        <v>6942</v>
      </c>
      <c r="B4344" t="s">
        <v>2805</v>
      </c>
      <c r="C4344" t="s">
        <v>6357</v>
      </c>
      <c r="D4344" t="s">
        <v>7736</v>
      </c>
      <c r="E4344" t="s">
        <v>119</v>
      </c>
      <c r="F4344" t="s">
        <v>119</v>
      </c>
      <c r="G4344" t="s">
        <v>162</v>
      </c>
      <c r="H4344" t="s">
        <v>6347</v>
      </c>
      <c r="I4344" t="s">
        <v>6359</v>
      </c>
      <c r="N4344" t="s">
        <v>6349</v>
      </c>
      <c r="O4344" s="5">
        <f>0</f>
        <v>0</v>
      </c>
    </row>
    <row r="4345" spans="1:15" hidden="1" x14ac:dyDescent="0.35">
      <c r="A4345" t="s">
        <v>6942</v>
      </c>
      <c r="B4345" t="s">
        <v>2805</v>
      </c>
      <c r="C4345" t="s">
        <v>6357</v>
      </c>
      <c r="D4345" t="s">
        <v>7736</v>
      </c>
      <c r="E4345" t="s">
        <v>6360</v>
      </c>
      <c r="F4345" t="s">
        <v>119</v>
      </c>
      <c r="G4345" t="s">
        <v>162</v>
      </c>
      <c r="H4345" t="s">
        <v>6347</v>
      </c>
      <c r="I4345" t="s">
        <v>6361</v>
      </c>
      <c r="N4345" t="s">
        <v>6349</v>
      </c>
      <c r="O4345" s="5">
        <f>0</f>
        <v>0</v>
      </c>
    </row>
    <row r="4346" spans="1:15" hidden="1" x14ac:dyDescent="0.35">
      <c r="A4346" t="s">
        <v>6942</v>
      </c>
      <c r="B4346" t="s">
        <v>2805</v>
      </c>
      <c r="C4346" t="s">
        <v>6363</v>
      </c>
      <c r="D4346" t="s">
        <v>6249</v>
      </c>
      <c r="E4346" t="s">
        <v>119</v>
      </c>
      <c r="F4346" t="s">
        <v>119</v>
      </c>
      <c r="G4346" t="s">
        <v>154</v>
      </c>
      <c r="H4346" t="s">
        <v>5707</v>
      </c>
      <c r="I4346" t="s">
        <v>6546</v>
      </c>
      <c r="N4346" t="s">
        <v>6349</v>
      </c>
      <c r="O4346" s="5">
        <f>0</f>
        <v>0</v>
      </c>
    </row>
    <row r="4347" spans="1:15" hidden="1" x14ac:dyDescent="0.35">
      <c r="A4347" t="s">
        <v>6942</v>
      </c>
      <c r="B4347" t="s">
        <v>2805</v>
      </c>
      <c r="C4347" t="s">
        <v>6363</v>
      </c>
      <c r="D4347" t="s">
        <v>6249</v>
      </c>
      <c r="E4347" t="s">
        <v>119</v>
      </c>
      <c r="F4347" t="s">
        <v>119</v>
      </c>
      <c r="G4347" t="s">
        <v>162</v>
      </c>
      <c r="H4347" t="s">
        <v>6347</v>
      </c>
      <c r="I4347" t="s">
        <v>6533</v>
      </c>
      <c r="N4347" t="s">
        <v>6349</v>
      </c>
      <c r="O4347" s="5">
        <f>0</f>
        <v>0</v>
      </c>
    </row>
    <row r="4348" spans="1:15" hidden="1" x14ac:dyDescent="0.35">
      <c r="A4348" t="s">
        <v>6942</v>
      </c>
      <c r="B4348" t="s">
        <v>2805</v>
      </c>
      <c r="C4348" t="s">
        <v>6363</v>
      </c>
      <c r="D4348" t="s">
        <v>6249</v>
      </c>
      <c r="E4348" t="s">
        <v>119</v>
      </c>
      <c r="F4348" t="s">
        <v>119</v>
      </c>
      <c r="G4348" t="s">
        <v>154</v>
      </c>
      <c r="H4348" t="s">
        <v>6347</v>
      </c>
      <c r="I4348" t="s">
        <v>6547</v>
      </c>
      <c r="N4348" t="s">
        <v>6349</v>
      </c>
      <c r="O4348" s="5">
        <f>0</f>
        <v>0</v>
      </c>
    </row>
    <row r="4349" spans="1:15" hidden="1" x14ac:dyDescent="0.35">
      <c r="A4349" t="s">
        <v>6942</v>
      </c>
      <c r="B4349" t="s">
        <v>2805</v>
      </c>
      <c r="C4349" t="s">
        <v>6363</v>
      </c>
      <c r="D4349" t="s">
        <v>4761</v>
      </c>
      <c r="E4349" t="s">
        <v>119</v>
      </c>
      <c r="F4349" t="s">
        <v>119</v>
      </c>
      <c r="G4349" t="s">
        <v>154</v>
      </c>
      <c r="H4349" t="s">
        <v>6347</v>
      </c>
      <c r="I4349" t="s">
        <v>6547</v>
      </c>
      <c r="N4349" t="s">
        <v>6349</v>
      </c>
      <c r="O4349" s="5">
        <f>0</f>
        <v>0</v>
      </c>
    </row>
    <row r="4350" spans="1:15" hidden="1" x14ac:dyDescent="0.35">
      <c r="A4350" t="s">
        <v>6942</v>
      </c>
      <c r="B4350" t="s">
        <v>2805</v>
      </c>
      <c r="C4350" t="s">
        <v>6363</v>
      </c>
      <c r="D4350" t="s">
        <v>4761</v>
      </c>
      <c r="E4350" t="s">
        <v>119</v>
      </c>
      <c r="F4350" t="s">
        <v>119</v>
      </c>
      <c r="G4350" t="s">
        <v>162</v>
      </c>
      <c r="H4350" t="s">
        <v>6347</v>
      </c>
      <c r="I4350" t="s">
        <v>6533</v>
      </c>
      <c r="N4350" t="s">
        <v>6349</v>
      </c>
      <c r="O4350" s="5">
        <f>0</f>
        <v>0</v>
      </c>
    </row>
    <row r="4351" spans="1:15" hidden="1" x14ac:dyDescent="0.35">
      <c r="A4351" t="s">
        <v>6942</v>
      </c>
      <c r="B4351" t="s">
        <v>2805</v>
      </c>
      <c r="C4351" t="s">
        <v>6363</v>
      </c>
      <c r="D4351" t="s">
        <v>4761</v>
      </c>
      <c r="E4351" t="s">
        <v>119</v>
      </c>
      <c r="F4351" t="s">
        <v>119</v>
      </c>
      <c r="G4351" t="s">
        <v>154</v>
      </c>
      <c r="H4351" t="s">
        <v>5707</v>
      </c>
      <c r="I4351" t="s">
        <v>6546</v>
      </c>
      <c r="N4351" t="s">
        <v>6349</v>
      </c>
      <c r="O4351" s="5">
        <f>0</f>
        <v>0</v>
      </c>
    </row>
    <row r="4352" spans="1:15" hidden="1" x14ac:dyDescent="0.35">
      <c r="A4352" t="s">
        <v>6942</v>
      </c>
      <c r="B4352" t="s">
        <v>2805</v>
      </c>
      <c r="C4352" t="s">
        <v>6363</v>
      </c>
      <c r="D4352" t="s">
        <v>6256</v>
      </c>
      <c r="E4352" t="s">
        <v>119</v>
      </c>
      <c r="F4352" t="s">
        <v>119</v>
      </c>
      <c r="G4352" t="s">
        <v>154</v>
      </c>
      <c r="H4352" t="s">
        <v>5707</v>
      </c>
      <c r="I4352" t="s">
        <v>6546</v>
      </c>
      <c r="N4352" t="s">
        <v>6349</v>
      </c>
      <c r="O4352" s="5">
        <f>0</f>
        <v>0</v>
      </c>
    </row>
    <row r="4353" spans="1:15" hidden="1" x14ac:dyDescent="0.35">
      <c r="A4353" t="s">
        <v>6942</v>
      </c>
      <c r="B4353" t="s">
        <v>2805</v>
      </c>
      <c r="C4353" t="s">
        <v>6363</v>
      </c>
      <c r="D4353" t="s">
        <v>6256</v>
      </c>
      <c r="E4353" t="s">
        <v>119</v>
      </c>
      <c r="F4353" t="s">
        <v>119</v>
      </c>
      <c r="G4353" t="s">
        <v>162</v>
      </c>
      <c r="H4353" t="s">
        <v>6347</v>
      </c>
      <c r="I4353" t="s">
        <v>6533</v>
      </c>
      <c r="N4353" t="s">
        <v>6349</v>
      </c>
      <c r="O4353" s="5">
        <f>0</f>
        <v>0</v>
      </c>
    </row>
    <row r="4354" spans="1:15" hidden="1" x14ac:dyDescent="0.35">
      <c r="A4354" t="s">
        <v>6942</v>
      </c>
      <c r="B4354" t="s">
        <v>2805</v>
      </c>
      <c r="C4354" t="s">
        <v>6363</v>
      </c>
      <c r="D4354" t="s">
        <v>6260</v>
      </c>
      <c r="E4354" t="s">
        <v>119</v>
      </c>
      <c r="F4354" t="s">
        <v>119</v>
      </c>
      <c r="G4354" t="s">
        <v>154</v>
      </c>
      <c r="H4354" t="s">
        <v>6347</v>
      </c>
      <c r="I4354" t="s">
        <v>6547</v>
      </c>
      <c r="N4354" t="s">
        <v>6349</v>
      </c>
      <c r="O4354" s="5">
        <f>0</f>
        <v>0</v>
      </c>
    </row>
    <row r="4355" spans="1:15" hidden="1" x14ac:dyDescent="0.35">
      <c r="A4355" t="s">
        <v>6942</v>
      </c>
      <c r="B4355" t="s">
        <v>2805</v>
      </c>
      <c r="C4355" t="s">
        <v>6363</v>
      </c>
      <c r="D4355" t="s">
        <v>6260</v>
      </c>
      <c r="E4355" t="s">
        <v>119</v>
      </c>
      <c r="F4355" t="s">
        <v>119</v>
      </c>
      <c r="G4355" t="s">
        <v>162</v>
      </c>
      <c r="H4355" t="s">
        <v>6347</v>
      </c>
      <c r="I4355" t="s">
        <v>6533</v>
      </c>
      <c r="N4355" t="s">
        <v>6349</v>
      </c>
      <c r="O4355" s="5">
        <f>0</f>
        <v>0</v>
      </c>
    </row>
    <row r="4356" spans="1:15" hidden="1" x14ac:dyDescent="0.35">
      <c r="A4356" t="s">
        <v>6942</v>
      </c>
      <c r="B4356" t="s">
        <v>2805</v>
      </c>
      <c r="C4356" t="s">
        <v>6363</v>
      </c>
      <c r="D4356" t="s">
        <v>6260</v>
      </c>
      <c r="E4356" t="s">
        <v>119</v>
      </c>
      <c r="F4356" t="s">
        <v>119</v>
      </c>
      <c r="G4356" t="s">
        <v>154</v>
      </c>
      <c r="H4356" t="s">
        <v>5707</v>
      </c>
      <c r="I4356" t="s">
        <v>6546</v>
      </c>
      <c r="N4356" t="s">
        <v>6349</v>
      </c>
      <c r="O4356" s="5">
        <f>0</f>
        <v>0</v>
      </c>
    </row>
    <row r="4357" spans="1:15" hidden="1" x14ac:dyDescent="0.35">
      <c r="A4357" t="s">
        <v>6942</v>
      </c>
      <c r="B4357" t="s">
        <v>3088</v>
      </c>
      <c r="C4357" t="s">
        <v>6481</v>
      </c>
      <c r="D4357" t="s">
        <v>7737</v>
      </c>
      <c r="E4357" t="s">
        <v>119</v>
      </c>
      <c r="F4357" t="s">
        <v>119</v>
      </c>
      <c r="G4357" t="s">
        <v>162</v>
      </c>
      <c r="H4357" t="s">
        <v>6347</v>
      </c>
      <c r="I4357" t="s">
        <v>6483</v>
      </c>
      <c r="N4357" t="s">
        <v>6349</v>
      </c>
      <c r="O4357" s="5">
        <f>0</f>
        <v>0</v>
      </c>
    </row>
    <row r="4358" spans="1:15" hidden="1" x14ac:dyDescent="0.35">
      <c r="A4358" t="s">
        <v>6942</v>
      </c>
      <c r="B4358" t="s">
        <v>3088</v>
      </c>
      <c r="C4358" t="s">
        <v>6481</v>
      </c>
      <c r="D4358" t="s">
        <v>7737</v>
      </c>
      <c r="E4358" t="s">
        <v>119</v>
      </c>
      <c r="F4358" t="s">
        <v>119</v>
      </c>
      <c r="G4358" t="s">
        <v>161</v>
      </c>
      <c r="H4358" t="s">
        <v>5707</v>
      </c>
      <c r="I4358" t="s">
        <v>6482</v>
      </c>
      <c r="N4358" t="s">
        <v>6349</v>
      </c>
      <c r="O4358" s="5">
        <f>0</f>
        <v>0</v>
      </c>
    </row>
    <row r="4359" spans="1:15" hidden="1" x14ac:dyDescent="0.35">
      <c r="A4359" t="s">
        <v>6942</v>
      </c>
      <c r="B4359" t="s">
        <v>3088</v>
      </c>
      <c r="C4359" t="s">
        <v>6481</v>
      </c>
      <c r="D4359" t="s">
        <v>7737</v>
      </c>
      <c r="E4359" t="s">
        <v>119</v>
      </c>
      <c r="F4359" t="s">
        <v>119</v>
      </c>
      <c r="G4359" t="s">
        <v>162</v>
      </c>
      <c r="H4359" t="s">
        <v>5707</v>
      </c>
      <c r="I4359" t="s">
        <v>6484</v>
      </c>
      <c r="N4359" t="s">
        <v>6349</v>
      </c>
      <c r="O4359" s="5">
        <f>0</f>
        <v>0</v>
      </c>
    </row>
    <row r="4360" spans="1:15" hidden="1" x14ac:dyDescent="0.35">
      <c r="A4360" t="s">
        <v>6942</v>
      </c>
      <c r="B4360" t="s">
        <v>3088</v>
      </c>
      <c r="C4360" t="s">
        <v>6485</v>
      </c>
      <c r="D4360" t="s">
        <v>5609</v>
      </c>
      <c r="E4360" t="s">
        <v>119</v>
      </c>
      <c r="F4360" t="s">
        <v>119</v>
      </c>
      <c r="G4360" t="s">
        <v>154</v>
      </c>
      <c r="H4360" t="s">
        <v>5707</v>
      </c>
      <c r="I4360" t="s">
        <v>6487</v>
      </c>
      <c r="N4360" t="s">
        <v>6349</v>
      </c>
      <c r="O4360" s="5">
        <f>0</f>
        <v>0</v>
      </c>
    </row>
    <row r="4361" spans="1:15" hidden="1" x14ac:dyDescent="0.35">
      <c r="A4361" t="s">
        <v>6942</v>
      </c>
      <c r="B4361" t="s">
        <v>3088</v>
      </c>
      <c r="C4361" t="s">
        <v>6485</v>
      </c>
      <c r="D4361" t="s">
        <v>5609</v>
      </c>
      <c r="E4361" t="s">
        <v>119</v>
      </c>
      <c r="F4361" t="s">
        <v>119</v>
      </c>
      <c r="G4361" t="s">
        <v>162</v>
      </c>
      <c r="H4361" t="s">
        <v>5707</v>
      </c>
      <c r="I4361" t="s">
        <v>6490</v>
      </c>
      <c r="N4361" t="s">
        <v>6349</v>
      </c>
      <c r="O4361" s="5">
        <f>0</f>
        <v>0</v>
      </c>
    </row>
    <row r="4362" spans="1:15" hidden="1" x14ac:dyDescent="0.35">
      <c r="A4362" t="s">
        <v>6942</v>
      </c>
      <c r="B4362" t="s">
        <v>3088</v>
      </c>
      <c r="C4362" t="s">
        <v>6485</v>
      </c>
      <c r="D4362" t="s">
        <v>5609</v>
      </c>
      <c r="E4362" t="s">
        <v>119</v>
      </c>
      <c r="F4362" t="s">
        <v>119</v>
      </c>
      <c r="G4362" t="s">
        <v>154</v>
      </c>
      <c r="H4362" t="s">
        <v>5707</v>
      </c>
      <c r="I4362" t="s">
        <v>6491</v>
      </c>
      <c r="N4362" t="s">
        <v>6349</v>
      </c>
      <c r="O4362" s="5">
        <f>0</f>
        <v>0</v>
      </c>
    </row>
    <row r="4363" spans="1:15" hidden="1" x14ac:dyDescent="0.35">
      <c r="A4363" t="s">
        <v>6942</v>
      </c>
      <c r="B4363" t="s">
        <v>3088</v>
      </c>
      <c r="C4363" t="s">
        <v>6485</v>
      </c>
      <c r="D4363" t="s">
        <v>5609</v>
      </c>
      <c r="E4363" t="s">
        <v>119</v>
      </c>
      <c r="F4363" t="s">
        <v>119</v>
      </c>
      <c r="G4363" t="s">
        <v>162</v>
      </c>
      <c r="H4363" t="s">
        <v>6347</v>
      </c>
      <c r="I4363" t="s">
        <v>6489</v>
      </c>
      <c r="N4363" t="s">
        <v>6349</v>
      </c>
      <c r="O4363" s="5">
        <f>0</f>
        <v>0</v>
      </c>
    </row>
    <row r="4364" spans="1:15" hidden="1" x14ac:dyDescent="0.35">
      <c r="A4364" t="s">
        <v>6942</v>
      </c>
      <c r="B4364" t="s">
        <v>3088</v>
      </c>
      <c r="C4364" t="s">
        <v>6485</v>
      </c>
      <c r="D4364" t="s">
        <v>5609</v>
      </c>
      <c r="E4364" t="s">
        <v>119</v>
      </c>
      <c r="F4364" t="s">
        <v>119</v>
      </c>
      <c r="G4364" t="s">
        <v>154</v>
      </c>
      <c r="H4364" t="s">
        <v>5707</v>
      </c>
      <c r="I4364" t="s">
        <v>6548</v>
      </c>
      <c r="N4364" t="s">
        <v>6349</v>
      </c>
      <c r="O4364" s="5">
        <f>0</f>
        <v>0</v>
      </c>
    </row>
    <row r="4365" spans="1:15" hidden="1" x14ac:dyDescent="0.35">
      <c r="A4365" t="s">
        <v>6942</v>
      </c>
      <c r="B4365" t="s">
        <v>3088</v>
      </c>
      <c r="C4365" t="s">
        <v>6485</v>
      </c>
      <c r="D4365" t="s">
        <v>5609</v>
      </c>
      <c r="E4365" t="s">
        <v>119</v>
      </c>
      <c r="F4365" t="s">
        <v>119</v>
      </c>
      <c r="G4365" t="s">
        <v>162</v>
      </c>
      <c r="H4365" t="s">
        <v>6347</v>
      </c>
      <c r="I4365" t="s">
        <v>6486</v>
      </c>
      <c r="N4365" t="s">
        <v>6349</v>
      </c>
      <c r="O4365" s="5">
        <f>0</f>
        <v>0</v>
      </c>
    </row>
    <row r="4366" spans="1:15" hidden="1" x14ac:dyDescent="0.35">
      <c r="A4366" t="s">
        <v>6942</v>
      </c>
      <c r="B4366" t="s">
        <v>144</v>
      </c>
      <c r="C4366" t="s">
        <v>7313</v>
      </c>
      <c r="D4366" t="s">
        <v>138</v>
      </c>
      <c r="E4366" t="s">
        <v>119</v>
      </c>
      <c r="F4366" t="s">
        <v>119</v>
      </c>
      <c r="G4366" t="s">
        <v>154</v>
      </c>
      <c r="H4366" t="s">
        <v>5707</v>
      </c>
      <c r="I4366" t="s">
        <v>6329</v>
      </c>
      <c r="N4366" t="s">
        <v>6349</v>
      </c>
      <c r="O4366" s="5">
        <f>0</f>
        <v>0</v>
      </c>
    </row>
  </sheetData>
  <conditionalFormatting sqref="G1:G1048576">
    <cfRule type="containsText" dxfId="148" priority="2" operator="containsText" text="Security">
      <formula>NOT(ISERROR(SEARCH("Security",G1)))</formula>
    </cfRule>
  </conditionalFormatting>
  <conditionalFormatting sqref="H1:H1048576">
    <cfRule type="containsText" dxfId="147" priority="1" operator="containsText" text="High">
      <formula>NOT(ISERROR(SEARCH("High",H1)))</formula>
    </cfRule>
  </conditionalFormatting>
  <hyperlinks>
    <hyperlink ref="F390" r:id="rId1" xr:uid="{00000000-0004-0000-0600-000000000000}"/>
    <hyperlink ref="F391" r:id="rId2" xr:uid="{00000000-0004-0000-0600-000001000000}"/>
    <hyperlink ref="F392" r:id="rId3" xr:uid="{00000000-0004-0000-0600-000002000000}"/>
    <hyperlink ref="F393" r:id="rId4" xr:uid="{00000000-0004-0000-0600-000003000000}"/>
    <hyperlink ref="F394" r:id="rId5" xr:uid="{00000000-0004-0000-0600-000004000000}"/>
    <hyperlink ref="F395" r:id="rId6" xr:uid="{00000000-0004-0000-0600-000005000000}"/>
    <hyperlink ref="F396" r:id="rId7" xr:uid="{00000000-0004-0000-0600-000006000000}"/>
    <hyperlink ref="F397" r:id="rId8" xr:uid="{00000000-0004-0000-0600-000007000000}"/>
    <hyperlink ref="F398" r:id="rId9" xr:uid="{00000000-0004-0000-0600-000008000000}"/>
    <hyperlink ref="F1123" r:id="rId10" xr:uid="{00000000-0004-0000-0600-000009000000}"/>
    <hyperlink ref="F1124" r:id="rId11" xr:uid="{00000000-0004-0000-0600-00000A000000}"/>
    <hyperlink ref="F1125" r:id="rId12" xr:uid="{00000000-0004-0000-0600-00000B000000}"/>
    <hyperlink ref="F1126" r:id="rId13" xr:uid="{00000000-0004-0000-0600-00000C000000}"/>
    <hyperlink ref="F1127" r:id="rId14" xr:uid="{00000000-0004-0000-0600-00000D000000}"/>
    <hyperlink ref="F1128" r:id="rId15" xr:uid="{00000000-0004-0000-0600-00000E000000}"/>
    <hyperlink ref="F1129" r:id="rId16" xr:uid="{00000000-0004-0000-0600-00000F000000}"/>
    <hyperlink ref="F1130" r:id="rId17" xr:uid="{00000000-0004-0000-0600-000010000000}"/>
    <hyperlink ref="F1131" r:id="rId18" xr:uid="{00000000-0004-0000-0600-000011000000}"/>
    <hyperlink ref="F1132" r:id="rId19" xr:uid="{00000000-0004-0000-0600-000012000000}"/>
    <hyperlink ref="F1133" r:id="rId20" xr:uid="{00000000-0004-0000-0600-000013000000}"/>
    <hyperlink ref="F1134" r:id="rId21" xr:uid="{00000000-0004-0000-0600-000014000000}"/>
    <hyperlink ref="F1135" r:id="rId22" xr:uid="{00000000-0004-0000-0600-000015000000}"/>
    <hyperlink ref="F1136" r:id="rId23" xr:uid="{00000000-0004-0000-0600-000016000000}"/>
    <hyperlink ref="F1137" r:id="rId24" xr:uid="{00000000-0004-0000-0600-000017000000}"/>
    <hyperlink ref="F1138" r:id="rId25" xr:uid="{00000000-0004-0000-0600-000018000000}"/>
    <hyperlink ref="F1139" r:id="rId26" xr:uid="{00000000-0004-0000-0600-000019000000}"/>
    <hyperlink ref="F1140" r:id="rId27" xr:uid="{00000000-0004-0000-0600-00001A000000}"/>
    <hyperlink ref="F1141" r:id="rId28" xr:uid="{00000000-0004-0000-0600-00001B000000}"/>
    <hyperlink ref="F1142" r:id="rId29" xr:uid="{00000000-0004-0000-0600-00001C000000}"/>
    <hyperlink ref="F1143" r:id="rId30" xr:uid="{00000000-0004-0000-0600-00001D000000}"/>
    <hyperlink ref="F1144" r:id="rId31" xr:uid="{00000000-0004-0000-0600-00001E000000}"/>
    <hyperlink ref="F1145" r:id="rId32" xr:uid="{00000000-0004-0000-0600-00001F000000}"/>
    <hyperlink ref="F1146" r:id="rId33" xr:uid="{00000000-0004-0000-0600-000020000000}"/>
    <hyperlink ref="F1147" r:id="rId34" xr:uid="{00000000-0004-0000-0600-000021000000}"/>
    <hyperlink ref="F1148" r:id="rId35" xr:uid="{00000000-0004-0000-0600-000022000000}"/>
    <hyperlink ref="F1579" r:id="rId36" xr:uid="{00000000-0004-0000-0600-000023000000}"/>
    <hyperlink ref="F1580" r:id="rId37" xr:uid="{00000000-0004-0000-0600-000024000000}"/>
    <hyperlink ref="F1581" r:id="rId38" xr:uid="{00000000-0004-0000-0600-000025000000}"/>
    <hyperlink ref="F1582" r:id="rId39" xr:uid="{00000000-0004-0000-0600-000026000000}"/>
    <hyperlink ref="F1583" r:id="rId40" xr:uid="{00000000-0004-0000-0600-000027000000}"/>
    <hyperlink ref="F1584" r:id="rId41" xr:uid="{00000000-0004-0000-0600-000028000000}"/>
    <hyperlink ref="F1585" r:id="rId42" xr:uid="{00000000-0004-0000-0600-000029000000}"/>
    <hyperlink ref="F1586" r:id="rId43" xr:uid="{00000000-0004-0000-0600-00002A000000}"/>
    <hyperlink ref="F1587" r:id="rId44" xr:uid="{00000000-0004-0000-0600-00002B000000}"/>
    <hyperlink ref="F1588" r:id="rId45" xr:uid="{00000000-0004-0000-0600-00002C000000}"/>
    <hyperlink ref="F1589" r:id="rId46" xr:uid="{00000000-0004-0000-0600-00002D000000}"/>
    <hyperlink ref="F1590" r:id="rId47" xr:uid="{00000000-0004-0000-0600-00002E000000}"/>
    <hyperlink ref="F1591" r:id="rId48" xr:uid="{00000000-0004-0000-0600-00002F000000}"/>
    <hyperlink ref="F1592" r:id="rId49" xr:uid="{00000000-0004-0000-0600-000030000000}"/>
    <hyperlink ref="F1593" r:id="rId50" xr:uid="{00000000-0004-0000-0600-000031000000}"/>
    <hyperlink ref="F1594" r:id="rId51" xr:uid="{00000000-0004-0000-0600-000032000000}"/>
    <hyperlink ref="F1595" r:id="rId52" xr:uid="{00000000-0004-0000-0600-000033000000}"/>
    <hyperlink ref="F1596" r:id="rId53" xr:uid="{00000000-0004-0000-0600-000034000000}"/>
    <hyperlink ref="F1597" r:id="rId54" xr:uid="{00000000-0004-0000-0600-000035000000}"/>
    <hyperlink ref="F1598" r:id="rId55" xr:uid="{00000000-0004-0000-0600-000036000000}"/>
    <hyperlink ref="F1599" r:id="rId56" xr:uid="{00000000-0004-0000-0600-000037000000}"/>
    <hyperlink ref="F1808" r:id="rId57" xr:uid="{00000000-0004-0000-0600-000038000000}"/>
    <hyperlink ref="F1809" r:id="rId58" xr:uid="{00000000-0004-0000-0600-000039000000}"/>
    <hyperlink ref="F1810" r:id="rId59" xr:uid="{00000000-0004-0000-0600-00003A000000}"/>
    <hyperlink ref="F1821" r:id="rId60" xr:uid="{00000000-0004-0000-0600-00003B000000}"/>
    <hyperlink ref="F1822" r:id="rId61" xr:uid="{00000000-0004-0000-0600-00003C000000}"/>
    <hyperlink ref="F1823" r:id="rId62" xr:uid="{00000000-0004-0000-0600-00003D000000}"/>
    <hyperlink ref="F1824" r:id="rId63" xr:uid="{00000000-0004-0000-0600-00003E000000}"/>
    <hyperlink ref="F1825" r:id="rId64" xr:uid="{00000000-0004-0000-0600-00003F000000}"/>
    <hyperlink ref="F1826" r:id="rId65" xr:uid="{00000000-0004-0000-0600-000040000000}"/>
    <hyperlink ref="F1827" r:id="rId66" xr:uid="{00000000-0004-0000-0600-000041000000}"/>
    <hyperlink ref="F1828" r:id="rId67" xr:uid="{00000000-0004-0000-0600-000042000000}"/>
    <hyperlink ref="F1829" r:id="rId68" xr:uid="{00000000-0004-0000-0600-000043000000}"/>
    <hyperlink ref="F1830" r:id="rId69" xr:uid="{00000000-0004-0000-0600-000044000000}"/>
    <hyperlink ref="F1831" r:id="rId70" xr:uid="{00000000-0004-0000-0600-000045000000}"/>
    <hyperlink ref="F1832" r:id="rId71" xr:uid="{00000000-0004-0000-0600-000046000000}"/>
    <hyperlink ref="F1833" r:id="rId72" xr:uid="{00000000-0004-0000-0600-000047000000}"/>
    <hyperlink ref="F1834" r:id="rId73" xr:uid="{00000000-0004-0000-0600-000048000000}"/>
    <hyperlink ref="F1835" r:id="rId74" xr:uid="{00000000-0004-0000-0600-000049000000}"/>
    <hyperlink ref="F1836" r:id="rId75" xr:uid="{00000000-0004-0000-0600-00004A000000}"/>
    <hyperlink ref="F1837" r:id="rId76" xr:uid="{00000000-0004-0000-0600-00004B000000}"/>
    <hyperlink ref="F1838" r:id="rId77" xr:uid="{00000000-0004-0000-0600-00004C000000}"/>
    <hyperlink ref="F1839" r:id="rId78" xr:uid="{00000000-0004-0000-0600-00004D000000}"/>
    <hyperlink ref="F1840" r:id="rId79" xr:uid="{00000000-0004-0000-0600-00004E000000}"/>
    <hyperlink ref="F1841" r:id="rId80" xr:uid="{00000000-0004-0000-0600-00004F000000}"/>
    <hyperlink ref="F1842" r:id="rId81" xr:uid="{00000000-0004-0000-0600-000050000000}"/>
    <hyperlink ref="F1843" r:id="rId82" xr:uid="{00000000-0004-0000-0600-000051000000}"/>
    <hyperlink ref="F1844" r:id="rId83" xr:uid="{00000000-0004-0000-0600-000052000000}"/>
    <hyperlink ref="F1845" r:id="rId84" xr:uid="{00000000-0004-0000-0600-000053000000}"/>
    <hyperlink ref="F1846" r:id="rId85" xr:uid="{00000000-0004-0000-0600-000054000000}"/>
    <hyperlink ref="F1847" r:id="rId86" xr:uid="{00000000-0004-0000-0600-000055000000}"/>
    <hyperlink ref="F1848" r:id="rId87" xr:uid="{00000000-0004-0000-0600-000056000000}"/>
    <hyperlink ref="F1849" r:id="rId88" xr:uid="{00000000-0004-0000-0600-000057000000}"/>
    <hyperlink ref="F1850" r:id="rId89" xr:uid="{00000000-0004-0000-0600-000058000000}"/>
    <hyperlink ref="F1851" r:id="rId90" xr:uid="{00000000-0004-0000-0600-000059000000}"/>
    <hyperlink ref="F1852" r:id="rId91" xr:uid="{00000000-0004-0000-0600-00005A000000}"/>
    <hyperlink ref="F1853" r:id="rId92" xr:uid="{00000000-0004-0000-0600-00005B000000}"/>
    <hyperlink ref="F1854" r:id="rId93" xr:uid="{00000000-0004-0000-0600-00005C000000}"/>
    <hyperlink ref="F1855" r:id="rId94" xr:uid="{00000000-0004-0000-0600-00005D000000}"/>
    <hyperlink ref="F1856" r:id="rId95" xr:uid="{00000000-0004-0000-0600-00005E000000}"/>
    <hyperlink ref="F1857" r:id="rId96" xr:uid="{00000000-0004-0000-0600-00005F000000}"/>
    <hyperlink ref="F1858" r:id="rId97" xr:uid="{00000000-0004-0000-0600-000060000000}"/>
    <hyperlink ref="F1859" r:id="rId98" xr:uid="{00000000-0004-0000-0600-000061000000}"/>
    <hyperlink ref="F1860" r:id="rId99" xr:uid="{00000000-0004-0000-0600-000062000000}"/>
    <hyperlink ref="F1861" r:id="rId100" xr:uid="{00000000-0004-0000-0600-000063000000}"/>
    <hyperlink ref="F1862" r:id="rId101" xr:uid="{00000000-0004-0000-0600-000064000000}"/>
    <hyperlink ref="F1863" r:id="rId102" xr:uid="{00000000-0004-0000-0600-000065000000}"/>
    <hyperlink ref="F1864" r:id="rId103" xr:uid="{00000000-0004-0000-0600-000066000000}"/>
    <hyperlink ref="F1865" r:id="rId104" xr:uid="{00000000-0004-0000-0600-000067000000}"/>
    <hyperlink ref="F1866" r:id="rId105" xr:uid="{00000000-0004-0000-0600-000068000000}"/>
    <hyperlink ref="F1867" r:id="rId106" xr:uid="{00000000-0004-0000-0600-000069000000}"/>
    <hyperlink ref="F1868" r:id="rId107" xr:uid="{00000000-0004-0000-0600-00006A000000}"/>
    <hyperlink ref="F1869" r:id="rId108" xr:uid="{00000000-0004-0000-0600-00006B000000}"/>
    <hyperlink ref="F1870" r:id="rId109" xr:uid="{00000000-0004-0000-0600-00006C000000}"/>
    <hyperlink ref="F1871" r:id="rId110" xr:uid="{00000000-0004-0000-0600-00006D000000}"/>
    <hyperlink ref="F1872" r:id="rId111" xr:uid="{00000000-0004-0000-0600-00006E000000}"/>
    <hyperlink ref="F1873" r:id="rId112" xr:uid="{00000000-0004-0000-0600-00006F000000}"/>
    <hyperlink ref="F1874" r:id="rId113" xr:uid="{00000000-0004-0000-0600-000070000000}"/>
    <hyperlink ref="F1875" r:id="rId114" xr:uid="{00000000-0004-0000-0600-000071000000}"/>
    <hyperlink ref="F1876" r:id="rId115" xr:uid="{00000000-0004-0000-0600-000072000000}"/>
    <hyperlink ref="F1877" r:id="rId116" xr:uid="{00000000-0004-0000-0600-000073000000}"/>
    <hyperlink ref="F1878" r:id="rId117" xr:uid="{00000000-0004-0000-0600-000074000000}"/>
    <hyperlink ref="F1879" r:id="rId118" xr:uid="{00000000-0004-0000-0600-000075000000}"/>
    <hyperlink ref="F1880" r:id="rId119" xr:uid="{00000000-0004-0000-0600-000076000000}"/>
    <hyperlink ref="F1881" r:id="rId120" xr:uid="{00000000-0004-0000-0600-000077000000}"/>
    <hyperlink ref="F1882" r:id="rId121" xr:uid="{00000000-0004-0000-0600-000078000000}"/>
    <hyperlink ref="F1883" r:id="rId122" xr:uid="{00000000-0004-0000-0600-000079000000}"/>
    <hyperlink ref="F1884" r:id="rId123" xr:uid="{00000000-0004-0000-0600-00007A000000}"/>
    <hyperlink ref="F1885" r:id="rId124" xr:uid="{00000000-0004-0000-0600-00007B000000}"/>
    <hyperlink ref="F1886" r:id="rId125" xr:uid="{00000000-0004-0000-0600-00007C000000}"/>
    <hyperlink ref="F1887" r:id="rId126" xr:uid="{00000000-0004-0000-0600-00007D000000}"/>
    <hyperlink ref="F2844" r:id="rId127" xr:uid="{00000000-0004-0000-0600-00007E000000}"/>
    <hyperlink ref="F2845" r:id="rId128" xr:uid="{00000000-0004-0000-0600-00007F000000}"/>
    <hyperlink ref="F2846" r:id="rId129" xr:uid="{00000000-0004-0000-0600-000080000000}"/>
    <hyperlink ref="F2847" r:id="rId130" xr:uid="{00000000-0004-0000-0600-000081000000}"/>
    <hyperlink ref="F2848" r:id="rId131" xr:uid="{00000000-0004-0000-0600-000082000000}"/>
    <hyperlink ref="F2849" r:id="rId132" xr:uid="{00000000-0004-0000-0600-000083000000}"/>
    <hyperlink ref="F2850" r:id="rId133" xr:uid="{00000000-0004-0000-0600-000084000000}"/>
    <hyperlink ref="F2851" r:id="rId134" xr:uid="{00000000-0004-0000-0600-000085000000}"/>
    <hyperlink ref="F2852" r:id="rId135" xr:uid="{00000000-0004-0000-0600-000086000000}"/>
    <hyperlink ref="F2853" r:id="rId136" xr:uid="{00000000-0004-0000-0600-000087000000}"/>
    <hyperlink ref="F2854" r:id="rId137" xr:uid="{00000000-0004-0000-0600-000088000000}"/>
    <hyperlink ref="F2855" r:id="rId138" xr:uid="{00000000-0004-0000-0600-000089000000}"/>
    <hyperlink ref="F2856" r:id="rId139" xr:uid="{00000000-0004-0000-0600-00008A000000}"/>
    <hyperlink ref="F2857" r:id="rId140" xr:uid="{00000000-0004-0000-0600-00008B000000}"/>
    <hyperlink ref="F2858" r:id="rId141" xr:uid="{00000000-0004-0000-0600-00008C000000}"/>
    <hyperlink ref="F2859" r:id="rId142" xr:uid="{00000000-0004-0000-0600-00008D000000}"/>
    <hyperlink ref="F2860" r:id="rId143" xr:uid="{00000000-0004-0000-0600-00008E000000}"/>
    <hyperlink ref="F2861" r:id="rId144" xr:uid="{00000000-0004-0000-0600-00008F000000}"/>
    <hyperlink ref="F2862" r:id="rId145" xr:uid="{00000000-0004-0000-0600-000090000000}"/>
    <hyperlink ref="F2863" r:id="rId146" xr:uid="{00000000-0004-0000-0600-000091000000}"/>
    <hyperlink ref="F2864" r:id="rId147" xr:uid="{00000000-0004-0000-0600-000092000000}"/>
    <hyperlink ref="F2865" r:id="rId148" xr:uid="{00000000-0004-0000-0600-000093000000}"/>
    <hyperlink ref="F2866" r:id="rId149" xr:uid="{00000000-0004-0000-0600-000094000000}"/>
    <hyperlink ref="F2867" r:id="rId150" xr:uid="{00000000-0004-0000-0600-000095000000}"/>
    <hyperlink ref="F2868" r:id="rId151" xr:uid="{00000000-0004-0000-0600-000096000000}"/>
    <hyperlink ref="F2869" r:id="rId152" xr:uid="{00000000-0004-0000-0600-000097000000}"/>
    <hyperlink ref="F2870" r:id="rId153" xr:uid="{00000000-0004-0000-0600-000098000000}"/>
    <hyperlink ref="F3231" r:id="rId154" xr:uid="{00000000-0004-0000-0600-000099000000}"/>
    <hyperlink ref="F3232" r:id="rId155" xr:uid="{00000000-0004-0000-0600-00009A000000}"/>
    <hyperlink ref="F3233" r:id="rId156" xr:uid="{00000000-0004-0000-0600-00009B000000}"/>
    <hyperlink ref="F3234" r:id="rId157" xr:uid="{00000000-0004-0000-0600-00009C000000}"/>
    <hyperlink ref="F3235" r:id="rId158" xr:uid="{00000000-0004-0000-0600-00009D000000}"/>
    <hyperlink ref="F3236" r:id="rId159" xr:uid="{00000000-0004-0000-0600-00009E000000}"/>
    <hyperlink ref="F3237" r:id="rId160" xr:uid="{00000000-0004-0000-0600-00009F000000}"/>
    <hyperlink ref="F3238" r:id="rId161" xr:uid="{00000000-0004-0000-0600-0000A0000000}"/>
    <hyperlink ref="F3239" r:id="rId162" xr:uid="{00000000-0004-0000-0600-0000A1000000}"/>
    <hyperlink ref="F3240" r:id="rId163" xr:uid="{00000000-0004-0000-0600-0000A2000000}"/>
    <hyperlink ref="F3241" r:id="rId164" xr:uid="{00000000-0004-0000-0600-0000A3000000}"/>
    <hyperlink ref="F4064" r:id="rId165" xr:uid="{00000000-0004-0000-0600-0000A4000000}"/>
    <hyperlink ref="F4065" r:id="rId166" xr:uid="{00000000-0004-0000-0600-0000A5000000}"/>
    <hyperlink ref="F4066" r:id="rId167" xr:uid="{00000000-0004-0000-0600-0000A6000000}"/>
    <hyperlink ref="F4067" r:id="rId168" xr:uid="{00000000-0004-0000-0600-0000A7000000}"/>
    <hyperlink ref="F4068" r:id="rId169" xr:uid="{00000000-0004-0000-0600-0000A8000000}"/>
    <hyperlink ref="F4069" r:id="rId170" xr:uid="{00000000-0004-0000-0600-0000A9000000}"/>
    <hyperlink ref="F4070" r:id="rId171" xr:uid="{00000000-0004-0000-0600-0000AA000000}"/>
    <hyperlink ref="F4071" r:id="rId172" xr:uid="{00000000-0004-0000-0600-0000AB000000}"/>
    <hyperlink ref="F4072" r:id="rId173" xr:uid="{00000000-0004-0000-0600-0000AC000000}"/>
    <hyperlink ref="F4073" r:id="rId174" xr:uid="{00000000-0004-0000-0600-0000AD000000}"/>
    <hyperlink ref="F4074" r:id="rId175" xr:uid="{00000000-0004-0000-0600-0000AE000000}"/>
    <hyperlink ref="F4075" r:id="rId176" xr:uid="{00000000-0004-0000-0600-0000AF000000}"/>
    <hyperlink ref="F4076" r:id="rId177" xr:uid="{00000000-0004-0000-0600-0000B0000000}"/>
    <hyperlink ref="F4077" r:id="rId178" xr:uid="{00000000-0004-0000-0600-0000B1000000}"/>
    <hyperlink ref="F4078" r:id="rId179" xr:uid="{00000000-0004-0000-0600-0000B2000000}"/>
    <hyperlink ref="F4308" r:id="rId180" xr:uid="{00000000-0004-0000-0600-0000B3000000}"/>
    <hyperlink ref="F4309" r:id="rId181" xr:uid="{00000000-0004-0000-0600-0000B4000000}"/>
    <hyperlink ref="F4310" r:id="rId182" xr:uid="{00000000-0004-0000-0600-0000B5000000}"/>
    <hyperlink ref="F4311" r:id="rId183" xr:uid="{00000000-0004-0000-0600-0000B6000000}"/>
    <hyperlink ref="F4312" r:id="rId184" xr:uid="{00000000-0004-0000-0600-0000B7000000}"/>
    <hyperlink ref="F4313" r:id="rId185" xr:uid="{00000000-0004-0000-0600-0000B8000000}"/>
    <hyperlink ref="F4314" r:id="rId186" xr:uid="{00000000-0004-0000-0600-0000B9000000}"/>
    <hyperlink ref="F4315" r:id="rId187" xr:uid="{00000000-0004-0000-0600-0000BA000000}"/>
    <hyperlink ref="F4316" r:id="rId188" xr:uid="{00000000-0004-0000-0600-0000BB000000}"/>
    <hyperlink ref="F4317" r:id="rId189" xr:uid="{00000000-0004-0000-0600-0000BC000000}"/>
    <hyperlink ref="F4318" r:id="rId190" xr:uid="{00000000-0004-0000-0600-0000BD000000}"/>
    <hyperlink ref="F4319" r:id="rId191" xr:uid="{00000000-0004-0000-0600-0000BE000000}"/>
    <hyperlink ref="F4320" r:id="rId192" xr:uid="{00000000-0004-0000-0600-0000BF000000}"/>
    <hyperlink ref="F4321" r:id="rId193" xr:uid="{00000000-0004-0000-0600-0000C0000000}"/>
    <hyperlink ref="F4322" r:id="rId194" xr:uid="{00000000-0004-0000-0600-0000C1000000}"/>
    <hyperlink ref="F4323" r:id="rId195" xr:uid="{00000000-0004-0000-0600-0000C2000000}"/>
    <hyperlink ref="F4324" r:id="rId196" xr:uid="{00000000-0004-0000-0600-0000C3000000}"/>
    <hyperlink ref="F4325" r:id="rId197" xr:uid="{00000000-0004-0000-0600-0000C4000000}"/>
    <hyperlink ref="F4326" r:id="rId198" xr:uid="{00000000-0004-0000-0600-0000C5000000}"/>
    <hyperlink ref="F4327" r:id="rId199" xr:uid="{00000000-0004-0000-0600-0000C6000000}"/>
    <hyperlink ref="F4328" r:id="rId200" xr:uid="{00000000-0004-0000-0600-0000C7000000}"/>
  </hyperlinks>
  <pageMargins left="0.7" right="0.7" top="0.75" bottom="0.75" header="0.3" footer="0.3"/>
  <tableParts count="1">
    <tablePart r:id="rId20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
  <sheetViews>
    <sheetView workbookViewId="0"/>
  </sheetViews>
  <sheetFormatPr baseColWidth="10" defaultColWidth="8.90625" defaultRowHeight="14.5" x14ac:dyDescent="0.35"/>
  <cols>
    <col min="1" max="1" width="21.1796875" customWidth="1"/>
    <col min="2" max="2" width="24.453125" customWidth="1"/>
    <col min="3" max="3" width="15.54296875" customWidth="1"/>
    <col min="4" max="4" width="17.81640625" customWidth="1"/>
    <col min="5" max="5" width="13.81640625" customWidth="1"/>
    <col min="6" max="6" width="17.81640625" customWidth="1"/>
    <col min="7" max="7" width="15.1796875" customWidth="1"/>
    <col min="8" max="8" width="19.90625" customWidth="1"/>
    <col min="9" max="9" width="19.453125" customWidth="1"/>
    <col min="10" max="10" width="22.453125" customWidth="1"/>
    <col min="11" max="11" width="18" customWidth="1"/>
    <col min="12" max="12" width="27" customWidth="1"/>
    <col min="13" max="13" width="17.90625" customWidth="1"/>
    <col min="14" max="14" width="14.54296875" customWidth="1"/>
    <col min="15" max="15" width="17.36328125" customWidth="1"/>
    <col min="16" max="16" width="11.6328125" customWidth="1"/>
    <col min="17" max="17" width="20.453125" customWidth="1"/>
    <col min="18" max="18" width="18.08984375" customWidth="1"/>
    <col min="19" max="19" width="30.36328125" customWidth="1"/>
    <col min="20" max="20" width="23.54296875" customWidth="1"/>
    <col min="21" max="21" width="20" customWidth="1"/>
    <col min="22" max="22" width="13.81640625" customWidth="1"/>
    <col min="23" max="23" width="33.1796875" customWidth="1"/>
    <col min="24" max="24" width="34.453125" customWidth="1"/>
    <col min="25" max="25" width="20.453125" customWidth="1"/>
    <col min="26" max="26" width="11.36328125" customWidth="1"/>
    <col min="27" max="27" width="24.1796875" customWidth="1"/>
    <col min="28" max="28" width="19.453125" customWidth="1"/>
    <col min="29" max="29" width="20.453125" customWidth="1"/>
    <col min="30" max="30" width="13.6328125" customWidth="1"/>
  </cols>
  <sheetData>
    <row r="1" spans="1:30" x14ac:dyDescent="0.35">
      <c r="A1" s="1" t="s">
        <v>93</v>
      </c>
      <c r="B1" s="1" t="s">
        <v>94</v>
      </c>
      <c r="C1" s="1" t="s">
        <v>95</v>
      </c>
      <c r="D1" s="1" t="s">
        <v>96</v>
      </c>
      <c r="E1" s="1" t="s">
        <v>97</v>
      </c>
      <c r="F1" s="1" t="s">
        <v>4</v>
      </c>
      <c r="G1" s="1" t="s">
        <v>5</v>
      </c>
      <c r="H1" s="1" t="s">
        <v>98</v>
      </c>
      <c r="I1" s="1" t="s">
        <v>99</v>
      </c>
      <c r="J1" s="1" t="s">
        <v>100</v>
      </c>
      <c r="K1" s="1" t="s">
        <v>101</v>
      </c>
      <c r="L1" s="1" t="s">
        <v>102</v>
      </c>
      <c r="M1" s="1" t="s">
        <v>103</v>
      </c>
      <c r="N1" s="1" t="s">
        <v>104</v>
      </c>
      <c r="O1" s="1" t="s">
        <v>105</v>
      </c>
      <c r="P1" s="1" t="s">
        <v>106</v>
      </c>
      <c r="Q1" s="1" t="s">
        <v>107</v>
      </c>
      <c r="R1" s="1" t="s">
        <v>8</v>
      </c>
      <c r="S1" s="1" t="s">
        <v>108</v>
      </c>
      <c r="T1" s="1" t="s">
        <v>109</v>
      </c>
      <c r="U1" s="1" t="s">
        <v>110</v>
      </c>
      <c r="V1" s="1" t="s">
        <v>111</v>
      </c>
      <c r="W1" s="1" t="s">
        <v>112</v>
      </c>
      <c r="X1" s="1" t="s">
        <v>113</v>
      </c>
      <c r="Y1" s="1" t="s">
        <v>114</v>
      </c>
      <c r="Z1" s="1" t="s">
        <v>115</v>
      </c>
      <c r="AA1" s="1" t="s">
        <v>116</v>
      </c>
      <c r="AB1" s="1" t="s">
        <v>117</v>
      </c>
      <c r="AC1" s="1" t="s">
        <v>118</v>
      </c>
      <c r="AD1" s="1" t="s">
        <v>18</v>
      </c>
    </row>
    <row r="2" spans="1:30" x14ac:dyDescent="0.35">
      <c r="A2" s="1"/>
      <c r="B2" s="1"/>
      <c r="C2" s="1"/>
      <c r="D2" s="1"/>
      <c r="E2" s="1"/>
      <c r="F2" s="1"/>
      <c r="G2" s="1"/>
      <c r="H2" s="1"/>
      <c r="I2" s="1"/>
      <c r="J2" s="1" t="s">
        <v>119</v>
      </c>
      <c r="K2" s="1" t="s">
        <v>68</v>
      </c>
      <c r="L2" s="1" t="s">
        <v>76</v>
      </c>
      <c r="M2" s="1" t="s">
        <v>120</v>
      </c>
      <c r="N2" s="1" t="s">
        <v>22</v>
      </c>
      <c r="O2" s="1" t="s">
        <v>71</v>
      </c>
      <c r="P2" s="1" t="s">
        <v>121</v>
      </c>
      <c r="Q2" s="1" t="s">
        <v>73</v>
      </c>
      <c r="R2" s="1"/>
      <c r="S2" s="1"/>
      <c r="T2" s="1" t="s">
        <v>122</v>
      </c>
      <c r="U2" s="1" t="s">
        <v>123</v>
      </c>
      <c r="V2" s="1" t="s">
        <v>124</v>
      </c>
      <c r="W2" s="1">
        <v>5</v>
      </c>
      <c r="X2" s="1">
        <v>0</v>
      </c>
      <c r="Y2" s="1" t="s">
        <v>125</v>
      </c>
      <c r="Z2" s="1" t="s">
        <v>126</v>
      </c>
      <c r="AA2" s="1" t="s">
        <v>119</v>
      </c>
      <c r="AB2" s="1" t="s">
        <v>119</v>
      </c>
      <c r="AC2" s="1" t="s">
        <v>127</v>
      </c>
      <c r="AD2" s="1">
        <v>1</v>
      </c>
    </row>
  </sheetData>
  <conditionalFormatting sqref="E2:E100">
    <cfRule type="containsText" dxfId="146" priority="1" operator="containsText" text="">
      <formula>NOT(ISERROR(SEARCH("",E2)))</formula>
    </cfRule>
  </conditionalFormatting>
  <conditionalFormatting sqref="P1:P1048576">
    <cfRule type="containsText" dxfId="145" priority="2" operator="containsText" text="failed">
      <formula>NOT(ISERROR(SEARCH("failed",P1)))</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7"/>
  <sheetViews>
    <sheetView workbookViewId="0"/>
  </sheetViews>
  <sheetFormatPr baseColWidth="10" defaultColWidth="9.08984375" defaultRowHeight="14.5" x14ac:dyDescent="0.35"/>
  <cols>
    <col min="1" max="1" width="17.54296875" style="1" customWidth="1"/>
    <col min="2" max="2" width="12.453125" style="1" customWidth="1"/>
    <col min="3" max="3" width="13.36328125" style="1" customWidth="1"/>
    <col min="4" max="4" width="9.36328125" style="1" customWidth="1"/>
    <col min="5" max="5" width="13.6328125" style="1" customWidth="1"/>
    <col min="6" max="6" width="55" style="4" customWidth="1"/>
    <col min="7" max="7" width="19.1796875" style="1" customWidth="1"/>
    <col min="8" max="8" width="24.08984375" style="1" customWidth="1"/>
    <col min="9" max="9" width="42.54296875" style="1" customWidth="1"/>
    <col min="10" max="14" width="80" style="4" customWidth="1"/>
    <col min="15" max="15" width="9.08984375" style="3" customWidth="1"/>
    <col min="16" max="16384" width="9.08984375" style="3"/>
  </cols>
  <sheetData>
    <row r="1" spans="1:14" x14ac:dyDescent="0.35">
      <c r="A1" s="1" t="s">
        <v>0</v>
      </c>
      <c r="B1" s="1" t="s">
        <v>298</v>
      </c>
      <c r="C1" s="1" t="s">
        <v>299</v>
      </c>
      <c r="D1" s="1" t="s">
        <v>59</v>
      </c>
      <c r="E1" s="1" t="s">
        <v>300</v>
      </c>
      <c r="F1" s="4" t="s">
        <v>301</v>
      </c>
      <c r="G1" s="1" t="s">
        <v>302</v>
      </c>
      <c r="H1" s="1" t="s">
        <v>303</v>
      </c>
      <c r="I1" s="1" t="s">
        <v>304</v>
      </c>
      <c r="J1" s="4" t="s">
        <v>305</v>
      </c>
      <c r="K1" s="4" t="s">
        <v>306</v>
      </c>
      <c r="L1" s="4" t="s">
        <v>307</v>
      </c>
      <c r="M1" s="4" t="s">
        <v>308</v>
      </c>
      <c r="N1" s="4" t="s">
        <v>309</v>
      </c>
    </row>
    <row r="2" spans="1:14" ht="101.5" x14ac:dyDescent="0.35">
      <c r="A2" s="1" t="s">
        <v>153</v>
      </c>
      <c r="B2" s="1" t="s">
        <v>310</v>
      </c>
      <c r="C2" s="1" t="s">
        <v>311</v>
      </c>
      <c r="D2" s="1" t="s">
        <v>312</v>
      </c>
      <c r="E2" s="1" t="s">
        <v>313</v>
      </c>
      <c r="F2" s="4" t="s">
        <v>314</v>
      </c>
      <c r="G2" s="1" t="s">
        <v>315</v>
      </c>
      <c r="H2" s="1" t="s">
        <v>316</v>
      </c>
      <c r="I2" s="1" t="s">
        <v>317</v>
      </c>
      <c r="J2" s="4" t="s">
        <v>318</v>
      </c>
      <c r="K2" s="4" t="s">
        <v>319</v>
      </c>
      <c r="L2" s="4" t="s">
        <v>320</v>
      </c>
      <c r="M2" s="4" t="s">
        <v>321</v>
      </c>
      <c r="N2" s="4" t="s">
        <v>322</v>
      </c>
    </row>
    <row r="3" spans="1:14" ht="116" x14ac:dyDescent="0.35">
      <c r="A3" s="1" t="s">
        <v>153</v>
      </c>
      <c r="B3" s="1" t="s">
        <v>323</v>
      </c>
      <c r="C3" s="1" t="s">
        <v>311</v>
      </c>
      <c r="D3" s="1" t="s">
        <v>312</v>
      </c>
      <c r="E3" s="1" t="s">
        <v>324</v>
      </c>
      <c r="F3" s="4" t="s">
        <v>325</v>
      </c>
      <c r="G3" s="1" t="s">
        <v>326</v>
      </c>
      <c r="H3" s="1" t="s">
        <v>327</v>
      </c>
      <c r="I3" s="1" t="s">
        <v>328</v>
      </c>
      <c r="J3" s="4" t="s">
        <v>329</v>
      </c>
      <c r="K3" s="4" t="s">
        <v>330</v>
      </c>
      <c r="L3" s="4" t="s">
        <v>331</v>
      </c>
      <c r="M3" s="4" t="s">
        <v>332</v>
      </c>
      <c r="N3" s="4" t="s">
        <v>333</v>
      </c>
    </row>
    <row r="4" spans="1:14" ht="58" x14ac:dyDescent="0.35">
      <c r="A4" s="1" t="s">
        <v>153</v>
      </c>
      <c r="B4" s="1" t="s">
        <v>334</v>
      </c>
      <c r="C4" s="1" t="s">
        <v>311</v>
      </c>
      <c r="D4" s="1" t="s">
        <v>312</v>
      </c>
      <c r="E4" s="1" t="s">
        <v>324</v>
      </c>
      <c r="F4" s="4" t="s">
        <v>335</v>
      </c>
      <c r="G4" s="1" t="s">
        <v>336</v>
      </c>
      <c r="H4" s="1" t="s">
        <v>337</v>
      </c>
      <c r="I4" s="1" t="s">
        <v>338</v>
      </c>
      <c r="J4" s="4" t="s">
        <v>339</v>
      </c>
      <c r="K4" s="4" t="s">
        <v>340</v>
      </c>
      <c r="L4" s="4" t="s">
        <v>341</v>
      </c>
      <c r="M4" s="4" t="s">
        <v>342</v>
      </c>
      <c r="N4" s="4" t="s">
        <v>343</v>
      </c>
    </row>
    <row r="5" spans="1:14" ht="116" x14ac:dyDescent="0.35">
      <c r="A5" s="1" t="s">
        <v>153</v>
      </c>
      <c r="B5" s="1" t="s">
        <v>344</v>
      </c>
      <c r="C5" s="1" t="s">
        <v>311</v>
      </c>
      <c r="D5" s="1" t="s">
        <v>312</v>
      </c>
      <c r="E5" s="1" t="s">
        <v>324</v>
      </c>
      <c r="F5" s="4" t="s">
        <v>345</v>
      </c>
      <c r="G5" s="1" t="s">
        <v>346</v>
      </c>
      <c r="H5" s="1" t="s">
        <v>347</v>
      </c>
      <c r="I5" s="1" t="s">
        <v>348</v>
      </c>
      <c r="J5" s="4" t="s">
        <v>349</v>
      </c>
      <c r="K5" s="4" t="s">
        <v>350</v>
      </c>
      <c r="L5" s="4" t="s">
        <v>351</v>
      </c>
      <c r="M5" s="4" t="s">
        <v>352</v>
      </c>
      <c r="N5" s="4" t="s">
        <v>353</v>
      </c>
    </row>
    <row r="6" spans="1:14" ht="101.5" x14ac:dyDescent="0.35">
      <c r="A6" s="1" t="s">
        <v>153</v>
      </c>
      <c r="B6" s="1" t="s">
        <v>354</v>
      </c>
      <c r="C6" s="1" t="s">
        <v>311</v>
      </c>
      <c r="D6" s="1" t="s">
        <v>312</v>
      </c>
      <c r="E6" s="1" t="s">
        <v>324</v>
      </c>
      <c r="F6" s="4" t="s">
        <v>355</v>
      </c>
      <c r="G6" s="1" t="s">
        <v>356</v>
      </c>
      <c r="H6" s="1" t="s">
        <v>357</v>
      </c>
      <c r="I6" s="1" t="s">
        <v>358</v>
      </c>
      <c r="J6" s="4" t="s">
        <v>359</v>
      </c>
      <c r="K6" s="4" t="s">
        <v>360</v>
      </c>
      <c r="L6" s="4" t="s">
        <v>361</v>
      </c>
      <c r="M6" s="4" t="s">
        <v>362</v>
      </c>
      <c r="N6" s="4" t="s">
        <v>363</v>
      </c>
    </row>
    <row r="7" spans="1:14" ht="101.5" x14ac:dyDescent="0.35">
      <c r="A7" s="1" t="s">
        <v>153</v>
      </c>
      <c r="B7" s="1" t="s">
        <v>364</v>
      </c>
      <c r="C7" s="1" t="s">
        <v>311</v>
      </c>
      <c r="D7" s="1" t="s">
        <v>312</v>
      </c>
      <c r="E7" s="1" t="s">
        <v>324</v>
      </c>
      <c r="F7" s="4" t="s">
        <v>365</v>
      </c>
      <c r="G7" s="1" t="s">
        <v>366</v>
      </c>
      <c r="H7" s="1" t="s">
        <v>367</v>
      </c>
      <c r="I7" s="1" t="s">
        <v>328</v>
      </c>
      <c r="J7" s="4" t="s">
        <v>368</v>
      </c>
      <c r="K7" s="4" t="s">
        <v>369</v>
      </c>
      <c r="L7" s="4" t="s">
        <v>370</v>
      </c>
      <c r="M7" s="4" t="s">
        <v>371</v>
      </c>
      <c r="N7" s="4" t="s">
        <v>372</v>
      </c>
    </row>
    <row r="8" spans="1:14" ht="116" x14ac:dyDescent="0.35">
      <c r="A8" s="1" t="s">
        <v>153</v>
      </c>
      <c r="B8" s="1" t="s">
        <v>373</v>
      </c>
      <c r="C8" s="1" t="s">
        <v>311</v>
      </c>
      <c r="D8" s="1" t="s">
        <v>312</v>
      </c>
      <c r="E8" s="1" t="s">
        <v>324</v>
      </c>
      <c r="F8" s="4" t="s">
        <v>374</v>
      </c>
      <c r="G8" s="1" t="s">
        <v>375</v>
      </c>
      <c r="H8" s="1" t="s">
        <v>376</v>
      </c>
      <c r="I8" s="1" t="s">
        <v>348</v>
      </c>
      <c r="J8" s="4" t="s">
        <v>377</v>
      </c>
      <c r="K8" s="4" t="s">
        <v>378</v>
      </c>
      <c r="L8" s="4" t="s">
        <v>379</v>
      </c>
      <c r="M8" s="4" t="s">
        <v>380</v>
      </c>
      <c r="N8" s="4" t="s">
        <v>381</v>
      </c>
    </row>
    <row r="9" spans="1:14" ht="101.5" x14ac:dyDescent="0.35">
      <c r="A9" s="1" t="s">
        <v>68</v>
      </c>
      <c r="B9" s="1" t="s">
        <v>310</v>
      </c>
      <c r="C9" s="1" t="s">
        <v>311</v>
      </c>
      <c r="D9" s="1" t="s">
        <v>312</v>
      </c>
      <c r="E9" s="1" t="s">
        <v>313</v>
      </c>
      <c r="F9" s="4" t="s">
        <v>314</v>
      </c>
      <c r="G9" s="1" t="s">
        <v>315</v>
      </c>
      <c r="H9" s="1" t="s">
        <v>316</v>
      </c>
      <c r="I9" s="1" t="s">
        <v>348</v>
      </c>
      <c r="J9" s="4" t="s">
        <v>318</v>
      </c>
      <c r="K9" s="4" t="s">
        <v>319</v>
      </c>
      <c r="L9" s="4" t="s">
        <v>320</v>
      </c>
      <c r="M9" s="4" t="s">
        <v>321</v>
      </c>
      <c r="N9" s="4" t="s">
        <v>322</v>
      </c>
    </row>
    <row r="10" spans="1:14" ht="116" x14ac:dyDescent="0.35">
      <c r="A10" s="1" t="s">
        <v>68</v>
      </c>
      <c r="B10" s="1" t="s">
        <v>344</v>
      </c>
      <c r="C10" s="1" t="s">
        <v>311</v>
      </c>
      <c r="D10" s="1" t="s">
        <v>312</v>
      </c>
      <c r="E10" s="1" t="s">
        <v>324</v>
      </c>
      <c r="F10" s="4" t="s">
        <v>345</v>
      </c>
      <c r="G10" s="1" t="s">
        <v>346</v>
      </c>
      <c r="H10" s="1" t="s">
        <v>347</v>
      </c>
      <c r="I10" s="1" t="s">
        <v>348</v>
      </c>
      <c r="J10" s="4" t="s">
        <v>349</v>
      </c>
      <c r="K10" s="4" t="s">
        <v>350</v>
      </c>
      <c r="L10" s="4" t="s">
        <v>351</v>
      </c>
      <c r="M10" s="4" t="s">
        <v>352</v>
      </c>
      <c r="N10" s="4" t="s">
        <v>353</v>
      </c>
    </row>
    <row r="11" spans="1:14" ht="116" x14ac:dyDescent="0.35">
      <c r="A11" s="1" t="s">
        <v>68</v>
      </c>
      <c r="B11" s="1" t="s">
        <v>373</v>
      </c>
      <c r="C11" s="1" t="s">
        <v>311</v>
      </c>
      <c r="D11" s="1" t="s">
        <v>312</v>
      </c>
      <c r="E11" s="1" t="s">
        <v>324</v>
      </c>
      <c r="F11" s="4" t="s">
        <v>374</v>
      </c>
      <c r="G11" s="1" t="s">
        <v>375</v>
      </c>
      <c r="H11" s="1" t="s">
        <v>376</v>
      </c>
      <c r="I11" s="1" t="s">
        <v>348</v>
      </c>
      <c r="J11" s="4" t="s">
        <v>377</v>
      </c>
      <c r="K11" s="4" t="s">
        <v>378</v>
      </c>
      <c r="L11" s="4" t="s">
        <v>379</v>
      </c>
      <c r="M11" s="4" t="s">
        <v>380</v>
      </c>
      <c r="N11" s="4" t="s">
        <v>381</v>
      </c>
    </row>
    <row r="12" spans="1:14" ht="101.5" x14ac:dyDescent="0.35">
      <c r="A12" s="1" t="s">
        <v>40</v>
      </c>
      <c r="B12" s="1" t="s">
        <v>310</v>
      </c>
      <c r="C12" s="1" t="s">
        <v>311</v>
      </c>
      <c r="D12" s="1" t="s">
        <v>312</v>
      </c>
      <c r="E12" s="1" t="s">
        <v>313</v>
      </c>
      <c r="F12" s="4" t="s">
        <v>314</v>
      </c>
      <c r="G12" s="1" t="s">
        <v>315</v>
      </c>
      <c r="H12" s="1" t="s">
        <v>316</v>
      </c>
      <c r="I12" s="1" t="s">
        <v>348</v>
      </c>
      <c r="J12" s="4" t="s">
        <v>318</v>
      </c>
      <c r="K12" s="4" t="s">
        <v>319</v>
      </c>
      <c r="L12" s="4" t="s">
        <v>320</v>
      </c>
      <c r="M12" s="4" t="s">
        <v>321</v>
      </c>
      <c r="N12" s="4" t="s">
        <v>322</v>
      </c>
    </row>
    <row r="13" spans="1:14" ht="101.5" x14ac:dyDescent="0.35">
      <c r="A13" s="1" t="s">
        <v>40</v>
      </c>
      <c r="B13" s="1" t="s">
        <v>382</v>
      </c>
      <c r="C13" s="1" t="s">
        <v>311</v>
      </c>
      <c r="D13" s="1" t="s">
        <v>312</v>
      </c>
      <c r="E13" s="1" t="s">
        <v>324</v>
      </c>
      <c r="F13" s="4" t="s">
        <v>383</v>
      </c>
      <c r="G13" s="1" t="s">
        <v>384</v>
      </c>
      <c r="H13" s="1" t="s">
        <v>385</v>
      </c>
      <c r="I13" s="1" t="s">
        <v>386</v>
      </c>
      <c r="J13" s="4" t="s">
        <v>387</v>
      </c>
      <c r="K13" s="4" t="s">
        <v>388</v>
      </c>
      <c r="L13" s="4" t="s">
        <v>389</v>
      </c>
      <c r="M13" s="4" t="s">
        <v>390</v>
      </c>
      <c r="N13" s="4" t="s">
        <v>391</v>
      </c>
    </row>
    <row r="14" spans="1:14" ht="101.5" x14ac:dyDescent="0.35">
      <c r="A14" s="1" t="s">
        <v>40</v>
      </c>
      <c r="B14" s="1" t="s">
        <v>392</v>
      </c>
      <c r="C14" s="1" t="s">
        <v>311</v>
      </c>
      <c r="D14" s="1" t="s">
        <v>312</v>
      </c>
      <c r="E14" s="1" t="s">
        <v>324</v>
      </c>
      <c r="F14" s="4" t="s">
        <v>393</v>
      </c>
      <c r="G14" s="1" t="s">
        <v>394</v>
      </c>
      <c r="H14" s="1" t="s">
        <v>395</v>
      </c>
      <c r="I14" s="1" t="s">
        <v>396</v>
      </c>
      <c r="J14" s="4" t="s">
        <v>397</v>
      </c>
      <c r="K14" s="4" t="s">
        <v>398</v>
      </c>
      <c r="L14" s="4" t="s">
        <v>399</v>
      </c>
      <c r="M14" s="4" t="s">
        <v>400</v>
      </c>
      <c r="N14" s="4" t="s">
        <v>401</v>
      </c>
    </row>
    <row r="15" spans="1:14" ht="58" x14ac:dyDescent="0.35">
      <c r="A15" s="1" t="s">
        <v>40</v>
      </c>
      <c r="B15" s="1" t="s">
        <v>402</v>
      </c>
      <c r="C15" s="1" t="s">
        <v>311</v>
      </c>
      <c r="D15" s="1" t="s">
        <v>312</v>
      </c>
      <c r="E15" s="1" t="s">
        <v>324</v>
      </c>
      <c r="F15" s="4" t="s">
        <v>403</v>
      </c>
      <c r="G15" s="1" t="s">
        <v>404</v>
      </c>
      <c r="H15" s="1" t="s">
        <v>405</v>
      </c>
      <c r="I15" s="1" t="s">
        <v>386</v>
      </c>
      <c r="J15" s="4" t="s">
        <v>406</v>
      </c>
      <c r="K15" s="4" t="s">
        <v>407</v>
      </c>
      <c r="L15" s="4" t="s">
        <v>408</v>
      </c>
      <c r="M15" s="4" t="s">
        <v>409</v>
      </c>
      <c r="N15" s="4" t="s">
        <v>363</v>
      </c>
    </row>
    <row r="16" spans="1:14" ht="116" x14ac:dyDescent="0.35">
      <c r="A16" s="1" t="s">
        <v>40</v>
      </c>
      <c r="B16" s="1" t="s">
        <v>323</v>
      </c>
      <c r="C16" s="1" t="s">
        <v>311</v>
      </c>
      <c r="D16" s="1" t="s">
        <v>312</v>
      </c>
      <c r="E16" s="1" t="s">
        <v>324</v>
      </c>
      <c r="F16" s="4" t="s">
        <v>325</v>
      </c>
      <c r="G16" s="1" t="s">
        <v>326</v>
      </c>
      <c r="H16" s="1" t="s">
        <v>327</v>
      </c>
      <c r="I16" s="1" t="s">
        <v>328</v>
      </c>
      <c r="J16" s="4" t="s">
        <v>329</v>
      </c>
      <c r="K16" s="4" t="s">
        <v>330</v>
      </c>
      <c r="L16" s="4" t="s">
        <v>331</v>
      </c>
      <c r="M16" s="4" t="s">
        <v>332</v>
      </c>
      <c r="N16" s="4" t="s">
        <v>333</v>
      </c>
    </row>
    <row r="17" spans="1:14" ht="145" x14ac:dyDescent="0.35">
      <c r="A17" s="1" t="s">
        <v>40</v>
      </c>
      <c r="B17" s="1" t="s">
        <v>410</v>
      </c>
      <c r="C17" s="1" t="s">
        <v>311</v>
      </c>
      <c r="D17" s="1" t="s">
        <v>312</v>
      </c>
      <c r="E17" s="1" t="s">
        <v>324</v>
      </c>
      <c r="F17" s="4" t="s">
        <v>411</v>
      </c>
      <c r="G17" s="1" t="s">
        <v>412</v>
      </c>
      <c r="H17" s="1" t="s">
        <v>413</v>
      </c>
      <c r="I17" s="1" t="s">
        <v>414</v>
      </c>
      <c r="J17" s="4" t="s">
        <v>415</v>
      </c>
      <c r="K17" s="4" t="s">
        <v>416</v>
      </c>
      <c r="L17" s="4" t="s">
        <v>417</v>
      </c>
      <c r="M17" s="4" t="s">
        <v>418</v>
      </c>
      <c r="N17" s="4" t="s">
        <v>419</v>
      </c>
    </row>
    <row r="18" spans="1:14" ht="116" x14ac:dyDescent="0.35">
      <c r="A18" s="1" t="s">
        <v>40</v>
      </c>
      <c r="B18" s="1" t="s">
        <v>344</v>
      </c>
      <c r="C18" s="1" t="s">
        <v>311</v>
      </c>
      <c r="D18" s="1" t="s">
        <v>312</v>
      </c>
      <c r="E18" s="1" t="s">
        <v>324</v>
      </c>
      <c r="F18" s="4" t="s">
        <v>345</v>
      </c>
      <c r="G18" s="1" t="s">
        <v>346</v>
      </c>
      <c r="H18" s="1" t="s">
        <v>347</v>
      </c>
      <c r="I18" s="1" t="s">
        <v>348</v>
      </c>
      <c r="J18" s="4" t="s">
        <v>349</v>
      </c>
      <c r="K18" s="4" t="s">
        <v>350</v>
      </c>
      <c r="L18" s="4" t="s">
        <v>351</v>
      </c>
      <c r="M18" s="4" t="s">
        <v>352</v>
      </c>
      <c r="N18" s="4" t="s">
        <v>353</v>
      </c>
    </row>
    <row r="19" spans="1:14" ht="130.5" x14ac:dyDescent="0.35">
      <c r="A19" s="1" t="s">
        <v>40</v>
      </c>
      <c r="B19" s="1" t="s">
        <v>420</v>
      </c>
      <c r="C19" s="1" t="s">
        <v>311</v>
      </c>
      <c r="D19" s="1" t="s">
        <v>312</v>
      </c>
      <c r="E19" s="1" t="s">
        <v>324</v>
      </c>
      <c r="F19" s="4" t="s">
        <v>421</v>
      </c>
      <c r="G19" s="1" t="s">
        <v>422</v>
      </c>
      <c r="H19" s="1" t="s">
        <v>423</v>
      </c>
      <c r="I19" s="1" t="s">
        <v>424</v>
      </c>
      <c r="J19" s="4" t="s">
        <v>425</v>
      </c>
      <c r="K19" s="4" t="s">
        <v>426</v>
      </c>
      <c r="L19" s="4" t="s">
        <v>427</v>
      </c>
      <c r="M19" s="4" t="s">
        <v>428</v>
      </c>
      <c r="N19" s="4" t="s">
        <v>429</v>
      </c>
    </row>
    <row r="20" spans="1:14" ht="101.5" x14ac:dyDescent="0.35">
      <c r="A20" s="1" t="s">
        <v>40</v>
      </c>
      <c r="B20" s="1" t="s">
        <v>364</v>
      </c>
      <c r="C20" s="1" t="s">
        <v>311</v>
      </c>
      <c r="D20" s="1" t="s">
        <v>312</v>
      </c>
      <c r="E20" s="1" t="s">
        <v>324</v>
      </c>
      <c r="F20" s="4" t="s">
        <v>365</v>
      </c>
      <c r="G20" s="1" t="s">
        <v>366</v>
      </c>
      <c r="H20" s="1" t="s">
        <v>367</v>
      </c>
      <c r="I20" s="1" t="s">
        <v>328</v>
      </c>
      <c r="J20" s="4" t="s">
        <v>368</v>
      </c>
      <c r="K20" s="4" t="s">
        <v>369</v>
      </c>
      <c r="L20" s="4" t="s">
        <v>370</v>
      </c>
      <c r="M20" s="4" t="s">
        <v>371</v>
      </c>
      <c r="N20" s="4" t="s">
        <v>372</v>
      </c>
    </row>
    <row r="21" spans="1:14" ht="116" x14ac:dyDescent="0.35">
      <c r="A21" s="1" t="s">
        <v>40</v>
      </c>
      <c r="B21" s="1" t="s">
        <v>373</v>
      </c>
      <c r="C21" s="1" t="s">
        <v>311</v>
      </c>
      <c r="D21" s="1" t="s">
        <v>312</v>
      </c>
      <c r="E21" s="1" t="s">
        <v>324</v>
      </c>
      <c r="F21" s="4" t="s">
        <v>374</v>
      </c>
      <c r="G21" s="1" t="s">
        <v>375</v>
      </c>
      <c r="H21" s="1" t="s">
        <v>376</v>
      </c>
      <c r="I21" s="1" t="s">
        <v>348</v>
      </c>
      <c r="J21" s="4" t="s">
        <v>377</v>
      </c>
      <c r="K21" s="4" t="s">
        <v>378</v>
      </c>
      <c r="L21" s="4" t="s">
        <v>379</v>
      </c>
      <c r="M21" s="4" t="s">
        <v>380</v>
      </c>
      <c r="N21" s="4" t="s">
        <v>381</v>
      </c>
    </row>
    <row r="22" spans="1:14" ht="101.5" x14ac:dyDescent="0.35">
      <c r="A22" s="1" t="s">
        <v>19</v>
      </c>
      <c r="B22" s="1" t="s">
        <v>310</v>
      </c>
      <c r="C22" s="1" t="s">
        <v>311</v>
      </c>
      <c r="D22" s="1" t="s">
        <v>312</v>
      </c>
      <c r="E22" s="1" t="s">
        <v>313</v>
      </c>
      <c r="F22" s="4" t="s">
        <v>314</v>
      </c>
      <c r="G22" s="1" t="s">
        <v>315</v>
      </c>
      <c r="H22" s="1" t="s">
        <v>316</v>
      </c>
      <c r="I22" s="1" t="s">
        <v>348</v>
      </c>
      <c r="J22" s="4" t="s">
        <v>318</v>
      </c>
      <c r="K22" s="4" t="s">
        <v>319</v>
      </c>
      <c r="L22" s="4" t="s">
        <v>320</v>
      </c>
      <c r="M22" s="4" t="s">
        <v>321</v>
      </c>
      <c r="N22" s="4" t="s">
        <v>322</v>
      </c>
    </row>
    <row r="23" spans="1:14" ht="101.5" x14ac:dyDescent="0.35">
      <c r="A23" s="1" t="s">
        <v>19</v>
      </c>
      <c r="B23" s="1" t="s">
        <v>382</v>
      </c>
      <c r="C23" s="1" t="s">
        <v>311</v>
      </c>
      <c r="D23" s="1" t="s">
        <v>312</v>
      </c>
      <c r="E23" s="1" t="s">
        <v>324</v>
      </c>
      <c r="F23" s="4" t="s">
        <v>383</v>
      </c>
      <c r="G23" s="1" t="s">
        <v>384</v>
      </c>
      <c r="H23" s="1" t="s">
        <v>385</v>
      </c>
      <c r="I23" s="1" t="s">
        <v>386</v>
      </c>
      <c r="J23" s="4" t="s">
        <v>387</v>
      </c>
      <c r="K23" s="4" t="s">
        <v>388</v>
      </c>
      <c r="L23" s="4" t="s">
        <v>389</v>
      </c>
      <c r="M23" s="4" t="s">
        <v>390</v>
      </c>
      <c r="N23" s="4" t="s">
        <v>391</v>
      </c>
    </row>
    <row r="24" spans="1:14" ht="101.5" x14ac:dyDescent="0.35">
      <c r="A24" s="1" t="s">
        <v>19</v>
      </c>
      <c r="B24" s="1" t="s">
        <v>392</v>
      </c>
      <c r="C24" s="1" t="s">
        <v>311</v>
      </c>
      <c r="D24" s="1" t="s">
        <v>312</v>
      </c>
      <c r="E24" s="1" t="s">
        <v>324</v>
      </c>
      <c r="F24" s="4" t="s">
        <v>393</v>
      </c>
      <c r="G24" s="1" t="s">
        <v>394</v>
      </c>
      <c r="H24" s="1" t="s">
        <v>395</v>
      </c>
      <c r="I24" s="1" t="s">
        <v>396</v>
      </c>
      <c r="J24" s="4" t="s">
        <v>397</v>
      </c>
      <c r="K24" s="4" t="s">
        <v>398</v>
      </c>
      <c r="L24" s="4" t="s">
        <v>399</v>
      </c>
      <c r="M24" s="4" t="s">
        <v>400</v>
      </c>
      <c r="N24" s="4" t="s">
        <v>401</v>
      </c>
    </row>
    <row r="25" spans="1:14" ht="58" x14ac:dyDescent="0.35">
      <c r="A25" s="1" t="s">
        <v>19</v>
      </c>
      <c r="B25" s="1" t="s">
        <v>402</v>
      </c>
      <c r="C25" s="1" t="s">
        <v>311</v>
      </c>
      <c r="D25" s="1" t="s">
        <v>312</v>
      </c>
      <c r="E25" s="1" t="s">
        <v>324</v>
      </c>
      <c r="F25" s="4" t="s">
        <v>403</v>
      </c>
      <c r="G25" s="1" t="s">
        <v>404</v>
      </c>
      <c r="H25" s="1" t="s">
        <v>405</v>
      </c>
      <c r="I25" s="1" t="s">
        <v>386</v>
      </c>
      <c r="J25" s="4" t="s">
        <v>406</v>
      </c>
      <c r="K25" s="4" t="s">
        <v>407</v>
      </c>
      <c r="L25" s="4" t="s">
        <v>408</v>
      </c>
      <c r="M25" s="4" t="s">
        <v>409</v>
      </c>
      <c r="N25" s="4" t="s">
        <v>363</v>
      </c>
    </row>
    <row r="26" spans="1:14" ht="116" x14ac:dyDescent="0.35">
      <c r="A26" s="1" t="s">
        <v>19</v>
      </c>
      <c r="B26" s="1" t="s">
        <v>344</v>
      </c>
      <c r="C26" s="1" t="s">
        <v>311</v>
      </c>
      <c r="D26" s="1" t="s">
        <v>312</v>
      </c>
      <c r="E26" s="1" t="s">
        <v>324</v>
      </c>
      <c r="F26" s="4" t="s">
        <v>345</v>
      </c>
      <c r="G26" s="1" t="s">
        <v>346</v>
      </c>
      <c r="H26" s="1" t="s">
        <v>347</v>
      </c>
      <c r="I26" s="1" t="s">
        <v>348</v>
      </c>
      <c r="J26" s="4" t="s">
        <v>349</v>
      </c>
      <c r="K26" s="4" t="s">
        <v>350</v>
      </c>
      <c r="L26" s="4" t="s">
        <v>351</v>
      </c>
      <c r="M26" s="4" t="s">
        <v>352</v>
      </c>
      <c r="N26" s="4" t="s">
        <v>353</v>
      </c>
    </row>
    <row r="27" spans="1:14" ht="116" x14ac:dyDescent="0.35">
      <c r="A27" s="1" t="s">
        <v>19</v>
      </c>
      <c r="B27" s="1" t="s">
        <v>373</v>
      </c>
      <c r="C27" s="1" t="s">
        <v>311</v>
      </c>
      <c r="D27" s="1" t="s">
        <v>312</v>
      </c>
      <c r="E27" s="1" t="s">
        <v>324</v>
      </c>
      <c r="F27" s="4" t="s">
        <v>374</v>
      </c>
      <c r="G27" s="1" t="s">
        <v>375</v>
      </c>
      <c r="H27" s="1" t="s">
        <v>376</v>
      </c>
      <c r="I27" s="1" t="s">
        <v>348</v>
      </c>
      <c r="J27" s="4" t="s">
        <v>377</v>
      </c>
      <c r="K27" s="4" t="s">
        <v>378</v>
      </c>
      <c r="L27" s="4" t="s">
        <v>379</v>
      </c>
      <c r="M27" s="4" t="s">
        <v>380</v>
      </c>
      <c r="N27" s="4" t="s">
        <v>381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016"/>
  <sheetViews>
    <sheetView topLeftCell="C772" workbookViewId="0"/>
  </sheetViews>
  <sheetFormatPr baseColWidth="10" defaultColWidth="8.90625" defaultRowHeight="14.5" x14ac:dyDescent="0.35"/>
  <cols>
    <col min="1" max="1" width="17.54296875" customWidth="1"/>
    <col min="2" max="2" width="79.6328125" customWidth="1"/>
    <col min="3" max="3" width="82.90625" customWidth="1"/>
    <col min="4" max="4" width="17.81640625" customWidth="1"/>
    <col min="5" max="5" width="15.1796875" customWidth="1"/>
    <col min="6" max="6" width="12.36328125" customWidth="1"/>
    <col min="7" max="7" width="42.6328125" customWidth="1"/>
    <col min="8" max="8" width="11.08984375" customWidth="1"/>
    <col min="9" max="9" width="9.08984375" customWidth="1"/>
    <col min="10" max="10" width="16.90625" customWidth="1"/>
    <col min="11" max="11" width="11.1796875" customWidth="1"/>
    <col min="12" max="12" width="18.90625" customWidth="1"/>
    <col min="13" max="13" width="23.54296875" customWidth="1"/>
    <col min="14" max="14" width="24.453125" customWidth="1"/>
    <col min="15" max="15" width="23.36328125" customWidth="1"/>
    <col min="16" max="16" width="18.453125" customWidth="1"/>
    <col min="17" max="17" width="23.81640625" customWidth="1"/>
    <col min="18" max="18" width="31.81640625" customWidth="1"/>
    <col min="19" max="19" width="10.81640625" customWidth="1"/>
    <col min="20" max="20" width="13.81640625" customWidth="1"/>
    <col min="21" max="21" width="24.54296875" customWidth="1"/>
    <col min="22" max="22" width="20.54296875" customWidth="1"/>
    <col min="23" max="23" width="16.90625" customWidth="1"/>
    <col min="24" max="24" width="13.6328125" customWidth="1"/>
  </cols>
  <sheetData>
    <row r="1" spans="1:24" x14ac:dyDescent="0.35">
      <c r="A1" s="1" t="s">
        <v>0</v>
      </c>
      <c r="B1" s="1" t="s">
        <v>1</v>
      </c>
      <c r="C1" s="1" t="s">
        <v>1470</v>
      </c>
      <c r="D1" s="1" t="s">
        <v>4</v>
      </c>
      <c r="E1" s="1" t="s">
        <v>5</v>
      </c>
      <c r="F1" s="1" t="s">
        <v>1471</v>
      </c>
      <c r="G1" s="1" t="s">
        <v>1472</v>
      </c>
      <c r="H1" s="1" t="s">
        <v>3</v>
      </c>
      <c r="I1" s="1" t="s">
        <v>607</v>
      </c>
      <c r="J1" s="1" t="s">
        <v>58</v>
      </c>
      <c r="K1" s="1" t="s">
        <v>1473</v>
      </c>
      <c r="L1" s="1" t="s">
        <v>1474</v>
      </c>
      <c r="M1" s="1" t="s">
        <v>1475</v>
      </c>
      <c r="N1" s="1" t="s">
        <v>1476</v>
      </c>
      <c r="O1" s="1" t="s">
        <v>128</v>
      </c>
      <c r="P1" s="1" t="s">
        <v>1477</v>
      </c>
      <c r="Q1" s="1" t="s">
        <v>1478</v>
      </c>
      <c r="R1" s="1" t="s">
        <v>1479</v>
      </c>
      <c r="S1" s="1" t="s">
        <v>619</v>
      </c>
      <c r="T1" s="1" t="s">
        <v>1480</v>
      </c>
      <c r="U1" s="1" t="s">
        <v>1481</v>
      </c>
      <c r="V1" s="1" t="s">
        <v>1482</v>
      </c>
      <c r="W1" s="1" t="s">
        <v>17</v>
      </c>
      <c r="X1" s="1" t="s">
        <v>18</v>
      </c>
    </row>
    <row r="2" spans="1:24" hidden="1" x14ac:dyDescent="0.35">
      <c r="A2" s="1" t="s">
        <v>153</v>
      </c>
      <c r="B2" s="1" t="s">
        <v>744</v>
      </c>
      <c r="C2" s="1" t="s">
        <v>1483</v>
      </c>
      <c r="D2" s="1"/>
      <c r="E2" s="1"/>
      <c r="F2" s="1" t="s">
        <v>1484</v>
      </c>
      <c r="G2" s="1" t="s">
        <v>745</v>
      </c>
      <c r="H2" s="1" t="s">
        <v>86</v>
      </c>
      <c r="I2" s="1" t="s">
        <v>119</v>
      </c>
      <c r="J2" s="1" t="s">
        <v>638</v>
      </c>
      <c r="K2" s="1">
        <v>127</v>
      </c>
      <c r="L2" s="1"/>
      <c r="M2" s="1">
        <v>500</v>
      </c>
      <c r="N2" s="1">
        <v>60</v>
      </c>
      <c r="O2" s="1" t="s">
        <v>139</v>
      </c>
      <c r="P2" s="1" t="s">
        <v>1485</v>
      </c>
      <c r="Q2" s="1" t="b">
        <v>1</v>
      </c>
      <c r="R2" s="1" t="s">
        <v>1486</v>
      </c>
      <c r="S2" s="1" t="s">
        <v>633</v>
      </c>
      <c r="T2" s="1"/>
      <c r="U2" s="1"/>
      <c r="V2" s="1" t="s">
        <v>691</v>
      </c>
      <c r="W2" s="1" t="s">
        <v>1487</v>
      </c>
      <c r="X2" s="1">
        <v>1</v>
      </c>
    </row>
    <row r="3" spans="1:24" hidden="1" x14ac:dyDescent="0.35">
      <c r="A3" s="1" t="s">
        <v>153</v>
      </c>
      <c r="B3" s="1" t="s">
        <v>624</v>
      </c>
      <c r="C3" s="1" t="s">
        <v>1488</v>
      </c>
      <c r="D3" s="1"/>
      <c r="E3" s="1"/>
      <c r="F3" s="1" t="s">
        <v>1484</v>
      </c>
      <c r="G3" s="1" t="s">
        <v>753</v>
      </c>
      <c r="H3" s="1" t="s">
        <v>22</v>
      </c>
      <c r="I3" s="1" t="s">
        <v>119</v>
      </c>
      <c r="J3" s="1" t="s">
        <v>690</v>
      </c>
      <c r="K3" s="1">
        <v>32</v>
      </c>
      <c r="L3" s="1" t="s">
        <v>1489</v>
      </c>
      <c r="M3" s="1">
        <v>120</v>
      </c>
      <c r="N3" s="1">
        <v>25</v>
      </c>
      <c r="O3" s="1" t="s">
        <v>139</v>
      </c>
      <c r="P3" s="1" t="s">
        <v>1485</v>
      </c>
      <c r="Q3" s="1" t="b">
        <v>1</v>
      </c>
      <c r="R3" s="1" t="s">
        <v>1486</v>
      </c>
      <c r="S3" s="1" t="s">
        <v>734</v>
      </c>
      <c r="T3" s="1"/>
      <c r="U3" s="1"/>
      <c r="V3" s="1" t="s">
        <v>758</v>
      </c>
      <c r="W3" s="1" t="s">
        <v>762</v>
      </c>
      <c r="X3" s="1">
        <v>1</v>
      </c>
    </row>
    <row r="4" spans="1:24" hidden="1" x14ac:dyDescent="0.35">
      <c r="A4" s="1" t="s">
        <v>153</v>
      </c>
      <c r="B4" s="1" t="s">
        <v>624</v>
      </c>
      <c r="C4" s="1" t="s">
        <v>1490</v>
      </c>
      <c r="D4" s="1"/>
      <c r="E4" s="1"/>
      <c r="F4" s="1" t="s">
        <v>1484</v>
      </c>
      <c r="G4" s="1" t="s">
        <v>764</v>
      </c>
      <c r="H4" s="1" t="s">
        <v>22</v>
      </c>
      <c r="I4" s="1" t="s">
        <v>119</v>
      </c>
      <c r="J4" s="1" t="s">
        <v>690</v>
      </c>
      <c r="K4" s="1">
        <v>2</v>
      </c>
      <c r="L4" s="1" t="s">
        <v>1491</v>
      </c>
      <c r="M4" s="1">
        <v>120</v>
      </c>
      <c r="N4" s="1">
        <v>25</v>
      </c>
      <c r="O4" s="1" t="s">
        <v>139</v>
      </c>
      <c r="P4" s="1" t="s">
        <v>1485</v>
      </c>
      <c r="Q4" s="1" t="b">
        <v>0</v>
      </c>
      <c r="R4" s="1" t="s">
        <v>1486</v>
      </c>
      <c r="S4" s="1" t="s">
        <v>734</v>
      </c>
      <c r="T4" s="1"/>
      <c r="U4" s="1"/>
      <c r="V4" s="1" t="s">
        <v>758</v>
      </c>
      <c r="W4" s="1" t="s">
        <v>776</v>
      </c>
      <c r="X4" s="1">
        <v>1</v>
      </c>
    </row>
    <row r="5" spans="1:24" hidden="1" x14ac:dyDescent="0.35">
      <c r="A5" s="1" t="s">
        <v>153</v>
      </c>
      <c r="B5" s="1" t="s">
        <v>624</v>
      </c>
      <c r="C5" s="1" t="s">
        <v>1492</v>
      </c>
      <c r="D5" s="1"/>
      <c r="E5" s="1"/>
      <c r="F5" s="1" t="s">
        <v>1484</v>
      </c>
      <c r="G5" s="1" t="s">
        <v>764</v>
      </c>
      <c r="H5" s="1" t="s">
        <v>22</v>
      </c>
      <c r="I5" s="1" t="s">
        <v>119</v>
      </c>
      <c r="J5" s="1" t="s">
        <v>690</v>
      </c>
      <c r="K5" s="1">
        <v>30</v>
      </c>
      <c r="L5" s="1" t="s">
        <v>1489</v>
      </c>
      <c r="M5" s="1">
        <v>120</v>
      </c>
      <c r="N5" s="1">
        <v>25</v>
      </c>
      <c r="O5" s="1" t="s">
        <v>139</v>
      </c>
      <c r="P5" s="1" t="s">
        <v>1485</v>
      </c>
      <c r="Q5" s="1" t="b">
        <v>0</v>
      </c>
      <c r="R5" s="1" t="s">
        <v>1486</v>
      </c>
      <c r="S5" s="1"/>
      <c r="T5" s="1"/>
      <c r="U5" s="1"/>
      <c r="V5" s="1"/>
      <c r="W5" s="1" t="s">
        <v>776</v>
      </c>
      <c r="X5" s="1">
        <v>1</v>
      </c>
    </row>
    <row r="6" spans="1:24" hidden="1" x14ac:dyDescent="0.35">
      <c r="A6" s="1" t="s">
        <v>153</v>
      </c>
      <c r="B6" s="1" t="s">
        <v>624</v>
      </c>
      <c r="C6" s="1" t="s">
        <v>1493</v>
      </c>
      <c r="D6" s="1"/>
      <c r="E6" s="1"/>
      <c r="F6" s="1" t="s">
        <v>1484</v>
      </c>
      <c r="G6" s="1" t="s">
        <v>631</v>
      </c>
      <c r="H6" s="1" t="s">
        <v>22</v>
      </c>
      <c r="I6" s="1" t="s">
        <v>119</v>
      </c>
      <c r="J6" s="1" t="s">
        <v>634</v>
      </c>
      <c r="K6" s="1">
        <v>127</v>
      </c>
      <c r="L6" s="1"/>
      <c r="M6" s="1">
        <v>500</v>
      </c>
      <c r="N6" s="1">
        <v>100</v>
      </c>
      <c r="O6" s="1" t="s">
        <v>139</v>
      </c>
      <c r="P6" s="1" t="s">
        <v>1485</v>
      </c>
      <c r="Q6" s="1" t="b">
        <v>1</v>
      </c>
      <c r="R6" s="1" t="s">
        <v>1486</v>
      </c>
      <c r="S6" s="1" t="s">
        <v>633</v>
      </c>
      <c r="T6" s="1"/>
      <c r="U6" s="1"/>
      <c r="V6" s="1" t="s">
        <v>691</v>
      </c>
      <c r="W6" s="1" t="s">
        <v>788</v>
      </c>
      <c r="X6" s="1">
        <v>1</v>
      </c>
    </row>
    <row r="7" spans="1:24" hidden="1" x14ac:dyDescent="0.35">
      <c r="A7" s="1" t="s">
        <v>153</v>
      </c>
      <c r="B7" s="1" t="s">
        <v>624</v>
      </c>
      <c r="C7" s="1" t="s">
        <v>1494</v>
      </c>
      <c r="D7" s="1"/>
      <c r="E7" s="1"/>
      <c r="F7" s="1" t="s">
        <v>1484</v>
      </c>
      <c r="G7" s="1" t="s">
        <v>636</v>
      </c>
      <c r="H7" s="1" t="s">
        <v>22</v>
      </c>
      <c r="I7" s="1" t="s">
        <v>119</v>
      </c>
      <c r="J7" s="1" t="s">
        <v>634</v>
      </c>
      <c r="K7" s="1">
        <v>127</v>
      </c>
      <c r="L7" s="1"/>
      <c r="M7" s="1">
        <v>500</v>
      </c>
      <c r="N7" s="1">
        <v>100</v>
      </c>
      <c r="O7" s="1" t="s">
        <v>139</v>
      </c>
      <c r="P7" s="1" t="s">
        <v>1485</v>
      </c>
      <c r="Q7" s="1" t="b">
        <v>1</v>
      </c>
      <c r="R7" s="1" t="s">
        <v>1486</v>
      </c>
      <c r="S7" s="1" t="s">
        <v>633</v>
      </c>
      <c r="T7" s="1"/>
      <c r="U7" s="1"/>
      <c r="V7" s="1" t="s">
        <v>691</v>
      </c>
      <c r="W7" s="1" t="s">
        <v>788</v>
      </c>
      <c r="X7" s="1">
        <v>1</v>
      </c>
    </row>
    <row r="8" spans="1:24" hidden="1" x14ac:dyDescent="0.35">
      <c r="A8" s="1" t="s">
        <v>153</v>
      </c>
      <c r="B8" s="1" t="s">
        <v>624</v>
      </c>
      <c r="C8" s="1" t="s">
        <v>1495</v>
      </c>
      <c r="D8" s="1"/>
      <c r="E8" s="1"/>
      <c r="F8" s="1" t="s">
        <v>1484</v>
      </c>
      <c r="G8" s="1" t="s">
        <v>637</v>
      </c>
      <c r="H8" s="1" t="s">
        <v>22</v>
      </c>
      <c r="I8" s="1" t="s">
        <v>119</v>
      </c>
      <c r="J8" s="1" t="s">
        <v>638</v>
      </c>
      <c r="K8" s="1">
        <v>127</v>
      </c>
      <c r="L8" s="1"/>
      <c r="M8" s="1">
        <v>500</v>
      </c>
      <c r="N8" s="1">
        <v>60</v>
      </c>
      <c r="O8" s="1" t="s">
        <v>139</v>
      </c>
      <c r="P8" s="1" t="s">
        <v>1485</v>
      </c>
      <c r="Q8" s="1" t="b">
        <v>1</v>
      </c>
      <c r="R8" s="1" t="s">
        <v>1486</v>
      </c>
      <c r="S8" s="1" t="s">
        <v>633</v>
      </c>
      <c r="T8" s="1"/>
      <c r="U8" s="1"/>
      <c r="V8" s="1" t="s">
        <v>691</v>
      </c>
      <c r="W8" s="1" t="s">
        <v>796</v>
      </c>
      <c r="X8" s="1">
        <v>1</v>
      </c>
    </row>
    <row r="9" spans="1:24" hidden="1" x14ac:dyDescent="0.35">
      <c r="A9" s="1" t="s">
        <v>153</v>
      </c>
      <c r="B9" s="1" t="s">
        <v>624</v>
      </c>
      <c r="C9" s="1" t="s">
        <v>1496</v>
      </c>
      <c r="D9" s="1"/>
      <c r="E9" s="1"/>
      <c r="F9" s="1" t="s">
        <v>1484</v>
      </c>
      <c r="G9" s="1" t="s">
        <v>640</v>
      </c>
      <c r="H9" s="1" t="s">
        <v>22</v>
      </c>
      <c r="I9" s="1" t="s">
        <v>119</v>
      </c>
      <c r="J9" s="1" t="s">
        <v>638</v>
      </c>
      <c r="K9" s="1">
        <v>127</v>
      </c>
      <c r="L9" s="1"/>
      <c r="M9" s="1">
        <v>500</v>
      </c>
      <c r="N9" s="1">
        <v>60</v>
      </c>
      <c r="O9" s="1" t="s">
        <v>139</v>
      </c>
      <c r="P9" s="1" t="s">
        <v>1485</v>
      </c>
      <c r="Q9" s="1" t="b">
        <v>1</v>
      </c>
      <c r="R9" s="1" t="s">
        <v>1486</v>
      </c>
      <c r="S9" s="1" t="s">
        <v>633</v>
      </c>
      <c r="T9" s="1"/>
      <c r="U9" s="1"/>
      <c r="V9" s="1" t="s">
        <v>691</v>
      </c>
      <c r="W9" s="1" t="s">
        <v>796</v>
      </c>
      <c r="X9" s="1">
        <v>1</v>
      </c>
    </row>
    <row r="10" spans="1:24" hidden="1" x14ac:dyDescent="0.35">
      <c r="A10" s="1" t="s">
        <v>153</v>
      </c>
      <c r="B10" s="1" t="s">
        <v>624</v>
      </c>
      <c r="C10" s="1" t="s">
        <v>1497</v>
      </c>
      <c r="D10" s="1"/>
      <c r="E10" s="1"/>
      <c r="F10" s="1" t="s">
        <v>1484</v>
      </c>
      <c r="G10" s="1" t="s">
        <v>702</v>
      </c>
      <c r="H10" s="1" t="s">
        <v>22</v>
      </c>
      <c r="I10" s="1" t="s">
        <v>119</v>
      </c>
      <c r="J10" s="1" t="s">
        <v>638</v>
      </c>
      <c r="K10" s="1">
        <v>127</v>
      </c>
      <c r="L10" s="1"/>
      <c r="M10" s="1">
        <v>500</v>
      </c>
      <c r="N10" s="1">
        <v>60</v>
      </c>
      <c r="O10" s="1" t="s">
        <v>139</v>
      </c>
      <c r="P10" s="1" t="s">
        <v>1485</v>
      </c>
      <c r="Q10" s="1" t="b">
        <v>0</v>
      </c>
      <c r="R10" s="1" t="s">
        <v>1486</v>
      </c>
      <c r="S10" s="1" t="s">
        <v>633</v>
      </c>
      <c r="T10" s="1"/>
      <c r="U10" s="1"/>
      <c r="V10" s="1" t="s">
        <v>691</v>
      </c>
      <c r="W10" s="1" t="s">
        <v>710</v>
      </c>
      <c r="X10" s="1">
        <v>1</v>
      </c>
    </row>
    <row r="11" spans="1:24" hidden="1" x14ac:dyDescent="0.35">
      <c r="A11" s="1" t="s">
        <v>153</v>
      </c>
      <c r="B11" s="1" t="s">
        <v>624</v>
      </c>
      <c r="C11" s="1" t="s">
        <v>1498</v>
      </c>
      <c r="D11" s="1"/>
      <c r="E11" s="1"/>
      <c r="F11" s="1" t="s">
        <v>1484</v>
      </c>
      <c r="G11" s="1" t="s">
        <v>799</v>
      </c>
      <c r="H11" s="1" t="s">
        <v>22</v>
      </c>
      <c r="I11" s="1">
        <v>1</v>
      </c>
      <c r="J11" s="1" t="s">
        <v>638</v>
      </c>
      <c r="K11" s="1">
        <v>127</v>
      </c>
      <c r="L11" s="1"/>
      <c r="M11" s="1">
        <v>500</v>
      </c>
      <c r="N11" s="1">
        <v>60</v>
      </c>
      <c r="O11" s="1" t="s">
        <v>139</v>
      </c>
      <c r="P11" s="1" t="s">
        <v>1485</v>
      </c>
      <c r="Q11" s="1" t="b">
        <v>1</v>
      </c>
      <c r="R11" s="1" t="s">
        <v>1486</v>
      </c>
      <c r="S11" s="1" t="s">
        <v>633</v>
      </c>
      <c r="T11" s="1"/>
      <c r="U11" s="1"/>
      <c r="V11" s="1" t="s">
        <v>691</v>
      </c>
      <c r="W11" s="1" t="s">
        <v>804</v>
      </c>
      <c r="X11" s="1">
        <v>1</v>
      </c>
    </row>
    <row r="12" spans="1:24" hidden="1" x14ac:dyDescent="0.35">
      <c r="A12" s="1" t="s">
        <v>153</v>
      </c>
      <c r="B12" s="1" t="s">
        <v>624</v>
      </c>
      <c r="C12" s="1" t="s">
        <v>1499</v>
      </c>
      <c r="D12" s="1"/>
      <c r="E12" s="1"/>
      <c r="F12" s="1" t="s">
        <v>1484</v>
      </c>
      <c r="G12" s="1" t="s">
        <v>806</v>
      </c>
      <c r="H12" s="1" t="s">
        <v>22</v>
      </c>
      <c r="I12" s="1" t="s">
        <v>119</v>
      </c>
      <c r="J12" s="1" t="s">
        <v>690</v>
      </c>
      <c r="K12" s="1">
        <v>127</v>
      </c>
      <c r="L12" s="1" t="s">
        <v>1500</v>
      </c>
      <c r="M12" s="1">
        <v>500</v>
      </c>
      <c r="N12" s="1">
        <v>100</v>
      </c>
      <c r="O12" s="1" t="s">
        <v>139</v>
      </c>
      <c r="P12" s="1" t="s">
        <v>1485</v>
      </c>
      <c r="Q12" s="1" t="b">
        <v>1</v>
      </c>
      <c r="R12" s="1" t="s">
        <v>1486</v>
      </c>
      <c r="S12" s="1" t="s">
        <v>633</v>
      </c>
      <c r="T12" s="1"/>
      <c r="U12" s="1"/>
      <c r="V12" s="1" t="s">
        <v>691</v>
      </c>
      <c r="W12" s="1" t="s">
        <v>811</v>
      </c>
      <c r="X12" s="1">
        <v>1</v>
      </c>
    </row>
    <row r="13" spans="1:24" hidden="1" x14ac:dyDescent="0.35">
      <c r="A13" s="1" t="s">
        <v>153</v>
      </c>
      <c r="B13" s="1" t="s">
        <v>624</v>
      </c>
      <c r="C13" s="1" t="s">
        <v>1501</v>
      </c>
      <c r="D13" s="1"/>
      <c r="E13" s="1"/>
      <c r="F13" s="1" t="s">
        <v>1502</v>
      </c>
      <c r="G13" s="1" t="s">
        <v>812</v>
      </c>
      <c r="H13" s="1" t="s">
        <v>22</v>
      </c>
      <c r="I13" s="1">
        <v>1</v>
      </c>
      <c r="J13" s="1" t="s">
        <v>638</v>
      </c>
      <c r="K13" s="1">
        <v>127</v>
      </c>
      <c r="L13" s="1"/>
      <c r="M13" s="1">
        <v>500</v>
      </c>
      <c r="N13" s="1">
        <v>60</v>
      </c>
      <c r="O13" s="1" t="s">
        <v>139</v>
      </c>
      <c r="P13" s="1" t="s">
        <v>1485</v>
      </c>
      <c r="Q13" s="1" t="b">
        <v>1</v>
      </c>
      <c r="R13" s="1" t="s">
        <v>1486</v>
      </c>
      <c r="S13" s="1" t="s">
        <v>633</v>
      </c>
      <c r="T13" s="1"/>
      <c r="U13" s="1"/>
      <c r="V13" s="1" t="s">
        <v>691</v>
      </c>
      <c r="W13" s="1" t="s">
        <v>820</v>
      </c>
      <c r="X13" s="1">
        <v>1</v>
      </c>
    </row>
    <row r="14" spans="1:24" hidden="1" x14ac:dyDescent="0.35">
      <c r="A14" s="1" t="s">
        <v>153</v>
      </c>
      <c r="B14" s="1" t="s">
        <v>624</v>
      </c>
      <c r="C14" s="1" t="s">
        <v>1503</v>
      </c>
      <c r="D14" s="1"/>
      <c r="E14" s="1"/>
      <c r="F14" s="1" t="s">
        <v>1484</v>
      </c>
      <c r="G14" s="1" t="s">
        <v>821</v>
      </c>
      <c r="H14" s="1" t="s">
        <v>22</v>
      </c>
      <c r="I14" s="1" t="s">
        <v>119</v>
      </c>
      <c r="J14" s="1" t="s">
        <v>634</v>
      </c>
      <c r="K14" s="1">
        <v>64</v>
      </c>
      <c r="L14" s="1"/>
      <c r="M14" s="1">
        <v>500</v>
      </c>
      <c r="N14" s="1">
        <v>100</v>
      </c>
      <c r="O14" s="1" t="s">
        <v>139</v>
      </c>
      <c r="P14" s="1" t="s">
        <v>1485</v>
      </c>
      <c r="Q14" s="1" t="b">
        <v>0</v>
      </c>
      <c r="R14" s="1" t="s">
        <v>1486</v>
      </c>
      <c r="S14" s="1" t="s">
        <v>734</v>
      </c>
      <c r="T14" s="1"/>
      <c r="U14" s="1"/>
      <c r="V14" s="1" t="s">
        <v>691</v>
      </c>
      <c r="W14" s="1" t="s">
        <v>829</v>
      </c>
      <c r="X14" s="1">
        <v>1</v>
      </c>
    </row>
    <row r="15" spans="1:24" hidden="1" x14ac:dyDescent="0.35">
      <c r="A15" s="1" t="s">
        <v>153</v>
      </c>
      <c r="B15" s="1" t="s">
        <v>624</v>
      </c>
      <c r="C15" s="1" t="s">
        <v>1504</v>
      </c>
      <c r="D15" s="1"/>
      <c r="E15" s="1"/>
      <c r="F15" s="1" t="s">
        <v>1484</v>
      </c>
      <c r="G15" s="1" t="s">
        <v>831</v>
      </c>
      <c r="H15" s="1" t="s">
        <v>22</v>
      </c>
      <c r="I15" s="1" t="s">
        <v>119</v>
      </c>
      <c r="J15" s="1" t="s">
        <v>634</v>
      </c>
      <c r="K15" s="1">
        <v>64</v>
      </c>
      <c r="L15" s="1"/>
      <c r="M15" s="1">
        <v>500</v>
      </c>
      <c r="N15" s="1">
        <v>100</v>
      </c>
      <c r="O15" s="1" t="s">
        <v>139</v>
      </c>
      <c r="P15" s="1" t="s">
        <v>1485</v>
      </c>
      <c r="Q15" s="1" t="b">
        <v>1</v>
      </c>
      <c r="R15" s="1" t="s">
        <v>1486</v>
      </c>
      <c r="S15" s="1" t="s">
        <v>734</v>
      </c>
      <c r="T15" s="1"/>
      <c r="U15" s="1"/>
      <c r="V15" s="1" t="s">
        <v>691</v>
      </c>
      <c r="W15" s="1" t="s">
        <v>837</v>
      </c>
      <c r="X15" s="1">
        <v>1</v>
      </c>
    </row>
    <row r="16" spans="1:24" hidden="1" x14ac:dyDescent="0.35">
      <c r="A16" s="1" t="s">
        <v>153</v>
      </c>
      <c r="B16" s="1" t="s">
        <v>624</v>
      </c>
      <c r="C16" s="1" t="s">
        <v>1505</v>
      </c>
      <c r="D16" s="1"/>
      <c r="E16" s="1"/>
      <c r="F16" s="1" t="s">
        <v>1484</v>
      </c>
      <c r="G16" s="1" t="s">
        <v>838</v>
      </c>
      <c r="H16" s="1" t="s">
        <v>22</v>
      </c>
      <c r="I16" s="1" t="s">
        <v>119</v>
      </c>
      <c r="J16" s="1" t="s">
        <v>638</v>
      </c>
      <c r="K16" s="1">
        <v>64</v>
      </c>
      <c r="L16" s="1"/>
      <c r="M16" s="1">
        <v>500</v>
      </c>
      <c r="N16" s="1">
        <v>60</v>
      </c>
      <c r="O16" s="1" t="s">
        <v>139</v>
      </c>
      <c r="P16" s="1" t="s">
        <v>1485</v>
      </c>
      <c r="Q16" s="1" t="b">
        <v>0</v>
      </c>
      <c r="R16" s="1" t="s">
        <v>1486</v>
      </c>
      <c r="S16" s="1" t="s">
        <v>734</v>
      </c>
      <c r="T16" s="1"/>
      <c r="U16" s="1"/>
      <c r="V16" s="1" t="s">
        <v>758</v>
      </c>
      <c r="W16" s="1" t="s">
        <v>843</v>
      </c>
      <c r="X16" s="1">
        <v>1</v>
      </c>
    </row>
    <row r="17" spans="1:24" hidden="1" x14ac:dyDescent="0.35">
      <c r="A17" s="1" t="s">
        <v>153</v>
      </c>
      <c r="B17" s="1" t="s">
        <v>624</v>
      </c>
      <c r="C17" s="1" t="s">
        <v>1506</v>
      </c>
      <c r="D17" s="1"/>
      <c r="E17" s="1"/>
      <c r="F17" s="1" t="s">
        <v>1484</v>
      </c>
      <c r="G17" s="1" t="s">
        <v>712</v>
      </c>
      <c r="H17" s="1" t="s">
        <v>22</v>
      </c>
      <c r="I17" s="1" t="s">
        <v>119</v>
      </c>
      <c r="J17" s="1" t="s">
        <v>638</v>
      </c>
      <c r="K17" s="1">
        <v>160</v>
      </c>
      <c r="L17" s="1"/>
      <c r="M17" s="1">
        <v>500</v>
      </c>
      <c r="N17" s="1">
        <v>60</v>
      </c>
      <c r="O17" s="1" t="s">
        <v>139</v>
      </c>
      <c r="P17" s="1" t="s">
        <v>1485</v>
      </c>
      <c r="Q17" s="1" t="b">
        <v>0</v>
      </c>
      <c r="R17" s="1" t="s">
        <v>1486</v>
      </c>
      <c r="S17" s="1" t="s">
        <v>633</v>
      </c>
      <c r="T17" s="1"/>
      <c r="U17" s="1"/>
      <c r="V17" s="1" t="s">
        <v>691</v>
      </c>
      <c r="W17" s="1" t="s">
        <v>721</v>
      </c>
      <c r="X17" s="1">
        <v>1</v>
      </c>
    </row>
    <row r="18" spans="1:24" hidden="1" x14ac:dyDescent="0.35">
      <c r="A18" s="1" t="s">
        <v>153</v>
      </c>
      <c r="B18" s="1" t="s">
        <v>624</v>
      </c>
      <c r="C18" s="1" t="s">
        <v>1507</v>
      </c>
      <c r="D18" s="1"/>
      <c r="E18" s="1"/>
      <c r="F18" s="1" t="s">
        <v>1502</v>
      </c>
      <c r="G18" s="1" t="s">
        <v>844</v>
      </c>
      <c r="H18" s="1" t="s">
        <v>22</v>
      </c>
      <c r="I18" s="1" t="s">
        <v>119</v>
      </c>
      <c r="J18" s="1" t="s">
        <v>690</v>
      </c>
      <c r="K18" s="1">
        <v>512</v>
      </c>
      <c r="L18" s="1" t="s">
        <v>1508</v>
      </c>
      <c r="M18" s="1">
        <v>2300</v>
      </c>
      <c r="N18" s="1">
        <v>150</v>
      </c>
      <c r="O18" s="1" t="s">
        <v>139</v>
      </c>
      <c r="P18" s="1" t="s">
        <v>1485</v>
      </c>
      <c r="Q18" s="1" t="b">
        <v>1</v>
      </c>
      <c r="R18" s="1" t="s">
        <v>1486</v>
      </c>
      <c r="S18" s="1" t="s">
        <v>734</v>
      </c>
      <c r="T18" s="1"/>
      <c r="U18" s="1"/>
      <c r="V18" s="1" t="s">
        <v>691</v>
      </c>
      <c r="W18" s="1" t="s">
        <v>853</v>
      </c>
      <c r="X18" s="1">
        <v>1</v>
      </c>
    </row>
    <row r="19" spans="1:24" hidden="1" x14ac:dyDescent="0.35">
      <c r="A19" s="1" t="s">
        <v>153</v>
      </c>
      <c r="B19" s="1" t="s">
        <v>624</v>
      </c>
      <c r="C19" s="1" t="s">
        <v>1509</v>
      </c>
      <c r="D19" s="1"/>
      <c r="E19" s="1"/>
      <c r="F19" s="1" t="s">
        <v>1484</v>
      </c>
      <c r="G19" s="1" t="s">
        <v>854</v>
      </c>
      <c r="H19" s="1" t="s">
        <v>22</v>
      </c>
      <c r="I19" s="1" t="s">
        <v>119</v>
      </c>
      <c r="J19" s="1" t="s">
        <v>638</v>
      </c>
      <c r="K19" s="1">
        <v>30</v>
      </c>
      <c r="L19" s="1"/>
      <c r="M19" s="1">
        <v>500</v>
      </c>
      <c r="N19" s="1">
        <v>60</v>
      </c>
      <c r="O19" s="1" t="s">
        <v>139</v>
      </c>
      <c r="P19" s="1" t="s">
        <v>1485</v>
      </c>
      <c r="Q19" s="1" t="b">
        <v>1</v>
      </c>
      <c r="R19" s="1" t="s">
        <v>1486</v>
      </c>
      <c r="S19" s="1" t="s">
        <v>734</v>
      </c>
      <c r="T19" s="1"/>
      <c r="U19" s="1"/>
      <c r="V19" s="1" t="s">
        <v>691</v>
      </c>
      <c r="W19" s="1" t="s">
        <v>860</v>
      </c>
      <c r="X19" s="1">
        <v>1</v>
      </c>
    </row>
    <row r="20" spans="1:24" hidden="1" x14ac:dyDescent="0.35">
      <c r="A20" s="1" t="s">
        <v>153</v>
      </c>
      <c r="B20" s="1" t="s">
        <v>624</v>
      </c>
      <c r="C20" s="1" t="s">
        <v>1510</v>
      </c>
      <c r="D20" s="1"/>
      <c r="E20" s="1"/>
      <c r="F20" s="1" t="s">
        <v>1484</v>
      </c>
      <c r="G20" s="1" t="s">
        <v>862</v>
      </c>
      <c r="H20" s="1" t="s">
        <v>22</v>
      </c>
      <c r="I20" s="1" t="s">
        <v>119</v>
      </c>
      <c r="J20" s="1" t="s">
        <v>638</v>
      </c>
      <c r="K20" s="1">
        <v>127</v>
      </c>
      <c r="L20" s="1"/>
      <c r="M20" s="1">
        <v>500</v>
      </c>
      <c r="N20" s="1">
        <v>60</v>
      </c>
      <c r="O20" s="1" t="s">
        <v>139</v>
      </c>
      <c r="P20" s="1" t="s">
        <v>1485</v>
      </c>
      <c r="Q20" s="1" t="b">
        <v>1</v>
      </c>
      <c r="R20" s="1" t="s">
        <v>1486</v>
      </c>
      <c r="S20" s="1" t="s">
        <v>633</v>
      </c>
      <c r="T20" s="1"/>
      <c r="U20" s="1"/>
      <c r="V20" s="1" t="s">
        <v>691</v>
      </c>
      <c r="W20" s="1" t="s">
        <v>867</v>
      </c>
      <c r="X20" s="1">
        <v>1</v>
      </c>
    </row>
    <row r="21" spans="1:24" hidden="1" x14ac:dyDescent="0.35">
      <c r="A21" s="1" t="s">
        <v>153</v>
      </c>
      <c r="B21" s="1" t="s">
        <v>624</v>
      </c>
      <c r="C21" s="1" t="s">
        <v>1511</v>
      </c>
      <c r="D21" s="1"/>
      <c r="E21" s="1"/>
      <c r="F21" s="1" t="s">
        <v>1484</v>
      </c>
      <c r="G21" s="1" t="s">
        <v>875</v>
      </c>
      <c r="H21" s="1" t="s">
        <v>22</v>
      </c>
      <c r="I21" s="1" t="s">
        <v>119</v>
      </c>
      <c r="J21" s="1" t="s">
        <v>634</v>
      </c>
      <c r="K21" s="1">
        <v>127</v>
      </c>
      <c r="L21" s="1"/>
      <c r="M21" s="1">
        <v>500</v>
      </c>
      <c r="N21" s="1">
        <v>100</v>
      </c>
      <c r="O21" s="1" t="s">
        <v>139</v>
      </c>
      <c r="P21" s="1" t="s">
        <v>1485</v>
      </c>
      <c r="Q21" s="1" t="b">
        <v>1</v>
      </c>
      <c r="R21" s="1" t="s">
        <v>1486</v>
      </c>
      <c r="S21" s="1" t="s">
        <v>633</v>
      </c>
      <c r="T21" s="1"/>
      <c r="U21" s="1"/>
      <c r="V21" s="1" t="s">
        <v>691</v>
      </c>
      <c r="W21" s="1" t="s">
        <v>880</v>
      </c>
      <c r="X21" s="1">
        <v>1</v>
      </c>
    </row>
    <row r="22" spans="1:24" hidden="1" x14ac:dyDescent="0.35">
      <c r="A22" s="1" t="s">
        <v>153</v>
      </c>
      <c r="B22" s="1" t="s">
        <v>624</v>
      </c>
      <c r="C22" s="1" t="s">
        <v>1512</v>
      </c>
      <c r="D22" s="1"/>
      <c r="E22" s="1"/>
      <c r="F22" s="1" t="s">
        <v>1484</v>
      </c>
      <c r="G22" s="1" t="s">
        <v>881</v>
      </c>
      <c r="H22" s="1" t="s">
        <v>22</v>
      </c>
      <c r="I22" s="1" t="s">
        <v>119</v>
      </c>
      <c r="J22" s="1" t="s">
        <v>638</v>
      </c>
      <c r="K22" s="1">
        <v>127</v>
      </c>
      <c r="L22" s="1"/>
      <c r="M22" s="1">
        <v>500</v>
      </c>
      <c r="N22" s="1">
        <v>60</v>
      </c>
      <c r="O22" s="1" t="s">
        <v>139</v>
      </c>
      <c r="P22" s="1" t="s">
        <v>1485</v>
      </c>
      <c r="Q22" s="1" t="b">
        <v>1</v>
      </c>
      <c r="R22" s="1" t="s">
        <v>1486</v>
      </c>
      <c r="S22" s="1" t="s">
        <v>633</v>
      </c>
      <c r="T22" s="1"/>
      <c r="U22" s="1"/>
      <c r="V22" s="1" t="s">
        <v>758</v>
      </c>
      <c r="W22" s="1" t="s">
        <v>888</v>
      </c>
      <c r="X22" s="1">
        <v>1</v>
      </c>
    </row>
    <row r="23" spans="1:24" hidden="1" x14ac:dyDescent="0.35">
      <c r="A23" s="1" t="s">
        <v>153</v>
      </c>
      <c r="B23" s="1" t="s">
        <v>624</v>
      </c>
      <c r="C23" s="1" t="s">
        <v>1513</v>
      </c>
      <c r="D23" s="1"/>
      <c r="E23" s="1"/>
      <c r="F23" s="1" t="s">
        <v>1484</v>
      </c>
      <c r="G23" s="1" t="s">
        <v>723</v>
      </c>
      <c r="H23" s="1" t="s">
        <v>22</v>
      </c>
      <c r="I23" s="1" t="s">
        <v>119</v>
      </c>
      <c r="J23" s="1" t="s">
        <v>634</v>
      </c>
      <c r="K23" s="1">
        <v>127</v>
      </c>
      <c r="L23" s="1"/>
      <c r="M23" s="1">
        <v>500</v>
      </c>
      <c r="N23" s="1">
        <v>100</v>
      </c>
      <c r="O23" s="1" t="s">
        <v>139</v>
      </c>
      <c r="P23" s="1" t="s">
        <v>1485</v>
      </c>
      <c r="Q23" s="1" t="b">
        <v>1</v>
      </c>
      <c r="R23" s="1" t="s">
        <v>1486</v>
      </c>
      <c r="S23" s="1" t="s">
        <v>633</v>
      </c>
      <c r="T23" s="1"/>
      <c r="U23" s="1"/>
      <c r="V23" s="1" t="s">
        <v>691</v>
      </c>
      <c r="W23" s="1" t="s">
        <v>730</v>
      </c>
      <c r="X23" s="1">
        <v>1</v>
      </c>
    </row>
    <row r="24" spans="1:24" hidden="1" x14ac:dyDescent="0.35">
      <c r="A24" s="1" t="s">
        <v>153</v>
      </c>
      <c r="B24" s="1" t="s">
        <v>624</v>
      </c>
      <c r="C24" s="1" t="s">
        <v>1514</v>
      </c>
      <c r="D24" s="1"/>
      <c r="E24" s="1"/>
      <c r="F24" s="1" t="s">
        <v>1484</v>
      </c>
      <c r="G24" s="1" t="s">
        <v>894</v>
      </c>
      <c r="H24" s="1" t="s">
        <v>22</v>
      </c>
      <c r="I24" s="1" t="s">
        <v>119</v>
      </c>
      <c r="J24" s="1" t="s">
        <v>638</v>
      </c>
      <c r="K24" s="1">
        <v>127</v>
      </c>
      <c r="L24" s="1"/>
      <c r="M24" s="1">
        <v>500</v>
      </c>
      <c r="N24" s="1">
        <v>60</v>
      </c>
      <c r="O24" s="1" t="s">
        <v>139</v>
      </c>
      <c r="P24" s="1" t="s">
        <v>1485</v>
      </c>
      <c r="Q24" s="1" t="b">
        <v>1</v>
      </c>
      <c r="R24" s="1" t="s">
        <v>1486</v>
      </c>
      <c r="S24" s="1" t="s">
        <v>633</v>
      </c>
      <c r="T24" s="1"/>
      <c r="U24" s="1"/>
      <c r="V24" s="1" t="s">
        <v>758</v>
      </c>
      <c r="W24" s="1" t="s">
        <v>900</v>
      </c>
      <c r="X24" s="1">
        <v>1</v>
      </c>
    </row>
    <row r="25" spans="1:24" hidden="1" x14ac:dyDescent="0.35">
      <c r="A25" s="1" t="s">
        <v>153</v>
      </c>
      <c r="B25" s="1" t="s">
        <v>624</v>
      </c>
      <c r="C25" s="1" t="s">
        <v>1515</v>
      </c>
      <c r="D25" s="1"/>
      <c r="E25" s="1"/>
      <c r="F25" s="1" t="s">
        <v>1484</v>
      </c>
      <c r="G25" s="1" t="s">
        <v>889</v>
      </c>
      <c r="H25" s="1" t="s">
        <v>22</v>
      </c>
      <c r="I25" s="1" t="s">
        <v>119</v>
      </c>
      <c r="J25" s="1" t="s">
        <v>634</v>
      </c>
      <c r="K25" s="1">
        <v>127</v>
      </c>
      <c r="L25" s="1"/>
      <c r="M25" s="1">
        <v>500</v>
      </c>
      <c r="N25" s="1">
        <v>100</v>
      </c>
      <c r="O25" s="1" t="s">
        <v>139</v>
      </c>
      <c r="P25" s="1" t="s">
        <v>1485</v>
      </c>
      <c r="Q25" s="1" t="b">
        <v>1</v>
      </c>
      <c r="R25" s="1" t="s">
        <v>1486</v>
      </c>
      <c r="S25" s="1" t="s">
        <v>633</v>
      </c>
      <c r="T25" s="1"/>
      <c r="U25" s="1" t="s">
        <v>688</v>
      </c>
      <c r="V25" s="1" t="s">
        <v>691</v>
      </c>
      <c r="W25" s="1" t="s">
        <v>1516</v>
      </c>
      <c r="X25" s="1">
        <v>1</v>
      </c>
    </row>
    <row r="26" spans="1:24" hidden="1" x14ac:dyDescent="0.35">
      <c r="A26" s="1" t="s">
        <v>153</v>
      </c>
      <c r="B26" s="1" t="s">
        <v>624</v>
      </c>
      <c r="C26" s="1" t="s">
        <v>1517</v>
      </c>
      <c r="D26" s="1"/>
      <c r="E26" s="1"/>
      <c r="F26" s="1" t="s">
        <v>1502</v>
      </c>
      <c r="G26" s="1" t="s">
        <v>901</v>
      </c>
      <c r="H26" s="1" t="s">
        <v>22</v>
      </c>
      <c r="I26" s="1" t="s">
        <v>119</v>
      </c>
      <c r="J26" s="1" t="s">
        <v>638</v>
      </c>
      <c r="K26" s="1">
        <v>127</v>
      </c>
      <c r="L26" s="1"/>
      <c r="M26" s="1">
        <v>500</v>
      </c>
      <c r="N26" s="1">
        <v>60</v>
      </c>
      <c r="O26" s="1" t="s">
        <v>139</v>
      </c>
      <c r="P26" s="1" t="s">
        <v>1485</v>
      </c>
      <c r="Q26" s="1" t="b">
        <v>1</v>
      </c>
      <c r="R26" s="1" t="s">
        <v>1486</v>
      </c>
      <c r="S26" s="1" t="s">
        <v>633</v>
      </c>
      <c r="T26" s="1"/>
      <c r="U26" s="1"/>
      <c r="V26" s="1" t="s">
        <v>691</v>
      </c>
      <c r="W26" s="1" t="s">
        <v>906</v>
      </c>
      <c r="X26" s="1">
        <v>1</v>
      </c>
    </row>
    <row r="27" spans="1:24" hidden="1" x14ac:dyDescent="0.35">
      <c r="A27" s="1" t="s">
        <v>153</v>
      </c>
      <c r="B27" s="1" t="s">
        <v>624</v>
      </c>
      <c r="C27" s="1" t="s">
        <v>1518</v>
      </c>
      <c r="D27" s="1"/>
      <c r="E27" s="1"/>
      <c r="F27" s="1" t="s">
        <v>1502</v>
      </c>
      <c r="G27" s="1" t="s">
        <v>907</v>
      </c>
      <c r="H27" s="1" t="s">
        <v>22</v>
      </c>
      <c r="I27" s="1" t="s">
        <v>119</v>
      </c>
      <c r="J27" s="1" t="s">
        <v>634</v>
      </c>
      <c r="K27" s="1">
        <v>127</v>
      </c>
      <c r="L27" s="1"/>
      <c r="M27" s="1">
        <v>500</v>
      </c>
      <c r="N27" s="1">
        <v>100</v>
      </c>
      <c r="O27" s="1" t="s">
        <v>139</v>
      </c>
      <c r="P27" s="1" t="s">
        <v>1485</v>
      </c>
      <c r="Q27" s="1" t="b">
        <v>1</v>
      </c>
      <c r="R27" s="1" t="s">
        <v>1486</v>
      </c>
      <c r="S27" s="1" t="s">
        <v>633</v>
      </c>
      <c r="T27" s="1"/>
      <c r="U27" s="1"/>
      <c r="V27" s="1" t="s">
        <v>691</v>
      </c>
      <c r="W27" s="1" t="s">
        <v>912</v>
      </c>
      <c r="X27" s="1">
        <v>1</v>
      </c>
    </row>
    <row r="28" spans="1:24" hidden="1" x14ac:dyDescent="0.35">
      <c r="A28" s="1" t="s">
        <v>153</v>
      </c>
      <c r="B28" s="1" t="s">
        <v>624</v>
      </c>
      <c r="C28" s="1" t="s">
        <v>1519</v>
      </c>
      <c r="D28" s="1"/>
      <c r="E28" s="1"/>
      <c r="F28" s="1" t="s">
        <v>1484</v>
      </c>
      <c r="G28" s="1" t="s">
        <v>913</v>
      </c>
      <c r="H28" s="1" t="s">
        <v>22</v>
      </c>
      <c r="I28" s="1" t="s">
        <v>119</v>
      </c>
      <c r="J28" s="1" t="s">
        <v>638</v>
      </c>
      <c r="K28" s="1">
        <v>127</v>
      </c>
      <c r="L28" s="1"/>
      <c r="M28" s="1">
        <v>500</v>
      </c>
      <c r="N28" s="1">
        <v>60</v>
      </c>
      <c r="O28" s="1" t="s">
        <v>139</v>
      </c>
      <c r="P28" s="1" t="s">
        <v>1485</v>
      </c>
      <c r="Q28" s="1" t="b">
        <v>0</v>
      </c>
      <c r="R28" s="1" t="s">
        <v>1486</v>
      </c>
      <c r="S28" s="1" t="s">
        <v>633</v>
      </c>
      <c r="T28" s="1"/>
      <c r="U28" s="1"/>
      <c r="V28" s="1" t="s">
        <v>691</v>
      </c>
      <c r="W28" s="1" t="s">
        <v>918</v>
      </c>
      <c r="X28" s="1">
        <v>1</v>
      </c>
    </row>
    <row r="29" spans="1:24" hidden="1" x14ac:dyDescent="0.35">
      <c r="A29" s="1" t="s">
        <v>153</v>
      </c>
      <c r="B29" s="1" t="s">
        <v>624</v>
      </c>
      <c r="C29" s="1" t="s">
        <v>1520</v>
      </c>
      <c r="D29" s="1"/>
      <c r="E29" s="1"/>
      <c r="F29" s="1" t="s">
        <v>1484</v>
      </c>
      <c r="G29" s="1" t="s">
        <v>920</v>
      </c>
      <c r="H29" s="1" t="s">
        <v>22</v>
      </c>
      <c r="I29" s="1">
        <v>1</v>
      </c>
      <c r="J29" s="1" t="s">
        <v>638</v>
      </c>
      <c r="K29" s="1">
        <v>10</v>
      </c>
      <c r="L29" s="1"/>
      <c r="M29" s="1">
        <v>500</v>
      </c>
      <c r="N29" s="1">
        <v>60</v>
      </c>
      <c r="O29" s="1" t="s">
        <v>139</v>
      </c>
      <c r="P29" s="1" t="s">
        <v>1485</v>
      </c>
      <c r="Q29" s="1" t="b">
        <v>0</v>
      </c>
      <c r="R29" s="1" t="s">
        <v>1486</v>
      </c>
      <c r="S29" s="1"/>
      <c r="T29" s="1"/>
      <c r="U29" s="1"/>
      <c r="V29" s="1"/>
      <c r="W29" s="1" t="s">
        <v>927</v>
      </c>
      <c r="X29" s="1">
        <v>1</v>
      </c>
    </row>
    <row r="30" spans="1:24" hidden="1" x14ac:dyDescent="0.35">
      <c r="A30" s="1" t="s">
        <v>153</v>
      </c>
      <c r="B30" s="1" t="s">
        <v>624</v>
      </c>
      <c r="C30" s="1" t="s">
        <v>1521</v>
      </c>
      <c r="D30" s="1"/>
      <c r="E30" s="1"/>
      <c r="F30" s="1" t="s">
        <v>1484</v>
      </c>
      <c r="G30" s="1" t="s">
        <v>920</v>
      </c>
      <c r="H30" s="1" t="s">
        <v>22</v>
      </c>
      <c r="I30" s="1">
        <v>1</v>
      </c>
      <c r="J30" s="1" t="s">
        <v>638</v>
      </c>
      <c r="K30" s="1">
        <v>150</v>
      </c>
      <c r="L30" s="1"/>
      <c r="M30" s="1">
        <v>500</v>
      </c>
      <c r="N30" s="1">
        <v>60</v>
      </c>
      <c r="O30" s="1" t="s">
        <v>139</v>
      </c>
      <c r="P30" s="1" t="s">
        <v>1485</v>
      </c>
      <c r="Q30" s="1" t="b">
        <v>0</v>
      </c>
      <c r="R30" s="1" t="s">
        <v>1486</v>
      </c>
      <c r="S30" s="1"/>
      <c r="T30" s="1"/>
      <c r="U30" s="1"/>
      <c r="V30" s="1"/>
      <c r="W30" s="1" t="s">
        <v>927</v>
      </c>
      <c r="X30" s="1">
        <v>1</v>
      </c>
    </row>
    <row r="31" spans="1:24" hidden="1" x14ac:dyDescent="0.35">
      <c r="A31" s="1" t="s">
        <v>153</v>
      </c>
      <c r="B31" s="1" t="s">
        <v>624</v>
      </c>
      <c r="C31" s="1" t="s">
        <v>1522</v>
      </c>
      <c r="D31" s="1"/>
      <c r="E31" s="1"/>
      <c r="F31" s="1" t="s">
        <v>1484</v>
      </c>
      <c r="G31" s="1" t="s">
        <v>920</v>
      </c>
      <c r="H31" s="1" t="s">
        <v>22</v>
      </c>
      <c r="I31" s="1">
        <v>1</v>
      </c>
      <c r="J31" s="1" t="s">
        <v>638</v>
      </c>
      <c r="K31" s="1">
        <v>20</v>
      </c>
      <c r="L31" s="1"/>
      <c r="M31" s="1">
        <v>500</v>
      </c>
      <c r="N31" s="1">
        <v>60</v>
      </c>
      <c r="O31" s="1" t="s">
        <v>139</v>
      </c>
      <c r="P31" s="1" t="s">
        <v>1485</v>
      </c>
      <c r="Q31" s="1" t="b">
        <v>0</v>
      </c>
      <c r="R31" s="1" t="s">
        <v>1486</v>
      </c>
      <c r="S31" s="1"/>
      <c r="T31" s="1"/>
      <c r="U31" s="1"/>
      <c r="V31" s="1"/>
      <c r="W31" s="1" t="s">
        <v>927</v>
      </c>
      <c r="X31" s="1">
        <v>1</v>
      </c>
    </row>
    <row r="32" spans="1:24" hidden="1" x14ac:dyDescent="0.35">
      <c r="A32" s="1" t="s">
        <v>153</v>
      </c>
      <c r="B32" s="1" t="s">
        <v>624</v>
      </c>
      <c r="C32" s="1" t="s">
        <v>1523</v>
      </c>
      <c r="D32" s="1"/>
      <c r="E32" s="1"/>
      <c r="F32" s="1" t="s">
        <v>1484</v>
      </c>
      <c r="G32" s="1" t="s">
        <v>920</v>
      </c>
      <c r="H32" s="1" t="s">
        <v>22</v>
      </c>
      <c r="I32" s="1">
        <v>1</v>
      </c>
      <c r="J32" s="1" t="s">
        <v>638</v>
      </c>
      <c r="K32" s="1">
        <v>30</v>
      </c>
      <c r="L32" s="1"/>
      <c r="M32" s="1">
        <v>500</v>
      </c>
      <c r="N32" s="1">
        <v>60</v>
      </c>
      <c r="O32" s="1" t="s">
        <v>139</v>
      </c>
      <c r="P32" s="1" t="s">
        <v>1485</v>
      </c>
      <c r="Q32" s="1" t="b">
        <v>1</v>
      </c>
      <c r="R32" s="1" t="s">
        <v>1486</v>
      </c>
      <c r="S32" s="1" t="s">
        <v>734</v>
      </c>
      <c r="T32" s="1"/>
      <c r="U32" s="1"/>
      <c r="V32" s="1" t="s">
        <v>691</v>
      </c>
      <c r="W32" s="1" t="s">
        <v>927</v>
      </c>
      <c r="X32" s="1">
        <v>1</v>
      </c>
    </row>
    <row r="33" spans="1:24" hidden="1" x14ac:dyDescent="0.35">
      <c r="A33" s="1" t="s">
        <v>153</v>
      </c>
      <c r="B33" s="1" t="s">
        <v>624</v>
      </c>
      <c r="C33" s="1" t="s">
        <v>1524</v>
      </c>
      <c r="D33" s="1"/>
      <c r="E33" s="1"/>
      <c r="F33" s="1" t="s">
        <v>1484</v>
      </c>
      <c r="G33" s="1" t="s">
        <v>929</v>
      </c>
      <c r="H33" s="1" t="s">
        <v>22</v>
      </c>
      <c r="I33" s="1" t="s">
        <v>119</v>
      </c>
      <c r="J33" s="1" t="s">
        <v>638</v>
      </c>
      <c r="K33" s="1">
        <v>127</v>
      </c>
      <c r="L33" s="1"/>
      <c r="M33" s="1">
        <v>500</v>
      </c>
      <c r="N33" s="1">
        <v>60</v>
      </c>
      <c r="O33" s="1" t="s">
        <v>139</v>
      </c>
      <c r="P33" s="1" t="s">
        <v>1485</v>
      </c>
      <c r="Q33" s="1" t="b">
        <v>0</v>
      </c>
      <c r="R33" s="1" t="s">
        <v>1486</v>
      </c>
      <c r="S33" s="1" t="s">
        <v>633</v>
      </c>
      <c r="T33" s="1"/>
      <c r="U33" s="1"/>
      <c r="V33" s="1" t="s">
        <v>691</v>
      </c>
      <c r="W33" s="1" t="s">
        <v>935</v>
      </c>
      <c r="X33" s="1">
        <v>1</v>
      </c>
    </row>
    <row r="34" spans="1:24" hidden="1" x14ac:dyDescent="0.35">
      <c r="A34" s="1" t="s">
        <v>153</v>
      </c>
      <c r="B34" s="1" t="s">
        <v>624</v>
      </c>
      <c r="C34" s="1" t="s">
        <v>1525</v>
      </c>
      <c r="D34" s="1"/>
      <c r="E34" s="1"/>
      <c r="F34" s="1" t="s">
        <v>1484</v>
      </c>
      <c r="G34" s="1" t="s">
        <v>929</v>
      </c>
      <c r="H34" s="1" t="s">
        <v>22</v>
      </c>
      <c r="I34" s="1" t="s">
        <v>119</v>
      </c>
      <c r="J34" s="1" t="s">
        <v>690</v>
      </c>
      <c r="K34" s="1">
        <v>4</v>
      </c>
      <c r="L34" s="1" t="s">
        <v>1491</v>
      </c>
      <c r="M34" s="1">
        <v>120</v>
      </c>
      <c r="N34" s="1">
        <v>25</v>
      </c>
      <c r="O34" s="1" t="s">
        <v>139</v>
      </c>
      <c r="P34" s="1" t="s">
        <v>1485</v>
      </c>
      <c r="Q34" s="1" t="b">
        <v>0</v>
      </c>
      <c r="R34" s="1" t="s">
        <v>1486</v>
      </c>
      <c r="S34" s="1"/>
      <c r="T34" s="1"/>
      <c r="U34" s="1"/>
      <c r="V34" s="1"/>
      <c r="W34" s="1" t="s">
        <v>1526</v>
      </c>
      <c r="X34" s="1">
        <v>1</v>
      </c>
    </row>
    <row r="35" spans="1:24" hidden="1" x14ac:dyDescent="0.35">
      <c r="A35" s="1" t="s">
        <v>153</v>
      </c>
      <c r="B35" s="1" t="s">
        <v>624</v>
      </c>
      <c r="C35" s="1" t="s">
        <v>1527</v>
      </c>
      <c r="D35" s="1"/>
      <c r="E35" s="1"/>
      <c r="F35" s="1" t="s">
        <v>1484</v>
      </c>
      <c r="G35" s="1" t="s">
        <v>936</v>
      </c>
      <c r="H35" s="1" t="s">
        <v>22</v>
      </c>
      <c r="I35" s="1">
        <v>1</v>
      </c>
      <c r="J35" s="1" t="s">
        <v>638</v>
      </c>
      <c r="K35" s="1">
        <v>127</v>
      </c>
      <c r="L35" s="1"/>
      <c r="M35" s="1">
        <v>500</v>
      </c>
      <c r="N35" s="1">
        <v>60</v>
      </c>
      <c r="O35" s="1" t="s">
        <v>139</v>
      </c>
      <c r="P35" s="1" t="s">
        <v>1485</v>
      </c>
      <c r="Q35" s="1" t="b">
        <v>1</v>
      </c>
      <c r="R35" s="1" t="s">
        <v>1486</v>
      </c>
      <c r="S35" s="1" t="s">
        <v>633</v>
      </c>
      <c r="T35" s="1"/>
      <c r="U35" s="1"/>
      <c r="V35" s="1" t="s">
        <v>691</v>
      </c>
      <c r="W35" s="1" t="s">
        <v>942</v>
      </c>
      <c r="X35" s="1">
        <v>1</v>
      </c>
    </row>
    <row r="36" spans="1:24" hidden="1" x14ac:dyDescent="0.35">
      <c r="A36" s="1" t="s">
        <v>153</v>
      </c>
      <c r="B36" s="1" t="s">
        <v>624</v>
      </c>
      <c r="C36" s="1" t="s">
        <v>1528</v>
      </c>
      <c r="D36" s="1"/>
      <c r="E36" s="1"/>
      <c r="F36" s="1" t="s">
        <v>1502</v>
      </c>
      <c r="G36" s="1" t="s">
        <v>944</v>
      </c>
      <c r="H36" s="1" t="s">
        <v>22</v>
      </c>
      <c r="I36" s="1" t="s">
        <v>119</v>
      </c>
      <c r="J36" s="1" t="s">
        <v>690</v>
      </c>
      <c r="K36" s="1">
        <v>32</v>
      </c>
      <c r="L36" s="1" t="s">
        <v>1489</v>
      </c>
      <c r="M36" s="1">
        <v>120</v>
      </c>
      <c r="N36" s="1">
        <v>25</v>
      </c>
      <c r="O36" s="1" t="s">
        <v>139</v>
      </c>
      <c r="P36" s="1" t="s">
        <v>1485</v>
      </c>
      <c r="Q36" s="1" t="b">
        <v>0</v>
      </c>
      <c r="R36" s="1" t="s">
        <v>1486</v>
      </c>
      <c r="S36" s="1"/>
      <c r="T36" s="1"/>
      <c r="U36" s="1"/>
      <c r="V36" s="1"/>
      <c r="W36" s="1" t="s">
        <v>950</v>
      </c>
      <c r="X36" s="1">
        <v>1</v>
      </c>
    </row>
    <row r="37" spans="1:24" hidden="1" x14ac:dyDescent="0.35">
      <c r="A37" s="1" t="s">
        <v>153</v>
      </c>
      <c r="B37" s="1" t="s">
        <v>624</v>
      </c>
      <c r="C37" s="1" t="s">
        <v>1529</v>
      </c>
      <c r="D37" s="1"/>
      <c r="E37" s="1"/>
      <c r="F37" s="1" t="s">
        <v>1502</v>
      </c>
      <c r="G37" s="1" t="s">
        <v>944</v>
      </c>
      <c r="H37" s="1" t="s">
        <v>22</v>
      </c>
      <c r="I37" s="1" t="s">
        <v>119</v>
      </c>
      <c r="J37" s="1" t="s">
        <v>690</v>
      </c>
      <c r="K37" s="1">
        <v>30</v>
      </c>
      <c r="L37" s="1" t="s">
        <v>1489</v>
      </c>
      <c r="M37" s="1">
        <v>120</v>
      </c>
      <c r="N37" s="1">
        <v>25</v>
      </c>
      <c r="O37" s="1" t="s">
        <v>139</v>
      </c>
      <c r="P37" s="1" t="s">
        <v>1485</v>
      </c>
      <c r="Q37" s="1" t="b">
        <v>1</v>
      </c>
      <c r="R37" s="1" t="s">
        <v>1486</v>
      </c>
      <c r="S37" s="1" t="s">
        <v>734</v>
      </c>
      <c r="T37" s="1"/>
      <c r="U37" s="1"/>
      <c r="V37" s="1" t="s">
        <v>758</v>
      </c>
      <c r="W37" s="1" t="s">
        <v>950</v>
      </c>
      <c r="X37" s="1">
        <v>1</v>
      </c>
    </row>
    <row r="38" spans="1:24" hidden="1" x14ac:dyDescent="0.35">
      <c r="A38" s="1" t="s">
        <v>153</v>
      </c>
      <c r="B38" s="1" t="s">
        <v>732</v>
      </c>
      <c r="C38" s="1" t="s">
        <v>1530</v>
      </c>
      <c r="D38" s="1"/>
      <c r="E38" s="1"/>
      <c r="F38" s="1" t="s">
        <v>1484</v>
      </c>
      <c r="G38" s="1" t="s">
        <v>733</v>
      </c>
      <c r="H38" s="1" t="s">
        <v>22</v>
      </c>
      <c r="I38" s="1" t="s">
        <v>119</v>
      </c>
      <c r="J38" s="1" t="s">
        <v>634</v>
      </c>
      <c r="K38" s="1">
        <v>64</v>
      </c>
      <c r="L38" s="1"/>
      <c r="M38" s="1">
        <v>500</v>
      </c>
      <c r="N38" s="1">
        <v>100</v>
      </c>
      <c r="O38" s="1" t="s">
        <v>139</v>
      </c>
      <c r="P38" s="1" t="s">
        <v>1485</v>
      </c>
      <c r="Q38" s="1" t="b">
        <v>1</v>
      </c>
      <c r="R38" s="1" t="s">
        <v>1486</v>
      </c>
      <c r="S38" s="1" t="s">
        <v>734</v>
      </c>
      <c r="T38" s="1"/>
      <c r="U38" s="1"/>
      <c r="V38" s="1" t="s">
        <v>691</v>
      </c>
      <c r="W38" s="1" t="s">
        <v>743</v>
      </c>
      <c r="X38" s="1">
        <v>1</v>
      </c>
    </row>
    <row r="39" spans="1:24" hidden="1" x14ac:dyDescent="0.35">
      <c r="A39" s="1" t="s">
        <v>153</v>
      </c>
      <c r="B39" s="1" t="s">
        <v>624</v>
      </c>
      <c r="C39" s="1" t="s">
        <v>1531</v>
      </c>
      <c r="D39" s="1"/>
      <c r="E39" s="1"/>
      <c r="F39" s="1" t="s">
        <v>1484</v>
      </c>
      <c r="G39" s="1" t="s">
        <v>936</v>
      </c>
      <c r="H39" s="1" t="s">
        <v>22</v>
      </c>
      <c r="I39" s="1">
        <v>1</v>
      </c>
      <c r="J39" s="1" t="s">
        <v>634</v>
      </c>
      <c r="K39" s="1">
        <v>200</v>
      </c>
      <c r="L39" s="1"/>
      <c r="M39" s="1">
        <v>500</v>
      </c>
      <c r="N39" s="1">
        <v>100</v>
      </c>
      <c r="O39" s="1" t="s">
        <v>139</v>
      </c>
      <c r="P39" s="1" t="s">
        <v>1485</v>
      </c>
      <c r="Q39" s="1" t="b">
        <v>0</v>
      </c>
      <c r="R39" s="1" t="s">
        <v>1486</v>
      </c>
      <c r="S39" s="1"/>
      <c r="T39" s="1"/>
      <c r="U39" s="1"/>
      <c r="V39" s="1"/>
      <c r="W39" s="1" t="s">
        <v>1532</v>
      </c>
      <c r="X39" s="1">
        <v>1</v>
      </c>
    </row>
    <row r="40" spans="1:24" hidden="1" x14ac:dyDescent="0.35">
      <c r="A40" s="1" t="s">
        <v>153</v>
      </c>
      <c r="B40" s="1" t="s">
        <v>624</v>
      </c>
      <c r="C40" s="1" t="s">
        <v>1533</v>
      </c>
      <c r="D40" s="1"/>
      <c r="E40" s="1"/>
      <c r="F40" s="1" t="s">
        <v>1484</v>
      </c>
      <c r="G40" s="1" t="s">
        <v>936</v>
      </c>
      <c r="H40" s="1" t="s">
        <v>22</v>
      </c>
      <c r="I40" s="1">
        <v>1</v>
      </c>
      <c r="J40" s="1" t="s">
        <v>638</v>
      </c>
      <c r="K40" s="1">
        <v>200</v>
      </c>
      <c r="L40" s="1"/>
      <c r="M40" s="1">
        <v>500</v>
      </c>
      <c r="N40" s="1">
        <v>60</v>
      </c>
      <c r="O40" s="1" t="s">
        <v>139</v>
      </c>
      <c r="P40" s="1" t="s">
        <v>1485</v>
      </c>
      <c r="Q40" s="1" t="b">
        <v>0</v>
      </c>
      <c r="R40" s="1" t="s">
        <v>1486</v>
      </c>
      <c r="S40" s="1"/>
      <c r="T40" s="1"/>
      <c r="U40" s="1"/>
      <c r="V40" s="1"/>
      <c r="W40" s="1" t="s">
        <v>1534</v>
      </c>
      <c r="X40" s="1">
        <v>1</v>
      </c>
    </row>
    <row r="41" spans="1:24" hidden="1" x14ac:dyDescent="0.35">
      <c r="A41" s="1" t="s">
        <v>153</v>
      </c>
      <c r="B41" s="1" t="s">
        <v>624</v>
      </c>
      <c r="C41" s="1" t="s">
        <v>1535</v>
      </c>
      <c r="D41" s="1"/>
      <c r="E41" s="1"/>
      <c r="F41" s="1" t="s">
        <v>1484</v>
      </c>
      <c r="G41" s="1" t="s">
        <v>723</v>
      </c>
      <c r="H41" s="1" t="s">
        <v>22</v>
      </c>
      <c r="I41" s="1" t="s">
        <v>119</v>
      </c>
      <c r="J41" s="1" t="s">
        <v>634</v>
      </c>
      <c r="K41" s="1">
        <v>64</v>
      </c>
      <c r="L41" s="1"/>
      <c r="M41" s="1">
        <v>500</v>
      </c>
      <c r="N41" s="1">
        <v>100</v>
      </c>
      <c r="O41" s="1" t="s">
        <v>139</v>
      </c>
      <c r="P41" s="1" t="s">
        <v>1485</v>
      </c>
      <c r="Q41" s="1" t="b">
        <v>0</v>
      </c>
      <c r="R41" s="1" t="s">
        <v>1486</v>
      </c>
      <c r="S41" s="1"/>
      <c r="T41" s="1"/>
      <c r="U41" s="1"/>
      <c r="V41" s="1"/>
      <c r="W41" s="1" t="s">
        <v>730</v>
      </c>
      <c r="X41" s="1">
        <v>1</v>
      </c>
    </row>
    <row r="42" spans="1:24" x14ac:dyDescent="0.35">
      <c r="A42" s="1" t="s">
        <v>153</v>
      </c>
      <c r="B42" s="1" t="s">
        <v>624</v>
      </c>
      <c r="C42" s="1" t="s">
        <v>1536</v>
      </c>
      <c r="D42" s="1"/>
      <c r="E42" s="1"/>
      <c r="F42" s="1" t="s">
        <v>1537</v>
      </c>
      <c r="G42" s="1"/>
      <c r="H42" s="1" t="s">
        <v>22</v>
      </c>
      <c r="I42" s="1">
        <v>1</v>
      </c>
      <c r="J42" s="1" t="s">
        <v>634</v>
      </c>
      <c r="K42" s="1">
        <v>512</v>
      </c>
      <c r="L42" s="1"/>
      <c r="M42" s="1">
        <v>500</v>
      </c>
      <c r="N42" s="1">
        <v>100</v>
      </c>
      <c r="O42" s="1" t="s">
        <v>139</v>
      </c>
      <c r="P42" s="1" t="s">
        <v>1485</v>
      </c>
      <c r="Q42" s="1" t="b">
        <v>0</v>
      </c>
      <c r="R42" s="1" t="s">
        <v>1486</v>
      </c>
      <c r="S42" s="1"/>
      <c r="T42" s="1"/>
      <c r="U42" s="1" t="s">
        <v>688</v>
      </c>
      <c r="V42" s="1"/>
      <c r="W42" s="1" t="s">
        <v>1538</v>
      </c>
      <c r="X42" s="1">
        <v>1</v>
      </c>
    </row>
    <row r="43" spans="1:24" hidden="1" x14ac:dyDescent="0.35">
      <c r="A43" s="1" t="s">
        <v>153</v>
      </c>
      <c r="B43" s="1" t="s">
        <v>624</v>
      </c>
      <c r="C43" s="1" t="s">
        <v>1539</v>
      </c>
      <c r="D43" s="1"/>
      <c r="E43" s="1"/>
      <c r="F43" s="1" t="s">
        <v>1502</v>
      </c>
      <c r="G43" s="1" t="s">
        <v>844</v>
      </c>
      <c r="H43" s="1" t="s">
        <v>22</v>
      </c>
      <c r="I43" s="1" t="s">
        <v>119</v>
      </c>
      <c r="J43" s="1" t="s">
        <v>690</v>
      </c>
      <c r="K43" s="1">
        <v>8192</v>
      </c>
      <c r="L43" s="1" t="s">
        <v>1540</v>
      </c>
      <c r="M43" s="1">
        <v>16000</v>
      </c>
      <c r="N43" s="1">
        <v>500</v>
      </c>
      <c r="O43" s="1" t="s">
        <v>139</v>
      </c>
      <c r="P43" s="1" t="s">
        <v>1485</v>
      </c>
      <c r="Q43" s="1" t="b">
        <v>0</v>
      </c>
      <c r="R43" s="1" t="s">
        <v>1486</v>
      </c>
      <c r="S43" s="1"/>
      <c r="T43" s="1"/>
      <c r="U43" s="1"/>
      <c r="V43" s="1"/>
      <c r="W43" s="1" t="s">
        <v>1541</v>
      </c>
      <c r="X43" s="1">
        <v>1</v>
      </c>
    </row>
    <row r="44" spans="1:24" hidden="1" x14ac:dyDescent="0.35">
      <c r="A44" s="1" t="s">
        <v>153</v>
      </c>
      <c r="B44" s="1" t="s">
        <v>624</v>
      </c>
      <c r="C44" s="1" t="s">
        <v>869</v>
      </c>
      <c r="D44" s="1"/>
      <c r="E44" s="1"/>
      <c r="F44" s="1" t="s">
        <v>1484</v>
      </c>
      <c r="G44" s="1" t="s">
        <v>869</v>
      </c>
      <c r="H44" s="1" t="s">
        <v>22</v>
      </c>
      <c r="I44" s="1" t="s">
        <v>119</v>
      </c>
      <c r="J44" s="1" t="s">
        <v>634</v>
      </c>
      <c r="K44" s="1">
        <v>180</v>
      </c>
      <c r="L44" s="1"/>
      <c r="M44" s="1">
        <v>500</v>
      </c>
      <c r="N44" s="1">
        <v>100</v>
      </c>
      <c r="O44" s="1" t="s">
        <v>1371</v>
      </c>
      <c r="P44" s="1" t="s">
        <v>1542</v>
      </c>
      <c r="Q44" s="1" t="b">
        <v>1</v>
      </c>
      <c r="R44" s="1" t="s">
        <v>1486</v>
      </c>
      <c r="S44" s="1" t="s">
        <v>633</v>
      </c>
      <c r="T44" s="1"/>
      <c r="U44" s="1" t="s">
        <v>688</v>
      </c>
      <c r="V44" s="1" t="s">
        <v>691</v>
      </c>
      <c r="W44" s="1" t="s">
        <v>1543</v>
      </c>
      <c r="X44" s="1">
        <v>1</v>
      </c>
    </row>
    <row r="45" spans="1:24" x14ac:dyDescent="0.35">
      <c r="A45" s="1" t="s">
        <v>153</v>
      </c>
      <c r="B45" s="1" t="s">
        <v>624</v>
      </c>
      <c r="C45" s="1" t="s">
        <v>1544</v>
      </c>
      <c r="D45" s="1"/>
      <c r="E45" s="1"/>
      <c r="F45" s="1" t="s">
        <v>1537</v>
      </c>
      <c r="G45" s="1"/>
      <c r="H45" s="1" t="s">
        <v>22</v>
      </c>
      <c r="I45" s="1">
        <v>1</v>
      </c>
      <c r="J45" s="1" t="s">
        <v>634</v>
      </c>
      <c r="K45" s="1">
        <v>512</v>
      </c>
      <c r="L45" s="1"/>
      <c r="M45" s="1">
        <v>500</v>
      </c>
      <c r="N45" s="1">
        <v>100</v>
      </c>
      <c r="O45" s="1" t="s">
        <v>139</v>
      </c>
      <c r="P45" s="1" t="s">
        <v>1485</v>
      </c>
      <c r="Q45" s="1" t="b">
        <v>1</v>
      </c>
      <c r="R45" s="1" t="s">
        <v>1486</v>
      </c>
      <c r="S45" s="1" t="s">
        <v>734</v>
      </c>
      <c r="T45" s="1"/>
      <c r="U45" s="1" t="s">
        <v>688</v>
      </c>
      <c r="V45" s="1" t="s">
        <v>691</v>
      </c>
      <c r="W45" s="1" t="s">
        <v>1545</v>
      </c>
      <c r="X45" s="1">
        <v>1</v>
      </c>
    </row>
    <row r="46" spans="1:24" hidden="1" x14ac:dyDescent="0.35">
      <c r="A46" s="1" t="s">
        <v>153</v>
      </c>
      <c r="B46" s="1" t="s">
        <v>624</v>
      </c>
      <c r="C46" s="1" t="s">
        <v>1546</v>
      </c>
      <c r="D46" s="1"/>
      <c r="E46" s="1"/>
      <c r="F46" s="1" t="s">
        <v>1484</v>
      </c>
      <c r="G46" s="1" t="s">
        <v>681</v>
      </c>
      <c r="H46" s="1" t="s">
        <v>22</v>
      </c>
      <c r="I46" s="1">
        <v>1</v>
      </c>
      <c r="J46" s="1" t="s">
        <v>690</v>
      </c>
      <c r="K46" s="1">
        <v>127</v>
      </c>
      <c r="L46" s="1" t="s">
        <v>1500</v>
      </c>
      <c r="M46" s="1">
        <v>500</v>
      </c>
      <c r="N46" s="1">
        <v>100</v>
      </c>
      <c r="O46" s="1" t="s">
        <v>139</v>
      </c>
      <c r="P46" s="1" t="s">
        <v>1485</v>
      </c>
      <c r="Q46" s="1" t="b">
        <v>1</v>
      </c>
      <c r="R46" s="1" t="s">
        <v>1486</v>
      </c>
      <c r="S46" s="1" t="s">
        <v>633</v>
      </c>
      <c r="T46" s="1"/>
      <c r="U46" s="1"/>
      <c r="V46" s="1" t="s">
        <v>691</v>
      </c>
      <c r="W46" s="1" t="s">
        <v>1547</v>
      </c>
      <c r="X46" s="1">
        <v>1</v>
      </c>
    </row>
    <row r="47" spans="1:24" x14ac:dyDescent="0.35">
      <c r="A47" s="1" t="s">
        <v>68</v>
      </c>
      <c r="B47" s="1" t="s">
        <v>1389</v>
      </c>
      <c r="C47" s="1" t="s">
        <v>1548</v>
      </c>
      <c r="D47" s="1"/>
      <c r="E47" s="1"/>
      <c r="F47" s="1" t="s">
        <v>1537</v>
      </c>
      <c r="G47" s="1"/>
      <c r="H47" s="1" t="s">
        <v>22</v>
      </c>
      <c r="I47" s="1" t="s">
        <v>119</v>
      </c>
      <c r="J47" s="1" t="s">
        <v>634</v>
      </c>
      <c r="K47" s="1">
        <v>1</v>
      </c>
      <c r="L47" s="1"/>
      <c r="M47" s="1">
        <v>500</v>
      </c>
      <c r="N47" s="1">
        <v>100</v>
      </c>
      <c r="O47" s="1" t="s">
        <v>139</v>
      </c>
      <c r="P47" s="1" t="s">
        <v>1485</v>
      </c>
      <c r="Q47" s="1" t="b">
        <v>0</v>
      </c>
      <c r="R47" s="1" t="s">
        <v>1486</v>
      </c>
      <c r="S47" s="1"/>
      <c r="T47" s="1"/>
      <c r="U47" s="1"/>
      <c r="V47" s="1"/>
      <c r="W47" s="1" t="s">
        <v>1549</v>
      </c>
      <c r="X47" s="1">
        <v>1</v>
      </c>
    </row>
    <row r="48" spans="1:24" x14ac:dyDescent="0.35">
      <c r="A48" s="1" t="s">
        <v>68</v>
      </c>
      <c r="B48" s="1" t="s">
        <v>1389</v>
      </c>
      <c r="C48" s="1" t="s">
        <v>1550</v>
      </c>
      <c r="D48" s="1"/>
      <c r="E48" s="1"/>
      <c r="F48" s="1" t="s">
        <v>1537</v>
      </c>
      <c r="G48" s="1"/>
      <c r="H48" s="1" t="s">
        <v>22</v>
      </c>
      <c r="I48" s="1" t="s">
        <v>119</v>
      </c>
      <c r="J48" s="1" t="s">
        <v>634</v>
      </c>
      <c r="K48" s="1">
        <v>1</v>
      </c>
      <c r="L48" s="1"/>
      <c r="M48" s="1">
        <v>500</v>
      </c>
      <c r="N48" s="1">
        <v>100</v>
      </c>
      <c r="O48" s="1" t="s">
        <v>139</v>
      </c>
      <c r="P48" s="1" t="s">
        <v>1485</v>
      </c>
      <c r="Q48" s="1" t="b">
        <v>0</v>
      </c>
      <c r="R48" s="1" t="s">
        <v>1486</v>
      </c>
      <c r="S48" s="1"/>
      <c r="T48" s="1"/>
      <c r="U48" s="1"/>
      <c r="V48" s="1"/>
      <c r="W48" s="1" t="s">
        <v>1549</v>
      </c>
      <c r="X48" s="1">
        <v>1</v>
      </c>
    </row>
    <row r="49" spans="1:24" x14ac:dyDescent="0.35">
      <c r="A49" s="1" t="s">
        <v>68</v>
      </c>
      <c r="B49" s="1" t="s">
        <v>1389</v>
      </c>
      <c r="C49" s="1" t="s">
        <v>1551</v>
      </c>
      <c r="D49" s="1"/>
      <c r="E49" s="1"/>
      <c r="F49" s="1" t="s">
        <v>1537</v>
      </c>
      <c r="G49" s="1"/>
      <c r="H49" s="1" t="s">
        <v>22</v>
      </c>
      <c r="I49" s="1" t="s">
        <v>119</v>
      </c>
      <c r="J49" s="1" t="s">
        <v>634</v>
      </c>
      <c r="K49" s="1">
        <v>100</v>
      </c>
      <c r="L49" s="1"/>
      <c r="M49" s="1">
        <v>500</v>
      </c>
      <c r="N49" s="1">
        <v>100</v>
      </c>
      <c r="O49" s="1" t="s">
        <v>139</v>
      </c>
      <c r="P49" s="1" t="s">
        <v>1485</v>
      </c>
      <c r="Q49" s="1" t="b">
        <v>0</v>
      </c>
      <c r="R49" s="1" t="s">
        <v>1486</v>
      </c>
      <c r="S49" s="1"/>
      <c r="T49" s="1"/>
      <c r="U49" s="1"/>
      <c r="V49" s="1"/>
      <c r="W49" s="1" t="s">
        <v>1549</v>
      </c>
      <c r="X49" s="1">
        <v>1</v>
      </c>
    </row>
    <row r="50" spans="1:24" x14ac:dyDescent="0.35">
      <c r="A50" s="1" t="s">
        <v>68</v>
      </c>
      <c r="B50" s="1" t="s">
        <v>1389</v>
      </c>
      <c r="C50" s="1" t="s">
        <v>1552</v>
      </c>
      <c r="D50" s="1"/>
      <c r="E50" s="1"/>
      <c r="F50" s="1" t="s">
        <v>1537</v>
      </c>
      <c r="G50" s="1"/>
      <c r="H50" s="1" t="s">
        <v>22</v>
      </c>
      <c r="I50" s="1" t="s">
        <v>119</v>
      </c>
      <c r="J50" s="1" t="s">
        <v>634</v>
      </c>
      <c r="K50" s="1">
        <v>100</v>
      </c>
      <c r="L50" s="1"/>
      <c r="M50" s="1">
        <v>500</v>
      </c>
      <c r="N50" s="1">
        <v>100</v>
      </c>
      <c r="O50" s="1" t="s">
        <v>139</v>
      </c>
      <c r="P50" s="1" t="s">
        <v>1485</v>
      </c>
      <c r="Q50" s="1" t="b">
        <v>0</v>
      </c>
      <c r="R50" s="1" t="s">
        <v>1486</v>
      </c>
      <c r="S50" s="1"/>
      <c r="T50" s="1"/>
      <c r="U50" s="1"/>
      <c r="V50" s="1"/>
      <c r="W50" s="1" t="s">
        <v>1549</v>
      </c>
      <c r="X50" s="1">
        <v>1</v>
      </c>
    </row>
    <row r="51" spans="1:24" x14ac:dyDescent="0.35">
      <c r="A51" s="1" t="s">
        <v>68</v>
      </c>
      <c r="B51" s="1" t="s">
        <v>1389</v>
      </c>
      <c r="C51" s="1" t="s">
        <v>1553</v>
      </c>
      <c r="D51" s="1"/>
      <c r="E51" s="1"/>
      <c r="F51" s="1" t="s">
        <v>1537</v>
      </c>
      <c r="G51" s="1"/>
      <c r="H51" s="1" t="s">
        <v>22</v>
      </c>
      <c r="I51" s="1" t="s">
        <v>119</v>
      </c>
      <c r="J51" s="1" t="s">
        <v>634</v>
      </c>
      <c r="K51" s="1">
        <v>100</v>
      </c>
      <c r="L51" s="1"/>
      <c r="M51" s="1">
        <v>500</v>
      </c>
      <c r="N51" s="1">
        <v>100</v>
      </c>
      <c r="O51" s="1" t="s">
        <v>139</v>
      </c>
      <c r="P51" s="1" t="s">
        <v>1485</v>
      </c>
      <c r="Q51" s="1" t="b">
        <v>0</v>
      </c>
      <c r="R51" s="1" t="s">
        <v>1486</v>
      </c>
      <c r="S51" s="1"/>
      <c r="T51" s="1"/>
      <c r="U51" s="1"/>
      <c r="V51" s="1"/>
      <c r="W51" s="1" t="s">
        <v>1549</v>
      </c>
      <c r="X51" s="1">
        <v>1</v>
      </c>
    </row>
    <row r="52" spans="1:24" x14ac:dyDescent="0.35">
      <c r="A52" s="1" t="s">
        <v>68</v>
      </c>
      <c r="B52" s="1" t="s">
        <v>1389</v>
      </c>
      <c r="C52" s="1" t="s">
        <v>1554</v>
      </c>
      <c r="D52" s="1"/>
      <c r="E52" s="1"/>
      <c r="F52" s="1" t="s">
        <v>1537</v>
      </c>
      <c r="G52" s="1"/>
      <c r="H52" s="1" t="s">
        <v>22</v>
      </c>
      <c r="I52" s="1" t="s">
        <v>119</v>
      </c>
      <c r="J52" s="1" t="s">
        <v>634</v>
      </c>
      <c r="K52" s="1">
        <v>10</v>
      </c>
      <c r="L52" s="1"/>
      <c r="M52" s="1">
        <v>500</v>
      </c>
      <c r="N52" s="1">
        <v>100</v>
      </c>
      <c r="O52" s="1" t="s">
        <v>139</v>
      </c>
      <c r="P52" s="1" t="s">
        <v>1485</v>
      </c>
      <c r="Q52" s="1" t="b">
        <v>0</v>
      </c>
      <c r="R52" s="1" t="s">
        <v>1486</v>
      </c>
      <c r="S52" s="1"/>
      <c r="T52" s="1"/>
      <c r="U52" s="1"/>
      <c r="V52" s="1"/>
      <c r="W52" s="1" t="s">
        <v>1549</v>
      </c>
      <c r="X52" s="1">
        <v>1</v>
      </c>
    </row>
    <row r="53" spans="1:24" x14ac:dyDescent="0.35">
      <c r="A53" s="1" t="s">
        <v>68</v>
      </c>
      <c r="B53" s="1" t="s">
        <v>1389</v>
      </c>
      <c r="C53" s="1" t="s">
        <v>1555</v>
      </c>
      <c r="D53" s="1"/>
      <c r="E53" s="1"/>
      <c r="F53" s="1" t="s">
        <v>1537</v>
      </c>
      <c r="G53" s="1"/>
      <c r="H53" s="1" t="s">
        <v>22</v>
      </c>
      <c r="I53" s="1" t="s">
        <v>119</v>
      </c>
      <c r="J53" s="1" t="s">
        <v>634</v>
      </c>
      <c r="K53" s="1">
        <v>100</v>
      </c>
      <c r="L53" s="1"/>
      <c r="M53" s="1">
        <v>500</v>
      </c>
      <c r="N53" s="1">
        <v>100</v>
      </c>
      <c r="O53" s="1" t="s">
        <v>139</v>
      </c>
      <c r="P53" s="1" t="s">
        <v>1485</v>
      </c>
      <c r="Q53" s="1" t="b">
        <v>0</v>
      </c>
      <c r="R53" s="1" t="s">
        <v>1486</v>
      </c>
      <c r="S53" s="1"/>
      <c r="T53" s="1"/>
      <c r="U53" s="1"/>
      <c r="V53" s="1"/>
      <c r="W53" s="1" t="s">
        <v>1549</v>
      </c>
      <c r="X53" s="1">
        <v>1</v>
      </c>
    </row>
    <row r="54" spans="1:24" x14ac:dyDescent="0.35">
      <c r="A54" s="1" t="s">
        <v>68</v>
      </c>
      <c r="B54" s="1" t="s">
        <v>1389</v>
      </c>
      <c r="C54" s="1" t="s">
        <v>1556</v>
      </c>
      <c r="D54" s="1"/>
      <c r="E54" s="1"/>
      <c r="F54" s="1" t="s">
        <v>1537</v>
      </c>
      <c r="G54" s="1"/>
      <c r="H54" s="1" t="s">
        <v>22</v>
      </c>
      <c r="I54" s="1" t="s">
        <v>119</v>
      </c>
      <c r="J54" s="1" t="s">
        <v>634</v>
      </c>
      <c r="K54" s="1">
        <v>35</v>
      </c>
      <c r="L54" s="1"/>
      <c r="M54" s="1">
        <v>500</v>
      </c>
      <c r="N54" s="1">
        <v>100</v>
      </c>
      <c r="O54" s="1" t="s">
        <v>139</v>
      </c>
      <c r="P54" s="1" t="s">
        <v>1485</v>
      </c>
      <c r="Q54" s="1" t="b">
        <v>0</v>
      </c>
      <c r="R54" s="1" t="s">
        <v>1486</v>
      </c>
      <c r="S54" s="1"/>
      <c r="T54" s="1"/>
      <c r="U54" s="1"/>
      <c r="V54" s="1"/>
      <c r="W54" s="1" t="s">
        <v>1549</v>
      </c>
      <c r="X54" s="1">
        <v>1</v>
      </c>
    </row>
    <row r="55" spans="1:24" x14ac:dyDescent="0.35">
      <c r="A55" s="1" t="s">
        <v>68</v>
      </c>
      <c r="B55" s="1" t="s">
        <v>1389</v>
      </c>
      <c r="C55" s="1" t="s">
        <v>1557</v>
      </c>
      <c r="D55" s="1"/>
      <c r="E55" s="1"/>
      <c r="F55" s="1" t="s">
        <v>1537</v>
      </c>
      <c r="G55" s="1"/>
      <c r="H55" s="1" t="s">
        <v>22</v>
      </c>
      <c r="I55" s="1" t="s">
        <v>119</v>
      </c>
      <c r="J55" s="1" t="s">
        <v>634</v>
      </c>
      <c r="K55" s="1">
        <v>10</v>
      </c>
      <c r="L55" s="1"/>
      <c r="M55" s="1">
        <v>500</v>
      </c>
      <c r="N55" s="1">
        <v>100</v>
      </c>
      <c r="O55" s="1" t="s">
        <v>139</v>
      </c>
      <c r="P55" s="1" t="s">
        <v>1485</v>
      </c>
      <c r="Q55" s="1" t="b">
        <v>0</v>
      </c>
      <c r="R55" s="1" t="s">
        <v>1486</v>
      </c>
      <c r="S55" s="1"/>
      <c r="T55" s="1"/>
      <c r="U55" s="1"/>
      <c r="V55" s="1"/>
      <c r="W55" s="1" t="s">
        <v>1549</v>
      </c>
      <c r="X55" s="1">
        <v>1</v>
      </c>
    </row>
    <row r="56" spans="1:24" x14ac:dyDescent="0.35">
      <c r="A56" s="1" t="s">
        <v>68</v>
      </c>
      <c r="B56" s="1" t="s">
        <v>1389</v>
      </c>
      <c r="C56" s="1" t="s">
        <v>1558</v>
      </c>
      <c r="D56" s="1"/>
      <c r="E56" s="1"/>
      <c r="F56" s="1" t="s">
        <v>1537</v>
      </c>
      <c r="G56" s="1"/>
      <c r="H56" s="1" t="s">
        <v>22</v>
      </c>
      <c r="I56" s="1" t="s">
        <v>119</v>
      </c>
      <c r="J56" s="1" t="s">
        <v>634</v>
      </c>
      <c r="K56" s="1">
        <v>10</v>
      </c>
      <c r="L56" s="1"/>
      <c r="M56" s="1">
        <v>500</v>
      </c>
      <c r="N56" s="1">
        <v>100</v>
      </c>
      <c r="O56" s="1" t="s">
        <v>139</v>
      </c>
      <c r="P56" s="1" t="s">
        <v>1485</v>
      </c>
      <c r="Q56" s="1" t="b">
        <v>0</v>
      </c>
      <c r="R56" s="1" t="s">
        <v>1486</v>
      </c>
      <c r="S56" s="1"/>
      <c r="T56" s="1"/>
      <c r="U56" s="1"/>
      <c r="V56" s="1"/>
      <c r="W56" s="1" t="s">
        <v>1549</v>
      </c>
      <c r="X56" s="1">
        <v>1</v>
      </c>
    </row>
    <row r="57" spans="1:24" x14ac:dyDescent="0.35">
      <c r="A57" s="1" t="s">
        <v>68</v>
      </c>
      <c r="B57" s="1" t="s">
        <v>1389</v>
      </c>
      <c r="C57" s="1" t="s">
        <v>1559</v>
      </c>
      <c r="D57" s="1"/>
      <c r="E57" s="1"/>
      <c r="F57" s="1" t="s">
        <v>1537</v>
      </c>
      <c r="G57" s="1"/>
      <c r="H57" s="1" t="s">
        <v>22</v>
      </c>
      <c r="I57" s="1" t="s">
        <v>119</v>
      </c>
      <c r="J57" s="1" t="s">
        <v>634</v>
      </c>
      <c r="K57" s="1">
        <v>10</v>
      </c>
      <c r="L57" s="1"/>
      <c r="M57" s="1">
        <v>500</v>
      </c>
      <c r="N57" s="1">
        <v>100</v>
      </c>
      <c r="O57" s="1" t="s">
        <v>139</v>
      </c>
      <c r="P57" s="1" t="s">
        <v>1485</v>
      </c>
      <c r="Q57" s="1" t="b">
        <v>0</v>
      </c>
      <c r="R57" s="1" t="s">
        <v>1486</v>
      </c>
      <c r="S57" s="1"/>
      <c r="T57" s="1"/>
      <c r="U57" s="1"/>
      <c r="V57" s="1"/>
      <c r="W57" s="1" t="s">
        <v>1549</v>
      </c>
      <c r="X57" s="1">
        <v>1</v>
      </c>
    </row>
    <row r="58" spans="1:24" x14ac:dyDescent="0.35">
      <c r="A58" s="1" t="s">
        <v>68</v>
      </c>
      <c r="B58" s="1" t="s">
        <v>1389</v>
      </c>
      <c r="C58" s="1" t="s">
        <v>1560</v>
      </c>
      <c r="D58" s="1"/>
      <c r="E58" s="1"/>
      <c r="F58" s="1" t="s">
        <v>1537</v>
      </c>
      <c r="G58" s="1"/>
      <c r="H58" s="1" t="s">
        <v>22</v>
      </c>
      <c r="I58" s="1" t="s">
        <v>119</v>
      </c>
      <c r="J58" s="1" t="s">
        <v>634</v>
      </c>
      <c r="K58" s="1">
        <v>100</v>
      </c>
      <c r="L58" s="1"/>
      <c r="M58" s="1">
        <v>500</v>
      </c>
      <c r="N58" s="1">
        <v>100</v>
      </c>
      <c r="O58" s="1" t="s">
        <v>139</v>
      </c>
      <c r="P58" s="1" t="s">
        <v>1485</v>
      </c>
      <c r="Q58" s="1" t="b">
        <v>0</v>
      </c>
      <c r="R58" s="1" t="s">
        <v>1486</v>
      </c>
      <c r="S58" s="1"/>
      <c r="T58" s="1"/>
      <c r="U58" s="1"/>
      <c r="V58" s="1"/>
      <c r="W58" s="1" t="s">
        <v>1549</v>
      </c>
      <c r="X58" s="1">
        <v>1</v>
      </c>
    </row>
    <row r="59" spans="1:24" x14ac:dyDescent="0.35">
      <c r="A59" s="1" t="s">
        <v>68</v>
      </c>
      <c r="B59" s="1" t="s">
        <v>1389</v>
      </c>
      <c r="C59" s="1" t="s">
        <v>1561</v>
      </c>
      <c r="D59" s="1"/>
      <c r="E59" s="1"/>
      <c r="F59" s="1" t="s">
        <v>1537</v>
      </c>
      <c r="G59" s="1"/>
      <c r="H59" s="1" t="s">
        <v>22</v>
      </c>
      <c r="I59" s="1" t="s">
        <v>119</v>
      </c>
      <c r="J59" s="1" t="s">
        <v>634</v>
      </c>
      <c r="K59" s="1">
        <v>3</v>
      </c>
      <c r="L59" s="1"/>
      <c r="M59" s="1">
        <v>500</v>
      </c>
      <c r="N59" s="1">
        <v>100</v>
      </c>
      <c r="O59" s="1" t="s">
        <v>139</v>
      </c>
      <c r="P59" s="1" t="s">
        <v>1485</v>
      </c>
      <c r="Q59" s="1" t="b">
        <v>0</v>
      </c>
      <c r="R59" s="1" t="s">
        <v>1486</v>
      </c>
      <c r="S59" s="1"/>
      <c r="T59" s="1"/>
      <c r="U59" s="1"/>
      <c r="V59" s="1"/>
      <c r="W59" s="1" t="s">
        <v>1549</v>
      </c>
      <c r="X59" s="1">
        <v>1</v>
      </c>
    </row>
    <row r="60" spans="1:24" x14ac:dyDescent="0.35">
      <c r="A60" s="1" t="s">
        <v>68</v>
      </c>
      <c r="B60" s="1" t="s">
        <v>1389</v>
      </c>
      <c r="C60" s="1" t="s">
        <v>1562</v>
      </c>
      <c r="D60" s="1"/>
      <c r="E60" s="1"/>
      <c r="F60" s="1" t="s">
        <v>1537</v>
      </c>
      <c r="G60" s="1"/>
      <c r="H60" s="1" t="s">
        <v>22</v>
      </c>
      <c r="I60" s="1" t="s">
        <v>119</v>
      </c>
      <c r="J60" s="1" t="s">
        <v>634</v>
      </c>
      <c r="K60" s="1">
        <v>60</v>
      </c>
      <c r="L60" s="1"/>
      <c r="M60" s="1">
        <v>500</v>
      </c>
      <c r="N60" s="1">
        <v>100</v>
      </c>
      <c r="O60" s="1" t="s">
        <v>139</v>
      </c>
      <c r="P60" s="1" t="s">
        <v>1485</v>
      </c>
      <c r="Q60" s="1" t="b">
        <v>0</v>
      </c>
      <c r="R60" s="1" t="s">
        <v>1486</v>
      </c>
      <c r="S60" s="1"/>
      <c r="T60" s="1"/>
      <c r="U60" s="1"/>
      <c r="V60" s="1"/>
      <c r="W60" s="1" t="s">
        <v>1563</v>
      </c>
      <c r="X60" s="1">
        <v>1</v>
      </c>
    </row>
    <row r="61" spans="1:24" x14ac:dyDescent="0.35">
      <c r="A61" s="1" t="s">
        <v>68</v>
      </c>
      <c r="B61" s="1" t="s">
        <v>1389</v>
      </c>
      <c r="C61" s="1" t="s">
        <v>1564</v>
      </c>
      <c r="D61" s="1"/>
      <c r="E61" s="1"/>
      <c r="F61" s="1" t="s">
        <v>1537</v>
      </c>
      <c r="G61" s="1"/>
      <c r="H61" s="1" t="s">
        <v>22</v>
      </c>
      <c r="I61" s="1" t="s">
        <v>119</v>
      </c>
      <c r="J61" s="1" t="s">
        <v>634</v>
      </c>
      <c r="K61" s="1">
        <v>4</v>
      </c>
      <c r="L61" s="1"/>
      <c r="M61" s="1">
        <v>500</v>
      </c>
      <c r="N61" s="1">
        <v>100</v>
      </c>
      <c r="O61" s="1" t="s">
        <v>139</v>
      </c>
      <c r="P61" s="1" t="s">
        <v>1485</v>
      </c>
      <c r="Q61" s="1" t="b">
        <v>0</v>
      </c>
      <c r="R61" s="1" t="s">
        <v>1486</v>
      </c>
      <c r="S61" s="1"/>
      <c r="T61" s="1"/>
      <c r="U61" s="1"/>
      <c r="V61" s="1"/>
      <c r="W61" s="1" t="s">
        <v>1549</v>
      </c>
      <c r="X61" s="1">
        <v>1</v>
      </c>
    </row>
    <row r="62" spans="1:24" x14ac:dyDescent="0.35">
      <c r="A62" s="1" t="s">
        <v>68</v>
      </c>
      <c r="B62" s="1" t="s">
        <v>1389</v>
      </c>
      <c r="C62" s="1" t="s">
        <v>1565</v>
      </c>
      <c r="D62" s="1"/>
      <c r="E62" s="1"/>
      <c r="F62" s="1" t="s">
        <v>1537</v>
      </c>
      <c r="G62" s="1"/>
      <c r="H62" s="1" t="s">
        <v>22</v>
      </c>
      <c r="I62" s="1" t="s">
        <v>119</v>
      </c>
      <c r="J62" s="1" t="s">
        <v>634</v>
      </c>
      <c r="K62" s="1">
        <v>200</v>
      </c>
      <c r="L62" s="1"/>
      <c r="M62" s="1">
        <v>500</v>
      </c>
      <c r="N62" s="1">
        <v>100</v>
      </c>
      <c r="O62" s="1" t="s">
        <v>139</v>
      </c>
      <c r="P62" s="1" t="s">
        <v>1485</v>
      </c>
      <c r="Q62" s="1" t="b">
        <v>0</v>
      </c>
      <c r="R62" s="1" t="s">
        <v>1486</v>
      </c>
      <c r="S62" s="1"/>
      <c r="T62" s="1"/>
      <c r="U62" s="1"/>
      <c r="V62" s="1"/>
      <c r="W62" s="1" t="s">
        <v>1563</v>
      </c>
      <c r="X62" s="1">
        <v>1</v>
      </c>
    </row>
    <row r="63" spans="1:24" x14ac:dyDescent="0.35">
      <c r="A63" s="1" t="s">
        <v>68</v>
      </c>
      <c r="B63" s="1" t="s">
        <v>1389</v>
      </c>
      <c r="C63" s="1" t="s">
        <v>1566</v>
      </c>
      <c r="D63" s="1"/>
      <c r="E63" s="1"/>
      <c r="F63" s="1" t="s">
        <v>1537</v>
      </c>
      <c r="G63" s="1"/>
      <c r="H63" s="1" t="s">
        <v>22</v>
      </c>
      <c r="I63" s="1" t="s">
        <v>119</v>
      </c>
      <c r="J63" s="1" t="s">
        <v>634</v>
      </c>
      <c r="K63" s="1">
        <v>20</v>
      </c>
      <c r="L63" s="1"/>
      <c r="M63" s="1">
        <v>500</v>
      </c>
      <c r="N63" s="1">
        <v>100</v>
      </c>
      <c r="O63" s="1" t="s">
        <v>139</v>
      </c>
      <c r="P63" s="1" t="s">
        <v>1485</v>
      </c>
      <c r="Q63" s="1" t="b">
        <v>0</v>
      </c>
      <c r="R63" s="1" t="s">
        <v>1486</v>
      </c>
      <c r="S63" s="1"/>
      <c r="T63" s="1"/>
      <c r="U63" s="1"/>
      <c r="V63" s="1"/>
      <c r="W63" s="1" t="s">
        <v>1563</v>
      </c>
      <c r="X63" s="1">
        <v>1</v>
      </c>
    </row>
    <row r="64" spans="1:24" x14ac:dyDescent="0.35">
      <c r="A64" s="1" t="s">
        <v>68</v>
      </c>
      <c r="B64" s="1" t="s">
        <v>1389</v>
      </c>
      <c r="C64" s="1" t="s">
        <v>1567</v>
      </c>
      <c r="D64" s="1"/>
      <c r="E64" s="1"/>
      <c r="F64" s="1" t="s">
        <v>1537</v>
      </c>
      <c r="G64" s="1"/>
      <c r="H64" s="1" t="s">
        <v>22</v>
      </c>
      <c r="I64" s="1" t="s">
        <v>119</v>
      </c>
      <c r="J64" s="1" t="s">
        <v>634</v>
      </c>
      <c r="K64" s="1">
        <v>5</v>
      </c>
      <c r="L64" s="1"/>
      <c r="M64" s="1">
        <v>500</v>
      </c>
      <c r="N64" s="1">
        <v>100</v>
      </c>
      <c r="O64" s="1" t="s">
        <v>139</v>
      </c>
      <c r="P64" s="1" t="s">
        <v>1485</v>
      </c>
      <c r="Q64" s="1" t="b">
        <v>0</v>
      </c>
      <c r="R64" s="1" t="s">
        <v>1486</v>
      </c>
      <c r="S64" s="1"/>
      <c r="T64" s="1"/>
      <c r="U64" s="1"/>
      <c r="V64" s="1"/>
      <c r="W64" s="1" t="s">
        <v>1549</v>
      </c>
      <c r="X64" s="1">
        <v>1</v>
      </c>
    </row>
    <row r="65" spans="1:24" x14ac:dyDescent="0.35">
      <c r="A65" s="1" t="s">
        <v>68</v>
      </c>
      <c r="B65" s="1" t="s">
        <v>1389</v>
      </c>
      <c r="C65" s="1" t="s">
        <v>1568</v>
      </c>
      <c r="D65" s="1"/>
      <c r="E65" s="1"/>
      <c r="F65" s="1" t="s">
        <v>1537</v>
      </c>
      <c r="G65" s="1"/>
      <c r="H65" s="1" t="s">
        <v>22</v>
      </c>
      <c r="I65" s="1" t="s">
        <v>119</v>
      </c>
      <c r="J65" s="1" t="s">
        <v>634</v>
      </c>
      <c r="K65" s="1">
        <v>100</v>
      </c>
      <c r="L65" s="1"/>
      <c r="M65" s="1">
        <v>500</v>
      </c>
      <c r="N65" s="1">
        <v>100</v>
      </c>
      <c r="O65" s="1" t="s">
        <v>139</v>
      </c>
      <c r="P65" s="1" t="s">
        <v>1485</v>
      </c>
      <c r="Q65" s="1" t="b">
        <v>0</v>
      </c>
      <c r="R65" s="1" t="s">
        <v>1486</v>
      </c>
      <c r="S65" s="1"/>
      <c r="T65" s="1"/>
      <c r="U65" s="1"/>
      <c r="V65" s="1"/>
      <c r="W65" s="1" t="s">
        <v>1549</v>
      </c>
      <c r="X65" s="1">
        <v>1</v>
      </c>
    </row>
    <row r="66" spans="1:24" x14ac:dyDescent="0.35">
      <c r="A66" s="1" t="s">
        <v>68</v>
      </c>
      <c r="B66" s="1" t="s">
        <v>1389</v>
      </c>
      <c r="C66" s="1" t="s">
        <v>1569</v>
      </c>
      <c r="D66" s="1"/>
      <c r="E66" s="1"/>
      <c r="F66" s="1" t="s">
        <v>1537</v>
      </c>
      <c r="G66" s="1"/>
      <c r="H66" s="1" t="s">
        <v>22</v>
      </c>
      <c r="I66" s="1" t="s">
        <v>119</v>
      </c>
      <c r="J66" s="1" t="s">
        <v>634</v>
      </c>
      <c r="K66" s="1">
        <v>50</v>
      </c>
      <c r="L66" s="1"/>
      <c r="M66" s="1">
        <v>500</v>
      </c>
      <c r="N66" s="1">
        <v>100</v>
      </c>
      <c r="O66" s="1" t="s">
        <v>139</v>
      </c>
      <c r="P66" s="1" t="s">
        <v>1485</v>
      </c>
      <c r="Q66" s="1" t="b">
        <v>0</v>
      </c>
      <c r="R66" s="1" t="s">
        <v>1486</v>
      </c>
      <c r="S66" s="1"/>
      <c r="T66" s="1"/>
      <c r="U66" s="1"/>
      <c r="V66" s="1"/>
      <c r="W66" s="1" t="s">
        <v>1549</v>
      </c>
      <c r="X66" s="1">
        <v>1</v>
      </c>
    </row>
    <row r="67" spans="1:24" x14ac:dyDescent="0.35">
      <c r="A67" s="1" t="s">
        <v>68</v>
      </c>
      <c r="B67" s="1" t="s">
        <v>1389</v>
      </c>
      <c r="C67" s="1" t="s">
        <v>1570</v>
      </c>
      <c r="D67" s="1"/>
      <c r="E67" s="1"/>
      <c r="F67" s="1" t="s">
        <v>1537</v>
      </c>
      <c r="G67" s="1"/>
      <c r="H67" s="1" t="s">
        <v>22</v>
      </c>
      <c r="I67" s="1" t="s">
        <v>119</v>
      </c>
      <c r="J67" s="1" t="s">
        <v>634</v>
      </c>
      <c r="K67" s="1">
        <v>10</v>
      </c>
      <c r="L67" s="1"/>
      <c r="M67" s="1">
        <v>500</v>
      </c>
      <c r="N67" s="1">
        <v>100</v>
      </c>
      <c r="O67" s="1" t="s">
        <v>139</v>
      </c>
      <c r="P67" s="1" t="s">
        <v>1485</v>
      </c>
      <c r="Q67" s="1" t="b">
        <v>0</v>
      </c>
      <c r="R67" s="1" t="s">
        <v>1486</v>
      </c>
      <c r="S67" s="1"/>
      <c r="T67" s="1"/>
      <c r="U67" s="1"/>
      <c r="V67" s="1"/>
      <c r="W67" s="1" t="s">
        <v>1549</v>
      </c>
      <c r="X67" s="1">
        <v>1</v>
      </c>
    </row>
    <row r="68" spans="1:24" x14ac:dyDescent="0.35">
      <c r="A68" s="1" t="s">
        <v>68</v>
      </c>
      <c r="B68" s="1" t="s">
        <v>1389</v>
      </c>
      <c r="C68" s="1" t="s">
        <v>1571</v>
      </c>
      <c r="D68" s="1"/>
      <c r="E68" s="1"/>
      <c r="F68" s="1" t="s">
        <v>1537</v>
      </c>
      <c r="G68" s="1"/>
      <c r="H68" s="1" t="s">
        <v>22</v>
      </c>
      <c r="I68" s="1" t="s">
        <v>119</v>
      </c>
      <c r="J68" s="1" t="s">
        <v>634</v>
      </c>
      <c r="K68" s="1">
        <v>10</v>
      </c>
      <c r="L68" s="1"/>
      <c r="M68" s="1">
        <v>500</v>
      </c>
      <c r="N68" s="1">
        <v>100</v>
      </c>
      <c r="O68" s="1" t="s">
        <v>139</v>
      </c>
      <c r="P68" s="1" t="s">
        <v>1485</v>
      </c>
      <c r="Q68" s="1" t="b">
        <v>0</v>
      </c>
      <c r="R68" s="1" t="s">
        <v>1486</v>
      </c>
      <c r="S68" s="1"/>
      <c r="T68" s="1"/>
      <c r="U68" s="1"/>
      <c r="V68" s="1"/>
      <c r="W68" s="1" t="s">
        <v>1549</v>
      </c>
      <c r="X68" s="1">
        <v>1</v>
      </c>
    </row>
    <row r="69" spans="1:24" x14ac:dyDescent="0.35">
      <c r="A69" s="1" t="s">
        <v>68</v>
      </c>
      <c r="B69" s="1" t="s">
        <v>1389</v>
      </c>
      <c r="C69" s="1" t="s">
        <v>1572</v>
      </c>
      <c r="D69" s="1"/>
      <c r="E69" s="1"/>
      <c r="F69" s="1" t="s">
        <v>1537</v>
      </c>
      <c r="G69" s="1"/>
      <c r="H69" s="1" t="s">
        <v>22</v>
      </c>
      <c r="I69" s="1" t="s">
        <v>119</v>
      </c>
      <c r="J69" s="1" t="s">
        <v>634</v>
      </c>
      <c r="K69" s="1">
        <v>20</v>
      </c>
      <c r="L69" s="1"/>
      <c r="M69" s="1">
        <v>500</v>
      </c>
      <c r="N69" s="1">
        <v>100</v>
      </c>
      <c r="O69" s="1" t="s">
        <v>139</v>
      </c>
      <c r="P69" s="1" t="s">
        <v>1485</v>
      </c>
      <c r="Q69" s="1" t="b">
        <v>0</v>
      </c>
      <c r="R69" s="1" t="s">
        <v>1486</v>
      </c>
      <c r="S69" s="1"/>
      <c r="T69" s="1"/>
      <c r="U69" s="1"/>
      <c r="V69" s="1"/>
      <c r="W69" s="1" t="s">
        <v>1549</v>
      </c>
      <c r="X69" s="1">
        <v>1</v>
      </c>
    </row>
    <row r="70" spans="1:24" x14ac:dyDescent="0.35">
      <c r="A70" s="1" t="s">
        <v>68</v>
      </c>
      <c r="B70" s="1" t="s">
        <v>1389</v>
      </c>
      <c r="C70" s="1" t="s">
        <v>1573</v>
      </c>
      <c r="D70" s="1"/>
      <c r="E70" s="1"/>
      <c r="F70" s="1" t="s">
        <v>1537</v>
      </c>
      <c r="G70" s="1"/>
      <c r="H70" s="1" t="s">
        <v>22</v>
      </c>
      <c r="I70" s="1" t="s">
        <v>119</v>
      </c>
      <c r="J70" s="1" t="s">
        <v>634</v>
      </c>
      <c r="K70" s="1">
        <v>50</v>
      </c>
      <c r="L70" s="1"/>
      <c r="M70" s="1">
        <v>500</v>
      </c>
      <c r="N70" s="1">
        <v>100</v>
      </c>
      <c r="O70" s="1" t="s">
        <v>139</v>
      </c>
      <c r="P70" s="1" t="s">
        <v>1485</v>
      </c>
      <c r="Q70" s="1" t="b">
        <v>0</v>
      </c>
      <c r="R70" s="1" t="s">
        <v>1486</v>
      </c>
      <c r="S70" s="1"/>
      <c r="T70" s="1"/>
      <c r="U70" s="1"/>
      <c r="V70" s="1"/>
      <c r="W70" s="1" t="s">
        <v>1549</v>
      </c>
      <c r="X70" s="1">
        <v>1</v>
      </c>
    </row>
    <row r="71" spans="1:24" x14ac:dyDescent="0.35">
      <c r="A71" s="1" t="s">
        <v>68</v>
      </c>
      <c r="B71" s="1" t="s">
        <v>1389</v>
      </c>
      <c r="C71" s="1" t="s">
        <v>1574</v>
      </c>
      <c r="D71" s="1"/>
      <c r="E71" s="1"/>
      <c r="F71" s="1" t="s">
        <v>1537</v>
      </c>
      <c r="G71" s="1"/>
      <c r="H71" s="1" t="s">
        <v>22</v>
      </c>
      <c r="I71" s="1" t="s">
        <v>119</v>
      </c>
      <c r="J71" s="1" t="s">
        <v>634</v>
      </c>
      <c r="K71" s="1">
        <v>25</v>
      </c>
      <c r="L71" s="1"/>
      <c r="M71" s="1">
        <v>500</v>
      </c>
      <c r="N71" s="1">
        <v>100</v>
      </c>
      <c r="O71" s="1" t="s">
        <v>139</v>
      </c>
      <c r="P71" s="1" t="s">
        <v>1485</v>
      </c>
      <c r="Q71" s="1" t="b">
        <v>0</v>
      </c>
      <c r="R71" s="1" t="s">
        <v>1486</v>
      </c>
      <c r="S71" s="1"/>
      <c r="T71" s="1"/>
      <c r="U71" s="1"/>
      <c r="V71" s="1"/>
      <c r="W71" s="1" t="s">
        <v>1549</v>
      </c>
      <c r="X71" s="1">
        <v>1</v>
      </c>
    </row>
    <row r="72" spans="1:24" x14ac:dyDescent="0.35">
      <c r="A72" s="1" t="s">
        <v>68</v>
      </c>
      <c r="B72" s="1" t="s">
        <v>1389</v>
      </c>
      <c r="C72" s="1" t="s">
        <v>1575</v>
      </c>
      <c r="D72" s="1"/>
      <c r="E72" s="1"/>
      <c r="F72" s="1" t="s">
        <v>1537</v>
      </c>
      <c r="G72" s="1"/>
      <c r="H72" s="1" t="s">
        <v>22</v>
      </c>
      <c r="I72" s="1" t="s">
        <v>119</v>
      </c>
      <c r="J72" s="1" t="s">
        <v>634</v>
      </c>
      <c r="K72" s="1">
        <v>50</v>
      </c>
      <c r="L72" s="1"/>
      <c r="M72" s="1">
        <v>500</v>
      </c>
      <c r="N72" s="1">
        <v>100</v>
      </c>
      <c r="O72" s="1" t="s">
        <v>139</v>
      </c>
      <c r="P72" s="1" t="s">
        <v>1485</v>
      </c>
      <c r="Q72" s="1" t="b">
        <v>0</v>
      </c>
      <c r="R72" s="1" t="s">
        <v>1486</v>
      </c>
      <c r="S72" s="1"/>
      <c r="T72" s="1"/>
      <c r="U72" s="1"/>
      <c r="V72" s="1"/>
      <c r="W72" s="1" t="s">
        <v>1549</v>
      </c>
      <c r="X72" s="1">
        <v>1</v>
      </c>
    </row>
    <row r="73" spans="1:24" x14ac:dyDescent="0.35">
      <c r="A73" s="1" t="s">
        <v>68</v>
      </c>
      <c r="B73" s="1" t="s">
        <v>1389</v>
      </c>
      <c r="C73" s="1" t="s">
        <v>1576</v>
      </c>
      <c r="D73" s="1"/>
      <c r="E73" s="1"/>
      <c r="F73" s="1" t="s">
        <v>1537</v>
      </c>
      <c r="G73" s="1"/>
      <c r="H73" s="1" t="s">
        <v>22</v>
      </c>
      <c r="I73" s="1" t="s">
        <v>119</v>
      </c>
      <c r="J73" s="1" t="s">
        <v>634</v>
      </c>
      <c r="K73" s="1">
        <v>30</v>
      </c>
      <c r="L73" s="1"/>
      <c r="M73" s="1">
        <v>500</v>
      </c>
      <c r="N73" s="1">
        <v>100</v>
      </c>
      <c r="O73" s="1" t="s">
        <v>139</v>
      </c>
      <c r="P73" s="1" t="s">
        <v>1485</v>
      </c>
      <c r="Q73" s="1" t="b">
        <v>0</v>
      </c>
      <c r="R73" s="1" t="s">
        <v>1486</v>
      </c>
      <c r="S73" s="1"/>
      <c r="T73" s="1"/>
      <c r="U73" s="1"/>
      <c r="V73" s="1"/>
      <c r="W73" s="1" t="s">
        <v>1549</v>
      </c>
      <c r="X73" s="1">
        <v>1</v>
      </c>
    </row>
    <row r="74" spans="1:24" hidden="1" x14ac:dyDescent="0.35">
      <c r="A74" s="1" t="s">
        <v>68</v>
      </c>
      <c r="B74" s="1" t="s">
        <v>951</v>
      </c>
      <c r="C74" s="1" t="s">
        <v>1577</v>
      </c>
      <c r="D74" s="1"/>
      <c r="E74" s="1"/>
      <c r="F74" s="1" t="s">
        <v>1502</v>
      </c>
      <c r="G74" s="1" t="s">
        <v>952</v>
      </c>
      <c r="H74" s="1" t="s">
        <v>22</v>
      </c>
      <c r="I74" s="1" t="s">
        <v>119</v>
      </c>
      <c r="J74" s="1" t="s">
        <v>638</v>
      </c>
      <c r="K74" s="1">
        <v>256</v>
      </c>
      <c r="L74" s="1"/>
      <c r="M74" s="1">
        <v>500</v>
      </c>
      <c r="N74" s="1">
        <v>60</v>
      </c>
      <c r="O74" s="1" t="s">
        <v>139</v>
      </c>
      <c r="P74" s="1" t="s">
        <v>1485</v>
      </c>
      <c r="Q74" s="1" t="b">
        <v>0</v>
      </c>
      <c r="R74" s="1" t="s">
        <v>1486</v>
      </c>
      <c r="S74" s="1" t="s">
        <v>734</v>
      </c>
      <c r="T74" s="1"/>
      <c r="U74" s="1"/>
      <c r="V74" s="1" t="s">
        <v>758</v>
      </c>
      <c r="W74" s="1" t="s">
        <v>959</v>
      </c>
      <c r="X74" s="1">
        <v>1</v>
      </c>
    </row>
    <row r="75" spans="1:24" hidden="1" x14ac:dyDescent="0.35">
      <c r="A75" s="1" t="s">
        <v>68</v>
      </c>
      <c r="B75" s="1" t="s">
        <v>951</v>
      </c>
      <c r="C75" s="1" t="s">
        <v>1578</v>
      </c>
      <c r="D75" s="1"/>
      <c r="E75" s="1"/>
      <c r="F75" s="1" t="s">
        <v>1502</v>
      </c>
      <c r="G75" s="1" t="s">
        <v>960</v>
      </c>
      <c r="H75" s="1" t="s">
        <v>22</v>
      </c>
      <c r="I75" s="1" t="s">
        <v>119</v>
      </c>
      <c r="J75" s="1" t="s">
        <v>634</v>
      </c>
      <c r="K75" s="1">
        <v>64</v>
      </c>
      <c r="L75" s="1"/>
      <c r="M75" s="1">
        <v>500</v>
      </c>
      <c r="N75" s="1">
        <v>100</v>
      </c>
      <c r="O75" s="1" t="s">
        <v>139</v>
      </c>
      <c r="P75" s="1" t="s">
        <v>1485</v>
      </c>
      <c r="Q75" s="1" t="b">
        <v>0</v>
      </c>
      <c r="R75" s="1" t="s">
        <v>1486</v>
      </c>
      <c r="S75" s="1" t="s">
        <v>734</v>
      </c>
      <c r="T75" s="1"/>
      <c r="U75" s="1"/>
      <c r="V75" s="1" t="s">
        <v>758</v>
      </c>
      <c r="W75" s="1" t="s">
        <v>965</v>
      </c>
      <c r="X75" s="1">
        <v>1</v>
      </c>
    </row>
    <row r="76" spans="1:24" x14ac:dyDescent="0.35">
      <c r="A76" s="1" t="s">
        <v>68</v>
      </c>
      <c r="B76" s="1" t="s">
        <v>951</v>
      </c>
      <c r="C76" s="1" t="s">
        <v>1579</v>
      </c>
      <c r="D76" s="1"/>
      <c r="E76" s="1"/>
      <c r="F76" s="1" t="s">
        <v>1537</v>
      </c>
      <c r="G76" s="1"/>
      <c r="H76" s="1" t="s">
        <v>22</v>
      </c>
      <c r="I76" s="1" t="s">
        <v>119</v>
      </c>
      <c r="J76" s="1" t="s">
        <v>690</v>
      </c>
      <c r="K76" s="1">
        <v>2048</v>
      </c>
      <c r="L76" s="1" t="s">
        <v>1580</v>
      </c>
      <c r="M76" s="1">
        <v>7500</v>
      </c>
      <c r="N76" s="1">
        <v>250</v>
      </c>
      <c r="O76" s="1" t="s">
        <v>139</v>
      </c>
      <c r="P76" s="1" t="s">
        <v>1485</v>
      </c>
      <c r="Q76" s="1" t="b">
        <v>0</v>
      </c>
      <c r="R76" s="1" t="s">
        <v>1486</v>
      </c>
      <c r="S76" s="1"/>
      <c r="T76" s="1"/>
      <c r="U76" s="1" t="s">
        <v>688</v>
      </c>
      <c r="V76" s="1"/>
      <c r="W76" s="1" t="s">
        <v>1581</v>
      </c>
      <c r="X76" s="1">
        <v>1</v>
      </c>
    </row>
    <row r="77" spans="1:24" hidden="1" x14ac:dyDescent="0.35">
      <c r="A77" s="1" t="s">
        <v>68</v>
      </c>
      <c r="B77" s="1" t="s">
        <v>966</v>
      </c>
      <c r="C77" s="1" t="s">
        <v>1582</v>
      </c>
      <c r="D77" s="1"/>
      <c r="E77" s="1"/>
      <c r="F77" s="1" t="s">
        <v>1502</v>
      </c>
      <c r="G77" s="1" t="s">
        <v>974</v>
      </c>
      <c r="H77" s="1" t="s">
        <v>22</v>
      </c>
      <c r="I77" s="1" t="s">
        <v>119</v>
      </c>
      <c r="J77" s="1" t="s">
        <v>690</v>
      </c>
      <c r="K77" s="1">
        <v>64</v>
      </c>
      <c r="L77" s="1" t="s">
        <v>1583</v>
      </c>
      <c r="M77" s="1">
        <v>240</v>
      </c>
      <c r="N77" s="1">
        <v>50</v>
      </c>
      <c r="O77" s="1" t="s">
        <v>139</v>
      </c>
      <c r="P77" s="1" t="s">
        <v>1485</v>
      </c>
      <c r="Q77" s="1" t="b">
        <v>1</v>
      </c>
      <c r="R77" s="1" t="s">
        <v>1486</v>
      </c>
      <c r="S77" s="1" t="s">
        <v>734</v>
      </c>
      <c r="T77" s="1"/>
      <c r="U77" s="1"/>
      <c r="V77" s="1" t="s">
        <v>691</v>
      </c>
      <c r="W77" s="1" t="s">
        <v>979</v>
      </c>
      <c r="X77" s="1">
        <v>1</v>
      </c>
    </row>
    <row r="78" spans="1:24" x14ac:dyDescent="0.35">
      <c r="A78" s="1" t="s">
        <v>68</v>
      </c>
      <c r="B78" s="1" t="s">
        <v>1368</v>
      </c>
      <c r="C78" s="1" t="s">
        <v>1584</v>
      </c>
      <c r="D78" s="1"/>
      <c r="E78" s="1"/>
      <c r="F78" s="1" t="s">
        <v>1537</v>
      </c>
      <c r="G78" s="1"/>
      <c r="H78" s="1" t="s">
        <v>22</v>
      </c>
      <c r="I78" s="1" t="s">
        <v>119</v>
      </c>
      <c r="J78" s="1" t="s">
        <v>634</v>
      </c>
      <c r="K78" s="1">
        <v>3</v>
      </c>
      <c r="L78" s="1"/>
      <c r="M78" s="1">
        <v>500</v>
      </c>
      <c r="N78" s="1">
        <v>100</v>
      </c>
      <c r="O78" s="1" t="s">
        <v>139</v>
      </c>
      <c r="P78" s="1" t="s">
        <v>1485</v>
      </c>
      <c r="Q78" s="1" t="b">
        <v>0</v>
      </c>
      <c r="R78" s="1" t="s">
        <v>1486</v>
      </c>
      <c r="S78" s="1"/>
      <c r="T78" s="1"/>
      <c r="U78" s="1"/>
      <c r="V78" s="1"/>
      <c r="W78" s="1" t="s">
        <v>1585</v>
      </c>
      <c r="X78" s="1">
        <v>1</v>
      </c>
    </row>
    <row r="79" spans="1:24" x14ac:dyDescent="0.35">
      <c r="A79" s="1" t="s">
        <v>68</v>
      </c>
      <c r="B79" s="1" t="s">
        <v>1368</v>
      </c>
      <c r="C79" s="1" t="s">
        <v>1586</v>
      </c>
      <c r="D79" s="1"/>
      <c r="E79" s="1"/>
      <c r="F79" s="1" t="s">
        <v>1537</v>
      </c>
      <c r="G79" s="1"/>
      <c r="H79" s="1" t="s">
        <v>22</v>
      </c>
      <c r="I79" s="1" t="s">
        <v>119</v>
      </c>
      <c r="J79" s="1" t="s">
        <v>634</v>
      </c>
      <c r="K79" s="1">
        <v>35</v>
      </c>
      <c r="L79" s="1"/>
      <c r="M79" s="1">
        <v>500</v>
      </c>
      <c r="N79" s="1">
        <v>100</v>
      </c>
      <c r="O79" s="1" t="s">
        <v>139</v>
      </c>
      <c r="P79" s="1" t="s">
        <v>1485</v>
      </c>
      <c r="Q79" s="1" t="b">
        <v>0</v>
      </c>
      <c r="R79" s="1" t="s">
        <v>1486</v>
      </c>
      <c r="S79" s="1"/>
      <c r="T79" s="1"/>
      <c r="U79" s="1"/>
      <c r="V79" s="1"/>
      <c r="W79" s="1" t="s">
        <v>1585</v>
      </c>
      <c r="X79" s="1">
        <v>1</v>
      </c>
    </row>
    <row r="80" spans="1:24" x14ac:dyDescent="0.35">
      <c r="A80" s="1" t="s">
        <v>68</v>
      </c>
      <c r="B80" s="1" t="s">
        <v>1368</v>
      </c>
      <c r="C80" s="1" t="s">
        <v>1587</v>
      </c>
      <c r="D80" s="1"/>
      <c r="E80" s="1"/>
      <c r="F80" s="1" t="s">
        <v>1537</v>
      </c>
      <c r="G80" s="1"/>
      <c r="H80" s="1" t="s">
        <v>22</v>
      </c>
      <c r="I80" s="1" t="s">
        <v>119</v>
      </c>
      <c r="J80" s="1" t="s">
        <v>634</v>
      </c>
      <c r="K80" s="1">
        <v>60</v>
      </c>
      <c r="L80" s="1"/>
      <c r="M80" s="1">
        <v>500</v>
      </c>
      <c r="N80" s="1">
        <v>100</v>
      </c>
      <c r="O80" s="1" t="s">
        <v>139</v>
      </c>
      <c r="P80" s="1" t="s">
        <v>1485</v>
      </c>
      <c r="Q80" s="1" t="b">
        <v>0</v>
      </c>
      <c r="R80" s="1" t="s">
        <v>1486</v>
      </c>
      <c r="S80" s="1"/>
      <c r="T80" s="1"/>
      <c r="U80" s="1"/>
      <c r="V80" s="1"/>
      <c r="W80" s="1" t="s">
        <v>1588</v>
      </c>
      <c r="X80" s="1">
        <v>1</v>
      </c>
    </row>
    <row r="81" spans="1:24" x14ac:dyDescent="0.35">
      <c r="A81" s="1" t="s">
        <v>68</v>
      </c>
      <c r="B81" s="1" t="s">
        <v>1368</v>
      </c>
      <c r="C81" s="1" t="s">
        <v>1589</v>
      </c>
      <c r="D81" s="1"/>
      <c r="E81" s="1"/>
      <c r="F81" s="1" t="s">
        <v>1537</v>
      </c>
      <c r="G81" s="1"/>
      <c r="H81" s="1" t="s">
        <v>22</v>
      </c>
      <c r="I81" s="1" t="s">
        <v>119</v>
      </c>
      <c r="J81" s="1" t="s">
        <v>634</v>
      </c>
      <c r="K81" s="1">
        <v>50</v>
      </c>
      <c r="L81" s="1"/>
      <c r="M81" s="1">
        <v>500</v>
      </c>
      <c r="N81" s="1">
        <v>100</v>
      </c>
      <c r="O81" s="1" t="s">
        <v>139</v>
      </c>
      <c r="P81" s="1" t="s">
        <v>1485</v>
      </c>
      <c r="Q81" s="1" t="b">
        <v>0</v>
      </c>
      <c r="R81" s="1" t="s">
        <v>1486</v>
      </c>
      <c r="S81" s="1"/>
      <c r="T81" s="1"/>
      <c r="U81" s="1"/>
      <c r="V81" s="1"/>
      <c r="W81" s="1" t="s">
        <v>1590</v>
      </c>
      <c r="X81" s="1">
        <v>1</v>
      </c>
    </row>
    <row r="82" spans="1:24" x14ac:dyDescent="0.35">
      <c r="A82" s="1" t="s">
        <v>68</v>
      </c>
      <c r="B82" s="1" t="s">
        <v>1368</v>
      </c>
      <c r="C82" s="1" t="s">
        <v>1591</v>
      </c>
      <c r="D82" s="1"/>
      <c r="E82" s="1"/>
      <c r="F82" s="1" t="s">
        <v>1537</v>
      </c>
      <c r="G82" s="1"/>
      <c r="H82" s="1" t="s">
        <v>22</v>
      </c>
      <c r="I82" s="1" t="s">
        <v>119</v>
      </c>
      <c r="J82" s="1" t="s">
        <v>634</v>
      </c>
      <c r="K82" s="1">
        <v>100</v>
      </c>
      <c r="L82" s="1"/>
      <c r="M82" s="1">
        <v>500</v>
      </c>
      <c r="N82" s="1">
        <v>100</v>
      </c>
      <c r="O82" s="1" t="s">
        <v>139</v>
      </c>
      <c r="P82" s="1" t="s">
        <v>1485</v>
      </c>
      <c r="Q82" s="1" t="b">
        <v>0</v>
      </c>
      <c r="R82" s="1" t="s">
        <v>1486</v>
      </c>
      <c r="S82" s="1"/>
      <c r="T82" s="1"/>
      <c r="U82" s="1"/>
      <c r="V82" s="1"/>
      <c r="W82" s="1" t="s">
        <v>1585</v>
      </c>
      <c r="X82" s="1">
        <v>1</v>
      </c>
    </row>
    <row r="83" spans="1:24" x14ac:dyDescent="0.35">
      <c r="A83" s="1" t="s">
        <v>68</v>
      </c>
      <c r="B83" s="1" t="s">
        <v>1368</v>
      </c>
      <c r="C83" s="1" t="s">
        <v>1592</v>
      </c>
      <c r="D83" s="1"/>
      <c r="E83" s="1"/>
      <c r="F83" s="1" t="s">
        <v>1537</v>
      </c>
      <c r="G83" s="1"/>
      <c r="H83" s="1" t="s">
        <v>22</v>
      </c>
      <c r="I83" s="1" t="s">
        <v>119</v>
      </c>
      <c r="J83" s="1" t="s">
        <v>634</v>
      </c>
      <c r="K83" s="1">
        <v>1</v>
      </c>
      <c r="L83" s="1"/>
      <c r="M83" s="1">
        <v>500</v>
      </c>
      <c r="N83" s="1">
        <v>100</v>
      </c>
      <c r="O83" s="1" t="s">
        <v>139</v>
      </c>
      <c r="P83" s="1" t="s">
        <v>1485</v>
      </c>
      <c r="Q83" s="1" t="b">
        <v>0</v>
      </c>
      <c r="R83" s="1" t="s">
        <v>1486</v>
      </c>
      <c r="S83" s="1"/>
      <c r="T83" s="1"/>
      <c r="U83" s="1"/>
      <c r="V83" s="1"/>
      <c r="W83" s="1" t="s">
        <v>1593</v>
      </c>
      <c r="X83" s="1">
        <v>1</v>
      </c>
    </row>
    <row r="84" spans="1:24" x14ac:dyDescent="0.35">
      <c r="A84" s="1" t="s">
        <v>68</v>
      </c>
      <c r="B84" s="1" t="s">
        <v>1368</v>
      </c>
      <c r="C84" s="1" t="s">
        <v>1594</v>
      </c>
      <c r="D84" s="1"/>
      <c r="E84" s="1"/>
      <c r="F84" s="1" t="s">
        <v>1537</v>
      </c>
      <c r="G84" s="1"/>
      <c r="H84" s="1" t="s">
        <v>22</v>
      </c>
      <c r="I84" s="1" t="s">
        <v>119</v>
      </c>
      <c r="J84" s="1" t="s">
        <v>634</v>
      </c>
      <c r="K84" s="1">
        <v>1</v>
      </c>
      <c r="L84" s="1"/>
      <c r="M84" s="1">
        <v>500</v>
      </c>
      <c r="N84" s="1">
        <v>100</v>
      </c>
      <c r="O84" s="1" t="s">
        <v>139</v>
      </c>
      <c r="P84" s="1" t="s">
        <v>1485</v>
      </c>
      <c r="Q84" s="1" t="b">
        <v>0</v>
      </c>
      <c r="R84" s="1" t="s">
        <v>1486</v>
      </c>
      <c r="S84" s="1"/>
      <c r="T84" s="1"/>
      <c r="U84" s="1"/>
      <c r="V84" s="1"/>
      <c r="W84" s="1" t="s">
        <v>1585</v>
      </c>
      <c r="X84" s="1">
        <v>1</v>
      </c>
    </row>
    <row r="85" spans="1:24" x14ac:dyDescent="0.35">
      <c r="A85" s="1" t="s">
        <v>68</v>
      </c>
      <c r="B85" s="1" t="s">
        <v>1368</v>
      </c>
      <c r="C85" s="1" t="s">
        <v>1595</v>
      </c>
      <c r="D85" s="1"/>
      <c r="E85" s="1"/>
      <c r="F85" s="1" t="s">
        <v>1537</v>
      </c>
      <c r="G85" s="1"/>
      <c r="H85" s="1" t="s">
        <v>22</v>
      </c>
      <c r="I85" s="1" t="s">
        <v>119</v>
      </c>
      <c r="J85" s="1" t="s">
        <v>634</v>
      </c>
      <c r="K85" s="1">
        <v>100</v>
      </c>
      <c r="L85" s="1"/>
      <c r="M85" s="1">
        <v>500</v>
      </c>
      <c r="N85" s="1">
        <v>100</v>
      </c>
      <c r="O85" s="1" t="s">
        <v>139</v>
      </c>
      <c r="P85" s="1" t="s">
        <v>1485</v>
      </c>
      <c r="Q85" s="1" t="b">
        <v>0</v>
      </c>
      <c r="R85" s="1" t="s">
        <v>1486</v>
      </c>
      <c r="S85" s="1"/>
      <c r="T85" s="1"/>
      <c r="U85" s="1"/>
      <c r="V85" s="1"/>
      <c r="W85" s="1" t="s">
        <v>1585</v>
      </c>
      <c r="X85" s="1">
        <v>1</v>
      </c>
    </row>
    <row r="86" spans="1:24" x14ac:dyDescent="0.35">
      <c r="A86" s="1" t="s">
        <v>68</v>
      </c>
      <c r="B86" s="1" t="s">
        <v>1368</v>
      </c>
      <c r="C86" s="1" t="s">
        <v>1596</v>
      </c>
      <c r="D86" s="1"/>
      <c r="E86" s="1"/>
      <c r="F86" s="1" t="s">
        <v>1537</v>
      </c>
      <c r="G86" s="1"/>
      <c r="H86" s="1" t="s">
        <v>22</v>
      </c>
      <c r="I86" s="1" t="s">
        <v>119</v>
      </c>
      <c r="J86" s="1" t="s">
        <v>634</v>
      </c>
      <c r="K86" s="1">
        <v>600</v>
      </c>
      <c r="L86" s="1"/>
      <c r="M86" s="1">
        <v>500</v>
      </c>
      <c r="N86" s="1">
        <v>100</v>
      </c>
      <c r="O86" s="1" t="s">
        <v>139</v>
      </c>
      <c r="P86" s="1" t="s">
        <v>1485</v>
      </c>
      <c r="Q86" s="1" t="b">
        <v>0</v>
      </c>
      <c r="R86" s="1" t="s">
        <v>1486</v>
      </c>
      <c r="S86" s="1"/>
      <c r="T86" s="1"/>
      <c r="U86" s="1"/>
      <c r="V86" s="1"/>
      <c r="W86" s="1" t="s">
        <v>1597</v>
      </c>
      <c r="X86" s="1">
        <v>1</v>
      </c>
    </row>
    <row r="87" spans="1:24" x14ac:dyDescent="0.35">
      <c r="A87" s="1" t="s">
        <v>68</v>
      </c>
      <c r="B87" s="1" t="s">
        <v>1368</v>
      </c>
      <c r="C87" s="1" t="s">
        <v>1598</v>
      </c>
      <c r="D87" s="1"/>
      <c r="E87" s="1"/>
      <c r="F87" s="1" t="s">
        <v>1537</v>
      </c>
      <c r="G87" s="1"/>
      <c r="H87" s="1" t="s">
        <v>22</v>
      </c>
      <c r="I87" s="1" t="s">
        <v>119</v>
      </c>
      <c r="J87" s="1" t="s">
        <v>634</v>
      </c>
      <c r="K87" s="1">
        <v>1</v>
      </c>
      <c r="L87" s="1"/>
      <c r="M87" s="1">
        <v>500</v>
      </c>
      <c r="N87" s="1">
        <v>100</v>
      </c>
      <c r="O87" s="1" t="s">
        <v>139</v>
      </c>
      <c r="P87" s="1" t="s">
        <v>1485</v>
      </c>
      <c r="Q87" s="1" t="b">
        <v>0</v>
      </c>
      <c r="R87" s="1" t="s">
        <v>1486</v>
      </c>
      <c r="S87" s="1"/>
      <c r="T87" s="1"/>
      <c r="U87" s="1"/>
      <c r="V87" s="1"/>
      <c r="W87" s="1" t="s">
        <v>1585</v>
      </c>
      <c r="X87" s="1">
        <v>1</v>
      </c>
    </row>
    <row r="88" spans="1:24" x14ac:dyDescent="0.35">
      <c r="A88" s="1" t="s">
        <v>68</v>
      </c>
      <c r="B88" s="1" t="s">
        <v>1368</v>
      </c>
      <c r="C88" s="1" t="s">
        <v>1599</v>
      </c>
      <c r="D88" s="1"/>
      <c r="E88" s="1"/>
      <c r="F88" s="1" t="s">
        <v>1537</v>
      </c>
      <c r="G88" s="1"/>
      <c r="H88" s="1" t="s">
        <v>22</v>
      </c>
      <c r="I88" s="1" t="s">
        <v>119</v>
      </c>
      <c r="J88" s="1" t="s">
        <v>634</v>
      </c>
      <c r="K88" s="1">
        <v>5</v>
      </c>
      <c r="L88" s="1"/>
      <c r="M88" s="1">
        <v>500</v>
      </c>
      <c r="N88" s="1">
        <v>100</v>
      </c>
      <c r="O88" s="1" t="s">
        <v>139</v>
      </c>
      <c r="P88" s="1" t="s">
        <v>1485</v>
      </c>
      <c r="Q88" s="1" t="b">
        <v>0</v>
      </c>
      <c r="R88" s="1" t="s">
        <v>1486</v>
      </c>
      <c r="S88" s="1"/>
      <c r="T88" s="1"/>
      <c r="U88" s="1"/>
      <c r="V88" s="1"/>
      <c r="W88" s="1" t="s">
        <v>1585</v>
      </c>
      <c r="X88" s="1">
        <v>1</v>
      </c>
    </row>
    <row r="89" spans="1:24" x14ac:dyDescent="0.35">
      <c r="A89" s="1" t="s">
        <v>68</v>
      </c>
      <c r="B89" s="1" t="s">
        <v>1368</v>
      </c>
      <c r="C89" s="1" t="s">
        <v>1600</v>
      </c>
      <c r="D89" s="1"/>
      <c r="E89" s="1"/>
      <c r="F89" s="1" t="s">
        <v>1537</v>
      </c>
      <c r="G89" s="1"/>
      <c r="H89" s="1" t="s">
        <v>22</v>
      </c>
      <c r="I89" s="1" t="s">
        <v>119</v>
      </c>
      <c r="J89" s="1" t="s">
        <v>634</v>
      </c>
      <c r="K89" s="1">
        <v>300</v>
      </c>
      <c r="L89" s="1"/>
      <c r="M89" s="1">
        <v>500</v>
      </c>
      <c r="N89" s="1">
        <v>100</v>
      </c>
      <c r="O89" s="1" t="s">
        <v>139</v>
      </c>
      <c r="P89" s="1" t="s">
        <v>1485</v>
      </c>
      <c r="Q89" s="1" t="b">
        <v>0</v>
      </c>
      <c r="R89" s="1" t="s">
        <v>1486</v>
      </c>
      <c r="S89" s="1"/>
      <c r="T89" s="1"/>
      <c r="U89" s="1"/>
      <c r="V89" s="1"/>
      <c r="W89" s="1" t="s">
        <v>1601</v>
      </c>
      <c r="X89" s="1">
        <v>1</v>
      </c>
    </row>
    <row r="90" spans="1:24" x14ac:dyDescent="0.35">
      <c r="A90" s="1" t="s">
        <v>68</v>
      </c>
      <c r="B90" s="1" t="s">
        <v>1368</v>
      </c>
      <c r="C90" s="1" t="s">
        <v>1602</v>
      </c>
      <c r="D90" s="1"/>
      <c r="E90" s="1"/>
      <c r="F90" s="1" t="s">
        <v>1537</v>
      </c>
      <c r="G90" s="1"/>
      <c r="H90" s="1" t="s">
        <v>22</v>
      </c>
      <c r="I90" s="1" t="s">
        <v>119</v>
      </c>
      <c r="J90" s="1" t="s">
        <v>634</v>
      </c>
      <c r="K90" s="1">
        <v>10</v>
      </c>
      <c r="L90" s="1"/>
      <c r="M90" s="1">
        <v>500</v>
      </c>
      <c r="N90" s="1">
        <v>100</v>
      </c>
      <c r="O90" s="1" t="s">
        <v>139</v>
      </c>
      <c r="P90" s="1" t="s">
        <v>1485</v>
      </c>
      <c r="Q90" s="1" t="b">
        <v>0</v>
      </c>
      <c r="R90" s="1" t="s">
        <v>1486</v>
      </c>
      <c r="S90" s="1"/>
      <c r="T90" s="1"/>
      <c r="U90" s="1"/>
      <c r="V90" s="1"/>
      <c r="W90" s="1" t="s">
        <v>1603</v>
      </c>
      <c r="X90" s="1">
        <v>1</v>
      </c>
    </row>
    <row r="91" spans="1:24" x14ac:dyDescent="0.35">
      <c r="A91" s="1" t="s">
        <v>68</v>
      </c>
      <c r="B91" s="1" t="s">
        <v>1368</v>
      </c>
      <c r="C91" s="1" t="s">
        <v>1604</v>
      </c>
      <c r="D91" s="1"/>
      <c r="E91" s="1"/>
      <c r="F91" s="1" t="s">
        <v>1537</v>
      </c>
      <c r="G91" s="1"/>
      <c r="H91" s="1" t="s">
        <v>22</v>
      </c>
      <c r="I91" s="1" t="s">
        <v>119</v>
      </c>
      <c r="J91" s="1" t="s">
        <v>634</v>
      </c>
      <c r="K91" s="1">
        <v>5</v>
      </c>
      <c r="L91" s="1"/>
      <c r="M91" s="1">
        <v>500</v>
      </c>
      <c r="N91" s="1">
        <v>100</v>
      </c>
      <c r="O91" s="1" t="s">
        <v>139</v>
      </c>
      <c r="P91" s="1" t="s">
        <v>1485</v>
      </c>
      <c r="Q91" s="1" t="b">
        <v>0</v>
      </c>
      <c r="R91" s="1" t="s">
        <v>1486</v>
      </c>
      <c r="S91" s="1"/>
      <c r="T91" s="1"/>
      <c r="U91" s="1"/>
      <c r="V91" s="1"/>
      <c r="W91" s="1" t="s">
        <v>1585</v>
      </c>
      <c r="X91" s="1">
        <v>1</v>
      </c>
    </row>
    <row r="92" spans="1:24" x14ac:dyDescent="0.35">
      <c r="A92" s="1" t="s">
        <v>68</v>
      </c>
      <c r="B92" s="1" t="s">
        <v>1368</v>
      </c>
      <c r="C92" s="1" t="s">
        <v>1605</v>
      </c>
      <c r="D92" s="1"/>
      <c r="E92" s="1"/>
      <c r="F92" s="1" t="s">
        <v>1537</v>
      </c>
      <c r="G92" s="1"/>
      <c r="H92" s="1" t="s">
        <v>22</v>
      </c>
      <c r="I92" s="1" t="s">
        <v>119</v>
      </c>
      <c r="J92" s="1" t="s">
        <v>634</v>
      </c>
      <c r="K92" s="1">
        <v>5</v>
      </c>
      <c r="L92" s="1"/>
      <c r="M92" s="1">
        <v>500</v>
      </c>
      <c r="N92" s="1">
        <v>100</v>
      </c>
      <c r="O92" s="1" t="s">
        <v>139</v>
      </c>
      <c r="P92" s="1" t="s">
        <v>1485</v>
      </c>
      <c r="Q92" s="1" t="b">
        <v>0</v>
      </c>
      <c r="R92" s="1" t="s">
        <v>1486</v>
      </c>
      <c r="S92" s="1"/>
      <c r="T92" s="1"/>
      <c r="U92" s="1"/>
      <c r="V92" s="1"/>
      <c r="W92" s="1" t="s">
        <v>1606</v>
      </c>
      <c r="X92" s="1">
        <v>1</v>
      </c>
    </row>
    <row r="93" spans="1:24" x14ac:dyDescent="0.35">
      <c r="A93" s="1" t="s">
        <v>68</v>
      </c>
      <c r="B93" s="1" t="s">
        <v>1368</v>
      </c>
      <c r="C93" s="1" t="s">
        <v>1607</v>
      </c>
      <c r="D93" s="1"/>
      <c r="E93" s="1"/>
      <c r="F93" s="1" t="s">
        <v>1537</v>
      </c>
      <c r="G93" s="1"/>
      <c r="H93" s="1" t="s">
        <v>22</v>
      </c>
      <c r="I93" s="1" t="s">
        <v>119</v>
      </c>
      <c r="J93" s="1" t="s">
        <v>634</v>
      </c>
      <c r="K93" s="1">
        <v>3</v>
      </c>
      <c r="L93" s="1"/>
      <c r="M93" s="1">
        <v>500</v>
      </c>
      <c r="N93" s="1">
        <v>100</v>
      </c>
      <c r="O93" s="1" t="s">
        <v>139</v>
      </c>
      <c r="P93" s="1" t="s">
        <v>1485</v>
      </c>
      <c r="Q93" s="1" t="b">
        <v>0</v>
      </c>
      <c r="R93" s="1" t="s">
        <v>1486</v>
      </c>
      <c r="S93" s="1"/>
      <c r="T93" s="1"/>
      <c r="U93" s="1"/>
      <c r="V93" s="1"/>
      <c r="W93" s="1" t="s">
        <v>1585</v>
      </c>
      <c r="X93" s="1">
        <v>1</v>
      </c>
    </row>
    <row r="94" spans="1:24" x14ac:dyDescent="0.35">
      <c r="A94" s="1" t="s">
        <v>68</v>
      </c>
      <c r="B94" s="1" t="s">
        <v>1368</v>
      </c>
      <c r="C94" s="1" t="s">
        <v>1608</v>
      </c>
      <c r="D94" s="1"/>
      <c r="E94" s="1"/>
      <c r="F94" s="1" t="s">
        <v>1537</v>
      </c>
      <c r="G94" s="1"/>
      <c r="H94" s="1" t="s">
        <v>22</v>
      </c>
      <c r="I94" s="1" t="s">
        <v>119</v>
      </c>
      <c r="J94" s="1" t="s">
        <v>634</v>
      </c>
      <c r="K94" s="1">
        <v>1</v>
      </c>
      <c r="L94" s="1"/>
      <c r="M94" s="1">
        <v>500</v>
      </c>
      <c r="N94" s="1">
        <v>100</v>
      </c>
      <c r="O94" s="1" t="s">
        <v>139</v>
      </c>
      <c r="P94" s="1" t="s">
        <v>1485</v>
      </c>
      <c r="Q94" s="1" t="b">
        <v>0</v>
      </c>
      <c r="R94" s="1" t="s">
        <v>1486</v>
      </c>
      <c r="S94" s="1"/>
      <c r="T94" s="1"/>
      <c r="U94" s="1"/>
      <c r="V94" s="1"/>
      <c r="W94" s="1" t="s">
        <v>1597</v>
      </c>
      <c r="X94" s="1">
        <v>1</v>
      </c>
    </row>
    <row r="95" spans="1:24" x14ac:dyDescent="0.35">
      <c r="A95" s="1" t="s">
        <v>68</v>
      </c>
      <c r="B95" s="1" t="s">
        <v>1368</v>
      </c>
      <c r="C95" s="1" t="s">
        <v>1609</v>
      </c>
      <c r="D95" s="1"/>
      <c r="E95" s="1"/>
      <c r="F95" s="1" t="s">
        <v>1537</v>
      </c>
      <c r="G95" s="1"/>
      <c r="H95" s="1" t="s">
        <v>22</v>
      </c>
      <c r="I95" s="1" t="s">
        <v>119</v>
      </c>
      <c r="J95" s="1" t="s">
        <v>634</v>
      </c>
      <c r="K95" s="1">
        <v>300</v>
      </c>
      <c r="L95" s="1"/>
      <c r="M95" s="1">
        <v>500</v>
      </c>
      <c r="N95" s="1">
        <v>100</v>
      </c>
      <c r="O95" s="1" t="s">
        <v>139</v>
      </c>
      <c r="P95" s="1" t="s">
        <v>1485</v>
      </c>
      <c r="Q95" s="1" t="b">
        <v>0</v>
      </c>
      <c r="R95" s="1" t="s">
        <v>1486</v>
      </c>
      <c r="S95" s="1"/>
      <c r="T95" s="1"/>
      <c r="U95" s="1"/>
      <c r="V95" s="1"/>
      <c r="W95" s="1" t="s">
        <v>1601</v>
      </c>
      <c r="X95" s="1">
        <v>1</v>
      </c>
    </row>
    <row r="96" spans="1:24" x14ac:dyDescent="0.35">
      <c r="A96" s="1" t="s">
        <v>68</v>
      </c>
      <c r="B96" s="1" t="s">
        <v>1368</v>
      </c>
      <c r="C96" s="1" t="s">
        <v>1610</v>
      </c>
      <c r="D96" s="1"/>
      <c r="E96" s="1"/>
      <c r="F96" s="1" t="s">
        <v>1537</v>
      </c>
      <c r="G96" s="1"/>
      <c r="H96" s="1" t="s">
        <v>22</v>
      </c>
      <c r="I96" s="1" t="s">
        <v>119</v>
      </c>
      <c r="J96" s="1" t="s">
        <v>634</v>
      </c>
      <c r="K96" s="1">
        <v>300</v>
      </c>
      <c r="L96" s="1"/>
      <c r="M96" s="1">
        <v>500</v>
      </c>
      <c r="N96" s="1">
        <v>100</v>
      </c>
      <c r="O96" s="1" t="s">
        <v>139</v>
      </c>
      <c r="P96" s="1" t="s">
        <v>1485</v>
      </c>
      <c r="Q96" s="1" t="b">
        <v>0</v>
      </c>
      <c r="R96" s="1" t="s">
        <v>1486</v>
      </c>
      <c r="S96" s="1"/>
      <c r="T96" s="1"/>
      <c r="U96" s="1"/>
      <c r="V96" s="1"/>
      <c r="W96" s="1" t="s">
        <v>1585</v>
      </c>
      <c r="X96" s="1">
        <v>1</v>
      </c>
    </row>
    <row r="97" spans="1:24" x14ac:dyDescent="0.35">
      <c r="A97" s="1" t="s">
        <v>68</v>
      </c>
      <c r="B97" s="1" t="s">
        <v>1368</v>
      </c>
      <c r="C97" s="1" t="s">
        <v>1611</v>
      </c>
      <c r="D97" s="1"/>
      <c r="E97" s="1"/>
      <c r="F97" s="1" t="s">
        <v>1537</v>
      </c>
      <c r="G97" s="1"/>
      <c r="H97" s="1" t="s">
        <v>22</v>
      </c>
      <c r="I97" s="1" t="s">
        <v>119</v>
      </c>
      <c r="J97" s="1" t="s">
        <v>634</v>
      </c>
      <c r="K97" s="1">
        <v>5</v>
      </c>
      <c r="L97" s="1"/>
      <c r="M97" s="1">
        <v>500</v>
      </c>
      <c r="N97" s="1">
        <v>100</v>
      </c>
      <c r="O97" s="1" t="s">
        <v>139</v>
      </c>
      <c r="P97" s="1" t="s">
        <v>1485</v>
      </c>
      <c r="Q97" s="1" t="b">
        <v>0</v>
      </c>
      <c r="R97" s="1" t="s">
        <v>1486</v>
      </c>
      <c r="S97" s="1"/>
      <c r="T97" s="1"/>
      <c r="U97" s="1"/>
      <c r="V97" s="1"/>
      <c r="W97" s="1" t="s">
        <v>1585</v>
      </c>
      <c r="X97" s="1">
        <v>1</v>
      </c>
    </row>
    <row r="98" spans="1:24" x14ac:dyDescent="0.35">
      <c r="A98" s="1" t="s">
        <v>68</v>
      </c>
      <c r="B98" s="1" t="s">
        <v>1368</v>
      </c>
      <c r="C98" s="1" t="s">
        <v>1612</v>
      </c>
      <c r="D98" s="1"/>
      <c r="E98" s="1"/>
      <c r="F98" s="1" t="s">
        <v>1537</v>
      </c>
      <c r="G98" s="1"/>
      <c r="H98" s="1" t="s">
        <v>22</v>
      </c>
      <c r="I98" s="1" t="s">
        <v>119</v>
      </c>
      <c r="J98" s="1" t="s">
        <v>634</v>
      </c>
      <c r="K98" s="1">
        <v>20</v>
      </c>
      <c r="L98" s="1"/>
      <c r="M98" s="1">
        <v>500</v>
      </c>
      <c r="N98" s="1">
        <v>100</v>
      </c>
      <c r="O98" s="1" t="s">
        <v>139</v>
      </c>
      <c r="P98" s="1" t="s">
        <v>1485</v>
      </c>
      <c r="Q98" s="1" t="b">
        <v>0</v>
      </c>
      <c r="R98" s="1" t="s">
        <v>1486</v>
      </c>
      <c r="S98" s="1"/>
      <c r="T98" s="1"/>
      <c r="U98" s="1"/>
      <c r="V98" s="1"/>
      <c r="W98" s="1" t="s">
        <v>1585</v>
      </c>
      <c r="X98" s="1">
        <v>1</v>
      </c>
    </row>
    <row r="99" spans="1:24" x14ac:dyDescent="0.35">
      <c r="A99" s="1" t="s">
        <v>68</v>
      </c>
      <c r="B99" s="1" t="s">
        <v>1368</v>
      </c>
      <c r="C99" s="1" t="s">
        <v>1613</v>
      </c>
      <c r="D99" s="1"/>
      <c r="E99" s="1"/>
      <c r="F99" s="1" t="s">
        <v>1537</v>
      </c>
      <c r="G99" s="1"/>
      <c r="H99" s="1" t="s">
        <v>22</v>
      </c>
      <c r="I99" s="1" t="s">
        <v>119</v>
      </c>
      <c r="J99" s="1" t="s">
        <v>634</v>
      </c>
      <c r="K99" s="1">
        <v>1</v>
      </c>
      <c r="L99" s="1"/>
      <c r="M99" s="1">
        <v>500</v>
      </c>
      <c r="N99" s="1">
        <v>100</v>
      </c>
      <c r="O99" s="1" t="s">
        <v>139</v>
      </c>
      <c r="P99" s="1" t="s">
        <v>1485</v>
      </c>
      <c r="Q99" s="1" t="b">
        <v>0</v>
      </c>
      <c r="R99" s="1" t="s">
        <v>1486</v>
      </c>
      <c r="S99" s="1"/>
      <c r="T99" s="1"/>
      <c r="U99" s="1"/>
      <c r="V99" s="1"/>
      <c r="W99" s="1" t="s">
        <v>1585</v>
      </c>
      <c r="X99" s="1">
        <v>1</v>
      </c>
    </row>
    <row r="100" spans="1:24" x14ac:dyDescent="0.35">
      <c r="A100" s="1" t="s">
        <v>68</v>
      </c>
      <c r="B100" s="1" t="s">
        <v>1368</v>
      </c>
      <c r="C100" s="1" t="s">
        <v>1614</v>
      </c>
      <c r="D100" s="1"/>
      <c r="E100" s="1"/>
      <c r="F100" s="1" t="s">
        <v>1537</v>
      </c>
      <c r="G100" s="1"/>
      <c r="H100" s="1" t="s">
        <v>22</v>
      </c>
      <c r="I100" s="1" t="s">
        <v>119</v>
      </c>
      <c r="J100" s="1" t="s">
        <v>634</v>
      </c>
      <c r="K100" s="1">
        <v>1</v>
      </c>
      <c r="L100" s="1"/>
      <c r="M100" s="1">
        <v>500</v>
      </c>
      <c r="N100" s="1">
        <v>100</v>
      </c>
      <c r="O100" s="1" t="s">
        <v>139</v>
      </c>
      <c r="P100" s="1" t="s">
        <v>1485</v>
      </c>
      <c r="Q100" s="1" t="b">
        <v>0</v>
      </c>
      <c r="R100" s="1" t="s">
        <v>1486</v>
      </c>
      <c r="S100" s="1"/>
      <c r="T100" s="1"/>
      <c r="U100" s="1"/>
      <c r="V100" s="1"/>
      <c r="W100" s="1" t="s">
        <v>1585</v>
      </c>
      <c r="X100" s="1">
        <v>1</v>
      </c>
    </row>
    <row r="101" spans="1:24" x14ac:dyDescent="0.35">
      <c r="A101" s="1" t="s">
        <v>68</v>
      </c>
      <c r="B101" s="1" t="s">
        <v>1368</v>
      </c>
      <c r="C101" s="1" t="s">
        <v>1615</v>
      </c>
      <c r="D101" s="1"/>
      <c r="E101" s="1"/>
      <c r="F101" s="1" t="s">
        <v>1537</v>
      </c>
      <c r="G101" s="1"/>
      <c r="H101" s="1" t="s">
        <v>22</v>
      </c>
      <c r="I101" s="1" t="s">
        <v>119</v>
      </c>
      <c r="J101" s="1" t="s">
        <v>634</v>
      </c>
      <c r="K101" s="1">
        <v>100</v>
      </c>
      <c r="L101" s="1"/>
      <c r="M101" s="1">
        <v>500</v>
      </c>
      <c r="N101" s="1">
        <v>100</v>
      </c>
      <c r="O101" s="1" t="s">
        <v>139</v>
      </c>
      <c r="P101" s="1" t="s">
        <v>1485</v>
      </c>
      <c r="Q101" s="1" t="b">
        <v>0</v>
      </c>
      <c r="R101" s="1" t="s">
        <v>1486</v>
      </c>
      <c r="S101" s="1"/>
      <c r="T101" s="1"/>
      <c r="U101" s="1"/>
      <c r="V101" s="1"/>
      <c r="W101" s="1" t="s">
        <v>1616</v>
      </c>
      <c r="X101" s="1">
        <v>1</v>
      </c>
    </row>
    <row r="102" spans="1:24" x14ac:dyDescent="0.35">
      <c r="A102" s="1" t="s">
        <v>68</v>
      </c>
      <c r="B102" s="1" t="s">
        <v>1368</v>
      </c>
      <c r="C102" s="1" t="s">
        <v>1617</v>
      </c>
      <c r="D102" s="1"/>
      <c r="E102" s="1"/>
      <c r="F102" s="1" t="s">
        <v>1537</v>
      </c>
      <c r="G102" s="1"/>
      <c r="H102" s="1" t="s">
        <v>22</v>
      </c>
      <c r="I102" s="1" t="s">
        <v>119</v>
      </c>
      <c r="J102" s="1" t="s">
        <v>634</v>
      </c>
      <c r="K102" s="1">
        <v>20</v>
      </c>
      <c r="L102" s="1"/>
      <c r="M102" s="1">
        <v>500</v>
      </c>
      <c r="N102" s="1">
        <v>100</v>
      </c>
      <c r="O102" s="1" t="s">
        <v>139</v>
      </c>
      <c r="P102" s="1" t="s">
        <v>1485</v>
      </c>
      <c r="Q102" s="1" t="b">
        <v>0</v>
      </c>
      <c r="R102" s="1" t="s">
        <v>1486</v>
      </c>
      <c r="S102" s="1"/>
      <c r="T102" s="1"/>
      <c r="U102" s="1"/>
      <c r="V102" s="1"/>
      <c r="W102" s="1" t="s">
        <v>1618</v>
      </c>
      <c r="X102" s="1">
        <v>1</v>
      </c>
    </row>
    <row r="103" spans="1:24" x14ac:dyDescent="0.35">
      <c r="A103" s="1" t="s">
        <v>68</v>
      </c>
      <c r="B103" s="1" t="s">
        <v>1368</v>
      </c>
      <c r="C103" s="1" t="s">
        <v>1619</v>
      </c>
      <c r="D103" s="1"/>
      <c r="E103" s="1"/>
      <c r="F103" s="1" t="s">
        <v>1537</v>
      </c>
      <c r="G103" s="1"/>
      <c r="H103" s="1" t="s">
        <v>22</v>
      </c>
      <c r="I103" s="1" t="s">
        <v>119</v>
      </c>
      <c r="J103" s="1" t="s">
        <v>634</v>
      </c>
      <c r="K103" s="1">
        <v>50</v>
      </c>
      <c r="L103" s="1"/>
      <c r="M103" s="1">
        <v>500</v>
      </c>
      <c r="N103" s="1">
        <v>100</v>
      </c>
      <c r="O103" s="1" t="s">
        <v>139</v>
      </c>
      <c r="P103" s="1" t="s">
        <v>1485</v>
      </c>
      <c r="Q103" s="1" t="b">
        <v>0</v>
      </c>
      <c r="R103" s="1" t="s">
        <v>1486</v>
      </c>
      <c r="S103" s="1"/>
      <c r="T103" s="1"/>
      <c r="U103" s="1"/>
      <c r="V103" s="1"/>
      <c r="W103" s="1" t="s">
        <v>1585</v>
      </c>
      <c r="X103" s="1">
        <v>1</v>
      </c>
    </row>
    <row r="104" spans="1:24" x14ac:dyDescent="0.35">
      <c r="A104" s="1" t="s">
        <v>68</v>
      </c>
      <c r="B104" s="1" t="s">
        <v>1368</v>
      </c>
      <c r="C104" s="1" t="s">
        <v>1620</v>
      </c>
      <c r="D104" s="1"/>
      <c r="E104" s="1"/>
      <c r="F104" s="1" t="s">
        <v>1537</v>
      </c>
      <c r="G104" s="1"/>
      <c r="H104" s="1" t="s">
        <v>22</v>
      </c>
      <c r="I104" s="1" t="s">
        <v>119</v>
      </c>
      <c r="J104" s="1" t="s">
        <v>634</v>
      </c>
      <c r="K104" s="1">
        <v>1</v>
      </c>
      <c r="L104" s="1"/>
      <c r="M104" s="1">
        <v>500</v>
      </c>
      <c r="N104" s="1">
        <v>100</v>
      </c>
      <c r="O104" s="1" t="s">
        <v>139</v>
      </c>
      <c r="P104" s="1" t="s">
        <v>1485</v>
      </c>
      <c r="Q104" s="1" t="b">
        <v>0</v>
      </c>
      <c r="R104" s="1" t="s">
        <v>1486</v>
      </c>
      <c r="S104" s="1"/>
      <c r="T104" s="1"/>
      <c r="U104" s="1"/>
      <c r="V104" s="1"/>
      <c r="W104" s="1" t="s">
        <v>1585</v>
      </c>
      <c r="X104" s="1">
        <v>1</v>
      </c>
    </row>
    <row r="105" spans="1:24" x14ac:dyDescent="0.35">
      <c r="A105" s="1" t="s">
        <v>68</v>
      </c>
      <c r="B105" s="1" t="s">
        <v>1368</v>
      </c>
      <c r="C105" s="1" t="s">
        <v>1621</v>
      </c>
      <c r="D105" s="1"/>
      <c r="E105" s="1"/>
      <c r="F105" s="1" t="s">
        <v>1537</v>
      </c>
      <c r="G105" s="1"/>
      <c r="H105" s="1" t="s">
        <v>22</v>
      </c>
      <c r="I105" s="1" t="s">
        <v>119</v>
      </c>
      <c r="J105" s="1" t="s">
        <v>634</v>
      </c>
      <c r="K105" s="1">
        <v>4</v>
      </c>
      <c r="L105" s="1"/>
      <c r="M105" s="1">
        <v>500</v>
      </c>
      <c r="N105" s="1">
        <v>100</v>
      </c>
      <c r="O105" s="1" t="s">
        <v>139</v>
      </c>
      <c r="P105" s="1" t="s">
        <v>1485</v>
      </c>
      <c r="Q105" s="1" t="b">
        <v>0</v>
      </c>
      <c r="R105" s="1" t="s">
        <v>1486</v>
      </c>
      <c r="S105" s="1"/>
      <c r="T105" s="1"/>
      <c r="U105" s="1"/>
      <c r="V105" s="1"/>
      <c r="W105" s="1" t="s">
        <v>1585</v>
      </c>
      <c r="X105" s="1">
        <v>1</v>
      </c>
    </row>
    <row r="106" spans="1:24" x14ac:dyDescent="0.35">
      <c r="A106" s="1" t="s">
        <v>68</v>
      </c>
      <c r="B106" s="1" t="s">
        <v>1368</v>
      </c>
      <c r="C106" s="1" t="s">
        <v>1622</v>
      </c>
      <c r="D106" s="1"/>
      <c r="E106" s="1"/>
      <c r="F106" s="1" t="s">
        <v>1537</v>
      </c>
      <c r="G106" s="1"/>
      <c r="H106" s="1" t="s">
        <v>22</v>
      </c>
      <c r="I106" s="1" t="s">
        <v>119</v>
      </c>
      <c r="J106" s="1" t="s">
        <v>634</v>
      </c>
      <c r="K106" s="1">
        <v>10</v>
      </c>
      <c r="L106" s="1"/>
      <c r="M106" s="1">
        <v>500</v>
      </c>
      <c r="N106" s="1">
        <v>100</v>
      </c>
      <c r="O106" s="1" t="s">
        <v>139</v>
      </c>
      <c r="P106" s="1" t="s">
        <v>1485</v>
      </c>
      <c r="Q106" s="1" t="b">
        <v>0</v>
      </c>
      <c r="R106" s="1" t="s">
        <v>1486</v>
      </c>
      <c r="S106" s="1"/>
      <c r="T106" s="1"/>
      <c r="U106" s="1"/>
      <c r="V106" s="1"/>
      <c r="W106" s="1" t="s">
        <v>1623</v>
      </c>
      <c r="X106" s="1">
        <v>1</v>
      </c>
    </row>
    <row r="107" spans="1:24" x14ac:dyDescent="0.35">
      <c r="A107" s="1" t="s">
        <v>68</v>
      </c>
      <c r="B107" s="1" t="s">
        <v>1368</v>
      </c>
      <c r="C107" s="1" t="s">
        <v>1624</v>
      </c>
      <c r="D107" s="1"/>
      <c r="E107" s="1"/>
      <c r="F107" s="1" t="s">
        <v>1537</v>
      </c>
      <c r="G107" s="1"/>
      <c r="H107" s="1" t="s">
        <v>22</v>
      </c>
      <c r="I107" s="1" t="s">
        <v>119</v>
      </c>
      <c r="J107" s="1" t="s">
        <v>634</v>
      </c>
      <c r="K107" s="1">
        <v>3</v>
      </c>
      <c r="L107" s="1"/>
      <c r="M107" s="1">
        <v>500</v>
      </c>
      <c r="N107" s="1">
        <v>100</v>
      </c>
      <c r="O107" s="1" t="s">
        <v>139</v>
      </c>
      <c r="P107" s="1" t="s">
        <v>1485</v>
      </c>
      <c r="Q107" s="1" t="b">
        <v>0</v>
      </c>
      <c r="R107" s="1" t="s">
        <v>1486</v>
      </c>
      <c r="S107" s="1"/>
      <c r="T107" s="1"/>
      <c r="U107" s="1"/>
      <c r="V107" s="1"/>
      <c r="W107" s="1" t="s">
        <v>1585</v>
      </c>
      <c r="X107" s="1">
        <v>1</v>
      </c>
    </row>
    <row r="108" spans="1:24" x14ac:dyDescent="0.35">
      <c r="A108" s="1" t="s">
        <v>68</v>
      </c>
      <c r="B108" s="1" t="s">
        <v>1368</v>
      </c>
      <c r="C108" s="1" t="s">
        <v>1625</v>
      </c>
      <c r="D108" s="1"/>
      <c r="E108" s="1"/>
      <c r="F108" s="1" t="s">
        <v>1537</v>
      </c>
      <c r="G108" s="1"/>
      <c r="H108" s="1" t="s">
        <v>22</v>
      </c>
      <c r="I108" s="1" t="s">
        <v>119</v>
      </c>
      <c r="J108" s="1" t="s">
        <v>634</v>
      </c>
      <c r="K108" s="1">
        <v>10</v>
      </c>
      <c r="L108" s="1"/>
      <c r="M108" s="1">
        <v>500</v>
      </c>
      <c r="N108" s="1">
        <v>100</v>
      </c>
      <c r="O108" s="1" t="s">
        <v>139</v>
      </c>
      <c r="P108" s="1" t="s">
        <v>1485</v>
      </c>
      <c r="Q108" s="1" t="b">
        <v>0</v>
      </c>
      <c r="R108" s="1" t="s">
        <v>1486</v>
      </c>
      <c r="S108" s="1"/>
      <c r="T108" s="1"/>
      <c r="U108" s="1"/>
      <c r="V108" s="1"/>
      <c r="W108" s="1" t="s">
        <v>1590</v>
      </c>
      <c r="X108" s="1">
        <v>1</v>
      </c>
    </row>
    <row r="109" spans="1:24" x14ac:dyDescent="0.35">
      <c r="A109" s="1" t="s">
        <v>68</v>
      </c>
      <c r="B109" s="1" t="s">
        <v>1368</v>
      </c>
      <c r="C109" s="1" t="s">
        <v>1626</v>
      </c>
      <c r="D109" s="1"/>
      <c r="E109" s="1"/>
      <c r="F109" s="1" t="s">
        <v>1537</v>
      </c>
      <c r="G109" s="1"/>
      <c r="H109" s="1" t="s">
        <v>22</v>
      </c>
      <c r="I109" s="1" t="s">
        <v>119</v>
      </c>
      <c r="J109" s="1" t="s">
        <v>634</v>
      </c>
      <c r="K109" s="1">
        <v>100</v>
      </c>
      <c r="L109" s="1"/>
      <c r="M109" s="1">
        <v>500</v>
      </c>
      <c r="N109" s="1">
        <v>100</v>
      </c>
      <c r="O109" s="1" t="s">
        <v>139</v>
      </c>
      <c r="P109" s="1" t="s">
        <v>1485</v>
      </c>
      <c r="Q109" s="1" t="b">
        <v>0</v>
      </c>
      <c r="R109" s="1" t="s">
        <v>1486</v>
      </c>
      <c r="S109" s="1"/>
      <c r="T109" s="1"/>
      <c r="U109" s="1"/>
      <c r="V109" s="1"/>
      <c r="W109" s="1" t="s">
        <v>1585</v>
      </c>
      <c r="X109" s="1">
        <v>1</v>
      </c>
    </row>
    <row r="110" spans="1:24" x14ac:dyDescent="0.35">
      <c r="A110" s="1" t="s">
        <v>68</v>
      </c>
      <c r="B110" s="1" t="s">
        <v>1368</v>
      </c>
      <c r="C110" s="1" t="s">
        <v>1627</v>
      </c>
      <c r="D110" s="1"/>
      <c r="E110" s="1"/>
      <c r="F110" s="1" t="s">
        <v>1537</v>
      </c>
      <c r="G110" s="1"/>
      <c r="H110" s="1" t="s">
        <v>22</v>
      </c>
      <c r="I110" s="1" t="s">
        <v>119</v>
      </c>
      <c r="J110" s="1" t="s">
        <v>634</v>
      </c>
      <c r="K110" s="1">
        <v>3</v>
      </c>
      <c r="L110" s="1"/>
      <c r="M110" s="1">
        <v>500</v>
      </c>
      <c r="N110" s="1">
        <v>100</v>
      </c>
      <c r="O110" s="1" t="s">
        <v>139</v>
      </c>
      <c r="P110" s="1" t="s">
        <v>1485</v>
      </c>
      <c r="Q110" s="1" t="b">
        <v>0</v>
      </c>
      <c r="R110" s="1" t="s">
        <v>1486</v>
      </c>
      <c r="S110" s="1"/>
      <c r="T110" s="1"/>
      <c r="U110" s="1"/>
      <c r="V110" s="1"/>
      <c r="W110" s="1" t="s">
        <v>1585</v>
      </c>
      <c r="X110" s="1">
        <v>1</v>
      </c>
    </row>
    <row r="111" spans="1:24" x14ac:dyDescent="0.35">
      <c r="A111" s="1" t="s">
        <v>68</v>
      </c>
      <c r="B111" s="1" t="s">
        <v>1368</v>
      </c>
      <c r="C111" s="1" t="s">
        <v>1628</v>
      </c>
      <c r="D111" s="1"/>
      <c r="E111" s="1"/>
      <c r="F111" s="1" t="s">
        <v>1537</v>
      </c>
      <c r="G111" s="1"/>
      <c r="H111" s="1" t="s">
        <v>22</v>
      </c>
      <c r="I111" s="1" t="s">
        <v>119</v>
      </c>
      <c r="J111" s="1" t="s">
        <v>634</v>
      </c>
      <c r="K111" s="1">
        <v>1</v>
      </c>
      <c r="L111" s="1"/>
      <c r="M111" s="1">
        <v>500</v>
      </c>
      <c r="N111" s="1">
        <v>100</v>
      </c>
      <c r="O111" s="1" t="s">
        <v>139</v>
      </c>
      <c r="P111" s="1" t="s">
        <v>1485</v>
      </c>
      <c r="Q111" s="1" t="b">
        <v>0</v>
      </c>
      <c r="R111" s="1" t="s">
        <v>1486</v>
      </c>
      <c r="S111" s="1"/>
      <c r="T111" s="1"/>
      <c r="U111" s="1"/>
      <c r="V111" s="1"/>
      <c r="W111" s="1" t="s">
        <v>1597</v>
      </c>
      <c r="X111" s="1">
        <v>1</v>
      </c>
    </row>
    <row r="112" spans="1:24" x14ac:dyDescent="0.35">
      <c r="A112" s="1" t="s">
        <v>68</v>
      </c>
      <c r="B112" s="1" t="s">
        <v>1368</v>
      </c>
      <c r="C112" s="1" t="s">
        <v>1629</v>
      </c>
      <c r="D112" s="1"/>
      <c r="E112" s="1"/>
      <c r="F112" s="1" t="s">
        <v>1537</v>
      </c>
      <c r="G112" s="1"/>
      <c r="H112" s="1" t="s">
        <v>22</v>
      </c>
      <c r="I112" s="1" t="s">
        <v>119</v>
      </c>
      <c r="J112" s="1" t="s">
        <v>634</v>
      </c>
      <c r="K112" s="1">
        <v>25</v>
      </c>
      <c r="L112" s="1"/>
      <c r="M112" s="1">
        <v>500</v>
      </c>
      <c r="N112" s="1">
        <v>100</v>
      </c>
      <c r="O112" s="1" t="s">
        <v>139</v>
      </c>
      <c r="P112" s="1" t="s">
        <v>1485</v>
      </c>
      <c r="Q112" s="1" t="b">
        <v>0</v>
      </c>
      <c r="R112" s="1" t="s">
        <v>1486</v>
      </c>
      <c r="S112" s="1"/>
      <c r="T112" s="1"/>
      <c r="U112" s="1"/>
      <c r="V112" s="1"/>
      <c r="W112" s="1" t="s">
        <v>1585</v>
      </c>
      <c r="X112" s="1">
        <v>1</v>
      </c>
    </row>
    <row r="113" spans="1:24" x14ac:dyDescent="0.35">
      <c r="A113" s="1" t="s">
        <v>68</v>
      </c>
      <c r="B113" s="1" t="s">
        <v>1368</v>
      </c>
      <c r="C113" s="1" t="s">
        <v>1630</v>
      </c>
      <c r="D113" s="1"/>
      <c r="E113" s="1"/>
      <c r="F113" s="1" t="s">
        <v>1537</v>
      </c>
      <c r="G113" s="1"/>
      <c r="H113" s="1" t="s">
        <v>22</v>
      </c>
      <c r="I113" s="1" t="s">
        <v>119</v>
      </c>
      <c r="J113" s="1" t="s">
        <v>634</v>
      </c>
      <c r="K113" s="1">
        <v>15</v>
      </c>
      <c r="L113" s="1"/>
      <c r="M113" s="1">
        <v>500</v>
      </c>
      <c r="N113" s="1">
        <v>100</v>
      </c>
      <c r="O113" s="1" t="s">
        <v>139</v>
      </c>
      <c r="P113" s="1" t="s">
        <v>1485</v>
      </c>
      <c r="Q113" s="1" t="b">
        <v>0</v>
      </c>
      <c r="R113" s="1" t="s">
        <v>1486</v>
      </c>
      <c r="S113" s="1"/>
      <c r="T113" s="1"/>
      <c r="U113" s="1"/>
      <c r="V113" s="1"/>
      <c r="W113" s="1" t="s">
        <v>1597</v>
      </c>
      <c r="X113" s="1">
        <v>1</v>
      </c>
    </row>
    <row r="114" spans="1:24" x14ac:dyDescent="0.35">
      <c r="A114" s="1" t="s">
        <v>68</v>
      </c>
      <c r="B114" s="1" t="s">
        <v>1368</v>
      </c>
      <c r="C114" s="1" t="s">
        <v>1631</v>
      </c>
      <c r="D114" s="1"/>
      <c r="E114" s="1"/>
      <c r="F114" s="1" t="s">
        <v>1537</v>
      </c>
      <c r="G114" s="1"/>
      <c r="H114" s="1" t="s">
        <v>22</v>
      </c>
      <c r="I114" s="1" t="s">
        <v>119</v>
      </c>
      <c r="J114" s="1" t="s">
        <v>634</v>
      </c>
      <c r="K114" s="1">
        <v>20</v>
      </c>
      <c r="L114" s="1"/>
      <c r="M114" s="1">
        <v>500</v>
      </c>
      <c r="N114" s="1">
        <v>100</v>
      </c>
      <c r="O114" s="1" t="s">
        <v>139</v>
      </c>
      <c r="P114" s="1" t="s">
        <v>1485</v>
      </c>
      <c r="Q114" s="1" t="b">
        <v>0</v>
      </c>
      <c r="R114" s="1" t="s">
        <v>1486</v>
      </c>
      <c r="S114" s="1"/>
      <c r="T114" s="1"/>
      <c r="U114" s="1"/>
      <c r="V114" s="1"/>
      <c r="W114" s="1" t="s">
        <v>1632</v>
      </c>
      <c r="X114" s="1">
        <v>1</v>
      </c>
    </row>
    <row r="115" spans="1:24" x14ac:dyDescent="0.35">
      <c r="A115" s="1" t="s">
        <v>68</v>
      </c>
      <c r="B115" s="1" t="s">
        <v>1368</v>
      </c>
      <c r="C115" s="1" t="s">
        <v>1633</v>
      </c>
      <c r="D115" s="1"/>
      <c r="E115" s="1"/>
      <c r="F115" s="1" t="s">
        <v>1537</v>
      </c>
      <c r="G115" s="1"/>
      <c r="H115" s="1" t="s">
        <v>22</v>
      </c>
      <c r="I115" s="1" t="s">
        <v>119</v>
      </c>
      <c r="J115" s="1" t="s">
        <v>634</v>
      </c>
      <c r="K115" s="1">
        <v>50</v>
      </c>
      <c r="L115" s="1"/>
      <c r="M115" s="1">
        <v>500</v>
      </c>
      <c r="N115" s="1">
        <v>100</v>
      </c>
      <c r="O115" s="1" t="s">
        <v>139</v>
      </c>
      <c r="P115" s="1" t="s">
        <v>1485</v>
      </c>
      <c r="Q115" s="1" t="b">
        <v>0</v>
      </c>
      <c r="R115" s="1" t="s">
        <v>1486</v>
      </c>
      <c r="S115" s="1"/>
      <c r="T115" s="1"/>
      <c r="U115" s="1"/>
      <c r="V115" s="1"/>
      <c r="W115" s="1" t="s">
        <v>1585</v>
      </c>
      <c r="X115" s="1">
        <v>1</v>
      </c>
    </row>
    <row r="116" spans="1:24" x14ac:dyDescent="0.35">
      <c r="A116" s="1" t="s">
        <v>68</v>
      </c>
      <c r="B116" s="1" t="s">
        <v>1368</v>
      </c>
      <c r="C116" s="1" t="s">
        <v>1634</v>
      </c>
      <c r="D116" s="1"/>
      <c r="E116" s="1"/>
      <c r="F116" s="1" t="s">
        <v>1537</v>
      </c>
      <c r="G116" s="1"/>
      <c r="H116" s="1" t="s">
        <v>22</v>
      </c>
      <c r="I116" s="1" t="s">
        <v>119</v>
      </c>
      <c r="J116" s="1" t="s">
        <v>634</v>
      </c>
      <c r="K116" s="1">
        <v>100</v>
      </c>
      <c r="L116" s="1"/>
      <c r="M116" s="1">
        <v>500</v>
      </c>
      <c r="N116" s="1">
        <v>100</v>
      </c>
      <c r="O116" s="1" t="s">
        <v>139</v>
      </c>
      <c r="P116" s="1" t="s">
        <v>1485</v>
      </c>
      <c r="Q116" s="1" t="b">
        <v>0</v>
      </c>
      <c r="R116" s="1" t="s">
        <v>1486</v>
      </c>
      <c r="S116" s="1"/>
      <c r="T116" s="1"/>
      <c r="U116" s="1"/>
      <c r="V116" s="1"/>
      <c r="W116" s="1" t="s">
        <v>1585</v>
      </c>
      <c r="X116" s="1">
        <v>1</v>
      </c>
    </row>
    <row r="117" spans="1:24" x14ac:dyDescent="0.35">
      <c r="A117" s="1" t="s">
        <v>68</v>
      </c>
      <c r="B117" s="1" t="s">
        <v>951</v>
      </c>
      <c r="C117" s="1" t="s">
        <v>1635</v>
      </c>
      <c r="D117" s="1"/>
      <c r="E117" s="1"/>
      <c r="F117" s="1" t="s">
        <v>1537</v>
      </c>
      <c r="G117" s="1"/>
      <c r="H117" s="1" t="s">
        <v>22</v>
      </c>
      <c r="I117" s="1" t="s">
        <v>119</v>
      </c>
      <c r="J117" s="1" t="s">
        <v>690</v>
      </c>
      <c r="K117" s="1">
        <v>512</v>
      </c>
      <c r="L117" s="1" t="s">
        <v>1508</v>
      </c>
      <c r="M117" s="1">
        <v>2300</v>
      </c>
      <c r="N117" s="1">
        <v>150</v>
      </c>
      <c r="O117" s="1" t="s">
        <v>139</v>
      </c>
      <c r="P117" s="1" t="s">
        <v>1485</v>
      </c>
      <c r="Q117" s="1" t="b">
        <v>0</v>
      </c>
      <c r="R117" s="1" t="s">
        <v>1486</v>
      </c>
      <c r="S117" s="1" t="s">
        <v>734</v>
      </c>
      <c r="T117" s="1"/>
      <c r="U117" s="1" t="s">
        <v>688</v>
      </c>
      <c r="V117" s="1" t="s">
        <v>758</v>
      </c>
      <c r="W117" s="1" t="s">
        <v>1636</v>
      </c>
      <c r="X117" s="1">
        <v>1</v>
      </c>
    </row>
    <row r="118" spans="1:24" hidden="1" x14ac:dyDescent="0.35">
      <c r="A118" s="1" t="s">
        <v>68</v>
      </c>
      <c r="B118" s="1" t="s">
        <v>951</v>
      </c>
      <c r="C118" s="1" t="s">
        <v>1637</v>
      </c>
      <c r="D118" s="1"/>
      <c r="E118" s="1"/>
      <c r="F118" s="1" t="s">
        <v>1502</v>
      </c>
      <c r="G118" s="1" t="s">
        <v>952</v>
      </c>
      <c r="H118" s="1" t="s">
        <v>22</v>
      </c>
      <c r="I118" s="1" t="s">
        <v>119</v>
      </c>
      <c r="J118" s="1" t="s">
        <v>638</v>
      </c>
      <c r="K118" s="1">
        <v>1024</v>
      </c>
      <c r="L118" s="1"/>
      <c r="M118" s="1">
        <v>500</v>
      </c>
      <c r="N118" s="1">
        <v>60</v>
      </c>
      <c r="O118" s="1" t="s">
        <v>139</v>
      </c>
      <c r="P118" s="1" t="s">
        <v>1485</v>
      </c>
      <c r="Q118" s="1" t="b">
        <v>0</v>
      </c>
      <c r="R118" s="1" t="s">
        <v>1486</v>
      </c>
      <c r="S118" s="1"/>
      <c r="T118" s="1"/>
      <c r="U118" s="1"/>
      <c r="V118" s="1"/>
      <c r="W118" s="1" t="s">
        <v>959</v>
      </c>
      <c r="X118" s="1">
        <v>1</v>
      </c>
    </row>
    <row r="119" spans="1:24" hidden="1" x14ac:dyDescent="0.35">
      <c r="A119" s="1" t="s">
        <v>68</v>
      </c>
      <c r="B119" s="1" t="s">
        <v>966</v>
      </c>
      <c r="C119" s="1" t="s">
        <v>1638</v>
      </c>
      <c r="D119" s="1"/>
      <c r="E119" s="1"/>
      <c r="F119" s="1" t="s">
        <v>1502</v>
      </c>
      <c r="G119" s="1" t="s">
        <v>967</v>
      </c>
      <c r="H119" s="1" t="s">
        <v>22</v>
      </c>
      <c r="I119" s="1" t="s">
        <v>119</v>
      </c>
      <c r="J119" s="1" t="s">
        <v>638</v>
      </c>
      <c r="K119" s="1">
        <v>256</v>
      </c>
      <c r="L119" s="1"/>
      <c r="M119" s="1">
        <v>500</v>
      </c>
      <c r="N119" s="1">
        <v>60</v>
      </c>
      <c r="O119" s="1" t="s">
        <v>139</v>
      </c>
      <c r="P119" s="1" t="s">
        <v>1485</v>
      </c>
      <c r="Q119" s="1" t="b">
        <v>0</v>
      </c>
      <c r="R119" s="1" t="s">
        <v>1486</v>
      </c>
      <c r="S119" s="1" t="s">
        <v>633</v>
      </c>
      <c r="T119" s="1"/>
      <c r="U119" s="1" t="s">
        <v>688</v>
      </c>
      <c r="V119" s="1" t="s">
        <v>758</v>
      </c>
      <c r="W119" s="1" t="s">
        <v>1639</v>
      </c>
      <c r="X119" s="1">
        <v>1</v>
      </c>
    </row>
    <row r="120" spans="1:24" hidden="1" x14ac:dyDescent="0.35">
      <c r="A120" s="1" t="s">
        <v>68</v>
      </c>
      <c r="B120" s="1" t="s">
        <v>966</v>
      </c>
      <c r="C120" s="1" t="s">
        <v>1640</v>
      </c>
      <c r="D120" s="1"/>
      <c r="E120" s="1"/>
      <c r="F120" s="1" t="s">
        <v>1502</v>
      </c>
      <c r="G120" s="1" t="s">
        <v>967</v>
      </c>
      <c r="H120" s="1" t="s">
        <v>22</v>
      </c>
      <c r="I120" s="1" t="s">
        <v>119</v>
      </c>
      <c r="J120" s="1" t="s">
        <v>638</v>
      </c>
      <c r="K120" s="1">
        <v>32</v>
      </c>
      <c r="L120" s="1"/>
      <c r="M120" s="1">
        <v>500</v>
      </c>
      <c r="N120" s="1">
        <v>60</v>
      </c>
      <c r="O120" s="1" t="s">
        <v>139</v>
      </c>
      <c r="P120" s="1" t="s">
        <v>1485</v>
      </c>
      <c r="Q120" s="1" t="b">
        <v>0</v>
      </c>
      <c r="R120" s="1" t="s">
        <v>1486</v>
      </c>
      <c r="S120" s="1"/>
      <c r="T120" s="1"/>
      <c r="U120" s="1"/>
      <c r="V120" s="1"/>
      <c r="W120" s="1" t="s">
        <v>1641</v>
      </c>
      <c r="X120" s="1">
        <v>1</v>
      </c>
    </row>
    <row r="121" spans="1:24" hidden="1" x14ac:dyDescent="0.35">
      <c r="A121" s="1" t="s">
        <v>19</v>
      </c>
      <c r="B121" s="1" t="s">
        <v>1416</v>
      </c>
      <c r="C121" s="1" t="s">
        <v>1642</v>
      </c>
      <c r="D121" s="1"/>
      <c r="E121" s="1"/>
      <c r="F121" s="1" t="s">
        <v>1484</v>
      </c>
      <c r="G121" s="1" t="s">
        <v>1418</v>
      </c>
      <c r="H121" s="1" t="s">
        <v>22</v>
      </c>
      <c r="I121" s="1" t="s">
        <v>119</v>
      </c>
      <c r="J121" s="1" t="s">
        <v>634</v>
      </c>
      <c r="K121" s="1">
        <v>200</v>
      </c>
      <c r="L121" s="1"/>
      <c r="M121" s="1">
        <v>500</v>
      </c>
      <c r="N121" s="1">
        <v>100</v>
      </c>
      <c r="O121" s="1" t="s">
        <v>139</v>
      </c>
      <c r="P121" s="1" t="s">
        <v>1485</v>
      </c>
      <c r="Q121" s="1" t="b">
        <v>0</v>
      </c>
      <c r="R121" s="1" t="s">
        <v>1486</v>
      </c>
      <c r="S121" s="1"/>
      <c r="T121" s="1"/>
      <c r="U121" s="1"/>
      <c r="V121" s="1"/>
      <c r="W121" s="1" t="s">
        <v>1643</v>
      </c>
      <c r="X121" s="1">
        <v>1</v>
      </c>
    </row>
    <row r="122" spans="1:24" hidden="1" x14ac:dyDescent="0.35">
      <c r="A122" s="1" t="s">
        <v>19</v>
      </c>
      <c r="B122" s="1" t="s">
        <v>1416</v>
      </c>
      <c r="C122" s="1" t="s">
        <v>1644</v>
      </c>
      <c r="D122" s="1"/>
      <c r="E122" s="1"/>
      <c r="F122" s="1" t="s">
        <v>1484</v>
      </c>
      <c r="G122" s="1" t="s">
        <v>1418</v>
      </c>
      <c r="H122" s="1" t="s">
        <v>22</v>
      </c>
      <c r="I122" s="1" t="s">
        <v>119</v>
      </c>
      <c r="J122" s="1" t="s">
        <v>634</v>
      </c>
      <c r="K122" s="1">
        <v>4</v>
      </c>
      <c r="L122" s="1"/>
      <c r="M122" s="1">
        <v>500</v>
      </c>
      <c r="N122" s="1">
        <v>100</v>
      </c>
      <c r="O122" s="1" t="s">
        <v>139</v>
      </c>
      <c r="P122" s="1" t="s">
        <v>1485</v>
      </c>
      <c r="Q122" s="1" t="b">
        <v>0</v>
      </c>
      <c r="R122" s="1" t="s">
        <v>1486</v>
      </c>
      <c r="S122" s="1"/>
      <c r="T122" s="1"/>
      <c r="U122" s="1"/>
      <c r="V122" s="1"/>
      <c r="W122" s="1" t="s">
        <v>1645</v>
      </c>
      <c r="X122" s="1">
        <v>1</v>
      </c>
    </row>
    <row r="123" spans="1:24" hidden="1" x14ac:dyDescent="0.35">
      <c r="A123" s="1" t="s">
        <v>19</v>
      </c>
      <c r="B123" s="1" t="s">
        <v>1416</v>
      </c>
      <c r="C123" s="1" t="s">
        <v>1646</v>
      </c>
      <c r="D123" s="1"/>
      <c r="E123" s="1"/>
      <c r="F123" s="1" t="s">
        <v>1484</v>
      </c>
      <c r="G123" s="1" t="s">
        <v>1418</v>
      </c>
      <c r="H123" s="1" t="s">
        <v>22</v>
      </c>
      <c r="I123" s="1" t="s">
        <v>119</v>
      </c>
      <c r="J123" s="1" t="s">
        <v>634</v>
      </c>
      <c r="K123" s="1">
        <v>30</v>
      </c>
      <c r="L123" s="1"/>
      <c r="M123" s="1">
        <v>500</v>
      </c>
      <c r="N123" s="1">
        <v>100</v>
      </c>
      <c r="O123" s="1" t="s">
        <v>139</v>
      </c>
      <c r="P123" s="1" t="s">
        <v>1485</v>
      </c>
      <c r="Q123" s="1" t="b">
        <v>0</v>
      </c>
      <c r="R123" s="1" t="s">
        <v>1486</v>
      </c>
      <c r="S123" s="1"/>
      <c r="T123" s="1"/>
      <c r="U123" s="1"/>
      <c r="V123" s="1"/>
      <c r="W123" s="1" t="s">
        <v>1645</v>
      </c>
      <c r="X123" s="1">
        <v>1</v>
      </c>
    </row>
    <row r="124" spans="1:24" hidden="1" x14ac:dyDescent="0.35">
      <c r="A124" s="1" t="s">
        <v>19</v>
      </c>
      <c r="B124" s="1" t="s">
        <v>1416</v>
      </c>
      <c r="C124" s="1" t="s">
        <v>1647</v>
      </c>
      <c r="D124" s="1"/>
      <c r="E124" s="1"/>
      <c r="F124" s="1" t="s">
        <v>1484</v>
      </c>
      <c r="G124" s="1" t="s">
        <v>1418</v>
      </c>
      <c r="H124" s="1" t="s">
        <v>22</v>
      </c>
      <c r="I124" s="1" t="s">
        <v>119</v>
      </c>
      <c r="J124" s="1" t="s">
        <v>634</v>
      </c>
      <c r="K124" s="1">
        <v>5</v>
      </c>
      <c r="L124" s="1"/>
      <c r="M124" s="1">
        <v>500</v>
      </c>
      <c r="N124" s="1">
        <v>100</v>
      </c>
      <c r="O124" s="1" t="s">
        <v>139</v>
      </c>
      <c r="P124" s="1" t="s">
        <v>1485</v>
      </c>
      <c r="Q124" s="1" t="b">
        <v>0</v>
      </c>
      <c r="R124" s="1" t="s">
        <v>1486</v>
      </c>
      <c r="S124" s="1"/>
      <c r="T124" s="1"/>
      <c r="U124" s="1"/>
      <c r="V124" s="1"/>
      <c r="W124" s="1" t="s">
        <v>1648</v>
      </c>
      <c r="X124" s="1">
        <v>1</v>
      </c>
    </row>
    <row r="125" spans="1:24" hidden="1" x14ac:dyDescent="0.35">
      <c r="A125" s="1" t="s">
        <v>19</v>
      </c>
      <c r="B125" s="1" t="s">
        <v>1416</v>
      </c>
      <c r="C125" s="1" t="s">
        <v>1649</v>
      </c>
      <c r="D125" s="1"/>
      <c r="E125" s="1"/>
      <c r="F125" s="1" t="s">
        <v>1484</v>
      </c>
      <c r="G125" s="1" t="s">
        <v>1418</v>
      </c>
      <c r="H125" s="1" t="s">
        <v>22</v>
      </c>
      <c r="I125" s="1" t="s">
        <v>119</v>
      </c>
      <c r="J125" s="1" t="s">
        <v>634</v>
      </c>
      <c r="K125" s="1">
        <v>10</v>
      </c>
      <c r="L125" s="1"/>
      <c r="M125" s="1">
        <v>500</v>
      </c>
      <c r="N125" s="1">
        <v>100</v>
      </c>
      <c r="O125" s="1" t="s">
        <v>139</v>
      </c>
      <c r="P125" s="1" t="s">
        <v>1485</v>
      </c>
      <c r="Q125" s="1" t="b">
        <v>0</v>
      </c>
      <c r="R125" s="1" t="s">
        <v>1486</v>
      </c>
      <c r="S125" s="1"/>
      <c r="T125" s="1"/>
      <c r="U125" s="1"/>
      <c r="V125" s="1"/>
      <c r="W125" s="1" t="s">
        <v>1645</v>
      </c>
      <c r="X125" s="1">
        <v>1</v>
      </c>
    </row>
    <row r="126" spans="1:24" hidden="1" x14ac:dyDescent="0.35">
      <c r="A126" s="1" t="s">
        <v>19</v>
      </c>
      <c r="B126" s="1" t="s">
        <v>1416</v>
      </c>
      <c r="C126" s="1" t="s">
        <v>1650</v>
      </c>
      <c r="D126" s="1"/>
      <c r="E126" s="1"/>
      <c r="F126" s="1" t="s">
        <v>1484</v>
      </c>
      <c r="G126" s="1" t="s">
        <v>1418</v>
      </c>
      <c r="H126" s="1" t="s">
        <v>22</v>
      </c>
      <c r="I126" s="1" t="s">
        <v>119</v>
      </c>
      <c r="J126" s="1" t="s">
        <v>634</v>
      </c>
      <c r="K126" s="1">
        <v>1</v>
      </c>
      <c r="L126" s="1"/>
      <c r="M126" s="1">
        <v>500</v>
      </c>
      <c r="N126" s="1">
        <v>100</v>
      </c>
      <c r="O126" s="1" t="s">
        <v>139</v>
      </c>
      <c r="P126" s="1" t="s">
        <v>1485</v>
      </c>
      <c r="Q126" s="1" t="b">
        <v>0</v>
      </c>
      <c r="R126" s="1" t="s">
        <v>1486</v>
      </c>
      <c r="S126" s="1"/>
      <c r="T126" s="1"/>
      <c r="U126" s="1"/>
      <c r="V126" s="1"/>
      <c r="W126" s="1" t="s">
        <v>1645</v>
      </c>
      <c r="X126" s="1">
        <v>1</v>
      </c>
    </row>
    <row r="127" spans="1:24" hidden="1" x14ac:dyDescent="0.35">
      <c r="A127" s="1" t="s">
        <v>19</v>
      </c>
      <c r="B127" s="1" t="s">
        <v>1416</v>
      </c>
      <c r="C127" s="1" t="s">
        <v>1651</v>
      </c>
      <c r="D127" s="1"/>
      <c r="E127" s="1"/>
      <c r="F127" s="1" t="s">
        <v>1484</v>
      </c>
      <c r="G127" s="1" t="s">
        <v>1418</v>
      </c>
      <c r="H127" s="1" t="s">
        <v>22</v>
      </c>
      <c r="I127" s="1" t="s">
        <v>119</v>
      </c>
      <c r="J127" s="1" t="s">
        <v>634</v>
      </c>
      <c r="K127" s="1">
        <v>100</v>
      </c>
      <c r="L127" s="1"/>
      <c r="M127" s="1">
        <v>500</v>
      </c>
      <c r="N127" s="1">
        <v>100</v>
      </c>
      <c r="O127" s="1" t="s">
        <v>139</v>
      </c>
      <c r="P127" s="1" t="s">
        <v>1485</v>
      </c>
      <c r="Q127" s="1" t="b">
        <v>0</v>
      </c>
      <c r="R127" s="1" t="s">
        <v>1486</v>
      </c>
      <c r="S127" s="1"/>
      <c r="T127" s="1"/>
      <c r="U127" s="1"/>
      <c r="V127" s="1"/>
      <c r="W127" s="1" t="s">
        <v>1645</v>
      </c>
      <c r="X127" s="1">
        <v>1</v>
      </c>
    </row>
    <row r="128" spans="1:24" hidden="1" x14ac:dyDescent="0.35">
      <c r="A128" s="1" t="s">
        <v>19</v>
      </c>
      <c r="B128" s="1" t="s">
        <v>1416</v>
      </c>
      <c r="C128" s="1" t="s">
        <v>1652</v>
      </c>
      <c r="D128" s="1"/>
      <c r="E128" s="1"/>
      <c r="F128" s="1" t="s">
        <v>1484</v>
      </c>
      <c r="G128" s="1" t="s">
        <v>1418</v>
      </c>
      <c r="H128" s="1" t="s">
        <v>22</v>
      </c>
      <c r="I128" s="1" t="s">
        <v>119</v>
      </c>
      <c r="J128" s="1" t="s">
        <v>634</v>
      </c>
      <c r="K128" s="1">
        <v>100</v>
      </c>
      <c r="L128" s="1"/>
      <c r="M128" s="1">
        <v>500</v>
      </c>
      <c r="N128" s="1">
        <v>100</v>
      </c>
      <c r="O128" s="1" t="s">
        <v>139</v>
      </c>
      <c r="P128" s="1" t="s">
        <v>1485</v>
      </c>
      <c r="Q128" s="1" t="b">
        <v>0</v>
      </c>
      <c r="R128" s="1" t="s">
        <v>1486</v>
      </c>
      <c r="S128" s="1"/>
      <c r="T128" s="1"/>
      <c r="U128" s="1"/>
      <c r="V128" s="1"/>
      <c r="W128" s="1" t="s">
        <v>1648</v>
      </c>
      <c r="X128" s="1">
        <v>1</v>
      </c>
    </row>
    <row r="129" spans="1:24" hidden="1" x14ac:dyDescent="0.35">
      <c r="A129" s="1" t="s">
        <v>19</v>
      </c>
      <c r="B129" s="1" t="s">
        <v>1416</v>
      </c>
      <c r="C129" s="1" t="s">
        <v>1653</v>
      </c>
      <c r="D129" s="1"/>
      <c r="E129" s="1"/>
      <c r="F129" s="1" t="s">
        <v>1484</v>
      </c>
      <c r="G129" s="1" t="s">
        <v>1418</v>
      </c>
      <c r="H129" s="1" t="s">
        <v>22</v>
      </c>
      <c r="I129" s="1" t="s">
        <v>119</v>
      </c>
      <c r="J129" s="1" t="s">
        <v>634</v>
      </c>
      <c r="K129" s="1">
        <v>35</v>
      </c>
      <c r="L129" s="1"/>
      <c r="M129" s="1">
        <v>500</v>
      </c>
      <c r="N129" s="1">
        <v>100</v>
      </c>
      <c r="O129" s="1" t="s">
        <v>139</v>
      </c>
      <c r="P129" s="1" t="s">
        <v>1485</v>
      </c>
      <c r="Q129" s="1" t="b">
        <v>0</v>
      </c>
      <c r="R129" s="1" t="s">
        <v>1486</v>
      </c>
      <c r="S129" s="1"/>
      <c r="T129" s="1"/>
      <c r="U129" s="1"/>
      <c r="V129" s="1"/>
      <c r="W129" s="1" t="s">
        <v>1648</v>
      </c>
      <c r="X129" s="1">
        <v>1</v>
      </c>
    </row>
    <row r="130" spans="1:24" hidden="1" x14ac:dyDescent="0.35">
      <c r="A130" s="1" t="s">
        <v>19</v>
      </c>
      <c r="B130" s="1" t="s">
        <v>1416</v>
      </c>
      <c r="C130" s="1" t="s">
        <v>1654</v>
      </c>
      <c r="D130" s="1"/>
      <c r="E130" s="1"/>
      <c r="F130" s="1" t="s">
        <v>1484</v>
      </c>
      <c r="G130" s="1" t="s">
        <v>1418</v>
      </c>
      <c r="H130" s="1" t="s">
        <v>22</v>
      </c>
      <c r="I130" s="1" t="s">
        <v>119</v>
      </c>
      <c r="J130" s="1" t="s">
        <v>634</v>
      </c>
      <c r="K130" s="1">
        <v>250</v>
      </c>
      <c r="L130" s="1"/>
      <c r="M130" s="1">
        <v>500</v>
      </c>
      <c r="N130" s="1">
        <v>100</v>
      </c>
      <c r="O130" s="1" t="s">
        <v>139</v>
      </c>
      <c r="P130" s="1" t="s">
        <v>1485</v>
      </c>
      <c r="Q130" s="1" t="b">
        <v>0</v>
      </c>
      <c r="R130" s="1" t="s">
        <v>1486</v>
      </c>
      <c r="S130" s="1"/>
      <c r="T130" s="1"/>
      <c r="U130" s="1"/>
      <c r="V130" s="1"/>
      <c r="W130" s="1" t="s">
        <v>1645</v>
      </c>
      <c r="X130" s="1">
        <v>1</v>
      </c>
    </row>
    <row r="131" spans="1:24" hidden="1" x14ac:dyDescent="0.35">
      <c r="A131" s="1" t="s">
        <v>19</v>
      </c>
      <c r="B131" s="1" t="s">
        <v>1416</v>
      </c>
      <c r="C131" s="1" t="s">
        <v>1655</v>
      </c>
      <c r="D131" s="1"/>
      <c r="E131" s="1"/>
      <c r="F131" s="1" t="s">
        <v>1484</v>
      </c>
      <c r="G131" s="1" t="s">
        <v>1418</v>
      </c>
      <c r="H131" s="1" t="s">
        <v>22</v>
      </c>
      <c r="I131" s="1" t="s">
        <v>119</v>
      </c>
      <c r="J131" s="1" t="s">
        <v>634</v>
      </c>
      <c r="K131" s="1">
        <v>3</v>
      </c>
      <c r="L131" s="1"/>
      <c r="M131" s="1">
        <v>500</v>
      </c>
      <c r="N131" s="1">
        <v>100</v>
      </c>
      <c r="O131" s="1" t="s">
        <v>139</v>
      </c>
      <c r="P131" s="1" t="s">
        <v>1485</v>
      </c>
      <c r="Q131" s="1" t="b">
        <v>0</v>
      </c>
      <c r="R131" s="1" t="s">
        <v>1486</v>
      </c>
      <c r="S131" s="1"/>
      <c r="T131" s="1"/>
      <c r="U131" s="1"/>
      <c r="V131" s="1"/>
      <c r="W131" s="1" t="s">
        <v>1645</v>
      </c>
      <c r="X131" s="1">
        <v>1</v>
      </c>
    </row>
    <row r="132" spans="1:24" hidden="1" x14ac:dyDescent="0.35">
      <c r="A132" s="1" t="s">
        <v>19</v>
      </c>
      <c r="B132" s="1" t="s">
        <v>1416</v>
      </c>
      <c r="C132" s="1" t="s">
        <v>1656</v>
      </c>
      <c r="D132" s="1"/>
      <c r="E132" s="1"/>
      <c r="F132" s="1" t="s">
        <v>1484</v>
      </c>
      <c r="G132" s="1" t="s">
        <v>1418</v>
      </c>
      <c r="H132" s="1" t="s">
        <v>22</v>
      </c>
      <c r="I132" s="1" t="s">
        <v>119</v>
      </c>
      <c r="J132" s="1" t="s">
        <v>634</v>
      </c>
      <c r="K132" s="1">
        <v>25</v>
      </c>
      <c r="L132" s="1"/>
      <c r="M132" s="1">
        <v>500</v>
      </c>
      <c r="N132" s="1">
        <v>100</v>
      </c>
      <c r="O132" s="1" t="s">
        <v>139</v>
      </c>
      <c r="P132" s="1" t="s">
        <v>1485</v>
      </c>
      <c r="Q132" s="1" t="b">
        <v>0</v>
      </c>
      <c r="R132" s="1" t="s">
        <v>1486</v>
      </c>
      <c r="S132" s="1"/>
      <c r="T132" s="1"/>
      <c r="U132" s="1"/>
      <c r="V132" s="1"/>
      <c r="W132" s="1" t="s">
        <v>1645</v>
      </c>
      <c r="X132" s="1">
        <v>1</v>
      </c>
    </row>
    <row r="133" spans="1:24" hidden="1" x14ac:dyDescent="0.35">
      <c r="A133" s="1" t="s">
        <v>19</v>
      </c>
      <c r="B133" s="1" t="s">
        <v>1416</v>
      </c>
      <c r="C133" s="1" t="s">
        <v>1657</v>
      </c>
      <c r="D133" s="1"/>
      <c r="E133" s="1"/>
      <c r="F133" s="1" t="s">
        <v>1484</v>
      </c>
      <c r="G133" s="1" t="s">
        <v>1418</v>
      </c>
      <c r="H133" s="1" t="s">
        <v>22</v>
      </c>
      <c r="I133" s="1" t="s">
        <v>119</v>
      </c>
      <c r="J133" s="1" t="s">
        <v>634</v>
      </c>
      <c r="K133" s="1">
        <v>10</v>
      </c>
      <c r="L133" s="1"/>
      <c r="M133" s="1">
        <v>500</v>
      </c>
      <c r="N133" s="1">
        <v>100</v>
      </c>
      <c r="O133" s="1" t="s">
        <v>139</v>
      </c>
      <c r="P133" s="1" t="s">
        <v>1485</v>
      </c>
      <c r="Q133" s="1" t="b">
        <v>0</v>
      </c>
      <c r="R133" s="1" t="s">
        <v>1486</v>
      </c>
      <c r="S133" s="1"/>
      <c r="T133" s="1"/>
      <c r="U133" s="1"/>
      <c r="V133" s="1"/>
      <c r="W133" s="1" t="s">
        <v>1645</v>
      </c>
      <c r="X133" s="1">
        <v>1</v>
      </c>
    </row>
    <row r="134" spans="1:24" hidden="1" x14ac:dyDescent="0.35">
      <c r="A134" s="1" t="s">
        <v>19</v>
      </c>
      <c r="B134" s="1" t="s">
        <v>1416</v>
      </c>
      <c r="C134" s="1" t="s">
        <v>1658</v>
      </c>
      <c r="D134" s="1"/>
      <c r="E134" s="1"/>
      <c r="F134" s="1" t="s">
        <v>1484</v>
      </c>
      <c r="G134" s="1" t="s">
        <v>1418</v>
      </c>
      <c r="H134" s="1" t="s">
        <v>22</v>
      </c>
      <c r="I134" s="1" t="s">
        <v>119</v>
      </c>
      <c r="J134" s="1" t="s">
        <v>634</v>
      </c>
      <c r="K134" s="1">
        <v>20</v>
      </c>
      <c r="L134" s="1"/>
      <c r="M134" s="1">
        <v>500</v>
      </c>
      <c r="N134" s="1">
        <v>100</v>
      </c>
      <c r="O134" s="1" t="s">
        <v>139</v>
      </c>
      <c r="P134" s="1" t="s">
        <v>1485</v>
      </c>
      <c r="Q134" s="1" t="b">
        <v>0</v>
      </c>
      <c r="R134" s="1" t="s">
        <v>1486</v>
      </c>
      <c r="S134" s="1"/>
      <c r="T134" s="1"/>
      <c r="U134" s="1"/>
      <c r="V134" s="1"/>
      <c r="W134" s="1" t="s">
        <v>1645</v>
      </c>
      <c r="X134" s="1">
        <v>1</v>
      </c>
    </row>
    <row r="135" spans="1:24" hidden="1" x14ac:dyDescent="0.35">
      <c r="A135" s="1" t="s">
        <v>19</v>
      </c>
      <c r="B135" s="1" t="s">
        <v>1416</v>
      </c>
      <c r="C135" s="1" t="s">
        <v>1659</v>
      </c>
      <c r="D135" s="1"/>
      <c r="E135" s="1"/>
      <c r="F135" s="1" t="s">
        <v>1484</v>
      </c>
      <c r="G135" s="1" t="s">
        <v>1418</v>
      </c>
      <c r="H135" s="1" t="s">
        <v>22</v>
      </c>
      <c r="I135" s="1" t="s">
        <v>119</v>
      </c>
      <c r="J135" s="1" t="s">
        <v>634</v>
      </c>
      <c r="K135" s="1">
        <v>50</v>
      </c>
      <c r="L135" s="1"/>
      <c r="M135" s="1">
        <v>500</v>
      </c>
      <c r="N135" s="1">
        <v>100</v>
      </c>
      <c r="O135" s="1" t="s">
        <v>139</v>
      </c>
      <c r="P135" s="1" t="s">
        <v>1485</v>
      </c>
      <c r="Q135" s="1" t="b">
        <v>0</v>
      </c>
      <c r="R135" s="1" t="s">
        <v>1486</v>
      </c>
      <c r="S135" s="1"/>
      <c r="T135" s="1"/>
      <c r="U135" s="1"/>
      <c r="V135" s="1"/>
      <c r="W135" s="1" t="s">
        <v>1648</v>
      </c>
      <c r="X135" s="1">
        <v>1</v>
      </c>
    </row>
    <row r="136" spans="1:24" hidden="1" x14ac:dyDescent="0.35">
      <c r="A136" s="1" t="s">
        <v>19</v>
      </c>
      <c r="B136" s="1" t="s">
        <v>1416</v>
      </c>
      <c r="C136" s="1" t="s">
        <v>1660</v>
      </c>
      <c r="D136" s="1"/>
      <c r="E136" s="1"/>
      <c r="F136" s="1" t="s">
        <v>1484</v>
      </c>
      <c r="G136" s="1" t="s">
        <v>1418</v>
      </c>
      <c r="H136" s="1" t="s">
        <v>22</v>
      </c>
      <c r="I136" s="1" t="s">
        <v>119</v>
      </c>
      <c r="J136" s="1" t="s">
        <v>634</v>
      </c>
      <c r="K136" s="1">
        <v>100</v>
      </c>
      <c r="L136" s="1"/>
      <c r="M136" s="1">
        <v>500</v>
      </c>
      <c r="N136" s="1">
        <v>100</v>
      </c>
      <c r="O136" s="1" t="s">
        <v>139</v>
      </c>
      <c r="P136" s="1" t="s">
        <v>1485</v>
      </c>
      <c r="Q136" s="1" t="b">
        <v>0</v>
      </c>
      <c r="R136" s="1" t="s">
        <v>1486</v>
      </c>
      <c r="S136" s="1"/>
      <c r="T136" s="1"/>
      <c r="U136" s="1"/>
      <c r="V136" s="1"/>
      <c r="W136" s="1" t="s">
        <v>1648</v>
      </c>
      <c r="X136" s="1">
        <v>1</v>
      </c>
    </row>
    <row r="137" spans="1:24" hidden="1" x14ac:dyDescent="0.35">
      <c r="A137" s="1" t="s">
        <v>19</v>
      </c>
      <c r="B137" s="1" t="s">
        <v>1416</v>
      </c>
      <c r="C137" s="1" t="s">
        <v>1661</v>
      </c>
      <c r="D137" s="1"/>
      <c r="E137" s="1"/>
      <c r="F137" s="1" t="s">
        <v>1484</v>
      </c>
      <c r="G137" s="1" t="s">
        <v>1418</v>
      </c>
      <c r="H137" s="1" t="s">
        <v>22</v>
      </c>
      <c r="I137" s="1" t="s">
        <v>119</v>
      </c>
      <c r="J137" s="1" t="s">
        <v>634</v>
      </c>
      <c r="K137" s="1">
        <v>10</v>
      </c>
      <c r="L137" s="1"/>
      <c r="M137" s="1">
        <v>500</v>
      </c>
      <c r="N137" s="1">
        <v>100</v>
      </c>
      <c r="O137" s="1" t="s">
        <v>139</v>
      </c>
      <c r="P137" s="1" t="s">
        <v>1485</v>
      </c>
      <c r="Q137" s="1" t="b">
        <v>0</v>
      </c>
      <c r="R137" s="1" t="s">
        <v>1486</v>
      </c>
      <c r="S137" s="1"/>
      <c r="T137" s="1"/>
      <c r="U137" s="1"/>
      <c r="V137" s="1"/>
      <c r="W137" s="1" t="s">
        <v>1645</v>
      </c>
      <c r="X137" s="1">
        <v>1</v>
      </c>
    </row>
    <row r="138" spans="1:24" hidden="1" x14ac:dyDescent="0.35">
      <c r="A138" s="1" t="s">
        <v>19</v>
      </c>
      <c r="B138" s="1" t="s">
        <v>1416</v>
      </c>
      <c r="C138" s="1" t="s">
        <v>1662</v>
      </c>
      <c r="D138" s="1"/>
      <c r="E138" s="1"/>
      <c r="F138" s="1" t="s">
        <v>1484</v>
      </c>
      <c r="G138" s="1" t="s">
        <v>1418</v>
      </c>
      <c r="H138" s="1" t="s">
        <v>22</v>
      </c>
      <c r="I138" s="1" t="s">
        <v>119</v>
      </c>
      <c r="J138" s="1" t="s">
        <v>634</v>
      </c>
      <c r="K138" s="1">
        <v>50</v>
      </c>
      <c r="L138" s="1"/>
      <c r="M138" s="1">
        <v>500</v>
      </c>
      <c r="N138" s="1">
        <v>100</v>
      </c>
      <c r="O138" s="1" t="s">
        <v>139</v>
      </c>
      <c r="P138" s="1" t="s">
        <v>1485</v>
      </c>
      <c r="Q138" s="1" t="b">
        <v>0</v>
      </c>
      <c r="R138" s="1" t="s">
        <v>1486</v>
      </c>
      <c r="S138" s="1"/>
      <c r="T138" s="1"/>
      <c r="U138" s="1"/>
      <c r="V138" s="1"/>
      <c r="W138" s="1" t="s">
        <v>1645</v>
      </c>
      <c r="X138" s="1">
        <v>1</v>
      </c>
    </row>
    <row r="139" spans="1:24" hidden="1" x14ac:dyDescent="0.35">
      <c r="A139" s="1" t="s">
        <v>19</v>
      </c>
      <c r="B139" s="1" t="s">
        <v>1416</v>
      </c>
      <c r="C139" s="1" t="s">
        <v>1663</v>
      </c>
      <c r="D139" s="1"/>
      <c r="E139" s="1"/>
      <c r="F139" s="1" t="s">
        <v>1484</v>
      </c>
      <c r="G139" s="1" t="s">
        <v>1418</v>
      </c>
      <c r="H139" s="1" t="s">
        <v>22</v>
      </c>
      <c r="I139" s="1" t="s">
        <v>119</v>
      </c>
      <c r="J139" s="1" t="s">
        <v>634</v>
      </c>
      <c r="K139" s="1">
        <v>20</v>
      </c>
      <c r="L139" s="1"/>
      <c r="M139" s="1">
        <v>500</v>
      </c>
      <c r="N139" s="1">
        <v>100</v>
      </c>
      <c r="O139" s="1" t="s">
        <v>139</v>
      </c>
      <c r="P139" s="1" t="s">
        <v>1485</v>
      </c>
      <c r="Q139" s="1" t="b">
        <v>0</v>
      </c>
      <c r="R139" s="1" t="s">
        <v>1486</v>
      </c>
      <c r="S139" s="1"/>
      <c r="T139" s="1"/>
      <c r="U139" s="1"/>
      <c r="V139" s="1"/>
      <c r="W139" s="1" t="s">
        <v>1643</v>
      </c>
      <c r="X139" s="1">
        <v>1</v>
      </c>
    </row>
    <row r="140" spans="1:24" hidden="1" x14ac:dyDescent="0.35">
      <c r="A140" s="1" t="s">
        <v>19</v>
      </c>
      <c r="B140" s="1" t="s">
        <v>1416</v>
      </c>
      <c r="C140" s="1" t="s">
        <v>1664</v>
      </c>
      <c r="D140" s="1"/>
      <c r="E140" s="1"/>
      <c r="F140" s="1" t="s">
        <v>1484</v>
      </c>
      <c r="G140" s="1" t="s">
        <v>1418</v>
      </c>
      <c r="H140" s="1" t="s">
        <v>22</v>
      </c>
      <c r="I140" s="1" t="s">
        <v>119</v>
      </c>
      <c r="J140" s="1" t="s">
        <v>634</v>
      </c>
      <c r="K140" s="1">
        <v>60</v>
      </c>
      <c r="L140" s="1"/>
      <c r="M140" s="1">
        <v>500</v>
      </c>
      <c r="N140" s="1">
        <v>100</v>
      </c>
      <c r="O140" s="1" t="s">
        <v>139</v>
      </c>
      <c r="P140" s="1" t="s">
        <v>1485</v>
      </c>
      <c r="Q140" s="1" t="b">
        <v>0</v>
      </c>
      <c r="R140" s="1" t="s">
        <v>1486</v>
      </c>
      <c r="S140" s="1"/>
      <c r="T140" s="1"/>
      <c r="U140" s="1"/>
      <c r="V140" s="1"/>
      <c r="W140" s="1" t="s">
        <v>1643</v>
      </c>
      <c r="X140" s="1">
        <v>1</v>
      </c>
    </row>
    <row r="141" spans="1:24" hidden="1" x14ac:dyDescent="0.35">
      <c r="A141" s="1" t="s">
        <v>19</v>
      </c>
      <c r="B141" s="1" t="s">
        <v>1416</v>
      </c>
      <c r="C141" s="1" t="s">
        <v>1665</v>
      </c>
      <c r="D141" s="1"/>
      <c r="E141" s="1"/>
      <c r="F141" s="1" t="s">
        <v>1484</v>
      </c>
      <c r="G141" s="1" t="s">
        <v>1418</v>
      </c>
      <c r="H141" s="1" t="s">
        <v>22</v>
      </c>
      <c r="I141" s="1" t="s">
        <v>119</v>
      </c>
      <c r="J141" s="1" t="s">
        <v>634</v>
      </c>
      <c r="K141" s="1">
        <v>100</v>
      </c>
      <c r="L141" s="1"/>
      <c r="M141" s="1">
        <v>500</v>
      </c>
      <c r="N141" s="1">
        <v>100</v>
      </c>
      <c r="O141" s="1" t="s">
        <v>139</v>
      </c>
      <c r="P141" s="1" t="s">
        <v>1485</v>
      </c>
      <c r="Q141" s="1" t="b">
        <v>0</v>
      </c>
      <c r="R141" s="1" t="s">
        <v>1486</v>
      </c>
      <c r="S141" s="1"/>
      <c r="T141" s="1"/>
      <c r="U141" s="1"/>
      <c r="V141" s="1"/>
      <c r="W141" s="1" t="s">
        <v>1648</v>
      </c>
      <c r="X141" s="1">
        <v>1</v>
      </c>
    </row>
    <row r="142" spans="1:24" hidden="1" x14ac:dyDescent="0.35">
      <c r="A142" s="1" t="s">
        <v>19</v>
      </c>
      <c r="B142" s="1" t="s">
        <v>1416</v>
      </c>
      <c r="C142" s="1" t="s">
        <v>1666</v>
      </c>
      <c r="D142" s="1"/>
      <c r="E142" s="1"/>
      <c r="F142" s="1" t="s">
        <v>1484</v>
      </c>
      <c r="G142" s="1" t="s">
        <v>1418</v>
      </c>
      <c r="H142" s="1" t="s">
        <v>22</v>
      </c>
      <c r="I142" s="1" t="s">
        <v>119</v>
      </c>
      <c r="J142" s="1" t="s">
        <v>634</v>
      </c>
      <c r="K142" s="1">
        <v>10</v>
      </c>
      <c r="L142" s="1"/>
      <c r="M142" s="1">
        <v>500</v>
      </c>
      <c r="N142" s="1">
        <v>100</v>
      </c>
      <c r="O142" s="1" t="s">
        <v>139</v>
      </c>
      <c r="P142" s="1" t="s">
        <v>1485</v>
      </c>
      <c r="Q142" s="1" t="b">
        <v>0</v>
      </c>
      <c r="R142" s="1" t="s">
        <v>1486</v>
      </c>
      <c r="S142" s="1"/>
      <c r="T142" s="1"/>
      <c r="U142" s="1"/>
      <c r="V142" s="1"/>
      <c r="W142" s="1" t="s">
        <v>1645</v>
      </c>
      <c r="X142" s="1">
        <v>1</v>
      </c>
    </row>
    <row r="143" spans="1:24" hidden="1" x14ac:dyDescent="0.35">
      <c r="A143" s="1" t="s">
        <v>19</v>
      </c>
      <c r="B143" s="1" t="s">
        <v>1416</v>
      </c>
      <c r="C143" s="1" t="s">
        <v>1667</v>
      </c>
      <c r="D143" s="1"/>
      <c r="E143" s="1"/>
      <c r="F143" s="1" t="s">
        <v>1484</v>
      </c>
      <c r="G143" s="1" t="s">
        <v>1418</v>
      </c>
      <c r="H143" s="1" t="s">
        <v>22</v>
      </c>
      <c r="I143" s="1" t="s">
        <v>119</v>
      </c>
      <c r="J143" s="1" t="s">
        <v>634</v>
      </c>
      <c r="K143" s="1">
        <v>100</v>
      </c>
      <c r="L143" s="1"/>
      <c r="M143" s="1">
        <v>500</v>
      </c>
      <c r="N143" s="1">
        <v>100</v>
      </c>
      <c r="O143" s="1" t="s">
        <v>139</v>
      </c>
      <c r="P143" s="1" t="s">
        <v>1485</v>
      </c>
      <c r="Q143" s="1" t="b">
        <v>0</v>
      </c>
      <c r="R143" s="1" t="s">
        <v>1486</v>
      </c>
      <c r="S143" s="1"/>
      <c r="T143" s="1"/>
      <c r="U143" s="1"/>
      <c r="V143" s="1"/>
      <c r="W143" s="1" t="s">
        <v>1645</v>
      </c>
      <c r="X143" s="1">
        <v>1</v>
      </c>
    </row>
    <row r="144" spans="1:24" hidden="1" x14ac:dyDescent="0.35">
      <c r="A144" s="1" t="s">
        <v>19</v>
      </c>
      <c r="B144" s="1" t="s">
        <v>1416</v>
      </c>
      <c r="C144" s="1" t="s">
        <v>1668</v>
      </c>
      <c r="D144" s="1"/>
      <c r="E144" s="1"/>
      <c r="F144" s="1" t="s">
        <v>1484</v>
      </c>
      <c r="G144" s="1" t="s">
        <v>1418</v>
      </c>
      <c r="H144" s="1" t="s">
        <v>22</v>
      </c>
      <c r="I144" s="1" t="s">
        <v>119</v>
      </c>
      <c r="J144" s="1" t="s">
        <v>634</v>
      </c>
      <c r="K144" s="1">
        <v>10</v>
      </c>
      <c r="L144" s="1"/>
      <c r="M144" s="1">
        <v>500</v>
      </c>
      <c r="N144" s="1">
        <v>100</v>
      </c>
      <c r="O144" s="1" t="s">
        <v>139</v>
      </c>
      <c r="P144" s="1" t="s">
        <v>1485</v>
      </c>
      <c r="Q144" s="1" t="b">
        <v>0</v>
      </c>
      <c r="R144" s="1" t="s">
        <v>1486</v>
      </c>
      <c r="S144" s="1"/>
      <c r="T144" s="1"/>
      <c r="U144" s="1"/>
      <c r="V144" s="1"/>
      <c r="W144" s="1" t="s">
        <v>1648</v>
      </c>
      <c r="X144" s="1">
        <v>1</v>
      </c>
    </row>
    <row r="145" spans="1:24" hidden="1" x14ac:dyDescent="0.35">
      <c r="A145" s="1" t="s">
        <v>19</v>
      </c>
      <c r="B145" s="1" t="s">
        <v>1416</v>
      </c>
      <c r="C145" s="1" t="s">
        <v>1669</v>
      </c>
      <c r="D145" s="1"/>
      <c r="E145" s="1"/>
      <c r="F145" s="1" t="s">
        <v>1484</v>
      </c>
      <c r="G145" s="1" t="s">
        <v>1418</v>
      </c>
      <c r="H145" s="1" t="s">
        <v>22</v>
      </c>
      <c r="I145" s="1" t="s">
        <v>119</v>
      </c>
      <c r="J145" s="1" t="s">
        <v>634</v>
      </c>
      <c r="K145" s="1">
        <v>50</v>
      </c>
      <c r="L145" s="1"/>
      <c r="M145" s="1">
        <v>500</v>
      </c>
      <c r="N145" s="1">
        <v>100</v>
      </c>
      <c r="O145" s="1" t="s">
        <v>139</v>
      </c>
      <c r="P145" s="1" t="s">
        <v>1485</v>
      </c>
      <c r="Q145" s="1" t="b">
        <v>0</v>
      </c>
      <c r="R145" s="1" t="s">
        <v>1486</v>
      </c>
      <c r="S145" s="1"/>
      <c r="T145" s="1"/>
      <c r="U145" s="1"/>
      <c r="V145" s="1"/>
      <c r="W145" s="1" t="s">
        <v>1648</v>
      </c>
      <c r="X145" s="1">
        <v>1</v>
      </c>
    </row>
    <row r="146" spans="1:24" hidden="1" x14ac:dyDescent="0.35">
      <c r="A146" s="1" t="s">
        <v>19</v>
      </c>
      <c r="B146" s="1" t="s">
        <v>1416</v>
      </c>
      <c r="C146" s="1" t="s">
        <v>1670</v>
      </c>
      <c r="D146" s="1"/>
      <c r="E146" s="1"/>
      <c r="F146" s="1" t="s">
        <v>1484</v>
      </c>
      <c r="G146" s="1" t="s">
        <v>1418</v>
      </c>
      <c r="H146" s="1" t="s">
        <v>22</v>
      </c>
      <c r="I146" s="1" t="s">
        <v>119</v>
      </c>
      <c r="J146" s="1" t="s">
        <v>634</v>
      </c>
      <c r="K146" s="1">
        <v>1</v>
      </c>
      <c r="L146" s="1"/>
      <c r="M146" s="1">
        <v>500</v>
      </c>
      <c r="N146" s="1">
        <v>100</v>
      </c>
      <c r="O146" s="1" t="s">
        <v>139</v>
      </c>
      <c r="P146" s="1" t="s">
        <v>1485</v>
      </c>
      <c r="Q146" s="1" t="b">
        <v>0</v>
      </c>
      <c r="R146" s="1" t="s">
        <v>1486</v>
      </c>
      <c r="S146" s="1"/>
      <c r="T146" s="1"/>
      <c r="U146" s="1"/>
      <c r="V146" s="1"/>
      <c r="W146" s="1" t="s">
        <v>1648</v>
      </c>
      <c r="X146" s="1">
        <v>1</v>
      </c>
    </row>
    <row r="147" spans="1:24" hidden="1" x14ac:dyDescent="0.35">
      <c r="A147" s="1" t="s">
        <v>19</v>
      </c>
      <c r="B147" s="1" t="s">
        <v>1416</v>
      </c>
      <c r="C147" s="1" t="s">
        <v>1671</v>
      </c>
      <c r="D147" s="1"/>
      <c r="E147" s="1"/>
      <c r="F147" s="1" t="s">
        <v>1484</v>
      </c>
      <c r="G147" s="1" t="s">
        <v>1418</v>
      </c>
      <c r="H147" s="1" t="s">
        <v>22</v>
      </c>
      <c r="I147" s="1" t="s">
        <v>119</v>
      </c>
      <c r="J147" s="1" t="s">
        <v>634</v>
      </c>
      <c r="K147" s="1">
        <v>10</v>
      </c>
      <c r="L147" s="1"/>
      <c r="M147" s="1">
        <v>500</v>
      </c>
      <c r="N147" s="1">
        <v>100</v>
      </c>
      <c r="O147" s="1" t="s">
        <v>139</v>
      </c>
      <c r="P147" s="1" t="s">
        <v>1485</v>
      </c>
      <c r="Q147" s="1" t="b">
        <v>0</v>
      </c>
      <c r="R147" s="1" t="s">
        <v>1486</v>
      </c>
      <c r="S147" s="1"/>
      <c r="T147" s="1"/>
      <c r="U147" s="1"/>
      <c r="V147" s="1"/>
      <c r="W147" s="1" t="s">
        <v>1648</v>
      </c>
      <c r="X147" s="1">
        <v>1</v>
      </c>
    </row>
    <row r="148" spans="1:24" hidden="1" x14ac:dyDescent="0.35">
      <c r="A148" s="1" t="s">
        <v>19</v>
      </c>
      <c r="B148" s="1" t="s">
        <v>1404</v>
      </c>
      <c r="C148" s="1" t="s">
        <v>1672</v>
      </c>
      <c r="D148" s="1"/>
      <c r="E148" s="1"/>
      <c r="F148" s="1" t="s">
        <v>1484</v>
      </c>
      <c r="G148" s="1" t="s">
        <v>1405</v>
      </c>
      <c r="H148" s="1" t="s">
        <v>22</v>
      </c>
      <c r="I148" s="1">
        <v>2</v>
      </c>
      <c r="J148" s="1" t="s">
        <v>634</v>
      </c>
      <c r="K148" s="1">
        <v>100</v>
      </c>
      <c r="L148" s="1"/>
      <c r="M148" s="1">
        <v>500</v>
      </c>
      <c r="N148" s="1">
        <v>100</v>
      </c>
      <c r="O148" s="1" t="s">
        <v>1371</v>
      </c>
      <c r="P148" s="1" t="s">
        <v>1542</v>
      </c>
      <c r="Q148" s="1" t="b">
        <v>0</v>
      </c>
      <c r="R148" s="1" t="s">
        <v>1486</v>
      </c>
      <c r="S148" s="1"/>
      <c r="T148" s="1"/>
      <c r="U148" s="1"/>
      <c r="V148" s="1"/>
      <c r="W148" s="1" t="s">
        <v>1673</v>
      </c>
      <c r="X148" s="1">
        <v>1</v>
      </c>
    </row>
    <row r="149" spans="1:24" hidden="1" x14ac:dyDescent="0.35">
      <c r="A149" s="1" t="s">
        <v>19</v>
      </c>
      <c r="B149" s="1" t="s">
        <v>1404</v>
      </c>
      <c r="C149" s="1" t="s">
        <v>1674</v>
      </c>
      <c r="D149" s="1"/>
      <c r="E149" s="1"/>
      <c r="F149" s="1" t="s">
        <v>1484</v>
      </c>
      <c r="G149" s="1" t="s">
        <v>1405</v>
      </c>
      <c r="H149" s="1" t="s">
        <v>22</v>
      </c>
      <c r="I149" s="1">
        <v>1</v>
      </c>
      <c r="J149" s="1" t="s">
        <v>634</v>
      </c>
      <c r="K149" s="1">
        <v>10</v>
      </c>
      <c r="L149" s="1"/>
      <c r="M149" s="1">
        <v>500</v>
      </c>
      <c r="N149" s="1">
        <v>100</v>
      </c>
      <c r="O149" s="1" t="s">
        <v>1371</v>
      </c>
      <c r="P149" s="1" t="s">
        <v>1542</v>
      </c>
      <c r="Q149" s="1" t="b">
        <v>0</v>
      </c>
      <c r="R149" s="1" t="s">
        <v>1486</v>
      </c>
      <c r="S149" s="1"/>
      <c r="T149" s="1"/>
      <c r="U149" s="1"/>
      <c r="V149" s="1"/>
      <c r="W149" s="1" t="s">
        <v>1673</v>
      </c>
      <c r="X149" s="1">
        <v>1</v>
      </c>
    </row>
    <row r="150" spans="1:24" hidden="1" x14ac:dyDescent="0.35">
      <c r="A150" s="1" t="s">
        <v>19</v>
      </c>
      <c r="B150" s="1" t="s">
        <v>1404</v>
      </c>
      <c r="C150" s="1" t="s">
        <v>1675</v>
      </c>
      <c r="D150" s="1"/>
      <c r="E150" s="1"/>
      <c r="F150" s="1" t="s">
        <v>1484</v>
      </c>
      <c r="G150" s="1" t="s">
        <v>1405</v>
      </c>
      <c r="H150" s="1" t="s">
        <v>22</v>
      </c>
      <c r="I150" s="1">
        <v>1</v>
      </c>
      <c r="J150" s="1" t="s">
        <v>634</v>
      </c>
      <c r="K150" s="1">
        <v>60</v>
      </c>
      <c r="L150" s="1"/>
      <c r="M150" s="1">
        <v>500</v>
      </c>
      <c r="N150" s="1">
        <v>100</v>
      </c>
      <c r="O150" s="1" t="s">
        <v>1371</v>
      </c>
      <c r="P150" s="1" t="s">
        <v>1542</v>
      </c>
      <c r="Q150" s="1" t="b">
        <v>0</v>
      </c>
      <c r="R150" s="1" t="s">
        <v>1486</v>
      </c>
      <c r="S150" s="1"/>
      <c r="T150" s="1"/>
      <c r="U150" s="1"/>
      <c r="V150" s="1"/>
      <c r="W150" s="1" t="s">
        <v>1676</v>
      </c>
      <c r="X150" s="1">
        <v>1</v>
      </c>
    </row>
    <row r="151" spans="1:24" hidden="1" x14ac:dyDescent="0.35">
      <c r="A151" s="1" t="s">
        <v>19</v>
      </c>
      <c r="B151" s="1" t="s">
        <v>1404</v>
      </c>
      <c r="C151" s="1" t="s">
        <v>1677</v>
      </c>
      <c r="D151" s="1"/>
      <c r="E151" s="1"/>
      <c r="F151" s="1" t="s">
        <v>1484</v>
      </c>
      <c r="G151" s="1" t="s">
        <v>1405</v>
      </c>
      <c r="H151" s="1" t="s">
        <v>22</v>
      </c>
      <c r="I151" s="1">
        <v>1</v>
      </c>
      <c r="J151" s="1" t="s">
        <v>634</v>
      </c>
      <c r="K151" s="1">
        <v>10</v>
      </c>
      <c r="L151" s="1"/>
      <c r="M151" s="1">
        <v>500</v>
      </c>
      <c r="N151" s="1">
        <v>100</v>
      </c>
      <c r="O151" s="1" t="s">
        <v>1371</v>
      </c>
      <c r="P151" s="1" t="s">
        <v>1542</v>
      </c>
      <c r="Q151" s="1" t="b">
        <v>0</v>
      </c>
      <c r="R151" s="1" t="s">
        <v>1486</v>
      </c>
      <c r="S151" s="1"/>
      <c r="T151" s="1"/>
      <c r="U151" s="1"/>
      <c r="V151" s="1"/>
      <c r="W151" s="1" t="s">
        <v>1673</v>
      </c>
      <c r="X151" s="1">
        <v>1</v>
      </c>
    </row>
    <row r="152" spans="1:24" hidden="1" x14ac:dyDescent="0.35">
      <c r="A152" s="1" t="s">
        <v>19</v>
      </c>
      <c r="B152" s="1" t="s">
        <v>1404</v>
      </c>
      <c r="C152" s="1" t="s">
        <v>1678</v>
      </c>
      <c r="D152" s="1"/>
      <c r="E152" s="1"/>
      <c r="F152" s="1" t="s">
        <v>1484</v>
      </c>
      <c r="G152" s="1" t="s">
        <v>1405</v>
      </c>
      <c r="H152" s="1" t="s">
        <v>22</v>
      </c>
      <c r="I152" s="1">
        <v>3</v>
      </c>
      <c r="J152" s="1" t="s">
        <v>1679</v>
      </c>
      <c r="K152" s="1">
        <v>300</v>
      </c>
      <c r="L152" s="1"/>
      <c r="M152" s="1">
        <v>16000</v>
      </c>
      <c r="N152" s="1">
        <v>250</v>
      </c>
      <c r="O152" s="1" t="s">
        <v>1371</v>
      </c>
      <c r="P152" s="1" t="s">
        <v>1542</v>
      </c>
      <c r="Q152" s="1" t="b">
        <v>0</v>
      </c>
      <c r="R152" s="1" t="s">
        <v>1486</v>
      </c>
      <c r="S152" s="1"/>
      <c r="T152" s="1">
        <v>1</v>
      </c>
      <c r="U152" s="1"/>
      <c r="V152" s="1"/>
      <c r="W152" s="1" t="s">
        <v>1673</v>
      </c>
      <c r="X152" s="1">
        <v>1</v>
      </c>
    </row>
    <row r="153" spans="1:24" hidden="1" x14ac:dyDescent="0.35">
      <c r="A153" s="1" t="s">
        <v>19</v>
      </c>
      <c r="B153" s="1" t="s">
        <v>1404</v>
      </c>
      <c r="C153" s="1" t="s">
        <v>1680</v>
      </c>
      <c r="D153" s="1"/>
      <c r="E153" s="1"/>
      <c r="F153" s="1" t="s">
        <v>1484</v>
      </c>
      <c r="G153" s="1" t="s">
        <v>1405</v>
      </c>
      <c r="H153" s="1" t="s">
        <v>22</v>
      </c>
      <c r="I153" s="1">
        <v>1</v>
      </c>
      <c r="J153" s="1" t="s">
        <v>634</v>
      </c>
      <c r="K153" s="1">
        <v>50</v>
      </c>
      <c r="L153" s="1"/>
      <c r="M153" s="1">
        <v>500</v>
      </c>
      <c r="N153" s="1">
        <v>100</v>
      </c>
      <c r="O153" s="1" t="s">
        <v>1371</v>
      </c>
      <c r="P153" s="1" t="s">
        <v>1542</v>
      </c>
      <c r="Q153" s="1" t="b">
        <v>0</v>
      </c>
      <c r="R153" s="1" t="s">
        <v>1486</v>
      </c>
      <c r="S153" s="1"/>
      <c r="T153" s="1"/>
      <c r="U153" s="1"/>
      <c r="V153" s="1"/>
      <c r="W153" s="1" t="s">
        <v>1673</v>
      </c>
      <c r="X153" s="1">
        <v>1</v>
      </c>
    </row>
    <row r="154" spans="1:24" hidden="1" x14ac:dyDescent="0.35">
      <c r="A154" s="1" t="s">
        <v>19</v>
      </c>
      <c r="B154" s="1" t="s">
        <v>1404</v>
      </c>
      <c r="C154" s="1" t="s">
        <v>1681</v>
      </c>
      <c r="D154" s="1"/>
      <c r="E154" s="1"/>
      <c r="F154" s="1" t="s">
        <v>1484</v>
      </c>
      <c r="G154" s="1" t="s">
        <v>1405</v>
      </c>
      <c r="H154" s="1" t="s">
        <v>22</v>
      </c>
      <c r="I154" s="1">
        <v>3</v>
      </c>
      <c r="J154" s="1" t="s">
        <v>634</v>
      </c>
      <c r="K154" s="1">
        <v>5</v>
      </c>
      <c r="L154" s="1"/>
      <c r="M154" s="1">
        <v>500</v>
      </c>
      <c r="N154" s="1">
        <v>100</v>
      </c>
      <c r="O154" s="1" t="s">
        <v>1371</v>
      </c>
      <c r="P154" s="1" t="s">
        <v>1542</v>
      </c>
      <c r="Q154" s="1" t="b">
        <v>0</v>
      </c>
      <c r="R154" s="1" t="s">
        <v>1486</v>
      </c>
      <c r="S154" s="1"/>
      <c r="T154" s="1"/>
      <c r="U154" s="1"/>
      <c r="V154" s="1"/>
      <c r="W154" s="1" t="s">
        <v>1682</v>
      </c>
      <c r="X154" s="1">
        <v>1</v>
      </c>
    </row>
    <row r="155" spans="1:24" hidden="1" x14ac:dyDescent="0.35">
      <c r="A155" s="1" t="s">
        <v>19</v>
      </c>
      <c r="B155" s="1" t="s">
        <v>1404</v>
      </c>
      <c r="C155" s="1" t="s">
        <v>1683</v>
      </c>
      <c r="D155" s="1"/>
      <c r="E155" s="1"/>
      <c r="F155" s="1" t="s">
        <v>1484</v>
      </c>
      <c r="G155" s="1" t="s">
        <v>1405</v>
      </c>
      <c r="H155" s="1" t="s">
        <v>22</v>
      </c>
      <c r="I155" s="1">
        <v>3</v>
      </c>
      <c r="J155" s="1" t="s">
        <v>634</v>
      </c>
      <c r="K155" s="1">
        <v>1</v>
      </c>
      <c r="L155" s="1"/>
      <c r="M155" s="1">
        <v>500</v>
      </c>
      <c r="N155" s="1">
        <v>100</v>
      </c>
      <c r="O155" s="1" t="s">
        <v>1371</v>
      </c>
      <c r="P155" s="1" t="s">
        <v>1542</v>
      </c>
      <c r="Q155" s="1" t="b">
        <v>0</v>
      </c>
      <c r="R155" s="1" t="s">
        <v>1486</v>
      </c>
      <c r="S155" s="1"/>
      <c r="T155" s="1"/>
      <c r="U155" s="1"/>
      <c r="V155" s="1"/>
      <c r="W155" s="1" t="s">
        <v>1673</v>
      </c>
      <c r="X155" s="1">
        <v>1</v>
      </c>
    </row>
    <row r="156" spans="1:24" hidden="1" x14ac:dyDescent="0.35">
      <c r="A156" s="1" t="s">
        <v>19</v>
      </c>
      <c r="B156" s="1" t="s">
        <v>1404</v>
      </c>
      <c r="C156" s="1" t="s">
        <v>1684</v>
      </c>
      <c r="D156" s="1"/>
      <c r="E156" s="1"/>
      <c r="F156" s="1" t="s">
        <v>1484</v>
      </c>
      <c r="G156" s="1" t="s">
        <v>1405</v>
      </c>
      <c r="H156" s="1" t="s">
        <v>22</v>
      </c>
      <c r="I156" s="1">
        <v>3</v>
      </c>
      <c r="J156" s="1" t="s">
        <v>634</v>
      </c>
      <c r="K156" s="1">
        <v>25</v>
      </c>
      <c r="L156" s="1"/>
      <c r="M156" s="1">
        <v>500</v>
      </c>
      <c r="N156" s="1">
        <v>100</v>
      </c>
      <c r="O156" s="1" t="s">
        <v>1371</v>
      </c>
      <c r="P156" s="1" t="s">
        <v>1542</v>
      </c>
      <c r="Q156" s="1" t="b">
        <v>0</v>
      </c>
      <c r="R156" s="1" t="s">
        <v>1486</v>
      </c>
      <c r="S156" s="1"/>
      <c r="T156" s="1"/>
      <c r="U156" s="1"/>
      <c r="V156" s="1"/>
      <c r="W156" s="1" t="s">
        <v>1673</v>
      </c>
      <c r="X156" s="1">
        <v>1</v>
      </c>
    </row>
    <row r="157" spans="1:24" hidden="1" x14ac:dyDescent="0.35">
      <c r="A157" s="1" t="s">
        <v>19</v>
      </c>
      <c r="B157" s="1" t="s">
        <v>1404</v>
      </c>
      <c r="C157" s="1" t="s">
        <v>1685</v>
      </c>
      <c r="D157" s="1"/>
      <c r="E157" s="1"/>
      <c r="F157" s="1" t="s">
        <v>1484</v>
      </c>
      <c r="G157" s="1" t="s">
        <v>1405</v>
      </c>
      <c r="H157" s="1" t="s">
        <v>22</v>
      </c>
      <c r="I157" s="1">
        <v>1</v>
      </c>
      <c r="J157" s="1" t="s">
        <v>634</v>
      </c>
      <c r="K157" s="1">
        <v>5</v>
      </c>
      <c r="L157" s="1"/>
      <c r="M157" s="1">
        <v>500</v>
      </c>
      <c r="N157" s="1">
        <v>100</v>
      </c>
      <c r="O157" s="1" t="s">
        <v>1371</v>
      </c>
      <c r="P157" s="1" t="s">
        <v>1542</v>
      </c>
      <c r="Q157" s="1" t="b">
        <v>0</v>
      </c>
      <c r="R157" s="1" t="s">
        <v>1486</v>
      </c>
      <c r="S157" s="1"/>
      <c r="T157" s="1"/>
      <c r="U157" s="1"/>
      <c r="V157" s="1"/>
      <c r="W157" s="1" t="s">
        <v>1673</v>
      </c>
      <c r="X157" s="1">
        <v>1</v>
      </c>
    </row>
    <row r="158" spans="1:24" x14ac:dyDescent="0.35">
      <c r="A158" s="1" t="s">
        <v>19</v>
      </c>
      <c r="B158" s="1" t="s">
        <v>1404</v>
      </c>
      <c r="C158" s="1" t="s">
        <v>1686</v>
      </c>
      <c r="D158" s="1"/>
      <c r="E158" s="1"/>
      <c r="F158" s="1" t="s">
        <v>1537</v>
      </c>
      <c r="G158" s="1"/>
      <c r="H158" s="1" t="s">
        <v>22</v>
      </c>
      <c r="I158" s="1">
        <v>2</v>
      </c>
      <c r="J158" s="1" t="s">
        <v>1679</v>
      </c>
      <c r="K158" s="1">
        <v>150</v>
      </c>
      <c r="L158" s="1"/>
      <c r="M158" s="1">
        <v>16000</v>
      </c>
      <c r="N158" s="1">
        <v>250</v>
      </c>
      <c r="O158" s="1" t="s">
        <v>1371</v>
      </c>
      <c r="P158" s="1" t="s">
        <v>1542</v>
      </c>
      <c r="Q158" s="1" t="b">
        <v>0</v>
      </c>
      <c r="R158" s="1" t="s">
        <v>1486</v>
      </c>
      <c r="S158" s="1"/>
      <c r="T158" s="1">
        <v>1</v>
      </c>
      <c r="U158" s="1"/>
      <c r="V158" s="1"/>
      <c r="W158" s="1" t="s">
        <v>1687</v>
      </c>
      <c r="X158" s="1">
        <v>1</v>
      </c>
    </row>
    <row r="159" spans="1:24" hidden="1" x14ac:dyDescent="0.35">
      <c r="A159" s="1" t="s">
        <v>19</v>
      </c>
      <c r="B159" s="1" t="s">
        <v>1404</v>
      </c>
      <c r="C159" s="1" t="s">
        <v>1688</v>
      </c>
      <c r="D159" s="1"/>
      <c r="E159" s="1"/>
      <c r="F159" s="1" t="s">
        <v>1484</v>
      </c>
      <c r="G159" s="1" t="s">
        <v>1405</v>
      </c>
      <c r="H159" s="1" t="s">
        <v>22</v>
      </c>
      <c r="I159" s="1">
        <v>2</v>
      </c>
      <c r="J159" s="1" t="s">
        <v>634</v>
      </c>
      <c r="K159" s="1">
        <v>3</v>
      </c>
      <c r="L159" s="1"/>
      <c r="M159" s="1">
        <v>500</v>
      </c>
      <c r="N159" s="1">
        <v>100</v>
      </c>
      <c r="O159" s="1" t="s">
        <v>1371</v>
      </c>
      <c r="P159" s="1" t="s">
        <v>1542</v>
      </c>
      <c r="Q159" s="1" t="b">
        <v>0</v>
      </c>
      <c r="R159" s="1" t="s">
        <v>1486</v>
      </c>
      <c r="S159" s="1"/>
      <c r="T159" s="1"/>
      <c r="U159" s="1"/>
      <c r="V159" s="1"/>
      <c r="W159" s="1" t="s">
        <v>1673</v>
      </c>
      <c r="X159" s="1">
        <v>1</v>
      </c>
    </row>
    <row r="160" spans="1:24" hidden="1" x14ac:dyDescent="0.35">
      <c r="A160" s="1" t="s">
        <v>19</v>
      </c>
      <c r="B160" s="1" t="s">
        <v>1404</v>
      </c>
      <c r="C160" s="1" t="s">
        <v>1689</v>
      </c>
      <c r="D160" s="1"/>
      <c r="E160" s="1"/>
      <c r="F160" s="1" t="s">
        <v>1484</v>
      </c>
      <c r="G160" s="1" t="s">
        <v>1405</v>
      </c>
      <c r="H160" s="1" t="s">
        <v>22</v>
      </c>
      <c r="I160" s="1">
        <v>2</v>
      </c>
      <c r="J160" s="1" t="s">
        <v>1679</v>
      </c>
      <c r="K160" s="1">
        <v>150</v>
      </c>
      <c r="L160" s="1"/>
      <c r="M160" s="1">
        <v>16000</v>
      </c>
      <c r="N160" s="1">
        <v>250</v>
      </c>
      <c r="O160" s="1" t="s">
        <v>1371</v>
      </c>
      <c r="P160" s="1" t="s">
        <v>1542</v>
      </c>
      <c r="Q160" s="1" t="b">
        <v>0</v>
      </c>
      <c r="R160" s="1" t="s">
        <v>1486</v>
      </c>
      <c r="S160" s="1"/>
      <c r="T160" s="1">
        <v>1</v>
      </c>
      <c r="U160" s="1"/>
      <c r="V160" s="1"/>
      <c r="W160" s="1" t="s">
        <v>1673</v>
      </c>
      <c r="X160" s="1">
        <v>1</v>
      </c>
    </row>
    <row r="161" spans="1:24" hidden="1" x14ac:dyDescent="0.35">
      <c r="A161" s="1" t="s">
        <v>19</v>
      </c>
      <c r="B161" s="1" t="s">
        <v>1404</v>
      </c>
      <c r="C161" s="1" t="s">
        <v>1690</v>
      </c>
      <c r="D161" s="1"/>
      <c r="E161" s="1"/>
      <c r="F161" s="1" t="s">
        <v>1484</v>
      </c>
      <c r="G161" s="1" t="s">
        <v>1405</v>
      </c>
      <c r="H161" s="1" t="s">
        <v>22</v>
      </c>
      <c r="I161" s="1">
        <v>2</v>
      </c>
      <c r="J161" s="1" t="s">
        <v>1679</v>
      </c>
      <c r="K161" s="1">
        <v>300</v>
      </c>
      <c r="L161" s="1"/>
      <c r="M161" s="1">
        <v>16000</v>
      </c>
      <c r="N161" s="1">
        <v>250</v>
      </c>
      <c r="O161" s="1" t="s">
        <v>1371</v>
      </c>
      <c r="P161" s="1" t="s">
        <v>1542</v>
      </c>
      <c r="Q161" s="1" t="b">
        <v>0</v>
      </c>
      <c r="R161" s="1" t="s">
        <v>1486</v>
      </c>
      <c r="S161" s="1"/>
      <c r="T161" s="1">
        <v>1</v>
      </c>
      <c r="U161" s="1"/>
      <c r="V161" s="1"/>
      <c r="W161" s="1" t="s">
        <v>1673</v>
      </c>
      <c r="X161" s="1">
        <v>1</v>
      </c>
    </row>
    <row r="162" spans="1:24" hidden="1" x14ac:dyDescent="0.35">
      <c r="A162" s="1" t="s">
        <v>19</v>
      </c>
      <c r="B162" s="1" t="s">
        <v>1404</v>
      </c>
      <c r="C162" s="1" t="s">
        <v>1691</v>
      </c>
      <c r="D162" s="1"/>
      <c r="E162" s="1"/>
      <c r="F162" s="1" t="s">
        <v>1484</v>
      </c>
      <c r="G162" s="1" t="s">
        <v>1405</v>
      </c>
      <c r="H162" s="1" t="s">
        <v>22</v>
      </c>
      <c r="I162" s="1">
        <v>3</v>
      </c>
      <c r="J162" s="1" t="s">
        <v>634</v>
      </c>
      <c r="K162" s="1">
        <v>1</v>
      </c>
      <c r="L162" s="1"/>
      <c r="M162" s="1">
        <v>500</v>
      </c>
      <c r="N162" s="1">
        <v>100</v>
      </c>
      <c r="O162" s="1" t="s">
        <v>1371</v>
      </c>
      <c r="P162" s="1" t="s">
        <v>1542</v>
      </c>
      <c r="Q162" s="1" t="b">
        <v>0</v>
      </c>
      <c r="R162" s="1" t="s">
        <v>1486</v>
      </c>
      <c r="S162" s="1"/>
      <c r="T162" s="1"/>
      <c r="U162" s="1"/>
      <c r="V162" s="1"/>
      <c r="W162" s="1" t="s">
        <v>1673</v>
      </c>
      <c r="X162" s="1">
        <v>1</v>
      </c>
    </row>
    <row r="163" spans="1:24" x14ac:dyDescent="0.35">
      <c r="A163" s="1" t="s">
        <v>19</v>
      </c>
      <c r="B163" s="1" t="s">
        <v>1404</v>
      </c>
      <c r="C163" s="1" t="s">
        <v>1692</v>
      </c>
      <c r="D163" s="1"/>
      <c r="E163" s="1"/>
      <c r="F163" s="1" t="s">
        <v>1537</v>
      </c>
      <c r="G163" s="1"/>
      <c r="H163" s="1" t="s">
        <v>22</v>
      </c>
      <c r="I163" s="1">
        <v>1</v>
      </c>
      <c r="J163" s="1" t="s">
        <v>1679</v>
      </c>
      <c r="K163" s="1">
        <v>150</v>
      </c>
      <c r="L163" s="1"/>
      <c r="M163" s="1">
        <v>16000</v>
      </c>
      <c r="N163" s="1">
        <v>250</v>
      </c>
      <c r="O163" s="1" t="s">
        <v>1371</v>
      </c>
      <c r="P163" s="1" t="s">
        <v>1542</v>
      </c>
      <c r="Q163" s="1" t="b">
        <v>0</v>
      </c>
      <c r="R163" s="1" t="s">
        <v>1486</v>
      </c>
      <c r="S163" s="1"/>
      <c r="T163" s="1">
        <v>1</v>
      </c>
      <c r="U163" s="1"/>
      <c r="V163" s="1"/>
      <c r="W163" s="1" t="s">
        <v>1687</v>
      </c>
      <c r="X163" s="1">
        <v>1</v>
      </c>
    </row>
    <row r="164" spans="1:24" x14ac:dyDescent="0.35">
      <c r="A164" s="1" t="s">
        <v>19</v>
      </c>
      <c r="B164" s="1" t="s">
        <v>1404</v>
      </c>
      <c r="C164" s="1" t="s">
        <v>1693</v>
      </c>
      <c r="D164" s="1"/>
      <c r="E164" s="1"/>
      <c r="F164" s="1" t="s">
        <v>1537</v>
      </c>
      <c r="G164" s="1"/>
      <c r="H164" s="1" t="s">
        <v>22</v>
      </c>
      <c r="I164" s="1">
        <v>2</v>
      </c>
      <c r="J164" s="1" t="s">
        <v>1679</v>
      </c>
      <c r="K164" s="1">
        <v>300</v>
      </c>
      <c r="L164" s="1"/>
      <c r="M164" s="1">
        <v>16000</v>
      </c>
      <c r="N164" s="1">
        <v>250</v>
      </c>
      <c r="O164" s="1" t="s">
        <v>1371</v>
      </c>
      <c r="P164" s="1" t="s">
        <v>1542</v>
      </c>
      <c r="Q164" s="1" t="b">
        <v>0</v>
      </c>
      <c r="R164" s="1" t="s">
        <v>1486</v>
      </c>
      <c r="S164" s="1"/>
      <c r="T164" s="1">
        <v>1</v>
      </c>
      <c r="U164" s="1"/>
      <c r="V164" s="1"/>
      <c r="W164" s="1" t="s">
        <v>1687</v>
      </c>
      <c r="X164" s="1">
        <v>1</v>
      </c>
    </row>
    <row r="165" spans="1:24" hidden="1" x14ac:dyDescent="0.35">
      <c r="A165" s="1" t="s">
        <v>19</v>
      </c>
      <c r="B165" s="1" t="s">
        <v>1404</v>
      </c>
      <c r="C165" s="1" t="s">
        <v>1694</v>
      </c>
      <c r="D165" s="1"/>
      <c r="E165" s="1"/>
      <c r="F165" s="1" t="s">
        <v>1484</v>
      </c>
      <c r="G165" s="1" t="s">
        <v>1405</v>
      </c>
      <c r="H165" s="1" t="s">
        <v>22</v>
      </c>
      <c r="I165" s="1">
        <v>2</v>
      </c>
      <c r="J165" s="1" t="s">
        <v>634</v>
      </c>
      <c r="K165" s="1">
        <v>20</v>
      </c>
      <c r="L165" s="1"/>
      <c r="M165" s="1">
        <v>500</v>
      </c>
      <c r="N165" s="1">
        <v>100</v>
      </c>
      <c r="O165" s="1" t="s">
        <v>1371</v>
      </c>
      <c r="P165" s="1" t="s">
        <v>1542</v>
      </c>
      <c r="Q165" s="1" t="b">
        <v>0</v>
      </c>
      <c r="R165" s="1" t="s">
        <v>1486</v>
      </c>
      <c r="S165" s="1"/>
      <c r="T165" s="1"/>
      <c r="U165" s="1"/>
      <c r="V165" s="1"/>
      <c r="W165" s="1" t="s">
        <v>1673</v>
      </c>
      <c r="X165" s="1">
        <v>1</v>
      </c>
    </row>
    <row r="166" spans="1:24" hidden="1" x14ac:dyDescent="0.35">
      <c r="A166" s="1" t="s">
        <v>19</v>
      </c>
      <c r="B166" s="1" t="s">
        <v>1404</v>
      </c>
      <c r="C166" s="1" t="s">
        <v>1695</v>
      </c>
      <c r="D166" s="1"/>
      <c r="E166" s="1"/>
      <c r="F166" s="1" t="s">
        <v>1484</v>
      </c>
      <c r="G166" s="1" t="s">
        <v>1405</v>
      </c>
      <c r="H166" s="1" t="s">
        <v>22</v>
      </c>
      <c r="I166" s="1">
        <v>2</v>
      </c>
      <c r="J166" s="1" t="s">
        <v>634</v>
      </c>
      <c r="K166" s="1">
        <v>50</v>
      </c>
      <c r="L166" s="1"/>
      <c r="M166" s="1">
        <v>500</v>
      </c>
      <c r="N166" s="1">
        <v>100</v>
      </c>
      <c r="O166" s="1" t="s">
        <v>1371</v>
      </c>
      <c r="P166" s="1" t="s">
        <v>1542</v>
      </c>
      <c r="Q166" s="1" t="b">
        <v>0</v>
      </c>
      <c r="R166" s="1" t="s">
        <v>1486</v>
      </c>
      <c r="S166" s="1"/>
      <c r="T166" s="1"/>
      <c r="U166" s="1"/>
      <c r="V166" s="1"/>
      <c r="W166" s="1" t="s">
        <v>1673</v>
      </c>
      <c r="X166" s="1">
        <v>1</v>
      </c>
    </row>
    <row r="167" spans="1:24" x14ac:dyDescent="0.35">
      <c r="A167" s="1" t="s">
        <v>19</v>
      </c>
      <c r="B167" s="1" t="s">
        <v>1404</v>
      </c>
      <c r="C167" s="1" t="s">
        <v>1696</v>
      </c>
      <c r="D167" s="1"/>
      <c r="E167" s="1"/>
      <c r="F167" s="1" t="s">
        <v>1537</v>
      </c>
      <c r="G167" s="1"/>
      <c r="H167" s="1" t="s">
        <v>22</v>
      </c>
      <c r="I167" s="1">
        <v>2</v>
      </c>
      <c r="J167" s="1" t="s">
        <v>1679</v>
      </c>
      <c r="K167" s="1">
        <v>300</v>
      </c>
      <c r="L167" s="1"/>
      <c r="M167" s="1">
        <v>16000</v>
      </c>
      <c r="N167" s="1">
        <v>250</v>
      </c>
      <c r="O167" s="1" t="s">
        <v>1371</v>
      </c>
      <c r="P167" s="1" t="s">
        <v>1542</v>
      </c>
      <c r="Q167" s="1" t="b">
        <v>0</v>
      </c>
      <c r="R167" s="1" t="s">
        <v>1486</v>
      </c>
      <c r="S167" s="1"/>
      <c r="T167" s="1">
        <v>1</v>
      </c>
      <c r="U167" s="1"/>
      <c r="V167" s="1"/>
      <c r="W167" s="1" t="s">
        <v>1687</v>
      </c>
      <c r="X167" s="1">
        <v>1</v>
      </c>
    </row>
    <row r="168" spans="1:24" hidden="1" x14ac:dyDescent="0.35">
      <c r="A168" s="1" t="s">
        <v>19</v>
      </c>
      <c r="B168" s="1" t="s">
        <v>1404</v>
      </c>
      <c r="C168" s="1" t="s">
        <v>1697</v>
      </c>
      <c r="D168" s="1"/>
      <c r="E168" s="1"/>
      <c r="F168" s="1" t="s">
        <v>1484</v>
      </c>
      <c r="G168" s="1" t="s">
        <v>1405</v>
      </c>
      <c r="H168" s="1" t="s">
        <v>22</v>
      </c>
      <c r="I168" s="1">
        <v>2</v>
      </c>
      <c r="J168" s="1" t="s">
        <v>634</v>
      </c>
      <c r="K168" s="1">
        <v>60</v>
      </c>
      <c r="L168" s="1"/>
      <c r="M168" s="1">
        <v>500</v>
      </c>
      <c r="N168" s="1">
        <v>100</v>
      </c>
      <c r="O168" s="1" t="s">
        <v>1371</v>
      </c>
      <c r="P168" s="1" t="s">
        <v>1542</v>
      </c>
      <c r="Q168" s="1" t="b">
        <v>0</v>
      </c>
      <c r="R168" s="1" t="s">
        <v>1486</v>
      </c>
      <c r="S168" s="1"/>
      <c r="T168" s="1"/>
      <c r="U168" s="1"/>
      <c r="V168" s="1"/>
      <c r="W168" s="1" t="s">
        <v>1676</v>
      </c>
      <c r="X168" s="1">
        <v>1</v>
      </c>
    </row>
    <row r="169" spans="1:24" hidden="1" x14ac:dyDescent="0.35">
      <c r="A169" s="1" t="s">
        <v>19</v>
      </c>
      <c r="B169" s="1" t="s">
        <v>1404</v>
      </c>
      <c r="C169" s="1" t="s">
        <v>1698</v>
      </c>
      <c r="D169" s="1"/>
      <c r="E169" s="1"/>
      <c r="F169" s="1" t="s">
        <v>1484</v>
      </c>
      <c r="G169" s="1" t="s">
        <v>1405</v>
      </c>
      <c r="H169" s="1" t="s">
        <v>22</v>
      </c>
      <c r="I169" s="1">
        <v>2</v>
      </c>
      <c r="J169" s="1" t="s">
        <v>634</v>
      </c>
      <c r="K169" s="1">
        <v>20</v>
      </c>
      <c r="L169" s="1"/>
      <c r="M169" s="1">
        <v>500</v>
      </c>
      <c r="N169" s="1">
        <v>100</v>
      </c>
      <c r="O169" s="1" t="s">
        <v>1371</v>
      </c>
      <c r="P169" s="1" t="s">
        <v>1542</v>
      </c>
      <c r="Q169" s="1" t="b">
        <v>0</v>
      </c>
      <c r="R169" s="1" t="s">
        <v>1486</v>
      </c>
      <c r="S169" s="1"/>
      <c r="T169" s="1"/>
      <c r="U169" s="1"/>
      <c r="V169" s="1"/>
      <c r="W169" s="1" t="s">
        <v>1673</v>
      </c>
      <c r="X169" s="1">
        <v>1</v>
      </c>
    </row>
    <row r="170" spans="1:24" hidden="1" x14ac:dyDescent="0.35">
      <c r="A170" s="1" t="s">
        <v>19</v>
      </c>
      <c r="B170" s="1" t="s">
        <v>1404</v>
      </c>
      <c r="C170" s="1" t="s">
        <v>1699</v>
      </c>
      <c r="D170" s="1"/>
      <c r="E170" s="1"/>
      <c r="F170" s="1" t="s">
        <v>1484</v>
      </c>
      <c r="G170" s="1" t="s">
        <v>1405</v>
      </c>
      <c r="H170" s="1" t="s">
        <v>22</v>
      </c>
      <c r="I170" s="1">
        <v>3</v>
      </c>
      <c r="J170" s="1" t="s">
        <v>634</v>
      </c>
      <c r="K170" s="1">
        <v>20</v>
      </c>
      <c r="L170" s="1"/>
      <c r="M170" s="1">
        <v>500</v>
      </c>
      <c r="N170" s="1">
        <v>100</v>
      </c>
      <c r="O170" s="1" t="s">
        <v>1371</v>
      </c>
      <c r="P170" s="1" t="s">
        <v>1542</v>
      </c>
      <c r="Q170" s="1" t="b">
        <v>0</v>
      </c>
      <c r="R170" s="1" t="s">
        <v>1486</v>
      </c>
      <c r="S170" s="1"/>
      <c r="T170" s="1"/>
      <c r="U170" s="1"/>
      <c r="V170" s="1"/>
      <c r="W170" s="1" t="s">
        <v>1673</v>
      </c>
      <c r="X170" s="1">
        <v>1</v>
      </c>
    </row>
    <row r="171" spans="1:24" hidden="1" x14ac:dyDescent="0.35">
      <c r="A171" s="1" t="s">
        <v>19</v>
      </c>
      <c r="B171" s="1" t="s">
        <v>1404</v>
      </c>
      <c r="C171" s="1" t="s">
        <v>1700</v>
      </c>
      <c r="D171" s="1"/>
      <c r="E171" s="1"/>
      <c r="F171" s="1" t="s">
        <v>1484</v>
      </c>
      <c r="G171" s="1" t="s">
        <v>1405</v>
      </c>
      <c r="H171" s="1" t="s">
        <v>22</v>
      </c>
      <c r="I171" s="1">
        <v>1</v>
      </c>
      <c r="J171" s="1" t="s">
        <v>634</v>
      </c>
      <c r="K171" s="1">
        <v>5</v>
      </c>
      <c r="L171" s="1"/>
      <c r="M171" s="1">
        <v>500</v>
      </c>
      <c r="N171" s="1">
        <v>100</v>
      </c>
      <c r="O171" s="1" t="s">
        <v>1371</v>
      </c>
      <c r="P171" s="1" t="s">
        <v>1542</v>
      </c>
      <c r="Q171" s="1" t="b">
        <v>0</v>
      </c>
      <c r="R171" s="1" t="s">
        <v>1486</v>
      </c>
      <c r="S171" s="1"/>
      <c r="T171" s="1"/>
      <c r="U171" s="1"/>
      <c r="V171" s="1"/>
      <c r="W171" s="1" t="s">
        <v>1701</v>
      </c>
      <c r="X171" s="1">
        <v>1</v>
      </c>
    </row>
    <row r="172" spans="1:24" hidden="1" x14ac:dyDescent="0.35">
      <c r="A172" s="1" t="s">
        <v>19</v>
      </c>
      <c r="B172" s="1" t="s">
        <v>1404</v>
      </c>
      <c r="C172" s="1" t="s">
        <v>1702</v>
      </c>
      <c r="D172" s="1"/>
      <c r="E172" s="1"/>
      <c r="F172" s="1" t="s">
        <v>1484</v>
      </c>
      <c r="G172" s="1" t="s">
        <v>1405</v>
      </c>
      <c r="H172" s="1" t="s">
        <v>22</v>
      </c>
      <c r="I172" s="1">
        <v>1</v>
      </c>
      <c r="J172" s="1" t="s">
        <v>1679</v>
      </c>
      <c r="K172" s="1">
        <v>1500</v>
      </c>
      <c r="L172" s="1"/>
      <c r="M172" s="1">
        <v>25000</v>
      </c>
      <c r="N172" s="1">
        <v>400</v>
      </c>
      <c r="O172" s="1" t="s">
        <v>1371</v>
      </c>
      <c r="P172" s="1" t="s">
        <v>1542</v>
      </c>
      <c r="Q172" s="1" t="b">
        <v>0</v>
      </c>
      <c r="R172" s="1" t="s">
        <v>1486</v>
      </c>
      <c r="S172" s="1"/>
      <c r="T172" s="1">
        <v>1</v>
      </c>
      <c r="U172" s="1"/>
      <c r="V172" s="1"/>
      <c r="W172" s="1" t="s">
        <v>1673</v>
      </c>
      <c r="X172" s="1">
        <v>1</v>
      </c>
    </row>
    <row r="173" spans="1:24" hidden="1" x14ac:dyDescent="0.35">
      <c r="A173" s="1" t="s">
        <v>19</v>
      </c>
      <c r="B173" s="1" t="s">
        <v>1404</v>
      </c>
      <c r="C173" s="1" t="s">
        <v>1703</v>
      </c>
      <c r="D173" s="1"/>
      <c r="E173" s="1"/>
      <c r="F173" s="1" t="s">
        <v>1484</v>
      </c>
      <c r="G173" s="1" t="s">
        <v>1405</v>
      </c>
      <c r="H173" s="1" t="s">
        <v>22</v>
      </c>
      <c r="I173" s="1">
        <v>2</v>
      </c>
      <c r="J173" s="1" t="s">
        <v>634</v>
      </c>
      <c r="K173" s="1">
        <v>1</v>
      </c>
      <c r="L173" s="1"/>
      <c r="M173" s="1">
        <v>500</v>
      </c>
      <c r="N173" s="1">
        <v>100</v>
      </c>
      <c r="O173" s="1" t="s">
        <v>1371</v>
      </c>
      <c r="P173" s="1" t="s">
        <v>1542</v>
      </c>
      <c r="Q173" s="1" t="b">
        <v>0</v>
      </c>
      <c r="R173" s="1" t="s">
        <v>1486</v>
      </c>
      <c r="S173" s="1"/>
      <c r="T173" s="1"/>
      <c r="U173" s="1"/>
      <c r="V173" s="1"/>
      <c r="W173" s="1" t="s">
        <v>1673</v>
      </c>
      <c r="X173" s="1">
        <v>1</v>
      </c>
    </row>
    <row r="174" spans="1:24" x14ac:dyDescent="0.35">
      <c r="A174" s="1" t="s">
        <v>19</v>
      </c>
      <c r="B174" s="1" t="s">
        <v>1404</v>
      </c>
      <c r="C174" s="1" t="s">
        <v>1704</v>
      </c>
      <c r="D174" s="1"/>
      <c r="E174" s="1"/>
      <c r="F174" s="1" t="s">
        <v>1537</v>
      </c>
      <c r="G174" s="1"/>
      <c r="H174" s="1" t="s">
        <v>22</v>
      </c>
      <c r="I174" s="1">
        <v>1</v>
      </c>
      <c r="J174" s="1" t="s">
        <v>1679</v>
      </c>
      <c r="K174" s="1">
        <v>300</v>
      </c>
      <c r="L174" s="1"/>
      <c r="M174" s="1">
        <v>16000</v>
      </c>
      <c r="N174" s="1">
        <v>250</v>
      </c>
      <c r="O174" s="1" t="s">
        <v>1371</v>
      </c>
      <c r="P174" s="1" t="s">
        <v>1542</v>
      </c>
      <c r="Q174" s="1" t="b">
        <v>0</v>
      </c>
      <c r="R174" s="1" t="s">
        <v>1486</v>
      </c>
      <c r="S174" s="1"/>
      <c r="T174" s="1">
        <v>1</v>
      </c>
      <c r="U174" s="1"/>
      <c r="V174" s="1"/>
      <c r="W174" s="1" t="s">
        <v>1687</v>
      </c>
      <c r="X174" s="1">
        <v>1</v>
      </c>
    </row>
    <row r="175" spans="1:24" hidden="1" x14ac:dyDescent="0.35">
      <c r="A175" s="1" t="s">
        <v>19</v>
      </c>
      <c r="B175" s="1" t="s">
        <v>1404</v>
      </c>
      <c r="C175" s="1" t="s">
        <v>1705</v>
      </c>
      <c r="D175" s="1"/>
      <c r="E175" s="1"/>
      <c r="F175" s="1" t="s">
        <v>1484</v>
      </c>
      <c r="G175" s="1" t="s">
        <v>1405</v>
      </c>
      <c r="H175" s="1" t="s">
        <v>22</v>
      </c>
      <c r="I175" s="1">
        <v>2</v>
      </c>
      <c r="J175" s="1" t="s">
        <v>634</v>
      </c>
      <c r="K175" s="1">
        <v>5</v>
      </c>
      <c r="L175" s="1"/>
      <c r="M175" s="1">
        <v>500</v>
      </c>
      <c r="N175" s="1">
        <v>100</v>
      </c>
      <c r="O175" s="1" t="s">
        <v>1371</v>
      </c>
      <c r="P175" s="1" t="s">
        <v>1542</v>
      </c>
      <c r="Q175" s="1" t="b">
        <v>0</v>
      </c>
      <c r="R175" s="1" t="s">
        <v>1486</v>
      </c>
      <c r="S175" s="1"/>
      <c r="T175" s="1"/>
      <c r="U175" s="1"/>
      <c r="V175" s="1"/>
      <c r="W175" s="1" t="s">
        <v>1673</v>
      </c>
      <c r="X175" s="1">
        <v>1</v>
      </c>
    </row>
    <row r="176" spans="1:24" hidden="1" x14ac:dyDescent="0.35">
      <c r="A176" s="1" t="s">
        <v>19</v>
      </c>
      <c r="B176" s="1" t="s">
        <v>1404</v>
      </c>
      <c r="C176" s="1" t="s">
        <v>1706</v>
      </c>
      <c r="D176" s="1"/>
      <c r="E176" s="1"/>
      <c r="F176" s="1" t="s">
        <v>1484</v>
      </c>
      <c r="G176" s="1" t="s">
        <v>1405</v>
      </c>
      <c r="H176" s="1" t="s">
        <v>22</v>
      </c>
      <c r="I176" s="1">
        <v>3</v>
      </c>
      <c r="J176" s="1" t="s">
        <v>1679</v>
      </c>
      <c r="K176" s="1">
        <v>150</v>
      </c>
      <c r="L176" s="1"/>
      <c r="M176" s="1">
        <v>16000</v>
      </c>
      <c r="N176" s="1">
        <v>250</v>
      </c>
      <c r="O176" s="1" t="s">
        <v>1371</v>
      </c>
      <c r="P176" s="1" t="s">
        <v>1542</v>
      </c>
      <c r="Q176" s="1" t="b">
        <v>0</v>
      </c>
      <c r="R176" s="1" t="s">
        <v>1486</v>
      </c>
      <c r="S176" s="1"/>
      <c r="T176" s="1">
        <v>1</v>
      </c>
      <c r="U176" s="1"/>
      <c r="V176" s="1"/>
      <c r="W176" s="1" t="s">
        <v>1673</v>
      </c>
      <c r="X176" s="1">
        <v>1</v>
      </c>
    </row>
    <row r="177" spans="1:24" hidden="1" x14ac:dyDescent="0.35">
      <c r="A177" s="1" t="s">
        <v>19</v>
      </c>
      <c r="B177" s="1" t="s">
        <v>1404</v>
      </c>
      <c r="C177" s="1" t="s">
        <v>1707</v>
      </c>
      <c r="D177" s="1"/>
      <c r="E177" s="1"/>
      <c r="F177" s="1" t="s">
        <v>1484</v>
      </c>
      <c r="G177" s="1" t="s">
        <v>1405</v>
      </c>
      <c r="H177" s="1" t="s">
        <v>22</v>
      </c>
      <c r="I177" s="1">
        <v>3</v>
      </c>
      <c r="J177" s="1" t="s">
        <v>1679</v>
      </c>
      <c r="K177" s="1">
        <v>150</v>
      </c>
      <c r="L177" s="1"/>
      <c r="M177" s="1">
        <v>16000</v>
      </c>
      <c r="N177" s="1">
        <v>250</v>
      </c>
      <c r="O177" s="1" t="s">
        <v>1371</v>
      </c>
      <c r="P177" s="1" t="s">
        <v>1542</v>
      </c>
      <c r="Q177" s="1" t="b">
        <v>0</v>
      </c>
      <c r="R177" s="1" t="s">
        <v>1486</v>
      </c>
      <c r="S177" s="1"/>
      <c r="T177" s="1">
        <v>1</v>
      </c>
      <c r="U177" s="1"/>
      <c r="V177" s="1"/>
      <c r="W177" s="1" t="s">
        <v>1673</v>
      </c>
      <c r="X177" s="1">
        <v>1</v>
      </c>
    </row>
    <row r="178" spans="1:24" hidden="1" x14ac:dyDescent="0.35">
      <c r="A178" s="1" t="s">
        <v>19</v>
      </c>
      <c r="B178" s="1" t="s">
        <v>1404</v>
      </c>
      <c r="C178" s="1" t="s">
        <v>1708</v>
      </c>
      <c r="D178" s="1"/>
      <c r="E178" s="1"/>
      <c r="F178" s="1" t="s">
        <v>1484</v>
      </c>
      <c r="G178" s="1" t="s">
        <v>1405</v>
      </c>
      <c r="H178" s="1" t="s">
        <v>22</v>
      </c>
      <c r="I178" s="1">
        <v>3</v>
      </c>
      <c r="J178" s="1" t="s">
        <v>634</v>
      </c>
      <c r="K178" s="1">
        <v>4</v>
      </c>
      <c r="L178" s="1"/>
      <c r="M178" s="1">
        <v>500</v>
      </c>
      <c r="N178" s="1">
        <v>100</v>
      </c>
      <c r="O178" s="1" t="s">
        <v>1371</v>
      </c>
      <c r="P178" s="1" t="s">
        <v>1542</v>
      </c>
      <c r="Q178" s="1" t="b">
        <v>0</v>
      </c>
      <c r="R178" s="1" t="s">
        <v>1486</v>
      </c>
      <c r="S178" s="1"/>
      <c r="T178" s="1"/>
      <c r="U178" s="1"/>
      <c r="V178" s="1"/>
      <c r="W178" s="1" t="s">
        <v>1673</v>
      </c>
      <c r="X178" s="1">
        <v>1</v>
      </c>
    </row>
    <row r="179" spans="1:24" hidden="1" x14ac:dyDescent="0.35">
      <c r="A179" s="1" t="s">
        <v>19</v>
      </c>
      <c r="B179" s="1" t="s">
        <v>1404</v>
      </c>
      <c r="C179" s="1" t="s">
        <v>1709</v>
      </c>
      <c r="D179" s="1"/>
      <c r="E179" s="1"/>
      <c r="F179" s="1" t="s">
        <v>1484</v>
      </c>
      <c r="G179" s="1" t="s">
        <v>1405</v>
      </c>
      <c r="H179" s="1" t="s">
        <v>22</v>
      </c>
      <c r="I179" s="1">
        <v>2</v>
      </c>
      <c r="J179" s="1" t="s">
        <v>634</v>
      </c>
      <c r="K179" s="1">
        <v>5</v>
      </c>
      <c r="L179" s="1"/>
      <c r="M179" s="1">
        <v>500</v>
      </c>
      <c r="N179" s="1">
        <v>100</v>
      </c>
      <c r="O179" s="1" t="s">
        <v>1371</v>
      </c>
      <c r="P179" s="1" t="s">
        <v>1542</v>
      </c>
      <c r="Q179" s="1" t="b">
        <v>0</v>
      </c>
      <c r="R179" s="1" t="s">
        <v>1486</v>
      </c>
      <c r="S179" s="1"/>
      <c r="T179" s="1"/>
      <c r="U179" s="1"/>
      <c r="V179" s="1"/>
      <c r="W179" s="1" t="s">
        <v>1682</v>
      </c>
      <c r="X179" s="1">
        <v>1</v>
      </c>
    </row>
    <row r="180" spans="1:24" hidden="1" x14ac:dyDescent="0.35">
      <c r="A180" s="1" t="s">
        <v>19</v>
      </c>
      <c r="B180" s="1" t="s">
        <v>1404</v>
      </c>
      <c r="C180" s="1" t="s">
        <v>1710</v>
      </c>
      <c r="D180" s="1"/>
      <c r="E180" s="1"/>
      <c r="F180" s="1" t="s">
        <v>1484</v>
      </c>
      <c r="G180" s="1" t="s">
        <v>1405</v>
      </c>
      <c r="H180" s="1" t="s">
        <v>22</v>
      </c>
      <c r="I180" s="1">
        <v>1</v>
      </c>
      <c r="J180" s="1" t="s">
        <v>1679</v>
      </c>
      <c r="K180" s="1">
        <v>600</v>
      </c>
      <c r="L180" s="1"/>
      <c r="M180" s="1">
        <v>25000</v>
      </c>
      <c r="N180" s="1">
        <v>400</v>
      </c>
      <c r="O180" s="1" t="s">
        <v>1371</v>
      </c>
      <c r="P180" s="1" t="s">
        <v>1542</v>
      </c>
      <c r="Q180" s="1" t="b">
        <v>0</v>
      </c>
      <c r="R180" s="1" t="s">
        <v>1486</v>
      </c>
      <c r="S180" s="1"/>
      <c r="T180" s="1">
        <v>1</v>
      </c>
      <c r="U180" s="1"/>
      <c r="V180" s="1"/>
      <c r="W180" s="1" t="s">
        <v>1673</v>
      </c>
      <c r="X180" s="1">
        <v>1</v>
      </c>
    </row>
    <row r="181" spans="1:24" hidden="1" x14ac:dyDescent="0.35">
      <c r="A181" s="1" t="s">
        <v>19</v>
      </c>
      <c r="B181" s="1" t="s">
        <v>1404</v>
      </c>
      <c r="C181" s="1" t="s">
        <v>1711</v>
      </c>
      <c r="D181" s="1"/>
      <c r="E181" s="1"/>
      <c r="F181" s="1" t="s">
        <v>1484</v>
      </c>
      <c r="G181" s="1" t="s">
        <v>1405</v>
      </c>
      <c r="H181" s="1" t="s">
        <v>22</v>
      </c>
      <c r="I181" s="1">
        <v>1</v>
      </c>
      <c r="J181" s="1" t="s">
        <v>1679</v>
      </c>
      <c r="K181" s="1">
        <v>300</v>
      </c>
      <c r="L181" s="1"/>
      <c r="M181" s="1">
        <v>16000</v>
      </c>
      <c r="N181" s="1">
        <v>250</v>
      </c>
      <c r="O181" s="1" t="s">
        <v>1371</v>
      </c>
      <c r="P181" s="1" t="s">
        <v>1542</v>
      </c>
      <c r="Q181" s="1" t="b">
        <v>0</v>
      </c>
      <c r="R181" s="1" t="s">
        <v>1486</v>
      </c>
      <c r="S181" s="1"/>
      <c r="T181" s="1">
        <v>1</v>
      </c>
      <c r="U181" s="1"/>
      <c r="V181" s="1"/>
      <c r="W181" s="1" t="s">
        <v>1673</v>
      </c>
      <c r="X181" s="1">
        <v>1</v>
      </c>
    </row>
    <row r="182" spans="1:24" hidden="1" x14ac:dyDescent="0.35">
      <c r="A182" s="1" t="s">
        <v>19</v>
      </c>
      <c r="B182" s="1" t="s">
        <v>1404</v>
      </c>
      <c r="C182" s="1" t="s">
        <v>1712</v>
      </c>
      <c r="D182" s="1"/>
      <c r="E182" s="1"/>
      <c r="F182" s="1" t="s">
        <v>1484</v>
      </c>
      <c r="G182" s="1" t="s">
        <v>1405</v>
      </c>
      <c r="H182" s="1" t="s">
        <v>22</v>
      </c>
      <c r="I182" s="1">
        <v>1</v>
      </c>
      <c r="J182" s="1" t="s">
        <v>1679</v>
      </c>
      <c r="K182" s="1">
        <v>150</v>
      </c>
      <c r="L182" s="1"/>
      <c r="M182" s="1">
        <v>16000</v>
      </c>
      <c r="N182" s="1">
        <v>250</v>
      </c>
      <c r="O182" s="1" t="s">
        <v>1371</v>
      </c>
      <c r="P182" s="1" t="s">
        <v>1542</v>
      </c>
      <c r="Q182" s="1" t="b">
        <v>0</v>
      </c>
      <c r="R182" s="1" t="s">
        <v>1486</v>
      </c>
      <c r="S182" s="1"/>
      <c r="T182" s="1">
        <v>1</v>
      </c>
      <c r="U182" s="1"/>
      <c r="V182" s="1"/>
      <c r="W182" s="1" t="s">
        <v>1673</v>
      </c>
      <c r="X182" s="1">
        <v>1</v>
      </c>
    </row>
    <row r="183" spans="1:24" hidden="1" x14ac:dyDescent="0.35">
      <c r="A183" s="1" t="s">
        <v>19</v>
      </c>
      <c r="B183" s="1" t="s">
        <v>1404</v>
      </c>
      <c r="C183" s="1" t="s">
        <v>1713</v>
      </c>
      <c r="D183" s="1"/>
      <c r="E183" s="1"/>
      <c r="F183" s="1" t="s">
        <v>1484</v>
      </c>
      <c r="G183" s="1" t="s">
        <v>1405</v>
      </c>
      <c r="H183" s="1" t="s">
        <v>22</v>
      </c>
      <c r="I183" s="1">
        <v>3</v>
      </c>
      <c r="J183" s="1" t="s">
        <v>634</v>
      </c>
      <c r="K183" s="1">
        <v>1</v>
      </c>
      <c r="L183" s="1"/>
      <c r="M183" s="1">
        <v>500</v>
      </c>
      <c r="N183" s="1">
        <v>100</v>
      </c>
      <c r="O183" s="1" t="s">
        <v>1371</v>
      </c>
      <c r="P183" s="1" t="s">
        <v>1542</v>
      </c>
      <c r="Q183" s="1" t="b">
        <v>0</v>
      </c>
      <c r="R183" s="1" t="s">
        <v>1486</v>
      </c>
      <c r="S183" s="1"/>
      <c r="T183" s="1"/>
      <c r="U183" s="1"/>
      <c r="V183" s="1"/>
      <c r="W183" s="1" t="s">
        <v>1673</v>
      </c>
      <c r="X183" s="1">
        <v>1</v>
      </c>
    </row>
    <row r="184" spans="1:24" hidden="1" x14ac:dyDescent="0.35">
      <c r="A184" s="1" t="s">
        <v>19</v>
      </c>
      <c r="B184" s="1" t="s">
        <v>1404</v>
      </c>
      <c r="C184" s="1" t="s">
        <v>1714</v>
      </c>
      <c r="D184" s="1"/>
      <c r="E184" s="1"/>
      <c r="F184" s="1" t="s">
        <v>1484</v>
      </c>
      <c r="G184" s="1" t="s">
        <v>1405</v>
      </c>
      <c r="H184" s="1" t="s">
        <v>22</v>
      </c>
      <c r="I184" s="1">
        <v>1</v>
      </c>
      <c r="J184" s="1" t="s">
        <v>1679</v>
      </c>
      <c r="K184" s="1">
        <v>600</v>
      </c>
      <c r="L184" s="1"/>
      <c r="M184" s="1">
        <v>40000</v>
      </c>
      <c r="N184" s="1">
        <v>600</v>
      </c>
      <c r="O184" s="1" t="s">
        <v>1371</v>
      </c>
      <c r="P184" s="1" t="s">
        <v>1542</v>
      </c>
      <c r="Q184" s="1" t="b">
        <v>0</v>
      </c>
      <c r="R184" s="1" t="s">
        <v>1486</v>
      </c>
      <c r="S184" s="1"/>
      <c r="T184" s="1">
        <v>1</v>
      </c>
      <c r="U184" s="1"/>
      <c r="V184" s="1"/>
      <c r="W184" s="1" t="s">
        <v>1673</v>
      </c>
      <c r="X184" s="1">
        <v>1</v>
      </c>
    </row>
    <row r="185" spans="1:24" hidden="1" x14ac:dyDescent="0.35">
      <c r="A185" s="1" t="s">
        <v>19</v>
      </c>
      <c r="B185" s="1" t="s">
        <v>1404</v>
      </c>
      <c r="C185" s="1" t="s">
        <v>1715</v>
      </c>
      <c r="D185" s="1"/>
      <c r="E185" s="1"/>
      <c r="F185" s="1" t="s">
        <v>1484</v>
      </c>
      <c r="G185" s="1" t="s">
        <v>1405</v>
      </c>
      <c r="H185" s="1" t="s">
        <v>22</v>
      </c>
      <c r="I185" s="1">
        <v>2</v>
      </c>
      <c r="J185" s="1" t="s">
        <v>634</v>
      </c>
      <c r="K185" s="1">
        <v>50</v>
      </c>
      <c r="L185" s="1"/>
      <c r="M185" s="1">
        <v>500</v>
      </c>
      <c r="N185" s="1">
        <v>100</v>
      </c>
      <c r="O185" s="1" t="s">
        <v>1371</v>
      </c>
      <c r="P185" s="1" t="s">
        <v>1542</v>
      </c>
      <c r="Q185" s="1" t="b">
        <v>0</v>
      </c>
      <c r="R185" s="1" t="s">
        <v>1486</v>
      </c>
      <c r="S185" s="1"/>
      <c r="T185" s="1"/>
      <c r="U185" s="1"/>
      <c r="V185" s="1"/>
      <c r="W185" s="1" t="s">
        <v>1673</v>
      </c>
      <c r="X185" s="1">
        <v>1</v>
      </c>
    </row>
    <row r="186" spans="1:24" hidden="1" x14ac:dyDescent="0.35">
      <c r="A186" s="1" t="s">
        <v>19</v>
      </c>
      <c r="B186" s="1" t="s">
        <v>1404</v>
      </c>
      <c r="C186" s="1" t="s">
        <v>1716</v>
      </c>
      <c r="D186" s="1"/>
      <c r="E186" s="1"/>
      <c r="F186" s="1" t="s">
        <v>1484</v>
      </c>
      <c r="G186" s="1" t="s">
        <v>1405</v>
      </c>
      <c r="H186" s="1" t="s">
        <v>22</v>
      </c>
      <c r="I186" s="1">
        <v>1</v>
      </c>
      <c r="J186" s="1" t="s">
        <v>634</v>
      </c>
      <c r="K186" s="1">
        <v>1</v>
      </c>
      <c r="L186" s="1"/>
      <c r="M186" s="1">
        <v>500</v>
      </c>
      <c r="N186" s="1">
        <v>100</v>
      </c>
      <c r="O186" s="1" t="s">
        <v>1371</v>
      </c>
      <c r="P186" s="1" t="s">
        <v>1542</v>
      </c>
      <c r="Q186" s="1" t="b">
        <v>0</v>
      </c>
      <c r="R186" s="1" t="s">
        <v>1486</v>
      </c>
      <c r="S186" s="1"/>
      <c r="T186" s="1"/>
      <c r="U186" s="1"/>
      <c r="V186" s="1"/>
      <c r="W186" s="1" t="s">
        <v>1673</v>
      </c>
      <c r="X186" s="1">
        <v>1</v>
      </c>
    </row>
    <row r="187" spans="1:24" hidden="1" x14ac:dyDescent="0.35">
      <c r="A187" s="1" t="s">
        <v>19</v>
      </c>
      <c r="B187" s="1" t="s">
        <v>1404</v>
      </c>
      <c r="C187" s="1" t="s">
        <v>1717</v>
      </c>
      <c r="D187" s="1"/>
      <c r="E187" s="1"/>
      <c r="F187" s="1" t="s">
        <v>1484</v>
      </c>
      <c r="G187" s="1" t="s">
        <v>1405</v>
      </c>
      <c r="H187" s="1" t="s">
        <v>22</v>
      </c>
      <c r="I187" s="1">
        <v>1</v>
      </c>
      <c r="J187" s="1" t="s">
        <v>634</v>
      </c>
      <c r="K187" s="1">
        <v>1</v>
      </c>
      <c r="L187" s="1"/>
      <c r="M187" s="1">
        <v>500</v>
      </c>
      <c r="N187" s="1">
        <v>100</v>
      </c>
      <c r="O187" s="1" t="s">
        <v>1371</v>
      </c>
      <c r="P187" s="1" t="s">
        <v>1542</v>
      </c>
      <c r="Q187" s="1" t="b">
        <v>0</v>
      </c>
      <c r="R187" s="1" t="s">
        <v>1486</v>
      </c>
      <c r="S187" s="1"/>
      <c r="T187" s="1"/>
      <c r="U187" s="1"/>
      <c r="V187" s="1"/>
      <c r="W187" s="1" t="s">
        <v>1673</v>
      </c>
      <c r="X187" s="1">
        <v>1</v>
      </c>
    </row>
    <row r="188" spans="1:24" hidden="1" x14ac:dyDescent="0.35">
      <c r="A188" s="1" t="s">
        <v>19</v>
      </c>
      <c r="B188" s="1" t="s">
        <v>1404</v>
      </c>
      <c r="C188" s="1" t="s">
        <v>1718</v>
      </c>
      <c r="D188" s="1"/>
      <c r="E188" s="1"/>
      <c r="F188" s="1" t="s">
        <v>1484</v>
      </c>
      <c r="G188" s="1" t="s">
        <v>1405</v>
      </c>
      <c r="H188" s="1" t="s">
        <v>22</v>
      </c>
      <c r="I188" s="1">
        <v>1</v>
      </c>
      <c r="J188" s="1" t="s">
        <v>634</v>
      </c>
      <c r="K188" s="1">
        <v>100</v>
      </c>
      <c r="L188" s="1"/>
      <c r="M188" s="1">
        <v>500</v>
      </c>
      <c r="N188" s="1">
        <v>100</v>
      </c>
      <c r="O188" s="1" t="s">
        <v>1371</v>
      </c>
      <c r="P188" s="1" t="s">
        <v>1542</v>
      </c>
      <c r="Q188" s="1" t="b">
        <v>0</v>
      </c>
      <c r="R188" s="1" t="s">
        <v>1486</v>
      </c>
      <c r="S188" s="1"/>
      <c r="T188" s="1"/>
      <c r="U188" s="1"/>
      <c r="V188" s="1"/>
      <c r="W188" s="1" t="s">
        <v>1719</v>
      </c>
      <c r="X188" s="1">
        <v>1</v>
      </c>
    </row>
    <row r="189" spans="1:24" hidden="1" x14ac:dyDescent="0.35">
      <c r="A189" s="1" t="s">
        <v>19</v>
      </c>
      <c r="B189" s="1" t="s">
        <v>1404</v>
      </c>
      <c r="C189" s="1" t="s">
        <v>1720</v>
      </c>
      <c r="D189" s="1"/>
      <c r="E189" s="1"/>
      <c r="F189" s="1" t="s">
        <v>1484</v>
      </c>
      <c r="G189" s="1" t="s">
        <v>1405</v>
      </c>
      <c r="H189" s="1" t="s">
        <v>22</v>
      </c>
      <c r="I189" s="1">
        <v>3</v>
      </c>
      <c r="J189" s="1" t="s">
        <v>1679</v>
      </c>
      <c r="K189" s="1">
        <v>1500</v>
      </c>
      <c r="L189" s="1"/>
      <c r="M189" s="1">
        <v>25000</v>
      </c>
      <c r="N189" s="1">
        <v>400</v>
      </c>
      <c r="O189" s="1" t="s">
        <v>1371</v>
      </c>
      <c r="P189" s="1" t="s">
        <v>1542</v>
      </c>
      <c r="Q189" s="1" t="b">
        <v>0</v>
      </c>
      <c r="R189" s="1" t="s">
        <v>1486</v>
      </c>
      <c r="S189" s="1"/>
      <c r="T189" s="1">
        <v>1</v>
      </c>
      <c r="U189" s="1"/>
      <c r="V189" s="1"/>
      <c r="W189" s="1" t="s">
        <v>1673</v>
      </c>
      <c r="X189" s="1">
        <v>1</v>
      </c>
    </row>
    <row r="190" spans="1:24" hidden="1" x14ac:dyDescent="0.35">
      <c r="A190" s="1" t="s">
        <v>19</v>
      </c>
      <c r="B190" s="1" t="s">
        <v>1404</v>
      </c>
      <c r="C190" s="1" t="s">
        <v>1721</v>
      </c>
      <c r="D190" s="1"/>
      <c r="E190" s="1"/>
      <c r="F190" s="1" t="s">
        <v>1484</v>
      </c>
      <c r="G190" s="1" t="s">
        <v>1405</v>
      </c>
      <c r="H190" s="1" t="s">
        <v>22</v>
      </c>
      <c r="I190" s="1">
        <v>2</v>
      </c>
      <c r="J190" s="1" t="s">
        <v>634</v>
      </c>
      <c r="K190" s="1">
        <v>600</v>
      </c>
      <c r="L190" s="1"/>
      <c r="M190" s="1">
        <v>500</v>
      </c>
      <c r="N190" s="1">
        <v>100</v>
      </c>
      <c r="O190" s="1" t="s">
        <v>1371</v>
      </c>
      <c r="P190" s="1" t="s">
        <v>1542</v>
      </c>
      <c r="Q190" s="1" t="b">
        <v>0</v>
      </c>
      <c r="R190" s="1" t="s">
        <v>1486</v>
      </c>
      <c r="S190" s="1"/>
      <c r="T190" s="1"/>
      <c r="U190" s="1"/>
      <c r="V190" s="1"/>
      <c r="W190" s="1" t="s">
        <v>1676</v>
      </c>
      <c r="X190" s="1">
        <v>1</v>
      </c>
    </row>
    <row r="191" spans="1:24" hidden="1" x14ac:dyDescent="0.35">
      <c r="A191" s="1" t="s">
        <v>19</v>
      </c>
      <c r="B191" s="1" t="s">
        <v>1404</v>
      </c>
      <c r="C191" s="1" t="s">
        <v>1722</v>
      </c>
      <c r="D191" s="1"/>
      <c r="E191" s="1"/>
      <c r="F191" s="1" t="s">
        <v>1484</v>
      </c>
      <c r="G191" s="1" t="s">
        <v>1405</v>
      </c>
      <c r="H191" s="1" t="s">
        <v>22</v>
      </c>
      <c r="I191" s="1">
        <v>3</v>
      </c>
      <c r="J191" s="1" t="s">
        <v>634</v>
      </c>
      <c r="K191" s="1">
        <v>600</v>
      </c>
      <c r="L191" s="1"/>
      <c r="M191" s="1">
        <v>500</v>
      </c>
      <c r="N191" s="1">
        <v>100</v>
      </c>
      <c r="O191" s="1" t="s">
        <v>1371</v>
      </c>
      <c r="P191" s="1" t="s">
        <v>1542</v>
      </c>
      <c r="Q191" s="1" t="b">
        <v>0</v>
      </c>
      <c r="R191" s="1" t="s">
        <v>1486</v>
      </c>
      <c r="S191" s="1"/>
      <c r="T191" s="1"/>
      <c r="U191" s="1"/>
      <c r="V191" s="1"/>
      <c r="W191" s="1" t="s">
        <v>1676</v>
      </c>
      <c r="X191" s="1">
        <v>1</v>
      </c>
    </row>
    <row r="192" spans="1:24" hidden="1" x14ac:dyDescent="0.35">
      <c r="A192" s="1" t="s">
        <v>19</v>
      </c>
      <c r="B192" s="1" t="s">
        <v>1404</v>
      </c>
      <c r="C192" s="1" t="s">
        <v>1723</v>
      </c>
      <c r="D192" s="1"/>
      <c r="E192" s="1"/>
      <c r="F192" s="1" t="s">
        <v>1484</v>
      </c>
      <c r="G192" s="1" t="s">
        <v>1405</v>
      </c>
      <c r="H192" s="1" t="s">
        <v>22</v>
      </c>
      <c r="I192" s="1">
        <v>1</v>
      </c>
      <c r="J192" s="1" t="s">
        <v>634</v>
      </c>
      <c r="K192" s="1">
        <v>20</v>
      </c>
      <c r="L192" s="1"/>
      <c r="M192" s="1">
        <v>500</v>
      </c>
      <c r="N192" s="1">
        <v>100</v>
      </c>
      <c r="O192" s="1" t="s">
        <v>1371</v>
      </c>
      <c r="P192" s="1" t="s">
        <v>1542</v>
      </c>
      <c r="Q192" s="1" t="b">
        <v>0</v>
      </c>
      <c r="R192" s="1" t="s">
        <v>1486</v>
      </c>
      <c r="S192" s="1"/>
      <c r="T192" s="1"/>
      <c r="U192" s="1"/>
      <c r="V192" s="1"/>
      <c r="W192" s="1" t="s">
        <v>1673</v>
      </c>
      <c r="X192" s="1">
        <v>1</v>
      </c>
    </row>
    <row r="193" spans="1:24" hidden="1" x14ac:dyDescent="0.35">
      <c r="A193" s="1" t="s">
        <v>19</v>
      </c>
      <c r="B193" s="1" t="s">
        <v>1404</v>
      </c>
      <c r="C193" s="1" t="s">
        <v>1724</v>
      </c>
      <c r="D193" s="1"/>
      <c r="E193" s="1"/>
      <c r="F193" s="1" t="s">
        <v>1484</v>
      </c>
      <c r="G193" s="1" t="s">
        <v>1405</v>
      </c>
      <c r="H193" s="1" t="s">
        <v>22</v>
      </c>
      <c r="I193" s="1">
        <v>1</v>
      </c>
      <c r="J193" s="1" t="s">
        <v>634</v>
      </c>
      <c r="K193" s="1">
        <v>25</v>
      </c>
      <c r="L193" s="1"/>
      <c r="M193" s="1">
        <v>500</v>
      </c>
      <c r="N193" s="1">
        <v>100</v>
      </c>
      <c r="O193" s="1" t="s">
        <v>1371</v>
      </c>
      <c r="P193" s="1" t="s">
        <v>1542</v>
      </c>
      <c r="Q193" s="1" t="b">
        <v>0</v>
      </c>
      <c r="R193" s="1" t="s">
        <v>1486</v>
      </c>
      <c r="S193" s="1"/>
      <c r="T193" s="1"/>
      <c r="U193" s="1"/>
      <c r="V193" s="1"/>
      <c r="W193" s="1" t="s">
        <v>1673</v>
      </c>
      <c r="X193" s="1">
        <v>1</v>
      </c>
    </row>
    <row r="194" spans="1:24" hidden="1" x14ac:dyDescent="0.35">
      <c r="A194" s="1" t="s">
        <v>19</v>
      </c>
      <c r="B194" s="1" t="s">
        <v>1404</v>
      </c>
      <c r="C194" s="1" t="s">
        <v>1725</v>
      </c>
      <c r="D194" s="1"/>
      <c r="E194" s="1"/>
      <c r="F194" s="1" t="s">
        <v>1484</v>
      </c>
      <c r="G194" s="1" t="s">
        <v>1405</v>
      </c>
      <c r="H194" s="1" t="s">
        <v>22</v>
      </c>
      <c r="I194" s="1">
        <v>1</v>
      </c>
      <c r="J194" s="1" t="s">
        <v>634</v>
      </c>
      <c r="K194" s="1">
        <v>20</v>
      </c>
      <c r="L194" s="1"/>
      <c r="M194" s="1">
        <v>500</v>
      </c>
      <c r="N194" s="1">
        <v>100</v>
      </c>
      <c r="O194" s="1" t="s">
        <v>1371</v>
      </c>
      <c r="P194" s="1" t="s">
        <v>1542</v>
      </c>
      <c r="Q194" s="1" t="b">
        <v>0</v>
      </c>
      <c r="R194" s="1" t="s">
        <v>1486</v>
      </c>
      <c r="S194" s="1"/>
      <c r="T194" s="1"/>
      <c r="U194" s="1"/>
      <c r="V194" s="1"/>
      <c r="W194" s="1" t="s">
        <v>1673</v>
      </c>
      <c r="X194" s="1">
        <v>1</v>
      </c>
    </row>
    <row r="195" spans="1:24" hidden="1" x14ac:dyDescent="0.35">
      <c r="A195" s="1" t="s">
        <v>19</v>
      </c>
      <c r="B195" s="1" t="s">
        <v>1404</v>
      </c>
      <c r="C195" s="1" t="s">
        <v>1726</v>
      </c>
      <c r="D195" s="1"/>
      <c r="E195" s="1"/>
      <c r="F195" s="1" t="s">
        <v>1484</v>
      </c>
      <c r="G195" s="1" t="s">
        <v>1405</v>
      </c>
      <c r="H195" s="1" t="s">
        <v>22</v>
      </c>
      <c r="I195" s="1">
        <v>2</v>
      </c>
      <c r="J195" s="1" t="s">
        <v>634</v>
      </c>
      <c r="K195" s="1">
        <v>3</v>
      </c>
      <c r="L195" s="1"/>
      <c r="M195" s="1">
        <v>500</v>
      </c>
      <c r="N195" s="1">
        <v>100</v>
      </c>
      <c r="O195" s="1" t="s">
        <v>1371</v>
      </c>
      <c r="P195" s="1" t="s">
        <v>1542</v>
      </c>
      <c r="Q195" s="1" t="b">
        <v>0</v>
      </c>
      <c r="R195" s="1" t="s">
        <v>1486</v>
      </c>
      <c r="S195" s="1"/>
      <c r="T195" s="1"/>
      <c r="U195" s="1"/>
      <c r="V195" s="1"/>
      <c r="W195" s="1" t="s">
        <v>1673</v>
      </c>
      <c r="X195" s="1">
        <v>1</v>
      </c>
    </row>
    <row r="196" spans="1:24" x14ac:dyDescent="0.35">
      <c r="A196" s="1" t="s">
        <v>19</v>
      </c>
      <c r="B196" s="1" t="s">
        <v>1404</v>
      </c>
      <c r="C196" s="1" t="s">
        <v>1727</v>
      </c>
      <c r="D196" s="1"/>
      <c r="E196" s="1"/>
      <c r="F196" s="1" t="s">
        <v>1537</v>
      </c>
      <c r="G196" s="1"/>
      <c r="H196" s="1" t="s">
        <v>22</v>
      </c>
      <c r="I196" s="1">
        <v>3</v>
      </c>
      <c r="J196" s="1" t="s">
        <v>1679</v>
      </c>
      <c r="K196" s="1">
        <v>150</v>
      </c>
      <c r="L196" s="1"/>
      <c r="M196" s="1">
        <v>16000</v>
      </c>
      <c r="N196" s="1">
        <v>250</v>
      </c>
      <c r="O196" s="1" t="s">
        <v>1371</v>
      </c>
      <c r="P196" s="1" t="s">
        <v>1542</v>
      </c>
      <c r="Q196" s="1" t="b">
        <v>0</v>
      </c>
      <c r="R196" s="1" t="s">
        <v>1486</v>
      </c>
      <c r="S196" s="1"/>
      <c r="T196" s="1">
        <v>1</v>
      </c>
      <c r="U196" s="1"/>
      <c r="V196" s="1"/>
      <c r="W196" s="1" t="s">
        <v>1687</v>
      </c>
      <c r="X196" s="1">
        <v>1</v>
      </c>
    </row>
    <row r="197" spans="1:24" hidden="1" x14ac:dyDescent="0.35">
      <c r="A197" s="1" t="s">
        <v>19</v>
      </c>
      <c r="B197" s="1" t="s">
        <v>1404</v>
      </c>
      <c r="C197" s="1" t="s">
        <v>1728</v>
      </c>
      <c r="D197" s="1"/>
      <c r="E197" s="1"/>
      <c r="F197" s="1" t="s">
        <v>1484</v>
      </c>
      <c r="G197" s="1" t="s">
        <v>1405</v>
      </c>
      <c r="H197" s="1" t="s">
        <v>22</v>
      </c>
      <c r="I197" s="1">
        <v>2</v>
      </c>
      <c r="J197" s="1" t="s">
        <v>634</v>
      </c>
      <c r="K197" s="1">
        <v>10</v>
      </c>
      <c r="L197" s="1"/>
      <c r="M197" s="1">
        <v>500</v>
      </c>
      <c r="N197" s="1">
        <v>100</v>
      </c>
      <c r="O197" s="1" t="s">
        <v>1371</v>
      </c>
      <c r="P197" s="1" t="s">
        <v>1542</v>
      </c>
      <c r="Q197" s="1" t="b">
        <v>0</v>
      </c>
      <c r="R197" s="1" t="s">
        <v>1486</v>
      </c>
      <c r="S197" s="1"/>
      <c r="T197" s="1"/>
      <c r="U197" s="1"/>
      <c r="V197" s="1"/>
      <c r="W197" s="1" t="s">
        <v>1673</v>
      </c>
      <c r="X197" s="1">
        <v>1</v>
      </c>
    </row>
    <row r="198" spans="1:24" hidden="1" x14ac:dyDescent="0.35">
      <c r="A198" s="1" t="s">
        <v>19</v>
      </c>
      <c r="B198" s="1" t="s">
        <v>1404</v>
      </c>
      <c r="C198" s="1" t="s">
        <v>1729</v>
      </c>
      <c r="D198" s="1"/>
      <c r="E198" s="1"/>
      <c r="F198" s="1" t="s">
        <v>1484</v>
      </c>
      <c r="G198" s="1" t="s">
        <v>1405</v>
      </c>
      <c r="H198" s="1" t="s">
        <v>22</v>
      </c>
      <c r="I198" s="1">
        <v>2</v>
      </c>
      <c r="J198" s="1" t="s">
        <v>1679</v>
      </c>
      <c r="K198" s="1">
        <v>1500</v>
      </c>
      <c r="L198" s="1"/>
      <c r="M198" s="1">
        <v>25000</v>
      </c>
      <c r="N198" s="1">
        <v>400</v>
      </c>
      <c r="O198" s="1" t="s">
        <v>1371</v>
      </c>
      <c r="P198" s="1" t="s">
        <v>1542</v>
      </c>
      <c r="Q198" s="1" t="b">
        <v>0</v>
      </c>
      <c r="R198" s="1" t="s">
        <v>1486</v>
      </c>
      <c r="S198" s="1"/>
      <c r="T198" s="1">
        <v>1</v>
      </c>
      <c r="U198" s="1"/>
      <c r="V198" s="1"/>
      <c r="W198" s="1" t="s">
        <v>1673</v>
      </c>
      <c r="X198" s="1">
        <v>1</v>
      </c>
    </row>
    <row r="199" spans="1:24" hidden="1" x14ac:dyDescent="0.35">
      <c r="A199" s="1" t="s">
        <v>19</v>
      </c>
      <c r="B199" s="1" t="s">
        <v>1404</v>
      </c>
      <c r="C199" s="1" t="s">
        <v>1730</v>
      </c>
      <c r="D199" s="1"/>
      <c r="E199" s="1"/>
      <c r="F199" s="1" t="s">
        <v>1484</v>
      </c>
      <c r="G199" s="1" t="s">
        <v>1405</v>
      </c>
      <c r="H199" s="1" t="s">
        <v>22</v>
      </c>
      <c r="I199" s="1">
        <v>3</v>
      </c>
      <c r="J199" s="1" t="s">
        <v>1679</v>
      </c>
      <c r="K199" s="1">
        <v>600</v>
      </c>
      <c r="L199" s="1"/>
      <c r="M199" s="1">
        <v>40000</v>
      </c>
      <c r="N199" s="1">
        <v>600</v>
      </c>
      <c r="O199" s="1" t="s">
        <v>1371</v>
      </c>
      <c r="P199" s="1" t="s">
        <v>1542</v>
      </c>
      <c r="Q199" s="1" t="b">
        <v>0</v>
      </c>
      <c r="R199" s="1" t="s">
        <v>1486</v>
      </c>
      <c r="S199" s="1"/>
      <c r="T199" s="1">
        <v>1</v>
      </c>
      <c r="U199" s="1"/>
      <c r="V199" s="1"/>
      <c r="W199" s="1" t="s">
        <v>1673</v>
      </c>
      <c r="X199" s="1">
        <v>1</v>
      </c>
    </row>
    <row r="200" spans="1:24" hidden="1" x14ac:dyDescent="0.35">
      <c r="A200" s="1" t="s">
        <v>19</v>
      </c>
      <c r="B200" s="1" t="s">
        <v>1404</v>
      </c>
      <c r="C200" s="1" t="s">
        <v>1731</v>
      </c>
      <c r="D200" s="1"/>
      <c r="E200" s="1"/>
      <c r="F200" s="1" t="s">
        <v>1484</v>
      </c>
      <c r="G200" s="1" t="s">
        <v>1405</v>
      </c>
      <c r="H200" s="1" t="s">
        <v>22</v>
      </c>
      <c r="I200" s="1">
        <v>1</v>
      </c>
      <c r="J200" s="1" t="s">
        <v>634</v>
      </c>
      <c r="K200" s="1">
        <v>4</v>
      </c>
      <c r="L200" s="1"/>
      <c r="M200" s="1">
        <v>500</v>
      </c>
      <c r="N200" s="1">
        <v>100</v>
      </c>
      <c r="O200" s="1" t="s">
        <v>1371</v>
      </c>
      <c r="P200" s="1" t="s">
        <v>1542</v>
      </c>
      <c r="Q200" s="1" t="b">
        <v>0</v>
      </c>
      <c r="R200" s="1" t="s">
        <v>1486</v>
      </c>
      <c r="S200" s="1"/>
      <c r="T200" s="1"/>
      <c r="U200" s="1"/>
      <c r="V200" s="1"/>
      <c r="W200" s="1" t="s">
        <v>1673</v>
      </c>
      <c r="X200" s="1">
        <v>1</v>
      </c>
    </row>
    <row r="201" spans="1:24" hidden="1" x14ac:dyDescent="0.35">
      <c r="A201" s="1" t="s">
        <v>19</v>
      </c>
      <c r="B201" s="1" t="s">
        <v>1404</v>
      </c>
      <c r="C201" s="1" t="s">
        <v>1732</v>
      </c>
      <c r="D201" s="1"/>
      <c r="E201" s="1"/>
      <c r="F201" s="1" t="s">
        <v>1484</v>
      </c>
      <c r="G201" s="1" t="s">
        <v>1405</v>
      </c>
      <c r="H201" s="1" t="s">
        <v>22</v>
      </c>
      <c r="I201" s="1">
        <v>1</v>
      </c>
      <c r="J201" s="1" t="s">
        <v>1679</v>
      </c>
      <c r="K201" s="1">
        <v>150</v>
      </c>
      <c r="L201" s="1"/>
      <c r="M201" s="1">
        <v>16000</v>
      </c>
      <c r="N201" s="1">
        <v>250</v>
      </c>
      <c r="O201" s="1" t="s">
        <v>1371</v>
      </c>
      <c r="P201" s="1" t="s">
        <v>1542</v>
      </c>
      <c r="Q201" s="1" t="b">
        <v>0</v>
      </c>
      <c r="R201" s="1" t="s">
        <v>1486</v>
      </c>
      <c r="S201" s="1"/>
      <c r="T201" s="1">
        <v>1</v>
      </c>
      <c r="U201" s="1"/>
      <c r="V201" s="1"/>
      <c r="W201" s="1" t="s">
        <v>1673</v>
      </c>
      <c r="X201" s="1">
        <v>1</v>
      </c>
    </row>
    <row r="202" spans="1:24" hidden="1" x14ac:dyDescent="0.35">
      <c r="A202" s="1" t="s">
        <v>19</v>
      </c>
      <c r="B202" s="1" t="s">
        <v>1404</v>
      </c>
      <c r="C202" s="1" t="s">
        <v>1733</v>
      </c>
      <c r="D202" s="1"/>
      <c r="E202" s="1"/>
      <c r="F202" s="1" t="s">
        <v>1484</v>
      </c>
      <c r="G202" s="1" t="s">
        <v>1405</v>
      </c>
      <c r="H202" s="1" t="s">
        <v>22</v>
      </c>
      <c r="I202" s="1">
        <v>3</v>
      </c>
      <c r="J202" s="1" t="s">
        <v>634</v>
      </c>
      <c r="K202" s="1">
        <v>5</v>
      </c>
      <c r="L202" s="1"/>
      <c r="M202" s="1">
        <v>500</v>
      </c>
      <c r="N202" s="1">
        <v>100</v>
      </c>
      <c r="O202" s="1" t="s">
        <v>1371</v>
      </c>
      <c r="P202" s="1" t="s">
        <v>1542</v>
      </c>
      <c r="Q202" s="1" t="b">
        <v>0</v>
      </c>
      <c r="R202" s="1" t="s">
        <v>1486</v>
      </c>
      <c r="S202" s="1"/>
      <c r="T202" s="1"/>
      <c r="U202" s="1"/>
      <c r="V202" s="1"/>
      <c r="W202" s="1" t="s">
        <v>1673</v>
      </c>
      <c r="X202" s="1">
        <v>1</v>
      </c>
    </row>
    <row r="203" spans="1:24" x14ac:dyDescent="0.35">
      <c r="A203" s="1" t="s">
        <v>19</v>
      </c>
      <c r="B203" s="1" t="s">
        <v>1404</v>
      </c>
      <c r="C203" s="1" t="s">
        <v>1734</v>
      </c>
      <c r="D203" s="1"/>
      <c r="E203" s="1"/>
      <c r="F203" s="1" t="s">
        <v>1537</v>
      </c>
      <c r="G203" s="1"/>
      <c r="H203" s="1" t="s">
        <v>22</v>
      </c>
      <c r="I203" s="1">
        <v>1</v>
      </c>
      <c r="J203" s="1" t="s">
        <v>1679</v>
      </c>
      <c r="K203" s="1">
        <v>150</v>
      </c>
      <c r="L203" s="1"/>
      <c r="M203" s="1">
        <v>16000</v>
      </c>
      <c r="N203" s="1">
        <v>250</v>
      </c>
      <c r="O203" s="1" t="s">
        <v>1371</v>
      </c>
      <c r="P203" s="1" t="s">
        <v>1542</v>
      </c>
      <c r="Q203" s="1" t="b">
        <v>0</v>
      </c>
      <c r="R203" s="1" t="s">
        <v>1486</v>
      </c>
      <c r="S203" s="1"/>
      <c r="T203" s="1">
        <v>1</v>
      </c>
      <c r="U203" s="1"/>
      <c r="V203" s="1"/>
      <c r="W203" s="1" t="s">
        <v>1687</v>
      </c>
      <c r="X203" s="1">
        <v>1</v>
      </c>
    </row>
    <row r="204" spans="1:24" hidden="1" x14ac:dyDescent="0.35">
      <c r="A204" s="1" t="s">
        <v>19</v>
      </c>
      <c r="B204" s="1" t="s">
        <v>1404</v>
      </c>
      <c r="C204" s="1" t="s">
        <v>1735</v>
      </c>
      <c r="D204" s="1"/>
      <c r="E204" s="1"/>
      <c r="F204" s="1" t="s">
        <v>1484</v>
      </c>
      <c r="G204" s="1" t="s">
        <v>1405</v>
      </c>
      <c r="H204" s="1" t="s">
        <v>22</v>
      </c>
      <c r="I204" s="1">
        <v>1</v>
      </c>
      <c r="J204" s="1" t="s">
        <v>634</v>
      </c>
      <c r="K204" s="1">
        <v>50</v>
      </c>
      <c r="L204" s="1"/>
      <c r="M204" s="1">
        <v>500</v>
      </c>
      <c r="N204" s="1">
        <v>100</v>
      </c>
      <c r="O204" s="1" t="s">
        <v>1371</v>
      </c>
      <c r="P204" s="1" t="s">
        <v>1542</v>
      </c>
      <c r="Q204" s="1" t="b">
        <v>0</v>
      </c>
      <c r="R204" s="1" t="s">
        <v>1486</v>
      </c>
      <c r="S204" s="1"/>
      <c r="T204" s="1"/>
      <c r="U204" s="1"/>
      <c r="V204" s="1"/>
      <c r="W204" s="1" t="s">
        <v>1673</v>
      </c>
      <c r="X204" s="1">
        <v>1</v>
      </c>
    </row>
    <row r="205" spans="1:24" hidden="1" x14ac:dyDescent="0.35">
      <c r="A205" s="1" t="s">
        <v>19</v>
      </c>
      <c r="B205" s="1" t="s">
        <v>1404</v>
      </c>
      <c r="C205" s="1" t="s">
        <v>1736</v>
      </c>
      <c r="D205" s="1"/>
      <c r="E205" s="1"/>
      <c r="F205" s="1" t="s">
        <v>1484</v>
      </c>
      <c r="G205" s="1" t="s">
        <v>1405</v>
      </c>
      <c r="H205" s="1" t="s">
        <v>22</v>
      </c>
      <c r="I205" s="1">
        <v>2</v>
      </c>
      <c r="J205" s="1" t="s">
        <v>634</v>
      </c>
      <c r="K205" s="1">
        <v>1</v>
      </c>
      <c r="L205" s="1"/>
      <c r="M205" s="1">
        <v>500</v>
      </c>
      <c r="N205" s="1">
        <v>100</v>
      </c>
      <c r="O205" s="1" t="s">
        <v>1371</v>
      </c>
      <c r="P205" s="1" t="s">
        <v>1542</v>
      </c>
      <c r="Q205" s="1" t="b">
        <v>0</v>
      </c>
      <c r="R205" s="1" t="s">
        <v>1486</v>
      </c>
      <c r="S205" s="1"/>
      <c r="T205" s="1"/>
      <c r="U205" s="1"/>
      <c r="V205" s="1"/>
      <c r="W205" s="1" t="s">
        <v>1673</v>
      </c>
      <c r="X205" s="1">
        <v>1</v>
      </c>
    </row>
    <row r="206" spans="1:24" hidden="1" x14ac:dyDescent="0.35">
      <c r="A206" s="1" t="s">
        <v>19</v>
      </c>
      <c r="B206" s="1" t="s">
        <v>1404</v>
      </c>
      <c r="C206" s="1" t="s">
        <v>1737</v>
      </c>
      <c r="D206" s="1"/>
      <c r="E206" s="1"/>
      <c r="F206" s="1" t="s">
        <v>1484</v>
      </c>
      <c r="G206" s="1" t="s">
        <v>1405</v>
      </c>
      <c r="H206" s="1" t="s">
        <v>22</v>
      </c>
      <c r="I206" s="1">
        <v>1</v>
      </c>
      <c r="J206" s="1" t="s">
        <v>634</v>
      </c>
      <c r="K206" s="1">
        <v>3</v>
      </c>
      <c r="L206" s="1"/>
      <c r="M206" s="1">
        <v>500</v>
      </c>
      <c r="N206" s="1">
        <v>100</v>
      </c>
      <c r="O206" s="1" t="s">
        <v>1371</v>
      </c>
      <c r="P206" s="1" t="s">
        <v>1542</v>
      </c>
      <c r="Q206" s="1" t="b">
        <v>0</v>
      </c>
      <c r="R206" s="1" t="s">
        <v>1486</v>
      </c>
      <c r="S206" s="1"/>
      <c r="T206" s="1"/>
      <c r="U206" s="1"/>
      <c r="V206" s="1"/>
      <c r="W206" s="1" t="s">
        <v>1673</v>
      </c>
      <c r="X206" s="1">
        <v>1</v>
      </c>
    </row>
    <row r="207" spans="1:24" hidden="1" x14ac:dyDescent="0.35">
      <c r="A207" s="1" t="s">
        <v>19</v>
      </c>
      <c r="B207" s="1" t="s">
        <v>1404</v>
      </c>
      <c r="C207" s="1" t="s">
        <v>1738</v>
      </c>
      <c r="D207" s="1"/>
      <c r="E207" s="1"/>
      <c r="F207" s="1" t="s">
        <v>1484</v>
      </c>
      <c r="G207" s="1" t="s">
        <v>1405</v>
      </c>
      <c r="H207" s="1" t="s">
        <v>22</v>
      </c>
      <c r="I207" s="1">
        <v>2</v>
      </c>
      <c r="J207" s="1" t="s">
        <v>1679</v>
      </c>
      <c r="K207" s="1">
        <v>600</v>
      </c>
      <c r="L207" s="1"/>
      <c r="M207" s="1">
        <v>25000</v>
      </c>
      <c r="N207" s="1">
        <v>400</v>
      </c>
      <c r="O207" s="1" t="s">
        <v>1371</v>
      </c>
      <c r="P207" s="1" t="s">
        <v>1542</v>
      </c>
      <c r="Q207" s="1" t="b">
        <v>0</v>
      </c>
      <c r="R207" s="1" t="s">
        <v>1486</v>
      </c>
      <c r="S207" s="1"/>
      <c r="T207" s="1">
        <v>1</v>
      </c>
      <c r="U207" s="1"/>
      <c r="V207" s="1"/>
      <c r="W207" s="1" t="s">
        <v>1673</v>
      </c>
      <c r="X207" s="1">
        <v>1</v>
      </c>
    </row>
    <row r="208" spans="1:24" hidden="1" x14ac:dyDescent="0.35">
      <c r="A208" s="1" t="s">
        <v>19</v>
      </c>
      <c r="B208" s="1" t="s">
        <v>1404</v>
      </c>
      <c r="C208" s="1" t="s">
        <v>1739</v>
      </c>
      <c r="D208" s="1"/>
      <c r="E208" s="1"/>
      <c r="F208" s="1" t="s">
        <v>1484</v>
      </c>
      <c r="G208" s="1" t="s">
        <v>1405</v>
      </c>
      <c r="H208" s="1" t="s">
        <v>22</v>
      </c>
      <c r="I208" s="1">
        <v>2</v>
      </c>
      <c r="J208" s="1" t="s">
        <v>1679</v>
      </c>
      <c r="K208" s="1">
        <v>600</v>
      </c>
      <c r="L208" s="1"/>
      <c r="M208" s="1">
        <v>40000</v>
      </c>
      <c r="N208" s="1">
        <v>600</v>
      </c>
      <c r="O208" s="1" t="s">
        <v>1371</v>
      </c>
      <c r="P208" s="1" t="s">
        <v>1542</v>
      </c>
      <c r="Q208" s="1" t="b">
        <v>0</v>
      </c>
      <c r="R208" s="1" t="s">
        <v>1486</v>
      </c>
      <c r="S208" s="1"/>
      <c r="T208" s="1">
        <v>1</v>
      </c>
      <c r="U208" s="1"/>
      <c r="V208" s="1"/>
      <c r="W208" s="1" t="s">
        <v>1673</v>
      </c>
      <c r="X208" s="1">
        <v>1</v>
      </c>
    </row>
    <row r="209" spans="1:24" hidden="1" x14ac:dyDescent="0.35">
      <c r="A209" s="1" t="s">
        <v>19</v>
      </c>
      <c r="B209" s="1" t="s">
        <v>1404</v>
      </c>
      <c r="C209" s="1" t="s">
        <v>1740</v>
      </c>
      <c r="D209" s="1"/>
      <c r="E209" s="1"/>
      <c r="F209" s="1" t="s">
        <v>1484</v>
      </c>
      <c r="G209" s="1" t="s">
        <v>1405</v>
      </c>
      <c r="H209" s="1" t="s">
        <v>22</v>
      </c>
      <c r="I209" s="1">
        <v>1</v>
      </c>
      <c r="J209" s="1" t="s">
        <v>634</v>
      </c>
      <c r="K209" s="1">
        <v>100</v>
      </c>
      <c r="L209" s="1"/>
      <c r="M209" s="1">
        <v>500</v>
      </c>
      <c r="N209" s="1">
        <v>100</v>
      </c>
      <c r="O209" s="1" t="s">
        <v>1371</v>
      </c>
      <c r="P209" s="1" t="s">
        <v>1542</v>
      </c>
      <c r="Q209" s="1" t="b">
        <v>0</v>
      </c>
      <c r="R209" s="1" t="s">
        <v>1486</v>
      </c>
      <c r="S209" s="1"/>
      <c r="T209" s="1"/>
      <c r="U209" s="1"/>
      <c r="V209" s="1"/>
      <c r="W209" s="1" t="s">
        <v>1673</v>
      </c>
      <c r="X209" s="1">
        <v>1</v>
      </c>
    </row>
    <row r="210" spans="1:24" hidden="1" x14ac:dyDescent="0.35">
      <c r="A210" s="1" t="s">
        <v>19</v>
      </c>
      <c r="B210" s="1" t="s">
        <v>1404</v>
      </c>
      <c r="C210" s="1" t="s">
        <v>1741</v>
      </c>
      <c r="D210" s="1"/>
      <c r="E210" s="1"/>
      <c r="F210" s="1" t="s">
        <v>1484</v>
      </c>
      <c r="G210" s="1" t="s">
        <v>1405</v>
      </c>
      <c r="H210" s="1" t="s">
        <v>22</v>
      </c>
      <c r="I210" s="1">
        <v>3</v>
      </c>
      <c r="J210" s="1" t="s">
        <v>634</v>
      </c>
      <c r="K210" s="1">
        <v>100</v>
      </c>
      <c r="L210" s="1"/>
      <c r="M210" s="1">
        <v>500</v>
      </c>
      <c r="N210" s="1">
        <v>100</v>
      </c>
      <c r="O210" s="1" t="s">
        <v>1371</v>
      </c>
      <c r="P210" s="1" t="s">
        <v>1542</v>
      </c>
      <c r="Q210" s="1" t="b">
        <v>0</v>
      </c>
      <c r="R210" s="1" t="s">
        <v>1486</v>
      </c>
      <c r="S210" s="1"/>
      <c r="T210" s="1"/>
      <c r="U210" s="1"/>
      <c r="V210" s="1"/>
      <c r="W210" s="1" t="s">
        <v>1673</v>
      </c>
      <c r="X210" s="1">
        <v>1</v>
      </c>
    </row>
    <row r="211" spans="1:24" hidden="1" x14ac:dyDescent="0.35">
      <c r="A211" s="1" t="s">
        <v>19</v>
      </c>
      <c r="B211" s="1" t="s">
        <v>1404</v>
      </c>
      <c r="C211" s="1" t="s">
        <v>1742</v>
      </c>
      <c r="D211" s="1"/>
      <c r="E211" s="1"/>
      <c r="F211" s="1" t="s">
        <v>1484</v>
      </c>
      <c r="G211" s="1" t="s">
        <v>1405</v>
      </c>
      <c r="H211" s="1" t="s">
        <v>22</v>
      </c>
      <c r="I211" s="1">
        <v>3</v>
      </c>
      <c r="J211" s="1" t="s">
        <v>634</v>
      </c>
      <c r="K211" s="1">
        <v>50</v>
      </c>
      <c r="L211" s="1"/>
      <c r="M211" s="1">
        <v>500</v>
      </c>
      <c r="N211" s="1">
        <v>100</v>
      </c>
      <c r="O211" s="1" t="s">
        <v>1371</v>
      </c>
      <c r="P211" s="1" t="s">
        <v>1542</v>
      </c>
      <c r="Q211" s="1" t="b">
        <v>0</v>
      </c>
      <c r="R211" s="1" t="s">
        <v>1486</v>
      </c>
      <c r="S211" s="1"/>
      <c r="T211" s="1"/>
      <c r="U211" s="1"/>
      <c r="V211" s="1"/>
      <c r="W211" s="1" t="s">
        <v>1673</v>
      </c>
      <c r="X211" s="1">
        <v>1</v>
      </c>
    </row>
    <row r="212" spans="1:24" x14ac:dyDescent="0.35">
      <c r="A212" s="1" t="s">
        <v>19</v>
      </c>
      <c r="B212" s="1" t="s">
        <v>1404</v>
      </c>
      <c r="C212" s="1" t="s">
        <v>1743</v>
      </c>
      <c r="D212" s="1"/>
      <c r="E212" s="1"/>
      <c r="F212" s="1" t="s">
        <v>1537</v>
      </c>
      <c r="G212" s="1"/>
      <c r="H212" s="1" t="s">
        <v>22</v>
      </c>
      <c r="I212" s="1">
        <v>3</v>
      </c>
      <c r="J212" s="1" t="s">
        <v>1679</v>
      </c>
      <c r="K212" s="1">
        <v>150</v>
      </c>
      <c r="L212" s="1"/>
      <c r="M212" s="1">
        <v>16000</v>
      </c>
      <c r="N212" s="1">
        <v>250</v>
      </c>
      <c r="O212" s="1" t="s">
        <v>1371</v>
      </c>
      <c r="P212" s="1" t="s">
        <v>1542</v>
      </c>
      <c r="Q212" s="1" t="b">
        <v>0</v>
      </c>
      <c r="R212" s="1" t="s">
        <v>1486</v>
      </c>
      <c r="S212" s="1"/>
      <c r="T212" s="1">
        <v>1</v>
      </c>
      <c r="U212" s="1"/>
      <c r="V212" s="1"/>
      <c r="W212" s="1" t="s">
        <v>1687</v>
      </c>
      <c r="X212" s="1">
        <v>1</v>
      </c>
    </row>
    <row r="213" spans="1:24" hidden="1" x14ac:dyDescent="0.35">
      <c r="A213" s="1" t="s">
        <v>19</v>
      </c>
      <c r="B213" s="1" t="s">
        <v>1404</v>
      </c>
      <c r="C213" s="1" t="s">
        <v>1744</v>
      </c>
      <c r="D213" s="1"/>
      <c r="E213" s="1"/>
      <c r="F213" s="1" t="s">
        <v>1484</v>
      </c>
      <c r="G213" s="1" t="s">
        <v>1405</v>
      </c>
      <c r="H213" s="1" t="s">
        <v>22</v>
      </c>
      <c r="I213" s="1">
        <v>3</v>
      </c>
      <c r="J213" s="1" t="s">
        <v>634</v>
      </c>
      <c r="K213" s="1">
        <v>50</v>
      </c>
      <c r="L213" s="1"/>
      <c r="M213" s="1">
        <v>500</v>
      </c>
      <c r="N213" s="1">
        <v>100</v>
      </c>
      <c r="O213" s="1" t="s">
        <v>1371</v>
      </c>
      <c r="P213" s="1" t="s">
        <v>1542</v>
      </c>
      <c r="Q213" s="1" t="b">
        <v>0</v>
      </c>
      <c r="R213" s="1" t="s">
        <v>1486</v>
      </c>
      <c r="S213" s="1"/>
      <c r="T213" s="1"/>
      <c r="U213" s="1"/>
      <c r="V213" s="1"/>
      <c r="W213" s="1" t="s">
        <v>1673</v>
      </c>
      <c r="X213" s="1">
        <v>1</v>
      </c>
    </row>
    <row r="214" spans="1:24" hidden="1" x14ac:dyDescent="0.35">
      <c r="A214" s="1" t="s">
        <v>19</v>
      </c>
      <c r="B214" s="1" t="s">
        <v>1404</v>
      </c>
      <c r="C214" s="1" t="s">
        <v>1745</v>
      </c>
      <c r="D214" s="1"/>
      <c r="E214" s="1"/>
      <c r="F214" s="1" t="s">
        <v>1484</v>
      </c>
      <c r="G214" s="1" t="s">
        <v>1405</v>
      </c>
      <c r="H214" s="1" t="s">
        <v>22</v>
      </c>
      <c r="I214" s="1">
        <v>1</v>
      </c>
      <c r="J214" s="1" t="s">
        <v>634</v>
      </c>
      <c r="K214" s="1">
        <v>50</v>
      </c>
      <c r="L214" s="1"/>
      <c r="M214" s="1">
        <v>500</v>
      </c>
      <c r="N214" s="1">
        <v>100</v>
      </c>
      <c r="O214" s="1" t="s">
        <v>1371</v>
      </c>
      <c r="P214" s="1" t="s">
        <v>1542</v>
      </c>
      <c r="Q214" s="1" t="b">
        <v>0</v>
      </c>
      <c r="R214" s="1" t="s">
        <v>1486</v>
      </c>
      <c r="S214" s="1"/>
      <c r="T214" s="1"/>
      <c r="U214" s="1"/>
      <c r="V214" s="1"/>
      <c r="W214" s="1" t="s">
        <v>1673</v>
      </c>
      <c r="X214" s="1">
        <v>1</v>
      </c>
    </row>
    <row r="215" spans="1:24" hidden="1" x14ac:dyDescent="0.35">
      <c r="A215" s="1" t="s">
        <v>19</v>
      </c>
      <c r="B215" s="1" t="s">
        <v>1404</v>
      </c>
      <c r="C215" s="1" t="s">
        <v>1746</v>
      </c>
      <c r="D215" s="1"/>
      <c r="E215" s="1"/>
      <c r="F215" s="1" t="s">
        <v>1484</v>
      </c>
      <c r="G215" s="1" t="s">
        <v>1405</v>
      </c>
      <c r="H215" s="1" t="s">
        <v>22</v>
      </c>
      <c r="I215" s="1">
        <v>3</v>
      </c>
      <c r="J215" s="1" t="s">
        <v>634</v>
      </c>
      <c r="K215" s="1">
        <v>10</v>
      </c>
      <c r="L215" s="1"/>
      <c r="M215" s="1">
        <v>500</v>
      </c>
      <c r="N215" s="1">
        <v>100</v>
      </c>
      <c r="O215" s="1" t="s">
        <v>1371</v>
      </c>
      <c r="P215" s="1" t="s">
        <v>1542</v>
      </c>
      <c r="Q215" s="1" t="b">
        <v>0</v>
      </c>
      <c r="R215" s="1" t="s">
        <v>1486</v>
      </c>
      <c r="S215" s="1"/>
      <c r="T215" s="1"/>
      <c r="U215" s="1"/>
      <c r="V215" s="1"/>
      <c r="W215" s="1" t="s">
        <v>1673</v>
      </c>
      <c r="X215" s="1">
        <v>1</v>
      </c>
    </row>
    <row r="216" spans="1:24" hidden="1" x14ac:dyDescent="0.35">
      <c r="A216" s="1" t="s">
        <v>19</v>
      </c>
      <c r="B216" s="1" t="s">
        <v>1404</v>
      </c>
      <c r="C216" s="1" t="s">
        <v>1747</v>
      </c>
      <c r="D216" s="1"/>
      <c r="E216" s="1"/>
      <c r="F216" s="1" t="s">
        <v>1484</v>
      </c>
      <c r="G216" s="1" t="s">
        <v>1405</v>
      </c>
      <c r="H216" s="1" t="s">
        <v>22</v>
      </c>
      <c r="I216" s="1">
        <v>2</v>
      </c>
      <c r="J216" s="1" t="s">
        <v>634</v>
      </c>
      <c r="K216" s="1">
        <v>4</v>
      </c>
      <c r="L216" s="1"/>
      <c r="M216" s="1">
        <v>500</v>
      </c>
      <c r="N216" s="1">
        <v>100</v>
      </c>
      <c r="O216" s="1" t="s">
        <v>1371</v>
      </c>
      <c r="P216" s="1" t="s">
        <v>1542</v>
      </c>
      <c r="Q216" s="1" t="b">
        <v>0</v>
      </c>
      <c r="R216" s="1" t="s">
        <v>1486</v>
      </c>
      <c r="S216" s="1"/>
      <c r="T216" s="1"/>
      <c r="U216" s="1"/>
      <c r="V216" s="1"/>
      <c r="W216" s="1" t="s">
        <v>1673</v>
      </c>
      <c r="X216" s="1">
        <v>1</v>
      </c>
    </row>
    <row r="217" spans="1:24" hidden="1" x14ac:dyDescent="0.35">
      <c r="A217" s="1" t="s">
        <v>19</v>
      </c>
      <c r="B217" s="1" t="s">
        <v>1404</v>
      </c>
      <c r="C217" s="1" t="s">
        <v>1748</v>
      </c>
      <c r="D217" s="1"/>
      <c r="E217" s="1"/>
      <c r="F217" s="1" t="s">
        <v>1484</v>
      </c>
      <c r="G217" s="1" t="s">
        <v>1405</v>
      </c>
      <c r="H217" s="1" t="s">
        <v>22</v>
      </c>
      <c r="I217" s="1">
        <v>1</v>
      </c>
      <c r="J217" s="1" t="s">
        <v>634</v>
      </c>
      <c r="K217" s="1">
        <v>3</v>
      </c>
      <c r="L217" s="1"/>
      <c r="M217" s="1">
        <v>500</v>
      </c>
      <c r="N217" s="1">
        <v>100</v>
      </c>
      <c r="O217" s="1" t="s">
        <v>1371</v>
      </c>
      <c r="P217" s="1" t="s">
        <v>1542</v>
      </c>
      <c r="Q217" s="1" t="b">
        <v>0</v>
      </c>
      <c r="R217" s="1" t="s">
        <v>1486</v>
      </c>
      <c r="S217" s="1"/>
      <c r="T217" s="1"/>
      <c r="U217" s="1"/>
      <c r="V217" s="1"/>
      <c r="W217" s="1" t="s">
        <v>1673</v>
      </c>
      <c r="X217" s="1">
        <v>1</v>
      </c>
    </row>
    <row r="218" spans="1:24" hidden="1" x14ac:dyDescent="0.35">
      <c r="A218" s="1" t="s">
        <v>19</v>
      </c>
      <c r="B218" s="1" t="s">
        <v>1404</v>
      </c>
      <c r="C218" s="1" t="s">
        <v>1749</v>
      </c>
      <c r="D218" s="1"/>
      <c r="E218" s="1"/>
      <c r="F218" s="1" t="s">
        <v>1484</v>
      </c>
      <c r="G218" s="1" t="s">
        <v>1405</v>
      </c>
      <c r="H218" s="1" t="s">
        <v>22</v>
      </c>
      <c r="I218" s="1">
        <v>3</v>
      </c>
      <c r="J218" s="1" t="s">
        <v>634</v>
      </c>
      <c r="K218" s="1">
        <v>100</v>
      </c>
      <c r="L218" s="1"/>
      <c r="M218" s="1">
        <v>500</v>
      </c>
      <c r="N218" s="1">
        <v>100</v>
      </c>
      <c r="O218" s="1" t="s">
        <v>1371</v>
      </c>
      <c r="P218" s="1" t="s">
        <v>1542</v>
      </c>
      <c r="Q218" s="1" t="b">
        <v>0</v>
      </c>
      <c r="R218" s="1" t="s">
        <v>1486</v>
      </c>
      <c r="S218" s="1"/>
      <c r="T218" s="1"/>
      <c r="U218" s="1"/>
      <c r="V218" s="1"/>
      <c r="W218" s="1" t="s">
        <v>1673</v>
      </c>
      <c r="X218" s="1">
        <v>1</v>
      </c>
    </row>
    <row r="219" spans="1:24" x14ac:dyDescent="0.35">
      <c r="A219" s="1" t="s">
        <v>19</v>
      </c>
      <c r="B219" s="1" t="s">
        <v>1404</v>
      </c>
      <c r="C219" s="1" t="s">
        <v>1750</v>
      </c>
      <c r="D219" s="1"/>
      <c r="E219" s="1"/>
      <c r="F219" s="1" t="s">
        <v>1537</v>
      </c>
      <c r="G219" s="1"/>
      <c r="H219" s="1" t="s">
        <v>22</v>
      </c>
      <c r="I219" s="1">
        <v>2</v>
      </c>
      <c r="J219" s="1" t="s">
        <v>1679</v>
      </c>
      <c r="K219" s="1">
        <v>150</v>
      </c>
      <c r="L219" s="1"/>
      <c r="M219" s="1">
        <v>16000</v>
      </c>
      <c r="N219" s="1">
        <v>250</v>
      </c>
      <c r="O219" s="1" t="s">
        <v>1371</v>
      </c>
      <c r="P219" s="1" t="s">
        <v>1542</v>
      </c>
      <c r="Q219" s="1" t="b">
        <v>0</v>
      </c>
      <c r="R219" s="1" t="s">
        <v>1486</v>
      </c>
      <c r="S219" s="1"/>
      <c r="T219" s="1">
        <v>1</v>
      </c>
      <c r="U219" s="1"/>
      <c r="V219" s="1"/>
      <c r="W219" s="1" t="s">
        <v>1687</v>
      </c>
      <c r="X219" s="1">
        <v>1</v>
      </c>
    </row>
    <row r="220" spans="1:24" hidden="1" x14ac:dyDescent="0.35">
      <c r="A220" s="1" t="s">
        <v>19</v>
      </c>
      <c r="B220" s="1" t="s">
        <v>1404</v>
      </c>
      <c r="C220" s="1" t="s">
        <v>1751</v>
      </c>
      <c r="D220" s="1"/>
      <c r="E220" s="1"/>
      <c r="F220" s="1" t="s">
        <v>1484</v>
      </c>
      <c r="G220" s="1" t="s">
        <v>1405</v>
      </c>
      <c r="H220" s="1" t="s">
        <v>22</v>
      </c>
      <c r="I220" s="1">
        <v>3</v>
      </c>
      <c r="J220" s="1" t="s">
        <v>634</v>
      </c>
      <c r="K220" s="1">
        <v>50</v>
      </c>
      <c r="L220" s="1"/>
      <c r="M220" s="1">
        <v>500</v>
      </c>
      <c r="N220" s="1">
        <v>100</v>
      </c>
      <c r="O220" s="1" t="s">
        <v>1371</v>
      </c>
      <c r="P220" s="1" t="s">
        <v>1542</v>
      </c>
      <c r="Q220" s="1" t="b">
        <v>0</v>
      </c>
      <c r="R220" s="1" t="s">
        <v>1486</v>
      </c>
      <c r="S220" s="1"/>
      <c r="T220" s="1"/>
      <c r="U220" s="1"/>
      <c r="V220" s="1"/>
      <c r="W220" s="1" t="s">
        <v>1673</v>
      </c>
      <c r="X220" s="1">
        <v>1</v>
      </c>
    </row>
    <row r="221" spans="1:24" hidden="1" x14ac:dyDescent="0.35">
      <c r="A221" s="1" t="s">
        <v>19</v>
      </c>
      <c r="B221" s="1" t="s">
        <v>1404</v>
      </c>
      <c r="C221" s="1" t="s">
        <v>1752</v>
      </c>
      <c r="D221" s="1"/>
      <c r="E221" s="1"/>
      <c r="F221" s="1" t="s">
        <v>1484</v>
      </c>
      <c r="G221" s="1" t="s">
        <v>1405</v>
      </c>
      <c r="H221" s="1" t="s">
        <v>22</v>
      </c>
      <c r="I221" s="1">
        <v>2</v>
      </c>
      <c r="J221" s="1" t="s">
        <v>634</v>
      </c>
      <c r="K221" s="1">
        <v>20</v>
      </c>
      <c r="L221" s="1"/>
      <c r="M221" s="1">
        <v>500</v>
      </c>
      <c r="N221" s="1">
        <v>100</v>
      </c>
      <c r="O221" s="1" t="s">
        <v>1371</v>
      </c>
      <c r="P221" s="1" t="s">
        <v>1542</v>
      </c>
      <c r="Q221" s="1" t="b">
        <v>0</v>
      </c>
      <c r="R221" s="1" t="s">
        <v>1486</v>
      </c>
      <c r="S221" s="1"/>
      <c r="T221" s="1"/>
      <c r="U221" s="1"/>
      <c r="V221" s="1"/>
      <c r="W221" s="1" t="s">
        <v>1676</v>
      </c>
      <c r="X221" s="1">
        <v>1</v>
      </c>
    </row>
    <row r="222" spans="1:24" hidden="1" x14ac:dyDescent="0.35">
      <c r="A222" s="1" t="s">
        <v>19</v>
      </c>
      <c r="B222" s="1" t="s">
        <v>1404</v>
      </c>
      <c r="C222" s="1" t="s">
        <v>1753</v>
      </c>
      <c r="D222" s="1"/>
      <c r="E222" s="1"/>
      <c r="F222" s="1" t="s">
        <v>1484</v>
      </c>
      <c r="G222" s="1" t="s">
        <v>1405</v>
      </c>
      <c r="H222" s="1" t="s">
        <v>22</v>
      </c>
      <c r="I222" s="1">
        <v>3</v>
      </c>
      <c r="J222" s="1" t="s">
        <v>634</v>
      </c>
      <c r="K222" s="1">
        <v>3</v>
      </c>
      <c r="L222" s="1"/>
      <c r="M222" s="1">
        <v>500</v>
      </c>
      <c r="N222" s="1">
        <v>100</v>
      </c>
      <c r="O222" s="1" t="s">
        <v>1371</v>
      </c>
      <c r="P222" s="1" t="s">
        <v>1542</v>
      </c>
      <c r="Q222" s="1" t="b">
        <v>0</v>
      </c>
      <c r="R222" s="1" t="s">
        <v>1486</v>
      </c>
      <c r="S222" s="1"/>
      <c r="T222" s="1"/>
      <c r="U222" s="1"/>
      <c r="V222" s="1"/>
      <c r="W222" s="1" t="s">
        <v>1673</v>
      </c>
      <c r="X222" s="1">
        <v>1</v>
      </c>
    </row>
    <row r="223" spans="1:24" hidden="1" x14ac:dyDescent="0.35">
      <c r="A223" s="1" t="s">
        <v>19</v>
      </c>
      <c r="B223" s="1" t="s">
        <v>1404</v>
      </c>
      <c r="C223" s="1" t="s">
        <v>1754</v>
      </c>
      <c r="D223" s="1"/>
      <c r="E223" s="1"/>
      <c r="F223" s="1" t="s">
        <v>1484</v>
      </c>
      <c r="G223" s="1" t="s">
        <v>1405</v>
      </c>
      <c r="H223" s="1" t="s">
        <v>22</v>
      </c>
      <c r="I223" s="1">
        <v>2</v>
      </c>
      <c r="J223" s="1" t="s">
        <v>634</v>
      </c>
      <c r="K223" s="1">
        <v>100</v>
      </c>
      <c r="L223" s="1"/>
      <c r="M223" s="1">
        <v>500</v>
      </c>
      <c r="N223" s="1">
        <v>100</v>
      </c>
      <c r="O223" s="1" t="s">
        <v>1371</v>
      </c>
      <c r="P223" s="1" t="s">
        <v>1542</v>
      </c>
      <c r="Q223" s="1" t="b">
        <v>0</v>
      </c>
      <c r="R223" s="1" t="s">
        <v>1486</v>
      </c>
      <c r="S223" s="1"/>
      <c r="T223" s="1"/>
      <c r="U223" s="1"/>
      <c r="V223" s="1"/>
      <c r="W223" s="1" t="s">
        <v>1673</v>
      </c>
      <c r="X223" s="1">
        <v>1</v>
      </c>
    </row>
    <row r="224" spans="1:24" hidden="1" x14ac:dyDescent="0.35">
      <c r="A224" s="1" t="s">
        <v>19</v>
      </c>
      <c r="B224" s="1" t="s">
        <v>1404</v>
      </c>
      <c r="C224" s="1" t="s">
        <v>1755</v>
      </c>
      <c r="D224" s="1"/>
      <c r="E224" s="1"/>
      <c r="F224" s="1" t="s">
        <v>1484</v>
      </c>
      <c r="G224" s="1" t="s">
        <v>1405</v>
      </c>
      <c r="H224" s="1" t="s">
        <v>22</v>
      </c>
      <c r="I224" s="1">
        <v>1</v>
      </c>
      <c r="J224" s="1" t="s">
        <v>634</v>
      </c>
      <c r="K224" s="1">
        <v>20</v>
      </c>
      <c r="L224" s="1"/>
      <c r="M224" s="1">
        <v>500</v>
      </c>
      <c r="N224" s="1">
        <v>100</v>
      </c>
      <c r="O224" s="1" t="s">
        <v>1371</v>
      </c>
      <c r="P224" s="1" t="s">
        <v>1542</v>
      </c>
      <c r="Q224" s="1" t="b">
        <v>0</v>
      </c>
      <c r="R224" s="1" t="s">
        <v>1486</v>
      </c>
      <c r="S224" s="1"/>
      <c r="T224" s="1"/>
      <c r="U224" s="1"/>
      <c r="V224" s="1"/>
      <c r="W224" s="1" t="s">
        <v>1676</v>
      </c>
      <c r="X224" s="1">
        <v>1</v>
      </c>
    </row>
    <row r="225" spans="1:24" hidden="1" x14ac:dyDescent="0.35">
      <c r="A225" s="1" t="s">
        <v>19</v>
      </c>
      <c r="B225" s="1" t="s">
        <v>1404</v>
      </c>
      <c r="C225" s="1" t="s">
        <v>1756</v>
      </c>
      <c r="D225" s="1"/>
      <c r="E225" s="1"/>
      <c r="F225" s="1" t="s">
        <v>1484</v>
      </c>
      <c r="G225" s="1" t="s">
        <v>1405</v>
      </c>
      <c r="H225" s="1" t="s">
        <v>22</v>
      </c>
      <c r="I225" s="1">
        <v>2</v>
      </c>
      <c r="J225" s="1" t="s">
        <v>634</v>
      </c>
      <c r="K225" s="1">
        <v>10</v>
      </c>
      <c r="L225" s="1"/>
      <c r="M225" s="1">
        <v>500</v>
      </c>
      <c r="N225" s="1">
        <v>100</v>
      </c>
      <c r="O225" s="1" t="s">
        <v>1371</v>
      </c>
      <c r="P225" s="1" t="s">
        <v>1542</v>
      </c>
      <c r="Q225" s="1" t="b">
        <v>0</v>
      </c>
      <c r="R225" s="1" t="s">
        <v>1486</v>
      </c>
      <c r="S225" s="1"/>
      <c r="T225" s="1"/>
      <c r="U225" s="1"/>
      <c r="V225" s="1"/>
      <c r="W225" s="1" t="s">
        <v>1673</v>
      </c>
      <c r="X225" s="1">
        <v>1</v>
      </c>
    </row>
    <row r="226" spans="1:24" hidden="1" x14ac:dyDescent="0.35">
      <c r="A226" s="1" t="s">
        <v>19</v>
      </c>
      <c r="B226" s="1" t="s">
        <v>1404</v>
      </c>
      <c r="C226" s="1" t="s">
        <v>1757</v>
      </c>
      <c r="D226" s="1"/>
      <c r="E226" s="1"/>
      <c r="F226" s="1" t="s">
        <v>1484</v>
      </c>
      <c r="G226" s="1" t="s">
        <v>1405</v>
      </c>
      <c r="H226" s="1" t="s">
        <v>22</v>
      </c>
      <c r="I226" s="1">
        <v>3</v>
      </c>
      <c r="J226" s="1" t="s">
        <v>634</v>
      </c>
      <c r="K226" s="1">
        <v>3</v>
      </c>
      <c r="L226" s="1"/>
      <c r="M226" s="1">
        <v>500</v>
      </c>
      <c r="N226" s="1">
        <v>100</v>
      </c>
      <c r="O226" s="1" t="s">
        <v>1371</v>
      </c>
      <c r="P226" s="1" t="s">
        <v>1542</v>
      </c>
      <c r="Q226" s="1" t="b">
        <v>0</v>
      </c>
      <c r="R226" s="1" t="s">
        <v>1486</v>
      </c>
      <c r="S226" s="1"/>
      <c r="T226" s="1"/>
      <c r="U226" s="1"/>
      <c r="V226" s="1"/>
      <c r="W226" s="1" t="s">
        <v>1673</v>
      </c>
      <c r="X226" s="1">
        <v>1</v>
      </c>
    </row>
    <row r="227" spans="1:24" hidden="1" x14ac:dyDescent="0.35">
      <c r="A227" s="1" t="s">
        <v>19</v>
      </c>
      <c r="B227" s="1" t="s">
        <v>1404</v>
      </c>
      <c r="C227" s="1" t="s">
        <v>1758</v>
      </c>
      <c r="D227" s="1"/>
      <c r="E227" s="1"/>
      <c r="F227" s="1" t="s">
        <v>1484</v>
      </c>
      <c r="G227" s="1" t="s">
        <v>1405</v>
      </c>
      <c r="H227" s="1" t="s">
        <v>22</v>
      </c>
      <c r="I227" s="1">
        <v>2</v>
      </c>
      <c r="J227" s="1" t="s">
        <v>634</v>
      </c>
      <c r="K227" s="1">
        <v>50</v>
      </c>
      <c r="L227" s="1"/>
      <c r="M227" s="1">
        <v>500</v>
      </c>
      <c r="N227" s="1">
        <v>100</v>
      </c>
      <c r="O227" s="1" t="s">
        <v>1371</v>
      </c>
      <c r="P227" s="1" t="s">
        <v>1542</v>
      </c>
      <c r="Q227" s="1" t="b">
        <v>0</v>
      </c>
      <c r="R227" s="1" t="s">
        <v>1486</v>
      </c>
      <c r="S227" s="1"/>
      <c r="T227" s="1"/>
      <c r="U227" s="1"/>
      <c r="V227" s="1"/>
      <c r="W227" s="1" t="s">
        <v>1673</v>
      </c>
      <c r="X227" s="1">
        <v>1</v>
      </c>
    </row>
    <row r="228" spans="1:24" hidden="1" x14ac:dyDescent="0.35">
      <c r="A228" s="1" t="s">
        <v>19</v>
      </c>
      <c r="B228" s="1" t="s">
        <v>1404</v>
      </c>
      <c r="C228" s="1" t="s">
        <v>1759</v>
      </c>
      <c r="D228" s="1"/>
      <c r="E228" s="1"/>
      <c r="F228" s="1" t="s">
        <v>1484</v>
      </c>
      <c r="G228" s="1" t="s">
        <v>1405</v>
      </c>
      <c r="H228" s="1" t="s">
        <v>22</v>
      </c>
      <c r="I228" s="1">
        <v>2</v>
      </c>
      <c r="J228" s="1" t="s">
        <v>634</v>
      </c>
      <c r="K228" s="1">
        <v>3</v>
      </c>
      <c r="L228" s="1"/>
      <c r="M228" s="1">
        <v>500</v>
      </c>
      <c r="N228" s="1">
        <v>100</v>
      </c>
      <c r="O228" s="1" t="s">
        <v>1371</v>
      </c>
      <c r="P228" s="1" t="s">
        <v>1542</v>
      </c>
      <c r="Q228" s="1" t="b">
        <v>0</v>
      </c>
      <c r="R228" s="1" t="s">
        <v>1486</v>
      </c>
      <c r="S228" s="1"/>
      <c r="T228" s="1"/>
      <c r="U228" s="1"/>
      <c r="V228" s="1"/>
      <c r="W228" s="1" t="s">
        <v>1673</v>
      </c>
      <c r="X228" s="1">
        <v>1</v>
      </c>
    </row>
    <row r="229" spans="1:24" hidden="1" x14ac:dyDescent="0.35">
      <c r="A229" s="1" t="s">
        <v>19</v>
      </c>
      <c r="B229" s="1" t="s">
        <v>1404</v>
      </c>
      <c r="C229" s="1" t="s">
        <v>1760</v>
      </c>
      <c r="D229" s="1"/>
      <c r="E229" s="1"/>
      <c r="F229" s="1" t="s">
        <v>1484</v>
      </c>
      <c r="G229" s="1" t="s">
        <v>1405</v>
      </c>
      <c r="H229" s="1" t="s">
        <v>22</v>
      </c>
      <c r="I229" s="1">
        <v>3</v>
      </c>
      <c r="J229" s="1" t="s">
        <v>634</v>
      </c>
      <c r="K229" s="1">
        <v>1</v>
      </c>
      <c r="L229" s="1"/>
      <c r="M229" s="1">
        <v>500</v>
      </c>
      <c r="N229" s="1">
        <v>100</v>
      </c>
      <c r="O229" s="1" t="s">
        <v>1371</v>
      </c>
      <c r="P229" s="1" t="s">
        <v>1542</v>
      </c>
      <c r="Q229" s="1" t="b">
        <v>0</v>
      </c>
      <c r="R229" s="1" t="s">
        <v>1486</v>
      </c>
      <c r="S229" s="1"/>
      <c r="T229" s="1"/>
      <c r="U229" s="1"/>
      <c r="V229" s="1"/>
      <c r="W229" s="1" t="s">
        <v>1673</v>
      </c>
      <c r="X229" s="1">
        <v>1</v>
      </c>
    </row>
    <row r="230" spans="1:24" hidden="1" x14ac:dyDescent="0.35">
      <c r="A230" s="1" t="s">
        <v>19</v>
      </c>
      <c r="B230" s="1" t="s">
        <v>1404</v>
      </c>
      <c r="C230" s="1" t="s">
        <v>1761</v>
      </c>
      <c r="D230" s="1"/>
      <c r="E230" s="1"/>
      <c r="F230" s="1" t="s">
        <v>1484</v>
      </c>
      <c r="G230" s="1" t="s">
        <v>1405</v>
      </c>
      <c r="H230" s="1" t="s">
        <v>22</v>
      </c>
      <c r="I230" s="1">
        <v>2</v>
      </c>
      <c r="J230" s="1" t="s">
        <v>634</v>
      </c>
      <c r="K230" s="1">
        <v>1</v>
      </c>
      <c r="L230" s="1"/>
      <c r="M230" s="1">
        <v>500</v>
      </c>
      <c r="N230" s="1">
        <v>100</v>
      </c>
      <c r="O230" s="1" t="s">
        <v>1371</v>
      </c>
      <c r="P230" s="1" t="s">
        <v>1542</v>
      </c>
      <c r="Q230" s="1" t="b">
        <v>0</v>
      </c>
      <c r="R230" s="1" t="s">
        <v>1486</v>
      </c>
      <c r="S230" s="1"/>
      <c r="T230" s="1"/>
      <c r="U230" s="1"/>
      <c r="V230" s="1"/>
      <c r="W230" s="1" t="s">
        <v>1673</v>
      </c>
      <c r="X230" s="1">
        <v>1</v>
      </c>
    </row>
    <row r="231" spans="1:24" hidden="1" x14ac:dyDescent="0.35">
      <c r="A231" s="1" t="s">
        <v>19</v>
      </c>
      <c r="B231" s="1" t="s">
        <v>1404</v>
      </c>
      <c r="C231" s="1" t="s">
        <v>1762</v>
      </c>
      <c r="D231" s="1"/>
      <c r="E231" s="1"/>
      <c r="F231" s="1" t="s">
        <v>1484</v>
      </c>
      <c r="G231" s="1" t="s">
        <v>1405</v>
      </c>
      <c r="H231" s="1" t="s">
        <v>22</v>
      </c>
      <c r="I231" s="1">
        <v>3</v>
      </c>
      <c r="J231" s="1" t="s">
        <v>634</v>
      </c>
      <c r="K231" s="1">
        <v>20</v>
      </c>
      <c r="L231" s="1"/>
      <c r="M231" s="1">
        <v>500</v>
      </c>
      <c r="N231" s="1">
        <v>100</v>
      </c>
      <c r="O231" s="1" t="s">
        <v>1371</v>
      </c>
      <c r="P231" s="1" t="s">
        <v>1542</v>
      </c>
      <c r="Q231" s="1" t="b">
        <v>0</v>
      </c>
      <c r="R231" s="1" t="s">
        <v>1486</v>
      </c>
      <c r="S231" s="1"/>
      <c r="T231" s="1"/>
      <c r="U231" s="1"/>
      <c r="V231" s="1"/>
      <c r="W231" s="1" t="s">
        <v>1673</v>
      </c>
      <c r="X231" s="1">
        <v>1</v>
      </c>
    </row>
    <row r="232" spans="1:24" hidden="1" x14ac:dyDescent="0.35">
      <c r="A232" s="1" t="s">
        <v>19</v>
      </c>
      <c r="B232" s="1" t="s">
        <v>1404</v>
      </c>
      <c r="C232" s="1" t="s">
        <v>1763</v>
      </c>
      <c r="D232" s="1"/>
      <c r="E232" s="1"/>
      <c r="F232" s="1" t="s">
        <v>1484</v>
      </c>
      <c r="G232" s="1" t="s">
        <v>1405</v>
      </c>
      <c r="H232" s="1" t="s">
        <v>22</v>
      </c>
      <c r="I232" s="1">
        <v>2</v>
      </c>
      <c r="J232" s="1" t="s">
        <v>634</v>
      </c>
      <c r="K232" s="1">
        <v>1</v>
      </c>
      <c r="L232" s="1"/>
      <c r="M232" s="1">
        <v>500</v>
      </c>
      <c r="N232" s="1">
        <v>100</v>
      </c>
      <c r="O232" s="1" t="s">
        <v>1371</v>
      </c>
      <c r="P232" s="1" t="s">
        <v>1542</v>
      </c>
      <c r="Q232" s="1" t="b">
        <v>0</v>
      </c>
      <c r="R232" s="1" t="s">
        <v>1486</v>
      </c>
      <c r="S232" s="1"/>
      <c r="T232" s="1"/>
      <c r="U232" s="1"/>
      <c r="V232" s="1"/>
      <c r="W232" s="1" t="s">
        <v>1673</v>
      </c>
      <c r="X232" s="1">
        <v>1</v>
      </c>
    </row>
    <row r="233" spans="1:24" hidden="1" x14ac:dyDescent="0.35">
      <c r="A233" s="1" t="s">
        <v>19</v>
      </c>
      <c r="B233" s="1" t="s">
        <v>1404</v>
      </c>
      <c r="C233" s="1" t="s">
        <v>1764</v>
      </c>
      <c r="D233" s="1"/>
      <c r="E233" s="1"/>
      <c r="F233" s="1" t="s">
        <v>1484</v>
      </c>
      <c r="G233" s="1" t="s">
        <v>1405</v>
      </c>
      <c r="H233" s="1" t="s">
        <v>22</v>
      </c>
      <c r="I233" s="1">
        <v>1</v>
      </c>
      <c r="J233" s="1" t="s">
        <v>634</v>
      </c>
      <c r="K233" s="1">
        <v>1</v>
      </c>
      <c r="L233" s="1"/>
      <c r="M233" s="1">
        <v>500</v>
      </c>
      <c r="N233" s="1">
        <v>100</v>
      </c>
      <c r="O233" s="1" t="s">
        <v>1371</v>
      </c>
      <c r="P233" s="1" t="s">
        <v>1542</v>
      </c>
      <c r="Q233" s="1" t="b">
        <v>0</v>
      </c>
      <c r="R233" s="1" t="s">
        <v>1486</v>
      </c>
      <c r="S233" s="1"/>
      <c r="T233" s="1"/>
      <c r="U233" s="1"/>
      <c r="V233" s="1"/>
      <c r="W233" s="1" t="s">
        <v>1673</v>
      </c>
      <c r="X233" s="1">
        <v>1</v>
      </c>
    </row>
    <row r="234" spans="1:24" hidden="1" x14ac:dyDescent="0.35">
      <c r="A234" s="1" t="s">
        <v>19</v>
      </c>
      <c r="B234" s="1" t="s">
        <v>1404</v>
      </c>
      <c r="C234" s="1" t="s">
        <v>1765</v>
      </c>
      <c r="D234" s="1"/>
      <c r="E234" s="1"/>
      <c r="F234" s="1" t="s">
        <v>1484</v>
      </c>
      <c r="G234" s="1" t="s">
        <v>1405</v>
      </c>
      <c r="H234" s="1" t="s">
        <v>22</v>
      </c>
      <c r="I234" s="1">
        <v>2</v>
      </c>
      <c r="J234" s="1" t="s">
        <v>1679</v>
      </c>
      <c r="K234" s="1">
        <v>150</v>
      </c>
      <c r="L234" s="1"/>
      <c r="M234" s="1">
        <v>16000</v>
      </c>
      <c r="N234" s="1">
        <v>250</v>
      </c>
      <c r="O234" s="1" t="s">
        <v>1371</v>
      </c>
      <c r="P234" s="1" t="s">
        <v>1542</v>
      </c>
      <c r="Q234" s="1" t="b">
        <v>0</v>
      </c>
      <c r="R234" s="1" t="s">
        <v>1486</v>
      </c>
      <c r="S234" s="1"/>
      <c r="T234" s="1">
        <v>1</v>
      </c>
      <c r="U234" s="1"/>
      <c r="V234" s="1"/>
      <c r="W234" s="1" t="s">
        <v>1673</v>
      </c>
      <c r="X234" s="1">
        <v>1</v>
      </c>
    </row>
    <row r="235" spans="1:24" hidden="1" x14ac:dyDescent="0.35">
      <c r="A235" s="1" t="s">
        <v>19</v>
      </c>
      <c r="B235" s="1" t="s">
        <v>1404</v>
      </c>
      <c r="C235" s="1" t="s">
        <v>1766</v>
      </c>
      <c r="D235" s="1"/>
      <c r="E235" s="1"/>
      <c r="F235" s="1" t="s">
        <v>1484</v>
      </c>
      <c r="G235" s="1" t="s">
        <v>1405</v>
      </c>
      <c r="H235" s="1" t="s">
        <v>22</v>
      </c>
      <c r="I235" s="1">
        <v>3</v>
      </c>
      <c r="J235" s="1" t="s">
        <v>634</v>
      </c>
      <c r="K235" s="1">
        <v>1</v>
      </c>
      <c r="L235" s="1"/>
      <c r="M235" s="1">
        <v>500</v>
      </c>
      <c r="N235" s="1">
        <v>100</v>
      </c>
      <c r="O235" s="1" t="s">
        <v>1371</v>
      </c>
      <c r="P235" s="1" t="s">
        <v>1542</v>
      </c>
      <c r="Q235" s="1" t="b">
        <v>0</v>
      </c>
      <c r="R235" s="1" t="s">
        <v>1486</v>
      </c>
      <c r="S235" s="1"/>
      <c r="T235" s="1"/>
      <c r="U235" s="1"/>
      <c r="V235" s="1"/>
      <c r="W235" s="1" t="s">
        <v>1673</v>
      </c>
      <c r="X235" s="1">
        <v>1</v>
      </c>
    </row>
    <row r="236" spans="1:24" hidden="1" x14ac:dyDescent="0.35">
      <c r="A236" s="1" t="s">
        <v>19</v>
      </c>
      <c r="B236" s="1" t="s">
        <v>1404</v>
      </c>
      <c r="C236" s="1" t="s">
        <v>1767</v>
      </c>
      <c r="D236" s="1"/>
      <c r="E236" s="1"/>
      <c r="F236" s="1" t="s">
        <v>1484</v>
      </c>
      <c r="G236" s="1" t="s">
        <v>1405</v>
      </c>
      <c r="H236" s="1" t="s">
        <v>22</v>
      </c>
      <c r="I236" s="1">
        <v>2</v>
      </c>
      <c r="J236" s="1" t="s">
        <v>634</v>
      </c>
      <c r="K236" s="1">
        <v>1</v>
      </c>
      <c r="L236" s="1"/>
      <c r="M236" s="1">
        <v>500</v>
      </c>
      <c r="N236" s="1">
        <v>100</v>
      </c>
      <c r="O236" s="1" t="s">
        <v>1371</v>
      </c>
      <c r="P236" s="1" t="s">
        <v>1542</v>
      </c>
      <c r="Q236" s="1" t="b">
        <v>0</v>
      </c>
      <c r="R236" s="1" t="s">
        <v>1486</v>
      </c>
      <c r="S236" s="1"/>
      <c r="T236" s="1"/>
      <c r="U236" s="1"/>
      <c r="V236" s="1"/>
      <c r="W236" s="1" t="s">
        <v>1673</v>
      </c>
      <c r="X236" s="1">
        <v>1</v>
      </c>
    </row>
    <row r="237" spans="1:24" hidden="1" x14ac:dyDescent="0.35">
      <c r="A237" s="1" t="s">
        <v>19</v>
      </c>
      <c r="B237" s="1" t="s">
        <v>1404</v>
      </c>
      <c r="C237" s="1" t="s">
        <v>1768</v>
      </c>
      <c r="D237" s="1"/>
      <c r="E237" s="1"/>
      <c r="F237" s="1" t="s">
        <v>1484</v>
      </c>
      <c r="G237" s="1" t="s">
        <v>1405</v>
      </c>
      <c r="H237" s="1" t="s">
        <v>22</v>
      </c>
      <c r="I237" s="1">
        <v>1</v>
      </c>
      <c r="J237" s="1" t="s">
        <v>634</v>
      </c>
      <c r="K237" s="1">
        <v>1</v>
      </c>
      <c r="L237" s="1"/>
      <c r="M237" s="1">
        <v>500</v>
      </c>
      <c r="N237" s="1">
        <v>100</v>
      </c>
      <c r="O237" s="1" t="s">
        <v>1371</v>
      </c>
      <c r="P237" s="1" t="s">
        <v>1542</v>
      </c>
      <c r="Q237" s="1" t="b">
        <v>0</v>
      </c>
      <c r="R237" s="1" t="s">
        <v>1486</v>
      </c>
      <c r="S237" s="1"/>
      <c r="T237" s="1"/>
      <c r="U237" s="1"/>
      <c r="V237" s="1"/>
      <c r="W237" s="1" t="s">
        <v>1673</v>
      </c>
      <c r="X237" s="1">
        <v>1</v>
      </c>
    </row>
    <row r="238" spans="1:24" hidden="1" x14ac:dyDescent="0.35">
      <c r="A238" s="1" t="s">
        <v>19</v>
      </c>
      <c r="B238" s="1" t="s">
        <v>1404</v>
      </c>
      <c r="C238" s="1" t="s">
        <v>1769</v>
      </c>
      <c r="D238" s="1"/>
      <c r="E238" s="1"/>
      <c r="F238" s="1" t="s">
        <v>1484</v>
      </c>
      <c r="G238" s="1" t="s">
        <v>1405</v>
      </c>
      <c r="H238" s="1" t="s">
        <v>22</v>
      </c>
      <c r="I238" s="1">
        <v>2</v>
      </c>
      <c r="J238" s="1" t="s">
        <v>634</v>
      </c>
      <c r="K238" s="1">
        <v>25</v>
      </c>
      <c r="L238" s="1"/>
      <c r="M238" s="1">
        <v>500</v>
      </c>
      <c r="N238" s="1">
        <v>100</v>
      </c>
      <c r="O238" s="1" t="s">
        <v>1371</v>
      </c>
      <c r="P238" s="1" t="s">
        <v>1542</v>
      </c>
      <c r="Q238" s="1" t="b">
        <v>0</v>
      </c>
      <c r="R238" s="1" t="s">
        <v>1486</v>
      </c>
      <c r="S238" s="1"/>
      <c r="T238" s="1"/>
      <c r="U238" s="1"/>
      <c r="V238" s="1"/>
      <c r="W238" s="1" t="s">
        <v>1673</v>
      </c>
      <c r="X238" s="1">
        <v>1</v>
      </c>
    </row>
    <row r="239" spans="1:24" hidden="1" x14ac:dyDescent="0.35">
      <c r="A239" s="1" t="s">
        <v>19</v>
      </c>
      <c r="B239" s="1" t="s">
        <v>1404</v>
      </c>
      <c r="C239" s="1" t="s">
        <v>1770</v>
      </c>
      <c r="D239" s="1"/>
      <c r="E239" s="1"/>
      <c r="F239" s="1" t="s">
        <v>1484</v>
      </c>
      <c r="G239" s="1" t="s">
        <v>1405</v>
      </c>
      <c r="H239" s="1" t="s">
        <v>22</v>
      </c>
      <c r="I239" s="1">
        <v>2</v>
      </c>
      <c r="J239" s="1" t="s">
        <v>634</v>
      </c>
      <c r="K239" s="1">
        <v>5</v>
      </c>
      <c r="L239" s="1"/>
      <c r="M239" s="1">
        <v>500</v>
      </c>
      <c r="N239" s="1">
        <v>100</v>
      </c>
      <c r="O239" s="1" t="s">
        <v>1371</v>
      </c>
      <c r="P239" s="1" t="s">
        <v>1542</v>
      </c>
      <c r="Q239" s="1" t="b">
        <v>0</v>
      </c>
      <c r="R239" s="1" t="s">
        <v>1486</v>
      </c>
      <c r="S239" s="1"/>
      <c r="T239" s="1"/>
      <c r="U239" s="1"/>
      <c r="V239" s="1"/>
      <c r="W239" s="1" t="s">
        <v>1673</v>
      </c>
      <c r="X239" s="1">
        <v>1</v>
      </c>
    </row>
    <row r="240" spans="1:24" hidden="1" x14ac:dyDescent="0.35">
      <c r="A240" s="1" t="s">
        <v>19</v>
      </c>
      <c r="B240" s="1" t="s">
        <v>1404</v>
      </c>
      <c r="C240" s="1" t="s">
        <v>1771</v>
      </c>
      <c r="D240" s="1"/>
      <c r="E240" s="1"/>
      <c r="F240" s="1" t="s">
        <v>1484</v>
      </c>
      <c r="G240" s="1" t="s">
        <v>1405</v>
      </c>
      <c r="H240" s="1" t="s">
        <v>22</v>
      </c>
      <c r="I240" s="1">
        <v>3</v>
      </c>
      <c r="J240" s="1" t="s">
        <v>1679</v>
      </c>
      <c r="K240" s="1">
        <v>600</v>
      </c>
      <c r="L240" s="1"/>
      <c r="M240" s="1">
        <v>25000</v>
      </c>
      <c r="N240" s="1">
        <v>400</v>
      </c>
      <c r="O240" s="1" t="s">
        <v>1371</v>
      </c>
      <c r="P240" s="1" t="s">
        <v>1542</v>
      </c>
      <c r="Q240" s="1" t="b">
        <v>0</v>
      </c>
      <c r="R240" s="1" t="s">
        <v>1486</v>
      </c>
      <c r="S240" s="1"/>
      <c r="T240" s="1">
        <v>1</v>
      </c>
      <c r="U240" s="1"/>
      <c r="V240" s="1"/>
      <c r="W240" s="1" t="s">
        <v>1673</v>
      </c>
      <c r="X240" s="1">
        <v>1</v>
      </c>
    </row>
    <row r="241" spans="1:24" hidden="1" x14ac:dyDescent="0.35">
      <c r="A241" s="1" t="s">
        <v>19</v>
      </c>
      <c r="B241" s="1" t="s">
        <v>1404</v>
      </c>
      <c r="C241" s="1" t="s">
        <v>1772</v>
      </c>
      <c r="D241" s="1"/>
      <c r="E241" s="1"/>
      <c r="F241" s="1" t="s">
        <v>1484</v>
      </c>
      <c r="G241" s="1" t="s">
        <v>1405</v>
      </c>
      <c r="H241" s="1" t="s">
        <v>22</v>
      </c>
      <c r="I241" s="1">
        <v>3</v>
      </c>
      <c r="J241" s="1" t="s">
        <v>634</v>
      </c>
      <c r="K241" s="1">
        <v>10</v>
      </c>
      <c r="L241" s="1"/>
      <c r="M241" s="1">
        <v>500</v>
      </c>
      <c r="N241" s="1">
        <v>100</v>
      </c>
      <c r="O241" s="1" t="s">
        <v>1371</v>
      </c>
      <c r="P241" s="1" t="s">
        <v>1542</v>
      </c>
      <c r="Q241" s="1" t="b">
        <v>0</v>
      </c>
      <c r="R241" s="1" t="s">
        <v>1486</v>
      </c>
      <c r="S241" s="1"/>
      <c r="T241" s="1"/>
      <c r="U241" s="1"/>
      <c r="V241" s="1"/>
      <c r="W241" s="1" t="s">
        <v>1673</v>
      </c>
      <c r="X241" s="1">
        <v>1</v>
      </c>
    </row>
    <row r="242" spans="1:24" x14ac:dyDescent="0.35">
      <c r="A242" s="1" t="s">
        <v>19</v>
      </c>
      <c r="B242" s="1" t="s">
        <v>1410</v>
      </c>
      <c r="C242" s="1" t="s">
        <v>1773</v>
      </c>
      <c r="D242" s="1"/>
      <c r="E242" s="1"/>
      <c r="F242" s="1" t="s">
        <v>1537</v>
      </c>
      <c r="G242" s="1"/>
      <c r="H242" s="1" t="s">
        <v>22</v>
      </c>
      <c r="I242" s="1" t="s">
        <v>119</v>
      </c>
      <c r="J242" s="1" t="s">
        <v>1774</v>
      </c>
      <c r="K242" s="1">
        <v>300</v>
      </c>
      <c r="L242" s="1"/>
      <c r="M242" s="1">
        <v>500</v>
      </c>
      <c r="N242" s="1">
        <v>100</v>
      </c>
      <c r="O242" s="1" t="s">
        <v>1371</v>
      </c>
      <c r="P242" s="1" t="s">
        <v>1542</v>
      </c>
      <c r="Q242" s="1" t="b">
        <v>0</v>
      </c>
      <c r="R242" s="1" t="s">
        <v>1486</v>
      </c>
      <c r="S242" s="1"/>
      <c r="T242" s="1"/>
      <c r="U242" s="1"/>
      <c r="V242" s="1"/>
      <c r="W242" s="1" t="s">
        <v>1775</v>
      </c>
      <c r="X242" s="1">
        <v>1</v>
      </c>
    </row>
    <row r="243" spans="1:24" x14ac:dyDescent="0.35">
      <c r="A243" s="1" t="s">
        <v>19</v>
      </c>
      <c r="B243" s="1" t="s">
        <v>1410</v>
      </c>
      <c r="C243" s="1" t="s">
        <v>1776</v>
      </c>
      <c r="D243" s="1"/>
      <c r="E243" s="1"/>
      <c r="F243" s="1" t="s">
        <v>1537</v>
      </c>
      <c r="G243" s="1"/>
      <c r="H243" s="1" t="s">
        <v>22</v>
      </c>
      <c r="I243" s="1" t="s">
        <v>119</v>
      </c>
      <c r="J243" s="1" t="s">
        <v>1774</v>
      </c>
      <c r="K243" s="1">
        <v>5</v>
      </c>
      <c r="L243" s="1"/>
      <c r="M243" s="1">
        <v>500</v>
      </c>
      <c r="N243" s="1">
        <v>100</v>
      </c>
      <c r="O243" s="1" t="s">
        <v>1371</v>
      </c>
      <c r="P243" s="1" t="s">
        <v>1542</v>
      </c>
      <c r="Q243" s="1" t="b">
        <v>0</v>
      </c>
      <c r="R243" s="1" t="s">
        <v>1486</v>
      </c>
      <c r="S243" s="1"/>
      <c r="T243" s="1"/>
      <c r="U243" s="1"/>
      <c r="V243" s="1"/>
      <c r="W243" s="1" t="s">
        <v>1775</v>
      </c>
      <c r="X243" s="1">
        <v>1</v>
      </c>
    </row>
    <row r="244" spans="1:24" x14ac:dyDescent="0.35">
      <c r="A244" s="1" t="s">
        <v>19</v>
      </c>
      <c r="B244" s="1" t="s">
        <v>1410</v>
      </c>
      <c r="C244" s="1" t="s">
        <v>1777</v>
      </c>
      <c r="D244" s="1"/>
      <c r="E244" s="1"/>
      <c r="F244" s="1" t="s">
        <v>1537</v>
      </c>
      <c r="G244" s="1"/>
      <c r="H244" s="1" t="s">
        <v>22</v>
      </c>
      <c r="I244" s="1" t="s">
        <v>119</v>
      </c>
      <c r="J244" s="1" t="s">
        <v>1774</v>
      </c>
      <c r="K244" s="1">
        <v>100</v>
      </c>
      <c r="L244" s="1"/>
      <c r="M244" s="1">
        <v>500</v>
      </c>
      <c r="N244" s="1">
        <v>100</v>
      </c>
      <c r="O244" s="1" t="s">
        <v>1371</v>
      </c>
      <c r="P244" s="1" t="s">
        <v>1542</v>
      </c>
      <c r="Q244" s="1" t="b">
        <v>0</v>
      </c>
      <c r="R244" s="1" t="s">
        <v>1486</v>
      </c>
      <c r="S244" s="1"/>
      <c r="T244" s="1"/>
      <c r="U244" s="1"/>
      <c r="V244" s="1"/>
      <c r="W244" s="1" t="s">
        <v>1775</v>
      </c>
      <c r="X244" s="1">
        <v>1</v>
      </c>
    </row>
    <row r="245" spans="1:24" x14ac:dyDescent="0.35">
      <c r="A245" s="1" t="s">
        <v>19</v>
      </c>
      <c r="B245" s="1" t="s">
        <v>1410</v>
      </c>
      <c r="C245" s="1" t="s">
        <v>1778</v>
      </c>
      <c r="D245" s="1"/>
      <c r="E245" s="1"/>
      <c r="F245" s="1" t="s">
        <v>1537</v>
      </c>
      <c r="G245" s="1"/>
      <c r="H245" s="1" t="s">
        <v>22</v>
      </c>
      <c r="I245" s="1" t="s">
        <v>119</v>
      </c>
      <c r="J245" s="1" t="s">
        <v>1774</v>
      </c>
      <c r="K245" s="1">
        <v>4</v>
      </c>
      <c r="L245" s="1"/>
      <c r="M245" s="1">
        <v>500</v>
      </c>
      <c r="N245" s="1">
        <v>100</v>
      </c>
      <c r="O245" s="1" t="s">
        <v>1371</v>
      </c>
      <c r="P245" s="1" t="s">
        <v>1542</v>
      </c>
      <c r="Q245" s="1" t="b">
        <v>0</v>
      </c>
      <c r="R245" s="1" t="s">
        <v>1486</v>
      </c>
      <c r="S245" s="1"/>
      <c r="T245" s="1"/>
      <c r="U245" s="1"/>
      <c r="V245" s="1"/>
      <c r="W245" s="1" t="s">
        <v>1775</v>
      </c>
      <c r="X245" s="1">
        <v>1</v>
      </c>
    </row>
    <row r="246" spans="1:24" x14ac:dyDescent="0.35">
      <c r="A246" s="1" t="s">
        <v>19</v>
      </c>
      <c r="B246" s="1" t="s">
        <v>1410</v>
      </c>
      <c r="C246" s="1" t="s">
        <v>1779</v>
      </c>
      <c r="D246" s="1"/>
      <c r="E246" s="1"/>
      <c r="F246" s="1" t="s">
        <v>1537</v>
      </c>
      <c r="G246" s="1"/>
      <c r="H246" s="1" t="s">
        <v>22</v>
      </c>
      <c r="I246" s="1" t="s">
        <v>119</v>
      </c>
      <c r="J246" s="1" t="s">
        <v>1774</v>
      </c>
      <c r="K246" s="1">
        <v>5</v>
      </c>
      <c r="L246" s="1"/>
      <c r="M246" s="1">
        <v>500</v>
      </c>
      <c r="N246" s="1">
        <v>100</v>
      </c>
      <c r="O246" s="1" t="s">
        <v>1371</v>
      </c>
      <c r="P246" s="1" t="s">
        <v>1542</v>
      </c>
      <c r="Q246" s="1" t="b">
        <v>0</v>
      </c>
      <c r="R246" s="1" t="s">
        <v>1486</v>
      </c>
      <c r="S246" s="1"/>
      <c r="T246" s="1"/>
      <c r="U246" s="1"/>
      <c r="V246" s="1"/>
      <c r="W246" s="1" t="s">
        <v>1775</v>
      </c>
      <c r="X246" s="1">
        <v>1</v>
      </c>
    </row>
    <row r="247" spans="1:24" x14ac:dyDescent="0.35">
      <c r="A247" s="1" t="s">
        <v>19</v>
      </c>
      <c r="B247" s="1" t="s">
        <v>1410</v>
      </c>
      <c r="C247" s="1" t="s">
        <v>1780</v>
      </c>
      <c r="D247" s="1"/>
      <c r="E247" s="1"/>
      <c r="F247" s="1" t="s">
        <v>1537</v>
      </c>
      <c r="G247" s="1"/>
      <c r="H247" s="1" t="s">
        <v>22</v>
      </c>
      <c r="I247" s="1" t="s">
        <v>119</v>
      </c>
      <c r="J247" s="1" t="s">
        <v>1774</v>
      </c>
      <c r="K247" s="1">
        <v>1</v>
      </c>
      <c r="L247" s="1"/>
      <c r="M247" s="1">
        <v>500</v>
      </c>
      <c r="N247" s="1">
        <v>100</v>
      </c>
      <c r="O247" s="1" t="s">
        <v>1371</v>
      </c>
      <c r="P247" s="1" t="s">
        <v>1542</v>
      </c>
      <c r="Q247" s="1" t="b">
        <v>0</v>
      </c>
      <c r="R247" s="1" t="s">
        <v>1486</v>
      </c>
      <c r="S247" s="1"/>
      <c r="T247" s="1"/>
      <c r="U247" s="1"/>
      <c r="V247" s="1"/>
      <c r="W247" s="1" t="s">
        <v>1781</v>
      </c>
      <c r="X247" s="1">
        <v>1</v>
      </c>
    </row>
    <row r="248" spans="1:24" x14ac:dyDescent="0.35">
      <c r="A248" s="1" t="s">
        <v>19</v>
      </c>
      <c r="B248" s="1" t="s">
        <v>1410</v>
      </c>
      <c r="C248" s="1" t="s">
        <v>1782</v>
      </c>
      <c r="D248" s="1"/>
      <c r="E248" s="1"/>
      <c r="F248" s="1" t="s">
        <v>1537</v>
      </c>
      <c r="G248" s="1"/>
      <c r="H248" s="1" t="s">
        <v>22</v>
      </c>
      <c r="I248" s="1" t="s">
        <v>119</v>
      </c>
      <c r="J248" s="1" t="s">
        <v>1774</v>
      </c>
      <c r="K248" s="1">
        <v>3</v>
      </c>
      <c r="L248" s="1"/>
      <c r="M248" s="1">
        <v>500</v>
      </c>
      <c r="N248" s="1">
        <v>100</v>
      </c>
      <c r="O248" s="1" t="s">
        <v>1371</v>
      </c>
      <c r="P248" s="1" t="s">
        <v>1542</v>
      </c>
      <c r="Q248" s="1" t="b">
        <v>0</v>
      </c>
      <c r="R248" s="1" t="s">
        <v>1486</v>
      </c>
      <c r="S248" s="1"/>
      <c r="T248" s="1"/>
      <c r="U248" s="1"/>
      <c r="V248" s="1"/>
      <c r="W248" s="1" t="s">
        <v>1775</v>
      </c>
      <c r="X248" s="1">
        <v>1</v>
      </c>
    </row>
    <row r="249" spans="1:24" x14ac:dyDescent="0.35">
      <c r="A249" s="1" t="s">
        <v>19</v>
      </c>
      <c r="B249" s="1" t="s">
        <v>1410</v>
      </c>
      <c r="C249" s="1" t="s">
        <v>1783</v>
      </c>
      <c r="D249" s="1"/>
      <c r="E249" s="1"/>
      <c r="F249" s="1" t="s">
        <v>1537</v>
      </c>
      <c r="G249" s="1"/>
      <c r="H249" s="1" t="s">
        <v>22</v>
      </c>
      <c r="I249" s="1" t="s">
        <v>119</v>
      </c>
      <c r="J249" s="1" t="s">
        <v>1774</v>
      </c>
      <c r="K249" s="1">
        <v>100</v>
      </c>
      <c r="L249" s="1"/>
      <c r="M249" s="1">
        <v>500</v>
      </c>
      <c r="N249" s="1">
        <v>100</v>
      </c>
      <c r="O249" s="1" t="s">
        <v>1371</v>
      </c>
      <c r="P249" s="1" t="s">
        <v>1542</v>
      </c>
      <c r="Q249" s="1" t="b">
        <v>0</v>
      </c>
      <c r="R249" s="1" t="s">
        <v>1486</v>
      </c>
      <c r="S249" s="1"/>
      <c r="T249" s="1"/>
      <c r="U249" s="1"/>
      <c r="V249" s="1"/>
      <c r="W249" s="1" t="s">
        <v>1775</v>
      </c>
      <c r="X249" s="1">
        <v>1</v>
      </c>
    </row>
    <row r="250" spans="1:24" x14ac:dyDescent="0.35">
      <c r="A250" s="1" t="s">
        <v>19</v>
      </c>
      <c r="B250" s="1" t="s">
        <v>1410</v>
      </c>
      <c r="C250" s="1" t="s">
        <v>1784</v>
      </c>
      <c r="D250" s="1"/>
      <c r="E250" s="1"/>
      <c r="F250" s="1" t="s">
        <v>1537</v>
      </c>
      <c r="G250" s="1"/>
      <c r="H250" s="1" t="s">
        <v>22</v>
      </c>
      <c r="I250" s="1" t="s">
        <v>119</v>
      </c>
      <c r="J250" s="1" t="s">
        <v>1774</v>
      </c>
      <c r="K250" s="1">
        <v>25</v>
      </c>
      <c r="L250" s="1"/>
      <c r="M250" s="1">
        <v>500</v>
      </c>
      <c r="N250" s="1">
        <v>100</v>
      </c>
      <c r="O250" s="1" t="s">
        <v>1371</v>
      </c>
      <c r="P250" s="1" t="s">
        <v>1542</v>
      </c>
      <c r="Q250" s="1" t="b">
        <v>0</v>
      </c>
      <c r="R250" s="1" t="s">
        <v>1486</v>
      </c>
      <c r="S250" s="1"/>
      <c r="T250" s="1"/>
      <c r="U250" s="1"/>
      <c r="V250" s="1"/>
      <c r="W250" s="1" t="s">
        <v>1775</v>
      </c>
      <c r="X250" s="1">
        <v>1</v>
      </c>
    </row>
    <row r="251" spans="1:24" x14ac:dyDescent="0.35">
      <c r="A251" s="1" t="s">
        <v>19</v>
      </c>
      <c r="B251" s="1" t="s">
        <v>1410</v>
      </c>
      <c r="C251" s="1" t="s">
        <v>1785</v>
      </c>
      <c r="D251" s="1"/>
      <c r="E251" s="1"/>
      <c r="F251" s="1" t="s">
        <v>1537</v>
      </c>
      <c r="G251" s="1"/>
      <c r="H251" s="1" t="s">
        <v>22</v>
      </c>
      <c r="I251" s="1" t="s">
        <v>119</v>
      </c>
      <c r="J251" s="1" t="s">
        <v>1774</v>
      </c>
      <c r="K251" s="1">
        <v>1</v>
      </c>
      <c r="L251" s="1"/>
      <c r="M251" s="1">
        <v>500</v>
      </c>
      <c r="N251" s="1">
        <v>100</v>
      </c>
      <c r="O251" s="1" t="s">
        <v>1371</v>
      </c>
      <c r="P251" s="1" t="s">
        <v>1542</v>
      </c>
      <c r="Q251" s="1" t="b">
        <v>0</v>
      </c>
      <c r="R251" s="1" t="s">
        <v>1486</v>
      </c>
      <c r="S251" s="1"/>
      <c r="T251" s="1"/>
      <c r="U251" s="1"/>
      <c r="V251" s="1"/>
      <c r="W251" s="1" t="s">
        <v>1775</v>
      </c>
      <c r="X251" s="1">
        <v>1</v>
      </c>
    </row>
    <row r="252" spans="1:24" x14ac:dyDescent="0.35">
      <c r="A252" s="1" t="s">
        <v>19</v>
      </c>
      <c r="B252" s="1" t="s">
        <v>1410</v>
      </c>
      <c r="C252" s="1" t="s">
        <v>1786</v>
      </c>
      <c r="D252" s="1"/>
      <c r="E252" s="1"/>
      <c r="F252" s="1" t="s">
        <v>1537</v>
      </c>
      <c r="G252" s="1"/>
      <c r="H252" s="1" t="s">
        <v>22</v>
      </c>
      <c r="I252" s="1" t="s">
        <v>119</v>
      </c>
      <c r="J252" s="1" t="s">
        <v>1774</v>
      </c>
      <c r="K252" s="1">
        <v>5</v>
      </c>
      <c r="L252" s="1"/>
      <c r="M252" s="1">
        <v>500</v>
      </c>
      <c r="N252" s="1">
        <v>100</v>
      </c>
      <c r="O252" s="1" t="s">
        <v>1371</v>
      </c>
      <c r="P252" s="1" t="s">
        <v>1542</v>
      </c>
      <c r="Q252" s="1" t="b">
        <v>0</v>
      </c>
      <c r="R252" s="1" t="s">
        <v>1486</v>
      </c>
      <c r="S252" s="1"/>
      <c r="T252" s="1"/>
      <c r="U252" s="1"/>
      <c r="V252" s="1"/>
      <c r="W252" s="1" t="s">
        <v>1775</v>
      </c>
      <c r="X252" s="1">
        <v>1</v>
      </c>
    </row>
    <row r="253" spans="1:24" x14ac:dyDescent="0.35">
      <c r="A253" s="1" t="s">
        <v>19</v>
      </c>
      <c r="B253" s="1" t="s">
        <v>1410</v>
      </c>
      <c r="C253" s="1" t="s">
        <v>1787</v>
      </c>
      <c r="D253" s="1"/>
      <c r="E253" s="1"/>
      <c r="F253" s="1" t="s">
        <v>1537</v>
      </c>
      <c r="G253" s="1"/>
      <c r="H253" s="1" t="s">
        <v>22</v>
      </c>
      <c r="I253" s="1" t="s">
        <v>119</v>
      </c>
      <c r="J253" s="1" t="s">
        <v>1774</v>
      </c>
      <c r="K253" s="1">
        <v>1</v>
      </c>
      <c r="L253" s="1"/>
      <c r="M253" s="1">
        <v>500</v>
      </c>
      <c r="N253" s="1">
        <v>100</v>
      </c>
      <c r="O253" s="1" t="s">
        <v>1371</v>
      </c>
      <c r="P253" s="1" t="s">
        <v>1542</v>
      </c>
      <c r="Q253" s="1" t="b">
        <v>0</v>
      </c>
      <c r="R253" s="1" t="s">
        <v>1486</v>
      </c>
      <c r="S253" s="1"/>
      <c r="T253" s="1"/>
      <c r="U253" s="1"/>
      <c r="V253" s="1"/>
      <c r="W253" s="1" t="s">
        <v>1775</v>
      </c>
      <c r="X253" s="1">
        <v>1</v>
      </c>
    </row>
    <row r="254" spans="1:24" x14ac:dyDescent="0.35">
      <c r="A254" s="1" t="s">
        <v>19</v>
      </c>
      <c r="B254" s="1" t="s">
        <v>1410</v>
      </c>
      <c r="C254" s="1" t="s">
        <v>1788</v>
      </c>
      <c r="D254" s="1"/>
      <c r="E254" s="1"/>
      <c r="F254" s="1" t="s">
        <v>1537</v>
      </c>
      <c r="G254" s="1"/>
      <c r="H254" s="1" t="s">
        <v>22</v>
      </c>
      <c r="I254" s="1" t="s">
        <v>119</v>
      </c>
      <c r="J254" s="1" t="s">
        <v>1774</v>
      </c>
      <c r="K254" s="1">
        <v>50</v>
      </c>
      <c r="L254" s="1"/>
      <c r="M254" s="1">
        <v>500</v>
      </c>
      <c r="N254" s="1">
        <v>100</v>
      </c>
      <c r="O254" s="1" t="s">
        <v>1371</v>
      </c>
      <c r="P254" s="1" t="s">
        <v>1542</v>
      </c>
      <c r="Q254" s="1" t="b">
        <v>0</v>
      </c>
      <c r="R254" s="1" t="s">
        <v>1486</v>
      </c>
      <c r="S254" s="1"/>
      <c r="T254" s="1"/>
      <c r="U254" s="1"/>
      <c r="V254" s="1"/>
      <c r="W254" s="1" t="s">
        <v>1775</v>
      </c>
      <c r="X254" s="1">
        <v>1</v>
      </c>
    </row>
    <row r="255" spans="1:24" x14ac:dyDescent="0.35">
      <c r="A255" s="1" t="s">
        <v>19</v>
      </c>
      <c r="B255" s="1" t="s">
        <v>1410</v>
      </c>
      <c r="C255" s="1" t="s">
        <v>1789</v>
      </c>
      <c r="D255" s="1"/>
      <c r="E255" s="1"/>
      <c r="F255" s="1" t="s">
        <v>1537</v>
      </c>
      <c r="G255" s="1"/>
      <c r="H255" s="1" t="s">
        <v>22</v>
      </c>
      <c r="I255" s="1" t="s">
        <v>119</v>
      </c>
      <c r="J255" s="1" t="s">
        <v>1774</v>
      </c>
      <c r="K255" s="1">
        <v>3</v>
      </c>
      <c r="L255" s="1"/>
      <c r="M255" s="1">
        <v>500</v>
      </c>
      <c r="N255" s="1">
        <v>100</v>
      </c>
      <c r="O255" s="1" t="s">
        <v>1371</v>
      </c>
      <c r="P255" s="1" t="s">
        <v>1542</v>
      </c>
      <c r="Q255" s="1" t="b">
        <v>0</v>
      </c>
      <c r="R255" s="1" t="s">
        <v>1486</v>
      </c>
      <c r="S255" s="1"/>
      <c r="T255" s="1"/>
      <c r="U255" s="1"/>
      <c r="V255" s="1"/>
      <c r="W255" s="1" t="s">
        <v>1775</v>
      </c>
      <c r="X255" s="1">
        <v>1</v>
      </c>
    </row>
    <row r="256" spans="1:24" x14ac:dyDescent="0.35">
      <c r="A256" s="1" t="s">
        <v>19</v>
      </c>
      <c r="B256" s="1" t="s">
        <v>1410</v>
      </c>
      <c r="C256" s="1" t="s">
        <v>1790</v>
      </c>
      <c r="D256" s="1"/>
      <c r="E256" s="1"/>
      <c r="F256" s="1" t="s">
        <v>1537</v>
      </c>
      <c r="G256" s="1"/>
      <c r="H256" s="1" t="s">
        <v>22</v>
      </c>
      <c r="I256" s="1" t="s">
        <v>119</v>
      </c>
      <c r="J256" s="1" t="s">
        <v>1774</v>
      </c>
      <c r="K256" s="1">
        <v>100</v>
      </c>
      <c r="L256" s="1"/>
      <c r="M256" s="1">
        <v>500</v>
      </c>
      <c r="N256" s="1">
        <v>100</v>
      </c>
      <c r="O256" s="1" t="s">
        <v>1371</v>
      </c>
      <c r="P256" s="1" t="s">
        <v>1542</v>
      </c>
      <c r="Q256" s="1" t="b">
        <v>0</v>
      </c>
      <c r="R256" s="1" t="s">
        <v>1486</v>
      </c>
      <c r="S256" s="1"/>
      <c r="T256" s="1"/>
      <c r="U256" s="1"/>
      <c r="V256" s="1"/>
      <c r="W256" s="1" t="s">
        <v>1775</v>
      </c>
      <c r="X256" s="1">
        <v>1</v>
      </c>
    </row>
    <row r="257" spans="1:24" x14ac:dyDescent="0.35">
      <c r="A257" s="1" t="s">
        <v>19</v>
      </c>
      <c r="B257" s="1" t="s">
        <v>1410</v>
      </c>
      <c r="C257" s="1" t="s">
        <v>1791</v>
      </c>
      <c r="D257" s="1"/>
      <c r="E257" s="1"/>
      <c r="F257" s="1" t="s">
        <v>1537</v>
      </c>
      <c r="G257" s="1"/>
      <c r="H257" s="1" t="s">
        <v>22</v>
      </c>
      <c r="I257" s="1" t="s">
        <v>119</v>
      </c>
      <c r="J257" s="1" t="s">
        <v>1774</v>
      </c>
      <c r="K257" s="1">
        <v>20</v>
      </c>
      <c r="L257" s="1"/>
      <c r="M257" s="1">
        <v>500</v>
      </c>
      <c r="N257" s="1">
        <v>100</v>
      </c>
      <c r="O257" s="1" t="s">
        <v>1371</v>
      </c>
      <c r="P257" s="1" t="s">
        <v>1542</v>
      </c>
      <c r="Q257" s="1" t="b">
        <v>0</v>
      </c>
      <c r="R257" s="1" t="s">
        <v>1486</v>
      </c>
      <c r="S257" s="1"/>
      <c r="T257" s="1"/>
      <c r="U257" s="1"/>
      <c r="V257" s="1"/>
      <c r="W257" s="1" t="s">
        <v>1775</v>
      </c>
      <c r="X257" s="1">
        <v>1</v>
      </c>
    </row>
    <row r="258" spans="1:24" x14ac:dyDescent="0.35">
      <c r="A258" s="1" t="s">
        <v>19</v>
      </c>
      <c r="B258" s="1" t="s">
        <v>1410</v>
      </c>
      <c r="C258" s="1" t="s">
        <v>1792</v>
      </c>
      <c r="D258" s="1"/>
      <c r="E258" s="1"/>
      <c r="F258" s="1" t="s">
        <v>1537</v>
      </c>
      <c r="G258" s="1"/>
      <c r="H258" s="1" t="s">
        <v>22</v>
      </c>
      <c r="I258" s="1" t="s">
        <v>119</v>
      </c>
      <c r="J258" s="1" t="s">
        <v>1774</v>
      </c>
      <c r="K258" s="1">
        <v>1</v>
      </c>
      <c r="L258" s="1"/>
      <c r="M258" s="1">
        <v>500</v>
      </c>
      <c r="N258" s="1">
        <v>100</v>
      </c>
      <c r="O258" s="1" t="s">
        <v>1371</v>
      </c>
      <c r="P258" s="1" t="s">
        <v>1542</v>
      </c>
      <c r="Q258" s="1" t="b">
        <v>0</v>
      </c>
      <c r="R258" s="1" t="s">
        <v>1486</v>
      </c>
      <c r="S258" s="1"/>
      <c r="T258" s="1"/>
      <c r="U258" s="1"/>
      <c r="V258" s="1"/>
      <c r="W258" s="1" t="s">
        <v>1775</v>
      </c>
      <c r="X258" s="1">
        <v>1</v>
      </c>
    </row>
    <row r="259" spans="1:24" x14ac:dyDescent="0.35">
      <c r="A259" s="1" t="s">
        <v>19</v>
      </c>
      <c r="B259" s="1" t="s">
        <v>1410</v>
      </c>
      <c r="C259" s="1" t="s">
        <v>1793</v>
      </c>
      <c r="D259" s="1"/>
      <c r="E259" s="1"/>
      <c r="F259" s="1" t="s">
        <v>1537</v>
      </c>
      <c r="G259" s="1"/>
      <c r="H259" s="1" t="s">
        <v>22</v>
      </c>
      <c r="I259" s="1" t="s">
        <v>119</v>
      </c>
      <c r="J259" s="1" t="s">
        <v>1774</v>
      </c>
      <c r="K259" s="1">
        <v>5</v>
      </c>
      <c r="L259" s="1"/>
      <c r="M259" s="1">
        <v>500</v>
      </c>
      <c r="N259" s="1">
        <v>100</v>
      </c>
      <c r="O259" s="1" t="s">
        <v>1371</v>
      </c>
      <c r="P259" s="1" t="s">
        <v>1542</v>
      </c>
      <c r="Q259" s="1" t="b">
        <v>0</v>
      </c>
      <c r="R259" s="1" t="s">
        <v>1486</v>
      </c>
      <c r="S259" s="1"/>
      <c r="T259" s="1"/>
      <c r="U259" s="1"/>
      <c r="V259" s="1"/>
      <c r="W259" s="1" t="s">
        <v>1775</v>
      </c>
      <c r="X259" s="1">
        <v>1</v>
      </c>
    </row>
    <row r="260" spans="1:24" x14ac:dyDescent="0.35">
      <c r="A260" s="1" t="s">
        <v>19</v>
      </c>
      <c r="B260" s="1" t="s">
        <v>1410</v>
      </c>
      <c r="C260" s="1" t="s">
        <v>1794</v>
      </c>
      <c r="D260" s="1"/>
      <c r="E260" s="1"/>
      <c r="F260" s="1" t="s">
        <v>1537</v>
      </c>
      <c r="G260" s="1"/>
      <c r="H260" s="1" t="s">
        <v>22</v>
      </c>
      <c r="I260" s="1" t="s">
        <v>119</v>
      </c>
      <c r="J260" s="1" t="s">
        <v>1774</v>
      </c>
      <c r="K260" s="1">
        <v>4</v>
      </c>
      <c r="L260" s="1"/>
      <c r="M260" s="1">
        <v>500</v>
      </c>
      <c r="N260" s="1">
        <v>100</v>
      </c>
      <c r="O260" s="1" t="s">
        <v>1371</v>
      </c>
      <c r="P260" s="1" t="s">
        <v>1542</v>
      </c>
      <c r="Q260" s="1" t="b">
        <v>0</v>
      </c>
      <c r="R260" s="1" t="s">
        <v>1486</v>
      </c>
      <c r="S260" s="1"/>
      <c r="T260" s="1"/>
      <c r="U260" s="1"/>
      <c r="V260" s="1"/>
      <c r="W260" s="1" t="s">
        <v>1775</v>
      </c>
      <c r="X260" s="1">
        <v>1</v>
      </c>
    </row>
    <row r="261" spans="1:24" x14ac:dyDescent="0.35">
      <c r="A261" s="1" t="s">
        <v>19</v>
      </c>
      <c r="B261" s="1" t="s">
        <v>1410</v>
      </c>
      <c r="C261" s="1" t="s">
        <v>1795</v>
      </c>
      <c r="D261" s="1"/>
      <c r="E261" s="1"/>
      <c r="F261" s="1" t="s">
        <v>1537</v>
      </c>
      <c r="G261" s="1"/>
      <c r="H261" s="1" t="s">
        <v>22</v>
      </c>
      <c r="I261" s="1" t="s">
        <v>119</v>
      </c>
      <c r="J261" s="1" t="s">
        <v>1774</v>
      </c>
      <c r="K261" s="1">
        <v>50</v>
      </c>
      <c r="L261" s="1"/>
      <c r="M261" s="1">
        <v>500</v>
      </c>
      <c r="N261" s="1">
        <v>100</v>
      </c>
      <c r="O261" s="1" t="s">
        <v>1371</v>
      </c>
      <c r="P261" s="1" t="s">
        <v>1542</v>
      </c>
      <c r="Q261" s="1" t="b">
        <v>0</v>
      </c>
      <c r="R261" s="1" t="s">
        <v>1486</v>
      </c>
      <c r="S261" s="1"/>
      <c r="T261" s="1"/>
      <c r="U261" s="1"/>
      <c r="V261" s="1"/>
      <c r="W261" s="1" t="s">
        <v>1775</v>
      </c>
      <c r="X261" s="1">
        <v>1</v>
      </c>
    </row>
    <row r="262" spans="1:24" x14ac:dyDescent="0.35">
      <c r="A262" s="1" t="s">
        <v>19</v>
      </c>
      <c r="B262" s="1" t="s">
        <v>1410</v>
      </c>
      <c r="C262" s="1" t="s">
        <v>1796</v>
      </c>
      <c r="D262" s="1"/>
      <c r="E262" s="1"/>
      <c r="F262" s="1" t="s">
        <v>1537</v>
      </c>
      <c r="G262" s="1"/>
      <c r="H262" s="1" t="s">
        <v>22</v>
      </c>
      <c r="I262" s="1" t="s">
        <v>119</v>
      </c>
      <c r="J262" s="1" t="s">
        <v>1774</v>
      </c>
      <c r="K262" s="1">
        <v>50</v>
      </c>
      <c r="L262" s="1"/>
      <c r="M262" s="1">
        <v>500</v>
      </c>
      <c r="N262" s="1">
        <v>100</v>
      </c>
      <c r="O262" s="1" t="s">
        <v>1371</v>
      </c>
      <c r="P262" s="1" t="s">
        <v>1542</v>
      </c>
      <c r="Q262" s="1" t="b">
        <v>0</v>
      </c>
      <c r="R262" s="1" t="s">
        <v>1486</v>
      </c>
      <c r="S262" s="1"/>
      <c r="T262" s="1"/>
      <c r="U262" s="1"/>
      <c r="V262" s="1"/>
      <c r="W262" s="1" t="s">
        <v>1775</v>
      </c>
      <c r="X262" s="1">
        <v>1</v>
      </c>
    </row>
    <row r="263" spans="1:24" x14ac:dyDescent="0.35">
      <c r="A263" s="1" t="s">
        <v>19</v>
      </c>
      <c r="B263" s="1" t="s">
        <v>1410</v>
      </c>
      <c r="C263" s="1" t="s">
        <v>1797</v>
      </c>
      <c r="D263" s="1"/>
      <c r="E263" s="1"/>
      <c r="F263" s="1" t="s">
        <v>1537</v>
      </c>
      <c r="G263" s="1"/>
      <c r="H263" s="1" t="s">
        <v>22</v>
      </c>
      <c r="I263" s="1" t="s">
        <v>119</v>
      </c>
      <c r="J263" s="1" t="s">
        <v>1774</v>
      </c>
      <c r="K263" s="1">
        <v>100</v>
      </c>
      <c r="L263" s="1"/>
      <c r="M263" s="1">
        <v>500</v>
      </c>
      <c r="N263" s="1">
        <v>100</v>
      </c>
      <c r="O263" s="1" t="s">
        <v>1371</v>
      </c>
      <c r="P263" s="1" t="s">
        <v>1542</v>
      </c>
      <c r="Q263" s="1" t="b">
        <v>0</v>
      </c>
      <c r="R263" s="1" t="s">
        <v>1486</v>
      </c>
      <c r="S263" s="1"/>
      <c r="T263" s="1"/>
      <c r="U263" s="1"/>
      <c r="V263" s="1"/>
      <c r="W263" s="1" t="s">
        <v>1775</v>
      </c>
      <c r="X263" s="1">
        <v>1</v>
      </c>
    </row>
    <row r="264" spans="1:24" x14ac:dyDescent="0.35">
      <c r="A264" s="1" t="s">
        <v>19</v>
      </c>
      <c r="B264" s="1" t="s">
        <v>1410</v>
      </c>
      <c r="C264" s="1" t="s">
        <v>1798</v>
      </c>
      <c r="D264" s="1"/>
      <c r="E264" s="1"/>
      <c r="F264" s="1" t="s">
        <v>1537</v>
      </c>
      <c r="G264" s="1"/>
      <c r="H264" s="1" t="s">
        <v>22</v>
      </c>
      <c r="I264" s="1" t="s">
        <v>119</v>
      </c>
      <c r="J264" s="1" t="s">
        <v>1774</v>
      </c>
      <c r="K264" s="1">
        <v>3</v>
      </c>
      <c r="L264" s="1"/>
      <c r="M264" s="1">
        <v>500</v>
      </c>
      <c r="N264" s="1">
        <v>100</v>
      </c>
      <c r="O264" s="1" t="s">
        <v>1371</v>
      </c>
      <c r="P264" s="1" t="s">
        <v>1542</v>
      </c>
      <c r="Q264" s="1" t="b">
        <v>0</v>
      </c>
      <c r="R264" s="1" t="s">
        <v>1486</v>
      </c>
      <c r="S264" s="1"/>
      <c r="T264" s="1"/>
      <c r="U264" s="1"/>
      <c r="V264" s="1"/>
      <c r="W264" s="1" t="s">
        <v>1775</v>
      </c>
      <c r="X264" s="1">
        <v>1</v>
      </c>
    </row>
    <row r="265" spans="1:24" x14ac:dyDescent="0.35">
      <c r="A265" s="1" t="s">
        <v>19</v>
      </c>
      <c r="B265" s="1" t="s">
        <v>1410</v>
      </c>
      <c r="C265" s="1" t="s">
        <v>1799</v>
      </c>
      <c r="D265" s="1"/>
      <c r="E265" s="1"/>
      <c r="F265" s="1" t="s">
        <v>1537</v>
      </c>
      <c r="G265" s="1"/>
      <c r="H265" s="1" t="s">
        <v>22</v>
      </c>
      <c r="I265" s="1" t="s">
        <v>119</v>
      </c>
      <c r="J265" s="1" t="s">
        <v>1774</v>
      </c>
      <c r="K265" s="1">
        <v>10</v>
      </c>
      <c r="L265" s="1"/>
      <c r="M265" s="1">
        <v>500</v>
      </c>
      <c r="N265" s="1">
        <v>100</v>
      </c>
      <c r="O265" s="1" t="s">
        <v>1371</v>
      </c>
      <c r="P265" s="1" t="s">
        <v>1542</v>
      </c>
      <c r="Q265" s="1" t="b">
        <v>0</v>
      </c>
      <c r="R265" s="1" t="s">
        <v>1486</v>
      </c>
      <c r="S265" s="1"/>
      <c r="T265" s="1"/>
      <c r="U265" s="1"/>
      <c r="V265" s="1"/>
      <c r="W265" s="1" t="s">
        <v>1775</v>
      </c>
      <c r="X265" s="1">
        <v>1</v>
      </c>
    </row>
    <row r="266" spans="1:24" x14ac:dyDescent="0.35">
      <c r="A266" s="1" t="s">
        <v>19</v>
      </c>
      <c r="B266" s="1" t="s">
        <v>1410</v>
      </c>
      <c r="C266" s="1" t="s">
        <v>1800</v>
      </c>
      <c r="D266" s="1"/>
      <c r="E266" s="1"/>
      <c r="F266" s="1" t="s">
        <v>1537</v>
      </c>
      <c r="G266" s="1"/>
      <c r="H266" s="1" t="s">
        <v>22</v>
      </c>
      <c r="I266" s="1" t="s">
        <v>119</v>
      </c>
      <c r="J266" s="1" t="s">
        <v>1774</v>
      </c>
      <c r="K266" s="1">
        <v>1</v>
      </c>
      <c r="L266" s="1"/>
      <c r="M266" s="1">
        <v>500</v>
      </c>
      <c r="N266" s="1">
        <v>100</v>
      </c>
      <c r="O266" s="1" t="s">
        <v>1371</v>
      </c>
      <c r="P266" s="1" t="s">
        <v>1542</v>
      </c>
      <c r="Q266" s="1" t="b">
        <v>0</v>
      </c>
      <c r="R266" s="1" t="s">
        <v>1486</v>
      </c>
      <c r="S266" s="1"/>
      <c r="T266" s="1"/>
      <c r="U266" s="1"/>
      <c r="V266" s="1"/>
      <c r="W266" s="1" t="s">
        <v>1781</v>
      </c>
      <c r="X266" s="1">
        <v>1</v>
      </c>
    </row>
    <row r="267" spans="1:24" x14ac:dyDescent="0.35">
      <c r="A267" s="1" t="s">
        <v>19</v>
      </c>
      <c r="B267" s="1" t="s">
        <v>1410</v>
      </c>
      <c r="C267" s="1" t="s">
        <v>1801</v>
      </c>
      <c r="D267" s="1"/>
      <c r="E267" s="1"/>
      <c r="F267" s="1" t="s">
        <v>1537</v>
      </c>
      <c r="G267" s="1"/>
      <c r="H267" s="1" t="s">
        <v>22</v>
      </c>
      <c r="I267" s="1" t="s">
        <v>119</v>
      </c>
      <c r="J267" s="1" t="s">
        <v>1774</v>
      </c>
      <c r="K267" s="1">
        <v>1</v>
      </c>
      <c r="L267" s="1"/>
      <c r="M267" s="1">
        <v>500</v>
      </c>
      <c r="N267" s="1">
        <v>100</v>
      </c>
      <c r="O267" s="1" t="s">
        <v>1371</v>
      </c>
      <c r="P267" s="1" t="s">
        <v>1542</v>
      </c>
      <c r="Q267" s="1" t="b">
        <v>0</v>
      </c>
      <c r="R267" s="1" t="s">
        <v>1486</v>
      </c>
      <c r="S267" s="1"/>
      <c r="T267" s="1"/>
      <c r="U267" s="1"/>
      <c r="V267" s="1"/>
      <c r="W267" s="1" t="s">
        <v>1775</v>
      </c>
      <c r="X267" s="1">
        <v>1</v>
      </c>
    </row>
    <row r="268" spans="1:24" x14ac:dyDescent="0.35">
      <c r="A268" s="1" t="s">
        <v>19</v>
      </c>
      <c r="B268" s="1" t="s">
        <v>1410</v>
      </c>
      <c r="C268" s="1" t="s">
        <v>1802</v>
      </c>
      <c r="D268" s="1"/>
      <c r="E268" s="1"/>
      <c r="F268" s="1" t="s">
        <v>1537</v>
      </c>
      <c r="G268" s="1"/>
      <c r="H268" s="1" t="s">
        <v>22</v>
      </c>
      <c r="I268" s="1" t="s">
        <v>119</v>
      </c>
      <c r="J268" s="1" t="s">
        <v>1774</v>
      </c>
      <c r="K268" s="1">
        <v>1</v>
      </c>
      <c r="L268" s="1"/>
      <c r="M268" s="1">
        <v>500</v>
      </c>
      <c r="N268" s="1">
        <v>100</v>
      </c>
      <c r="O268" s="1" t="s">
        <v>1371</v>
      </c>
      <c r="P268" s="1" t="s">
        <v>1542</v>
      </c>
      <c r="Q268" s="1" t="b">
        <v>0</v>
      </c>
      <c r="R268" s="1" t="s">
        <v>1486</v>
      </c>
      <c r="S268" s="1"/>
      <c r="T268" s="1"/>
      <c r="U268" s="1"/>
      <c r="V268" s="1"/>
      <c r="W268" s="1" t="s">
        <v>1775</v>
      </c>
      <c r="X268" s="1">
        <v>1</v>
      </c>
    </row>
    <row r="269" spans="1:24" x14ac:dyDescent="0.35">
      <c r="A269" s="1" t="s">
        <v>19</v>
      </c>
      <c r="B269" s="1" t="s">
        <v>1410</v>
      </c>
      <c r="C269" s="1" t="s">
        <v>1803</v>
      </c>
      <c r="D269" s="1"/>
      <c r="E269" s="1"/>
      <c r="F269" s="1" t="s">
        <v>1537</v>
      </c>
      <c r="G269" s="1"/>
      <c r="H269" s="1" t="s">
        <v>22</v>
      </c>
      <c r="I269" s="1" t="s">
        <v>119</v>
      </c>
      <c r="J269" s="1" t="s">
        <v>1774</v>
      </c>
      <c r="K269" s="1">
        <v>25</v>
      </c>
      <c r="L269" s="1"/>
      <c r="M269" s="1">
        <v>500</v>
      </c>
      <c r="N269" s="1">
        <v>100</v>
      </c>
      <c r="O269" s="1" t="s">
        <v>1371</v>
      </c>
      <c r="P269" s="1" t="s">
        <v>1542</v>
      </c>
      <c r="Q269" s="1" t="b">
        <v>0</v>
      </c>
      <c r="R269" s="1" t="s">
        <v>1486</v>
      </c>
      <c r="S269" s="1"/>
      <c r="T269" s="1"/>
      <c r="U269" s="1"/>
      <c r="V269" s="1"/>
      <c r="W269" s="1" t="s">
        <v>1775</v>
      </c>
      <c r="X269" s="1">
        <v>1</v>
      </c>
    </row>
    <row r="270" spans="1:24" x14ac:dyDescent="0.35">
      <c r="A270" s="1" t="s">
        <v>19</v>
      </c>
      <c r="B270" s="1" t="s">
        <v>1410</v>
      </c>
      <c r="C270" s="1" t="s">
        <v>1804</v>
      </c>
      <c r="D270" s="1"/>
      <c r="E270" s="1"/>
      <c r="F270" s="1" t="s">
        <v>1537</v>
      </c>
      <c r="G270" s="1"/>
      <c r="H270" s="1" t="s">
        <v>22</v>
      </c>
      <c r="I270" s="1" t="s">
        <v>119</v>
      </c>
      <c r="J270" s="1" t="s">
        <v>1774</v>
      </c>
      <c r="K270" s="1">
        <v>20</v>
      </c>
      <c r="L270" s="1"/>
      <c r="M270" s="1">
        <v>500</v>
      </c>
      <c r="N270" s="1">
        <v>100</v>
      </c>
      <c r="O270" s="1" t="s">
        <v>1371</v>
      </c>
      <c r="P270" s="1" t="s">
        <v>1542</v>
      </c>
      <c r="Q270" s="1" t="b">
        <v>0</v>
      </c>
      <c r="R270" s="1" t="s">
        <v>1486</v>
      </c>
      <c r="S270" s="1"/>
      <c r="T270" s="1"/>
      <c r="U270" s="1"/>
      <c r="V270" s="1"/>
      <c r="W270" s="1" t="s">
        <v>1805</v>
      </c>
      <c r="X270" s="1">
        <v>1</v>
      </c>
    </row>
    <row r="271" spans="1:24" x14ac:dyDescent="0.35">
      <c r="A271" s="1" t="s">
        <v>19</v>
      </c>
      <c r="B271" s="1" t="s">
        <v>1410</v>
      </c>
      <c r="C271" s="1" t="s">
        <v>1806</v>
      </c>
      <c r="D271" s="1"/>
      <c r="E271" s="1"/>
      <c r="F271" s="1" t="s">
        <v>1537</v>
      </c>
      <c r="G271" s="1"/>
      <c r="H271" s="1" t="s">
        <v>22</v>
      </c>
      <c r="I271" s="1" t="s">
        <v>119</v>
      </c>
      <c r="J271" s="1" t="s">
        <v>1774</v>
      </c>
      <c r="K271" s="1">
        <v>100</v>
      </c>
      <c r="L271" s="1"/>
      <c r="M271" s="1">
        <v>500</v>
      </c>
      <c r="N271" s="1">
        <v>100</v>
      </c>
      <c r="O271" s="1" t="s">
        <v>1371</v>
      </c>
      <c r="P271" s="1" t="s">
        <v>1542</v>
      </c>
      <c r="Q271" s="1" t="b">
        <v>0</v>
      </c>
      <c r="R271" s="1" t="s">
        <v>1486</v>
      </c>
      <c r="S271" s="1"/>
      <c r="T271" s="1"/>
      <c r="U271" s="1"/>
      <c r="V271" s="1"/>
      <c r="W271" s="1" t="s">
        <v>1775</v>
      </c>
      <c r="X271" s="1">
        <v>1</v>
      </c>
    </row>
    <row r="272" spans="1:24" x14ac:dyDescent="0.35">
      <c r="A272" s="1" t="s">
        <v>19</v>
      </c>
      <c r="B272" s="1" t="s">
        <v>1410</v>
      </c>
      <c r="C272" s="1" t="s">
        <v>1807</v>
      </c>
      <c r="D272" s="1"/>
      <c r="E272" s="1"/>
      <c r="F272" s="1" t="s">
        <v>1537</v>
      </c>
      <c r="G272" s="1"/>
      <c r="H272" s="1" t="s">
        <v>22</v>
      </c>
      <c r="I272" s="1" t="s">
        <v>119</v>
      </c>
      <c r="J272" s="1" t="s">
        <v>1774</v>
      </c>
      <c r="K272" s="1">
        <v>20</v>
      </c>
      <c r="L272" s="1"/>
      <c r="M272" s="1">
        <v>500</v>
      </c>
      <c r="N272" s="1">
        <v>100</v>
      </c>
      <c r="O272" s="1" t="s">
        <v>1371</v>
      </c>
      <c r="P272" s="1" t="s">
        <v>1542</v>
      </c>
      <c r="Q272" s="1" t="b">
        <v>0</v>
      </c>
      <c r="R272" s="1" t="s">
        <v>1486</v>
      </c>
      <c r="S272" s="1"/>
      <c r="T272" s="1"/>
      <c r="U272" s="1"/>
      <c r="V272" s="1"/>
      <c r="W272" s="1" t="s">
        <v>1775</v>
      </c>
      <c r="X272" s="1">
        <v>1</v>
      </c>
    </row>
    <row r="273" spans="1:24" x14ac:dyDescent="0.35">
      <c r="A273" s="1" t="s">
        <v>19</v>
      </c>
      <c r="B273" s="1" t="s">
        <v>1410</v>
      </c>
      <c r="C273" s="1" t="s">
        <v>1808</v>
      </c>
      <c r="D273" s="1"/>
      <c r="E273" s="1"/>
      <c r="F273" s="1" t="s">
        <v>1537</v>
      </c>
      <c r="G273" s="1"/>
      <c r="H273" s="1" t="s">
        <v>22</v>
      </c>
      <c r="I273" s="1" t="s">
        <v>119</v>
      </c>
      <c r="J273" s="1" t="s">
        <v>1774</v>
      </c>
      <c r="K273" s="1">
        <v>1</v>
      </c>
      <c r="L273" s="1"/>
      <c r="M273" s="1">
        <v>500</v>
      </c>
      <c r="N273" s="1">
        <v>100</v>
      </c>
      <c r="O273" s="1" t="s">
        <v>1371</v>
      </c>
      <c r="P273" s="1" t="s">
        <v>1542</v>
      </c>
      <c r="Q273" s="1" t="b">
        <v>0</v>
      </c>
      <c r="R273" s="1" t="s">
        <v>1486</v>
      </c>
      <c r="S273" s="1"/>
      <c r="T273" s="1"/>
      <c r="U273" s="1"/>
      <c r="V273" s="1"/>
      <c r="W273" s="1" t="s">
        <v>1775</v>
      </c>
      <c r="X273" s="1">
        <v>1</v>
      </c>
    </row>
    <row r="274" spans="1:24" x14ac:dyDescent="0.35">
      <c r="A274" s="1" t="s">
        <v>19</v>
      </c>
      <c r="B274" s="1" t="s">
        <v>1410</v>
      </c>
      <c r="C274" s="1" t="s">
        <v>1809</v>
      </c>
      <c r="D274" s="1"/>
      <c r="E274" s="1"/>
      <c r="F274" s="1" t="s">
        <v>1537</v>
      </c>
      <c r="G274" s="1"/>
      <c r="H274" s="1" t="s">
        <v>22</v>
      </c>
      <c r="I274" s="1" t="s">
        <v>119</v>
      </c>
      <c r="J274" s="1" t="s">
        <v>1774</v>
      </c>
      <c r="K274" s="1">
        <v>1</v>
      </c>
      <c r="L274" s="1"/>
      <c r="M274" s="1">
        <v>500</v>
      </c>
      <c r="N274" s="1">
        <v>100</v>
      </c>
      <c r="O274" s="1" t="s">
        <v>1371</v>
      </c>
      <c r="P274" s="1" t="s">
        <v>1542</v>
      </c>
      <c r="Q274" s="1" t="b">
        <v>0</v>
      </c>
      <c r="R274" s="1" t="s">
        <v>1486</v>
      </c>
      <c r="S274" s="1"/>
      <c r="T274" s="1"/>
      <c r="U274" s="1"/>
      <c r="V274" s="1"/>
      <c r="W274" s="1" t="s">
        <v>1775</v>
      </c>
      <c r="X274" s="1">
        <v>1</v>
      </c>
    </row>
    <row r="275" spans="1:24" x14ac:dyDescent="0.35">
      <c r="A275" s="1" t="s">
        <v>19</v>
      </c>
      <c r="B275" s="1" t="s">
        <v>1410</v>
      </c>
      <c r="C275" s="1" t="s">
        <v>1810</v>
      </c>
      <c r="D275" s="1"/>
      <c r="E275" s="1"/>
      <c r="F275" s="1" t="s">
        <v>1537</v>
      </c>
      <c r="G275" s="1"/>
      <c r="H275" s="1" t="s">
        <v>22</v>
      </c>
      <c r="I275" s="1" t="s">
        <v>119</v>
      </c>
      <c r="J275" s="1" t="s">
        <v>1774</v>
      </c>
      <c r="K275" s="1">
        <v>100</v>
      </c>
      <c r="L275" s="1"/>
      <c r="M275" s="1">
        <v>500</v>
      </c>
      <c r="N275" s="1">
        <v>100</v>
      </c>
      <c r="O275" s="1" t="s">
        <v>1371</v>
      </c>
      <c r="P275" s="1" t="s">
        <v>1542</v>
      </c>
      <c r="Q275" s="1" t="b">
        <v>0</v>
      </c>
      <c r="R275" s="1" t="s">
        <v>1486</v>
      </c>
      <c r="S275" s="1"/>
      <c r="T275" s="1"/>
      <c r="U275" s="1"/>
      <c r="V275" s="1"/>
      <c r="W275" s="1" t="s">
        <v>1775</v>
      </c>
      <c r="X275" s="1">
        <v>1</v>
      </c>
    </row>
    <row r="276" spans="1:24" x14ac:dyDescent="0.35">
      <c r="A276" s="1" t="s">
        <v>19</v>
      </c>
      <c r="B276" s="1" t="s">
        <v>1410</v>
      </c>
      <c r="C276" s="1" t="s">
        <v>1811</v>
      </c>
      <c r="D276" s="1"/>
      <c r="E276" s="1"/>
      <c r="F276" s="1" t="s">
        <v>1537</v>
      </c>
      <c r="G276" s="1"/>
      <c r="H276" s="1" t="s">
        <v>22</v>
      </c>
      <c r="I276" s="1" t="s">
        <v>119</v>
      </c>
      <c r="J276" s="1" t="s">
        <v>1774</v>
      </c>
      <c r="K276" s="1">
        <v>100</v>
      </c>
      <c r="L276" s="1"/>
      <c r="M276" s="1">
        <v>500</v>
      </c>
      <c r="N276" s="1">
        <v>100</v>
      </c>
      <c r="O276" s="1" t="s">
        <v>1371</v>
      </c>
      <c r="P276" s="1" t="s">
        <v>1542</v>
      </c>
      <c r="Q276" s="1" t="b">
        <v>0</v>
      </c>
      <c r="R276" s="1" t="s">
        <v>1486</v>
      </c>
      <c r="S276" s="1"/>
      <c r="T276" s="1"/>
      <c r="U276" s="1"/>
      <c r="V276" s="1"/>
      <c r="W276" s="1" t="s">
        <v>1775</v>
      </c>
      <c r="X276" s="1">
        <v>1</v>
      </c>
    </row>
    <row r="277" spans="1:24" x14ac:dyDescent="0.35">
      <c r="A277" s="1" t="s">
        <v>19</v>
      </c>
      <c r="B277" s="1" t="s">
        <v>1410</v>
      </c>
      <c r="C277" s="1" t="s">
        <v>1812</v>
      </c>
      <c r="D277" s="1"/>
      <c r="E277" s="1"/>
      <c r="F277" s="1" t="s">
        <v>1537</v>
      </c>
      <c r="G277" s="1"/>
      <c r="H277" s="1" t="s">
        <v>22</v>
      </c>
      <c r="I277" s="1" t="s">
        <v>119</v>
      </c>
      <c r="J277" s="1" t="s">
        <v>1774</v>
      </c>
      <c r="K277" s="1">
        <v>1</v>
      </c>
      <c r="L277" s="1"/>
      <c r="M277" s="1">
        <v>500</v>
      </c>
      <c r="N277" s="1">
        <v>100</v>
      </c>
      <c r="O277" s="1" t="s">
        <v>1371</v>
      </c>
      <c r="P277" s="1" t="s">
        <v>1542</v>
      </c>
      <c r="Q277" s="1" t="b">
        <v>0</v>
      </c>
      <c r="R277" s="1" t="s">
        <v>1486</v>
      </c>
      <c r="S277" s="1"/>
      <c r="T277" s="1"/>
      <c r="U277" s="1"/>
      <c r="V277" s="1"/>
      <c r="W277" s="1" t="s">
        <v>1781</v>
      </c>
      <c r="X277" s="1">
        <v>1</v>
      </c>
    </row>
    <row r="278" spans="1:24" x14ac:dyDescent="0.35">
      <c r="A278" s="1" t="s">
        <v>19</v>
      </c>
      <c r="B278" s="1" t="s">
        <v>1410</v>
      </c>
      <c r="C278" s="1" t="s">
        <v>1813</v>
      </c>
      <c r="D278" s="1"/>
      <c r="E278" s="1"/>
      <c r="F278" s="1" t="s">
        <v>1537</v>
      </c>
      <c r="G278" s="1"/>
      <c r="H278" s="1" t="s">
        <v>22</v>
      </c>
      <c r="I278" s="1" t="s">
        <v>119</v>
      </c>
      <c r="J278" s="1" t="s">
        <v>1774</v>
      </c>
      <c r="K278" s="1">
        <v>3</v>
      </c>
      <c r="L278" s="1"/>
      <c r="M278" s="1">
        <v>500</v>
      </c>
      <c r="N278" s="1">
        <v>100</v>
      </c>
      <c r="O278" s="1" t="s">
        <v>1371</v>
      </c>
      <c r="P278" s="1" t="s">
        <v>1542</v>
      </c>
      <c r="Q278" s="1" t="b">
        <v>0</v>
      </c>
      <c r="R278" s="1" t="s">
        <v>1486</v>
      </c>
      <c r="S278" s="1"/>
      <c r="T278" s="1"/>
      <c r="U278" s="1"/>
      <c r="V278" s="1"/>
      <c r="W278" s="1" t="s">
        <v>1775</v>
      </c>
      <c r="X278" s="1">
        <v>1</v>
      </c>
    </row>
    <row r="279" spans="1:24" x14ac:dyDescent="0.35">
      <c r="A279" s="1" t="s">
        <v>19</v>
      </c>
      <c r="B279" s="1" t="s">
        <v>1410</v>
      </c>
      <c r="C279" s="1" t="s">
        <v>1814</v>
      </c>
      <c r="D279" s="1"/>
      <c r="E279" s="1"/>
      <c r="F279" s="1" t="s">
        <v>1537</v>
      </c>
      <c r="G279" s="1"/>
      <c r="H279" s="1" t="s">
        <v>22</v>
      </c>
      <c r="I279" s="1" t="s">
        <v>119</v>
      </c>
      <c r="J279" s="1" t="s">
        <v>1774</v>
      </c>
      <c r="K279" s="1">
        <v>15</v>
      </c>
      <c r="L279" s="1"/>
      <c r="M279" s="1">
        <v>500</v>
      </c>
      <c r="N279" s="1">
        <v>100</v>
      </c>
      <c r="O279" s="1" t="s">
        <v>1371</v>
      </c>
      <c r="P279" s="1" t="s">
        <v>1542</v>
      </c>
      <c r="Q279" s="1" t="b">
        <v>0</v>
      </c>
      <c r="R279" s="1" t="s">
        <v>1486</v>
      </c>
      <c r="S279" s="1"/>
      <c r="T279" s="1"/>
      <c r="U279" s="1"/>
      <c r="V279" s="1"/>
      <c r="W279" s="1" t="s">
        <v>1775</v>
      </c>
      <c r="X279" s="1">
        <v>1</v>
      </c>
    </row>
    <row r="280" spans="1:24" x14ac:dyDescent="0.35">
      <c r="A280" s="1" t="s">
        <v>19</v>
      </c>
      <c r="B280" s="1" t="s">
        <v>1410</v>
      </c>
      <c r="C280" s="1" t="s">
        <v>1815</v>
      </c>
      <c r="D280" s="1"/>
      <c r="E280" s="1"/>
      <c r="F280" s="1" t="s">
        <v>1537</v>
      </c>
      <c r="G280" s="1"/>
      <c r="H280" s="1" t="s">
        <v>22</v>
      </c>
      <c r="I280" s="1" t="s">
        <v>119</v>
      </c>
      <c r="J280" s="1" t="s">
        <v>1774</v>
      </c>
      <c r="K280" s="1">
        <v>1</v>
      </c>
      <c r="L280" s="1"/>
      <c r="M280" s="1">
        <v>500</v>
      </c>
      <c r="N280" s="1">
        <v>100</v>
      </c>
      <c r="O280" s="1" t="s">
        <v>1371</v>
      </c>
      <c r="P280" s="1" t="s">
        <v>1542</v>
      </c>
      <c r="Q280" s="1" t="b">
        <v>0</v>
      </c>
      <c r="R280" s="1" t="s">
        <v>1486</v>
      </c>
      <c r="S280" s="1"/>
      <c r="T280" s="1"/>
      <c r="U280" s="1"/>
      <c r="V280" s="1"/>
      <c r="W280" s="1" t="s">
        <v>1775</v>
      </c>
      <c r="X280" s="1">
        <v>1</v>
      </c>
    </row>
    <row r="281" spans="1:24" x14ac:dyDescent="0.35">
      <c r="A281" s="1" t="s">
        <v>19</v>
      </c>
      <c r="B281" s="1" t="s">
        <v>1410</v>
      </c>
      <c r="C281" s="1" t="s">
        <v>1816</v>
      </c>
      <c r="D281" s="1"/>
      <c r="E281" s="1"/>
      <c r="F281" s="1" t="s">
        <v>1537</v>
      </c>
      <c r="G281" s="1"/>
      <c r="H281" s="1" t="s">
        <v>22</v>
      </c>
      <c r="I281" s="1" t="s">
        <v>119</v>
      </c>
      <c r="J281" s="1" t="s">
        <v>1774</v>
      </c>
      <c r="K281" s="1">
        <v>20</v>
      </c>
      <c r="L281" s="1"/>
      <c r="M281" s="1">
        <v>500</v>
      </c>
      <c r="N281" s="1">
        <v>100</v>
      </c>
      <c r="O281" s="1" t="s">
        <v>1371</v>
      </c>
      <c r="P281" s="1" t="s">
        <v>1542</v>
      </c>
      <c r="Q281" s="1" t="b">
        <v>0</v>
      </c>
      <c r="R281" s="1" t="s">
        <v>1486</v>
      </c>
      <c r="S281" s="1"/>
      <c r="T281" s="1"/>
      <c r="U281" s="1"/>
      <c r="V281" s="1"/>
      <c r="W281" s="1" t="s">
        <v>1805</v>
      </c>
      <c r="X281" s="1">
        <v>1</v>
      </c>
    </row>
    <row r="282" spans="1:24" x14ac:dyDescent="0.35">
      <c r="A282" s="1" t="s">
        <v>19</v>
      </c>
      <c r="B282" s="1" t="s">
        <v>1410</v>
      </c>
      <c r="C282" s="1" t="s">
        <v>1817</v>
      </c>
      <c r="D282" s="1"/>
      <c r="E282" s="1"/>
      <c r="F282" s="1" t="s">
        <v>1537</v>
      </c>
      <c r="G282" s="1"/>
      <c r="H282" s="1" t="s">
        <v>22</v>
      </c>
      <c r="I282" s="1" t="s">
        <v>119</v>
      </c>
      <c r="J282" s="1" t="s">
        <v>1774</v>
      </c>
      <c r="K282" s="1">
        <v>15</v>
      </c>
      <c r="L282" s="1"/>
      <c r="M282" s="1">
        <v>500</v>
      </c>
      <c r="N282" s="1">
        <v>100</v>
      </c>
      <c r="O282" s="1" t="s">
        <v>1371</v>
      </c>
      <c r="P282" s="1" t="s">
        <v>1542</v>
      </c>
      <c r="Q282" s="1" t="b">
        <v>0</v>
      </c>
      <c r="R282" s="1" t="s">
        <v>1486</v>
      </c>
      <c r="S282" s="1"/>
      <c r="T282" s="1"/>
      <c r="U282" s="1"/>
      <c r="V282" s="1"/>
      <c r="W282" s="1" t="s">
        <v>1775</v>
      </c>
      <c r="X282" s="1">
        <v>1</v>
      </c>
    </row>
    <row r="283" spans="1:24" x14ac:dyDescent="0.35">
      <c r="A283" s="1" t="s">
        <v>19</v>
      </c>
      <c r="B283" s="1" t="s">
        <v>1410</v>
      </c>
      <c r="C283" s="1" t="s">
        <v>1818</v>
      </c>
      <c r="D283" s="1"/>
      <c r="E283" s="1"/>
      <c r="F283" s="1" t="s">
        <v>1537</v>
      </c>
      <c r="G283" s="1"/>
      <c r="H283" s="1" t="s">
        <v>22</v>
      </c>
      <c r="I283" s="1" t="s">
        <v>119</v>
      </c>
      <c r="J283" s="1" t="s">
        <v>1774</v>
      </c>
      <c r="K283" s="1">
        <v>5</v>
      </c>
      <c r="L283" s="1"/>
      <c r="M283" s="1">
        <v>500</v>
      </c>
      <c r="N283" s="1">
        <v>100</v>
      </c>
      <c r="O283" s="1" t="s">
        <v>1371</v>
      </c>
      <c r="P283" s="1" t="s">
        <v>1542</v>
      </c>
      <c r="Q283" s="1" t="b">
        <v>0</v>
      </c>
      <c r="R283" s="1" t="s">
        <v>1486</v>
      </c>
      <c r="S283" s="1"/>
      <c r="T283" s="1"/>
      <c r="U283" s="1"/>
      <c r="V283" s="1"/>
      <c r="W283" s="1" t="s">
        <v>1775</v>
      </c>
      <c r="X283" s="1">
        <v>1</v>
      </c>
    </row>
    <row r="284" spans="1:24" x14ac:dyDescent="0.35">
      <c r="A284" s="1" t="s">
        <v>19</v>
      </c>
      <c r="B284" s="1" t="s">
        <v>1410</v>
      </c>
      <c r="C284" s="1" t="s">
        <v>1819</v>
      </c>
      <c r="D284" s="1"/>
      <c r="E284" s="1"/>
      <c r="F284" s="1" t="s">
        <v>1537</v>
      </c>
      <c r="G284" s="1"/>
      <c r="H284" s="1" t="s">
        <v>22</v>
      </c>
      <c r="I284" s="1" t="s">
        <v>119</v>
      </c>
      <c r="J284" s="1" t="s">
        <v>1774</v>
      </c>
      <c r="K284" s="1">
        <v>5</v>
      </c>
      <c r="L284" s="1"/>
      <c r="M284" s="1">
        <v>500</v>
      </c>
      <c r="N284" s="1">
        <v>100</v>
      </c>
      <c r="O284" s="1" t="s">
        <v>1371</v>
      </c>
      <c r="P284" s="1" t="s">
        <v>1542</v>
      </c>
      <c r="Q284" s="1" t="b">
        <v>0</v>
      </c>
      <c r="R284" s="1" t="s">
        <v>1486</v>
      </c>
      <c r="S284" s="1"/>
      <c r="T284" s="1"/>
      <c r="U284" s="1"/>
      <c r="V284" s="1"/>
      <c r="W284" s="1" t="s">
        <v>1775</v>
      </c>
      <c r="X284" s="1">
        <v>1</v>
      </c>
    </row>
    <row r="285" spans="1:24" x14ac:dyDescent="0.35">
      <c r="A285" s="1" t="s">
        <v>19</v>
      </c>
      <c r="B285" s="1" t="s">
        <v>1410</v>
      </c>
      <c r="C285" s="1" t="s">
        <v>1820</v>
      </c>
      <c r="D285" s="1"/>
      <c r="E285" s="1"/>
      <c r="F285" s="1" t="s">
        <v>1537</v>
      </c>
      <c r="G285" s="1"/>
      <c r="H285" s="1" t="s">
        <v>22</v>
      </c>
      <c r="I285" s="1" t="s">
        <v>119</v>
      </c>
      <c r="J285" s="1" t="s">
        <v>1774</v>
      </c>
      <c r="K285" s="1">
        <v>3</v>
      </c>
      <c r="L285" s="1"/>
      <c r="M285" s="1">
        <v>500</v>
      </c>
      <c r="N285" s="1">
        <v>100</v>
      </c>
      <c r="O285" s="1" t="s">
        <v>1371</v>
      </c>
      <c r="P285" s="1" t="s">
        <v>1542</v>
      </c>
      <c r="Q285" s="1" t="b">
        <v>0</v>
      </c>
      <c r="R285" s="1" t="s">
        <v>1486</v>
      </c>
      <c r="S285" s="1"/>
      <c r="T285" s="1"/>
      <c r="U285" s="1"/>
      <c r="V285" s="1"/>
      <c r="W285" s="1" t="s">
        <v>1775</v>
      </c>
      <c r="X285" s="1">
        <v>1</v>
      </c>
    </row>
    <row r="286" spans="1:24" x14ac:dyDescent="0.35">
      <c r="A286" s="1" t="s">
        <v>19</v>
      </c>
      <c r="B286" s="1" t="s">
        <v>1410</v>
      </c>
      <c r="C286" s="1" t="s">
        <v>1821</v>
      </c>
      <c r="D286" s="1"/>
      <c r="E286" s="1"/>
      <c r="F286" s="1" t="s">
        <v>1537</v>
      </c>
      <c r="G286" s="1"/>
      <c r="H286" s="1" t="s">
        <v>22</v>
      </c>
      <c r="I286" s="1" t="s">
        <v>119</v>
      </c>
      <c r="J286" s="1" t="s">
        <v>1774</v>
      </c>
      <c r="K286" s="1">
        <v>100</v>
      </c>
      <c r="L286" s="1"/>
      <c r="M286" s="1">
        <v>500</v>
      </c>
      <c r="N286" s="1">
        <v>100</v>
      </c>
      <c r="O286" s="1" t="s">
        <v>1371</v>
      </c>
      <c r="P286" s="1" t="s">
        <v>1542</v>
      </c>
      <c r="Q286" s="1" t="b">
        <v>0</v>
      </c>
      <c r="R286" s="1" t="s">
        <v>1486</v>
      </c>
      <c r="S286" s="1"/>
      <c r="T286" s="1"/>
      <c r="U286" s="1"/>
      <c r="V286" s="1"/>
      <c r="W286" s="1" t="s">
        <v>1775</v>
      </c>
      <c r="X286" s="1">
        <v>1</v>
      </c>
    </row>
    <row r="287" spans="1:24" x14ac:dyDescent="0.35">
      <c r="A287" s="1" t="s">
        <v>19</v>
      </c>
      <c r="B287" s="1" t="s">
        <v>1410</v>
      </c>
      <c r="C287" s="1" t="s">
        <v>1822</v>
      </c>
      <c r="D287" s="1"/>
      <c r="E287" s="1"/>
      <c r="F287" s="1" t="s">
        <v>1537</v>
      </c>
      <c r="G287" s="1"/>
      <c r="H287" s="1" t="s">
        <v>22</v>
      </c>
      <c r="I287" s="1" t="s">
        <v>119</v>
      </c>
      <c r="J287" s="1" t="s">
        <v>1774</v>
      </c>
      <c r="K287" s="1">
        <v>100</v>
      </c>
      <c r="L287" s="1"/>
      <c r="M287" s="1">
        <v>500</v>
      </c>
      <c r="N287" s="1">
        <v>100</v>
      </c>
      <c r="O287" s="1" t="s">
        <v>1371</v>
      </c>
      <c r="P287" s="1" t="s">
        <v>1542</v>
      </c>
      <c r="Q287" s="1" t="b">
        <v>0</v>
      </c>
      <c r="R287" s="1" t="s">
        <v>1486</v>
      </c>
      <c r="S287" s="1"/>
      <c r="T287" s="1"/>
      <c r="U287" s="1"/>
      <c r="V287" s="1"/>
      <c r="W287" s="1" t="s">
        <v>1775</v>
      </c>
      <c r="X287" s="1">
        <v>1</v>
      </c>
    </row>
    <row r="288" spans="1:24" x14ac:dyDescent="0.35">
      <c r="A288" s="1" t="s">
        <v>19</v>
      </c>
      <c r="B288" s="1" t="s">
        <v>1410</v>
      </c>
      <c r="C288" s="1" t="s">
        <v>1823</v>
      </c>
      <c r="D288" s="1"/>
      <c r="E288" s="1"/>
      <c r="F288" s="1" t="s">
        <v>1537</v>
      </c>
      <c r="G288" s="1"/>
      <c r="H288" s="1" t="s">
        <v>22</v>
      </c>
      <c r="I288" s="1" t="s">
        <v>119</v>
      </c>
      <c r="J288" s="1" t="s">
        <v>1774</v>
      </c>
      <c r="K288" s="1">
        <v>20</v>
      </c>
      <c r="L288" s="1"/>
      <c r="M288" s="1">
        <v>500</v>
      </c>
      <c r="N288" s="1">
        <v>100</v>
      </c>
      <c r="O288" s="1" t="s">
        <v>1371</v>
      </c>
      <c r="P288" s="1" t="s">
        <v>1542</v>
      </c>
      <c r="Q288" s="1" t="b">
        <v>0</v>
      </c>
      <c r="R288" s="1" t="s">
        <v>1486</v>
      </c>
      <c r="S288" s="1"/>
      <c r="T288" s="1"/>
      <c r="U288" s="1"/>
      <c r="V288" s="1"/>
      <c r="W288" s="1" t="s">
        <v>1775</v>
      </c>
      <c r="X288" s="1">
        <v>1</v>
      </c>
    </row>
    <row r="289" spans="1:24" x14ac:dyDescent="0.35">
      <c r="A289" s="1" t="s">
        <v>19</v>
      </c>
      <c r="B289" s="1" t="s">
        <v>1410</v>
      </c>
      <c r="C289" s="1" t="s">
        <v>1824</v>
      </c>
      <c r="D289" s="1"/>
      <c r="E289" s="1"/>
      <c r="F289" s="1" t="s">
        <v>1537</v>
      </c>
      <c r="G289" s="1"/>
      <c r="H289" s="1" t="s">
        <v>22</v>
      </c>
      <c r="I289" s="1" t="s">
        <v>119</v>
      </c>
      <c r="J289" s="1" t="s">
        <v>1774</v>
      </c>
      <c r="K289" s="1">
        <v>3</v>
      </c>
      <c r="L289" s="1"/>
      <c r="M289" s="1">
        <v>500</v>
      </c>
      <c r="N289" s="1">
        <v>100</v>
      </c>
      <c r="O289" s="1" t="s">
        <v>1371</v>
      </c>
      <c r="P289" s="1" t="s">
        <v>1542</v>
      </c>
      <c r="Q289" s="1" t="b">
        <v>0</v>
      </c>
      <c r="R289" s="1" t="s">
        <v>1486</v>
      </c>
      <c r="S289" s="1"/>
      <c r="T289" s="1"/>
      <c r="U289" s="1"/>
      <c r="V289" s="1"/>
      <c r="W289" s="1" t="s">
        <v>1781</v>
      </c>
      <c r="X289" s="1">
        <v>1</v>
      </c>
    </row>
    <row r="290" spans="1:24" x14ac:dyDescent="0.35">
      <c r="A290" s="1" t="s">
        <v>19</v>
      </c>
      <c r="B290" s="1" t="s">
        <v>1410</v>
      </c>
      <c r="C290" s="1" t="s">
        <v>1825</v>
      </c>
      <c r="D290" s="1"/>
      <c r="E290" s="1"/>
      <c r="F290" s="1" t="s">
        <v>1537</v>
      </c>
      <c r="G290" s="1"/>
      <c r="H290" s="1" t="s">
        <v>22</v>
      </c>
      <c r="I290" s="1" t="s">
        <v>119</v>
      </c>
      <c r="J290" s="1" t="s">
        <v>1774</v>
      </c>
      <c r="K290" s="1">
        <v>100</v>
      </c>
      <c r="L290" s="1"/>
      <c r="M290" s="1">
        <v>500</v>
      </c>
      <c r="N290" s="1">
        <v>100</v>
      </c>
      <c r="O290" s="1" t="s">
        <v>1371</v>
      </c>
      <c r="P290" s="1" t="s">
        <v>1542</v>
      </c>
      <c r="Q290" s="1" t="b">
        <v>0</v>
      </c>
      <c r="R290" s="1" t="s">
        <v>1486</v>
      </c>
      <c r="S290" s="1"/>
      <c r="T290" s="1"/>
      <c r="U290" s="1"/>
      <c r="V290" s="1"/>
      <c r="W290" s="1" t="s">
        <v>1775</v>
      </c>
      <c r="X290" s="1">
        <v>1</v>
      </c>
    </row>
    <row r="291" spans="1:24" x14ac:dyDescent="0.35">
      <c r="A291" s="1" t="s">
        <v>19</v>
      </c>
      <c r="B291" s="1" t="s">
        <v>1410</v>
      </c>
      <c r="C291" s="1" t="s">
        <v>1826</v>
      </c>
      <c r="D291" s="1"/>
      <c r="E291" s="1"/>
      <c r="F291" s="1" t="s">
        <v>1537</v>
      </c>
      <c r="G291" s="1"/>
      <c r="H291" s="1" t="s">
        <v>22</v>
      </c>
      <c r="I291" s="1" t="s">
        <v>119</v>
      </c>
      <c r="J291" s="1" t="s">
        <v>1774</v>
      </c>
      <c r="K291" s="1">
        <v>100</v>
      </c>
      <c r="L291" s="1"/>
      <c r="M291" s="1">
        <v>500</v>
      </c>
      <c r="N291" s="1">
        <v>100</v>
      </c>
      <c r="O291" s="1" t="s">
        <v>1371</v>
      </c>
      <c r="P291" s="1" t="s">
        <v>1542</v>
      </c>
      <c r="Q291" s="1" t="b">
        <v>0</v>
      </c>
      <c r="R291" s="1" t="s">
        <v>1486</v>
      </c>
      <c r="S291" s="1"/>
      <c r="T291" s="1"/>
      <c r="U291" s="1"/>
      <c r="V291" s="1"/>
      <c r="W291" s="1" t="s">
        <v>1775</v>
      </c>
      <c r="X291" s="1">
        <v>1</v>
      </c>
    </row>
    <row r="292" spans="1:24" x14ac:dyDescent="0.35">
      <c r="A292" s="1" t="s">
        <v>19</v>
      </c>
      <c r="B292" s="1" t="s">
        <v>1410</v>
      </c>
      <c r="C292" s="1" t="s">
        <v>1827</v>
      </c>
      <c r="D292" s="1"/>
      <c r="E292" s="1"/>
      <c r="F292" s="1" t="s">
        <v>1537</v>
      </c>
      <c r="G292" s="1"/>
      <c r="H292" s="1" t="s">
        <v>22</v>
      </c>
      <c r="I292" s="1" t="s">
        <v>119</v>
      </c>
      <c r="J292" s="1" t="s">
        <v>1774</v>
      </c>
      <c r="K292" s="1">
        <v>100</v>
      </c>
      <c r="L292" s="1"/>
      <c r="M292" s="1">
        <v>500</v>
      </c>
      <c r="N292" s="1">
        <v>100</v>
      </c>
      <c r="O292" s="1" t="s">
        <v>1371</v>
      </c>
      <c r="P292" s="1" t="s">
        <v>1542</v>
      </c>
      <c r="Q292" s="1" t="b">
        <v>0</v>
      </c>
      <c r="R292" s="1" t="s">
        <v>1486</v>
      </c>
      <c r="S292" s="1"/>
      <c r="T292" s="1"/>
      <c r="U292" s="1"/>
      <c r="V292" s="1"/>
      <c r="W292" s="1" t="s">
        <v>1775</v>
      </c>
      <c r="X292" s="1">
        <v>1</v>
      </c>
    </row>
    <row r="293" spans="1:24" x14ac:dyDescent="0.35">
      <c r="A293" s="1" t="s">
        <v>19</v>
      </c>
      <c r="B293" s="1" t="s">
        <v>1410</v>
      </c>
      <c r="C293" s="1" t="s">
        <v>1828</v>
      </c>
      <c r="D293" s="1"/>
      <c r="E293" s="1"/>
      <c r="F293" s="1" t="s">
        <v>1537</v>
      </c>
      <c r="G293" s="1"/>
      <c r="H293" s="1" t="s">
        <v>22</v>
      </c>
      <c r="I293" s="1" t="s">
        <v>119</v>
      </c>
      <c r="J293" s="1" t="s">
        <v>1774</v>
      </c>
      <c r="K293" s="1">
        <v>1</v>
      </c>
      <c r="L293" s="1"/>
      <c r="M293" s="1">
        <v>500</v>
      </c>
      <c r="N293" s="1">
        <v>100</v>
      </c>
      <c r="O293" s="1" t="s">
        <v>1371</v>
      </c>
      <c r="P293" s="1" t="s">
        <v>1542</v>
      </c>
      <c r="Q293" s="1" t="b">
        <v>0</v>
      </c>
      <c r="R293" s="1" t="s">
        <v>1486</v>
      </c>
      <c r="S293" s="1"/>
      <c r="T293" s="1"/>
      <c r="U293" s="1"/>
      <c r="V293" s="1"/>
      <c r="W293" s="1" t="s">
        <v>1775</v>
      </c>
      <c r="X293" s="1">
        <v>1</v>
      </c>
    </row>
    <row r="294" spans="1:24" x14ac:dyDescent="0.35">
      <c r="A294" s="1" t="s">
        <v>19</v>
      </c>
      <c r="B294" s="1" t="s">
        <v>1410</v>
      </c>
      <c r="C294" s="1" t="s">
        <v>1829</v>
      </c>
      <c r="D294" s="1"/>
      <c r="E294" s="1"/>
      <c r="F294" s="1" t="s">
        <v>1537</v>
      </c>
      <c r="G294" s="1"/>
      <c r="H294" s="1" t="s">
        <v>22</v>
      </c>
      <c r="I294" s="1" t="s">
        <v>119</v>
      </c>
      <c r="J294" s="1" t="s">
        <v>1774</v>
      </c>
      <c r="K294" s="1">
        <v>1</v>
      </c>
      <c r="L294" s="1"/>
      <c r="M294" s="1">
        <v>500</v>
      </c>
      <c r="N294" s="1">
        <v>100</v>
      </c>
      <c r="O294" s="1" t="s">
        <v>1371</v>
      </c>
      <c r="P294" s="1" t="s">
        <v>1542</v>
      </c>
      <c r="Q294" s="1" t="b">
        <v>0</v>
      </c>
      <c r="R294" s="1" t="s">
        <v>1486</v>
      </c>
      <c r="S294" s="1"/>
      <c r="T294" s="1"/>
      <c r="U294" s="1"/>
      <c r="V294" s="1"/>
      <c r="W294" s="1" t="s">
        <v>1781</v>
      </c>
      <c r="X294" s="1">
        <v>1</v>
      </c>
    </row>
    <row r="295" spans="1:24" x14ac:dyDescent="0.35">
      <c r="A295" s="1" t="s">
        <v>19</v>
      </c>
      <c r="B295" s="1" t="s">
        <v>1410</v>
      </c>
      <c r="C295" s="1" t="s">
        <v>1830</v>
      </c>
      <c r="D295" s="1"/>
      <c r="E295" s="1"/>
      <c r="F295" s="1" t="s">
        <v>1537</v>
      </c>
      <c r="G295" s="1"/>
      <c r="H295" s="1" t="s">
        <v>22</v>
      </c>
      <c r="I295" s="1" t="s">
        <v>119</v>
      </c>
      <c r="J295" s="1" t="s">
        <v>1774</v>
      </c>
      <c r="K295" s="1">
        <v>4</v>
      </c>
      <c r="L295" s="1"/>
      <c r="M295" s="1">
        <v>500</v>
      </c>
      <c r="N295" s="1">
        <v>100</v>
      </c>
      <c r="O295" s="1" t="s">
        <v>1371</v>
      </c>
      <c r="P295" s="1" t="s">
        <v>1542</v>
      </c>
      <c r="Q295" s="1" t="b">
        <v>0</v>
      </c>
      <c r="R295" s="1" t="s">
        <v>1486</v>
      </c>
      <c r="S295" s="1"/>
      <c r="T295" s="1"/>
      <c r="U295" s="1"/>
      <c r="V295" s="1"/>
      <c r="W295" s="1" t="s">
        <v>1775</v>
      </c>
      <c r="X295" s="1">
        <v>1</v>
      </c>
    </row>
    <row r="296" spans="1:24" x14ac:dyDescent="0.35">
      <c r="A296" s="1" t="s">
        <v>19</v>
      </c>
      <c r="B296" s="1" t="s">
        <v>1410</v>
      </c>
      <c r="C296" s="1" t="s">
        <v>1831</v>
      </c>
      <c r="D296" s="1"/>
      <c r="E296" s="1"/>
      <c r="F296" s="1" t="s">
        <v>1537</v>
      </c>
      <c r="G296" s="1"/>
      <c r="H296" s="1" t="s">
        <v>22</v>
      </c>
      <c r="I296" s="1" t="s">
        <v>119</v>
      </c>
      <c r="J296" s="1" t="s">
        <v>1774</v>
      </c>
      <c r="K296" s="1">
        <v>1</v>
      </c>
      <c r="L296" s="1"/>
      <c r="M296" s="1">
        <v>500</v>
      </c>
      <c r="N296" s="1">
        <v>100</v>
      </c>
      <c r="O296" s="1" t="s">
        <v>1371</v>
      </c>
      <c r="P296" s="1" t="s">
        <v>1542</v>
      </c>
      <c r="Q296" s="1" t="b">
        <v>0</v>
      </c>
      <c r="R296" s="1" t="s">
        <v>1486</v>
      </c>
      <c r="S296" s="1"/>
      <c r="T296" s="1"/>
      <c r="U296" s="1"/>
      <c r="V296" s="1"/>
      <c r="W296" s="1" t="s">
        <v>1775</v>
      </c>
      <c r="X296" s="1">
        <v>1</v>
      </c>
    </row>
    <row r="297" spans="1:24" x14ac:dyDescent="0.35">
      <c r="A297" s="1" t="s">
        <v>19</v>
      </c>
      <c r="B297" s="1" t="s">
        <v>1410</v>
      </c>
      <c r="C297" s="1" t="s">
        <v>1832</v>
      </c>
      <c r="D297" s="1"/>
      <c r="E297" s="1"/>
      <c r="F297" s="1" t="s">
        <v>1537</v>
      </c>
      <c r="G297" s="1"/>
      <c r="H297" s="1" t="s">
        <v>22</v>
      </c>
      <c r="I297" s="1" t="s">
        <v>119</v>
      </c>
      <c r="J297" s="1" t="s">
        <v>1774</v>
      </c>
      <c r="K297" s="1">
        <v>10</v>
      </c>
      <c r="L297" s="1"/>
      <c r="M297" s="1">
        <v>500</v>
      </c>
      <c r="N297" s="1">
        <v>100</v>
      </c>
      <c r="O297" s="1" t="s">
        <v>1371</v>
      </c>
      <c r="P297" s="1" t="s">
        <v>1542</v>
      </c>
      <c r="Q297" s="1" t="b">
        <v>0</v>
      </c>
      <c r="R297" s="1" t="s">
        <v>1486</v>
      </c>
      <c r="S297" s="1"/>
      <c r="T297" s="1"/>
      <c r="U297" s="1"/>
      <c r="V297" s="1"/>
      <c r="W297" s="1" t="s">
        <v>1775</v>
      </c>
      <c r="X297" s="1">
        <v>1</v>
      </c>
    </row>
    <row r="298" spans="1:24" x14ac:dyDescent="0.35">
      <c r="A298" s="1" t="s">
        <v>19</v>
      </c>
      <c r="B298" s="1" t="s">
        <v>1410</v>
      </c>
      <c r="C298" s="1" t="s">
        <v>1833</v>
      </c>
      <c r="D298" s="1"/>
      <c r="E298" s="1"/>
      <c r="F298" s="1" t="s">
        <v>1537</v>
      </c>
      <c r="G298" s="1"/>
      <c r="H298" s="1" t="s">
        <v>22</v>
      </c>
      <c r="I298" s="1" t="s">
        <v>119</v>
      </c>
      <c r="J298" s="1" t="s">
        <v>1774</v>
      </c>
      <c r="K298" s="1">
        <v>25</v>
      </c>
      <c r="L298" s="1"/>
      <c r="M298" s="1">
        <v>500</v>
      </c>
      <c r="N298" s="1">
        <v>100</v>
      </c>
      <c r="O298" s="1" t="s">
        <v>1371</v>
      </c>
      <c r="P298" s="1" t="s">
        <v>1542</v>
      </c>
      <c r="Q298" s="1" t="b">
        <v>0</v>
      </c>
      <c r="R298" s="1" t="s">
        <v>1486</v>
      </c>
      <c r="S298" s="1"/>
      <c r="T298" s="1"/>
      <c r="U298" s="1"/>
      <c r="V298" s="1"/>
      <c r="W298" s="1" t="s">
        <v>1775</v>
      </c>
      <c r="X298" s="1">
        <v>1</v>
      </c>
    </row>
    <row r="299" spans="1:24" x14ac:dyDescent="0.35">
      <c r="A299" s="1" t="s">
        <v>19</v>
      </c>
      <c r="B299" s="1" t="s">
        <v>1410</v>
      </c>
      <c r="C299" s="1" t="s">
        <v>1834</v>
      </c>
      <c r="D299" s="1"/>
      <c r="E299" s="1"/>
      <c r="F299" s="1" t="s">
        <v>1537</v>
      </c>
      <c r="G299" s="1"/>
      <c r="H299" s="1" t="s">
        <v>22</v>
      </c>
      <c r="I299" s="1" t="s">
        <v>119</v>
      </c>
      <c r="J299" s="1" t="s">
        <v>1774</v>
      </c>
      <c r="K299" s="1">
        <v>1</v>
      </c>
      <c r="L299" s="1"/>
      <c r="M299" s="1">
        <v>500</v>
      </c>
      <c r="N299" s="1">
        <v>100</v>
      </c>
      <c r="O299" s="1" t="s">
        <v>1371</v>
      </c>
      <c r="P299" s="1" t="s">
        <v>1542</v>
      </c>
      <c r="Q299" s="1" t="b">
        <v>0</v>
      </c>
      <c r="R299" s="1" t="s">
        <v>1486</v>
      </c>
      <c r="S299" s="1"/>
      <c r="T299" s="1"/>
      <c r="U299" s="1"/>
      <c r="V299" s="1"/>
      <c r="W299" s="1" t="s">
        <v>1775</v>
      </c>
      <c r="X299" s="1">
        <v>1</v>
      </c>
    </row>
    <row r="300" spans="1:24" x14ac:dyDescent="0.35">
      <c r="A300" s="1" t="s">
        <v>19</v>
      </c>
      <c r="B300" s="1" t="s">
        <v>1410</v>
      </c>
      <c r="C300" s="1" t="s">
        <v>1835</v>
      </c>
      <c r="D300" s="1"/>
      <c r="E300" s="1"/>
      <c r="F300" s="1" t="s">
        <v>1537</v>
      </c>
      <c r="G300" s="1"/>
      <c r="H300" s="1" t="s">
        <v>22</v>
      </c>
      <c r="I300" s="1" t="s">
        <v>119</v>
      </c>
      <c r="J300" s="1" t="s">
        <v>1774</v>
      </c>
      <c r="K300" s="1">
        <v>1</v>
      </c>
      <c r="L300" s="1"/>
      <c r="M300" s="1">
        <v>500</v>
      </c>
      <c r="N300" s="1">
        <v>100</v>
      </c>
      <c r="O300" s="1" t="s">
        <v>1371</v>
      </c>
      <c r="P300" s="1" t="s">
        <v>1542</v>
      </c>
      <c r="Q300" s="1" t="b">
        <v>0</v>
      </c>
      <c r="R300" s="1" t="s">
        <v>1486</v>
      </c>
      <c r="S300" s="1"/>
      <c r="T300" s="1"/>
      <c r="U300" s="1"/>
      <c r="V300" s="1"/>
      <c r="W300" s="1" t="s">
        <v>1775</v>
      </c>
      <c r="X300" s="1">
        <v>1</v>
      </c>
    </row>
    <row r="301" spans="1:24" x14ac:dyDescent="0.35">
      <c r="A301" s="1" t="s">
        <v>19</v>
      </c>
      <c r="B301" s="1" t="s">
        <v>1410</v>
      </c>
      <c r="C301" s="1" t="s">
        <v>1836</v>
      </c>
      <c r="D301" s="1"/>
      <c r="E301" s="1"/>
      <c r="F301" s="1" t="s">
        <v>1537</v>
      </c>
      <c r="G301" s="1"/>
      <c r="H301" s="1" t="s">
        <v>22</v>
      </c>
      <c r="I301" s="1" t="s">
        <v>119</v>
      </c>
      <c r="J301" s="1" t="s">
        <v>1774</v>
      </c>
      <c r="K301" s="1">
        <v>300</v>
      </c>
      <c r="L301" s="1"/>
      <c r="M301" s="1">
        <v>500</v>
      </c>
      <c r="N301" s="1">
        <v>100</v>
      </c>
      <c r="O301" s="1" t="s">
        <v>1371</v>
      </c>
      <c r="P301" s="1" t="s">
        <v>1542</v>
      </c>
      <c r="Q301" s="1" t="b">
        <v>0</v>
      </c>
      <c r="R301" s="1" t="s">
        <v>1486</v>
      </c>
      <c r="S301" s="1"/>
      <c r="T301" s="1"/>
      <c r="U301" s="1"/>
      <c r="V301" s="1"/>
      <c r="W301" s="1" t="s">
        <v>1775</v>
      </c>
      <c r="X301" s="1">
        <v>1</v>
      </c>
    </row>
    <row r="302" spans="1:24" x14ac:dyDescent="0.35">
      <c r="A302" s="1" t="s">
        <v>19</v>
      </c>
      <c r="B302" s="1" t="s">
        <v>1410</v>
      </c>
      <c r="C302" s="1" t="s">
        <v>1837</v>
      </c>
      <c r="D302" s="1"/>
      <c r="E302" s="1"/>
      <c r="F302" s="1" t="s">
        <v>1537</v>
      </c>
      <c r="G302" s="1"/>
      <c r="H302" s="1" t="s">
        <v>22</v>
      </c>
      <c r="I302" s="1" t="s">
        <v>119</v>
      </c>
      <c r="J302" s="1" t="s">
        <v>1774</v>
      </c>
      <c r="K302" s="1">
        <v>100</v>
      </c>
      <c r="L302" s="1"/>
      <c r="M302" s="1">
        <v>500</v>
      </c>
      <c r="N302" s="1">
        <v>100</v>
      </c>
      <c r="O302" s="1" t="s">
        <v>1371</v>
      </c>
      <c r="P302" s="1" t="s">
        <v>1542</v>
      </c>
      <c r="Q302" s="1" t="b">
        <v>0</v>
      </c>
      <c r="R302" s="1" t="s">
        <v>1486</v>
      </c>
      <c r="S302" s="1"/>
      <c r="T302" s="1"/>
      <c r="U302" s="1"/>
      <c r="V302" s="1"/>
      <c r="W302" s="1" t="s">
        <v>1775</v>
      </c>
      <c r="X302" s="1">
        <v>1</v>
      </c>
    </row>
    <row r="303" spans="1:24" x14ac:dyDescent="0.35">
      <c r="A303" s="1" t="s">
        <v>19</v>
      </c>
      <c r="B303" s="1" t="s">
        <v>1410</v>
      </c>
      <c r="C303" s="1" t="s">
        <v>1838</v>
      </c>
      <c r="D303" s="1"/>
      <c r="E303" s="1"/>
      <c r="F303" s="1" t="s">
        <v>1537</v>
      </c>
      <c r="G303" s="1"/>
      <c r="H303" s="1" t="s">
        <v>22</v>
      </c>
      <c r="I303" s="1" t="s">
        <v>119</v>
      </c>
      <c r="J303" s="1" t="s">
        <v>1774</v>
      </c>
      <c r="K303" s="1">
        <v>50</v>
      </c>
      <c r="L303" s="1"/>
      <c r="M303" s="1">
        <v>500</v>
      </c>
      <c r="N303" s="1">
        <v>100</v>
      </c>
      <c r="O303" s="1" t="s">
        <v>1371</v>
      </c>
      <c r="P303" s="1" t="s">
        <v>1542</v>
      </c>
      <c r="Q303" s="1" t="b">
        <v>0</v>
      </c>
      <c r="R303" s="1" t="s">
        <v>1486</v>
      </c>
      <c r="S303" s="1"/>
      <c r="T303" s="1"/>
      <c r="U303" s="1"/>
      <c r="V303" s="1"/>
      <c r="W303" s="1" t="s">
        <v>1775</v>
      </c>
      <c r="X303" s="1">
        <v>1</v>
      </c>
    </row>
    <row r="304" spans="1:24" x14ac:dyDescent="0.35">
      <c r="A304" s="1" t="s">
        <v>19</v>
      </c>
      <c r="B304" s="1" t="s">
        <v>1410</v>
      </c>
      <c r="C304" s="1" t="s">
        <v>1839</v>
      </c>
      <c r="D304" s="1"/>
      <c r="E304" s="1"/>
      <c r="F304" s="1" t="s">
        <v>1537</v>
      </c>
      <c r="G304" s="1"/>
      <c r="H304" s="1" t="s">
        <v>22</v>
      </c>
      <c r="I304" s="1" t="s">
        <v>119</v>
      </c>
      <c r="J304" s="1" t="s">
        <v>1774</v>
      </c>
      <c r="K304" s="1">
        <v>1</v>
      </c>
      <c r="L304" s="1"/>
      <c r="M304" s="1">
        <v>500</v>
      </c>
      <c r="N304" s="1">
        <v>100</v>
      </c>
      <c r="O304" s="1" t="s">
        <v>1371</v>
      </c>
      <c r="P304" s="1" t="s">
        <v>1542</v>
      </c>
      <c r="Q304" s="1" t="b">
        <v>0</v>
      </c>
      <c r="R304" s="1" t="s">
        <v>1486</v>
      </c>
      <c r="S304" s="1"/>
      <c r="T304" s="1"/>
      <c r="U304" s="1"/>
      <c r="V304" s="1"/>
      <c r="W304" s="1" t="s">
        <v>1775</v>
      </c>
      <c r="X304" s="1">
        <v>1</v>
      </c>
    </row>
    <row r="305" spans="1:24" x14ac:dyDescent="0.35">
      <c r="A305" s="1" t="s">
        <v>19</v>
      </c>
      <c r="B305" s="1" t="s">
        <v>1410</v>
      </c>
      <c r="C305" s="1" t="s">
        <v>1840</v>
      </c>
      <c r="D305" s="1"/>
      <c r="E305" s="1"/>
      <c r="F305" s="1" t="s">
        <v>1537</v>
      </c>
      <c r="G305" s="1"/>
      <c r="H305" s="1" t="s">
        <v>22</v>
      </c>
      <c r="I305" s="1" t="s">
        <v>119</v>
      </c>
      <c r="J305" s="1" t="s">
        <v>1774</v>
      </c>
      <c r="K305" s="1">
        <v>1</v>
      </c>
      <c r="L305" s="1"/>
      <c r="M305" s="1">
        <v>500</v>
      </c>
      <c r="N305" s="1">
        <v>100</v>
      </c>
      <c r="O305" s="1" t="s">
        <v>1371</v>
      </c>
      <c r="P305" s="1" t="s">
        <v>1542</v>
      </c>
      <c r="Q305" s="1" t="b">
        <v>0</v>
      </c>
      <c r="R305" s="1" t="s">
        <v>1486</v>
      </c>
      <c r="S305" s="1"/>
      <c r="T305" s="1"/>
      <c r="U305" s="1"/>
      <c r="V305" s="1"/>
      <c r="W305" s="1" t="s">
        <v>1775</v>
      </c>
      <c r="X305" s="1">
        <v>1</v>
      </c>
    </row>
    <row r="306" spans="1:24" x14ac:dyDescent="0.35">
      <c r="A306" s="1" t="s">
        <v>19</v>
      </c>
      <c r="B306" s="1" t="s">
        <v>1410</v>
      </c>
      <c r="C306" s="1" t="s">
        <v>1841</v>
      </c>
      <c r="D306" s="1"/>
      <c r="E306" s="1"/>
      <c r="F306" s="1" t="s">
        <v>1537</v>
      </c>
      <c r="G306" s="1"/>
      <c r="H306" s="1" t="s">
        <v>22</v>
      </c>
      <c r="I306" s="1" t="s">
        <v>119</v>
      </c>
      <c r="J306" s="1" t="s">
        <v>1774</v>
      </c>
      <c r="K306" s="1">
        <v>300</v>
      </c>
      <c r="L306" s="1"/>
      <c r="M306" s="1">
        <v>500</v>
      </c>
      <c r="N306" s="1">
        <v>100</v>
      </c>
      <c r="O306" s="1" t="s">
        <v>1371</v>
      </c>
      <c r="P306" s="1" t="s">
        <v>1542</v>
      </c>
      <c r="Q306" s="1" t="b">
        <v>0</v>
      </c>
      <c r="R306" s="1" t="s">
        <v>1486</v>
      </c>
      <c r="S306" s="1"/>
      <c r="T306" s="1"/>
      <c r="U306" s="1"/>
      <c r="V306" s="1"/>
      <c r="W306" s="1" t="s">
        <v>1775</v>
      </c>
      <c r="X306" s="1">
        <v>1</v>
      </c>
    </row>
    <row r="307" spans="1:24" x14ac:dyDescent="0.35">
      <c r="A307" s="1" t="s">
        <v>19</v>
      </c>
      <c r="B307" s="1" t="s">
        <v>1410</v>
      </c>
      <c r="C307" s="1" t="s">
        <v>1842</v>
      </c>
      <c r="D307" s="1"/>
      <c r="E307" s="1"/>
      <c r="F307" s="1" t="s">
        <v>1537</v>
      </c>
      <c r="G307" s="1"/>
      <c r="H307" s="1" t="s">
        <v>22</v>
      </c>
      <c r="I307" s="1" t="s">
        <v>119</v>
      </c>
      <c r="J307" s="1" t="s">
        <v>1774</v>
      </c>
      <c r="K307" s="1">
        <v>15</v>
      </c>
      <c r="L307" s="1"/>
      <c r="M307" s="1">
        <v>500</v>
      </c>
      <c r="N307" s="1">
        <v>100</v>
      </c>
      <c r="O307" s="1" t="s">
        <v>1371</v>
      </c>
      <c r="P307" s="1" t="s">
        <v>1542</v>
      </c>
      <c r="Q307" s="1" t="b">
        <v>0</v>
      </c>
      <c r="R307" s="1" t="s">
        <v>1486</v>
      </c>
      <c r="S307" s="1"/>
      <c r="T307" s="1"/>
      <c r="U307" s="1"/>
      <c r="V307" s="1"/>
      <c r="W307" s="1" t="s">
        <v>1775</v>
      </c>
      <c r="X307" s="1">
        <v>1</v>
      </c>
    </row>
    <row r="308" spans="1:24" x14ac:dyDescent="0.35">
      <c r="A308" s="1" t="s">
        <v>19</v>
      </c>
      <c r="B308" s="1" t="s">
        <v>1410</v>
      </c>
      <c r="C308" s="1" t="s">
        <v>1843</v>
      </c>
      <c r="D308" s="1"/>
      <c r="E308" s="1"/>
      <c r="F308" s="1" t="s">
        <v>1537</v>
      </c>
      <c r="G308" s="1"/>
      <c r="H308" s="1" t="s">
        <v>22</v>
      </c>
      <c r="I308" s="1" t="s">
        <v>119</v>
      </c>
      <c r="J308" s="1" t="s">
        <v>1774</v>
      </c>
      <c r="K308" s="1">
        <v>50</v>
      </c>
      <c r="L308" s="1"/>
      <c r="M308" s="1">
        <v>500</v>
      </c>
      <c r="N308" s="1">
        <v>100</v>
      </c>
      <c r="O308" s="1" t="s">
        <v>1371</v>
      </c>
      <c r="P308" s="1" t="s">
        <v>1542</v>
      </c>
      <c r="Q308" s="1" t="b">
        <v>0</v>
      </c>
      <c r="R308" s="1" t="s">
        <v>1486</v>
      </c>
      <c r="S308" s="1"/>
      <c r="T308" s="1"/>
      <c r="U308" s="1"/>
      <c r="V308" s="1"/>
      <c r="W308" s="1" t="s">
        <v>1775</v>
      </c>
      <c r="X308" s="1">
        <v>1</v>
      </c>
    </row>
    <row r="309" spans="1:24" x14ac:dyDescent="0.35">
      <c r="A309" s="1" t="s">
        <v>19</v>
      </c>
      <c r="B309" s="1" t="s">
        <v>1410</v>
      </c>
      <c r="C309" s="1" t="s">
        <v>1844</v>
      </c>
      <c r="D309" s="1"/>
      <c r="E309" s="1"/>
      <c r="F309" s="1" t="s">
        <v>1537</v>
      </c>
      <c r="G309" s="1"/>
      <c r="H309" s="1" t="s">
        <v>22</v>
      </c>
      <c r="I309" s="1" t="s">
        <v>119</v>
      </c>
      <c r="J309" s="1" t="s">
        <v>1774</v>
      </c>
      <c r="K309" s="1">
        <v>5</v>
      </c>
      <c r="L309" s="1"/>
      <c r="M309" s="1">
        <v>500</v>
      </c>
      <c r="N309" s="1">
        <v>100</v>
      </c>
      <c r="O309" s="1" t="s">
        <v>1371</v>
      </c>
      <c r="P309" s="1" t="s">
        <v>1542</v>
      </c>
      <c r="Q309" s="1" t="b">
        <v>0</v>
      </c>
      <c r="R309" s="1" t="s">
        <v>1486</v>
      </c>
      <c r="S309" s="1"/>
      <c r="T309" s="1"/>
      <c r="U309" s="1"/>
      <c r="V309" s="1"/>
      <c r="W309" s="1" t="s">
        <v>1775</v>
      </c>
      <c r="X309" s="1">
        <v>1</v>
      </c>
    </row>
    <row r="310" spans="1:24" x14ac:dyDescent="0.35">
      <c r="A310" s="1" t="s">
        <v>19</v>
      </c>
      <c r="B310" s="1" t="s">
        <v>1410</v>
      </c>
      <c r="C310" s="1" t="s">
        <v>1845</v>
      </c>
      <c r="D310" s="1"/>
      <c r="E310" s="1"/>
      <c r="F310" s="1" t="s">
        <v>1537</v>
      </c>
      <c r="G310" s="1"/>
      <c r="H310" s="1" t="s">
        <v>22</v>
      </c>
      <c r="I310" s="1" t="s">
        <v>119</v>
      </c>
      <c r="J310" s="1" t="s">
        <v>1774</v>
      </c>
      <c r="K310" s="1">
        <v>100</v>
      </c>
      <c r="L310" s="1"/>
      <c r="M310" s="1">
        <v>500</v>
      </c>
      <c r="N310" s="1">
        <v>100</v>
      </c>
      <c r="O310" s="1" t="s">
        <v>1371</v>
      </c>
      <c r="P310" s="1" t="s">
        <v>1542</v>
      </c>
      <c r="Q310" s="1" t="b">
        <v>0</v>
      </c>
      <c r="R310" s="1" t="s">
        <v>1486</v>
      </c>
      <c r="S310" s="1"/>
      <c r="T310" s="1"/>
      <c r="U310" s="1"/>
      <c r="V310" s="1"/>
      <c r="W310" s="1" t="s">
        <v>1775</v>
      </c>
      <c r="X310" s="1">
        <v>1</v>
      </c>
    </row>
    <row r="311" spans="1:24" x14ac:dyDescent="0.35">
      <c r="A311" s="1" t="s">
        <v>19</v>
      </c>
      <c r="B311" s="1" t="s">
        <v>1410</v>
      </c>
      <c r="C311" s="1" t="s">
        <v>1846</v>
      </c>
      <c r="D311" s="1"/>
      <c r="E311" s="1"/>
      <c r="F311" s="1" t="s">
        <v>1537</v>
      </c>
      <c r="G311" s="1"/>
      <c r="H311" s="1" t="s">
        <v>22</v>
      </c>
      <c r="I311" s="1" t="s">
        <v>119</v>
      </c>
      <c r="J311" s="1" t="s">
        <v>1774</v>
      </c>
      <c r="K311" s="1">
        <v>1</v>
      </c>
      <c r="L311" s="1"/>
      <c r="M311" s="1">
        <v>500</v>
      </c>
      <c r="N311" s="1">
        <v>100</v>
      </c>
      <c r="O311" s="1" t="s">
        <v>1371</v>
      </c>
      <c r="P311" s="1" t="s">
        <v>1542</v>
      </c>
      <c r="Q311" s="1" t="b">
        <v>0</v>
      </c>
      <c r="R311" s="1" t="s">
        <v>1486</v>
      </c>
      <c r="S311" s="1"/>
      <c r="T311" s="1"/>
      <c r="U311" s="1"/>
      <c r="V311" s="1"/>
      <c r="W311" s="1" t="s">
        <v>1775</v>
      </c>
      <c r="X311" s="1">
        <v>1</v>
      </c>
    </row>
    <row r="312" spans="1:24" x14ac:dyDescent="0.35">
      <c r="A312" s="1" t="s">
        <v>19</v>
      </c>
      <c r="B312" s="1" t="s">
        <v>1410</v>
      </c>
      <c r="C312" s="1" t="s">
        <v>1847</v>
      </c>
      <c r="D312" s="1"/>
      <c r="E312" s="1"/>
      <c r="F312" s="1" t="s">
        <v>1537</v>
      </c>
      <c r="G312" s="1"/>
      <c r="H312" s="1" t="s">
        <v>22</v>
      </c>
      <c r="I312" s="1" t="s">
        <v>119</v>
      </c>
      <c r="J312" s="1" t="s">
        <v>1774</v>
      </c>
      <c r="K312" s="1">
        <v>50</v>
      </c>
      <c r="L312" s="1"/>
      <c r="M312" s="1">
        <v>500</v>
      </c>
      <c r="N312" s="1">
        <v>100</v>
      </c>
      <c r="O312" s="1" t="s">
        <v>1371</v>
      </c>
      <c r="P312" s="1" t="s">
        <v>1542</v>
      </c>
      <c r="Q312" s="1" t="b">
        <v>0</v>
      </c>
      <c r="R312" s="1" t="s">
        <v>1486</v>
      </c>
      <c r="S312" s="1"/>
      <c r="T312" s="1"/>
      <c r="U312" s="1"/>
      <c r="V312" s="1"/>
      <c r="W312" s="1" t="s">
        <v>1775</v>
      </c>
      <c r="X312" s="1">
        <v>1</v>
      </c>
    </row>
    <row r="313" spans="1:24" x14ac:dyDescent="0.35">
      <c r="A313" s="1" t="s">
        <v>19</v>
      </c>
      <c r="B313" s="1" t="s">
        <v>1410</v>
      </c>
      <c r="C313" s="1" t="s">
        <v>1848</v>
      </c>
      <c r="D313" s="1"/>
      <c r="E313" s="1"/>
      <c r="F313" s="1" t="s">
        <v>1537</v>
      </c>
      <c r="G313" s="1"/>
      <c r="H313" s="1" t="s">
        <v>22</v>
      </c>
      <c r="I313" s="1" t="s">
        <v>119</v>
      </c>
      <c r="J313" s="1" t="s">
        <v>1774</v>
      </c>
      <c r="K313" s="1">
        <v>1</v>
      </c>
      <c r="L313" s="1"/>
      <c r="M313" s="1">
        <v>500</v>
      </c>
      <c r="N313" s="1">
        <v>100</v>
      </c>
      <c r="O313" s="1" t="s">
        <v>1371</v>
      </c>
      <c r="P313" s="1" t="s">
        <v>1542</v>
      </c>
      <c r="Q313" s="1" t="b">
        <v>0</v>
      </c>
      <c r="R313" s="1" t="s">
        <v>1486</v>
      </c>
      <c r="S313" s="1"/>
      <c r="T313" s="1"/>
      <c r="U313" s="1"/>
      <c r="V313" s="1"/>
      <c r="W313" s="1" t="s">
        <v>1775</v>
      </c>
      <c r="X313" s="1">
        <v>1</v>
      </c>
    </row>
    <row r="314" spans="1:24" x14ac:dyDescent="0.35">
      <c r="A314" s="1" t="s">
        <v>19</v>
      </c>
      <c r="B314" s="1" t="s">
        <v>1410</v>
      </c>
      <c r="C314" s="1" t="s">
        <v>1849</v>
      </c>
      <c r="D314" s="1"/>
      <c r="E314" s="1"/>
      <c r="F314" s="1" t="s">
        <v>1537</v>
      </c>
      <c r="G314" s="1"/>
      <c r="H314" s="1" t="s">
        <v>22</v>
      </c>
      <c r="I314" s="1" t="s">
        <v>119</v>
      </c>
      <c r="J314" s="1" t="s">
        <v>1774</v>
      </c>
      <c r="K314" s="1">
        <v>10</v>
      </c>
      <c r="L314" s="1"/>
      <c r="M314" s="1">
        <v>500</v>
      </c>
      <c r="N314" s="1">
        <v>100</v>
      </c>
      <c r="O314" s="1" t="s">
        <v>1371</v>
      </c>
      <c r="P314" s="1" t="s">
        <v>1542</v>
      </c>
      <c r="Q314" s="1" t="b">
        <v>0</v>
      </c>
      <c r="R314" s="1" t="s">
        <v>1486</v>
      </c>
      <c r="S314" s="1"/>
      <c r="T314" s="1"/>
      <c r="U314" s="1"/>
      <c r="V314" s="1"/>
      <c r="W314" s="1" t="s">
        <v>1775</v>
      </c>
      <c r="X314" s="1">
        <v>1</v>
      </c>
    </row>
    <row r="315" spans="1:24" x14ac:dyDescent="0.35">
      <c r="A315" s="1" t="s">
        <v>19</v>
      </c>
      <c r="B315" s="1" t="s">
        <v>1410</v>
      </c>
      <c r="C315" s="1" t="s">
        <v>1850</v>
      </c>
      <c r="D315" s="1"/>
      <c r="E315" s="1"/>
      <c r="F315" s="1" t="s">
        <v>1537</v>
      </c>
      <c r="G315" s="1"/>
      <c r="H315" s="1" t="s">
        <v>22</v>
      </c>
      <c r="I315" s="1" t="s">
        <v>119</v>
      </c>
      <c r="J315" s="1" t="s">
        <v>1774</v>
      </c>
      <c r="K315" s="1">
        <v>3</v>
      </c>
      <c r="L315" s="1"/>
      <c r="M315" s="1">
        <v>500</v>
      </c>
      <c r="N315" s="1">
        <v>100</v>
      </c>
      <c r="O315" s="1" t="s">
        <v>1371</v>
      </c>
      <c r="P315" s="1" t="s">
        <v>1542</v>
      </c>
      <c r="Q315" s="1" t="b">
        <v>0</v>
      </c>
      <c r="R315" s="1" t="s">
        <v>1486</v>
      </c>
      <c r="S315" s="1"/>
      <c r="T315" s="1"/>
      <c r="U315" s="1"/>
      <c r="V315" s="1"/>
      <c r="W315" s="1" t="s">
        <v>1775</v>
      </c>
      <c r="X315" s="1">
        <v>1</v>
      </c>
    </row>
    <row r="316" spans="1:24" x14ac:dyDescent="0.35">
      <c r="A316" s="1" t="s">
        <v>19</v>
      </c>
      <c r="B316" s="1" t="s">
        <v>1410</v>
      </c>
      <c r="C316" s="1" t="s">
        <v>1851</v>
      </c>
      <c r="D316" s="1"/>
      <c r="E316" s="1"/>
      <c r="F316" s="1" t="s">
        <v>1537</v>
      </c>
      <c r="G316" s="1"/>
      <c r="H316" s="1" t="s">
        <v>22</v>
      </c>
      <c r="I316" s="1" t="s">
        <v>119</v>
      </c>
      <c r="J316" s="1" t="s">
        <v>1774</v>
      </c>
      <c r="K316" s="1">
        <v>3</v>
      </c>
      <c r="L316" s="1"/>
      <c r="M316" s="1">
        <v>500</v>
      </c>
      <c r="N316" s="1">
        <v>100</v>
      </c>
      <c r="O316" s="1" t="s">
        <v>1371</v>
      </c>
      <c r="P316" s="1" t="s">
        <v>1542</v>
      </c>
      <c r="Q316" s="1" t="b">
        <v>0</v>
      </c>
      <c r="R316" s="1" t="s">
        <v>1486</v>
      </c>
      <c r="S316" s="1"/>
      <c r="T316" s="1"/>
      <c r="U316" s="1"/>
      <c r="V316" s="1"/>
      <c r="W316" s="1" t="s">
        <v>1775</v>
      </c>
      <c r="X316" s="1">
        <v>1</v>
      </c>
    </row>
    <row r="317" spans="1:24" x14ac:dyDescent="0.35">
      <c r="A317" s="1" t="s">
        <v>19</v>
      </c>
      <c r="B317" s="1" t="s">
        <v>1410</v>
      </c>
      <c r="C317" s="1" t="s">
        <v>1852</v>
      </c>
      <c r="D317" s="1"/>
      <c r="E317" s="1"/>
      <c r="F317" s="1" t="s">
        <v>1537</v>
      </c>
      <c r="G317" s="1"/>
      <c r="H317" s="1" t="s">
        <v>22</v>
      </c>
      <c r="I317" s="1" t="s">
        <v>119</v>
      </c>
      <c r="J317" s="1" t="s">
        <v>1774</v>
      </c>
      <c r="K317" s="1">
        <v>3</v>
      </c>
      <c r="L317" s="1"/>
      <c r="M317" s="1">
        <v>500</v>
      </c>
      <c r="N317" s="1">
        <v>100</v>
      </c>
      <c r="O317" s="1" t="s">
        <v>1371</v>
      </c>
      <c r="P317" s="1" t="s">
        <v>1542</v>
      </c>
      <c r="Q317" s="1" t="b">
        <v>0</v>
      </c>
      <c r="R317" s="1" t="s">
        <v>1486</v>
      </c>
      <c r="S317" s="1"/>
      <c r="T317" s="1"/>
      <c r="U317" s="1"/>
      <c r="V317" s="1"/>
      <c r="W317" s="1" t="s">
        <v>1775</v>
      </c>
      <c r="X317" s="1">
        <v>1</v>
      </c>
    </row>
    <row r="318" spans="1:24" x14ac:dyDescent="0.35">
      <c r="A318" s="1" t="s">
        <v>19</v>
      </c>
      <c r="B318" s="1" t="s">
        <v>1410</v>
      </c>
      <c r="C318" s="1" t="s">
        <v>1853</v>
      </c>
      <c r="D318" s="1"/>
      <c r="E318" s="1"/>
      <c r="F318" s="1" t="s">
        <v>1537</v>
      </c>
      <c r="G318" s="1"/>
      <c r="H318" s="1" t="s">
        <v>22</v>
      </c>
      <c r="I318" s="1" t="s">
        <v>119</v>
      </c>
      <c r="J318" s="1" t="s">
        <v>1774</v>
      </c>
      <c r="K318" s="1">
        <v>3</v>
      </c>
      <c r="L318" s="1"/>
      <c r="M318" s="1">
        <v>500</v>
      </c>
      <c r="N318" s="1">
        <v>100</v>
      </c>
      <c r="O318" s="1" t="s">
        <v>1371</v>
      </c>
      <c r="P318" s="1" t="s">
        <v>1542</v>
      </c>
      <c r="Q318" s="1" t="b">
        <v>0</v>
      </c>
      <c r="R318" s="1" t="s">
        <v>1486</v>
      </c>
      <c r="S318" s="1"/>
      <c r="T318" s="1"/>
      <c r="U318" s="1"/>
      <c r="V318" s="1"/>
      <c r="W318" s="1" t="s">
        <v>1775</v>
      </c>
      <c r="X318" s="1">
        <v>1</v>
      </c>
    </row>
    <row r="319" spans="1:24" x14ac:dyDescent="0.35">
      <c r="A319" s="1" t="s">
        <v>19</v>
      </c>
      <c r="B319" s="1" t="s">
        <v>1410</v>
      </c>
      <c r="C319" s="1" t="s">
        <v>1854</v>
      </c>
      <c r="D319" s="1"/>
      <c r="E319" s="1"/>
      <c r="F319" s="1" t="s">
        <v>1537</v>
      </c>
      <c r="G319" s="1"/>
      <c r="H319" s="1" t="s">
        <v>22</v>
      </c>
      <c r="I319" s="1" t="s">
        <v>119</v>
      </c>
      <c r="J319" s="1" t="s">
        <v>1774</v>
      </c>
      <c r="K319" s="1">
        <v>100</v>
      </c>
      <c r="L319" s="1"/>
      <c r="M319" s="1">
        <v>500</v>
      </c>
      <c r="N319" s="1">
        <v>100</v>
      </c>
      <c r="O319" s="1" t="s">
        <v>1371</v>
      </c>
      <c r="P319" s="1" t="s">
        <v>1542</v>
      </c>
      <c r="Q319" s="1" t="b">
        <v>0</v>
      </c>
      <c r="R319" s="1" t="s">
        <v>1486</v>
      </c>
      <c r="S319" s="1"/>
      <c r="T319" s="1"/>
      <c r="U319" s="1"/>
      <c r="V319" s="1"/>
      <c r="W319" s="1" t="s">
        <v>1775</v>
      </c>
      <c r="X319" s="1">
        <v>1</v>
      </c>
    </row>
    <row r="320" spans="1:24" x14ac:dyDescent="0.35">
      <c r="A320" s="1" t="s">
        <v>19</v>
      </c>
      <c r="B320" s="1" t="s">
        <v>980</v>
      </c>
      <c r="C320" s="1" t="s">
        <v>1855</v>
      </c>
      <c r="D320" s="1"/>
      <c r="E320" s="1"/>
      <c r="F320" s="1" t="s">
        <v>1537</v>
      </c>
      <c r="G320" s="1"/>
      <c r="H320" s="1" t="s">
        <v>22</v>
      </c>
      <c r="I320" s="1" t="s">
        <v>119</v>
      </c>
      <c r="J320" s="1" t="s">
        <v>690</v>
      </c>
      <c r="K320" s="1">
        <v>256</v>
      </c>
      <c r="L320" s="1" t="s">
        <v>1856</v>
      </c>
      <c r="M320" s="1">
        <v>1100</v>
      </c>
      <c r="N320" s="1">
        <v>125</v>
      </c>
      <c r="O320" s="1" t="s">
        <v>139</v>
      </c>
      <c r="P320" s="1" t="s">
        <v>1485</v>
      </c>
      <c r="Q320" s="1" t="b">
        <v>0</v>
      </c>
      <c r="R320" s="1" t="s">
        <v>1486</v>
      </c>
      <c r="S320" s="1" t="s">
        <v>734</v>
      </c>
      <c r="T320" s="1"/>
      <c r="U320" s="1"/>
      <c r="V320" s="1" t="s">
        <v>758</v>
      </c>
      <c r="W320" s="1" t="s">
        <v>1857</v>
      </c>
      <c r="X320" s="1">
        <v>1</v>
      </c>
    </row>
    <row r="321" spans="1:24" x14ac:dyDescent="0.35">
      <c r="A321" s="1" t="s">
        <v>19</v>
      </c>
      <c r="B321" s="1" t="s">
        <v>980</v>
      </c>
      <c r="C321" s="1" t="s">
        <v>1858</v>
      </c>
      <c r="D321" s="1"/>
      <c r="E321" s="1"/>
      <c r="F321" s="1" t="s">
        <v>1537</v>
      </c>
      <c r="G321" s="1"/>
      <c r="H321" s="1" t="s">
        <v>22</v>
      </c>
      <c r="I321" s="1" t="s">
        <v>119</v>
      </c>
      <c r="J321" s="1" t="s">
        <v>690</v>
      </c>
      <c r="K321" s="1">
        <v>256</v>
      </c>
      <c r="L321" s="1" t="s">
        <v>1856</v>
      </c>
      <c r="M321" s="1">
        <v>1100</v>
      </c>
      <c r="N321" s="1">
        <v>125</v>
      </c>
      <c r="O321" s="1" t="s">
        <v>139</v>
      </c>
      <c r="P321" s="1" t="s">
        <v>1485</v>
      </c>
      <c r="Q321" s="1" t="b">
        <v>0</v>
      </c>
      <c r="R321" s="1" t="s">
        <v>1486</v>
      </c>
      <c r="S321" s="1" t="s">
        <v>734</v>
      </c>
      <c r="T321" s="1"/>
      <c r="U321" s="1"/>
      <c r="V321" s="1" t="s">
        <v>758</v>
      </c>
      <c r="W321" s="1" t="s">
        <v>1857</v>
      </c>
      <c r="X321" s="1">
        <v>1</v>
      </c>
    </row>
    <row r="322" spans="1:24" x14ac:dyDescent="0.35">
      <c r="A322" s="1" t="s">
        <v>19</v>
      </c>
      <c r="B322" s="1" t="s">
        <v>980</v>
      </c>
      <c r="C322" s="1" t="s">
        <v>1859</v>
      </c>
      <c r="D322" s="1"/>
      <c r="E322" s="1"/>
      <c r="F322" s="1" t="s">
        <v>1537</v>
      </c>
      <c r="G322" s="1"/>
      <c r="H322" s="1" t="s">
        <v>22</v>
      </c>
      <c r="I322" s="1" t="s">
        <v>119</v>
      </c>
      <c r="J322" s="1" t="s">
        <v>690</v>
      </c>
      <c r="K322" s="1">
        <v>256</v>
      </c>
      <c r="L322" s="1" t="s">
        <v>1856</v>
      </c>
      <c r="M322" s="1">
        <v>1100</v>
      </c>
      <c r="N322" s="1">
        <v>125</v>
      </c>
      <c r="O322" s="1" t="s">
        <v>139</v>
      </c>
      <c r="P322" s="1" t="s">
        <v>1485</v>
      </c>
      <c r="Q322" s="1" t="b">
        <v>0</v>
      </c>
      <c r="R322" s="1" t="s">
        <v>1486</v>
      </c>
      <c r="S322" s="1" t="s">
        <v>734</v>
      </c>
      <c r="T322" s="1"/>
      <c r="U322" s="1"/>
      <c r="V322" s="1" t="s">
        <v>758</v>
      </c>
      <c r="W322" s="1" t="s">
        <v>1857</v>
      </c>
      <c r="X322" s="1">
        <v>1</v>
      </c>
    </row>
    <row r="323" spans="1:24" hidden="1" x14ac:dyDescent="0.35">
      <c r="A323" s="1" t="s">
        <v>19</v>
      </c>
      <c r="B323" s="1" t="s">
        <v>980</v>
      </c>
      <c r="C323" s="1" t="s">
        <v>1860</v>
      </c>
      <c r="D323" s="1"/>
      <c r="E323" s="1"/>
      <c r="F323" s="1" t="s">
        <v>1502</v>
      </c>
      <c r="G323" s="1" t="s">
        <v>1001</v>
      </c>
      <c r="H323" s="1" t="s">
        <v>22</v>
      </c>
      <c r="I323" s="1" t="s">
        <v>119</v>
      </c>
      <c r="J323" s="1" t="s">
        <v>634</v>
      </c>
      <c r="K323" s="1">
        <v>128</v>
      </c>
      <c r="L323" s="1"/>
      <c r="M323" s="1">
        <v>500</v>
      </c>
      <c r="N323" s="1">
        <v>100</v>
      </c>
      <c r="O323" s="1" t="s">
        <v>139</v>
      </c>
      <c r="P323" s="1" t="s">
        <v>1485</v>
      </c>
      <c r="Q323" s="1" t="b">
        <v>0</v>
      </c>
      <c r="R323" s="1" t="s">
        <v>1486</v>
      </c>
      <c r="S323" s="1" t="s">
        <v>734</v>
      </c>
      <c r="T323" s="1"/>
      <c r="U323" s="1"/>
      <c r="V323" s="1" t="s">
        <v>758</v>
      </c>
      <c r="W323" s="1" t="s">
        <v>1005</v>
      </c>
      <c r="X323" s="1">
        <v>1</v>
      </c>
    </row>
    <row r="324" spans="1:24" hidden="1" x14ac:dyDescent="0.35">
      <c r="A324" s="1" t="s">
        <v>19</v>
      </c>
      <c r="B324" s="1" t="s">
        <v>980</v>
      </c>
      <c r="C324" s="1" t="s">
        <v>1861</v>
      </c>
      <c r="D324" s="1"/>
      <c r="E324" s="1"/>
      <c r="F324" s="1" t="s">
        <v>1502</v>
      </c>
      <c r="G324" s="1" t="s">
        <v>981</v>
      </c>
      <c r="H324" s="1" t="s">
        <v>22</v>
      </c>
      <c r="I324" s="1" t="s">
        <v>119</v>
      </c>
      <c r="J324" s="1" t="s">
        <v>638</v>
      </c>
      <c r="K324" s="1">
        <v>30</v>
      </c>
      <c r="L324" s="1"/>
      <c r="M324" s="1">
        <v>500</v>
      </c>
      <c r="N324" s="1">
        <v>60</v>
      </c>
      <c r="O324" s="1" t="s">
        <v>139</v>
      </c>
      <c r="P324" s="1" t="s">
        <v>1485</v>
      </c>
      <c r="Q324" s="1" t="b">
        <v>1</v>
      </c>
      <c r="R324" s="1" t="s">
        <v>1486</v>
      </c>
      <c r="S324" s="1" t="s">
        <v>734</v>
      </c>
      <c r="T324" s="1"/>
      <c r="U324" s="1"/>
      <c r="V324" s="1" t="s">
        <v>691</v>
      </c>
      <c r="W324" s="1" t="s">
        <v>989</v>
      </c>
      <c r="X324" s="1">
        <v>1</v>
      </c>
    </row>
    <row r="325" spans="1:24" hidden="1" x14ac:dyDescent="0.35">
      <c r="A325" s="1" t="s">
        <v>19</v>
      </c>
      <c r="B325" s="1" t="s">
        <v>980</v>
      </c>
      <c r="C325" s="1" t="s">
        <v>1862</v>
      </c>
      <c r="D325" s="1"/>
      <c r="E325" s="1"/>
      <c r="F325" s="1" t="s">
        <v>1502</v>
      </c>
      <c r="G325" s="1" t="s">
        <v>1006</v>
      </c>
      <c r="H325" s="1" t="s">
        <v>22</v>
      </c>
      <c r="I325" s="1" t="s">
        <v>119</v>
      </c>
      <c r="J325" s="1" t="s">
        <v>634</v>
      </c>
      <c r="K325" s="1">
        <v>64</v>
      </c>
      <c r="L325" s="1"/>
      <c r="M325" s="1">
        <v>500</v>
      </c>
      <c r="N325" s="1">
        <v>100</v>
      </c>
      <c r="O325" s="1" t="s">
        <v>139</v>
      </c>
      <c r="P325" s="1" t="s">
        <v>1485</v>
      </c>
      <c r="Q325" s="1" t="b">
        <v>1</v>
      </c>
      <c r="R325" s="1" t="s">
        <v>1486</v>
      </c>
      <c r="S325" s="1" t="s">
        <v>734</v>
      </c>
      <c r="T325" s="1"/>
      <c r="U325" s="1"/>
      <c r="V325" s="1" t="s">
        <v>691</v>
      </c>
      <c r="W325" s="1" t="s">
        <v>1011</v>
      </c>
      <c r="X325" s="1">
        <v>1</v>
      </c>
    </row>
    <row r="326" spans="1:24" hidden="1" x14ac:dyDescent="0.35">
      <c r="A326" s="1" t="s">
        <v>19</v>
      </c>
      <c r="B326" s="1" t="s">
        <v>991</v>
      </c>
      <c r="C326" s="1" t="s">
        <v>1863</v>
      </c>
      <c r="D326" s="1"/>
      <c r="E326" s="1"/>
      <c r="F326" s="1" t="s">
        <v>1502</v>
      </c>
      <c r="G326" s="1" t="s">
        <v>1031</v>
      </c>
      <c r="H326" s="1" t="s">
        <v>22</v>
      </c>
      <c r="I326" s="1" t="s">
        <v>119</v>
      </c>
      <c r="J326" s="1" t="s">
        <v>634</v>
      </c>
      <c r="K326" s="1">
        <v>128</v>
      </c>
      <c r="L326" s="1"/>
      <c r="M326" s="1">
        <v>500</v>
      </c>
      <c r="N326" s="1">
        <v>100</v>
      </c>
      <c r="O326" s="1" t="s">
        <v>139</v>
      </c>
      <c r="P326" s="1" t="s">
        <v>1485</v>
      </c>
      <c r="Q326" s="1" t="b">
        <v>1</v>
      </c>
      <c r="R326" s="1" t="s">
        <v>1486</v>
      </c>
      <c r="S326" s="1" t="s">
        <v>633</v>
      </c>
      <c r="T326" s="1"/>
      <c r="U326" s="1"/>
      <c r="V326" s="1" t="s">
        <v>758</v>
      </c>
      <c r="W326" s="1" t="s">
        <v>1034</v>
      </c>
      <c r="X326" s="1">
        <v>1</v>
      </c>
    </row>
    <row r="327" spans="1:24" hidden="1" x14ac:dyDescent="0.35">
      <c r="A327" s="1" t="s">
        <v>19</v>
      </c>
      <c r="B327" s="1" t="s">
        <v>991</v>
      </c>
      <c r="C327" s="1" t="s">
        <v>1864</v>
      </c>
      <c r="D327" s="1"/>
      <c r="E327" s="1"/>
      <c r="F327" s="1" t="s">
        <v>1484</v>
      </c>
      <c r="G327" s="1" t="s">
        <v>1018</v>
      </c>
      <c r="H327" s="1" t="s">
        <v>22</v>
      </c>
      <c r="I327" s="1" t="s">
        <v>119</v>
      </c>
      <c r="J327" s="1" t="s">
        <v>690</v>
      </c>
      <c r="K327" s="1">
        <v>128</v>
      </c>
      <c r="L327" s="1" t="s">
        <v>1500</v>
      </c>
      <c r="M327" s="1">
        <v>500</v>
      </c>
      <c r="N327" s="1">
        <v>100</v>
      </c>
      <c r="O327" s="1" t="s">
        <v>139</v>
      </c>
      <c r="P327" s="1" t="s">
        <v>1485</v>
      </c>
      <c r="Q327" s="1" t="b">
        <v>1</v>
      </c>
      <c r="R327" s="1" t="s">
        <v>1486</v>
      </c>
      <c r="S327" s="1" t="s">
        <v>633</v>
      </c>
      <c r="T327" s="1"/>
      <c r="U327" s="1"/>
      <c r="V327" s="1" t="s">
        <v>691</v>
      </c>
      <c r="W327" s="1" t="s">
        <v>1022</v>
      </c>
      <c r="X327" s="1">
        <v>1</v>
      </c>
    </row>
    <row r="328" spans="1:24" hidden="1" x14ac:dyDescent="0.35">
      <c r="A328" s="1" t="s">
        <v>19</v>
      </c>
      <c r="B328" s="1" t="s">
        <v>991</v>
      </c>
      <c r="C328" s="1" t="s">
        <v>1865</v>
      </c>
      <c r="D328" s="1"/>
      <c r="E328" s="1"/>
      <c r="F328" s="1" t="s">
        <v>1484</v>
      </c>
      <c r="G328" s="1" t="s">
        <v>1027</v>
      </c>
      <c r="H328" s="1" t="s">
        <v>22</v>
      </c>
      <c r="I328" s="1" t="s">
        <v>119</v>
      </c>
      <c r="J328" s="1" t="s">
        <v>690</v>
      </c>
      <c r="K328" s="1">
        <v>128</v>
      </c>
      <c r="L328" s="1" t="s">
        <v>1500</v>
      </c>
      <c r="M328" s="1">
        <v>500</v>
      </c>
      <c r="N328" s="1">
        <v>100</v>
      </c>
      <c r="O328" s="1" t="s">
        <v>139</v>
      </c>
      <c r="P328" s="1" t="s">
        <v>1485</v>
      </c>
      <c r="Q328" s="1" t="b">
        <v>1</v>
      </c>
      <c r="R328" s="1" t="s">
        <v>1486</v>
      </c>
      <c r="S328" s="1" t="s">
        <v>633</v>
      </c>
      <c r="T328" s="1"/>
      <c r="U328" s="1"/>
      <c r="V328" s="1" t="s">
        <v>691</v>
      </c>
      <c r="W328" s="1" t="s">
        <v>1030</v>
      </c>
      <c r="X328" s="1">
        <v>1</v>
      </c>
    </row>
    <row r="329" spans="1:24" hidden="1" x14ac:dyDescent="0.35">
      <c r="A329" s="1" t="s">
        <v>19</v>
      </c>
      <c r="B329" s="1" t="s">
        <v>991</v>
      </c>
      <c r="C329" s="1" t="s">
        <v>1866</v>
      </c>
      <c r="D329" s="1"/>
      <c r="E329" s="1"/>
      <c r="F329" s="1" t="s">
        <v>1484</v>
      </c>
      <c r="G329" s="1" t="s">
        <v>1043</v>
      </c>
      <c r="H329" s="1" t="s">
        <v>22</v>
      </c>
      <c r="I329" s="1" t="s">
        <v>119</v>
      </c>
      <c r="J329" s="1" t="s">
        <v>690</v>
      </c>
      <c r="K329" s="1">
        <v>128</v>
      </c>
      <c r="L329" s="1" t="s">
        <v>1500</v>
      </c>
      <c r="M329" s="1">
        <v>500</v>
      </c>
      <c r="N329" s="1">
        <v>100</v>
      </c>
      <c r="O329" s="1" t="s">
        <v>139</v>
      </c>
      <c r="P329" s="1" t="s">
        <v>1485</v>
      </c>
      <c r="Q329" s="1" t="b">
        <v>1</v>
      </c>
      <c r="R329" s="1" t="s">
        <v>1486</v>
      </c>
      <c r="S329" s="1" t="s">
        <v>633</v>
      </c>
      <c r="T329" s="1"/>
      <c r="U329" s="1"/>
      <c r="V329" s="1" t="s">
        <v>691</v>
      </c>
      <c r="W329" s="1" t="s">
        <v>1046</v>
      </c>
      <c r="X329" s="1">
        <v>1</v>
      </c>
    </row>
    <row r="330" spans="1:24" hidden="1" x14ac:dyDescent="0.35">
      <c r="A330" s="1" t="s">
        <v>19</v>
      </c>
      <c r="B330" s="1" t="s">
        <v>991</v>
      </c>
      <c r="C330" s="1" t="s">
        <v>1867</v>
      </c>
      <c r="D330" s="1"/>
      <c r="E330" s="1"/>
      <c r="F330" s="1" t="s">
        <v>1484</v>
      </c>
      <c r="G330" s="1" t="s">
        <v>1047</v>
      </c>
      <c r="H330" s="1" t="s">
        <v>22</v>
      </c>
      <c r="I330" s="1" t="s">
        <v>119</v>
      </c>
      <c r="J330" s="1" t="s">
        <v>690</v>
      </c>
      <c r="K330" s="1">
        <v>128</v>
      </c>
      <c r="L330" s="1" t="s">
        <v>1500</v>
      </c>
      <c r="M330" s="1">
        <v>500</v>
      </c>
      <c r="N330" s="1">
        <v>100</v>
      </c>
      <c r="O330" s="1" t="s">
        <v>139</v>
      </c>
      <c r="P330" s="1" t="s">
        <v>1485</v>
      </c>
      <c r="Q330" s="1" t="b">
        <v>1</v>
      </c>
      <c r="R330" s="1" t="s">
        <v>1486</v>
      </c>
      <c r="S330" s="1" t="s">
        <v>633</v>
      </c>
      <c r="T330" s="1"/>
      <c r="U330" s="1"/>
      <c r="V330" s="1" t="s">
        <v>691</v>
      </c>
      <c r="W330" s="1" t="s">
        <v>1050</v>
      </c>
      <c r="X330" s="1">
        <v>1</v>
      </c>
    </row>
    <row r="331" spans="1:24" hidden="1" x14ac:dyDescent="0.35">
      <c r="A331" s="1" t="s">
        <v>19</v>
      </c>
      <c r="B331" s="1" t="s">
        <v>1051</v>
      </c>
      <c r="C331" s="1" t="s">
        <v>1868</v>
      </c>
      <c r="D331" s="1"/>
      <c r="E331" s="1"/>
      <c r="F331" s="1" t="s">
        <v>1502</v>
      </c>
      <c r="G331" s="1" t="s">
        <v>1052</v>
      </c>
      <c r="H331" s="1" t="s">
        <v>22</v>
      </c>
      <c r="I331" s="1" t="s">
        <v>119</v>
      </c>
      <c r="J331" s="1" t="s">
        <v>638</v>
      </c>
      <c r="K331" s="1">
        <v>200</v>
      </c>
      <c r="L331" s="1"/>
      <c r="M331" s="1">
        <v>500</v>
      </c>
      <c r="N331" s="1">
        <v>60</v>
      </c>
      <c r="O331" s="1" t="s">
        <v>139</v>
      </c>
      <c r="P331" s="1" t="s">
        <v>1485</v>
      </c>
      <c r="Q331" s="1" t="b">
        <v>1</v>
      </c>
      <c r="R331" s="1" t="s">
        <v>1486</v>
      </c>
      <c r="S331" s="1" t="s">
        <v>633</v>
      </c>
      <c r="T331" s="1"/>
      <c r="U331" s="1"/>
      <c r="V331" s="1" t="s">
        <v>758</v>
      </c>
      <c r="W331" s="1" t="s">
        <v>1058</v>
      </c>
      <c r="X331" s="1">
        <v>1</v>
      </c>
    </row>
    <row r="332" spans="1:24" hidden="1" x14ac:dyDescent="0.35">
      <c r="A332" s="1" t="s">
        <v>19</v>
      </c>
      <c r="B332" s="1" t="s">
        <v>1051</v>
      </c>
      <c r="C332" s="1" t="s">
        <v>1869</v>
      </c>
      <c r="D332" s="1"/>
      <c r="E332" s="1"/>
      <c r="F332" s="1" t="s">
        <v>1484</v>
      </c>
      <c r="G332" s="1" t="s">
        <v>1060</v>
      </c>
      <c r="H332" s="1" t="s">
        <v>22</v>
      </c>
      <c r="I332" s="1" t="s">
        <v>119</v>
      </c>
      <c r="J332" s="1" t="s">
        <v>634</v>
      </c>
      <c r="K332" s="1">
        <v>64</v>
      </c>
      <c r="L332" s="1"/>
      <c r="M332" s="1">
        <v>500</v>
      </c>
      <c r="N332" s="1">
        <v>100</v>
      </c>
      <c r="O332" s="1" t="s">
        <v>139</v>
      </c>
      <c r="P332" s="1" t="s">
        <v>1485</v>
      </c>
      <c r="Q332" s="1" t="b">
        <v>1</v>
      </c>
      <c r="R332" s="1" t="s">
        <v>1486</v>
      </c>
      <c r="S332" s="1" t="s">
        <v>734</v>
      </c>
      <c r="T332" s="1"/>
      <c r="U332" s="1"/>
      <c r="V332" s="1" t="s">
        <v>691</v>
      </c>
      <c r="W332" s="1" t="s">
        <v>1063</v>
      </c>
      <c r="X332" s="1">
        <v>1</v>
      </c>
    </row>
    <row r="333" spans="1:24" hidden="1" x14ac:dyDescent="0.35">
      <c r="A333" s="1" t="s">
        <v>19</v>
      </c>
      <c r="B333" s="1" t="s">
        <v>1051</v>
      </c>
      <c r="C333" s="1" t="s">
        <v>1870</v>
      </c>
      <c r="D333" s="1"/>
      <c r="E333" s="1"/>
      <c r="F333" s="1" t="s">
        <v>1484</v>
      </c>
      <c r="G333" s="1" t="s">
        <v>1064</v>
      </c>
      <c r="H333" s="1" t="s">
        <v>22</v>
      </c>
      <c r="I333" s="1" t="s">
        <v>119</v>
      </c>
      <c r="J333" s="1" t="s">
        <v>634</v>
      </c>
      <c r="K333" s="1">
        <v>64</v>
      </c>
      <c r="L333" s="1"/>
      <c r="M333" s="1">
        <v>500</v>
      </c>
      <c r="N333" s="1">
        <v>100</v>
      </c>
      <c r="O333" s="1" t="s">
        <v>139</v>
      </c>
      <c r="P333" s="1" t="s">
        <v>1485</v>
      </c>
      <c r="Q333" s="1" t="b">
        <v>1</v>
      </c>
      <c r="R333" s="1" t="s">
        <v>1486</v>
      </c>
      <c r="S333" s="1" t="s">
        <v>734</v>
      </c>
      <c r="T333" s="1"/>
      <c r="U333" s="1"/>
      <c r="V333" s="1" t="s">
        <v>691</v>
      </c>
      <c r="W333" s="1" t="s">
        <v>1067</v>
      </c>
      <c r="X333" s="1">
        <v>1</v>
      </c>
    </row>
    <row r="334" spans="1:24" hidden="1" x14ac:dyDescent="0.35">
      <c r="A334" s="1" t="s">
        <v>19</v>
      </c>
      <c r="B334" s="1" t="s">
        <v>1051</v>
      </c>
      <c r="C334" s="1" t="s">
        <v>1871</v>
      </c>
      <c r="D334" s="1"/>
      <c r="E334" s="1"/>
      <c r="F334" s="1" t="s">
        <v>1484</v>
      </c>
      <c r="G334" s="1" t="s">
        <v>1068</v>
      </c>
      <c r="H334" s="1" t="s">
        <v>22</v>
      </c>
      <c r="I334" s="1" t="s">
        <v>119</v>
      </c>
      <c r="J334" s="1" t="s">
        <v>634</v>
      </c>
      <c r="K334" s="1">
        <v>64</v>
      </c>
      <c r="L334" s="1"/>
      <c r="M334" s="1">
        <v>500</v>
      </c>
      <c r="N334" s="1">
        <v>100</v>
      </c>
      <c r="O334" s="1" t="s">
        <v>139</v>
      </c>
      <c r="P334" s="1" t="s">
        <v>1485</v>
      </c>
      <c r="Q334" s="1" t="b">
        <v>1</v>
      </c>
      <c r="R334" s="1" t="s">
        <v>1486</v>
      </c>
      <c r="S334" s="1" t="s">
        <v>734</v>
      </c>
      <c r="T334" s="1"/>
      <c r="U334" s="1"/>
      <c r="V334" s="1" t="s">
        <v>691</v>
      </c>
      <c r="W334" s="1" t="s">
        <v>1071</v>
      </c>
      <c r="X334" s="1">
        <v>1</v>
      </c>
    </row>
    <row r="335" spans="1:24" hidden="1" x14ac:dyDescent="0.35">
      <c r="A335" s="1" t="s">
        <v>19</v>
      </c>
      <c r="B335" s="1" t="s">
        <v>1051</v>
      </c>
      <c r="C335" s="1" t="s">
        <v>1872</v>
      </c>
      <c r="D335" s="1"/>
      <c r="E335" s="1"/>
      <c r="F335" s="1" t="s">
        <v>1484</v>
      </c>
      <c r="G335" s="1" t="s">
        <v>1072</v>
      </c>
      <c r="H335" s="1" t="s">
        <v>22</v>
      </c>
      <c r="I335" s="1" t="s">
        <v>119</v>
      </c>
      <c r="J335" s="1" t="s">
        <v>634</v>
      </c>
      <c r="K335" s="1">
        <v>128</v>
      </c>
      <c r="L335" s="1"/>
      <c r="M335" s="1">
        <v>500</v>
      </c>
      <c r="N335" s="1">
        <v>100</v>
      </c>
      <c r="O335" s="1" t="s">
        <v>139</v>
      </c>
      <c r="P335" s="1" t="s">
        <v>1485</v>
      </c>
      <c r="Q335" s="1" t="b">
        <v>1</v>
      </c>
      <c r="R335" s="1" t="s">
        <v>1486</v>
      </c>
      <c r="S335" s="1" t="s">
        <v>734</v>
      </c>
      <c r="T335" s="1"/>
      <c r="U335" s="1"/>
      <c r="V335" s="1" t="s">
        <v>691</v>
      </c>
      <c r="W335" s="1" t="s">
        <v>1075</v>
      </c>
      <c r="X335" s="1">
        <v>1</v>
      </c>
    </row>
    <row r="336" spans="1:24" hidden="1" x14ac:dyDescent="0.35">
      <c r="A336" s="1" t="s">
        <v>19</v>
      </c>
      <c r="B336" s="1" t="s">
        <v>1873</v>
      </c>
      <c r="C336" s="1" t="s">
        <v>1874</v>
      </c>
      <c r="D336" s="1"/>
      <c r="E336" s="1"/>
      <c r="F336" s="1" t="s">
        <v>1502</v>
      </c>
      <c r="G336" s="1" t="s">
        <v>1012</v>
      </c>
      <c r="H336" s="1" t="s">
        <v>22</v>
      </c>
      <c r="I336" s="1">
        <v>1</v>
      </c>
      <c r="J336" s="1" t="s">
        <v>634</v>
      </c>
      <c r="K336" s="1">
        <v>200</v>
      </c>
      <c r="L336" s="1"/>
      <c r="M336" s="1">
        <v>500</v>
      </c>
      <c r="N336" s="1">
        <v>100</v>
      </c>
      <c r="O336" s="1" t="s">
        <v>139</v>
      </c>
      <c r="P336" s="1" t="s">
        <v>1485</v>
      </c>
      <c r="Q336" s="1" t="b">
        <v>1</v>
      </c>
      <c r="R336" s="1" t="s">
        <v>1486</v>
      </c>
      <c r="S336" s="1" t="s">
        <v>633</v>
      </c>
      <c r="T336" s="1"/>
      <c r="U336" s="1" t="s">
        <v>688</v>
      </c>
      <c r="V336" s="1" t="s">
        <v>758</v>
      </c>
      <c r="W336" s="1" t="s">
        <v>1875</v>
      </c>
      <c r="X336" s="1">
        <v>1</v>
      </c>
    </row>
    <row r="337" spans="1:24" hidden="1" x14ac:dyDescent="0.35">
      <c r="A337" s="1" t="s">
        <v>19</v>
      </c>
      <c r="B337" s="1" t="s">
        <v>1873</v>
      </c>
      <c r="C337" s="1" t="s">
        <v>1876</v>
      </c>
      <c r="D337" s="1"/>
      <c r="E337" s="1"/>
      <c r="F337" s="1" t="s">
        <v>1502</v>
      </c>
      <c r="G337" s="1" t="s">
        <v>1023</v>
      </c>
      <c r="H337" s="1" t="s">
        <v>22</v>
      </c>
      <c r="I337" s="1">
        <v>1</v>
      </c>
      <c r="J337" s="1" t="s">
        <v>634</v>
      </c>
      <c r="K337" s="1">
        <v>128</v>
      </c>
      <c r="L337" s="1"/>
      <c r="M337" s="1">
        <v>500</v>
      </c>
      <c r="N337" s="1">
        <v>100</v>
      </c>
      <c r="O337" s="1" t="s">
        <v>139</v>
      </c>
      <c r="P337" s="1" t="s">
        <v>1485</v>
      </c>
      <c r="Q337" s="1" t="b">
        <v>1</v>
      </c>
      <c r="R337" s="1" t="s">
        <v>1486</v>
      </c>
      <c r="S337" s="1" t="s">
        <v>633</v>
      </c>
      <c r="T337" s="1"/>
      <c r="U337" s="1" t="s">
        <v>688</v>
      </c>
      <c r="V337" s="1" t="s">
        <v>758</v>
      </c>
      <c r="W337" s="1" t="s">
        <v>1877</v>
      </c>
      <c r="X337" s="1">
        <v>1</v>
      </c>
    </row>
    <row r="338" spans="1:24" hidden="1" x14ac:dyDescent="0.35">
      <c r="A338" s="1" t="s">
        <v>19</v>
      </c>
      <c r="B338" s="1" t="s">
        <v>1873</v>
      </c>
      <c r="C338" s="1" t="s">
        <v>1878</v>
      </c>
      <c r="D338" s="1"/>
      <c r="E338" s="1"/>
      <c r="F338" s="1" t="s">
        <v>1502</v>
      </c>
      <c r="G338" s="1" t="s">
        <v>1006</v>
      </c>
      <c r="H338" s="1" t="s">
        <v>22</v>
      </c>
      <c r="I338" s="1" t="s">
        <v>119</v>
      </c>
      <c r="J338" s="1" t="s">
        <v>634</v>
      </c>
      <c r="K338" s="1">
        <v>180</v>
      </c>
      <c r="L338" s="1"/>
      <c r="M338" s="1">
        <v>500</v>
      </c>
      <c r="N338" s="1">
        <v>100</v>
      </c>
      <c r="O338" s="1" t="s">
        <v>139</v>
      </c>
      <c r="P338" s="1" t="s">
        <v>1485</v>
      </c>
      <c r="Q338" s="1" t="b">
        <v>0</v>
      </c>
      <c r="R338" s="1" t="s">
        <v>1486</v>
      </c>
      <c r="S338" s="1"/>
      <c r="T338" s="1"/>
      <c r="U338" s="1" t="s">
        <v>688</v>
      </c>
      <c r="V338" s="1"/>
      <c r="W338" s="1" t="s">
        <v>1879</v>
      </c>
      <c r="X338" s="1">
        <v>1</v>
      </c>
    </row>
    <row r="339" spans="1:24" hidden="1" x14ac:dyDescent="0.35">
      <c r="A339" s="1" t="s">
        <v>19</v>
      </c>
      <c r="B339" s="1" t="s">
        <v>1873</v>
      </c>
      <c r="C339" s="1" t="s">
        <v>1880</v>
      </c>
      <c r="D339" s="1"/>
      <c r="E339" s="1"/>
      <c r="F339" s="1" t="s">
        <v>1502</v>
      </c>
      <c r="G339" s="1" t="s">
        <v>1035</v>
      </c>
      <c r="H339" s="1" t="s">
        <v>22</v>
      </c>
      <c r="I339" s="1" t="s">
        <v>119</v>
      </c>
      <c r="J339" s="1" t="s">
        <v>690</v>
      </c>
      <c r="K339" s="1">
        <v>128</v>
      </c>
      <c r="L339" s="1" t="s">
        <v>1500</v>
      </c>
      <c r="M339" s="1">
        <v>500</v>
      </c>
      <c r="N339" s="1">
        <v>100</v>
      </c>
      <c r="O339" s="1" t="s">
        <v>139</v>
      </c>
      <c r="P339" s="1" t="s">
        <v>1485</v>
      </c>
      <c r="Q339" s="1" t="b">
        <v>1</v>
      </c>
      <c r="R339" s="1" t="s">
        <v>1486</v>
      </c>
      <c r="S339" s="1" t="s">
        <v>633</v>
      </c>
      <c r="T339" s="1"/>
      <c r="U339" s="1" t="s">
        <v>688</v>
      </c>
      <c r="V339" s="1" t="s">
        <v>758</v>
      </c>
      <c r="W339" s="1" t="s">
        <v>1881</v>
      </c>
      <c r="X339" s="1">
        <v>1</v>
      </c>
    </row>
    <row r="340" spans="1:24" hidden="1" x14ac:dyDescent="0.35">
      <c r="A340" s="1" t="s">
        <v>19</v>
      </c>
      <c r="B340" s="1" t="s">
        <v>1873</v>
      </c>
      <c r="C340" s="1" t="s">
        <v>1882</v>
      </c>
      <c r="D340" s="1"/>
      <c r="E340" s="1"/>
      <c r="F340" s="1" t="s">
        <v>1502</v>
      </c>
      <c r="G340" s="1" t="s">
        <v>992</v>
      </c>
      <c r="H340" s="1" t="s">
        <v>22</v>
      </c>
      <c r="I340" s="1">
        <v>1</v>
      </c>
      <c r="J340" s="1" t="s">
        <v>634</v>
      </c>
      <c r="K340" s="1">
        <v>127</v>
      </c>
      <c r="L340" s="1"/>
      <c r="M340" s="1">
        <v>500</v>
      </c>
      <c r="N340" s="1">
        <v>100</v>
      </c>
      <c r="O340" s="1" t="s">
        <v>139</v>
      </c>
      <c r="P340" s="1" t="s">
        <v>1485</v>
      </c>
      <c r="Q340" s="1" t="b">
        <v>1</v>
      </c>
      <c r="R340" s="1" t="s">
        <v>1486</v>
      </c>
      <c r="S340" s="1" t="s">
        <v>633</v>
      </c>
      <c r="T340" s="1"/>
      <c r="U340" s="1" t="s">
        <v>688</v>
      </c>
      <c r="V340" s="1" t="s">
        <v>758</v>
      </c>
      <c r="W340" s="1" t="s">
        <v>1883</v>
      </c>
      <c r="X340" s="1">
        <v>1</v>
      </c>
    </row>
    <row r="341" spans="1:24" hidden="1" x14ac:dyDescent="0.35">
      <c r="A341" s="1" t="s">
        <v>19</v>
      </c>
      <c r="B341" s="1" t="s">
        <v>1076</v>
      </c>
      <c r="C341" s="1" t="s">
        <v>1884</v>
      </c>
      <c r="D341" s="1"/>
      <c r="E341" s="1"/>
      <c r="F341" s="1" t="s">
        <v>1502</v>
      </c>
      <c r="G341" s="1" t="s">
        <v>1077</v>
      </c>
      <c r="H341" s="1" t="s">
        <v>22</v>
      </c>
      <c r="I341" s="1">
        <v>1</v>
      </c>
      <c r="J341" s="1" t="s">
        <v>638</v>
      </c>
      <c r="K341" s="1">
        <v>64</v>
      </c>
      <c r="L341" s="1"/>
      <c r="M341" s="1">
        <v>500</v>
      </c>
      <c r="N341" s="1">
        <v>60</v>
      </c>
      <c r="O341" s="1" t="s">
        <v>139</v>
      </c>
      <c r="P341" s="1" t="s">
        <v>1485</v>
      </c>
      <c r="Q341" s="1" t="b">
        <v>1</v>
      </c>
      <c r="R341" s="1" t="s">
        <v>1486</v>
      </c>
      <c r="S341" s="1" t="s">
        <v>734</v>
      </c>
      <c r="T341" s="1"/>
      <c r="U341" s="1"/>
      <c r="V341" s="1" t="s">
        <v>691</v>
      </c>
      <c r="W341" s="1" t="s">
        <v>1080</v>
      </c>
      <c r="X341" s="1">
        <v>1</v>
      </c>
    </row>
    <row r="342" spans="1:24" hidden="1" x14ac:dyDescent="0.35">
      <c r="A342" s="1" t="s">
        <v>19</v>
      </c>
      <c r="B342" s="1" t="s">
        <v>1422</v>
      </c>
      <c r="C342" s="1" t="s">
        <v>1885</v>
      </c>
      <c r="D342" s="1"/>
      <c r="E342" s="1"/>
      <c r="F342" s="1" t="s">
        <v>1484</v>
      </c>
      <c r="G342" s="1" t="s">
        <v>1429</v>
      </c>
      <c r="H342" s="1" t="s">
        <v>22</v>
      </c>
      <c r="I342" s="1">
        <v>3</v>
      </c>
      <c r="J342" s="1" t="s">
        <v>634</v>
      </c>
      <c r="K342" s="1">
        <v>1</v>
      </c>
      <c r="L342" s="1"/>
      <c r="M342" s="1">
        <v>500</v>
      </c>
      <c r="N342" s="1">
        <v>100</v>
      </c>
      <c r="O342" s="1" t="s">
        <v>139</v>
      </c>
      <c r="P342" s="1" t="s">
        <v>1485</v>
      </c>
      <c r="Q342" s="1" t="b">
        <v>0</v>
      </c>
      <c r="R342" s="1" t="s">
        <v>1486</v>
      </c>
      <c r="S342" s="1"/>
      <c r="T342" s="1"/>
      <c r="U342" s="1"/>
      <c r="V342" s="1"/>
      <c r="W342" s="1" t="s">
        <v>1886</v>
      </c>
      <c r="X342" s="1">
        <v>1</v>
      </c>
    </row>
    <row r="343" spans="1:24" hidden="1" x14ac:dyDescent="0.35">
      <c r="A343" s="1" t="s">
        <v>19</v>
      </c>
      <c r="B343" s="1" t="s">
        <v>1422</v>
      </c>
      <c r="C343" s="1" t="s">
        <v>1887</v>
      </c>
      <c r="D343" s="1"/>
      <c r="E343" s="1"/>
      <c r="F343" s="1" t="s">
        <v>1484</v>
      </c>
      <c r="G343" s="1" t="s">
        <v>1429</v>
      </c>
      <c r="H343" s="1" t="s">
        <v>22</v>
      </c>
      <c r="I343" s="1">
        <v>3</v>
      </c>
      <c r="J343" s="1" t="s">
        <v>634</v>
      </c>
      <c r="K343" s="1">
        <v>1</v>
      </c>
      <c r="L343" s="1"/>
      <c r="M343" s="1">
        <v>500</v>
      </c>
      <c r="N343" s="1">
        <v>100</v>
      </c>
      <c r="O343" s="1" t="s">
        <v>139</v>
      </c>
      <c r="P343" s="1" t="s">
        <v>1485</v>
      </c>
      <c r="Q343" s="1" t="b">
        <v>0</v>
      </c>
      <c r="R343" s="1" t="s">
        <v>1486</v>
      </c>
      <c r="S343" s="1"/>
      <c r="T343" s="1"/>
      <c r="U343" s="1"/>
      <c r="V343" s="1"/>
      <c r="W343" s="1" t="s">
        <v>1886</v>
      </c>
      <c r="X343" s="1">
        <v>1</v>
      </c>
    </row>
    <row r="344" spans="1:24" hidden="1" x14ac:dyDescent="0.35">
      <c r="A344" s="1" t="s">
        <v>19</v>
      </c>
      <c r="B344" s="1" t="s">
        <v>1422</v>
      </c>
      <c r="C344" s="1" t="s">
        <v>1888</v>
      </c>
      <c r="D344" s="1"/>
      <c r="E344" s="1"/>
      <c r="F344" s="1" t="s">
        <v>1484</v>
      </c>
      <c r="G344" s="1" t="s">
        <v>1429</v>
      </c>
      <c r="H344" s="1" t="s">
        <v>22</v>
      </c>
      <c r="I344" s="1">
        <v>3</v>
      </c>
      <c r="J344" s="1" t="s">
        <v>634</v>
      </c>
      <c r="K344" s="1">
        <v>1</v>
      </c>
      <c r="L344" s="1"/>
      <c r="M344" s="1">
        <v>500</v>
      </c>
      <c r="N344" s="1">
        <v>100</v>
      </c>
      <c r="O344" s="1" t="s">
        <v>139</v>
      </c>
      <c r="P344" s="1" t="s">
        <v>1485</v>
      </c>
      <c r="Q344" s="1" t="b">
        <v>0</v>
      </c>
      <c r="R344" s="1" t="s">
        <v>1486</v>
      </c>
      <c r="S344" s="1"/>
      <c r="T344" s="1"/>
      <c r="U344" s="1"/>
      <c r="V344" s="1"/>
      <c r="W344" s="1" t="s">
        <v>1886</v>
      </c>
      <c r="X344" s="1">
        <v>1</v>
      </c>
    </row>
    <row r="345" spans="1:24" hidden="1" x14ac:dyDescent="0.35">
      <c r="A345" s="1" t="s">
        <v>19</v>
      </c>
      <c r="B345" s="1" t="s">
        <v>1422</v>
      </c>
      <c r="C345" s="1" t="s">
        <v>1889</v>
      </c>
      <c r="D345" s="1"/>
      <c r="E345" s="1"/>
      <c r="F345" s="1" t="s">
        <v>1484</v>
      </c>
      <c r="G345" s="1" t="s">
        <v>1429</v>
      </c>
      <c r="H345" s="1" t="s">
        <v>22</v>
      </c>
      <c r="I345" s="1">
        <v>3</v>
      </c>
      <c r="J345" s="1" t="s">
        <v>634</v>
      </c>
      <c r="K345" s="1">
        <v>1</v>
      </c>
      <c r="L345" s="1"/>
      <c r="M345" s="1">
        <v>500</v>
      </c>
      <c r="N345" s="1">
        <v>100</v>
      </c>
      <c r="O345" s="1" t="s">
        <v>139</v>
      </c>
      <c r="P345" s="1" t="s">
        <v>1485</v>
      </c>
      <c r="Q345" s="1" t="b">
        <v>0</v>
      </c>
      <c r="R345" s="1" t="s">
        <v>1486</v>
      </c>
      <c r="S345" s="1"/>
      <c r="T345" s="1"/>
      <c r="U345" s="1"/>
      <c r="V345" s="1"/>
      <c r="W345" s="1" t="s">
        <v>1890</v>
      </c>
      <c r="X345" s="1">
        <v>1</v>
      </c>
    </row>
    <row r="346" spans="1:24" hidden="1" x14ac:dyDescent="0.35">
      <c r="A346" s="1" t="s">
        <v>19</v>
      </c>
      <c r="B346" s="1" t="s">
        <v>1422</v>
      </c>
      <c r="C346" s="1" t="s">
        <v>1891</v>
      </c>
      <c r="D346" s="1"/>
      <c r="E346" s="1"/>
      <c r="F346" s="1" t="s">
        <v>1484</v>
      </c>
      <c r="G346" s="1" t="s">
        <v>1424</v>
      </c>
      <c r="H346" s="1" t="s">
        <v>22</v>
      </c>
      <c r="I346" s="1">
        <v>2</v>
      </c>
      <c r="J346" s="1" t="s">
        <v>634</v>
      </c>
      <c r="K346" s="1">
        <v>1</v>
      </c>
      <c r="L346" s="1"/>
      <c r="M346" s="1">
        <v>500</v>
      </c>
      <c r="N346" s="1">
        <v>100</v>
      </c>
      <c r="O346" s="1" t="s">
        <v>139</v>
      </c>
      <c r="P346" s="1" t="s">
        <v>1485</v>
      </c>
      <c r="Q346" s="1" t="b">
        <v>0</v>
      </c>
      <c r="R346" s="1" t="s">
        <v>1486</v>
      </c>
      <c r="S346" s="1"/>
      <c r="T346" s="1"/>
      <c r="U346" s="1"/>
      <c r="V346" s="1"/>
      <c r="W346" s="1" t="s">
        <v>1886</v>
      </c>
      <c r="X346" s="1">
        <v>1</v>
      </c>
    </row>
    <row r="347" spans="1:24" hidden="1" x14ac:dyDescent="0.35">
      <c r="A347" s="1" t="s">
        <v>19</v>
      </c>
      <c r="B347" s="1" t="s">
        <v>1422</v>
      </c>
      <c r="C347" s="1" t="s">
        <v>1892</v>
      </c>
      <c r="D347" s="1"/>
      <c r="E347" s="1"/>
      <c r="F347" s="1" t="s">
        <v>1484</v>
      </c>
      <c r="G347" s="1" t="s">
        <v>1429</v>
      </c>
      <c r="H347" s="1" t="s">
        <v>22</v>
      </c>
      <c r="I347" s="1">
        <v>2</v>
      </c>
      <c r="J347" s="1" t="s">
        <v>634</v>
      </c>
      <c r="K347" s="1">
        <v>1</v>
      </c>
      <c r="L347" s="1"/>
      <c r="M347" s="1">
        <v>500</v>
      </c>
      <c r="N347" s="1">
        <v>100</v>
      </c>
      <c r="O347" s="1" t="s">
        <v>139</v>
      </c>
      <c r="P347" s="1" t="s">
        <v>1485</v>
      </c>
      <c r="Q347" s="1" t="b">
        <v>0</v>
      </c>
      <c r="R347" s="1" t="s">
        <v>1486</v>
      </c>
      <c r="S347" s="1"/>
      <c r="T347" s="1"/>
      <c r="U347" s="1"/>
      <c r="V347" s="1"/>
      <c r="W347" s="1" t="s">
        <v>1890</v>
      </c>
      <c r="X347" s="1">
        <v>1</v>
      </c>
    </row>
    <row r="348" spans="1:24" hidden="1" x14ac:dyDescent="0.35">
      <c r="A348" s="1" t="s">
        <v>19</v>
      </c>
      <c r="B348" s="1" t="s">
        <v>1422</v>
      </c>
      <c r="C348" s="1" t="s">
        <v>1893</v>
      </c>
      <c r="D348" s="1"/>
      <c r="E348" s="1"/>
      <c r="F348" s="1" t="s">
        <v>1484</v>
      </c>
      <c r="G348" s="1" t="s">
        <v>1429</v>
      </c>
      <c r="H348" s="1" t="s">
        <v>22</v>
      </c>
      <c r="I348" s="1">
        <v>1</v>
      </c>
      <c r="J348" s="1" t="s">
        <v>634</v>
      </c>
      <c r="K348" s="1">
        <v>1</v>
      </c>
      <c r="L348" s="1"/>
      <c r="M348" s="1">
        <v>500</v>
      </c>
      <c r="N348" s="1">
        <v>100</v>
      </c>
      <c r="O348" s="1" t="s">
        <v>139</v>
      </c>
      <c r="P348" s="1" t="s">
        <v>1485</v>
      </c>
      <c r="Q348" s="1" t="b">
        <v>0</v>
      </c>
      <c r="R348" s="1" t="s">
        <v>1486</v>
      </c>
      <c r="S348" s="1"/>
      <c r="T348" s="1"/>
      <c r="U348" s="1"/>
      <c r="V348" s="1"/>
      <c r="W348" s="1" t="s">
        <v>1890</v>
      </c>
      <c r="X348" s="1">
        <v>1</v>
      </c>
    </row>
    <row r="349" spans="1:24" hidden="1" x14ac:dyDescent="0.35">
      <c r="A349" s="1" t="s">
        <v>19</v>
      </c>
      <c r="B349" s="1" t="s">
        <v>1422</v>
      </c>
      <c r="C349" s="1" t="s">
        <v>1894</v>
      </c>
      <c r="D349" s="1"/>
      <c r="E349" s="1"/>
      <c r="F349" s="1" t="s">
        <v>1484</v>
      </c>
      <c r="G349" s="1" t="s">
        <v>1429</v>
      </c>
      <c r="H349" s="1" t="s">
        <v>22</v>
      </c>
      <c r="I349" s="1">
        <v>3</v>
      </c>
      <c r="J349" s="1" t="s">
        <v>634</v>
      </c>
      <c r="K349" s="1">
        <v>1</v>
      </c>
      <c r="L349" s="1"/>
      <c r="M349" s="1">
        <v>500</v>
      </c>
      <c r="N349" s="1">
        <v>100</v>
      </c>
      <c r="O349" s="1" t="s">
        <v>139</v>
      </c>
      <c r="P349" s="1" t="s">
        <v>1485</v>
      </c>
      <c r="Q349" s="1" t="b">
        <v>0</v>
      </c>
      <c r="R349" s="1" t="s">
        <v>1486</v>
      </c>
      <c r="S349" s="1"/>
      <c r="T349" s="1"/>
      <c r="U349" s="1"/>
      <c r="V349" s="1"/>
      <c r="W349" s="1" t="s">
        <v>1886</v>
      </c>
      <c r="X349" s="1">
        <v>1</v>
      </c>
    </row>
    <row r="350" spans="1:24" hidden="1" x14ac:dyDescent="0.35">
      <c r="A350" s="1" t="s">
        <v>19</v>
      </c>
      <c r="B350" s="1" t="s">
        <v>1422</v>
      </c>
      <c r="C350" s="1" t="s">
        <v>1895</v>
      </c>
      <c r="D350" s="1"/>
      <c r="E350" s="1"/>
      <c r="F350" s="1" t="s">
        <v>1484</v>
      </c>
      <c r="G350" s="1" t="s">
        <v>1429</v>
      </c>
      <c r="H350" s="1" t="s">
        <v>22</v>
      </c>
      <c r="I350" s="1">
        <v>3</v>
      </c>
      <c r="J350" s="1" t="s">
        <v>634</v>
      </c>
      <c r="K350" s="1">
        <v>1</v>
      </c>
      <c r="L350" s="1"/>
      <c r="M350" s="1">
        <v>500</v>
      </c>
      <c r="N350" s="1">
        <v>100</v>
      </c>
      <c r="O350" s="1" t="s">
        <v>139</v>
      </c>
      <c r="P350" s="1" t="s">
        <v>1485</v>
      </c>
      <c r="Q350" s="1" t="b">
        <v>0</v>
      </c>
      <c r="R350" s="1" t="s">
        <v>1486</v>
      </c>
      <c r="S350" s="1"/>
      <c r="T350" s="1"/>
      <c r="U350" s="1"/>
      <c r="V350" s="1"/>
      <c r="W350" s="1" t="s">
        <v>1886</v>
      </c>
      <c r="X350" s="1">
        <v>1</v>
      </c>
    </row>
    <row r="351" spans="1:24" hidden="1" x14ac:dyDescent="0.35">
      <c r="A351" s="1" t="s">
        <v>19</v>
      </c>
      <c r="B351" s="1" t="s">
        <v>1422</v>
      </c>
      <c r="C351" s="1" t="s">
        <v>1896</v>
      </c>
      <c r="D351" s="1"/>
      <c r="E351" s="1"/>
      <c r="F351" s="1" t="s">
        <v>1484</v>
      </c>
      <c r="G351" s="1" t="s">
        <v>1429</v>
      </c>
      <c r="H351" s="1" t="s">
        <v>22</v>
      </c>
      <c r="I351" s="1">
        <v>3</v>
      </c>
      <c r="J351" s="1" t="s">
        <v>634</v>
      </c>
      <c r="K351" s="1">
        <v>1</v>
      </c>
      <c r="L351" s="1"/>
      <c r="M351" s="1">
        <v>500</v>
      </c>
      <c r="N351" s="1">
        <v>100</v>
      </c>
      <c r="O351" s="1" t="s">
        <v>139</v>
      </c>
      <c r="P351" s="1" t="s">
        <v>1485</v>
      </c>
      <c r="Q351" s="1" t="b">
        <v>0</v>
      </c>
      <c r="R351" s="1" t="s">
        <v>1486</v>
      </c>
      <c r="S351" s="1"/>
      <c r="T351" s="1"/>
      <c r="U351" s="1"/>
      <c r="V351" s="1"/>
      <c r="W351" s="1" t="s">
        <v>1886</v>
      </c>
      <c r="X351" s="1">
        <v>1</v>
      </c>
    </row>
    <row r="352" spans="1:24" hidden="1" x14ac:dyDescent="0.35">
      <c r="A352" s="1" t="s">
        <v>19</v>
      </c>
      <c r="B352" s="1" t="s">
        <v>1422</v>
      </c>
      <c r="C352" s="1" t="s">
        <v>1897</v>
      </c>
      <c r="D352" s="1"/>
      <c r="E352" s="1"/>
      <c r="F352" s="1" t="s">
        <v>1484</v>
      </c>
      <c r="G352" s="1" t="s">
        <v>1429</v>
      </c>
      <c r="H352" s="1" t="s">
        <v>22</v>
      </c>
      <c r="I352" s="1" t="s">
        <v>119</v>
      </c>
      <c r="J352" s="1" t="s">
        <v>1774</v>
      </c>
      <c r="K352" s="1">
        <v>2</v>
      </c>
      <c r="L352" s="1"/>
      <c r="M352" s="1">
        <v>500</v>
      </c>
      <c r="N352" s="1">
        <v>100</v>
      </c>
      <c r="O352" s="1" t="s">
        <v>139</v>
      </c>
      <c r="P352" s="1" t="s">
        <v>1485</v>
      </c>
      <c r="Q352" s="1" t="b">
        <v>0</v>
      </c>
      <c r="R352" s="1" t="s">
        <v>1486</v>
      </c>
      <c r="S352" s="1"/>
      <c r="T352" s="1"/>
      <c r="U352" s="1"/>
      <c r="V352" s="1"/>
      <c r="W352" s="1" t="s">
        <v>1898</v>
      </c>
      <c r="X352" s="1">
        <v>1</v>
      </c>
    </row>
    <row r="353" spans="1:24" hidden="1" x14ac:dyDescent="0.35">
      <c r="A353" s="1" t="s">
        <v>19</v>
      </c>
      <c r="B353" s="1" t="s">
        <v>1422</v>
      </c>
      <c r="C353" s="1" t="s">
        <v>1899</v>
      </c>
      <c r="D353" s="1"/>
      <c r="E353" s="1"/>
      <c r="F353" s="1" t="s">
        <v>1484</v>
      </c>
      <c r="G353" s="1" t="s">
        <v>1424</v>
      </c>
      <c r="H353" s="1" t="s">
        <v>22</v>
      </c>
      <c r="I353" s="1">
        <v>1</v>
      </c>
      <c r="J353" s="1" t="s">
        <v>634</v>
      </c>
      <c r="K353" s="1">
        <v>1</v>
      </c>
      <c r="L353" s="1"/>
      <c r="M353" s="1">
        <v>500</v>
      </c>
      <c r="N353" s="1">
        <v>100</v>
      </c>
      <c r="O353" s="1" t="s">
        <v>139</v>
      </c>
      <c r="P353" s="1" t="s">
        <v>1485</v>
      </c>
      <c r="Q353" s="1" t="b">
        <v>0</v>
      </c>
      <c r="R353" s="1" t="s">
        <v>1486</v>
      </c>
      <c r="S353" s="1"/>
      <c r="T353" s="1"/>
      <c r="U353" s="1"/>
      <c r="V353" s="1"/>
      <c r="W353" s="1" t="s">
        <v>1900</v>
      </c>
      <c r="X353" s="1">
        <v>1</v>
      </c>
    </row>
    <row r="354" spans="1:24" hidden="1" x14ac:dyDescent="0.35">
      <c r="A354" s="1" t="s">
        <v>19</v>
      </c>
      <c r="B354" s="1" t="s">
        <v>1422</v>
      </c>
      <c r="C354" s="1" t="s">
        <v>1901</v>
      </c>
      <c r="D354" s="1"/>
      <c r="E354" s="1"/>
      <c r="F354" s="1" t="s">
        <v>1484</v>
      </c>
      <c r="G354" s="1" t="s">
        <v>1424</v>
      </c>
      <c r="H354" s="1" t="s">
        <v>22</v>
      </c>
      <c r="I354" s="1">
        <v>1</v>
      </c>
      <c r="J354" s="1" t="s">
        <v>634</v>
      </c>
      <c r="K354" s="1">
        <v>1</v>
      </c>
      <c r="L354" s="1"/>
      <c r="M354" s="1">
        <v>500</v>
      </c>
      <c r="N354" s="1">
        <v>100</v>
      </c>
      <c r="O354" s="1" t="s">
        <v>139</v>
      </c>
      <c r="P354" s="1" t="s">
        <v>1485</v>
      </c>
      <c r="Q354" s="1" t="b">
        <v>0</v>
      </c>
      <c r="R354" s="1" t="s">
        <v>1486</v>
      </c>
      <c r="S354" s="1"/>
      <c r="T354" s="1"/>
      <c r="U354" s="1"/>
      <c r="V354" s="1"/>
      <c r="W354" s="1" t="s">
        <v>1900</v>
      </c>
      <c r="X354" s="1">
        <v>1</v>
      </c>
    </row>
    <row r="355" spans="1:24" hidden="1" x14ac:dyDescent="0.35">
      <c r="A355" s="1" t="s">
        <v>19</v>
      </c>
      <c r="B355" s="1" t="s">
        <v>1422</v>
      </c>
      <c r="C355" s="1" t="s">
        <v>1902</v>
      </c>
      <c r="D355" s="1"/>
      <c r="E355" s="1"/>
      <c r="F355" s="1" t="s">
        <v>1484</v>
      </c>
      <c r="G355" s="1" t="s">
        <v>1429</v>
      </c>
      <c r="H355" s="1" t="s">
        <v>22</v>
      </c>
      <c r="I355" s="1">
        <v>1</v>
      </c>
      <c r="J355" s="1" t="s">
        <v>634</v>
      </c>
      <c r="K355" s="1">
        <v>1</v>
      </c>
      <c r="L355" s="1"/>
      <c r="M355" s="1">
        <v>500</v>
      </c>
      <c r="N355" s="1">
        <v>100</v>
      </c>
      <c r="O355" s="1" t="s">
        <v>139</v>
      </c>
      <c r="P355" s="1" t="s">
        <v>1485</v>
      </c>
      <c r="Q355" s="1" t="b">
        <v>0</v>
      </c>
      <c r="R355" s="1" t="s">
        <v>1486</v>
      </c>
      <c r="S355" s="1"/>
      <c r="T355" s="1"/>
      <c r="U355" s="1"/>
      <c r="V355" s="1"/>
      <c r="W355" s="1" t="s">
        <v>1890</v>
      </c>
      <c r="X355" s="1">
        <v>1</v>
      </c>
    </row>
    <row r="356" spans="1:24" hidden="1" x14ac:dyDescent="0.35">
      <c r="A356" s="1" t="s">
        <v>19</v>
      </c>
      <c r="B356" s="1" t="s">
        <v>1422</v>
      </c>
      <c r="C356" s="1" t="s">
        <v>1903</v>
      </c>
      <c r="D356" s="1"/>
      <c r="E356" s="1"/>
      <c r="F356" s="1" t="s">
        <v>1484</v>
      </c>
      <c r="G356" s="1" t="s">
        <v>1429</v>
      </c>
      <c r="H356" s="1" t="s">
        <v>22</v>
      </c>
      <c r="I356" s="1">
        <v>3</v>
      </c>
      <c r="J356" s="1" t="s">
        <v>634</v>
      </c>
      <c r="K356" s="1">
        <v>1</v>
      </c>
      <c r="L356" s="1"/>
      <c r="M356" s="1">
        <v>500</v>
      </c>
      <c r="N356" s="1">
        <v>100</v>
      </c>
      <c r="O356" s="1" t="s">
        <v>139</v>
      </c>
      <c r="P356" s="1" t="s">
        <v>1485</v>
      </c>
      <c r="Q356" s="1" t="b">
        <v>0</v>
      </c>
      <c r="R356" s="1" t="s">
        <v>1486</v>
      </c>
      <c r="S356" s="1"/>
      <c r="T356" s="1"/>
      <c r="U356" s="1"/>
      <c r="V356" s="1"/>
      <c r="W356" s="1" t="s">
        <v>1886</v>
      </c>
      <c r="X356" s="1">
        <v>1</v>
      </c>
    </row>
    <row r="357" spans="1:24" hidden="1" x14ac:dyDescent="0.35">
      <c r="A357" s="1" t="s">
        <v>19</v>
      </c>
      <c r="B357" s="1" t="s">
        <v>1422</v>
      </c>
      <c r="C357" s="1" t="s">
        <v>1904</v>
      </c>
      <c r="D357" s="1"/>
      <c r="E357" s="1"/>
      <c r="F357" s="1" t="s">
        <v>1484</v>
      </c>
      <c r="G357" s="1" t="s">
        <v>1429</v>
      </c>
      <c r="H357" s="1" t="s">
        <v>22</v>
      </c>
      <c r="I357" s="1" t="s">
        <v>119</v>
      </c>
      <c r="J357" s="1" t="s">
        <v>1774</v>
      </c>
      <c r="K357" s="1">
        <v>8</v>
      </c>
      <c r="L357" s="1"/>
      <c r="M357" s="1">
        <v>500</v>
      </c>
      <c r="N357" s="1">
        <v>100</v>
      </c>
      <c r="O357" s="1" t="s">
        <v>139</v>
      </c>
      <c r="P357" s="1" t="s">
        <v>1485</v>
      </c>
      <c r="Q357" s="1" t="b">
        <v>0</v>
      </c>
      <c r="R357" s="1" t="s">
        <v>1486</v>
      </c>
      <c r="S357" s="1"/>
      <c r="T357" s="1"/>
      <c r="U357" s="1"/>
      <c r="V357" s="1"/>
      <c r="W357" s="1" t="s">
        <v>1898</v>
      </c>
      <c r="X357" s="1">
        <v>1</v>
      </c>
    </row>
    <row r="358" spans="1:24" hidden="1" x14ac:dyDescent="0.35">
      <c r="A358" s="1" t="s">
        <v>19</v>
      </c>
      <c r="B358" s="1" t="s">
        <v>1422</v>
      </c>
      <c r="C358" s="1" t="s">
        <v>1905</v>
      </c>
      <c r="D358" s="1"/>
      <c r="E358" s="1"/>
      <c r="F358" s="1" t="s">
        <v>1484</v>
      </c>
      <c r="G358" s="1" t="s">
        <v>1429</v>
      </c>
      <c r="H358" s="1" t="s">
        <v>22</v>
      </c>
      <c r="I358" s="1">
        <v>2</v>
      </c>
      <c r="J358" s="1" t="s">
        <v>634</v>
      </c>
      <c r="K358" s="1">
        <v>1</v>
      </c>
      <c r="L358" s="1"/>
      <c r="M358" s="1">
        <v>500</v>
      </c>
      <c r="N358" s="1">
        <v>100</v>
      </c>
      <c r="O358" s="1" t="s">
        <v>139</v>
      </c>
      <c r="P358" s="1" t="s">
        <v>1485</v>
      </c>
      <c r="Q358" s="1" t="b">
        <v>0</v>
      </c>
      <c r="R358" s="1" t="s">
        <v>1486</v>
      </c>
      <c r="S358" s="1"/>
      <c r="T358" s="1"/>
      <c r="U358" s="1"/>
      <c r="V358" s="1"/>
      <c r="W358" s="1" t="s">
        <v>1890</v>
      </c>
      <c r="X358" s="1">
        <v>1</v>
      </c>
    </row>
    <row r="359" spans="1:24" hidden="1" x14ac:dyDescent="0.35">
      <c r="A359" s="1" t="s">
        <v>19</v>
      </c>
      <c r="B359" s="1" t="s">
        <v>1422</v>
      </c>
      <c r="C359" s="1" t="s">
        <v>1906</v>
      </c>
      <c r="D359" s="1"/>
      <c r="E359" s="1"/>
      <c r="F359" s="1" t="s">
        <v>1484</v>
      </c>
      <c r="G359" s="1" t="s">
        <v>1429</v>
      </c>
      <c r="H359" s="1" t="s">
        <v>22</v>
      </c>
      <c r="I359" s="1">
        <v>1</v>
      </c>
      <c r="J359" s="1" t="s">
        <v>634</v>
      </c>
      <c r="K359" s="1">
        <v>1</v>
      </c>
      <c r="L359" s="1"/>
      <c r="M359" s="1">
        <v>500</v>
      </c>
      <c r="N359" s="1">
        <v>100</v>
      </c>
      <c r="O359" s="1" t="s">
        <v>139</v>
      </c>
      <c r="P359" s="1" t="s">
        <v>1485</v>
      </c>
      <c r="Q359" s="1" t="b">
        <v>0</v>
      </c>
      <c r="R359" s="1" t="s">
        <v>1486</v>
      </c>
      <c r="S359" s="1"/>
      <c r="T359" s="1"/>
      <c r="U359" s="1"/>
      <c r="V359" s="1"/>
      <c r="W359" s="1" t="s">
        <v>1900</v>
      </c>
      <c r="X359" s="1">
        <v>1</v>
      </c>
    </row>
    <row r="360" spans="1:24" hidden="1" x14ac:dyDescent="0.35">
      <c r="A360" s="1" t="s">
        <v>19</v>
      </c>
      <c r="B360" s="1" t="s">
        <v>1422</v>
      </c>
      <c r="C360" s="1" t="s">
        <v>1907</v>
      </c>
      <c r="D360" s="1"/>
      <c r="E360" s="1"/>
      <c r="F360" s="1" t="s">
        <v>1484</v>
      </c>
      <c r="G360" s="1" t="s">
        <v>1429</v>
      </c>
      <c r="H360" s="1" t="s">
        <v>22</v>
      </c>
      <c r="I360" s="1">
        <v>3</v>
      </c>
      <c r="J360" s="1" t="s">
        <v>634</v>
      </c>
      <c r="K360" s="1">
        <v>1</v>
      </c>
      <c r="L360" s="1"/>
      <c r="M360" s="1">
        <v>500</v>
      </c>
      <c r="N360" s="1">
        <v>100</v>
      </c>
      <c r="O360" s="1" t="s">
        <v>139</v>
      </c>
      <c r="P360" s="1" t="s">
        <v>1485</v>
      </c>
      <c r="Q360" s="1" t="b">
        <v>0</v>
      </c>
      <c r="R360" s="1" t="s">
        <v>1486</v>
      </c>
      <c r="S360" s="1"/>
      <c r="T360" s="1"/>
      <c r="U360" s="1"/>
      <c r="V360" s="1"/>
      <c r="W360" s="1" t="s">
        <v>1886</v>
      </c>
      <c r="X360" s="1">
        <v>1</v>
      </c>
    </row>
    <row r="361" spans="1:24" hidden="1" x14ac:dyDescent="0.35">
      <c r="A361" s="1" t="s">
        <v>19</v>
      </c>
      <c r="B361" s="1" t="s">
        <v>1422</v>
      </c>
      <c r="C361" s="1" t="s">
        <v>1908</v>
      </c>
      <c r="D361" s="1"/>
      <c r="E361" s="1"/>
      <c r="F361" s="1" t="s">
        <v>1484</v>
      </c>
      <c r="G361" s="1" t="s">
        <v>1429</v>
      </c>
      <c r="H361" s="1" t="s">
        <v>22</v>
      </c>
      <c r="I361" s="1">
        <v>3</v>
      </c>
      <c r="J361" s="1" t="s">
        <v>634</v>
      </c>
      <c r="K361" s="1">
        <v>1</v>
      </c>
      <c r="L361" s="1"/>
      <c r="M361" s="1">
        <v>500</v>
      </c>
      <c r="N361" s="1">
        <v>100</v>
      </c>
      <c r="O361" s="1" t="s">
        <v>139</v>
      </c>
      <c r="P361" s="1" t="s">
        <v>1485</v>
      </c>
      <c r="Q361" s="1" t="b">
        <v>0</v>
      </c>
      <c r="R361" s="1" t="s">
        <v>1486</v>
      </c>
      <c r="S361" s="1"/>
      <c r="T361" s="1"/>
      <c r="U361" s="1"/>
      <c r="V361" s="1"/>
      <c r="W361" s="1" t="s">
        <v>1886</v>
      </c>
      <c r="X361" s="1">
        <v>1</v>
      </c>
    </row>
    <row r="362" spans="1:24" hidden="1" x14ac:dyDescent="0.35">
      <c r="A362" s="1" t="s">
        <v>19</v>
      </c>
      <c r="B362" s="1" t="s">
        <v>1422</v>
      </c>
      <c r="C362" s="1" t="s">
        <v>1909</v>
      </c>
      <c r="D362" s="1"/>
      <c r="E362" s="1"/>
      <c r="F362" s="1" t="s">
        <v>1484</v>
      </c>
      <c r="G362" s="1" t="s">
        <v>1429</v>
      </c>
      <c r="H362" s="1" t="s">
        <v>22</v>
      </c>
      <c r="I362" s="1">
        <v>2</v>
      </c>
      <c r="J362" s="1" t="s">
        <v>634</v>
      </c>
      <c r="K362" s="1">
        <v>1</v>
      </c>
      <c r="L362" s="1"/>
      <c r="M362" s="1">
        <v>500</v>
      </c>
      <c r="N362" s="1">
        <v>100</v>
      </c>
      <c r="O362" s="1" t="s">
        <v>139</v>
      </c>
      <c r="P362" s="1" t="s">
        <v>1485</v>
      </c>
      <c r="Q362" s="1" t="b">
        <v>0</v>
      </c>
      <c r="R362" s="1" t="s">
        <v>1486</v>
      </c>
      <c r="S362" s="1"/>
      <c r="T362" s="1"/>
      <c r="U362" s="1"/>
      <c r="V362" s="1"/>
      <c r="W362" s="1" t="s">
        <v>1900</v>
      </c>
      <c r="X362" s="1">
        <v>1</v>
      </c>
    </row>
    <row r="363" spans="1:24" hidden="1" x14ac:dyDescent="0.35">
      <c r="A363" s="1" t="s">
        <v>19</v>
      </c>
      <c r="B363" s="1" t="s">
        <v>1422</v>
      </c>
      <c r="C363" s="1" t="s">
        <v>1910</v>
      </c>
      <c r="D363" s="1"/>
      <c r="E363" s="1"/>
      <c r="F363" s="1" t="s">
        <v>1484</v>
      </c>
      <c r="G363" s="1" t="s">
        <v>1429</v>
      </c>
      <c r="H363" s="1" t="s">
        <v>22</v>
      </c>
      <c r="I363" s="1">
        <v>2</v>
      </c>
      <c r="J363" s="1" t="s">
        <v>634</v>
      </c>
      <c r="K363" s="1">
        <v>1</v>
      </c>
      <c r="L363" s="1"/>
      <c r="M363" s="1">
        <v>500</v>
      </c>
      <c r="N363" s="1">
        <v>100</v>
      </c>
      <c r="O363" s="1" t="s">
        <v>139</v>
      </c>
      <c r="P363" s="1" t="s">
        <v>1485</v>
      </c>
      <c r="Q363" s="1" t="b">
        <v>0</v>
      </c>
      <c r="R363" s="1" t="s">
        <v>1486</v>
      </c>
      <c r="S363" s="1"/>
      <c r="T363" s="1"/>
      <c r="U363" s="1"/>
      <c r="V363" s="1"/>
      <c r="W363" s="1" t="s">
        <v>1890</v>
      </c>
      <c r="X363" s="1">
        <v>1</v>
      </c>
    </row>
    <row r="364" spans="1:24" hidden="1" x14ac:dyDescent="0.35">
      <c r="A364" s="1" t="s">
        <v>19</v>
      </c>
      <c r="B364" s="1" t="s">
        <v>1422</v>
      </c>
      <c r="C364" s="1" t="s">
        <v>1911</v>
      </c>
      <c r="D364" s="1"/>
      <c r="E364" s="1"/>
      <c r="F364" s="1" t="s">
        <v>1484</v>
      </c>
      <c r="G364" s="1" t="s">
        <v>1424</v>
      </c>
      <c r="H364" s="1" t="s">
        <v>22</v>
      </c>
      <c r="I364" s="1">
        <v>2</v>
      </c>
      <c r="J364" s="1" t="s">
        <v>634</v>
      </c>
      <c r="K364" s="1">
        <v>1</v>
      </c>
      <c r="L364" s="1"/>
      <c r="M364" s="1">
        <v>500</v>
      </c>
      <c r="N364" s="1">
        <v>100</v>
      </c>
      <c r="O364" s="1" t="s">
        <v>139</v>
      </c>
      <c r="P364" s="1" t="s">
        <v>1485</v>
      </c>
      <c r="Q364" s="1" t="b">
        <v>0</v>
      </c>
      <c r="R364" s="1" t="s">
        <v>1486</v>
      </c>
      <c r="S364" s="1"/>
      <c r="T364" s="1"/>
      <c r="U364" s="1"/>
      <c r="V364" s="1"/>
      <c r="W364" s="1" t="s">
        <v>1886</v>
      </c>
      <c r="X364" s="1">
        <v>1</v>
      </c>
    </row>
    <row r="365" spans="1:24" hidden="1" x14ac:dyDescent="0.35">
      <c r="A365" s="1" t="s">
        <v>19</v>
      </c>
      <c r="B365" s="1" t="s">
        <v>1422</v>
      </c>
      <c r="C365" s="1" t="s">
        <v>1912</v>
      </c>
      <c r="D365" s="1"/>
      <c r="E365" s="1"/>
      <c r="F365" s="1" t="s">
        <v>1484</v>
      </c>
      <c r="G365" s="1" t="s">
        <v>1429</v>
      </c>
      <c r="H365" s="1" t="s">
        <v>22</v>
      </c>
      <c r="I365" s="1">
        <v>3</v>
      </c>
      <c r="J365" s="1" t="s">
        <v>634</v>
      </c>
      <c r="K365" s="1">
        <v>1</v>
      </c>
      <c r="L365" s="1"/>
      <c r="M365" s="1">
        <v>500</v>
      </c>
      <c r="N365" s="1">
        <v>100</v>
      </c>
      <c r="O365" s="1" t="s">
        <v>139</v>
      </c>
      <c r="P365" s="1" t="s">
        <v>1485</v>
      </c>
      <c r="Q365" s="1" t="b">
        <v>0</v>
      </c>
      <c r="R365" s="1" t="s">
        <v>1486</v>
      </c>
      <c r="S365" s="1"/>
      <c r="T365" s="1"/>
      <c r="U365" s="1"/>
      <c r="V365" s="1"/>
      <c r="W365" s="1" t="s">
        <v>1890</v>
      </c>
      <c r="X365" s="1">
        <v>1</v>
      </c>
    </row>
    <row r="366" spans="1:24" hidden="1" x14ac:dyDescent="0.35">
      <c r="A366" s="1" t="s">
        <v>19</v>
      </c>
      <c r="B366" s="1" t="s">
        <v>1422</v>
      </c>
      <c r="C366" s="1" t="s">
        <v>1913</v>
      </c>
      <c r="D366" s="1"/>
      <c r="E366" s="1"/>
      <c r="F366" s="1" t="s">
        <v>1484</v>
      </c>
      <c r="G366" s="1" t="s">
        <v>1429</v>
      </c>
      <c r="H366" s="1" t="s">
        <v>22</v>
      </c>
      <c r="I366" s="1">
        <v>1</v>
      </c>
      <c r="J366" s="1" t="s">
        <v>634</v>
      </c>
      <c r="K366" s="1">
        <v>1</v>
      </c>
      <c r="L366" s="1"/>
      <c r="M366" s="1">
        <v>500</v>
      </c>
      <c r="N366" s="1">
        <v>100</v>
      </c>
      <c r="O366" s="1" t="s">
        <v>139</v>
      </c>
      <c r="P366" s="1" t="s">
        <v>1485</v>
      </c>
      <c r="Q366" s="1" t="b">
        <v>0</v>
      </c>
      <c r="R366" s="1" t="s">
        <v>1486</v>
      </c>
      <c r="S366" s="1"/>
      <c r="T366" s="1"/>
      <c r="U366" s="1"/>
      <c r="V366" s="1"/>
      <c r="W366" s="1" t="s">
        <v>1900</v>
      </c>
      <c r="X366" s="1">
        <v>1</v>
      </c>
    </row>
    <row r="367" spans="1:24" hidden="1" x14ac:dyDescent="0.35">
      <c r="A367" s="1" t="s">
        <v>19</v>
      </c>
      <c r="B367" s="1" t="s">
        <v>1422</v>
      </c>
      <c r="C367" s="1" t="s">
        <v>1914</v>
      </c>
      <c r="D367" s="1"/>
      <c r="E367" s="1"/>
      <c r="F367" s="1" t="s">
        <v>1484</v>
      </c>
      <c r="G367" s="1" t="s">
        <v>1429</v>
      </c>
      <c r="H367" s="1" t="s">
        <v>22</v>
      </c>
      <c r="I367" s="1">
        <v>3</v>
      </c>
      <c r="J367" s="1" t="s">
        <v>634</v>
      </c>
      <c r="K367" s="1">
        <v>1</v>
      </c>
      <c r="L367" s="1"/>
      <c r="M367" s="1">
        <v>500</v>
      </c>
      <c r="N367" s="1">
        <v>100</v>
      </c>
      <c r="O367" s="1" t="s">
        <v>139</v>
      </c>
      <c r="P367" s="1" t="s">
        <v>1485</v>
      </c>
      <c r="Q367" s="1" t="b">
        <v>0</v>
      </c>
      <c r="R367" s="1" t="s">
        <v>1486</v>
      </c>
      <c r="S367" s="1"/>
      <c r="T367" s="1"/>
      <c r="U367" s="1"/>
      <c r="V367" s="1"/>
      <c r="W367" s="1" t="s">
        <v>1886</v>
      </c>
      <c r="X367" s="1">
        <v>1</v>
      </c>
    </row>
    <row r="368" spans="1:24" hidden="1" x14ac:dyDescent="0.35">
      <c r="A368" s="1" t="s">
        <v>19</v>
      </c>
      <c r="B368" s="1" t="s">
        <v>1422</v>
      </c>
      <c r="C368" s="1" t="s">
        <v>1915</v>
      </c>
      <c r="D368" s="1"/>
      <c r="E368" s="1"/>
      <c r="F368" s="1" t="s">
        <v>1484</v>
      </c>
      <c r="G368" s="1" t="s">
        <v>1429</v>
      </c>
      <c r="H368" s="1" t="s">
        <v>22</v>
      </c>
      <c r="I368" s="1">
        <v>3</v>
      </c>
      <c r="J368" s="1" t="s">
        <v>634</v>
      </c>
      <c r="K368" s="1">
        <v>1</v>
      </c>
      <c r="L368" s="1"/>
      <c r="M368" s="1">
        <v>500</v>
      </c>
      <c r="N368" s="1">
        <v>100</v>
      </c>
      <c r="O368" s="1" t="s">
        <v>139</v>
      </c>
      <c r="P368" s="1" t="s">
        <v>1485</v>
      </c>
      <c r="Q368" s="1" t="b">
        <v>0</v>
      </c>
      <c r="R368" s="1" t="s">
        <v>1486</v>
      </c>
      <c r="S368" s="1"/>
      <c r="T368" s="1"/>
      <c r="U368" s="1"/>
      <c r="V368" s="1"/>
      <c r="W368" s="1" t="s">
        <v>1886</v>
      </c>
      <c r="X368" s="1">
        <v>1</v>
      </c>
    </row>
    <row r="369" spans="1:24" hidden="1" x14ac:dyDescent="0.35">
      <c r="A369" s="1" t="s">
        <v>19</v>
      </c>
      <c r="B369" s="1" t="s">
        <v>1422</v>
      </c>
      <c r="C369" s="1" t="s">
        <v>1916</v>
      </c>
      <c r="D369" s="1"/>
      <c r="E369" s="1"/>
      <c r="F369" s="1" t="s">
        <v>1484</v>
      </c>
      <c r="G369" s="1" t="s">
        <v>1429</v>
      </c>
      <c r="H369" s="1" t="s">
        <v>22</v>
      </c>
      <c r="I369" s="1">
        <v>3</v>
      </c>
      <c r="J369" s="1" t="s">
        <v>634</v>
      </c>
      <c r="K369" s="1">
        <v>1</v>
      </c>
      <c r="L369" s="1"/>
      <c r="M369" s="1">
        <v>500</v>
      </c>
      <c r="N369" s="1">
        <v>100</v>
      </c>
      <c r="O369" s="1" t="s">
        <v>139</v>
      </c>
      <c r="P369" s="1" t="s">
        <v>1485</v>
      </c>
      <c r="Q369" s="1" t="b">
        <v>0</v>
      </c>
      <c r="R369" s="1" t="s">
        <v>1486</v>
      </c>
      <c r="S369" s="1"/>
      <c r="T369" s="1"/>
      <c r="U369" s="1"/>
      <c r="V369" s="1"/>
      <c r="W369" s="1" t="s">
        <v>1886</v>
      </c>
      <c r="X369" s="1">
        <v>1</v>
      </c>
    </row>
    <row r="370" spans="1:24" x14ac:dyDescent="0.35">
      <c r="A370" s="1" t="s">
        <v>19</v>
      </c>
      <c r="B370" s="1" t="s">
        <v>1422</v>
      </c>
      <c r="C370" s="1" t="s">
        <v>1917</v>
      </c>
      <c r="D370" s="1"/>
      <c r="E370" s="1"/>
      <c r="F370" s="1" t="s">
        <v>1537</v>
      </c>
      <c r="G370" s="1"/>
      <c r="H370" s="1" t="s">
        <v>22</v>
      </c>
      <c r="I370" s="1" t="s">
        <v>119</v>
      </c>
      <c r="J370" s="1" t="s">
        <v>1774</v>
      </c>
      <c r="K370" s="1">
        <v>2</v>
      </c>
      <c r="L370" s="1"/>
      <c r="M370" s="1">
        <v>500</v>
      </c>
      <c r="N370" s="1">
        <v>100</v>
      </c>
      <c r="O370" s="1" t="s">
        <v>139</v>
      </c>
      <c r="P370" s="1" t="s">
        <v>1485</v>
      </c>
      <c r="Q370" s="1" t="b">
        <v>0</v>
      </c>
      <c r="R370" s="1" t="s">
        <v>1486</v>
      </c>
      <c r="S370" s="1"/>
      <c r="T370" s="1"/>
      <c r="U370" s="1"/>
      <c r="V370" s="1"/>
      <c r="W370" s="1" t="s">
        <v>1918</v>
      </c>
      <c r="X370" s="1">
        <v>1</v>
      </c>
    </row>
    <row r="371" spans="1:24" hidden="1" x14ac:dyDescent="0.35">
      <c r="A371" s="1" t="s">
        <v>19</v>
      </c>
      <c r="B371" s="1" t="s">
        <v>1422</v>
      </c>
      <c r="C371" s="1" t="s">
        <v>1919</v>
      </c>
      <c r="D371" s="1"/>
      <c r="E371" s="1"/>
      <c r="F371" s="1" t="s">
        <v>1484</v>
      </c>
      <c r="G371" s="1" t="s">
        <v>1429</v>
      </c>
      <c r="H371" s="1" t="s">
        <v>22</v>
      </c>
      <c r="I371" s="1">
        <v>1</v>
      </c>
      <c r="J371" s="1" t="s">
        <v>634</v>
      </c>
      <c r="K371" s="1">
        <v>1</v>
      </c>
      <c r="L371" s="1"/>
      <c r="M371" s="1">
        <v>500</v>
      </c>
      <c r="N371" s="1">
        <v>100</v>
      </c>
      <c r="O371" s="1" t="s">
        <v>139</v>
      </c>
      <c r="P371" s="1" t="s">
        <v>1485</v>
      </c>
      <c r="Q371" s="1" t="b">
        <v>0</v>
      </c>
      <c r="R371" s="1" t="s">
        <v>1486</v>
      </c>
      <c r="S371" s="1"/>
      <c r="T371" s="1"/>
      <c r="U371" s="1"/>
      <c r="V371" s="1"/>
      <c r="W371" s="1" t="s">
        <v>1900</v>
      </c>
      <c r="X371" s="1">
        <v>1</v>
      </c>
    </row>
    <row r="372" spans="1:24" hidden="1" x14ac:dyDescent="0.35">
      <c r="A372" s="1" t="s">
        <v>19</v>
      </c>
      <c r="B372" s="1" t="s">
        <v>1422</v>
      </c>
      <c r="C372" s="1" t="s">
        <v>1920</v>
      </c>
      <c r="D372" s="1"/>
      <c r="E372" s="1"/>
      <c r="F372" s="1" t="s">
        <v>1484</v>
      </c>
      <c r="G372" s="1" t="s">
        <v>1424</v>
      </c>
      <c r="H372" s="1" t="s">
        <v>22</v>
      </c>
      <c r="I372" s="1">
        <v>2</v>
      </c>
      <c r="J372" s="1" t="s">
        <v>634</v>
      </c>
      <c r="K372" s="1">
        <v>1</v>
      </c>
      <c r="L372" s="1"/>
      <c r="M372" s="1">
        <v>500</v>
      </c>
      <c r="N372" s="1">
        <v>100</v>
      </c>
      <c r="O372" s="1" t="s">
        <v>139</v>
      </c>
      <c r="P372" s="1" t="s">
        <v>1485</v>
      </c>
      <c r="Q372" s="1" t="b">
        <v>0</v>
      </c>
      <c r="R372" s="1" t="s">
        <v>1486</v>
      </c>
      <c r="S372" s="1"/>
      <c r="T372" s="1"/>
      <c r="U372" s="1"/>
      <c r="V372" s="1"/>
      <c r="W372" s="1" t="s">
        <v>1900</v>
      </c>
      <c r="X372" s="1">
        <v>1</v>
      </c>
    </row>
    <row r="373" spans="1:24" hidden="1" x14ac:dyDescent="0.35">
      <c r="A373" s="1" t="s">
        <v>19</v>
      </c>
      <c r="B373" s="1" t="s">
        <v>1422</v>
      </c>
      <c r="C373" s="1" t="s">
        <v>1921</v>
      </c>
      <c r="D373" s="1"/>
      <c r="E373" s="1"/>
      <c r="F373" s="1" t="s">
        <v>1484</v>
      </c>
      <c r="G373" s="1" t="s">
        <v>1429</v>
      </c>
      <c r="H373" s="1" t="s">
        <v>22</v>
      </c>
      <c r="I373" s="1" t="s">
        <v>119</v>
      </c>
      <c r="J373" s="1" t="s">
        <v>1774</v>
      </c>
      <c r="K373" s="1">
        <v>10</v>
      </c>
      <c r="L373" s="1"/>
      <c r="M373" s="1">
        <v>500</v>
      </c>
      <c r="N373" s="1">
        <v>100</v>
      </c>
      <c r="O373" s="1" t="s">
        <v>139</v>
      </c>
      <c r="P373" s="1" t="s">
        <v>1485</v>
      </c>
      <c r="Q373" s="1" t="b">
        <v>0</v>
      </c>
      <c r="R373" s="1" t="s">
        <v>1486</v>
      </c>
      <c r="S373" s="1"/>
      <c r="T373" s="1"/>
      <c r="U373" s="1"/>
      <c r="V373" s="1"/>
      <c r="W373" s="1" t="s">
        <v>1922</v>
      </c>
      <c r="X373" s="1">
        <v>1</v>
      </c>
    </row>
    <row r="374" spans="1:24" hidden="1" x14ac:dyDescent="0.35">
      <c r="A374" s="1" t="s">
        <v>19</v>
      </c>
      <c r="B374" s="1" t="s">
        <v>1422</v>
      </c>
      <c r="C374" s="1" t="s">
        <v>1923</v>
      </c>
      <c r="D374" s="1"/>
      <c r="E374" s="1"/>
      <c r="F374" s="1" t="s">
        <v>1484</v>
      </c>
      <c r="G374" s="1" t="s">
        <v>1429</v>
      </c>
      <c r="H374" s="1" t="s">
        <v>22</v>
      </c>
      <c r="I374" s="1">
        <v>1</v>
      </c>
      <c r="J374" s="1" t="s">
        <v>634</v>
      </c>
      <c r="K374" s="1">
        <v>1</v>
      </c>
      <c r="L374" s="1"/>
      <c r="M374" s="1">
        <v>500</v>
      </c>
      <c r="N374" s="1">
        <v>100</v>
      </c>
      <c r="O374" s="1" t="s">
        <v>139</v>
      </c>
      <c r="P374" s="1" t="s">
        <v>1485</v>
      </c>
      <c r="Q374" s="1" t="b">
        <v>0</v>
      </c>
      <c r="R374" s="1" t="s">
        <v>1486</v>
      </c>
      <c r="S374" s="1"/>
      <c r="T374" s="1"/>
      <c r="U374" s="1"/>
      <c r="V374" s="1"/>
      <c r="W374" s="1" t="s">
        <v>1890</v>
      </c>
      <c r="X374" s="1">
        <v>1</v>
      </c>
    </row>
    <row r="375" spans="1:24" hidden="1" x14ac:dyDescent="0.35">
      <c r="A375" s="1" t="s">
        <v>19</v>
      </c>
      <c r="B375" s="1" t="s">
        <v>1422</v>
      </c>
      <c r="C375" s="1" t="s">
        <v>1924</v>
      </c>
      <c r="D375" s="1"/>
      <c r="E375" s="1"/>
      <c r="F375" s="1" t="s">
        <v>1484</v>
      </c>
      <c r="G375" s="1" t="s">
        <v>1429</v>
      </c>
      <c r="H375" s="1" t="s">
        <v>22</v>
      </c>
      <c r="I375" s="1">
        <v>1</v>
      </c>
      <c r="J375" s="1" t="s">
        <v>634</v>
      </c>
      <c r="K375" s="1">
        <v>1</v>
      </c>
      <c r="L375" s="1"/>
      <c r="M375" s="1">
        <v>500</v>
      </c>
      <c r="N375" s="1">
        <v>100</v>
      </c>
      <c r="O375" s="1" t="s">
        <v>139</v>
      </c>
      <c r="P375" s="1" t="s">
        <v>1485</v>
      </c>
      <c r="Q375" s="1" t="b">
        <v>0</v>
      </c>
      <c r="R375" s="1" t="s">
        <v>1486</v>
      </c>
      <c r="S375" s="1"/>
      <c r="T375" s="1"/>
      <c r="U375" s="1"/>
      <c r="V375" s="1"/>
      <c r="W375" s="1" t="s">
        <v>1925</v>
      </c>
      <c r="X375" s="1">
        <v>1</v>
      </c>
    </row>
    <row r="376" spans="1:24" hidden="1" x14ac:dyDescent="0.35">
      <c r="A376" s="1" t="s">
        <v>19</v>
      </c>
      <c r="B376" s="1" t="s">
        <v>1422</v>
      </c>
      <c r="C376" s="1" t="s">
        <v>1926</v>
      </c>
      <c r="D376" s="1"/>
      <c r="E376" s="1"/>
      <c r="F376" s="1" t="s">
        <v>1484</v>
      </c>
      <c r="G376" s="1" t="s">
        <v>1429</v>
      </c>
      <c r="H376" s="1" t="s">
        <v>22</v>
      </c>
      <c r="I376" s="1">
        <v>2</v>
      </c>
      <c r="J376" s="1" t="s">
        <v>634</v>
      </c>
      <c r="K376" s="1">
        <v>1</v>
      </c>
      <c r="L376" s="1"/>
      <c r="M376" s="1">
        <v>500</v>
      </c>
      <c r="N376" s="1">
        <v>100</v>
      </c>
      <c r="O376" s="1" t="s">
        <v>139</v>
      </c>
      <c r="P376" s="1" t="s">
        <v>1485</v>
      </c>
      <c r="Q376" s="1" t="b">
        <v>0</v>
      </c>
      <c r="R376" s="1" t="s">
        <v>1486</v>
      </c>
      <c r="S376" s="1"/>
      <c r="T376" s="1"/>
      <c r="U376" s="1"/>
      <c r="V376" s="1"/>
      <c r="W376" s="1" t="s">
        <v>1900</v>
      </c>
      <c r="X376" s="1">
        <v>1</v>
      </c>
    </row>
    <row r="377" spans="1:24" hidden="1" x14ac:dyDescent="0.35">
      <c r="A377" s="1" t="s">
        <v>19</v>
      </c>
      <c r="B377" s="1" t="s">
        <v>1422</v>
      </c>
      <c r="C377" s="1" t="s">
        <v>1927</v>
      </c>
      <c r="D377" s="1"/>
      <c r="E377" s="1"/>
      <c r="F377" s="1" t="s">
        <v>1484</v>
      </c>
      <c r="G377" s="1" t="s">
        <v>1429</v>
      </c>
      <c r="H377" s="1" t="s">
        <v>22</v>
      </c>
      <c r="I377" s="1">
        <v>3</v>
      </c>
      <c r="J377" s="1" t="s">
        <v>634</v>
      </c>
      <c r="K377" s="1">
        <v>1</v>
      </c>
      <c r="L377" s="1"/>
      <c r="M377" s="1">
        <v>500</v>
      </c>
      <c r="N377" s="1">
        <v>100</v>
      </c>
      <c r="O377" s="1" t="s">
        <v>139</v>
      </c>
      <c r="P377" s="1" t="s">
        <v>1485</v>
      </c>
      <c r="Q377" s="1" t="b">
        <v>0</v>
      </c>
      <c r="R377" s="1" t="s">
        <v>1486</v>
      </c>
      <c r="S377" s="1"/>
      <c r="T377" s="1"/>
      <c r="U377" s="1"/>
      <c r="V377" s="1"/>
      <c r="W377" s="1" t="s">
        <v>1886</v>
      </c>
      <c r="X377" s="1">
        <v>1</v>
      </c>
    </row>
    <row r="378" spans="1:24" hidden="1" x14ac:dyDescent="0.35">
      <c r="A378" s="1" t="s">
        <v>19</v>
      </c>
      <c r="B378" s="1" t="s">
        <v>1422</v>
      </c>
      <c r="C378" s="1" t="s">
        <v>1928</v>
      </c>
      <c r="D378" s="1"/>
      <c r="E378" s="1"/>
      <c r="F378" s="1" t="s">
        <v>1484</v>
      </c>
      <c r="G378" s="1" t="s">
        <v>1424</v>
      </c>
      <c r="H378" s="1" t="s">
        <v>22</v>
      </c>
      <c r="I378" s="1">
        <v>1</v>
      </c>
      <c r="J378" s="1" t="s">
        <v>634</v>
      </c>
      <c r="K378" s="1">
        <v>1</v>
      </c>
      <c r="L378" s="1"/>
      <c r="M378" s="1">
        <v>500</v>
      </c>
      <c r="N378" s="1">
        <v>100</v>
      </c>
      <c r="O378" s="1" t="s">
        <v>139</v>
      </c>
      <c r="P378" s="1" t="s">
        <v>1485</v>
      </c>
      <c r="Q378" s="1" t="b">
        <v>0</v>
      </c>
      <c r="R378" s="1" t="s">
        <v>1486</v>
      </c>
      <c r="S378" s="1"/>
      <c r="T378" s="1"/>
      <c r="U378" s="1"/>
      <c r="V378" s="1"/>
      <c r="W378" s="1" t="s">
        <v>1900</v>
      </c>
      <c r="X378" s="1">
        <v>1</v>
      </c>
    </row>
    <row r="379" spans="1:24" hidden="1" x14ac:dyDescent="0.35">
      <c r="A379" s="1" t="s">
        <v>19</v>
      </c>
      <c r="B379" s="1" t="s">
        <v>1422</v>
      </c>
      <c r="C379" s="1" t="s">
        <v>1929</v>
      </c>
      <c r="D379" s="1"/>
      <c r="E379" s="1"/>
      <c r="F379" s="1" t="s">
        <v>1484</v>
      </c>
      <c r="G379" s="1" t="s">
        <v>1429</v>
      </c>
      <c r="H379" s="1" t="s">
        <v>22</v>
      </c>
      <c r="I379" s="1">
        <v>3</v>
      </c>
      <c r="J379" s="1" t="s">
        <v>634</v>
      </c>
      <c r="K379" s="1">
        <v>1</v>
      </c>
      <c r="L379" s="1"/>
      <c r="M379" s="1">
        <v>500</v>
      </c>
      <c r="N379" s="1">
        <v>100</v>
      </c>
      <c r="O379" s="1" t="s">
        <v>139</v>
      </c>
      <c r="P379" s="1" t="s">
        <v>1485</v>
      </c>
      <c r="Q379" s="1" t="b">
        <v>0</v>
      </c>
      <c r="R379" s="1" t="s">
        <v>1486</v>
      </c>
      <c r="S379" s="1"/>
      <c r="T379" s="1"/>
      <c r="U379" s="1"/>
      <c r="V379" s="1"/>
      <c r="W379" s="1" t="s">
        <v>1886</v>
      </c>
      <c r="X379" s="1">
        <v>1</v>
      </c>
    </row>
    <row r="380" spans="1:24" hidden="1" x14ac:dyDescent="0.35">
      <c r="A380" s="1" t="s">
        <v>19</v>
      </c>
      <c r="B380" s="1" t="s">
        <v>1422</v>
      </c>
      <c r="C380" s="1" t="s">
        <v>1930</v>
      </c>
      <c r="D380" s="1"/>
      <c r="E380" s="1"/>
      <c r="F380" s="1" t="s">
        <v>1484</v>
      </c>
      <c r="G380" s="1" t="s">
        <v>1429</v>
      </c>
      <c r="H380" s="1" t="s">
        <v>22</v>
      </c>
      <c r="I380" s="1">
        <v>2</v>
      </c>
      <c r="J380" s="1" t="s">
        <v>634</v>
      </c>
      <c r="K380" s="1">
        <v>1</v>
      </c>
      <c r="L380" s="1"/>
      <c r="M380" s="1">
        <v>500</v>
      </c>
      <c r="N380" s="1">
        <v>100</v>
      </c>
      <c r="O380" s="1" t="s">
        <v>139</v>
      </c>
      <c r="P380" s="1" t="s">
        <v>1485</v>
      </c>
      <c r="Q380" s="1" t="b">
        <v>0</v>
      </c>
      <c r="R380" s="1" t="s">
        <v>1486</v>
      </c>
      <c r="S380" s="1"/>
      <c r="T380" s="1"/>
      <c r="U380" s="1"/>
      <c r="V380" s="1"/>
      <c r="W380" s="1" t="s">
        <v>1890</v>
      </c>
      <c r="X380" s="1">
        <v>1</v>
      </c>
    </row>
    <row r="381" spans="1:24" hidden="1" x14ac:dyDescent="0.35">
      <c r="A381" s="1" t="s">
        <v>19</v>
      </c>
      <c r="B381" s="1" t="s">
        <v>1422</v>
      </c>
      <c r="C381" s="1" t="s">
        <v>1931</v>
      </c>
      <c r="D381" s="1"/>
      <c r="E381" s="1"/>
      <c r="F381" s="1" t="s">
        <v>1484</v>
      </c>
      <c r="G381" s="1" t="s">
        <v>1429</v>
      </c>
      <c r="H381" s="1" t="s">
        <v>22</v>
      </c>
      <c r="I381" s="1">
        <v>1</v>
      </c>
      <c r="J381" s="1" t="s">
        <v>634</v>
      </c>
      <c r="K381" s="1">
        <v>1</v>
      </c>
      <c r="L381" s="1"/>
      <c r="M381" s="1">
        <v>500</v>
      </c>
      <c r="N381" s="1">
        <v>100</v>
      </c>
      <c r="O381" s="1" t="s">
        <v>139</v>
      </c>
      <c r="P381" s="1" t="s">
        <v>1485</v>
      </c>
      <c r="Q381" s="1" t="b">
        <v>0</v>
      </c>
      <c r="R381" s="1" t="s">
        <v>1486</v>
      </c>
      <c r="S381" s="1"/>
      <c r="T381" s="1"/>
      <c r="U381" s="1"/>
      <c r="V381" s="1"/>
      <c r="W381" s="1" t="s">
        <v>1886</v>
      </c>
      <c r="X381" s="1">
        <v>1</v>
      </c>
    </row>
    <row r="382" spans="1:24" hidden="1" x14ac:dyDescent="0.35">
      <c r="A382" s="1" t="s">
        <v>19</v>
      </c>
      <c r="B382" s="1" t="s">
        <v>1422</v>
      </c>
      <c r="C382" s="1" t="s">
        <v>1932</v>
      </c>
      <c r="D382" s="1"/>
      <c r="E382" s="1"/>
      <c r="F382" s="1" t="s">
        <v>1484</v>
      </c>
      <c r="G382" s="1" t="s">
        <v>1424</v>
      </c>
      <c r="H382" s="1" t="s">
        <v>22</v>
      </c>
      <c r="I382" s="1">
        <v>2</v>
      </c>
      <c r="J382" s="1" t="s">
        <v>634</v>
      </c>
      <c r="K382" s="1">
        <v>1</v>
      </c>
      <c r="L382" s="1"/>
      <c r="M382" s="1">
        <v>500</v>
      </c>
      <c r="N382" s="1">
        <v>100</v>
      </c>
      <c r="O382" s="1" t="s">
        <v>139</v>
      </c>
      <c r="P382" s="1" t="s">
        <v>1485</v>
      </c>
      <c r="Q382" s="1" t="b">
        <v>0</v>
      </c>
      <c r="R382" s="1" t="s">
        <v>1486</v>
      </c>
      <c r="S382" s="1"/>
      <c r="T382" s="1"/>
      <c r="U382" s="1"/>
      <c r="V382" s="1"/>
      <c r="W382" s="1" t="s">
        <v>1933</v>
      </c>
      <c r="X382" s="1">
        <v>1</v>
      </c>
    </row>
    <row r="383" spans="1:24" x14ac:dyDescent="0.35">
      <c r="A383" s="1" t="s">
        <v>19</v>
      </c>
      <c r="B383" s="1" t="s">
        <v>980</v>
      </c>
      <c r="C383" s="1" t="s">
        <v>1934</v>
      </c>
      <c r="D383" s="1"/>
      <c r="E383" s="1"/>
      <c r="F383" s="1" t="s">
        <v>1537</v>
      </c>
      <c r="G383" s="1"/>
      <c r="H383" s="1" t="s">
        <v>22</v>
      </c>
      <c r="I383" s="1" t="s">
        <v>119</v>
      </c>
      <c r="J383" s="1" t="s">
        <v>690</v>
      </c>
      <c r="K383" s="1">
        <v>4096</v>
      </c>
      <c r="L383" s="1" t="s">
        <v>1935</v>
      </c>
      <c r="M383" s="1">
        <v>7500</v>
      </c>
      <c r="N383" s="1">
        <v>250</v>
      </c>
      <c r="O383" s="1" t="s">
        <v>139</v>
      </c>
      <c r="P383" s="1" t="s">
        <v>1485</v>
      </c>
      <c r="Q383" s="1" t="b">
        <v>0</v>
      </c>
      <c r="R383" s="1" t="s">
        <v>1486</v>
      </c>
      <c r="S383" s="1"/>
      <c r="T383" s="1"/>
      <c r="U383" s="1"/>
      <c r="V383" s="1"/>
      <c r="W383" s="1" t="s">
        <v>1857</v>
      </c>
      <c r="X383" s="1">
        <v>1</v>
      </c>
    </row>
    <row r="384" spans="1:24" x14ac:dyDescent="0.35">
      <c r="A384" s="1" t="s">
        <v>19</v>
      </c>
      <c r="B384" s="1" t="s">
        <v>980</v>
      </c>
      <c r="C384" s="1" t="s">
        <v>1936</v>
      </c>
      <c r="D384" s="1"/>
      <c r="E384" s="1"/>
      <c r="F384" s="1" t="s">
        <v>1537</v>
      </c>
      <c r="G384" s="1"/>
      <c r="H384" s="1" t="s">
        <v>22</v>
      </c>
      <c r="I384" s="1" t="s">
        <v>119</v>
      </c>
      <c r="J384" s="1" t="s">
        <v>690</v>
      </c>
      <c r="K384" s="1">
        <v>4096</v>
      </c>
      <c r="L384" s="1" t="s">
        <v>1935</v>
      </c>
      <c r="M384" s="1">
        <v>7500</v>
      </c>
      <c r="N384" s="1">
        <v>250</v>
      </c>
      <c r="O384" s="1" t="s">
        <v>139</v>
      </c>
      <c r="P384" s="1" t="s">
        <v>1485</v>
      </c>
      <c r="Q384" s="1" t="b">
        <v>0</v>
      </c>
      <c r="R384" s="1" t="s">
        <v>1486</v>
      </c>
      <c r="S384" s="1"/>
      <c r="T384" s="1"/>
      <c r="U384" s="1"/>
      <c r="V384" s="1"/>
      <c r="W384" s="1" t="s">
        <v>1857</v>
      </c>
      <c r="X384" s="1">
        <v>1</v>
      </c>
    </row>
    <row r="385" spans="1:24" x14ac:dyDescent="0.35">
      <c r="A385" s="1" t="s">
        <v>19</v>
      </c>
      <c r="B385" s="1" t="s">
        <v>980</v>
      </c>
      <c r="C385" s="1" t="s">
        <v>1937</v>
      </c>
      <c r="D385" s="1"/>
      <c r="E385" s="1"/>
      <c r="F385" s="1" t="s">
        <v>1537</v>
      </c>
      <c r="G385" s="1"/>
      <c r="H385" s="1" t="s">
        <v>22</v>
      </c>
      <c r="I385" s="1" t="s">
        <v>119</v>
      </c>
      <c r="J385" s="1" t="s">
        <v>690</v>
      </c>
      <c r="K385" s="1">
        <v>4096</v>
      </c>
      <c r="L385" s="1" t="s">
        <v>1935</v>
      </c>
      <c r="M385" s="1">
        <v>7500</v>
      </c>
      <c r="N385" s="1">
        <v>250</v>
      </c>
      <c r="O385" s="1" t="s">
        <v>139</v>
      </c>
      <c r="P385" s="1" t="s">
        <v>1485</v>
      </c>
      <c r="Q385" s="1" t="b">
        <v>0</v>
      </c>
      <c r="R385" s="1" t="s">
        <v>1486</v>
      </c>
      <c r="S385" s="1"/>
      <c r="T385" s="1"/>
      <c r="U385" s="1"/>
      <c r="V385" s="1"/>
      <c r="W385" s="1" t="s">
        <v>1857</v>
      </c>
      <c r="X385" s="1">
        <v>1</v>
      </c>
    </row>
    <row r="386" spans="1:24" hidden="1" x14ac:dyDescent="0.35">
      <c r="A386" s="1" t="s">
        <v>19</v>
      </c>
      <c r="B386" s="1" t="s">
        <v>991</v>
      </c>
      <c r="C386" s="1" t="s">
        <v>1938</v>
      </c>
      <c r="D386" s="1"/>
      <c r="E386" s="1"/>
      <c r="F386" s="1" t="s">
        <v>1484</v>
      </c>
      <c r="G386" s="1" t="s">
        <v>1039</v>
      </c>
      <c r="H386" s="1" t="s">
        <v>22</v>
      </c>
      <c r="I386" s="1" t="s">
        <v>119</v>
      </c>
      <c r="J386" s="1" t="s">
        <v>690</v>
      </c>
      <c r="K386" s="1">
        <v>128</v>
      </c>
      <c r="L386" s="1" t="s">
        <v>1856</v>
      </c>
      <c r="M386" s="1">
        <v>1100</v>
      </c>
      <c r="N386" s="1">
        <v>125</v>
      </c>
      <c r="O386" s="1" t="s">
        <v>139</v>
      </c>
      <c r="P386" s="1" t="s">
        <v>1485</v>
      </c>
      <c r="Q386" s="1" t="b">
        <v>1</v>
      </c>
      <c r="R386" s="1" t="s">
        <v>1486</v>
      </c>
      <c r="S386" s="1" t="s">
        <v>633</v>
      </c>
      <c r="T386" s="1"/>
      <c r="U386" s="1" t="s">
        <v>688</v>
      </c>
      <c r="V386" s="1" t="s">
        <v>758</v>
      </c>
      <c r="W386" s="1" t="s">
        <v>1939</v>
      </c>
      <c r="X386" s="1">
        <v>1</v>
      </c>
    </row>
    <row r="387" spans="1:24" hidden="1" x14ac:dyDescent="0.35">
      <c r="A387" s="1" t="s">
        <v>19</v>
      </c>
      <c r="B387" s="1" t="s">
        <v>1051</v>
      </c>
      <c r="C387" s="1" t="s">
        <v>1940</v>
      </c>
      <c r="D387" s="1"/>
      <c r="E387" s="1"/>
      <c r="F387" s="1" t="s">
        <v>1502</v>
      </c>
      <c r="G387" s="1" t="s">
        <v>1052</v>
      </c>
      <c r="H387" s="1" t="s">
        <v>22</v>
      </c>
      <c r="I387" s="1" t="s">
        <v>119</v>
      </c>
      <c r="J387" s="1" t="s">
        <v>638</v>
      </c>
      <c r="K387" s="1">
        <v>128</v>
      </c>
      <c r="L387" s="1"/>
      <c r="M387" s="1">
        <v>500</v>
      </c>
      <c r="N387" s="1">
        <v>60</v>
      </c>
      <c r="O387" s="1" t="s">
        <v>139</v>
      </c>
      <c r="P387" s="1" t="s">
        <v>1485</v>
      </c>
      <c r="Q387" s="1" t="b">
        <v>0</v>
      </c>
      <c r="R387" s="1" t="s">
        <v>1486</v>
      </c>
      <c r="S387" s="1"/>
      <c r="T387" s="1"/>
      <c r="U387" s="1"/>
      <c r="V387" s="1"/>
      <c r="W387" s="1" t="s">
        <v>1941</v>
      </c>
      <c r="X387" s="1">
        <v>1</v>
      </c>
    </row>
    <row r="388" spans="1:24" hidden="1" x14ac:dyDescent="0.35">
      <c r="A388" s="1" t="s">
        <v>19</v>
      </c>
      <c r="B388" s="1" t="s">
        <v>1051</v>
      </c>
      <c r="C388" s="1" t="s">
        <v>1942</v>
      </c>
      <c r="D388" s="1"/>
      <c r="E388" s="1"/>
      <c r="F388" s="1" t="s">
        <v>1502</v>
      </c>
      <c r="G388" s="1" t="s">
        <v>1052</v>
      </c>
      <c r="H388" s="1" t="s">
        <v>22</v>
      </c>
      <c r="I388" s="1" t="s">
        <v>119</v>
      </c>
      <c r="J388" s="1" t="s">
        <v>638</v>
      </c>
      <c r="K388" s="1">
        <v>32</v>
      </c>
      <c r="L388" s="1"/>
      <c r="M388" s="1">
        <v>500</v>
      </c>
      <c r="N388" s="1">
        <v>60</v>
      </c>
      <c r="O388" s="1" t="s">
        <v>139</v>
      </c>
      <c r="P388" s="1" t="s">
        <v>1485</v>
      </c>
      <c r="Q388" s="1" t="b">
        <v>0</v>
      </c>
      <c r="R388" s="1" t="s">
        <v>1486</v>
      </c>
      <c r="S388" s="1"/>
      <c r="T388" s="1"/>
      <c r="U388" s="1"/>
      <c r="V388" s="1"/>
      <c r="W388" s="1" t="s">
        <v>1943</v>
      </c>
      <c r="X388" s="1">
        <v>1</v>
      </c>
    </row>
    <row r="389" spans="1:24" hidden="1" x14ac:dyDescent="0.35">
      <c r="A389" s="1" t="s">
        <v>40</v>
      </c>
      <c r="B389" s="1" t="s">
        <v>1081</v>
      </c>
      <c r="C389" s="1" t="s">
        <v>1944</v>
      </c>
      <c r="D389" s="1"/>
      <c r="E389" s="1"/>
      <c r="F389" s="1" t="s">
        <v>1484</v>
      </c>
      <c r="G389" s="1" t="s">
        <v>1082</v>
      </c>
      <c r="H389" s="1" t="s">
        <v>22</v>
      </c>
      <c r="I389" s="1" t="s">
        <v>119</v>
      </c>
      <c r="J389" s="1" t="s">
        <v>690</v>
      </c>
      <c r="K389" s="1">
        <v>128</v>
      </c>
      <c r="L389" s="1" t="s">
        <v>1500</v>
      </c>
      <c r="M389" s="1">
        <v>500</v>
      </c>
      <c r="N389" s="1">
        <v>100</v>
      </c>
      <c r="O389" s="1" t="s">
        <v>139</v>
      </c>
      <c r="P389" s="1" t="s">
        <v>1485</v>
      </c>
      <c r="Q389" s="1" t="b">
        <v>0</v>
      </c>
      <c r="R389" s="1" t="s">
        <v>1486</v>
      </c>
      <c r="S389" s="1" t="s">
        <v>734</v>
      </c>
      <c r="T389" s="1"/>
      <c r="U389" s="1"/>
      <c r="V389" s="1" t="s">
        <v>691</v>
      </c>
      <c r="W389" s="1" t="s">
        <v>1090</v>
      </c>
      <c r="X389" s="1">
        <v>1</v>
      </c>
    </row>
    <row r="390" spans="1:24" hidden="1" x14ac:dyDescent="0.35">
      <c r="A390" s="1" t="s">
        <v>40</v>
      </c>
      <c r="B390" s="1" t="s">
        <v>1437</v>
      </c>
      <c r="C390" s="1" t="s">
        <v>1945</v>
      </c>
      <c r="D390" s="1"/>
      <c r="E390" s="1"/>
      <c r="F390" s="1" t="s">
        <v>1484</v>
      </c>
      <c r="G390" s="1" t="s">
        <v>1439</v>
      </c>
      <c r="H390" s="1" t="s">
        <v>22</v>
      </c>
      <c r="I390" s="1" t="s">
        <v>119</v>
      </c>
      <c r="J390" s="1" t="s">
        <v>1774</v>
      </c>
      <c r="K390" s="1">
        <v>50</v>
      </c>
      <c r="L390" s="1"/>
      <c r="M390" s="1">
        <v>500</v>
      </c>
      <c r="N390" s="1">
        <v>100</v>
      </c>
      <c r="O390" s="1" t="s">
        <v>1371</v>
      </c>
      <c r="P390" s="1" t="s">
        <v>1542</v>
      </c>
      <c r="Q390" s="1" t="b">
        <v>0</v>
      </c>
      <c r="R390" s="1" t="s">
        <v>1486</v>
      </c>
      <c r="S390" s="1"/>
      <c r="T390" s="1"/>
      <c r="U390" s="1"/>
      <c r="V390" s="1"/>
      <c r="W390" s="1" t="s">
        <v>1946</v>
      </c>
      <c r="X390" s="1">
        <v>1</v>
      </c>
    </row>
    <row r="391" spans="1:24" x14ac:dyDescent="0.35">
      <c r="A391" s="1" t="s">
        <v>40</v>
      </c>
      <c r="B391" s="1" t="s">
        <v>1437</v>
      </c>
      <c r="C391" s="1" t="s">
        <v>1947</v>
      </c>
      <c r="D391" s="1"/>
      <c r="E391" s="1"/>
      <c r="F391" s="1" t="s">
        <v>1537</v>
      </c>
      <c r="G391" s="1"/>
      <c r="H391" s="1" t="s">
        <v>22</v>
      </c>
      <c r="I391" s="1">
        <v>2</v>
      </c>
      <c r="J391" s="1" t="s">
        <v>1679</v>
      </c>
      <c r="K391" s="1">
        <v>150</v>
      </c>
      <c r="L391" s="1"/>
      <c r="M391" s="1">
        <v>16000</v>
      </c>
      <c r="N391" s="1">
        <v>250</v>
      </c>
      <c r="O391" s="1" t="s">
        <v>1371</v>
      </c>
      <c r="P391" s="1" t="s">
        <v>1542</v>
      </c>
      <c r="Q391" s="1" t="b">
        <v>0</v>
      </c>
      <c r="R391" s="1" t="s">
        <v>1486</v>
      </c>
      <c r="S391" s="1"/>
      <c r="T391" s="1">
        <v>1</v>
      </c>
      <c r="U391" s="1"/>
      <c r="V391" s="1"/>
      <c r="W391" s="1" t="s">
        <v>1948</v>
      </c>
      <c r="X391" s="1">
        <v>1</v>
      </c>
    </row>
    <row r="392" spans="1:24" hidden="1" x14ac:dyDescent="0.35">
      <c r="A392" s="1" t="s">
        <v>40</v>
      </c>
      <c r="B392" s="1" t="s">
        <v>1437</v>
      </c>
      <c r="C392" s="1" t="s">
        <v>1949</v>
      </c>
      <c r="D392" s="1"/>
      <c r="E392" s="1"/>
      <c r="F392" s="1" t="s">
        <v>1484</v>
      </c>
      <c r="G392" s="1" t="s">
        <v>1439</v>
      </c>
      <c r="H392" s="1" t="s">
        <v>22</v>
      </c>
      <c r="I392" s="1" t="s">
        <v>119</v>
      </c>
      <c r="J392" s="1" t="s">
        <v>1774</v>
      </c>
      <c r="K392" s="1">
        <v>4</v>
      </c>
      <c r="L392" s="1"/>
      <c r="M392" s="1">
        <v>500</v>
      </c>
      <c r="N392" s="1">
        <v>100</v>
      </c>
      <c r="O392" s="1" t="s">
        <v>1371</v>
      </c>
      <c r="P392" s="1" t="s">
        <v>1542</v>
      </c>
      <c r="Q392" s="1" t="b">
        <v>0</v>
      </c>
      <c r="R392" s="1" t="s">
        <v>1486</v>
      </c>
      <c r="S392" s="1"/>
      <c r="T392" s="1"/>
      <c r="U392" s="1"/>
      <c r="V392" s="1"/>
      <c r="W392" s="1" t="s">
        <v>1946</v>
      </c>
      <c r="X392" s="1">
        <v>1</v>
      </c>
    </row>
    <row r="393" spans="1:24" hidden="1" x14ac:dyDescent="0.35">
      <c r="A393" s="1" t="s">
        <v>40</v>
      </c>
      <c r="B393" s="1" t="s">
        <v>1437</v>
      </c>
      <c r="C393" s="1" t="s">
        <v>1950</v>
      </c>
      <c r="D393" s="1"/>
      <c r="E393" s="1"/>
      <c r="F393" s="1" t="s">
        <v>1484</v>
      </c>
      <c r="G393" s="1" t="s">
        <v>1439</v>
      </c>
      <c r="H393" s="1" t="s">
        <v>22</v>
      </c>
      <c r="I393" s="1" t="s">
        <v>119</v>
      </c>
      <c r="J393" s="1" t="s">
        <v>1774</v>
      </c>
      <c r="K393" s="1">
        <v>3</v>
      </c>
      <c r="L393" s="1"/>
      <c r="M393" s="1">
        <v>500</v>
      </c>
      <c r="N393" s="1">
        <v>100</v>
      </c>
      <c r="O393" s="1" t="s">
        <v>1371</v>
      </c>
      <c r="P393" s="1" t="s">
        <v>1542</v>
      </c>
      <c r="Q393" s="1" t="b">
        <v>0</v>
      </c>
      <c r="R393" s="1" t="s">
        <v>1486</v>
      </c>
      <c r="S393" s="1"/>
      <c r="T393" s="1"/>
      <c r="U393" s="1"/>
      <c r="V393" s="1"/>
      <c r="W393" s="1" t="s">
        <v>1946</v>
      </c>
      <c r="X393" s="1">
        <v>1</v>
      </c>
    </row>
    <row r="394" spans="1:24" hidden="1" x14ac:dyDescent="0.35">
      <c r="A394" s="1" t="s">
        <v>40</v>
      </c>
      <c r="B394" s="1" t="s">
        <v>1437</v>
      </c>
      <c r="C394" s="1" t="s">
        <v>1951</v>
      </c>
      <c r="D394" s="1"/>
      <c r="E394" s="1"/>
      <c r="F394" s="1" t="s">
        <v>1484</v>
      </c>
      <c r="G394" s="1" t="s">
        <v>1439</v>
      </c>
      <c r="H394" s="1" t="s">
        <v>22</v>
      </c>
      <c r="I394" s="1" t="s">
        <v>119</v>
      </c>
      <c r="J394" s="1" t="s">
        <v>1774</v>
      </c>
      <c r="K394" s="1">
        <v>50</v>
      </c>
      <c r="L394" s="1"/>
      <c r="M394" s="1">
        <v>500</v>
      </c>
      <c r="N394" s="1">
        <v>100</v>
      </c>
      <c r="O394" s="1" t="s">
        <v>1371</v>
      </c>
      <c r="P394" s="1" t="s">
        <v>1542</v>
      </c>
      <c r="Q394" s="1" t="b">
        <v>0</v>
      </c>
      <c r="R394" s="1" t="s">
        <v>1486</v>
      </c>
      <c r="S394" s="1"/>
      <c r="T394" s="1"/>
      <c r="U394" s="1"/>
      <c r="V394" s="1"/>
      <c r="W394" s="1" t="s">
        <v>1946</v>
      </c>
      <c r="X394" s="1">
        <v>1</v>
      </c>
    </row>
    <row r="395" spans="1:24" hidden="1" x14ac:dyDescent="0.35">
      <c r="A395" s="1" t="s">
        <v>40</v>
      </c>
      <c r="B395" s="1" t="s">
        <v>1437</v>
      </c>
      <c r="C395" s="1" t="s">
        <v>1952</v>
      </c>
      <c r="D395" s="1"/>
      <c r="E395" s="1"/>
      <c r="F395" s="1" t="s">
        <v>1484</v>
      </c>
      <c r="G395" s="1" t="s">
        <v>1439</v>
      </c>
      <c r="H395" s="1" t="s">
        <v>22</v>
      </c>
      <c r="I395" s="1" t="s">
        <v>119</v>
      </c>
      <c r="J395" s="1" t="s">
        <v>1774</v>
      </c>
      <c r="K395" s="1">
        <v>20</v>
      </c>
      <c r="L395" s="1"/>
      <c r="M395" s="1">
        <v>500</v>
      </c>
      <c r="N395" s="1">
        <v>100</v>
      </c>
      <c r="O395" s="1" t="s">
        <v>1371</v>
      </c>
      <c r="P395" s="1" t="s">
        <v>1542</v>
      </c>
      <c r="Q395" s="1" t="b">
        <v>0</v>
      </c>
      <c r="R395" s="1" t="s">
        <v>1486</v>
      </c>
      <c r="S395" s="1"/>
      <c r="T395" s="1"/>
      <c r="U395" s="1"/>
      <c r="V395" s="1"/>
      <c r="W395" s="1" t="s">
        <v>1946</v>
      </c>
      <c r="X395" s="1">
        <v>1</v>
      </c>
    </row>
    <row r="396" spans="1:24" hidden="1" x14ac:dyDescent="0.35">
      <c r="A396" s="1" t="s">
        <v>40</v>
      </c>
      <c r="B396" s="1" t="s">
        <v>1437</v>
      </c>
      <c r="C396" s="1" t="s">
        <v>1953</v>
      </c>
      <c r="D396" s="1"/>
      <c r="E396" s="1"/>
      <c r="F396" s="1" t="s">
        <v>1484</v>
      </c>
      <c r="G396" s="1" t="s">
        <v>1439</v>
      </c>
      <c r="H396" s="1" t="s">
        <v>22</v>
      </c>
      <c r="I396" s="1" t="s">
        <v>119</v>
      </c>
      <c r="J396" s="1" t="s">
        <v>1774</v>
      </c>
      <c r="K396" s="1">
        <v>50</v>
      </c>
      <c r="L396" s="1"/>
      <c r="M396" s="1">
        <v>500</v>
      </c>
      <c r="N396" s="1">
        <v>100</v>
      </c>
      <c r="O396" s="1" t="s">
        <v>1371</v>
      </c>
      <c r="P396" s="1" t="s">
        <v>1542</v>
      </c>
      <c r="Q396" s="1" t="b">
        <v>0</v>
      </c>
      <c r="R396" s="1" t="s">
        <v>1486</v>
      </c>
      <c r="S396" s="1"/>
      <c r="T396" s="1"/>
      <c r="U396" s="1"/>
      <c r="V396" s="1"/>
      <c r="W396" s="1" t="s">
        <v>1946</v>
      </c>
      <c r="X396" s="1">
        <v>1</v>
      </c>
    </row>
    <row r="397" spans="1:24" hidden="1" x14ac:dyDescent="0.35">
      <c r="A397" s="1" t="s">
        <v>40</v>
      </c>
      <c r="B397" s="1" t="s">
        <v>1437</v>
      </c>
      <c r="C397" s="1" t="s">
        <v>1954</v>
      </c>
      <c r="D397" s="1"/>
      <c r="E397" s="1"/>
      <c r="F397" s="1" t="s">
        <v>1484</v>
      </c>
      <c r="G397" s="1" t="s">
        <v>1439</v>
      </c>
      <c r="H397" s="1" t="s">
        <v>22</v>
      </c>
      <c r="I397" s="1" t="s">
        <v>119</v>
      </c>
      <c r="J397" s="1" t="s">
        <v>1774</v>
      </c>
      <c r="K397" s="1">
        <v>100</v>
      </c>
      <c r="L397" s="1"/>
      <c r="M397" s="1">
        <v>500</v>
      </c>
      <c r="N397" s="1">
        <v>100</v>
      </c>
      <c r="O397" s="1" t="s">
        <v>1371</v>
      </c>
      <c r="P397" s="1" t="s">
        <v>1542</v>
      </c>
      <c r="Q397" s="1" t="b">
        <v>0</v>
      </c>
      <c r="R397" s="1" t="s">
        <v>1486</v>
      </c>
      <c r="S397" s="1"/>
      <c r="T397" s="1"/>
      <c r="U397" s="1"/>
      <c r="V397" s="1"/>
      <c r="W397" s="1" t="s">
        <v>1946</v>
      </c>
      <c r="X397" s="1">
        <v>1</v>
      </c>
    </row>
    <row r="398" spans="1:24" hidden="1" x14ac:dyDescent="0.35">
      <c r="A398" s="1" t="s">
        <v>40</v>
      </c>
      <c r="B398" s="1" t="s">
        <v>1437</v>
      </c>
      <c r="C398" s="1" t="s">
        <v>1955</v>
      </c>
      <c r="D398" s="1"/>
      <c r="E398" s="1"/>
      <c r="F398" s="1" t="s">
        <v>1484</v>
      </c>
      <c r="G398" s="1" t="s">
        <v>1439</v>
      </c>
      <c r="H398" s="1" t="s">
        <v>22</v>
      </c>
      <c r="I398" s="1">
        <v>1</v>
      </c>
      <c r="J398" s="1" t="s">
        <v>1679</v>
      </c>
      <c r="K398" s="1">
        <v>1500</v>
      </c>
      <c r="L398" s="1"/>
      <c r="M398" s="1">
        <v>25000</v>
      </c>
      <c r="N398" s="1">
        <v>400</v>
      </c>
      <c r="O398" s="1" t="s">
        <v>1371</v>
      </c>
      <c r="P398" s="1" t="s">
        <v>1542</v>
      </c>
      <c r="Q398" s="1" t="b">
        <v>0</v>
      </c>
      <c r="R398" s="1" t="s">
        <v>1486</v>
      </c>
      <c r="S398" s="1"/>
      <c r="T398" s="1">
        <v>1</v>
      </c>
      <c r="U398" s="1"/>
      <c r="V398" s="1"/>
      <c r="W398" s="1" t="s">
        <v>1946</v>
      </c>
      <c r="X398" s="1">
        <v>1</v>
      </c>
    </row>
    <row r="399" spans="1:24" hidden="1" x14ac:dyDescent="0.35">
      <c r="A399" s="1" t="s">
        <v>40</v>
      </c>
      <c r="B399" s="1" t="s">
        <v>1437</v>
      </c>
      <c r="C399" s="1" t="s">
        <v>1956</v>
      </c>
      <c r="D399" s="1"/>
      <c r="E399" s="1"/>
      <c r="F399" s="1" t="s">
        <v>1484</v>
      </c>
      <c r="G399" s="1" t="s">
        <v>1439</v>
      </c>
      <c r="H399" s="1" t="s">
        <v>22</v>
      </c>
      <c r="I399" s="1">
        <v>3</v>
      </c>
      <c r="J399" s="1" t="s">
        <v>1679</v>
      </c>
      <c r="K399" s="1">
        <v>1500</v>
      </c>
      <c r="L399" s="1"/>
      <c r="M399" s="1">
        <v>25000</v>
      </c>
      <c r="N399" s="1">
        <v>400</v>
      </c>
      <c r="O399" s="1" t="s">
        <v>1371</v>
      </c>
      <c r="P399" s="1" t="s">
        <v>1542</v>
      </c>
      <c r="Q399" s="1" t="b">
        <v>0</v>
      </c>
      <c r="R399" s="1" t="s">
        <v>1486</v>
      </c>
      <c r="S399" s="1"/>
      <c r="T399" s="1">
        <v>1</v>
      </c>
      <c r="U399" s="1"/>
      <c r="V399" s="1"/>
      <c r="W399" s="1" t="s">
        <v>1946</v>
      </c>
      <c r="X399" s="1">
        <v>1</v>
      </c>
    </row>
    <row r="400" spans="1:24" hidden="1" x14ac:dyDescent="0.35">
      <c r="A400" s="1" t="s">
        <v>40</v>
      </c>
      <c r="B400" s="1" t="s">
        <v>1437</v>
      </c>
      <c r="C400" s="1" t="s">
        <v>1957</v>
      </c>
      <c r="D400" s="1"/>
      <c r="E400" s="1"/>
      <c r="F400" s="1" t="s">
        <v>1484</v>
      </c>
      <c r="G400" s="1" t="s">
        <v>1439</v>
      </c>
      <c r="H400" s="1" t="s">
        <v>22</v>
      </c>
      <c r="I400" s="1" t="s">
        <v>119</v>
      </c>
      <c r="J400" s="1" t="s">
        <v>1774</v>
      </c>
      <c r="K400" s="1">
        <v>1</v>
      </c>
      <c r="L400" s="1"/>
      <c r="M400" s="1">
        <v>500</v>
      </c>
      <c r="N400" s="1">
        <v>100</v>
      </c>
      <c r="O400" s="1" t="s">
        <v>1371</v>
      </c>
      <c r="P400" s="1" t="s">
        <v>1542</v>
      </c>
      <c r="Q400" s="1" t="b">
        <v>0</v>
      </c>
      <c r="R400" s="1" t="s">
        <v>1486</v>
      </c>
      <c r="S400" s="1"/>
      <c r="T400" s="1"/>
      <c r="U400" s="1"/>
      <c r="V400" s="1"/>
      <c r="W400" s="1" t="s">
        <v>1946</v>
      </c>
      <c r="X400" s="1">
        <v>1</v>
      </c>
    </row>
    <row r="401" spans="1:24" hidden="1" x14ac:dyDescent="0.35">
      <c r="A401" s="1" t="s">
        <v>40</v>
      </c>
      <c r="B401" s="1" t="s">
        <v>1437</v>
      </c>
      <c r="C401" s="1" t="s">
        <v>1958</v>
      </c>
      <c r="D401" s="1"/>
      <c r="E401" s="1"/>
      <c r="F401" s="1" t="s">
        <v>1484</v>
      </c>
      <c r="G401" s="1" t="s">
        <v>1439</v>
      </c>
      <c r="H401" s="1" t="s">
        <v>22</v>
      </c>
      <c r="I401" s="1" t="s">
        <v>119</v>
      </c>
      <c r="J401" s="1" t="s">
        <v>1774</v>
      </c>
      <c r="K401" s="1">
        <v>1</v>
      </c>
      <c r="L401" s="1"/>
      <c r="M401" s="1">
        <v>500</v>
      </c>
      <c r="N401" s="1">
        <v>100</v>
      </c>
      <c r="O401" s="1" t="s">
        <v>1371</v>
      </c>
      <c r="P401" s="1" t="s">
        <v>1542</v>
      </c>
      <c r="Q401" s="1" t="b">
        <v>0</v>
      </c>
      <c r="R401" s="1" t="s">
        <v>1486</v>
      </c>
      <c r="S401" s="1"/>
      <c r="T401" s="1"/>
      <c r="U401" s="1"/>
      <c r="V401" s="1"/>
      <c r="W401" s="1" t="s">
        <v>1946</v>
      </c>
      <c r="X401" s="1">
        <v>1</v>
      </c>
    </row>
    <row r="402" spans="1:24" hidden="1" x14ac:dyDescent="0.35">
      <c r="A402" s="1" t="s">
        <v>40</v>
      </c>
      <c r="B402" s="1" t="s">
        <v>1437</v>
      </c>
      <c r="C402" s="1" t="s">
        <v>1959</v>
      </c>
      <c r="D402" s="1"/>
      <c r="E402" s="1"/>
      <c r="F402" s="1" t="s">
        <v>1484</v>
      </c>
      <c r="G402" s="1" t="s">
        <v>1439</v>
      </c>
      <c r="H402" s="1" t="s">
        <v>22</v>
      </c>
      <c r="I402" s="1" t="s">
        <v>119</v>
      </c>
      <c r="J402" s="1" t="s">
        <v>1774</v>
      </c>
      <c r="K402" s="1">
        <v>5</v>
      </c>
      <c r="L402" s="1"/>
      <c r="M402" s="1">
        <v>500</v>
      </c>
      <c r="N402" s="1">
        <v>100</v>
      </c>
      <c r="O402" s="1" t="s">
        <v>1371</v>
      </c>
      <c r="P402" s="1" t="s">
        <v>1542</v>
      </c>
      <c r="Q402" s="1" t="b">
        <v>0</v>
      </c>
      <c r="R402" s="1" t="s">
        <v>1486</v>
      </c>
      <c r="S402" s="1"/>
      <c r="T402" s="1"/>
      <c r="U402" s="1"/>
      <c r="V402" s="1"/>
      <c r="W402" s="1" t="s">
        <v>1946</v>
      </c>
      <c r="X402" s="1">
        <v>1</v>
      </c>
    </row>
    <row r="403" spans="1:24" hidden="1" x14ac:dyDescent="0.35">
      <c r="A403" s="1" t="s">
        <v>40</v>
      </c>
      <c r="B403" s="1" t="s">
        <v>1437</v>
      </c>
      <c r="C403" s="1" t="s">
        <v>1960</v>
      </c>
      <c r="D403" s="1"/>
      <c r="E403" s="1"/>
      <c r="F403" s="1" t="s">
        <v>1484</v>
      </c>
      <c r="G403" s="1" t="s">
        <v>1439</v>
      </c>
      <c r="H403" s="1" t="s">
        <v>22</v>
      </c>
      <c r="I403" s="1" t="s">
        <v>119</v>
      </c>
      <c r="J403" s="1" t="s">
        <v>1774</v>
      </c>
      <c r="K403" s="1">
        <v>3</v>
      </c>
      <c r="L403" s="1"/>
      <c r="M403" s="1">
        <v>500</v>
      </c>
      <c r="N403" s="1">
        <v>100</v>
      </c>
      <c r="O403" s="1" t="s">
        <v>1371</v>
      </c>
      <c r="P403" s="1" t="s">
        <v>1542</v>
      </c>
      <c r="Q403" s="1" t="b">
        <v>0</v>
      </c>
      <c r="R403" s="1" t="s">
        <v>1486</v>
      </c>
      <c r="S403" s="1"/>
      <c r="T403" s="1"/>
      <c r="U403" s="1"/>
      <c r="V403" s="1"/>
      <c r="W403" s="1" t="s">
        <v>1946</v>
      </c>
      <c r="X403" s="1">
        <v>1</v>
      </c>
    </row>
    <row r="404" spans="1:24" hidden="1" x14ac:dyDescent="0.35">
      <c r="A404" s="1" t="s">
        <v>40</v>
      </c>
      <c r="B404" s="1" t="s">
        <v>1437</v>
      </c>
      <c r="C404" s="1" t="s">
        <v>1961</v>
      </c>
      <c r="D404" s="1"/>
      <c r="E404" s="1"/>
      <c r="F404" s="1" t="s">
        <v>1484</v>
      </c>
      <c r="G404" s="1" t="s">
        <v>1439</v>
      </c>
      <c r="H404" s="1" t="s">
        <v>22</v>
      </c>
      <c r="I404" s="1" t="s">
        <v>119</v>
      </c>
      <c r="J404" s="1" t="s">
        <v>1774</v>
      </c>
      <c r="K404" s="1">
        <v>600</v>
      </c>
      <c r="L404" s="1"/>
      <c r="M404" s="1">
        <v>500</v>
      </c>
      <c r="N404" s="1">
        <v>100</v>
      </c>
      <c r="O404" s="1" t="s">
        <v>1371</v>
      </c>
      <c r="P404" s="1" t="s">
        <v>1542</v>
      </c>
      <c r="Q404" s="1" t="b">
        <v>0</v>
      </c>
      <c r="R404" s="1" t="s">
        <v>1486</v>
      </c>
      <c r="S404" s="1"/>
      <c r="T404" s="1"/>
      <c r="U404" s="1"/>
      <c r="V404" s="1"/>
      <c r="W404" s="1" t="s">
        <v>1962</v>
      </c>
      <c r="X404" s="1">
        <v>1</v>
      </c>
    </row>
    <row r="405" spans="1:24" hidden="1" x14ac:dyDescent="0.35">
      <c r="A405" s="1" t="s">
        <v>40</v>
      </c>
      <c r="B405" s="1" t="s">
        <v>1437</v>
      </c>
      <c r="C405" s="1" t="s">
        <v>1963</v>
      </c>
      <c r="D405" s="1"/>
      <c r="E405" s="1"/>
      <c r="F405" s="1" t="s">
        <v>1484</v>
      </c>
      <c r="G405" s="1" t="s">
        <v>1439</v>
      </c>
      <c r="H405" s="1" t="s">
        <v>22</v>
      </c>
      <c r="I405" s="1" t="s">
        <v>119</v>
      </c>
      <c r="J405" s="1" t="s">
        <v>1774</v>
      </c>
      <c r="K405" s="1">
        <v>3</v>
      </c>
      <c r="L405" s="1"/>
      <c r="M405" s="1">
        <v>500</v>
      </c>
      <c r="N405" s="1">
        <v>100</v>
      </c>
      <c r="O405" s="1" t="s">
        <v>1371</v>
      </c>
      <c r="P405" s="1" t="s">
        <v>1542</v>
      </c>
      <c r="Q405" s="1" t="b">
        <v>0</v>
      </c>
      <c r="R405" s="1" t="s">
        <v>1486</v>
      </c>
      <c r="S405" s="1"/>
      <c r="T405" s="1"/>
      <c r="U405" s="1"/>
      <c r="V405" s="1"/>
      <c r="W405" s="1" t="s">
        <v>1946</v>
      </c>
      <c r="X405" s="1">
        <v>1</v>
      </c>
    </row>
    <row r="406" spans="1:24" hidden="1" x14ac:dyDescent="0.35">
      <c r="A406" s="1" t="s">
        <v>40</v>
      </c>
      <c r="B406" s="1" t="s">
        <v>1437</v>
      </c>
      <c r="C406" s="1" t="s">
        <v>1964</v>
      </c>
      <c r="D406" s="1"/>
      <c r="E406" s="1"/>
      <c r="F406" s="1" t="s">
        <v>1484</v>
      </c>
      <c r="G406" s="1" t="s">
        <v>1439</v>
      </c>
      <c r="H406" s="1" t="s">
        <v>22</v>
      </c>
      <c r="I406" s="1" t="s">
        <v>119</v>
      </c>
      <c r="J406" s="1" t="s">
        <v>1774</v>
      </c>
      <c r="K406" s="1">
        <v>1</v>
      </c>
      <c r="L406" s="1"/>
      <c r="M406" s="1">
        <v>500</v>
      </c>
      <c r="N406" s="1">
        <v>100</v>
      </c>
      <c r="O406" s="1" t="s">
        <v>1371</v>
      </c>
      <c r="P406" s="1" t="s">
        <v>1542</v>
      </c>
      <c r="Q406" s="1" t="b">
        <v>0</v>
      </c>
      <c r="R406" s="1" t="s">
        <v>1486</v>
      </c>
      <c r="S406" s="1"/>
      <c r="T406" s="1"/>
      <c r="U406" s="1"/>
      <c r="V406" s="1"/>
      <c r="W406" s="1" t="s">
        <v>1946</v>
      </c>
      <c r="X406" s="1">
        <v>1</v>
      </c>
    </row>
    <row r="407" spans="1:24" hidden="1" x14ac:dyDescent="0.35">
      <c r="A407" s="1" t="s">
        <v>40</v>
      </c>
      <c r="B407" s="1" t="s">
        <v>1437</v>
      </c>
      <c r="C407" s="1" t="s">
        <v>1965</v>
      </c>
      <c r="D407" s="1"/>
      <c r="E407" s="1"/>
      <c r="F407" s="1" t="s">
        <v>1484</v>
      </c>
      <c r="G407" s="1" t="s">
        <v>1439</v>
      </c>
      <c r="H407" s="1" t="s">
        <v>22</v>
      </c>
      <c r="I407" s="1" t="s">
        <v>119</v>
      </c>
      <c r="J407" s="1" t="s">
        <v>1774</v>
      </c>
      <c r="K407" s="1">
        <v>3</v>
      </c>
      <c r="L407" s="1"/>
      <c r="M407" s="1">
        <v>500</v>
      </c>
      <c r="N407" s="1">
        <v>100</v>
      </c>
      <c r="O407" s="1" t="s">
        <v>1371</v>
      </c>
      <c r="P407" s="1" t="s">
        <v>1542</v>
      </c>
      <c r="Q407" s="1" t="b">
        <v>0</v>
      </c>
      <c r="R407" s="1" t="s">
        <v>1486</v>
      </c>
      <c r="S407" s="1"/>
      <c r="T407" s="1"/>
      <c r="U407" s="1"/>
      <c r="V407" s="1"/>
      <c r="W407" s="1" t="s">
        <v>1946</v>
      </c>
      <c r="X407" s="1">
        <v>1</v>
      </c>
    </row>
    <row r="408" spans="1:24" hidden="1" x14ac:dyDescent="0.35">
      <c r="A408" s="1" t="s">
        <v>40</v>
      </c>
      <c r="B408" s="1" t="s">
        <v>1437</v>
      </c>
      <c r="C408" s="1" t="s">
        <v>1966</v>
      </c>
      <c r="D408" s="1"/>
      <c r="E408" s="1"/>
      <c r="F408" s="1" t="s">
        <v>1484</v>
      </c>
      <c r="G408" s="1" t="s">
        <v>1439</v>
      </c>
      <c r="H408" s="1" t="s">
        <v>22</v>
      </c>
      <c r="I408" s="1" t="s">
        <v>119</v>
      </c>
      <c r="J408" s="1" t="s">
        <v>1774</v>
      </c>
      <c r="K408" s="1">
        <v>3</v>
      </c>
      <c r="L408" s="1"/>
      <c r="M408" s="1">
        <v>500</v>
      </c>
      <c r="N408" s="1">
        <v>100</v>
      </c>
      <c r="O408" s="1" t="s">
        <v>1371</v>
      </c>
      <c r="P408" s="1" t="s">
        <v>1542</v>
      </c>
      <c r="Q408" s="1" t="b">
        <v>0</v>
      </c>
      <c r="R408" s="1" t="s">
        <v>1486</v>
      </c>
      <c r="S408" s="1"/>
      <c r="T408" s="1"/>
      <c r="U408" s="1"/>
      <c r="V408" s="1"/>
      <c r="W408" s="1" t="s">
        <v>1946</v>
      </c>
      <c r="X408" s="1">
        <v>1</v>
      </c>
    </row>
    <row r="409" spans="1:24" hidden="1" x14ac:dyDescent="0.35">
      <c r="A409" s="1" t="s">
        <v>40</v>
      </c>
      <c r="B409" s="1" t="s">
        <v>1437</v>
      </c>
      <c r="C409" s="1" t="s">
        <v>1967</v>
      </c>
      <c r="D409" s="1"/>
      <c r="E409" s="1"/>
      <c r="F409" s="1" t="s">
        <v>1484</v>
      </c>
      <c r="G409" s="1" t="s">
        <v>1439</v>
      </c>
      <c r="H409" s="1" t="s">
        <v>22</v>
      </c>
      <c r="I409" s="1" t="s">
        <v>119</v>
      </c>
      <c r="J409" s="1" t="s">
        <v>1774</v>
      </c>
      <c r="K409" s="1">
        <v>4</v>
      </c>
      <c r="L409" s="1"/>
      <c r="M409" s="1">
        <v>500</v>
      </c>
      <c r="N409" s="1">
        <v>100</v>
      </c>
      <c r="O409" s="1" t="s">
        <v>1371</v>
      </c>
      <c r="P409" s="1" t="s">
        <v>1542</v>
      </c>
      <c r="Q409" s="1" t="b">
        <v>0</v>
      </c>
      <c r="R409" s="1" t="s">
        <v>1486</v>
      </c>
      <c r="S409" s="1"/>
      <c r="T409" s="1"/>
      <c r="U409" s="1"/>
      <c r="V409" s="1"/>
      <c r="W409" s="1" t="s">
        <v>1946</v>
      </c>
      <c r="X409" s="1">
        <v>1</v>
      </c>
    </row>
    <row r="410" spans="1:24" hidden="1" x14ac:dyDescent="0.35">
      <c r="A410" s="1" t="s">
        <v>40</v>
      </c>
      <c r="B410" s="1" t="s">
        <v>1437</v>
      </c>
      <c r="C410" s="1" t="s">
        <v>1968</v>
      </c>
      <c r="D410" s="1"/>
      <c r="E410" s="1"/>
      <c r="F410" s="1" t="s">
        <v>1484</v>
      </c>
      <c r="G410" s="1" t="s">
        <v>1439</v>
      </c>
      <c r="H410" s="1" t="s">
        <v>22</v>
      </c>
      <c r="I410" s="1" t="s">
        <v>119</v>
      </c>
      <c r="J410" s="1" t="s">
        <v>1774</v>
      </c>
      <c r="K410" s="1">
        <v>100</v>
      </c>
      <c r="L410" s="1"/>
      <c r="M410" s="1">
        <v>500</v>
      </c>
      <c r="N410" s="1">
        <v>100</v>
      </c>
      <c r="O410" s="1" t="s">
        <v>1371</v>
      </c>
      <c r="P410" s="1" t="s">
        <v>1542</v>
      </c>
      <c r="Q410" s="1" t="b">
        <v>0</v>
      </c>
      <c r="R410" s="1" t="s">
        <v>1486</v>
      </c>
      <c r="S410" s="1"/>
      <c r="T410" s="1"/>
      <c r="U410" s="1"/>
      <c r="V410" s="1"/>
      <c r="W410" s="1" t="s">
        <v>1946</v>
      </c>
      <c r="X410" s="1">
        <v>1</v>
      </c>
    </row>
    <row r="411" spans="1:24" x14ac:dyDescent="0.35">
      <c r="A411" s="1" t="s">
        <v>40</v>
      </c>
      <c r="B411" s="1" t="s">
        <v>1437</v>
      </c>
      <c r="C411" s="1" t="s">
        <v>1969</v>
      </c>
      <c r="D411" s="1"/>
      <c r="E411" s="1"/>
      <c r="F411" s="1" t="s">
        <v>1537</v>
      </c>
      <c r="G411" s="1"/>
      <c r="H411" s="1" t="s">
        <v>22</v>
      </c>
      <c r="I411" s="1">
        <v>3</v>
      </c>
      <c r="J411" s="1" t="s">
        <v>1679</v>
      </c>
      <c r="K411" s="1">
        <v>150</v>
      </c>
      <c r="L411" s="1"/>
      <c r="M411" s="1">
        <v>16000</v>
      </c>
      <c r="N411" s="1">
        <v>250</v>
      </c>
      <c r="O411" s="1" t="s">
        <v>1371</v>
      </c>
      <c r="P411" s="1" t="s">
        <v>1542</v>
      </c>
      <c r="Q411" s="1" t="b">
        <v>0</v>
      </c>
      <c r="R411" s="1" t="s">
        <v>1486</v>
      </c>
      <c r="S411" s="1"/>
      <c r="T411" s="1">
        <v>1</v>
      </c>
      <c r="U411" s="1"/>
      <c r="V411" s="1"/>
      <c r="W411" s="1" t="s">
        <v>1948</v>
      </c>
      <c r="X411" s="1">
        <v>1</v>
      </c>
    </row>
    <row r="412" spans="1:24" hidden="1" x14ac:dyDescent="0.35">
      <c r="A412" s="1" t="s">
        <v>40</v>
      </c>
      <c r="B412" s="1" t="s">
        <v>1437</v>
      </c>
      <c r="C412" s="1" t="s">
        <v>1970</v>
      </c>
      <c r="D412" s="1"/>
      <c r="E412" s="1"/>
      <c r="F412" s="1" t="s">
        <v>1484</v>
      </c>
      <c r="G412" s="1" t="s">
        <v>1439</v>
      </c>
      <c r="H412" s="1" t="s">
        <v>22</v>
      </c>
      <c r="I412" s="1" t="s">
        <v>119</v>
      </c>
      <c r="J412" s="1" t="s">
        <v>1774</v>
      </c>
      <c r="K412" s="1">
        <v>50</v>
      </c>
      <c r="L412" s="1"/>
      <c r="M412" s="1">
        <v>500</v>
      </c>
      <c r="N412" s="1">
        <v>100</v>
      </c>
      <c r="O412" s="1" t="s">
        <v>1371</v>
      </c>
      <c r="P412" s="1" t="s">
        <v>1542</v>
      </c>
      <c r="Q412" s="1" t="b">
        <v>0</v>
      </c>
      <c r="R412" s="1" t="s">
        <v>1486</v>
      </c>
      <c r="S412" s="1"/>
      <c r="T412" s="1"/>
      <c r="U412" s="1"/>
      <c r="V412" s="1"/>
      <c r="W412" s="1" t="s">
        <v>1946</v>
      </c>
      <c r="X412" s="1">
        <v>1</v>
      </c>
    </row>
    <row r="413" spans="1:24" x14ac:dyDescent="0.35">
      <c r="A413" s="1" t="s">
        <v>40</v>
      </c>
      <c r="B413" s="1" t="s">
        <v>1437</v>
      </c>
      <c r="C413" s="1" t="s">
        <v>1971</v>
      </c>
      <c r="D413" s="1"/>
      <c r="E413" s="1"/>
      <c r="F413" s="1" t="s">
        <v>1537</v>
      </c>
      <c r="G413" s="1"/>
      <c r="H413" s="1" t="s">
        <v>22</v>
      </c>
      <c r="I413" s="1">
        <v>2</v>
      </c>
      <c r="J413" s="1" t="s">
        <v>1679</v>
      </c>
      <c r="K413" s="1">
        <v>150</v>
      </c>
      <c r="L413" s="1"/>
      <c r="M413" s="1">
        <v>16000</v>
      </c>
      <c r="N413" s="1">
        <v>250</v>
      </c>
      <c r="O413" s="1" t="s">
        <v>1371</v>
      </c>
      <c r="P413" s="1" t="s">
        <v>1542</v>
      </c>
      <c r="Q413" s="1" t="b">
        <v>0</v>
      </c>
      <c r="R413" s="1" t="s">
        <v>1486</v>
      </c>
      <c r="S413" s="1"/>
      <c r="T413" s="1">
        <v>1</v>
      </c>
      <c r="U413" s="1"/>
      <c r="V413" s="1"/>
      <c r="W413" s="1" t="s">
        <v>1948</v>
      </c>
      <c r="X413" s="1">
        <v>1</v>
      </c>
    </row>
    <row r="414" spans="1:24" hidden="1" x14ac:dyDescent="0.35">
      <c r="A414" s="1" t="s">
        <v>40</v>
      </c>
      <c r="B414" s="1" t="s">
        <v>1437</v>
      </c>
      <c r="C414" s="1" t="s">
        <v>1972</v>
      </c>
      <c r="D414" s="1"/>
      <c r="E414" s="1"/>
      <c r="F414" s="1" t="s">
        <v>1484</v>
      </c>
      <c r="G414" s="1" t="s">
        <v>1439</v>
      </c>
      <c r="H414" s="1" t="s">
        <v>22</v>
      </c>
      <c r="I414" s="1" t="s">
        <v>119</v>
      </c>
      <c r="J414" s="1" t="s">
        <v>1774</v>
      </c>
      <c r="K414" s="1">
        <v>50</v>
      </c>
      <c r="L414" s="1"/>
      <c r="M414" s="1">
        <v>500</v>
      </c>
      <c r="N414" s="1">
        <v>100</v>
      </c>
      <c r="O414" s="1" t="s">
        <v>1371</v>
      </c>
      <c r="P414" s="1" t="s">
        <v>1542</v>
      </c>
      <c r="Q414" s="1" t="b">
        <v>0</v>
      </c>
      <c r="R414" s="1" t="s">
        <v>1486</v>
      </c>
      <c r="S414" s="1"/>
      <c r="T414" s="1"/>
      <c r="U414" s="1"/>
      <c r="V414" s="1"/>
      <c r="W414" s="1" t="s">
        <v>1946</v>
      </c>
      <c r="X414" s="1">
        <v>1</v>
      </c>
    </row>
    <row r="415" spans="1:24" hidden="1" x14ac:dyDescent="0.35">
      <c r="A415" s="1" t="s">
        <v>40</v>
      </c>
      <c r="B415" s="1" t="s">
        <v>1437</v>
      </c>
      <c r="C415" s="1" t="s">
        <v>1973</v>
      </c>
      <c r="D415" s="1"/>
      <c r="E415" s="1"/>
      <c r="F415" s="1" t="s">
        <v>1484</v>
      </c>
      <c r="G415" s="1" t="s">
        <v>1439</v>
      </c>
      <c r="H415" s="1" t="s">
        <v>22</v>
      </c>
      <c r="I415" s="1" t="s">
        <v>119</v>
      </c>
      <c r="J415" s="1" t="s">
        <v>1774</v>
      </c>
      <c r="K415" s="1">
        <v>3</v>
      </c>
      <c r="L415" s="1"/>
      <c r="M415" s="1">
        <v>500</v>
      </c>
      <c r="N415" s="1">
        <v>100</v>
      </c>
      <c r="O415" s="1" t="s">
        <v>1371</v>
      </c>
      <c r="P415" s="1" t="s">
        <v>1542</v>
      </c>
      <c r="Q415" s="1" t="b">
        <v>0</v>
      </c>
      <c r="R415" s="1" t="s">
        <v>1486</v>
      </c>
      <c r="S415" s="1"/>
      <c r="T415" s="1"/>
      <c r="U415" s="1"/>
      <c r="V415" s="1"/>
      <c r="W415" s="1" t="s">
        <v>1946</v>
      </c>
      <c r="X415" s="1">
        <v>1</v>
      </c>
    </row>
    <row r="416" spans="1:24" hidden="1" x14ac:dyDescent="0.35">
      <c r="A416" s="1" t="s">
        <v>40</v>
      </c>
      <c r="B416" s="1" t="s">
        <v>1437</v>
      </c>
      <c r="C416" s="1" t="s">
        <v>1974</v>
      </c>
      <c r="D416" s="1"/>
      <c r="E416" s="1"/>
      <c r="F416" s="1" t="s">
        <v>1484</v>
      </c>
      <c r="G416" s="1" t="s">
        <v>1439</v>
      </c>
      <c r="H416" s="1" t="s">
        <v>22</v>
      </c>
      <c r="I416" s="1">
        <v>2</v>
      </c>
      <c r="J416" s="1" t="s">
        <v>1679</v>
      </c>
      <c r="K416" s="1">
        <v>1500</v>
      </c>
      <c r="L416" s="1"/>
      <c r="M416" s="1">
        <v>25000</v>
      </c>
      <c r="N416" s="1">
        <v>400</v>
      </c>
      <c r="O416" s="1" t="s">
        <v>1371</v>
      </c>
      <c r="P416" s="1" t="s">
        <v>1542</v>
      </c>
      <c r="Q416" s="1" t="b">
        <v>0</v>
      </c>
      <c r="R416" s="1" t="s">
        <v>1486</v>
      </c>
      <c r="S416" s="1"/>
      <c r="T416" s="1">
        <v>1</v>
      </c>
      <c r="U416" s="1"/>
      <c r="V416" s="1"/>
      <c r="W416" s="1" t="s">
        <v>1946</v>
      </c>
      <c r="X416" s="1">
        <v>1</v>
      </c>
    </row>
    <row r="417" spans="1:24" hidden="1" x14ac:dyDescent="0.35">
      <c r="A417" s="1" t="s">
        <v>40</v>
      </c>
      <c r="B417" s="1" t="s">
        <v>1437</v>
      </c>
      <c r="C417" s="1" t="s">
        <v>1975</v>
      </c>
      <c r="D417" s="1"/>
      <c r="E417" s="1"/>
      <c r="F417" s="1" t="s">
        <v>1484</v>
      </c>
      <c r="G417" s="1" t="s">
        <v>1439</v>
      </c>
      <c r="H417" s="1" t="s">
        <v>22</v>
      </c>
      <c r="I417" s="1" t="s">
        <v>119</v>
      </c>
      <c r="J417" s="1" t="s">
        <v>1774</v>
      </c>
      <c r="K417" s="1">
        <v>1</v>
      </c>
      <c r="L417" s="1"/>
      <c r="M417" s="1">
        <v>500</v>
      </c>
      <c r="N417" s="1">
        <v>100</v>
      </c>
      <c r="O417" s="1" t="s">
        <v>1371</v>
      </c>
      <c r="P417" s="1" t="s">
        <v>1542</v>
      </c>
      <c r="Q417" s="1" t="b">
        <v>0</v>
      </c>
      <c r="R417" s="1" t="s">
        <v>1486</v>
      </c>
      <c r="S417" s="1"/>
      <c r="T417" s="1"/>
      <c r="U417" s="1"/>
      <c r="V417" s="1"/>
      <c r="W417" s="1" t="s">
        <v>1946</v>
      </c>
      <c r="X417" s="1">
        <v>1</v>
      </c>
    </row>
    <row r="418" spans="1:24" hidden="1" x14ac:dyDescent="0.35">
      <c r="A418" s="1" t="s">
        <v>40</v>
      </c>
      <c r="B418" s="1" t="s">
        <v>1437</v>
      </c>
      <c r="C418" s="1" t="s">
        <v>1976</v>
      </c>
      <c r="D418" s="1"/>
      <c r="E418" s="1"/>
      <c r="F418" s="1" t="s">
        <v>1484</v>
      </c>
      <c r="G418" s="1" t="s">
        <v>1439</v>
      </c>
      <c r="H418" s="1" t="s">
        <v>22</v>
      </c>
      <c r="I418" s="1" t="s">
        <v>119</v>
      </c>
      <c r="J418" s="1" t="s">
        <v>1774</v>
      </c>
      <c r="K418" s="1">
        <v>50</v>
      </c>
      <c r="L418" s="1"/>
      <c r="M418" s="1">
        <v>500</v>
      </c>
      <c r="N418" s="1">
        <v>100</v>
      </c>
      <c r="O418" s="1" t="s">
        <v>1371</v>
      </c>
      <c r="P418" s="1" t="s">
        <v>1542</v>
      </c>
      <c r="Q418" s="1" t="b">
        <v>0</v>
      </c>
      <c r="R418" s="1" t="s">
        <v>1486</v>
      </c>
      <c r="S418" s="1"/>
      <c r="T418" s="1"/>
      <c r="U418" s="1"/>
      <c r="V418" s="1"/>
      <c r="W418" s="1" t="s">
        <v>1946</v>
      </c>
      <c r="X418" s="1">
        <v>1</v>
      </c>
    </row>
    <row r="419" spans="1:24" hidden="1" x14ac:dyDescent="0.35">
      <c r="A419" s="1" t="s">
        <v>40</v>
      </c>
      <c r="B419" s="1" t="s">
        <v>1437</v>
      </c>
      <c r="C419" s="1" t="s">
        <v>1977</v>
      </c>
      <c r="D419" s="1"/>
      <c r="E419" s="1"/>
      <c r="F419" s="1" t="s">
        <v>1484</v>
      </c>
      <c r="G419" s="1" t="s">
        <v>1439</v>
      </c>
      <c r="H419" s="1" t="s">
        <v>22</v>
      </c>
      <c r="I419" s="1" t="s">
        <v>119</v>
      </c>
      <c r="J419" s="1" t="s">
        <v>1774</v>
      </c>
      <c r="K419" s="1">
        <v>20</v>
      </c>
      <c r="L419" s="1"/>
      <c r="M419" s="1">
        <v>500</v>
      </c>
      <c r="N419" s="1">
        <v>100</v>
      </c>
      <c r="O419" s="1" t="s">
        <v>1371</v>
      </c>
      <c r="P419" s="1" t="s">
        <v>1542</v>
      </c>
      <c r="Q419" s="1" t="b">
        <v>0</v>
      </c>
      <c r="R419" s="1" t="s">
        <v>1486</v>
      </c>
      <c r="S419" s="1"/>
      <c r="T419" s="1"/>
      <c r="U419" s="1"/>
      <c r="V419" s="1"/>
      <c r="W419" s="1" t="s">
        <v>1946</v>
      </c>
      <c r="X419" s="1">
        <v>1</v>
      </c>
    </row>
    <row r="420" spans="1:24" hidden="1" x14ac:dyDescent="0.35">
      <c r="A420" s="1" t="s">
        <v>40</v>
      </c>
      <c r="B420" s="1" t="s">
        <v>1437</v>
      </c>
      <c r="C420" s="1" t="s">
        <v>1978</v>
      </c>
      <c r="D420" s="1"/>
      <c r="E420" s="1"/>
      <c r="F420" s="1" t="s">
        <v>1484</v>
      </c>
      <c r="G420" s="1" t="s">
        <v>1439</v>
      </c>
      <c r="H420" s="1" t="s">
        <v>22</v>
      </c>
      <c r="I420" s="1" t="s">
        <v>119</v>
      </c>
      <c r="J420" s="1" t="s">
        <v>1774</v>
      </c>
      <c r="K420" s="1">
        <v>1</v>
      </c>
      <c r="L420" s="1"/>
      <c r="M420" s="1">
        <v>500</v>
      </c>
      <c r="N420" s="1">
        <v>100</v>
      </c>
      <c r="O420" s="1" t="s">
        <v>1371</v>
      </c>
      <c r="P420" s="1" t="s">
        <v>1542</v>
      </c>
      <c r="Q420" s="1" t="b">
        <v>0</v>
      </c>
      <c r="R420" s="1" t="s">
        <v>1486</v>
      </c>
      <c r="S420" s="1"/>
      <c r="T420" s="1"/>
      <c r="U420" s="1"/>
      <c r="V420" s="1"/>
      <c r="W420" s="1" t="s">
        <v>1946</v>
      </c>
      <c r="X420" s="1">
        <v>1</v>
      </c>
    </row>
    <row r="421" spans="1:24" hidden="1" x14ac:dyDescent="0.35">
      <c r="A421" s="1" t="s">
        <v>40</v>
      </c>
      <c r="B421" s="1" t="s">
        <v>1437</v>
      </c>
      <c r="C421" s="1" t="s">
        <v>1979</v>
      </c>
      <c r="D421" s="1"/>
      <c r="E421" s="1"/>
      <c r="F421" s="1" t="s">
        <v>1484</v>
      </c>
      <c r="G421" s="1" t="s">
        <v>1439</v>
      </c>
      <c r="H421" s="1" t="s">
        <v>22</v>
      </c>
      <c r="I421" s="1" t="s">
        <v>119</v>
      </c>
      <c r="J421" s="1" t="s">
        <v>1774</v>
      </c>
      <c r="K421" s="1">
        <v>1</v>
      </c>
      <c r="L421" s="1"/>
      <c r="M421" s="1">
        <v>500</v>
      </c>
      <c r="N421" s="1">
        <v>100</v>
      </c>
      <c r="O421" s="1" t="s">
        <v>1371</v>
      </c>
      <c r="P421" s="1" t="s">
        <v>1542</v>
      </c>
      <c r="Q421" s="1" t="b">
        <v>0</v>
      </c>
      <c r="R421" s="1" t="s">
        <v>1486</v>
      </c>
      <c r="S421" s="1"/>
      <c r="T421" s="1"/>
      <c r="U421" s="1"/>
      <c r="V421" s="1"/>
      <c r="W421" s="1" t="s">
        <v>1946</v>
      </c>
      <c r="X421" s="1">
        <v>1</v>
      </c>
    </row>
    <row r="422" spans="1:24" hidden="1" x14ac:dyDescent="0.35">
      <c r="A422" s="1" t="s">
        <v>40</v>
      </c>
      <c r="B422" s="1" t="s">
        <v>1437</v>
      </c>
      <c r="C422" s="1" t="s">
        <v>1980</v>
      </c>
      <c r="D422" s="1"/>
      <c r="E422" s="1"/>
      <c r="F422" s="1" t="s">
        <v>1484</v>
      </c>
      <c r="G422" s="1" t="s">
        <v>1439</v>
      </c>
      <c r="H422" s="1" t="s">
        <v>22</v>
      </c>
      <c r="I422" s="1">
        <v>3</v>
      </c>
      <c r="J422" s="1" t="s">
        <v>1679</v>
      </c>
      <c r="K422" s="1">
        <v>150</v>
      </c>
      <c r="L422" s="1"/>
      <c r="M422" s="1">
        <v>16000</v>
      </c>
      <c r="N422" s="1">
        <v>250</v>
      </c>
      <c r="O422" s="1" t="s">
        <v>1371</v>
      </c>
      <c r="P422" s="1" t="s">
        <v>1542</v>
      </c>
      <c r="Q422" s="1" t="b">
        <v>0</v>
      </c>
      <c r="R422" s="1" t="s">
        <v>1486</v>
      </c>
      <c r="S422" s="1"/>
      <c r="T422" s="1">
        <v>1</v>
      </c>
      <c r="U422" s="1"/>
      <c r="V422" s="1"/>
      <c r="W422" s="1" t="s">
        <v>1946</v>
      </c>
      <c r="X422" s="1">
        <v>1</v>
      </c>
    </row>
    <row r="423" spans="1:24" hidden="1" x14ac:dyDescent="0.35">
      <c r="A423" s="1" t="s">
        <v>40</v>
      </c>
      <c r="B423" s="1" t="s">
        <v>1437</v>
      </c>
      <c r="C423" s="1" t="s">
        <v>1981</v>
      </c>
      <c r="D423" s="1"/>
      <c r="E423" s="1"/>
      <c r="F423" s="1" t="s">
        <v>1484</v>
      </c>
      <c r="G423" s="1" t="s">
        <v>1439</v>
      </c>
      <c r="H423" s="1" t="s">
        <v>22</v>
      </c>
      <c r="I423" s="1" t="s">
        <v>119</v>
      </c>
      <c r="J423" s="1" t="s">
        <v>1774</v>
      </c>
      <c r="K423" s="1">
        <v>10</v>
      </c>
      <c r="L423" s="1"/>
      <c r="M423" s="1">
        <v>500</v>
      </c>
      <c r="N423" s="1">
        <v>100</v>
      </c>
      <c r="O423" s="1" t="s">
        <v>1371</v>
      </c>
      <c r="P423" s="1" t="s">
        <v>1542</v>
      </c>
      <c r="Q423" s="1" t="b">
        <v>0</v>
      </c>
      <c r="R423" s="1" t="s">
        <v>1486</v>
      </c>
      <c r="S423" s="1"/>
      <c r="T423" s="1"/>
      <c r="U423" s="1"/>
      <c r="V423" s="1"/>
      <c r="W423" s="1" t="s">
        <v>1946</v>
      </c>
      <c r="X423" s="1">
        <v>1</v>
      </c>
    </row>
    <row r="424" spans="1:24" x14ac:dyDescent="0.35">
      <c r="A424" s="1" t="s">
        <v>40</v>
      </c>
      <c r="B424" s="1" t="s">
        <v>1437</v>
      </c>
      <c r="C424" s="1" t="s">
        <v>1982</v>
      </c>
      <c r="D424" s="1"/>
      <c r="E424" s="1"/>
      <c r="F424" s="1" t="s">
        <v>1537</v>
      </c>
      <c r="G424" s="1"/>
      <c r="H424" s="1" t="s">
        <v>22</v>
      </c>
      <c r="I424" s="1">
        <v>1</v>
      </c>
      <c r="J424" s="1" t="s">
        <v>1679</v>
      </c>
      <c r="K424" s="1">
        <v>150</v>
      </c>
      <c r="L424" s="1"/>
      <c r="M424" s="1">
        <v>16000</v>
      </c>
      <c r="N424" s="1">
        <v>250</v>
      </c>
      <c r="O424" s="1" t="s">
        <v>1371</v>
      </c>
      <c r="P424" s="1" t="s">
        <v>1542</v>
      </c>
      <c r="Q424" s="1" t="b">
        <v>0</v>
      </c>
      <c r="R424" s="1" t="s">
        <v>1486</v>
      </c>
      <c r="S424" s="1"/>
      <c r="T424" s="1">
        <v>1</v>
      </c>
      <c r="U424" s="1"/>
      <c r="V424" s="1"/>
      <c r="W424" s="1" t="s">
        <v>1948</v>
      </c>
      <c r="X424" s="1">
        <v>1</v>
      </c>
    </row>
    <row r="425" spans="1:24" hidden="1" x14ac:dyDescent="0.35">
      <c r="A425" s="1" t="s">
        <v>40</v>
      </c>
      <c r="B425" s="1" t="s">
        <v>1437</v>
      </c>
      <c r="C425" s="1" t="s">
        <v>1983</v>
      </c>
      <c r="D425" s="1"/>
      <c r="E425" s="1"/>
      <c r="F425" s="1" t="s">
        <v>1484</v>
      </c>
      <c r="G425" s="1" t="s">
        <v>1439</v>
      </c>
      <c r="H425" s="1" t="s">
        <v>22</v>
      </c>
      <c r="I425" s="1" t="s">
        <v>119</v>
      </c>
      <c r="J425" s="1" t="s">
        <v>1774</v>
      </c>
      <c r="K425" s="1">
        <v>5</v>
      </c>
      <c r="L425" s="1"/>
      <c r="M425" s="1">
        <v>500</v>
      </c>
      <c r="N425" s="1">
        <v>100</v>
      </c>
      <c r="O425" s="1" t="s">
        <v>1371</v>
      </c>
      <c r="P425" s="1" t="s">
        <v>1542</v>
      </c>
      <c r="Q425" s="1" t="b">
        <v>0</v>
      </c>
      <c r="R425" s="1" t="s">
        <v>1486</v>
      </c>
      <c r="S425" s="1"/>
      <c r="T425" s="1"/>
      <c r="U425" s="1"/>
      <c r="V425" s="1"/>
      <c r="W425" s="1" t="s">
        <v>1946</v>
      </c>
      <c r="X425" s="1">
        <v>1</v>
      </c>
    </row>
    <row r="426" spans="1:24" hidden="1" x14ac:dyDescent="0.35">
      <c r="A426" s="1" t="s">
        <v>40</v>
      </c>
      <c r="B426" s="1" t="s">
        <v>1437</v>
      </c>
      <c r="C426" s="1" t="s">
        <v>1984</v>
      </c>
      <c r="D426" s="1"/>
      <c r="E426" s="1"/>
      <c r="F426" s="1" t="s">
        <v>1484</v>
      </c>
      <c r="G426" s="1" t="s">
        <v>1439</v>
      </c>
      <c r="H426" s="1" t="s">
        <v>22</v>
      </c>
      <c r="I426" s="1" t="s">
        <v>119</v>
      </c>
      <c r="J426" s="1" t="s">
        <v>1774</v>
      </c>
      <c r="K426" s="1">
        <v>25</v>
      </c>
      <c r="L426" s="1"/>
      <c r="M426" s="1">
        <v>500</v>
      </c>
      <c r="N426" s="1">
        <v>100</v>
      </c>
      <c r="O426" s="1" t="s">
        <v>1371</v>
      </c>
      <c r="P426" s="1" t="s">
        <v>1542</v>
      </c>
      <c r="Q426" s="1" t="b">
        <v>0</v>
      </c>
      <c r="R426" s="1" t="s">
        <v>1486</v>
      </c>
      <c r="S426" s="1"/>
      <c r="T426" s="1"/>
      <c r="U426" s="1"/>
      <c r="V426" s="1"/>
      <c r="W426" s="1" t="s">
        <v>1946</v>
      </c>
      <c r="X426" s="1">
        <v>1</v>
      </c>
    </row>
    <row r="427" spans="1:24" hidden="1" x14ac:dyDescent="0.35">
      <c r="A427" s="1" t="s">
        <v>40</v>
      </c>
      <c r="B427" s="1" t="s">
        <v>1437</v>
      </c>
      <c r="C427" s="1" t="s">
        <v>1985</v>
      </c>
      <c r="D427" s="1"/>
      <c r="E427" s="1"/>
      <c r="F427" s="1" t="s">
        <v>1484</v>
      </c>
      <c r="G427" s="1" t="s">
        <v>1439</v>
      </c>
      <c r="H427" s="1" t="s">
        <v>22</v>
      </c>
      <c r="I427" s="1" t="s">
        <v>119</v>
      </c>
      <c r="J427" s="1" t="s">
        <v>1774</v>
      </c>
      <c r="K427" s="1">
        <v>4</v>
      </c>
      <c r="L427" s="1"/>
      <c r="M427" s="1">
        <v>500</v>
      </c>
      <c r="N427" s="1">
        <v>100</v>
      </c>
      <c r="O427" s="1" t="s">
        <v>1371</v>
      </c>
      <c r="P427" s="1" t="s">
        <v>1542</v>
      </c>
      <c r="Q427" s="1" t="b">
        <v>0</v>
      </c>
      <c r="R427" s="1" t="s">
        <v>1486</v>
      </c>
      <c r="S427" s="1"/>
      <c r="T427" s="1"/>
      <c r="U427" s="1"/>
      <c r="V427" s="1"/>
      <c r="W427" s="1" t="s">
        <v>1946</v>
      </c>
      <c r="X427" s="1">
        <v>1</v>
      </c>
    </row>
    <row r="428" spans="1:24" hidden="1" x14ac:dyDescent="0.35">
      <c r="A428" s="1" t="s">
        <v>40</v>
      </c>
      <c r="B428" s="1" t="s">
        <v>1437</v>
      </c>
      <c r="C428" s="1" t="s">
        <v>1986</v>
      </c>
      <c r="D428" s="1"/>
      <c r="E428" s="1"/>
      <c r="F428" s="1" t="s">
        <v>1484</v>
      </c>
      <c r="G428" s="1" t="s">
        <v>1439</v>
      </c>
      <c r="H428" s="1" t="s">
        <v>22</v>
      </c>
      <c r="I428" s="1" t="s">
        <v>119</v>
      </c>
      <c r="J428" s="1" t="s">
        <v>1774</v>
      </c>
      <c r="K428" s="1">
        <v>3</v>
      </c>
      <c r="L428" s="1"/>
      <c r="M428" s="1">
        <v>500</v>
      </c>
      <c r="N428" s="1">
        <v>100</v>
      </c>
      <c r="O428" s="1" t="s">
        <v>1371</v>
      </c>
      <c r="P428" s="1" t="s">
        <v>1542</v>
      </c>
      <c r="Q428" s="1" t="b">
        <v>0</v>
      </c>
      <c r="R428" s="1" t="s">
        <v>1486</v>
      </c>
      <c r="S428" s="1"/>
      <c r="T428" s="1"/>
      <c r="U428" s="1"/>
      <c r="V428" s="1"/>
      <c r="W428" s="1" t="s">
        <v>1946</v>
      </c>
      <c r="X428" s="1">
        <v>1</v>
      </c>
    </row>
    <row r="429" spans="1:24" hidden="1" x14ac:dyDescent="0.35">
      <c r="A429" s="1" t="s">
        <v>40</v>
      </c>
      <c r="B429" s="1" t="s">
        <v>1437</v>
      </c>
      <c r="C429" s="1" t="s">
        <v>1987</v>
      </c>
      <c r="D429" s="1"/>
      <c r="E429" s="1"/>
      <c r="F429" s="1" t="s">
        <v>1484</v>
      </c>
      <c r="G429" s="1" t="s">
        <v>1439</v>
      </c>
      <c r="H429" s="1" t="s">
        <v>22</v>
      </c>
      <c r="I429" s="1" t="s">
        <v>119</v>
      </c>
      <c r="J429" s="1" t="s">
        <v>1774</v>
      </c>
      <c r="K429" s="1">
        <v>100</v>
      </c>
      <c r="L429" s="1"/>
      <c r="M429" s="1">
        <v>500</v>
      </c>
      <c r="N429" s="1">
        <v>100</v>
      </c>
      <c r="O429" s="1" t="s">
        <v>1371</v>
      </c>
      <c r="P429" s="1" t="s">
        <v>1542</v>
      </c>
      <c r="Q429" s="1" t="b">
        <v>0</v>
      </c>
      <c r="R429" s="1" t="s">
        <v>1486</v>
      </c>
      <c r="S429" s="1"/>
      <c r="T429" s="1"/>
      <c r="U429" s="1"/>
      <c r="V429" s="1"/>
      <c r="W429" s="1" t="s">
        <v>1946</v>
      </c>
      <c r="X429" s="1">
        <v>1</v>
      </c>
    </row>
    <row r="430" spans="1:24" hidden="1" x14ac:dyDescent="0.35">
      <c r="A430" s="1" t="s">
        <v>40</v>
      </c>
      <c r="B430" s="1" t="s">
        <v>1437</v>
      </c>
      <c r="C430" s="1" t="s">
        <v>1988</v>
      </c>
      <c r="D430" s="1"/>
      <c r="E430" s="1"/>
      <c r="F430" s="1" t="s">
        <v>1484</v>
      </c>
      <c r="G430" s="1" t="s">
        <v>1439</v>
      </c>
      <c r="H430" s="1" t="s">
        <v>22</v>
      </c>
      <c r="I430" s="1" t="s">
        <v>119</v>
      </c>
      <c r="J430" s="1" t="s">
        <v>1774</v>
      </c>
      <c r="K430" s="1">
        <v>5</v>
      </c>
      <c r="L430" s="1"/>
      <c r="M430" s="1">
        <v>500</v>
      </c>
      <c r="N430" s="1">
        <v>100</v>
      </c>
      <c r="O430" s="1" t="s">
        <v>1371</v>
      </c>
      <c r="P430" s="1" t="s">
        <v>1542</v>
      </c>
      <c r="Q430" s="1" t="b">
        <v>0</v>
      </c>
      <c r="R430" s="1" t="s">
        <v>1486</v>
      </c>
      <c r="S430" s="1"/>
      <c r="T430" s="1"/>
      <c r="U430" s="1"/>
      <c r="V430" s="1"/>
      <c r="W430" s="1" t="s">
        <v>1946</v>
      </c>
      <c r="X430" s="1">
        <v>1</v>
      </c>
    </row>
    <row r="431" spans="1:24" hidden="1" x14ac:dyDescent="0.35">
      <c r="A431" s="1" t="s">
        <v>40</v>
      </c>
      <c r="B431" s="1" t="s">
        <v>1437</v>
      </c>
      <c r="C431" s="1" t="s">
        <v>1989</v>
      </c>
      <c r="D431" s="1"/>
      <c r="E431" s="1"/>
      <c r="F431" s="1" t="s">
        <v>1484</v>
      </c>
      <c r="G431" s="1" t="s">
        <v>1439</v>
      </c>
      <c r="H431" s="1" t="s">
        <v>22</v>
      </c>
      <c r="I431" s="1">
        <v>3</v>
      </c>
      <c r="J431" s="1" t="s">
        <v>1679</v>
      </c>
      <c r="K431" s="1">
        <v>300</v>
      </c>
      <c r="L431" s="1"/>
      <c r="M431" s="1">
        <v>16000</v>
      </c>
      <c r="N431" s="1">
        <v>250</v>
      </c>
      <c r="O431" s="1" t="s">
        <v>1371</v>
      </c>
      <c r="P431" s="1" t="s">
        <v>1542</v>
      </c>
      <c r="Q431" s="1" t="b">
        <v>0</v>
      </c>
      <c r="R431" s="1" t="s">
        <v>1486</v>
      </c>
      <c r="S431" s="1"/>
      <c r="T431" s="1">
        <v>1</v>
      </c>
      <c r="U431" s="1"/>
      <c r="V431" s="1"/>
      <c r="W431" s="1" t="s">
        <v>1946</v>
      </c>
      <c r="X431" s="1">
        <v>1</v>
      </c>
    </row>
    <row r="432" spans="1:24" hidden="1" x14ac:dyDescent="0.35">
      <c r="A432" s="1" t="s">
        <v>40</v>
      </c>
      <c r="B432" s="1" t="s">
        <v>1437</v>
      </c>
      <c r="C432" s="1" t="s">
        <v>1990</v>
      </c>
      <c r="D432" s="1"/>
      <c r="E432" s="1"/>
      <c r="F432" s="1" t="s">
        <v>1484</v>
      </c>
      <c r="G432" s="1" t="s">
        <v>1439</v>
      </c>
      <c r="H432" s="1" t="s">
        <v>22</v>
      </c>
      <c r="I432" s="1" t="s">
        <v>119</v>
      </c>
      <c r="J432" s="1" t="s">
        <v>1774</v>
      </c>
      <c r="K432" s="1">
        <v>25</v>
      </c>
      <c r="L432" s="1"/>
      <c r="M432" s="1">
        <v>500</v>
      </c>
      <c r="N432" s="1">
        <v>100</v>
      </c>
      <c r="O432" s="1" t="s">
        <v>1371</v>
      </c>
      <c r="P432" s="1" t="s">
        <v>1542</v>
      </c>
      <c r="Q432" s="1" t="b">
        <v>0</v>
      </c>
      <c r="R432" s="1" t="s">
        <v>1486</v>
      </c>
      <c r="S432" s="1"/>
      <c r="T432" s="1"/>
      <c r="U432" s="1"/>
      <c r="V432" s="1"/>
      <c r="W432" s="1" t="s">
        <v>1946</v>
      </c>
      <c r="X432" s="1">
        <v>1</v>
      </c>
    </row>
    <row r="433" spans="1:24" hidden="1" x14ac:dyDescent="0.35">
      <c r="A433" s="1" t="s">
        <v>40</v>
      </c>
      <c r="B433" s="1" t="s">
        <v>1437</v>
      </c>
      <c r="C433" s="1" t="s">
        <v>1991</v>
      </c>
      <c r="D433" s="1"/>
      <c r="E433" s="1"/>
      <c r="F433" s="1" t="s">
        <v>1484</v>
      </c>
      <c r="G433" s="1" t="s">
        <v>1439</v>
      </c>
      <c r="H433" s="1" t="s">
        <v>22</v>
      </c>
      <c r="I433" s="1">
        <v>1</v>
      </c>
      <c r="J433" s="1" t="s">
        <v>1679</v>
      </c>
      <c r="K433" s="1">
        <v>300</v>
      </c>
      <c r="L433" s="1"/>
      <c r="M433" s="1">
        <v>16000</v>
      </c>
      <c r="N433" s="1">
        <v>250</v>
      </c>
      <c r="O433" s="1" t="s">
        <v>1371</v>
      </c>
      <c r="P433" s="1" t="s">
        <v>1542</v>
      </c>
      <c r="Q433" s="1" t="b">
        <v>0</v>
      </c>
      <c r="R433" s="1" t="s">
        <v>1486</v>
      </c>
      <c r="S433" s="1"/>
      <c r="T433" s="1">
        <v>1</v>
      </c>
      <c r="U433" s="1"/>
      <c r="V433" s="1"/>
      <c r="W433" s="1" t="s">
        <v>1946</v>
      </c>
      <c r="X433" s="1">
        <v>1</v>
      </c>
    </row>
    <row r="434" spans="1:24" hidden="1" x14ac:dyDescent="0.35">
      <c r="A434" s="1" t="s">
        <v>40</v>
      </c>
      <c r="B434" s="1" t="s">
        <v>1437</v>
      </c>
      <c r="C434" s="1" t="s">
        <v>1992</v>
      </c>
      <c r="D434" s="1"/>
      <c r="E434" s="1"/>
      <c r="F434" s="1" t="s">
        <v>1484</v>
      </c>
      <c r="G434" s="1" t="s">
        <v>1439</v>
      </c>
      <c r="H434" s="1" t="s">
        <v>22</v>
      </c>
      <c r="I434" s="1" t="s">
        <v>119</v>
      </c>
      <c r="J434" s="1" t="s">
        <v>1774</v>
      </c>
      <c r="K434" s="1">
        <v>20</v>
      </c>
      <c r="L434" s="1"/>
      <c r="M434" s="1">
        <v>500</v>
      </c>
      <c r="N434" s="1">
        <v>100</v>
      </c>
      <c r="O434" s="1" t="s">
        <v>1371</v>
      </c>
      <c r="P434" s="1" t="s">
        <v>1542</v>
      </c>
      <c r="Q434" s="1" t="b">
        <v>0</v>
      </c>
      <c r="R434" s="1" t="s">
        <v>1486</v>
      </c>
      <c r="S434" s="1"/>
      <c r="T434" s="1"/>
      <c r="U434" s="1"/>
      <c r="V434" s="1"/>
      <c r="W434" s="1" t="s">
        <v>1962</v>
      </c>
      <c r="X434" s="1">
        <v>1</v>
      </c>
    </row>
    <row r="435" spans="1:24" hidden="1" x14ac:dyDescent="0.35">
      <c r="A435" s="1" t="s">
        <v>40</v>
      </c>
      <c r="B435" s="1" t="s">
        <v>1437</v>
      </c>
      <c r="C435" s="1" t="s">
        <v>1993</v>
      </c>
      <c r="D435" s="1"/>
      <c r="E435" s="1"/>
      <c r="F435" s="1" t="s">
        <v>1484</v>
      </c>
      <c r="G435" s="1" t="s">
        <v>1439</v>
      </c>
      <c r="H435" s="1" t="s">
        <v>22</v>
      </c>
      <c r="I435" s="1" t="s">
        <v>119</v>
      </c>
      <c r="J435" s="1" t="s">
        <v>1774</v>
      </c>
      <c r="K435" s="1">
        <v>5</v>
      </c>
      <c r="L435" s="1"/>
      <c r="M435" s="1">
        <v>500</v>
      </c>
      <c r="N435" s="1">
        <v>100</v>
      </c>
      <c r="O435" s="1" t="s">
        <v>1371</v>
      </c>
      <c r="P435" s="1" t="s">
        <v>1542</v>
      </c>
      <c r="Q435" s="1" t="b">
        <v>0</v>
      </c>
      <c r="R435" s="1" t="s">
        <v>1486</v>
      </c>
      <c r="S435" s="1"/>
      <c r="T435" s="1"/>
      <c r="U435" s="1"/>
      <c r="V435" s="1"/>
      <c r="W435" s="1" t="s">
        <v>1946</v>
      </c>
      <c r="X435" s="1">
        <v>1</v>
      </c>
    </row>
    <row r="436" spans="1:24" hidden="1" x14ac:dyDescent="0.35">
      <c r="A436" s="1" t="s">
        <v>40</v>
      </c>
      <c r="B436" s="1" t="s">
        <v>1437</v>
      </c>
      <c r="C436" s="1" t="s">
        <v>1994</v>
      </c>
      <c r="D436" s="1"/>
      <c r="E436" s="1"/>
      <c r="F436" s="1" t="s">
        <v>1484</v>
      </c>
      <c r="G436" s="1" t="s">
        <v>1439</v>
      </c>
      <c r="H436" s="1" t="s">
        <v>22</v>
      </c>
      <c r="I436" s="1" t="s">
        <v>119</v>
      </c>
      <c r="J436" s="1" t="s">
        <v>1774</v>
      </c>
      <c r="K436" s="1">
        <v>1</v>
      </c>
      <c r="L436" s="1"/>
      <c r="M436" s="1">
        <v>500</v>
      </c>
      <c r="N436" s="1">
        <v>100</v>
      </c>
      <c r="O436" s="1" t="s">
        <v>1371</v>
      </c>
      <c r="P436" s="1" t="s">
        <v>1542</v>
      </c>
      <c r="Q436" s="1" t="b">
        <v>0</v>
      </c>
      <c r="R436" s="1" t="s">
        <v>1486</v>
      </c>
      <c r="S436" s="1"/>
      <c r="T436" s="1"/>
      <c r="U436" s="1"/>
      <c r="V436" s="1"/>
      <c r="W436" s="1" t="s">
        <v>1946</v>
      </c>
      <c r="X436" s="1">
        <v>1</v>
      </c>
    </row>
    <row r="437" spans="1:24" hidden="1" x14ac:dyDescent="0.35">
      <c r="A437" s="1" t="s">
        <v>40</v>
      </c>
      <c r="B437" s="1" t="s">
        <v>1437</v>
      </c>
      <c r="C437" s="1" t="s">
        <v>1995</v>
      </c>
      <c r="D437" s="1"/>
      <c r="E437" s="1"/>
      <c r="F437" s="1" t="s">
        <v>1484</v>
      </c>
      <c r="G437" s="1" t="s">
        <v>1439</v>
      </c>
      <c r="H437" s="1" t="s">
        <v>22</v>
      </c>
      <c r="I437" s="1">
        <v>2</v>
      </c>
      <c r="J437" s="1" t="s">
        <v>1679</v>
      </c>
      <c r="K437" s="1">
        <v>150</v>
      </c>
      <c r="L437" s="1"/>
      <c r="M437" s="1">
        <v>16000</v>
      </c>
      <c r="N437" s="1">
        <v>250</v>
      </c>
      <c r="O437" s="1" t="s">
        <v>1371</v>
      </c>
      <c r="P437" s="1" t="s">
        <v>1542</v>
      </c>
      <c r="Q437" s="1" t="b">
        <v>0</v>
      </c>
      <c r="R437" s="1" t="s">
        <v>1486</v>
      </c>
      <c r="S437" s="1"/>
      <c r="T437" s="1">
        <v>1</v>
      </c>
      <c r="U437" s="1"/>
      <c r="V437" s="1"/>
      <c r="W437" s="1" t="s">
        <v>1946</v>
      </c>
      <c r="X437" s="1">
        <v>1</v>
      </c>
    </row>
    <row r="438" spans="1:24" x14ac:dyDescent="0.35">
      <c r="A438" s="1" t="s">
        <v>40</v>
      </c>
      <c r="B438" s="1" t="s">
        <v>1437</v>
      </c>
      <c r="C438" s="1" t="s">
        <v>1996</v>
      </c>
      <c r="D438" s="1"/>
      <c r="E438" s="1"/>
      <c r="F438" s="1" t="s">
        <v>1537</v>
      </c>
      <c r="G438" s="1"/>
      <c r="H438" s="1" t="s">
        <v>22</v>
      </c>
      <c r="I438" s="1">
        <v>3</v>
      </c>
      <c r="J438" s="1" t="s">
        <v>1679</v>
      </c>
      <c r="K438" s="1">
        <v>300</v>
      </c>
      <c r="L438" s="1"/>
      <c r="M438" s="1">
        <v>16000</v>
      </c>
      <c r="N438" s="1">
        <v>250</v>
      </c>
      <c r="O438" s="1" t="s">
        <v>1371</v>
      </c>
      <c r="P438" s="1" t="s">
        <v>1542</v>
      </c>
      <c r="Q438" s="1" t="b">
        <v>0</v>
      </c>
      <c r="R438" s="1" t="s">
        <v>1486</v>
      </c>
      <c r="S438" s="1"/>
      <c r="T438" s="1">
        <v>1</v>
      </c>
      <c r="U438" s="1"/>
      <c r="V438" s="1"/>
      <c r="W438" s="1" t="s">
        <v>1948</v>
      </c>
      <c r="X438" s="1">
        <v>1</v>
      </c>
    </row>
    <row r="439" spans="1:24" hidden="1" x14ac:dyDescent="0.35">
      <c r="A439" s="1" t="s">
        <v>40</v>
      </c>
      <c r="B439" s="1" t="s">
        <v>1437</v>
      </c>
      <c r="C439" s="1" t="s">
        <v>1997</v>
      </c>
      <c r="D439" s="1"/>
      <c r="E439" s="1"/>
      <c r="F439" s="1" t="s">
        <v>1484</v>
      </c>
      <c r="G439" s="1" t="s">
        <v>1439</v>
      </c>
      <c r="H439" s="1" t="s">
        <v>22</v>
      </c>
      <c r="I439" s="1" t="s">
        <v>119</v>
      </c>
      <c r="J439" s="1" t="s">
        <v>1774</v>
      </c>
      <c r="K439" s="1">
        <v>5</v>
      </c>
      <c r="L439" s="1"/>
      <c r="M439" s="1">
        <v>500</v>
      </c>
      <c r="N439" s="1">
        <v>100</v>
      </c>
      <c r="O439" s="1" t="s">
        <v>1371</v>
      </c>
      <c r="P439" s="1" t="s">
        <v>1542</v>
      </c>
      <c r="Q439" s="1" t="b">
        <v>0</v>
      </c>
      <c r="R439" s="1" t="s">
        <v>1486</v>
      </c>
      <c r="S439" s="1"/>
      <c r="T439" s="1"/>
      <c r="U439" s="1"/>
      <c r="V439" s="1"/>
      <c r="W439" s="1" t="s">
        <v>1946</v>
      </c>
      <c r="X439" s="1">
        <v>1</v>
      </c>
    </row>
    <row r="440" spans="1:24" x14ac:dyDescent="0.35">
      <c r="A440" s="1" t="s">
        <v>40</v>
      </c>
      <c r="B440" s="1" t="s">
        <v>1437</v>
      </c>
      <c r="C440" s="1" t="s">
        <v>1998</v>
      </c>
      <c r="D440" s="1"/>
      <c r="E440" s="1"/>
      <c r="F440" s="1" t="s">
        <v>1537</v>
      </c>
      <c r="G440" s="1"/>
      <c r="H440" s="1" t="s">
        <v>22</v>
      </c>
      <c r="I440" s="1">
        <v>1</v>
      </c>
      <c r="J440" s="1" t="s">
        <v>1679</v>
      </c>
      <c r="K440" s="1">
        <v>150</v>
      </c>
      <c r="L440" s="1"/>
      <c r="M440" s="1">
        <v>16000</v>
      </c>
      <c r="N440" s="1">
        <v>250</v>
      </c>
      <c r="O440" s="1" t="s">
        <v>1371</v>
      </c>
      <c r="P440" s="1" t="s">
        <v>1542</v>
      </c>
      <c r="Q440" s="1" t="b">
        <v>0</v>
      </c>
      <c r="R440" s="1" t="s">
        <v>1486</v>
      </c>
      <c r="S440" s="1"/>
      <c r="T440" s="1">
        <v>1</v>
      </c>
      <c r="U440" s="1"/>
      <c r="V440" s="1"/>
      <c r="W440" s="1" t="s">
        <v>1948</v>
      </c>
      <c r="X440" s="1">
        <v>1</v>
      </c>
    </row>
    <row r="441" spans="1:24" hidden="1" x14ac:dyDescent="0.35">
      <c r="A441" s="1" t="s">
        <v>40</v>
      </c>
      <c r="B441" s="1" t="s">
        <v>1437</v>
      </c>
      <c r="C441" s="1" t="s">
        <v>1999</v>
      </c>
      <c r="D441" s="1"/>
      <c r="E441" s="1"/>
      <c r="F441" s="1" t="s">
        <v>1484</v>
      </c>
      <c r="G441" s="1" t="s">
        <v>1439</v>
      </c>
      <c r="H441" s="1" t="s">
        <v>22</v>
      </c>
      <c r="I441" s="1">
        <v>2</v>
      </c>
      <c r="J441" s="1" t="s">
        <v>1679</v>
      </c>
      <c r="K441" s="1">
        <v>600</v>
      </c>
      <c r="L441" s="1"/>
      <c r="M441" s="1">
        <v>40000</v>
      </c>
      <c r="N441" s="1">
        <v>600</v>
      </c>
      <c r="O441" s="1" t="s">
        <v>1371</v>
      </c>
      <c r="P441" s="1" t="s">
        <v>1542</v>
      </c>
      <c r="Q441" s="1" t="b">
        <v>0</v>
      </c>
      <c r="R441" s="1" t="s">
        <v>1486</v>
      </c>
      <c r="S441" s="1"/>
      <c r="T441" s="1">
        <v>1</v>
      </c>
      <c r="U441" s="1"/>
      <c r="V441" s="1"/>
      <c r="W441" s="1" t="s">
        <v>1946</v>
      </c>
      <c r="X441" s="1">
        <v>1</v>
      </c>
    </row>
    <row r="442" spans="1:24" hidden="1" x14ac:dyDescent="0.35">
      <c r="A442" s="1" t="s">
        <v>40</v>
      </c>
      <c r="B442" s="1" t="s">
        <v>1437</v>
      </c>
      <c r="C442" s="1" t="s">
        <v>2000</v>
      </c>
      <c r="D442" s="1"/>
      <c r="E442" s="1"/>
      <c r="F442" s="1" t="s">
        <v>1484</v>
      </c>
      <c r="G442" s="1" t="s">
        <v>1439</v>
      </c>
      <c r="H442" s="1" t="s">
        <v>22</v>
      </c>
      <c r="I442" s="1" t="s">
        <v>119</v>
      </c>
      <c r="J442" s="1" t="s">
        <v>1774</v>
      </c>
      <c r="K442" s="1">
        <v>5</v>
      </c>
      <c r="L442" s="1"/>
      <c r="M442" s="1">
        <v>500</v>
      </c>
      <c r="N442" s="1">
        <v>100</v>
      </c>
      <c r="O442" s="1" t="s">
        <v>1371</v>
      </c>
      <c r="P442" s="1" t="s">
        <v>1542</v>
      </c>
      <c r="Q442" s="1" t="b">
        <v>0</v>
      </c>
      <c r="R442" s="1" t="s">
        <v>1486</v>
      </c>
      <c r="S442" s="1"/>
      <c r="T442" s="1"/>
      <c r="U442" s="1"/>
      <c r="V442" s="1"/>
      <c r="W442" s="1" t="s">
        <v>1946</v>
      </c>
      <c r="X442" s="1">
        <v>1</v>
      </c>
    </row>
    <row r="443" spans="1:24" hidden="1" x14ac:dyDescent="0.35">
      <c r="A443" s="1" t="s">
        <v>40</v>
      </c>
      <c r="B443" s="1" t="s">
        <v>1437</v>
      </c>
      <c r="C443" s="1" t="s">
        <v>2001</v>
      </c>
      <c r="D443" s="1"/>
      <c r="E443" s="1"/>
      <c r="F443" s="1" t="s">
        <v>1484</v>
      </c>
      <c r="G443" s="1" t="s">
        <v>1439</v>
      </c>
      <c r="H443" s="1" t="s">
        <v>22</v>
      </c>
      <c r="I443" s="1">
        <v>1</v>
      </c>
      <c r="J443" s="1" t="s">
        <v>1679</v>
      </c>
      <c r="K443" s="1">
        <v>600</v>
      </c>
      <c r="L443" s="1"/>
      <c r="M443" s="1">
        <v>40000</v>
      </c>
      <c r="N443" s="1">
        <v>600</v>
      </c>
      <c r="O443" s="1" t="s">
        <v>1371</v>
      </c>
      <c r="P443" s="1" t="s">
        <v>1542</v>
      </c>
      <c r="Q443" s="1" t="b">
        <v>0</v>
      </c>
      <c r="R443" s="1" t="s">
        <v>1486</v>
      </c>
      <c r="S443" s="1"/>
      <c r="T443" s="1">
        <v>1</v>
      </c>
      <c r="U443" s="1"/>
      <c r="V443" s="1"/>
      <c r="W443" s="1" t="s">
        <v>1946</v>
      </c>
      <c r="X443" s="1">
        <v>1</v>
      </c>
    </row>
    <row r="444" spans="1:24" hidden="1" x14ac:dyDescent="0.35">
      <c r="A444" s="1" t="s">
        <v>40</v>
      </c>
      <c r="B444" s="1" t="s">
        <v>1437</v>
      </c>
      <c r="C444" s="1" t="s">
        <v>2002</v>
      </c>
      <c r="D444" s="1"/>
      <c r="E444" s="1"/>
      <c r="F444" s="1" t="s">
        <v>1484</v>
      </c>
      <c r="G444" s="1" t="s">
        <v>1439</v>
      </c>
      <c r="H444" s="1" t="s">
        <v>22</v>
      </c>
      <c r="I444" s="1" t="s">
        <v>119</v>
      </c>
      <c r="J444" s="1" t="s">
        <v>1774</v>
      </c>
      <c r="K444" s="1">
        <v>20</v>
      </c>
      <c r="L444" s="1"/>
      <c r="M444" s="1">
        <v>500</v>
      </c>
      <c r="N444" s="1">
        <v>100</v>
      </c>
      <c r="O444" s="1" t="s">
        <v>1371</v>
      </c>
      <c r="P444" s="1" t="s">
        <v>1542</v>
      </c>
      <c r="Q444" s="1" t="b">
        <v>0</v>
      </c>
      <c r="R444" s="1" t="s">
        <v>1486</v>
      </c>
      <c r="S444" s="1"/>
      <c r="T444" s="1"/>
      <c r="U444" s="1"/>
      <c r="V444" s="1"/>
      <c r="W444" s="1" t="s">
        <v>1946</v>
      </c>
      <c r="X444" s="1">
        <v>1</v>
      </c>
    </row>
    <row r="445" spans="1:24" hidden="1" x14ac:dyDescent="0.35">
      <c r="A445" s="1" t="s">
        <v>40</v>
      </c>
      <c r="B445" s="1" t="s">
        <v>1437</v>
      </c>
      <c r="C445" s="1" t="s">
        <v>2003</v>
      </c>
      <c r="D445" s="1"/>
      <c r="E445" s="1"/>
      <c r="F445" s="1" t="s">
        <v>1484</v>
      </c>
      <c r="G445" s="1" t="s">
        <v>1439</v>
      </c>
      <c r="H445" s="1" t="s">
        <v>22</v>
      </c>
      <c r="I445" s="1">
        <v>1</v>
      </c>
      <c r="J445" s="1" t="s">
        <v>1679</v>
      </c>
      <c r="K445" s="1">
        <v>150</v>
      </c>
      <c r="L445" s="1"/>
      <c r="M445" s="1">
        <v>16000</v>
      </c>
      <c r="N445" s="1">
        <v>250</v>
      </c>
      <c r="O445" s="1" t="s">
        <v>1371</v>
      </c>
      <c r="P445" s="1" t="s">
        <v>1542</v>
      </c>
      <c r="Q445" s="1" t="b">
        <v>0</v>
      </c>
      <c r="R445" s="1" t="s">
        <v>1486</v>
      </c>
      <c r="S445" s="1"/>
      <c r="T445" s="1">
        <v>1</v>
      </c>
      <c r="U445" s="1"/>
      <c r="V445" s="1"/>
      <c r="W445" s="1" t="s">
        <v>1946</v>
      </c>
      <c r="X445" s="1">
        <v>1</v>
      </c>
    </row>
    <row r="446" spans="1:24" hidden="1" x14ac:dyDescent="0.35">
      <c r="A446" s="1" t="s">
        <v>40</v>
      </c>
      <c r="B446" s="1" t="s">
        <v>1437</v>
      </c>
      <c r="C446" s="1" t="s">
        <v>2004</v>
      </c>
      <c r="D446" s="1"/>
      <c r="E446" s="1"/>
      <c r="F446" s="1" t="s">
        <v>1484</v>
      </c>
      <c r="G446" s="1" t="s">
        <v>1439</v>
      </c>
      <c r="H446" s="1" t="s">
        <v>22</v>
      </c>
      <c r="I446" s="1" t="s">
        <v>119</v>
      </c>
      <c r="J446" s="1" t="s">
        <v>1774</v>
      </c>
      <c r="K446" s="1">
        <v>1</v>
      </c>
      <c r="L446" s="1"/>
      <c r="M446" s="1">
        <v>500</v>
      </c>
      <c r="N446" s="1">
        <v>100</v>
      </c>
      <c r="O446" s="1" t="s">
        <v>1371</v>
      </c>
      <c r="P446" s="1" t="s">
        <v>1542</v>
      </c>
      <c r="Q446" s="1" t="b">
        <v>0</v>
      </c>
      <c r="R446" s="1" t="s">
        <v>1486</v>
      </c>
      <c r="S446" s="1"/>
      <c r="T446" s="1"/>
      <c r="U446" s="1"/>
      <c r="V446" s="1"/>
      <c r="W446" s="1" t="s">
        <v>1946</v>
      </c>
      <c r="X446" s="1">
        <v>1</v>
      </c>
    </row>
    <row r="447" spans="1:24" hidden="1" x14ac:dyDescent="0.35">
      <c r="A447" s="1" t="s">
        <v>40</v>
      </c>
      <c r="B447" s="1" t="s">
        <v>1437</v>
      </c>
      <c r="C447" s="1" t="s">
        <v>2005</v>
      </c>
      <c r="D447" s="1"/>
      <c r="E447" s="1"/>
      <c r="F447" s="1" t="s">
        <v>1484</v>
      </c>
      <c r="G447" s="1" t="s">
        <v>1439</v>
      </c>
      <c r="H447" s="1" t="s">
        <v>22</v>
      </c>
      <c r="I447" s="1" t="s">
        <v>119</v>
      </c>
      <c r="J447" s="1" t="s">
        <v>1774</v>
      </c>
      <c r="K447" s="1">
        <v>1</v>
      </c>
      <c r="L447" s="1"/>
      <c r="M447" s="1">
        <v>500</v>
      </c>
      <c r="N447" s="1">
        <v>100</v>
      </c>
      <c r="O447" s="1" t="s">
        <v>1371</v>
      </c>
      <c r="P447" s="1" t="s">
        <v>1542</v>
      </c>
      <c r="Q447" s="1" t="b">
        <v>0</v>
      </c>
      <c r="R447" s="1" t="s">
        <v>1486</v>
      </c>
      <c r="S447" s="1"/>
      <c r="T447" s="1"/>
      <c r="U447" s="1"/>
      <c r="V447" s="1"/>
      <c r="W447" s="1" t="s">
        <v>1946</v>
      </c>
      <c r="X447" s="1">
        <v>1</v>
      </c>
    </row>
    <row r="448" spans="1:24" hidden="1" x14ac:dyDescent="0.35">
      <c r="A448" s="1" t="s">
        <v>40</v>
      </c>
      <c r="B448" s="1" t="s">
        <v>1437</v>
      </c>
      <c r="C448" s="1" t="s">
        <v>2006</v>
      </c>
      <c r="D448" s="1"/>
      <c r="E448" s="1"/>
      <c r="F448" s="1" t="s">
        <v>1484</v>
      </c>
      <c r="G448" s="1" t="s">
        <v>1439</v>
      </c>
      <c r="H448" s="1" t="s">
        <v>22</v>
      </c>
      <c r="I448" s="1" t="s">
        <v>119</v>
      </c>
      <c r="J448" s="1" t="s">
        <v>1774</v>
      </c>
      <c r="K448" s="1">
        <v>10</v>
      </c>
      <c r="L448" s="1"/>
      <c r="M448" s="1">
        <v>500</v>
      </c>
      <c r="N448" s="1">
        <v>100</v>
      </c>
      <c r="O448" s="1" t="s">
        <v>1371</v>
      </c>
      <c r="P448" s="1" t="s">
        <v>1542</v>
      </c>
      <c r="Q448" s="1" t="b">
        <v>0</v>
      </c>
      <c r="R448" s="1" t="s">
        <v>1486</v>
      </c>
      <c r="S448" s="1"/>
      <c r="T448" s="1"/>
      <c r="U448" s="1"/>
      <c r="V448" s="1"/>
      <c r="W448" s="1" t="s">
        <v>1946</v>
      </c>
      <c r="X448" s="1">
        <v>1</v>
      </c>
    </row>
    <row r="449" spans="1:24" hidden="1" x14ac:dyDescent="0.35">
      <c r="A449" s="1" t="s">
        <v>40</v>
      </c>
      <c r="B449" s="1" t="s">
        <v>1437</v>
      </c>
      <c r="C449" s="1" t="s">
        <v>2007</v>
      </c>
      <c r="D449" s="1"/>
      <c r="E449" s="1"/>
      <c r="F449" s="1" t="s">
        <v>1484</v>
      </c>
      <c r="G449" s="1" t="s">
        <v>1439</v>
      </c>
      <c r="H449" s="1" t="s">
        <v>22</v>
      </c>
      <c r="I449" s="1" t="s">
        <v>119</v>
      </c>
      <c r="J449" s="1" t="s">
        <v>1774</v>
      </c>
      <c r="K449" s="1">
        <v>1</v>
      </c>
      <c r="L449" s="1"/>
      <c r="M449" s="1">
        <v>500</v>
      </c>
      <c r="N449" s="1">
        <v>100</v>
      </c>
      <c r="O449" s="1" t="s">
        <v>1371</v>
      </c>
      <c r="P449" s="1" t="s">
        <v>1542</v>
      </c>
      <c r="Q449" s="1" t="b">
        <v>0</v>
      </c>
      <c r="R449" s="1" t="s">
        <v>1486</v>
      </c>
      <c r="S449" s="1"/>
      <c r="T449" s="1"/>
      <c r="U449" s="1"/>
      <c r="V449" s="1"/>
      <c r="W449" s="1" t="s">
        <v>1946</v>
      </c>
      <c r="X449" s="1">
        <v>1</v>
      </c>
    </row>
    <row r="450" spans="1:24" x14ac:dyDescent="0.35">
      <c r="A450" s="1" t="s">
        <v>40</v>
      </c>
      <c r="B450" s="1" t="s">
        <v>1437</v>
      </c>
      <c r="C450" s="1" t="s">
        <v>2008</v>
      </c>
      <c r="D450" s="1"/>
      <c r="E450" s="1"/>
      <c r="F450" s="1" t="s">
        <v>1537</v>
      </c>
      <c r="G450" s="1"/>
      <c r="H450" s="1" t="s">
        <v>22</v>
      </c>
      <c r="I450" s="1">
        <v>1</v>
      </c>
      <c r="J450" s="1" t="s">
        <v>1679</v>
      </c>
      <c r="K450" s="1">
        <v>300</v>
      </c>
      <c r="L450" s="1"/>
      <c r="M450" s="1">
        <v>16000</v>
      </c>
      <c r="N450" s="1">
        <v>250</v>
      </c>
      <c r="O450" s="1" t="s">
        <v>1371</v>
      </c>
      <c r="P450" s="1" t="s">
        <v>1542</v>
      </c>
      <c r="Q450" s="1" t="b">
        <v>0</v>
      </c>
      <c r="R450" s="1" t="s">
        <v>1486</v>
      </c>
      <c r="S450" s="1"/>
      <c r="T450" s="1">
        <v>1</v>
      </c>
      <c r="U450" s="1"/>
      <c r="V450" s="1"/>
      <c r="W450" s="1" t="s">
        <v>1948</v>
      </c>
      <c r="X450" s="1">
        <v>1</v>
      </c>
    </row>
    <row r="451" spans="1:24" hidden="1" x14ac:dyDescent="0.35">
      <c r="A451" s="1" t="s">
        <v>40</v>
      </c>
      <c r="B451" s="1" t="s">
        <v>1437</v>
      </c>
      <c r="C451" s="1" t="s">
        <v>2009</v>
      </c>
      <c r="D451" s="1"/>
      <c r="E451" s="1"/>
      <c r="F451" s="1" t="s">
        <v>1484</v>
      </c>
      <c r="G451" s="1" t="s">
        <v>1439</v>
      </c>
      <c r="H451" s="1" t="s">
        <v>22</v>
      </c>
      <c r="I451" s="1">
        <v>2</v>
      </c>
      <c r="J451" s="1" t="s">
        <v>1679</v>
      </c>
      <c r="K451" s="1">
        <v>300</v>
      </c>
      <c r="L451" s="1"/>
      <c r="M451" s="1">
        <v>16000</v>
      </c>
      <c r="N451" s="1">
        <v>250</v>
      </c>
      <c r="O451" s="1" t="s">
        <v>1371</v>
      </c>
      <c r="P451" s="1" t="s">
        <v>1542</v>
      </c>
      <c r="Q451" s="1" t="b">
        <v>0</v>
      </c>
      <c r="R451" s="1" t="s">
        <v>1486</v>
      </c>
      <c r="S451" s="1"/>
      <c r="T451" s="1">
        <v>1</v>
      </c>
      <c r="U451" s="1"/>
      <c r="V451" s="1"/>
      <c r="W451" s="1" t="s">
        <v>1946</v>
      </c>
      <c r="X451" s="1">
        <v>1</v>
      </c>
    </row>
    <row r="452" spans="1:24" hidden="1" x14ac:dyDescent="0.35">
      <c r="A452" s="1" t="s">
        <v>40</v>
      </c>
      <c r="B452" s="1" t="s">
        <v>1437</v>
      </c>
      <c r="C452" s="1" t="s">
        <v>2010</v>
      </c>
      <c r="D452" s="1"/>
      <c r="E452" s="1"/>
      <c r="F452" s="1" t="s">
        <v>1484</v>
      </c>
      <c r="G452" s="1" t="s">
        <v>1439</v>
      </c>
      <c r="H452" s="1" t="s">
        <v>22</v>
      </c>
      <c r="I452" s="1" t="s">
        <v>119</v>
      </c>
      <c r="J452" s="1" t="s">
        <v>1774</v>
      </c>
      <c r="K452" s="1">
        <v>60</v>
      </c>
      <c r="L452" s="1"/>
      <c r="M452" s="1">
        <v>500</v>
      </c>
      <c r="N452" s="1">
        <v>100</v>
      </c>
      <c r="O452" s="1" t="s">
        <v>1371</v>
      </c>
      <c r="P452" s="1" t="s">
        <v>1542</v>
      </c>
      <c r="Q452" s="1" t="b">
        <v>0</v>
      </c>
      <c r="R452" s="1" t="s">
        <v>1486</v>
      </c>
      <c r="S452" s="1"/>
      <c r="T452" s="1"/>
      <c r="U452" s="1"/>
      <c r="V452" s="1"/>
      <c r="W452" s="1" t="s">
        <v>1962</v>
      </c>
      <c r="X452" s="1">
        <v>1</v>
      </c>
    </row>
    <row r="453" spans="1:24" hidden="1" x14ac:dyDescent="0.35">
      <c r="A453" s="1" t="s">
        <v>40</v>
      </c>
      <c r="B453" s="1" t="s">
        <v>1437</v>
      </c>
      <c r="C453" s="1" t="s">
        <v>2011</v>
      </c>
      <c r="D453" s="1"/>
      <c r="E453" s="1"/>
      <c r="F453" s="1" t="s">
        <v>1484</v>
      </c>
      <c r="G453" s="1" t="s">
        <v>1439</v>
      </c>
      <c r="H453" s="1" t="s">
        <v>22</v>
      </c>
      <c r="I453" s="1" t="s">
        <v>119</v>
      </c>
      <c r="J453" s="1" t="s">
        <v>1774</v>
      </c>
      <c r="K453" s="1">
        <v>20</v>
      </c>
      <c r="L453" s="1"/>
      <c r="M453" s="1">
        <v>500</v>
      </c>
      <c r="N453" s="1">
        <v>100</v>
      </c>
      <c r="O453" s="1" t="s">
        <v>1371</v>
      </c>
      <c r="P453" s="1" t="s">
        <v>1542</v>
      </c>
      <c r="Q453" s="1" t="b">
        <v>0</v>
      </c>
      <c r="R453" s="1" t="s">
        <v>1486</v>
      </c>
      <c r="S453" s="1"/>
      <c r="T453" s="1"/>
      <c r="U453" s="1"/>
      <c r="V453" s="1"/>
      <c r="W453" s="1" t="s">
        <v>1946</v>
      </c>
      <c r="X453" s="1">
        <v>1</v>
      </c>
    </row>
    <row r="454" spans="1:24" x14ac:dyDescent="0.35">
      <c r="A454" s="1" t="s">
        <v>40</v>
      </c>
      <c r="B454" s="1" t="s">
        <v>1437</v>
      </c>
      <c r="C454" s="1" t="s">
        <v>2012</v>
      </c>
      <c r="D454" s="1"/>
      <c r="E454" s="1"/>
      <c r="F454" s="1" t="s">
        <v>1537</v>
      </c>
      <c r="G454" s="1"/>
      <c r="H454" s="1" t="s">
        <v>22</v>
      </c>
      <c r="I454" s="1">
        <v>3</v>
      </c>
      <c r="J454" s="1" t="s">
        <v>1679</v>
      </c>
      <c r="K454" s="1">
        <v>150</v>
      </c>
      <c r="L454" s="1"/>
      <c r="M454" s="1">
        <v>16000</v>
      </c>
      <c r="N454" s="1">
        <v>250</v>
      </c>
      <c r="O454" s="1" t="s">
        <v>1371</v>
      </c>
      <c r="P454" s="1" t="s">
        <v>1542</v>
      </c>
      <c r="Q454" s="1" t="b">
        <v>0</v>
      </c>
      <c r="R454" s="1" t="s">
        <v>1486</v>
      </c>
      <c r="S454" s="1"/>
      <c r="T454" s="1">
        <v>1</v>
      </c>
      <c r="U454" s="1"/>
      <c r="V454" s="1"/>
      <c r="W454" s="1" t="s">
        <v>1948</v>
      </c>
      <c r="X454" s="1">
        <v>1</v>
      </c>
    </row>
    <row r="455" spans="1:24" hidden="1" x14ac:dyDescent="0.35">
      <c r="A455" s="1" t="s">
        <v>40</v>
      </c>
      <c r="B455" s="1" t="s">
        <v>1437</v>
      </c>
      <c r="C455" s="1" t="s">
        <v>2013</v>
      </c>
      <c r="D455" s="1"/>
      <c r="E455" s="1"/>
      <c r="F455" s="1" t="s">
        <v>1484</v>
      </c>
      <c r="G455" s="1" t="s">
        <v>1439</v>
      </c>
      <c r="H455" s="1" t="s">
        <v>22</v>
      </c>
      <c r="I455" s="1">
        <v>2</v>
      </c>
      <c r="J455" s="1" t="s">
        <v>1679</v>
      </c>
      <c r="K455" s="1">
        <v>600</v>
      </c>
      <c r="L455" s="1"/>
      <c r="M455" s="1">
        <v>25000</v>
      </c>
      <c r="N455" s="1">
        <v>400</v>
      </c>
      <c r="O455" s="1" t="s">
        <v>1371</v>
      </c>
      <c r="P455" s="1" t="s">
        <v>1542</v>
      </c>
      <c r="Q455" s="1" t="b">
        <v>0</v>
      </c>
      <c r="R455" s="1" t="s">
        <v>1486</v>
      </c>
      <c r="S455" s="1"/>
      <c r="T455" s="1">
        <v>1</v>
      </c>
      <c r="U455" s="1"/>
      <c r="V455" s="1"/>
      <c r="W455" s="1" t="s">
        <v>1946</v>
      </c>
      <c r="X455" s="1">
        <v>1</v>
      </c>
    </row>
    <row r="456" spans="1:24" hidden="1" x14ac:dyDescent="0.35">
      <c r="A456" s="1" t="s">
        <v>40</v>
      </c>
      <c r="B456" s="1" t="s">
        <v>1437</v>
      </c>
      <c r="C456" s="1" t="s">
        <v>2014</v>
      </c>
      <c r="D456" s="1"/>
      <c r="E456" s="1"/>
      <c r="F456" s="1" t="s">
        <v>1484</v>
      </c>
      <c r="G456" s="1" t="s">
        <v>1439</v>
      </c>
      <c r="H456" s="1" t="s">
        <v>22</v>
      </c>
      <c r="I456" s="1" t="s">
        <v>119</v>
      </c>
      <c r="J456" s="1" t="s">
        <v>1774</v>
      </c>
      <c r="K456" s="1">
        <v>5</v>
      </c>
      <c r="L456" s="1"/>
      <c r="M456" s="1">
        <v>500</v>
      </c>
      <c r="N456" s="1">
        <v>100</v>
      </c>
      <c r="O456" s="1" t="s">
        <v>1371</v>
      </c>
      <c r="P456" s="1" t="s">
        <v>1542</v>
      </c>
      <c r="Q456" s="1" t="b">
        <v>0</v>
      </c>
      <c r="R456" s="1" t="s">
        <v>1486</v>
      </c>
      <c r="S456" s="1"/>
      <c r="T456" s="1"/>
      <c r="U456" s="1"/>
      <c r="V456" s="1"/>
      <c r="W456" s="1" t="s">
        <v>1946</v>
      </c>
      <c r="X456" s="1">
        <v>1</v>
      </c>
    </row>
    <row r="457" spans="1:24" hidden="1" x14ac:dyDescent="0.35">
      <c r="A457" s="1" t="s">
        <v>40</v>
      </c>
      <c r="B457" s="1" t="s">
        <v>1437</v>
      </c>
      <c r="C457" s="1" t="s">
        <v>2015</v>
      </c>
      <c r="D457" s="1"/>
      <c r="E457" s="1"/>
      <c r="F457" s="1" t="s">
        <v>1484</v>
      </c>
      <c r="G457" s="1" t="s">
        <v>1439</v>
      </c>
      <c r="H457" s="1" t="s">
        <v>22</v>
      </c>
      <c r="I457" s="1" t="s">
        <v>119</v>
      </c>
      <c r="J457" s="1" t="s">
        <v>1774</v>
      </c>
      <c r="K457" s="1">
        <v>10</v>
      </c>
      <c r="L457" s="1"/>
      <c r="M457" s="1">
        <v>500</v>
      </c>
      <c r="N457" s="1">
        <v>100</v>
      </c>
      <c r="O457" s="1" t="s">
        <v>1371</v>
      </c>
      <c r="P457" s="1" t="s">
        <v>1542</v>
      </c>
      <c r="Q457" s="1" t="b">
        <v>0</v>
      </c>
      <c r="R457" s="1" t="s">
        <v>1486</v>
      </c>
      <c r="S457" s="1"/>
      <c r="T457" s="1"/>
      <c r="U457" s="1"/>
      <c r="V457" s="1"/>
      <c r="W457" s="1" t="s">
        <v>1946</v>
      </c>
      <c r="X457" s="1">
        <v>1</v>
      </c>
    </row>
    <row r="458" spans="1:24" hidden="1" x14ac:dyDescent="0.35">
      <c r="A458" s="1" t="s">
        <v>40</v>
      </c>
      <c r="B458" s="1" t="s">
        <v>1437</v>
      </c>
      <c r="C458" s="1" t="s">
        <v>2016</v>
      </c>
      <c r="D458" s="1"/>
      <c r="E458" s="1"/>
      <c r="F458" s="1" t="s">
        <v>1484</v>
      </c>
      <c r="G458" s="1" t="s">
        <v>1439</v>
      </c>
      <c r="H458" s="1" t="s">
        <v>22</v>
      </c>
      <c r="I458" s="1" t="s">
        <v>119</v>
      </c>
      <c r="J458" s="1" t="s">
        <v>1774</v>
      </c>
      <c r="K458" s="1">
        <v>50</v>
      </c>
      <c r="L458" s="1"/>
      <c r="M458" s="1">
        <v>500</v>
      </c>
      <c r="N458" s="1">
        <v>100</v>
      </c>
      <c r="O458" s="1" t="s">
        <v>1371</v>
      </c>
      <c r="P458" s="1" t="s">
        <v>1542</v>
      </c>
      <c r="Q458" s="1" t="b">
        <v>0</v>
      </c>
      <c r="R458" s="1" t="s">
        <v>1486</v>
      </c>
      <c r="S458" s="1"/>
      <c r="T458" s="1"/>
      <c r="U458" s="1"/>
      <c r="V458" s="1"/>
      <c r="W458" s="1" t="s">
        <v>1946</v>
      </c>
      <c r="X458" s="1">
        <v>1</v>
      </c>
    </row>
    <row r="459" spans="1:24" hidden="1" x14ac:dyDescent="0.35">
      <c r="A459" s="1" t="s">
        <v>40</v>
      </c>
      <c r="B459" s="1" t="s">
        <v>1437</v>
      </c>
      <c r="C459" s="1" t="s">
        <v>2017</v>
      </c>
      <c r="D459" s="1"/>
      <c r="E459" s="1"/>
      <c r="F459" s="1" t="s">
        <v>1484</v>
      </c>
      <c r="G459" s="1" t="s">
        <v>1439</v>
      </c>
      <c r="H459" s="1" t="s">
        <v>22</v>
      </c>
      <c r="I459" s="1">
        <v>3</v>
      </c>
      <c r="J459" s="1" t="s">
        <v>1679</v>
      </c>
      <c r="K459" s="1">
        <v>600</v>
      </c>
      <c r="L459" s="1"/>
      <c r="M459" s="1">
        <v>40000</v>
      </c>
      <c r="N459" s="1">
        <v>600</v>
      </c>
      <c r="O459" s="1" t="s">
        <v>1371</v>
      </c>
      <c r="P459" s="1" t="s">
        <v>1542</v>
      </c>
      <c r="Q459" s="1" t="b">
        <v>0</v>
      </c>
      <c r="R459" s="1" t="s">
        <v>1486</v>
      </c>
      <c r="S459" s="1"/>
      <c r="T459" s="1">
        <v>1</v>
      </c>
      <c r="U459" s="1"/>
      <c r="V459" s="1"/>
      <c r="W459" s="1" t="s">
        <v>1946</v>
      </c>
      <c r="X459" s="1">
        <v>1</v>
      </c>
    </row>
    <row r="460" spans="1:24" hidden="1" x14ac:dyDescent="0.35">
      <c r="A460" s="1" t="s">
        <v>40</v>
      </c>
      <c r="B460" s="1" t="s">
        <v>1437</v>
      </c>
      <c r="C460" s="1" t="s">
        <v>2018</v>
      </c>
      <c r="D460" s="1"/>
      <c r="E460" s="1"/>
      <c r="F460" s="1" t="s">
        <v>1484</v>
      </c>
      <c r="G460" s="1" t="s">
        <v>1439</v>
      </c>
      <c r="H460" s="1" t="s">
        <v>22</v>
      </c>
      <c r="I460" s="1" t="s">
        <v>119</v>
      </c>
      <c r="J460" s="1" t="s">
        <v>1774</v>
      </c>
      <c r="K460" s="1">
        <v>600</v>
      </c>
      <c r="L460" s="1"/>
      <c r="M460" s="1">
        <v>500</v>
      </c>
      <c r="N460" s="1">
        <v>100</v>
      </c>
      <c r="O460" s="1" t="s">
        <v>1371</v>
      </c>
      <c r="P460" s="1" t="s">
        <v>1542</v>
      </c>
      <c r="Q460" s="1" t="b">
        <v>0</v>
      </c>
      <c r="R460" s="1" t="s">
        <v>1486</v>
      </c>
      <c r="S460" s="1"/>
      <c r="T460" s="1"/>
      <c r="U460" s="1"/>
      <c r="V460" s="1"/>
      <c r="W460" s="1" t="s">
        <v>1962</v>
      </c>
      <c r="X460" s="1">
        <v>1</v>
      </c>
    </row>
    <row r="461" spans="1:24" hidden="1" x14ac:dyDescent="0.35">
      <c r="A461" s="1" t="s">
        <v>40</v>
      </c>
      <c r="B461" s="1" t="s">
        <v>1437</v>
      </c>
      <c r="C461" s="1" t="s">
        <v>2019</v>
      </c>
      <c r="D461" s="1"/>
      <c r="E461" s="1"/>
      <c r="F461" s="1" t="s">
        <v>1484</v>
      </c>
      <c r="G461" s="1" t="s">
        <v>1439</v>
      </c>
      <c r="H461" s="1" t="s">
        <v>22</v>
      </c>
      <c r="I461" s="1" t="s">
        <v>119</v>
      </c>
      <c r="J461" s="1" t="s">
        <v>1774</v>
      </c>
      <c r="K461" s="1">
        <v>1</v>
      </c>
      <c r="L461" s="1"/>
      <c r="M461" s="1">
        <v>500</v>
      </c>
      <c r="N461" s="1">
        <v>100</v>
      </c>
      <c r="O461" s="1" t="s">
        <v>1371</v>
      </c>
      <c r="P461" s="1" t="s">
        <v>1542</v>
      </c>
      <c r="Q461" s="1" t="b">
        <v>0</v>
      </c>
      <c r="R461" s="1" t="s">
        <v>1486</v>
      </c>
      <c r="S461" s="1"/>
      <c r="T461" s="1"/>
      <c r="U461" s="1"/>
      <c r="V461" s="1"/>
      <c r="W461" s="1" t="s">
        <v>1946</v>
      </c>
      <c r="X461" s="1">
        <v>1</v>
      </c>
    </row>
    <row r="462" spans="1:24" x14ac:dyDescent="0.35">
      <c r="A462" s="1" t="s">
        <v>40</v>
      </c>
      <c r="B462" s="1" t="s">
        <v>1437</v>
      </c>
      <c r="C462" s="1" t="s">
        <v>2020</v>
      </c>
      <c r="D462" s="1"/>
      <c r="E462" s="1"/>
      <c r="F462" s="1" t="s">
        <v>1537</v>
      </c>
      <c r="G462" s="1"/>
      <c r="H462" s="1" t="s">
        <v>22</v>
      </c>
      <c r="I462" s="1">
        <v>2</v>
      </c>
      <c r="J462" s="1" t="s">
        <v>1679</v>
      </c>
      <c r="K462" s="1">
        <v>300</v>
      </c>
      <c r="L462" s="1"/>
      <c r="M462" s="1">
        <v>16000</v>
      </c>
      <c r="N462" s="1">
        <v>250</v>
      </c>
      <c r="O462" s="1" t="s">
        <v>1371</v>
      </c>
      <c r="P462" s="1" t="s">
        <v>1542</v>
      </c>
      <c r="Q462" s="1" t="b">
        <v>0</v>
      </c>
      <c r="R462" s="1" t="s">
        <v>1486</v>
      </c>
      <c r="S462" s="1"/>
      <c r="T462" s="1">
        <v>1</v>
      </c>
      <c r="U462" s="1"/>
      <c r="V462" s="1"/>
      <c r="W462" s="1" t="s">
        <v>1948</v>
      </c>
      <c r="X462" s="1">
        <v>1</v>
      </c>
    </row>
    <row r="463" spans="1:24" hidden="1" x14ac:dyDescent="0.35">
      <c r="A463" s="1" t="s">
        <v>40</v>
      </c>
      <c r="B463" s="1" t="s">
        <v>1437</v>
      </c>
      <c r="C463" s="1" t="s">
        <v>2021</v>
      </c>
      <c r="D463" s="1"/>
      <c r="E463" s="1"/>
      <c r="F463" s="1" t="s">
        <v>1484</v>
      </c>
      <c r="G463" s="1" t="s">
        <v>1439</v>
      </c>
      <c r="H463" s="1" t="s">
        <v>22</v>
      </c>
      <c r="I463" s="1">
        <v>3</v>
      </c>
      <c r="J463" s="1" t="s">
        <v>1679</v>
      </c>
      <c r="K463" s="1">
        <v>600</v>
      </c>
      <c r="L463" s="1"/>
      <c r="M463" s="1">
        <v>25000</v>
      </c>
      <c r="N463" s="1">
        <v>400</v>
      </c>
      <c r="O463" s="1" t="s">
        <v>1371</v>
      </c>
      <c r="P463" s="1" t="s">
        <v>1542</v>
      </c>
      <c r="Q463" s="1" t="b">
        <v>0</v>
      </c>
      <c r="R463" s="1" t="s">
        <v>1486</v>
      </c>
      <c r="S463" s="1"/>
      <c r="T463" s="1">
        <v>1</v>
      </c>
      <c r="U463" s="1"/>
      <c r="V463" s="1"/>
      <c r="W463" s="1" t="s">
        <v>1946</v>
      </c>
      <c r="X463" s="1">
        <v>1</v>
      </c>
    </row>
    <row r="464" spans="1:24" hidden="1" x14ac:dyDescent="0.35">
      <c r="A464" s="1" t="s">
        <v>40</v>
      </c>
      <c r="B464" s="1" t="s">
        <v>1437</v>
      </c>
      <c r="C464" s="1" t="s">
        <v>2022</v>
      </c>
      <c r="D464" s="1"/>
      <c r="E464" s="1"/>
      <c r="F464" s="1" t="s">
        <v>1484</v>
      </c>
      <c r="G464" s="1" t="s">
        <v>1439</v>
      </c>
      <c r="H464" s="1" t="s">
        <v>22</v>
      </c>
      <c r="I464" s="1" t="s">
        <v>119</v>
      </c>
      <c r="J464" s="1" t="s">
        <v>1774</v>
      </c>
      <c r="K464" s="1">
        <v>20</v>
      </c>
      <c r="L464" s="1"/>
      <c r="M464" s="1">
        <v>500</v>
      </c>
      <c r="N464" s="1">
        <v>100</v>
      </c>
      <c r="O464" s="1" t="s">
        <v>1371</v>
      </c>
      <c r="P464" s="1" t="s">
        <v>1542</v>
      </c>
      <c r="Q464" s="1" t="b">
        <v>0</v>
      </c>
      <c r="R464" s="1" t="s">
        <v>1486</v>
      </c>
      <c r="S464" s="1"/>
      <c r="T464" s="1"/>
      <c r="U464" s="1"/>
      <c r="V464" s="1"/>
      <c r="W464" s="1" t="s">
        <v>1946</v>
      </c>
      <c r="X464" s="1">
        <v>1</v>
      </c>
    </row>
    <row r="465" spans="1:24" hidden="1" x14ac:dyDescent="0.35">
      <c r="A465" s="1" t="s">
        <v>40</v>
      </c>
      <c r="B465" s="1" t="s">
        <v>1437</v>
      </c>
      <c r="C465" s="1" t="s">
        <v>2023</v>
      </c>
      <c r="D465" s="1"/>
      <c r="E465" s="1"/>
      <c r="F465" s="1" t="s">
        <v>1484</v>
      </c>
      <c r="G465" s="1" t="s">
        <v>1439</v>
      </c>
      <c r="H465" s="1" t="s">
        <v>22</v>
      </c>
      <c r="I465" s="1" t="s">
        <v>119</v>
      </c>
      <c r="J465" s="1" t="s">
        <v>1774</v>
      </c>
      <c r="K465" s="1">
        <v>100</v>
      </c>
      <c r="L465" s="1"/>
      <c r="M465" s="1">
        <v>500</v>
      </c>
      <c r="N465" s="1">
        <v>100</v>
      </c>
      <c r="O465" s="1" t="s">
        <v>1371</v>
      </c>
      <c r="P465" s="1" t="s">
        <v>1542</v>
      </c>
      <c r="Q465" s="1" t="b">
        <v>0</v>
      </c>
      <c r="R465" s="1" t="s">
        <v>1486</v>
      </c>
      <c r="S465" s="1"/>
      <c r="T465" s="1"/>
      <c r="U465" s="1"/>
      <c r="V465" s="1"/>
      <c r="W465" s="1" t="s">
        <v>1946</v>
      </c>
      <c r="X465" s="1">
        <v>1</v>
      </c>
    </row>
    <row r="466" spans="1:24" hidden="1" x14ac:dyDescent="0.35">
      <c r="A466" s="1" t="s">
        <v>40</v>
      </c>
      <c r="B466" s="1" t="s">
        <v>1437</v>
      </c>
      <c r="C466" s="1" t="s">
        <v>2024</v>
      </c>
      <c r="D466" s="1"/>
      <c r="E466" s="1"/>
      <c r="F466" s="1" t="s">
        <v>1484</v>
      </c>
      <c r="G466" s="1" t="s">
        <v>1439</v>
      </c>
      <c r="H466" s="1" t="s">
        <v>22</v>
      </c>
      <c r="I466" s="1" t="s">
        <v>119</v>
      </c>
      <c r="J466" s="1" t="s">
        <v>1774</v>
      </c>
      <c r="K466" s="1">
        <v>1</v>
      </c>
      <c r="L466" s="1"/>
      <c r="M466" s="1">
        <v>500</v>
      </c>
      <c r="N466" s="1">
        <v>100</v>
      </c>
      <c r="O466" s="1" t="s">
        <v>1371</v>
      </c>
      <c r="P466" s="1" t="s">
        <v>1542</v>
      </c>
      <c r="Q466" s="1" t="b">
        <v>0</v>
      </c>
      <c r="R466" s="1" t="s">
        <v>1486</v>
      </c>
      <c r="S466" s="1"/>
      <c r="T466" s="1"/>
      <c r="U466" s="1"/>
      <c r="V466" s="1"/>
      <c r="W466" s="1" t="s">
        <v>1946</v>
      </c>
      <c r="X466" s="1">
        <v>1</v>
      </c>
    </row>
    <row r="467" spans="1:24" hidden="1" x14ac:dyDescent="0.35">
      <c r="A467" s="1" t="s">
        <v>40</v>
      </c>
      <c r="B467" s="1" t="s">
        <v>1437</v>
      </c>
      <c r="C467" s="1" t="s">
        <v>2025</v>
      </c>
      <c r="D467" s="1"/>
      <c r="E467" s="1"/>
      <c r="F467" s="1" t="s">
        <v>1484</v>
      </c>
      <c r="G467" s="1" t="s">
        <v>1439</v>
      </c>
      <c r="H467" s="1" t="s">
        <v>22</v>
      </c>
      <c r="I467" s="1" t="s">
        <v>119</v>
      </c>
      <c r="J467" s="1" t="s">
        <v>1774</v>
      </c>
      <c r="K467" s="1">
        <v>1</v>
      </c>
      <c r="L467" s="1"/>
      <c r="M467" s="1">
        <v>500</v>
      </c>
      <c r="N467" s="1">
        <v>100</v>
      </c>
      <c r="O467" s="1" t="s">
        <v>1371</v>
      </c>
      <c r="P467" s="1" t="s">
        <v>1542</v>
      </c>
      <c r="Q467" s="1" t="b">
        <v>0</v>
      </c>
      <c r="R467" s="1" t="s">
        <v>1486</v>
      </c>
      <c r="S467" s="1"/>
      <c r="T467" s="1"/>
      <c r="U467" s="1"/>
      <c r="V467" s="1"/>
      <c r="W467" s="1" t="s">
        <v>1946</v>
      </c>
      <c r="X467" s="1">
        <v>1</v>
      </c>
    </row>
    <row r="468" spans="1:24" hidden="1" x14ac:dyDescent="0.35">
      <c r="A468" s="1" t="s">
        <v>40</v>
      </c>
      <c r="B468" s="1" t="s">
        <v>1437</v>
      </c>
      <c r="C468" s="1" t="s">
        <v>2026</v>
      </c>
      <c r="D468" s="1"/>
      <c r="E468" s="1"/>
      <c r="F468" s="1" t="s">
        <v>1484</v>
      </c>
      <c r="G468" s="1" t="s">
        <v>1439</v>
      </c>
      <c r="H468" s="1" t="s">
        <v>22</v>
      </c>
      <c r="I468" s="1" t="s">
        <v>119</v>
      </c>
      <c r="J468" s="1" t="s">
        <v>1774</v>
      </c>
      <c r="K468" s="1">
        <v>20</v>
      </c>
      <c r="L468" s="1"/>
      <c r="M468" s="1">
        <v>500</v>
      </c>
      <c r="N468" s="1">
        <v>100</v>
      </c>
      <c r="O468" s="1" t="s">
        <v>1371</v>
      </c>
      <c r="P468" s="1" t="s">
        <v>1542</v>
      </c>
      <c r="Q468" s="1" t="b">
        <v>0</v>
      </c>
      <c r="R468" s="1" t="s">
        <v>1486</v>
      </c>
      <c r="S468" s="1"/>
      <c r="T468" s="1"/>
      <c r="U468" s="1"/>
      <c r="V468" s="1"/>
      <c r="W468" s="1" t="s">
        <v>1962</v>
      </c>
      <c r="X468" s="1">
        <v>1</v>
      </c>
    </row>
    <row r="469" spans="1:24" hidden="1" x14ac:dyDescent="0.35">
      <c r="A469" s="1" t="s">
        <v>40</v>
      </c>
      <c r="B469" s="1" t="s">
        <v>1437</v>
      </c>
      <c r="C469" s="1" t="s">
        <v>2027</v>
      </c>
      <c r="D469" s="1"/>
      <c r="E469" s="1"/>
      <c r="F469" s="1" t="s">
        <v>1484</v>
      </c>
      <c r="G469" s="1" t="s">
        <v>1439</v>
      </c>
      <c r="H469" s="1" t="s">
        <v>22</v>
      </c>
      <c r="I469" s="1" t="s">
        <v>119</v>
      </c>
      <c r="J469" s="1" t="s">
        <v>1774</v>
      </c>
      <c r="K469" s="1">
        <v>1</v>
      </c>
      <c r="L469" s="1"/>
      <c r="M469" s="1">
        <v>500</v>
      </c>
      <c r="N469" s="1">
        <v>100</v>
      </c>
      <c r="O469" s="1" t="s">
        <v>1371</v>
      </c>
      <c r="P469" s="1" t="s">
        <v>1542</v>
      </c>
      <c r="Q469" s="1" t="b">
        <v>0</v>
      </c>
      <c r="R469" s="1" t="s">
        <v>1486</v>
      </c>
      <c r="S469" s="1"/>
      <c r="T469" s="1"/>
      <c r="U469" s="1"/>
      <c r="V469" s="1"/>
      <c r="W469" s="1" t="s">
        <v>1946</v>
      </c>
      <c r="X469" s="1">
        <v>1</v>
      </c>
    </row>
    <row r="470" spans="1:24" hidden="1" x14ac:dyDescent="0.35">
      <c r="A470" s="1" t="s">
        <v>40</v>
      </c>
      <c r="B470" s="1" t="s">
        <v>1437</v>
      </c>
      <c r="C470" s="1" t="s">
        <v>2028</v>
      </c>
      <c r="D470" s="1"/>
      <c r="E470" s="1"/>
      <c r="F470" s="1" t="s">
        <v>1484</v>
      </c>
      <c r="G470" s="1" t="s">
        <v>1439</v>
      </c>
      <c r="H470" s="1" t="s">
        <v>22</v>
      </c>
      <c r="I470" s="1">
        <v>3</v>
      </c>
      <c r="J470" s="1" t="s">
        <v>1679</v>
      </c>
      <c r="K470" s="1">
        <v>150</v>
      </c>
      <c r="L470" s="1"/>
      <c r="M470" s="1">
        <v>16000</v>
      </c>
      <c r="N470" s="1">
        <v>250</v>
      </c>
      <c r="O470" s="1" t="s">
        <v>1371</v>
      </c>
      <c r="P470" s="1" t="s">
        <v>1542</v>
      </c>
      <c r="Q470" s="1" t="b">
        <v>0</v>
      </c>
      <c r="R470" s="1" t="s">
        <v>1486</v>
      </c>
      <c r="S470" s="1"/>
      <c r="T470" s="1">
        <v>1</v>
      </c>
      <c r="U470" s="1"/>
      <c r="V470" s="1"/>
      <c r="W470" s="1" t="s">
        <v>1946</v>
      </c>
      <c r="X470" s="1">
        <v>1</v>
      </c>
    </row>
    <row r="471" spans="1:24" hidden="1" x14ac:dyDescent="0.35">
      <c r="A471" s="1" t="s">
        <v>40</v>
      </c>
      <c r="B471" s="1" t="s">
        <v>1437</v>
      </c>
      <c r="C471" s="1" t="s">
        <v>2029</v>
      </c>
      <c r="D471" s="1"/>
      <c r="E471" s="1"/>
      <c r="F471" s="1" t="s">
        <v>1484</v>
      </c>
      <c r="G471" s="1" t="s">
        <v>1439</v>
      </c>
      <c r="H471" s="1" t="s">
        <v>22</v>
      </c>
      <c r="I471" s="1">
        <v>1</v>
      </c>
      <c r="J471" s="1" t="s">
        <v>1679</v>
      </c>
      <c r="K471" s="1">
        <v>600</v>
      </c>
      <c r="L471" s="1"/>
      <c r="M471" s="1">
        <v>25000</v>
      </c>
      <c r="N471" s="1">
        <v>400</v>
      </c>
      <c r="O471" s="1" t="s">
        <v>1371</v>
      </c>
      <c r="P471" s="1" t="s">
        <v>1542</v>
      </c>
      <c r="Q471" s="1" t="b">
        <v>0</v>
      </c>
      <c r="R471" s="1" t="s">
        <v>1486</v>
      </c>
      <c r="S471" s="1"/>
      <c r="T471" s="1">
        <v>1</v>
      </c>
      <c r="U471" s="1"/>
      <c r="V471" s="1"/>
      <c r="W471" s="1" t="s">
        <v>1946</v>
      </c>
      <c r="X471" s="1">
        <v>1</v>
      </c>
    </row>
    <row r="472" spans="1:24" hidden="1" x14ac:dyDescent="0.35">
      <c r="A472" s="1" t="s">
        <v>40</v>
      </c>
      <c r="B472" s="1" t="s">
        <v>1437</v>
      </c>
      <c r="C472" s="1" t="s">
        <v>2030</v>
      </c>
      <c r="D472" s="1"/>
      <c r="E472" s="1"/>
      <c r="F472" s="1" t="s">
        <v>1484</v>
      </c>
      <c r="G472" s="1" t="s">
        <v>1439</v>
      </c>
      <c r="H472" s="1" t="s">
        <v>22</v>
      </c>
      <c r="I472" s="1" t="s">
        <v>119</v>
      </c>
      <c r="J472" s="1" t="s">
        <v>1774</v>
      </c>
      <c r="K472" s="1">
        <v>10</v>
      </c>
      <c r="L472" s="1"/>
      <c r="M472" s="1">
        <v>500</v>
      </c>
      <c r="N472" s="1">
        <v>100</v>
      </c>
      <c r="O472" s="1" t="s">
        <v>1371</v>
      </c>
      <c r="P472" s="1" t="s">
        <v>1542</v>
      </c>
      <c r="Q472" s="1" t="b">
        <v>0</v>
      </c>
      <c r="R472" s="1" t="s">
        <v>1486</v>
      </c>
      <c r="S472" s="1"/>
      <c r="T472" s="1"/>
      <c r="U472" s="1"/>
      <c r="V472" s="1"/>
      <c r="W472" s="1" t="s">
        <v>1946</v>
      </c>
      <c r="X472" s="1">
        <v>1</v>
      </c>
    </row>
    <row r="473" spans="1:24" hidden="1" x14ac:dyDescent="0.35">
      <c r="A473" s="1" t="s">
        <v>40</v>
      </c>
      <c r="B473" s="1" t="s">
        <v>1437</v>
      </c>
      <c r="C473" s="1" t="s">
        <v>2031</v>
      </c>
      <c r="D473" s="1"/>
      <c r="E473" s="1"/>
      <c r="F473" s="1" t="s">
        <v>1484</v>
      </c>
      <c r="G473" s="1" t="s">
        <v>1439</v>
      </c>
      <c r="H473" s="1" t="s">
        <v>22</v>
      </c>
      <c r="I473" s="1" t="s">
        <v>119</v>
      </c>
      <c r="J473" s="1" t="s">
        <v>1774</v>
      </c>
      <c r="K473" s="1">
        <v>10</v>
      </c>
      <c r="L473" s="1"/>
      <c r="M473" s="1">
        <v>500</v>
      </c>
      <c r="N473" s="1">
        <v>100</v>
      </c>
      <c r="O473" s="1" t="s">
        <v>1371</v>
      </c>
      <c r="P473" s="1" t="s">
        <v>1542</v>
      </c>
      <c r="Q473" s="1" t="b">
        <v>0</v>
      </c>
      <c r="R473" s="1" t="s">
        <v>1486</v>
      </c>
      <c r="S473" s="1"/>
      <c r="T473" s="1"/>
      <c r="U473" s="1"/>
      <c r="V473" s="1"/>
      <c r="W473" s="1" t="s">
        <v>1946</v>
      </c>
      <c r="X473" s="1">
        <v>1</v>
      </c>
    </row>
    <row r="474" spans="1:24" hidden="1" x14ac:dyDescent="0.35">
      <c r="A474" s="1" t="s">
        <v>40</v>
      </c>
      <c r="B474" s="1" t="s">
        <v>1437</v>
      </c>
      <c r="C474" s="1" t="s">
        <v>2032</v>
      </c>
      <c r="D474" s="1"/>
      <c r="E474" s="1"/>
      <c r="F474" s="1" t="s">
        <v>1484</v>
      </c>
      <c r="G474" s="1" t="s">
        <v>1439</v>
      </c>
      <c r="H474" s="1" t="s">
        <v>22</v>
      </c>
      <c r="I474" s="1" t="s">
        <v>119</v>
      </c>
      <c r="J474" s="1" t="s">
        <v>1774</v>
      </c>
      <c r="K474" s="1">
        <v>60</v>
      </c>
      <c r="L474" s="1"/>
      <c r="M474" s="1">
        <v>500</v>
      </c>
      <c r="N474" s="1">
        <v>100</v>
      </c>
      <c r="O474" s="1" t="s">
        <v>1371</v>
      </c>
      <c r="P474" s="1" t="s">
        <v>1542</v>
      </c>
      <c r="Q474" s="1" t="b">
        <v>0</v>
      </c>
      <c r="R474" s="1" t="s">
        <v>1486</v>
      </c>
      <c r="S474" s="1"/>
      <c r="T474" s="1"/>
      <c r="U474" s="1"/>
      <c r="V474" s="1"/>
      <c r="W474" s="1" t="s">
        <v>1962</v>
      </c>
      <c r="X474" s="1">
        <v>1</v>
      </c>
    </row>
    <row r="475" spans="1:24" hidden="1" x14ac:dyDescent="0.35">
      <c r="A475" s="1" t="s">
        <v>40</v>
      </c>
      <c r="B475" s="1" t="s">
        <v>1437</v>
      </c>
      <c r="C475" s="1" t="s">
        <v>2033</v>
      </c>
      <c r="D475" s="1"/>
      <c r="E475" s="1"/>
      <c r="F475" s="1" t="s">
        <v>1484</v>
      </c>
      <c r="G475" s="1" t="s">
        <v>1439</v>
      </c>
      <c r="H475" s="1" t="s">
        <v>22</v>
      </c>
      <c r="I475" s="1" t="s">
        <v>119</v>
      </c>
      <c r="J475" s="1" t="s">
        <v>1774</v>
      </c>
      <c r="K475" s="1">
        <v>10</v>
      </c>
      <c r="L475" s="1"/>
      <c r="M475" s="1">
        <v>500</v>
      </c>
      <c r="N475" s="1">
        <v>100</v>
      </c>
      <c r="O475" s="1" t="s">
        <v>1371</v>
      </c>
      <c r="P475" s="1" t="s">
        <v>1542</v>
      </c>
      <c r="Q475" s="1" t="b">
        <v>0</v>
      </c>
      <c r="R475" s="1" t="s">
        <v>1486</v>
      </c>
      <c r="S475" s="1"/>
      <c r="T475" s="1"/>
      <c r="U475" s="1"/>
      <c r="V475" s="1"/>
      <c r="W475" s="1" t="s">
        <v>1946</v>
      </c>
      <c r="X475" s="1">
        <v>1</v>
      </c>
    </row>
    <row r="476" spans="1:24" hidden="1" x14ac:dyDescent="0.35">
      <c r="A476" s="1" t="s">
        <v>40</v>
      </c>
      <c r="B476" s="1" t="s">
        <v>1437</v>
      </c>
      <c r="C476" s="1" t="s">
        <v>2034</v>
      </c>
      <c r="D476" s="1"/>
      <c r="E476" s="1"/>
      <c r="F476" s="1" t="s">
        <v>1484</v>
      </c>
      <c r="G476" s="1" t="s">
        <v>1439</v>
      </c>
      <c r="H476" s="1" t="s">
        <v>22</v>
      </c>
      <c r="I476" s="1" t="s">
        <v>119</v>
      </c>
      <c r="J476" s="1" t="s">
        <v>1774</v>
      </c>
      <c r="K476" s="1">
        <v>50</v>
      </c>
      <c r="L476" s="1"/>
      <c r="M476" s="1">
        <v>500</v>
      </c>
      <c r="N476" s="1">
        <v>100</v>
      </c>
      <c r="O476" s="1" t="s">
        <v>1371</v>
      </c>
      <c r="P476" s="1" t="s">
        <v>1542</v>
      </c>
      <c r="Q476" s="1" t="b">
        <v>0</v>
      </c>
      <c r="R476" s="1" t="s">
        <v>1486</v>
      </c>
      <c r="S476" s="1"/>
      <c r="T476" s="1"/>
      <c r="U476" s="1"/>
      <c r="V476" s="1"/>
      <c r="W476" s="1" t="s">
        <v>1946</v>
      </c>
      <c r="X476" s="1">
        <v>1</v>
      </c>
    </row>
    <row r="477" spans="1:24" hidden="1" x14ac:dyDescent="0.35">
      <c r="A477" s="1" t="s">
        <v>40</v>
      </c>
      <c r="B477" s="1" t="s">
        <v>1437</v>
      </c>
      <c r="C477" s="1" t="s">
        <v>2035</v>
      </c>
      <c r="D477" s="1"/>
      <c r="E477" s="1"/>
      <c r="F477" s="1" t="s">
        <v>1484</v>
      </c>
      <c r="G477" s="1" t="s">
        <v>1439</v>
      </c>
      <c r="H477" s="1" t="s">
        <v>22</v>
      </c>
      <c r="I477" s="1">
        <v>1</v>
      </c>
      <c r="J477" s="1" t="s">
        <v>1679</v>
      </c>
      <c r="K477" s="1">
        <v>150</v>
      </c>
      <c r="L477" s="1"/>
      <c r="M477" s="1">
        <v>16000</v>
      </c>
      <c r="N477" s="1">
        <v>250</v>
      </c>
      <c r="O477" s="1" t="s">
        <v>1371</v>
      </c>
      <c r="P477" s="1" t="s">
        <v>1542</v>
      </c>
      <c r="Q477" s="1" t="b">
        <v>0</v>
      </c>
      <c r="R477" s="1" t="s">
        <v>1486</v>
      </c>
      <c r="S477" s="1"/>
      <c r="T477" s="1">
        <v>1</v>
      </c>
      <c r="U477" s="1"/>
      <c r="V477" s="1"/>
      <c r="W477" s="1" t="s">
        <v>1946</v>
      </c>
      <c r="X477" s="1">
        <v>1</v>
      </c>
    </row>
    <row r="478" spans="1:24" hidden="1" x14ac:dyDescent="0.35">
      <c r="A478" s="1" t="s">
        <v>40</v>
      </c>
      <c r="B478" s="1" t="s">
        <v>1437</v>
      </c>
      <c r="C478" s="1" t="s">
        <v>2036</v>
      </c>
      <c r="D478" s="1"/>
      <c r="E478" s="1"/>
      <c r="F478" s="1" t="s">
        <v>1484</v>
      </c>
      <c r="G478" s="1" t="s">
        <v>1439</v>
      </c>
      <c r="H478" s="1" t="s">
        <v>22</v>
      </c>
      <c r="I478" s="1">
        <v>2</v>
      </c>
      <c r="J478" s="1" t="s">
        <v>1679</v>
      </c>
      <c r="K478" s="1">
        <v>150</v>
      </c>
      <c r="L478" s="1"/>
      <c r="M478" s="1">
        <v>16000</v>
      </c>
      <c r="N478" s="1">
        <v>250</v>
      </c>
      <c r="O478" s="1" t="s">
        <v>1371</v>
      </c>
      <c r="P478" s="1" t="s">
        <v>1542</v>
      </c>
      <c r="Q478" s="1" t="b">
        <v>0</v>
      </c>
      <c r="R478" s="1" t="s">
        <v>1486</v>
      </c>
      <c r="S478" s="1"/>
      <c r="T478" s="1">
        <v>1</v>
      </c>
      <c r="U478" s="1"/>
      <c r="V478" s="1"/>
      <c r="W478" s="1" t="s">
        <v>1946</v>
      </c>
      <c r="X478" s="1">
        <v>1</v>
      </c>
    </row>
    <row r="479" spans="1:24" hidden="1" x14ac:dyDescent="0.35">
      <c r="A479" s="1" t="s">
        <v>40</v>
      </c>
      <c r="B479" s="1" t="s">
        <v>1437</v>
      </c>
      <c r="C479" s="1" t="s">
        <v>2037</v>
      </c>
      <c r="D479" s="1"/>
      <c r="E479" s="1"/>
      <c r="F479" s="1" t="s">
        <v>1484</v>
      </c>
      <c r="G479" s="1" t="s">
        <v>1439</v>
      </c>
      <c r="H479" s="1" t="s">
        <v>22</v>
      </c>
      <c r="I479" s="1" t="s">
        <v>119</v>
      </c>
      <c r="J479" s="1" t="s">
        <v>1774</v>
      </c>
      <c r="K479" s="1">
        <v>100</v>
      </c>
      <c r="L479" s="1"/>
      <c r="M479" s="1">
        <v>500</v>
      </c>
      <c r="N479" s="1">
        <v>100</v>
      </c>
      <c r="O479" s="1" t="s">
        <v>1371</v>
      </c>
      <c r="P479" s="1" t="s">
        <v>1542</v>
      </c>
      <c r="Q479" s="1" t="b">
        <v>0</v>
      </c>
      <c r="R479" s="1" t="s">
        <v>1486</v>
      </c>
      <c r="S479" s="1"/>
      <c r="T479" s="1"/>
      <c r="U479" s="1"/>
      <c r="V479" s="1"/>
      <c r="W479" s="1" t="s">
        <v>1946</v>
      </c>
      <c r="X479" s="1">
        <v>1</v>
      </c>
    </row>
    <row r="480" spans="1:24" hidden="1" x14ac:dyDescent="0.35">
      <c r="A480" s="1" t="s">
        <v>40</v>
      </c>
      <c r="B480" s="1" t="s">
        <v>1437</v>
      </c>
      <c r="C480" s="1" t="s">
        <v>2038</v>
      </c>
      <c r="D480" s="1"/>
      <c r="E480" s="1"/>
      <c r="F480" s="1" t="s">
        <v>1484</v>
      </c>
      <c r="G480" s="1" t="s">
        <v>1439</v>
      </c>
      <c r="H480" s="1" t="s">
        <v>22</v>
      </c>
      <c r="I480" s="1" t="s">
        <v>119</v>
      </c>
      <c r="J480" s="1" t="s">
        <v>1774</v>
      </c>
      <c r="K480" s="1">
        <v>100</v>
      </c>
      <c r="L480" s="1"/>
      <c r="M480" s="1">
        <v>500</v>
      </c>
      <c r="N480" s="1">
        <v>100</v>
      </c>
      <c r="O480" s="1" t="s">
        <v>1371</v>
      </c>
      <c r="P480" s="1" t="s">
        <v>1542</v>
      </c>
      <c r="Q480" s="1" t="b">
        <v>0</v>
      </c>
      <c r="R480" s="1" t="s">
        <v>1486</v>
      </c>
      <c r="S480" s="1"/>
      <c r="T480" s="1"/>
      <c r="U480" s="1"/>
      <c r="V480" s="1"/>
      <c r="W480" s="1" t="s">
        <v>1946</v>
      </c>
      <c r="X480" s="1">
        <v>1</v>
      </c>
    </row>
    <row r="481" spans="1:24" hidden="1" x14ac:dyDescent="0.35">
      <c r="A481" s="1" t="s">
        <v>40</v>
      </c>
      <c r="B481" s="1" t="s">
        <v>1437</v>
      </c>
      <c r="C481" s="1" t="s">
        <v>2039</v>
      </c>
      <c r="D481" s="1"/>
      <c r="E481" s="1"/>
      <c r="F481" s="1" t="s">
        <v>1484</v>
      </c>
      <c r="G481" s="1" t="s">
        <v>1439</v>
      </c>
      <c r="H481" s="1" t="s">
        <v>22</v>
      </c>
      <c r="I481" s="1" t="s">
        <v>119</v>
      </c>
      <c r="J481" s="1" t="s">
        <v>1774</v>
      </c>
      <c r="K481" s="1">
        <v>20</v>
      </c>
      <c r="L481" s="1"/>
      <c r="M481" s="1">
        <v>500</v>
      </c>
      <c r="N481" s="1">
        <v>100</v>
      </c>
      <c r="O481" s="1" t="s">
        <v>1371</v>
      </c>
      <c r="P481" s="1" t="s">
        <v>1542</v>
      </c>
      <c r="Q481" s="1" t="b">
        <v>0</v>
      </c>
      <c r="R481" s="1" t="s">
        <v>1486</v>
      </c>
      <c r="S481" s="1"/>
      <c r="T481" s="1"/>
      <c r="U481" s="1"/>
      <c r="V481" s="1"/>
      <c r="W481" s="1" t="s">
        <v>1946</v>
      </c>
      <c r="X481" s="1">
        <v>1</v>
      </c>
    </row>
    <row r="482" spans="1:24" hidden="1" x14ac:dyDescent="0.35">
      <c r="A482" s="1" t="s">
        <v>40</v>
      </c>
      <c r="B482" s="1" t="s">
        <v>1437</v>
      </c>
      <c r="C482" s="1" t="s">
        <v>2040</v>
      </c>
      <c r="D482" s="1"/>
      <c r="E482" s="1"/>
      <c r="F482" s="1" t="s">
        <v>1484</v>
      </c>
      <c r="G482" s="1" t="s">
        <v>1439</v>
      </c>
      <c r="H482" s="1" t="s">
        <v>22</v>
      </c>
      <c r="I482" s="1" t="s">
        <v>119</v>
      </c>
      <c r="J482" s="1" t="s">
        <v>1774</v>
      </c>
      <c r="K482" s="1">
        <v>25</v>
      </c>
      <c r="L482" s="1"/>
      <c r="M482" s="1">
        <v>500</v>
      </c>
      <c r="N482" s="1">
        <v>100</v>
      </c>
      <c r="O482" s="1" t="s">
        <v>1371</v>
      </c>
      <c r="P482" s="1" t="s">
        <v>1542</v>
      </c>
      <c r="Q482" s="1" t="b">
        <v>0</v>
      </c>
      <c r="R482" s="1" t="s">
        <v>1486</v>
      </c>
      <c r="S482" s="1"/>
      <c r="T482" s="1"/>
      <c r="U482" s="1"/>
      <c r="V482" s="1"/>
      <c r="W482" s="1" t="s">
        <v>1946</v>
      </c>
      <c r="X482" s="1">
        <v>1</v>
      </c>
    </row>
    <row r="483" spans="1:24" hidden="1" x14ac:dyDescent="0.35">
      <c r="A483" s="1" t="s">
        <v>40</v>
      </c>
      <c r="B483" s="1" t="s">
        <v>1437</v>
      </c>
      <c r="C483" s="1" t="s">
        <v>2041</v>
      </c>
      <c r="D483" s="1"/>
      <c r="E483" s="1"/>
      <c r="F483" s="1" t="s">
        <v>1484</v>
      </c>
      <c r="G483" s="1" t="s">
        <v>1439</v>
      </c>
      <c r="H483" s="1" t="s">
        <v>22</v>
      </c>
      <c r="I483" s="1" t="s">
        <v>119</v>
      </c>
      <c r="J483" s="1" t="s">
        <v>1774</v>
      </c>
      <c r="K483" s="1">
        <v>50</v>
      </c>
      <c r="L483" s="1"/>
      <c r="M483" s="1">
        <v>500</v>
      </c>
      <c r="N483" s="1">
        <v>100</v>
      </c>
      <c r="O483" s="1" t="s">
        <v>1371</v>
      </c>
      <c r="P483" s="1" t="s">
        <v>1542</v>
      </c>
      <c r="Q483" s="1" t="b">
        <v>0</v>
      </c>
      <c r="R483" s="1" t="s">
        <v>1486</v>
      </c>
      <c r="S483" s="1"/>
      <c r="T483" s="1"/>
      <c r="U483" s="1"/>
      <c r="V483" s="1"/>
      <c r="W483" s="1" t="s">
        <v>1946</v>
      </c>
      <c r="X483" s="1">
        <v>1</v>
      </c>
    </row>
    <row r="484" spans="1:24" x14ac:dyDescent="0.35">
      <c r="A484" s="1" t="s">
        <v>40</v>
      </c>
      <c r="B484" s="1" t="s">
        <v>1456</v>
      </c>
      <c r="C484" s="1" t="s">
        <v>2042</v>
      </c>
      <c r="D484" s="1"/>
      <c r="E484" s="1"/>
      <c r="F484" s="1" t="s">
        <v>1537</v>
      </c>
      <c r="G484" s="1"/>
      <c r="H484" s="1" t="s">
        <v>22</v>
      </c>
      <c r="I484" s="1">
        <v>3</v>
      </c>
      <c r="J484" s="1" t="s">
        <v>1679</v>
      </c>
      <c r="K484" s="1">
        <v>3</v>
      </c>
      <c r="L484" s="1"/>
      <c r="M484" s="1">
        <v>3000</v>
      </c>
      <c r="N484" s="1">
        <v>125</v>
      </c>
      <c r="O484" s="1" t="s">
        <v>139</v>
      </c>
      <c r="P484" s="1" t="s">
        <v>1485</v>
      </c>
      <c r="Q484" s="1" t="b">
        <v>0</v>
      </c>
      <c r="R484" s="1" t="s">
        <v>1486</v>
      </c>
      <c r="S484" s="1"/>
      <c r="T484" s="1">
        <v>1</v>
      </c>
      <c r="U484" s="1"/>
      <c r="V484" s="1"/>
      <c r="W484" s="1" t="s">
        <v>2043</v>
      </c>
      <c r="X484" s="1">
        <v>1</v>
      </c>
    </row>
    <row r="485" spans="1:24" x14ac:dyDescent="0.35">
      <c r="A485" s="1" t="s">
        <v>40</v>
      </c>
      <c r="B485" s="1" t="s">
        <v>1456</v>
      </c>
      <c r="C485" s="1" t="s">
        <v>2044</v>
      </c>
      <c r="D485" s="1"/>
      <c r="E485" s="1"/>
      <c r="F485" s="1" t="s">
        <v>1537</v>
      </c>
      <c r="G485" s="1"/>
      <c r="H485" s="1" t="s">
        <v>22</v>
      </c>
      <c r="I485" s="1">
        <v>3</v>
      </c>
      <c r="J485" s="1" t="s">
        <v>1679</v>
      </c>
      <c r="K485" s="1">
        <v>50</v>
      </c>
      <c r="L485" s="1"/>
      <c r="M485" s="1">
        <v>3000</v>
      </c>
      <c r="N485" s="1">
        <v>125</v>
      </c>
      <c r="O485" s="1" t="s">
        <v>139</v>
      </c>
      <c r="P485" s="1" t="s">
        <v>1485</v>
      </c>
      <c r="Q485" s="1" t="b">
        <v>0</v>
      </c>
      <c r="R485" s="1" t="s">
        <v>1486</v>
      </c>
      <c r="S485" s="1"/>
      <c r="T485" s="1">
        <v>1</v>
      </c>
      <c r="U485" s="1"/>
      <c r="V485" s="1"/>
      <c r="W485" s="1" t="s">
        <v>2045</v>
      </c>
      <c r="X485" s="1">
        <v>1</v>
      </c>
    </row>
    <row r="486" spans="1:24" hidden="1" x14ac:dyDescent="0.35">
      <c r="A486" s="1" t="s">
        <v>40</v>
      </c>
      <c r="B486" s="1" t="s">
        <v>1456</v>
      </c>
      <c r="C486" s="1" t="s">
        <v>2046</v>
      </c>
      <c r="D486" s="1"/>
      <c r="E486" s="1"/>
      <c r="F486" s="1" t="s">
        <v>1484</v>
      </c>
      <c r="G486" s="1" t="s">
        <v>1458</v>
      </c>
      <c r="H486" s="1" t="s">
        <v>22</v>
      </c>
      <c r="I486" s="1">
        <v>1</v>
      </c>
      <c r="J486" s="1" t="s">
        <v>1679</v>
      </c>
      <c r="K486" s="1">
        <v>3</v>
      </c>
      <c r="L486" s="1"/>
      <c r="M486" s="1">
        <v>3000</v>
      </c>
      <c r="N486" s="1">
        <v>125</v>
      </c>
      <c r="O486" s="1" t="s">
        <v>139</v>
      </c>
      <c r="P486" s="1" t="s">
        <v>1485</v>
      </c>
      <c r="Q486" s="1" t="b">
        <v>0</v>
      </c>
      <c r="R486" s="1" t="s">
        <v>1486</v>
      </c>
      <c r="S486" s="1"/>
      <c r="T486" s="1">
        <v>1</v>
      </c>
      <c r="U486" s="1"/>
      <c r="V486" s="1"/>
      <c r="W486" s="1" t="s">
        <v>2047</v>
      </c>
      <c r="X486" s="1">
        <v>1</v>
      </c>
    </row>
    <row r="487" spans="1:24" x14ac:dyDescent="0.35">
      <c r="A487" s="1" t="s">
        <v>40</v>
      </c>
      <c r="B487" s="1" t="s">
        <v>1456</v>
      </c>
      <c r="C487" s="1" t="s">
        <v>2048</v>
      </c>
      <c r="D487" s="1"/>
      <c r="E487" s="1"/>
      <c r="F487" s="1" t="s">
        <v>1537</v>
      </c>
      <c r="G487" s="1"/>
      <c r="H487" s="1" t="s">
        <v>22</v>
      </c>
      <c r="I487" s="1">
        <v>3</v>
      </c>
      <c r="J487" s="1" t="s">
        <v>1679</v>
      </c>
      <c r="K487" s="1">
        <v>1</v>
      </c>
      <c r="L487" s="1"/>
      <c r="M487" s="1">
        <v>3000</v>
      </c>
      <c r="N487" s="1">
        <v>125</v>
      </c>
      <c r="O487" s="1" t="s">
        <v>139</v>
      </c>
      <c r="P487" s="1" t="s">
        <v>1485</v>
      </c>
      <c r="Q487" s="1" t="b">
        <v>0</v>
      </c>
      <c r="R487" s="1" t="s">
        <v>1486</v>
      </c>
      <c r="S487" s="1"/>
      <c r="T487" s="1">
        <v>1</v>
      </c>
      <c r="U487" s="1"/>
      <c r="V487" s="1"/>
      <c r="W487" s="1" t="s">
        <v>2043</v>
      </c>
      <c r="X487" s="1">
        <v>1</v>
      </c>
    </row>
    <row r="488" spans="1:24" hidden="1" x14ac:dyDescent="0.35">
      <c r="A488" s="1" t="s">
        <v>40</v>
      </c>
      <c r="B488" s="1" t="s">
        <v>1456</v>
      </c>
      <c r="C488" s="1" t="s">
        <v>2049</v>
      </c>
      <c r="D488" s="1"/>
      <c r="E488" s="1"/>
      <c r="F488" s="1" t="s">
        <v>1484</v>
      </c>
      <c r="G488" s="1" t="s">
        <v>1458</v>
      </c>
      <c r="H488" s="1" t="s">
        <v>22</v>
      </c>
      <c r="I488" s="1">
        <v>1</v>
      </c>
      <c r="J488" s="1" t="s">
        <v>1679</v>
      </c>
      <c r="K488" s="1">
        <v>35</v>
      </c>
      <c r="L488" s="1"/>
      <c r="M488" s="1">
        <v>3000</v>
      </c>
      <c r="N488" s="1">
        <v>125</v>
      </c>
      <c r="O488" s="1" t="s">
        <v>139</v>
      </c>
      <c r="P488" s="1" t="s">
        <v>1485</v>
      </c>
      <c r="Q488" s="1" t="b">
        <v>0</v>
      </c>
      <c r="R488" s="1" t="s">
        <v>1486</v>
      </c>
      <c r="S488" s="1"/>
      <c r="T488" s="1">
        <v>1</v>
      </c>
      <c r="U488" s="1"/>
      <c r="V488" s="1"/>
      <c r="W488" s="1" t="s">
        <v>2047</v>
      </c>
      <c r="X488" s="1">
        <v>1</v>
      </c>
    </row>
    <row r="489" spans="1:24" x14ac:dyDescent="0.35">
      <c r="A489" s="1" t="s">
        <v>40</v>
      </c>
      <c r="B489" s="1" t="s">
        <v>1456</v>
      </c>
      <c r="C489" s="1" t="s">
        <v>2050</v>
      </c>
      <c r="D489" s="1"/>
      <c r="E489" s="1"/>
      <c r="F489" s="1" t="s">
        <v>1537</v>
      </c>
      <c r="G489" s="1"/>
      <c r="H489" s="1" t="s">
        <v>22</v>
      </c>
      <c r="I489" s="1">
        <v>1</v>
      </c>
      <c r="J489" s="1" t="s">
        <v>1679</v>
      </c>
      <c r="K489" s="1">
        <v>1000</v>
      </c>
      <c r="L489" s="1"/>
      <c r="M489" s="1">
        <v>3000</v>
      </c>
      <c r="N489" s="1">
        <v>125</v>
      </c>
      <c r="O489" s="1" t="s">
        <v>139</v>
      </c>
      <c r="P489" s="1" t="s">
        <v>1485</v>
      </c>
      <c r="Q489" s="1" t="b">
        <v>0</v>
      </c>
      <c r="R489" s="1" t="s">
        <v>1486</v>
      </c>
      <c r="S489" s="1"/>
      <c r="T489" s="1">
        <v>1</v>
      </c>
      <c r="U489" s="1"/>
      <c r="V489" s="1"/>
      <c r="W489" s="1" t="s">
        <v>2051</v>
      </c>
      <c r="X489" s="1">
        <v>1</v>
      </c>
    </row>
    <row r="490" spans="1:24" x14ac:dyDescent="0.35">
      <c r="A490" s="1" t="s">
        <v>40</v>
      </c>
      <c r="B490" s="1" t="s">
        <v>1456</v>
      </c>
      <c r="C490" s="1" t="s">
        <v>2052</v>
      </c>
      <c r="D490" s="1"/>
      <c r="E490" s="1"/>
      <c r="F490" s="1" t="s">
        <v>1537</v>
      </c>
      <c r="G490" s="1"/>
      <c r="H490" s="1" t="s">
        <v>22</v>
      </c>
      <c r="I490" s="1">
        <v>2</v>
      </c>
      <c r="J490" s="1" t="s">
        <v>1679</v>
      </c>
      <c r="K490" s="1">
        <v>30</v>
      </c>
      <c r="L490" s="1"/>
      <c r="M490" s="1">
        <v>3000</v>
      </c>
      <c r="N490" s="1">
        <v>125</v>
      </c>
      <c r="O490" s="1" t="s">
        <v>139</v>
      </c>
      <c r="P490" s="1" t="s">
        <v>1485</v>
      </c>
      <c r="Q490" s="1" t="b">
        <v>0</v>
      </c>
      <c r="R490" s="1" t="s">
        <v>1486</v>
      </c>
      <c r="S490" s="1"/>
      <c r="T490" s="1">
        <v>1</v>
      </c>
      <c r="U490" s="1"/>
      <c r="V490" s="1"/>
      <c r="W490" s="1" t="s">
        <v>2043</v>
      </c>
      <c r="X490" s="1">
        <v>1</v>
      </c>
    </row>
    <row r="491" spans="1:24" x14ac:dyDescent="0.35">
      <c r="A491" s="1" t="s">
        <v>40</v>
      </c>
      <c r="B491" s="1" t="s">
        <v>1456</v>
      </c>
      <c r="C491" s="1" t="s">
        <v>2053</v>
      </c>
      <c r="D491" s="1"/>
      <c r="E491" s="1"/>
      <c r="F491" s="1" t="s">
        <v>1537</v>
      </c>
      <c r="G491" s="1"/>
      <c r="H491" s="1" t="s">
        <v>22</v>
      </c>
      <c r="I491" s="1">
        <v>3</v>
      </c>
      <c r="J491" s="1" t="s">
        <v>1679</v>
      </c>
      <c r="K491" s="1">
        <v>1200</v>
      </c>
      <c r="L491" s="1"/>
      <c r="M491" s="1">
        <v>3000</v>
      </c>
      <c r="N491" s="1">
        <v>125</v>
      </c>
      <c r="O491" s="1" t="s">
        <v>139</v>
      </c>
      <c r="P491" s="1" t="s">
        <v>1485</v>
      </c>
      <c r="Q491" s="1" t="b">
        <v>0</v>
      </c>
      <c r="R491" s="1" t="s">
        <v>1486</v>
      </c>
      <c r="S491" s="1"/>
      <c r="T491" s="1">
        <v>1</v>
      </c>
      <c r="U491" s="1"/>
      <c r="V491" s="1"/>
      <c r="W491" s="1" t="s">
        <v>2054</v>
      </c>
      <c r="X491" s="1">
        <v>1</v>
      </c>
    </row>
    <row r="492" spans="1:24" x14ac:dyDescent="0.35">
      <c r="A492" s="1" t="s">
        <v>40</v>
      </c>
      <c r="B492" s="1" t="s">
        <v>1456</v>
      </c>
      <c r="C492" s="1" t="s">
        <v>2055</v>
      </c>
      <c r="D492" s="1"/>
      <c r="E492" s="1"/>
      <c r="F492" s="1" t="s">
        <v>1537</v>
      </c>
      <c r="G492" s="1"/>
      <c r="H492" s="1" t="s">
        <v>22</v>
      </c>
      <c r="I492" s="1">
        <v>1</v>
      </c>
      <c r="J492" s="1" t="s">
        <v>1679</v>
      </c>
      <c r="K492" s="1">
        <v>400</v>
      </c>
      <c r="L492" s="1"/>
      <c r="M492" s="1">
        <v>3000</v>
      </c>
      <c r="N492" s="1">
        <v>125</v>
      </c>
      <c r="O492" s="1" t="s">
        <v>139</v>
      </c>
      <c r="P492" s="1" t="s">
        <v>1485</v>
      </c>
      <c r="Q492" s="1" t="b">
        <v>0</v>
      </c>
      <c r="R492" s="1" t="s">
        <v>1486</v>
      </c>
      <c r="S492" s="1"/>
      <c r="T492" s="1">
        <v>1</v>
      </c>
      <c r="U492" s="1"/>
      <c r="V492" s="1"/>
      <c r="W492" s="1" t="s">
        <v>2054</v>
      </c>
      <c r="X492" s="1">
        <v>1</v>
      </c>
    </row>
    <row r="493" spans="1:24" x14ac:dyDescent="0.35">
      <c r="A493" s="1" t="s">
        <v>40</v>
      </c>
      <c r="B493" s="1" t="s">
        <v>1456</v>
      </c>
      <c r="C493" s="1" t="s">
        <v>2056</v>
      </c>
      <c r="D493" s="1"/>
      <c r="E493" s="1"/>
      <c r="F493" s="1" t="s">
        <v>1537</v>
      </c>
      <c r="G493" s="1"/>
      <c r="H493" s="1" t="s">
        <v>22</v>
      </c>
      <c r="I493" s="1">
        <v>3</v>
      </c>
      <c r="J493" s="1" t="s">
        <v>1679</v>
      </c>
      <c r="K493" s="1">
        <v>25</v>
      </c>
      <c r="L493" s="1"/>
      <c r="M493" s="1">
        <v>3000</v>
      </c>
      <c r="N493" s="1">
        <v>125</v>
      </c>
      <c r="O493" s="1" t="s">
        <v>139</v>
      </c>
      <c r="P493" s="1" t="s">
        <v>1485</v>
      </c>
      <c r="Q493" s="1" t="b">
        <v>0</v>
      </c>
      <c r="R493" s="1" t="s">
        <v>1486</v>
      </c>
      <c r="S493" s="1"/>
      <c r="T493" s="1">
        <v>1</v>
      </c>
      <c r="U493" s="1"/>
      <c r="V493" s="1"/>
      <c r="W493" s="1" t="s">
        <v>2054</v>
      </c>
      <c r="X493" s="1">
        <v>1</v>
      </c>
    </row>
    <row r="494" spans="1:24" hidden="1" x14ac:dyDescent="0.35">
      <c r="A494" s="1" t="s">
        <v>40</v>
      </c>
      <c r="B494" s="1" t="s">
        <v>1456</v>
      </c>
      <c r="C494" s="1" t="s">
        <v>2057</v>
      </c>
      <c r="D494" s="1"/>
      <c r="E494" s="1"/>
      <c r="F494" s="1" t="s">
        <v>1484</v>
      </c>
      <c r="G494" s="1" t="s">
        <v>1458</v>
      </c>
      <c r="H494" s="1" t="s">
        <v>22</v>
      </c>
      <c r="I494" s="1">
        <v>3</v>
      </c>
      <c r="J494" s="1" t="s">
        <v>1679</v>
      </c>
      <c r="K494" s="1">
        <v>25</v>
      </c>
      <c r="L494" s="1"/>
      <c r="M494" s="1">
        <v>3000</v>
      </c>
      <c r="N494" s="1">
        <v>125</v>
      </c>
      <c r="O494" s="1" t="s">
        <v>139</v>
      </c>
      <c r="P494" s="1" t="s">
        <v>1485</v>
      </c>
      <c r="Q494" s="1" t="b">
        <v>0</v>
      </c>
      <c r="R494" s="1" t="s">
        <v>1486</v>
      </c>
      <c r="S494" s="1"/>
      <c r="T494" s="1">
        <v>1</v>
      </c>
      <c r="U494" s="1"/>
      <c r="V494" s="1"/>
      <c r="W494" s="1" t="s">
        <v>2047</v>
      </c>
      <c r="X494" s="1">
        <v>1</v>
      </c>
    </row>
    <row r="495" spans="1:24" x14ac:dyDescent="0.35">
      <c r="A495" s="1" t="s">
        <v>40</v>
      </c>
      <c r="B495" s="1" t="s">
        <v>1456</v>
      </c>
      <c r="C495" s="1" t="s">
        <v>2058</v>
      </c>
      <c r="D495" s="1"/>
      <c r="E495" s="1"/>
      <c r="F495" s="1" t="s">
        <v>1537</v>
      </c>
      <c r="G495" s="1"/>
      <c r="H495" s="1" t="s">
        <v>22</v>
      </c>
      <c r="I495" s="1">
        <v>2</v>
      </c>
      <c r="J495" s="1" t="s">
        <v>1679</v>
      </c>
      <c r="K495" s="1">
        <v>20</v>
      </c>
      <c r="L495" s="1"/>
      <c r="M495" s="1">
        <v>3000</v>
      </c>
      <c r="N495" s="1">
        <v>125</v>
      </c>
      <c r="O495" s="1" t="s">
        <v>139</v>
      </c>
      <c r="P495" s="1" t="s">
        <v>1485</v>
      </c>
      <c r="Q495" s="1" t="b">
        <v>0</v>
      </c>
      <c r="R495" s="1" t="s">
        <v>1486</v>
      </c>
      <c r="S495" s="1"/>
      <c r="T495" s="1">
        <v>1</v>
      </c>
      <c r="U495" s="1"/>
      <c r="V495" s="1"/>
      <c r="W495" s="1" t="s">
        <v>2045</v>
      </c>
      <c r="X495" s="1">
        <v>1</v>
      </c>
    </row>
    <row r="496" spans="1:24" hidden="1" x14ac:dyDescent="0.35">
      <c r="A496" s="1" t="s">
        <v>40</v>
      </c>
      <c r="B496" s="1" t="s">
        <v>1456</v>
      </c>
      <c r="C496" s="1" t="s">
        <v>2059</v>
      </c>
      <c r="D496" s="1"/>
      <c r="E496" s="1"/>
      <c r="F496" s="1" t="s">
        <v>1484</v>
      </c>
      <c r="G496" s="1" t="s">
        <v>1458</v>
      </c>
      <c r="H496" s="1" t="s">
        <v>22</v>
      </c>
      <c r="I496" s="1">
        <v>3</v>
      </c>
      <c r="J496" s="1" t="s">
        <v>1679</v>
      </c>
      <c r="K496" s="1">
        <v>100</v>
      </c>
      <c r="L496" s="1"/>
      <c r="M496" s="1">
        <v>3000</v>
      </c>
      <c r="N496" s="1">
        <v>125</v>
      </c>
      <c r="O496" s="1" t="s">
        <v>139</v>
      </c>
      <c r="P496" s="1" t="s">
        <v>1485</v>
      </c>
      <c r="Q496" s="1" t="b">
        <v>0</v>
      </c>
      <c r="R496" s="1" t="s">
        <v>1486</v>
      </c>
      <c r="S496" s="1"/>
      <c r="T496" s="1">
        <v>1</v>
      </c>
      <c r="U496" s="1"/>
      <c r="V496" s="1"/>
      <c r="W496" s="1" t="s">
        <v>2047</v>
      </c>
      <c r="X496" s="1">
        <v>1</v>
      </c>
    </row>
    <row r="497" spans="1:24" x14ac:dyDescent="0.35">
      <c r="A497" s="1" t="s">
        <v>40</v>
      </c>
      <c r="B497" s="1" t="s">
        <v>1456</v>
      </c>
      <c r="C497" s="1" t="s">
        <v>2060</v>
      </c>
      <c r="D497" s="1"/>
      <c r="E497" s="1"/>
      <c r="F497" s="1" t="s">
        <v>1537</v>
      </c>
      <c r="G497" s="1"/>
      <c r="H497" s="1" t="s">
        <v>22</v>
      </c>
      <c r="I497" s="1">
        <v>3</v>
      </c>
      <c r="J497" s="1" t="s">
        <v>1679</v>
      </c>
      <c r="K497" s="1">
        <v>1</v>
      </c>
      <c r="L497" s="1"/>
      <c r="M497" s="1">
        <v>3000</v>
      </c>
      <c r="N497" s="1">
        <v>125</v>
      </c>
      <c r="O497" s="1" t="s">
        <v>139</v>
      </c>
      <c r="P497" s="1" t="s">
        <v>1485</v>
      </c>
      <c r="Q497" s="1" t="b">
        <v>0</v>
      </c>
      <c r="R497" s="1" t="s">
        <v>1486</v>
      </c>
      <c r="S497" s="1"/>
      <c r="T497" s="1">
        <v>1</v>
      </c>
      <c r="U497" s="1"/>
      <c r="V497" s="1"/>
      <c r="W497" s="1" t="s">
        <v>2043</v>
      </c>
      <c r="X497" s="1">
        <v>1</v>
      </c>
    </row>
    <row r="498" spans="1:24" x14ac:dyDescent="0.35">
      <c r="A498" s="1" t="s">
        <v>40</v>
      </c>
      <c r="B498" s="1" t="s">
        <v>1456</v>
      </c>
      <c r="C498" s="1" t="s">
        <v>2061</v>
      </c>
      <c r="D498" s="1"/>
      <c r="E498" s="1"/>
      <c r="F498" s="1" t="s">
        <v>1537</v>
      </c>
      <c r="G498" s="1"/>
      <c r="H498" s="1" t="s">
        <v>22</v>
      </c>
      <c r="I498" s="1">
        <v>2</v>
      </c>
      <c r="J498" s="1" t="s">
        <v>1679</v>
      </c>
      <c r="K498" s="1">
        <v>100</v>
      </c>
      <c r="L498" s="1"/>
      <c r="M498" s="1">
        <v>3000</v>
      </c>
      <c r="N498" s="1">
        <v>125</v>
      </c>
      <c r="O498" s="1" t="s">
        <v>139</v>
      </c>
      <c r="P498" s="1" t="s">
        <v>1485</v>
      </c>
      <c r="Q498" s="1" t="b">
        <v>0</v>
      </c>
      <c r="R498" s="1" t="s">
        <v>1486</v>
      </c>
      <c r="S498" s="1"/>
      <c r="T498" s="1">
        <v>1</v>
      </c>
      <c r="U498" s="1"/>
      <c r="V498" s="1"/>
      <c r="W498" s="1" t="s">
        <v>2045</v>
      </c>
      <c r="X498" s="1">
        <v>1</v>
      </c>
    </row>
    <row r="499" spans="1:24" x14ac:dyDescent="0.35">
      <c r="A499" s="1" t="s">
        <v>40</v>
      </c>
      <c r="B499" s="1" t="s">
        <v>1456</v>
      </c>
      <c r="C499" s="1" t="s">
        <v>2062</v>
      </c>
      <c r="D499" s="1"/>
      <c r="E499" s="1"/>
      <c r="F499" s="1" t="s">
        <v>1537</v>
      </c>
      <c r="G499" s="1"/>
      <c r="H499" s="1" t="s">
        <v>22</v>
      </c>
      <c r="I499" s="1">
        <v>3</v>
      </c>
      <c r="J499" s="1" t="s">
        <v>1679</v>
      </c>
      <c r="K499" s="1">
        <v>20</v>
      </c>
      <c r="L499" s="1"/>
      <c r="M499" s="1">
        <v>3000</v>
      </c>
      <c r="N499" s="1">
        <v>125</v>
      </c>
      <c r="O499" s="1" t="s">
        <v>139</v>
      </c>
      <c r="P499" s="1" t="s">
        <v>1485</v>
      </c>
      <c r="Q499" s="1" t="b">
        <v>0</v>
      </c>
      <c r="R499" s="1" t="s">
        <v>1486</v>
      </c>
      <c r="S499" s="1"/>
      <c r="T499" s="1">
        <v>1</v>
      </c>
      <c r="U499" s="1"/>
      <c r="V499" s="1"/>
      <c r="W499" s="1" t="s">
        <v>2043</v>
      </c>
      <c r="X499" s="1">
        <v>1</v>
      </c>
    </row>
    <row r="500" spans="1:24" x14ac:dyDescent="0.35">
      <c r="A500" s="1" t="s">
        <v>40</v>
      </c>
      <c r="B500" s="1" t="s">
        <v>1456</v>
      </c>
      <c r="C500" s="1" t="s">
        <v>2063</v>
      </c>
      <c r="D500" s="1"/>
      <c r="E500" s="1"/>
      <c r="F500" s="1" t="s">
        <v>1537</v>
      </c>
      <c r="G500" s="1"/>
      <c r="H500" s="1" t="s">
        <v>22</v>
      </c>
      <c r="I500" s="1">
        <v>2</v>
      </c>
      <c r="J500" s="1" t="s">
        <v>1679</v>
      </c>
      <c r="K500" s="1">
        <v>20</v>
      </c>
      <c r="L500" s="1"/>
      <c r="M500" s="1">
        <v>3000</v>
      </c>
      <c r="N500" s="1">
        <v>125</v>
      </c>
      <c r="O500" s="1" t="s">
        <v>139</v>
      </c>
      <c r="P500" s="1" t="s">
        <v>1485</v>
      </c>
      <c r="Q500" s="1" t="b">
        <v>0</v>
      </c>
      <c r="R500" s="1" t="s">
        <v>1486</v>
      </c>
      <c r="S500" s="1"/>
      <c r="T500" s="1">
        <v>1</v>
      </c>
      <c r="U500" s="1"/>
      <c r="V500" s="1"/>
      <c r="W500" s="1" t="s">
        <v>2064</v>
      </c>
      <c r="X500" s="1">
        <v>1</v>
      </c>
    </row>
    <row r="501" spans="1:24" x14ac:dyDescent="0.35">
      <c r="A501" s="1" t="s">
        <v>40</v>
      </c>
      <c r="B501" s="1" t="s">
        <v>1456</v>
      </c>
      <c r="C501" s="1" t="s">
        <v>2065</v>
      </c>
      <c r="D501" s="1"/>
      <c r="E501" s="1"/>
      <c r="F501" s="1" t="s">
        <v>1537</v>
      </c>
      <c r="G501" s="1"/>
      <c r="H501" s="1" t="s">
        <v>22</v>
      </c>
      <c r="I501" s="1">
        <v>3</v>
      </c>
      <c r="J501" s="1" t="s">
        <v>1679</v>
      </c>
      <c r="K501" s="1">
        <v>100</v>
      </c>
      <c r="L501" s="1"/>
      <c r="M501" s="1">
        <v>3000</v>
      </c>
      <c r="N501" s="1">
        <v>125</v>
      </c>
      <c r="O501" s="1" t="s">
        <v>139</v>
      </c>
      <c r="P501" s="1" t="s">
        <v>1485</v>
      </c>
      <c r="Q501" s="1" t="b">
        <v>0</v>
      </c>
      <c r="R501" s="1" t="s">
        <v>1486</v>
      </c>
      <c r="S501" s="1"/>
      <c r="T501" s="1">
        <v>1</v>
      </c>
      <c r="U501" s="1"/>
      <c r="V501" s="1"/>
      <c r="W501" s="1" t="s">
        <v>2045</v>
      </c>
      <c r="X501" s="1">
        <v>1</v>
      </c>
    </row>
    <row r="502" spans="1:24" x14ac:dyDescent="0.35">
      <c r="A502" s="1" t="s">
        <v>40</v>
      </c>
      <c r="B502" s="1" t="s">
        <v>1456</v>
      </c>
      <c r="C502" s="1" t="s">
        <v>2066</v>
      </c>
      <c r="D502" s="1"/>
      <c r="E502" s="1"/>
      <c r="F502" s="1" t="s">
        <v>1537</v>
      </c>
      <c r="G502" s="1"/>
      <c r="H502" s="1" t="s">
        <v>22</v>
      </c>
      <c r="I502" s="1">
        <v>1</v>
      </c>
      <c r="J502" s="1" t="s">
        <v>1679</v>
      </c>
      <c r="K502" s="1">
        <v>10</v>
      </c>
      <c r="L502" s="1"/>
      <c r="M502" s="1">
        <v>3000</v>
      </c>
      <c r="N502" s="1">
        <v>125</v>
      </c>
      <c r="O502" s="1" t="s">
        <v>139</v>
      </c>
      <c r="P502" s="1" t="s">
        <v>1485</v>
      </c>
      <c r="Q502" s="1" t="b">
        <v>0</v>
      </c>
      <c r="R502" s="1" t="s">
        <v>1486</v>
      </c>
      <c r="S502" s="1"/>
      <c r="T502" s="1">
        <v>1</v>
      </c>
      <c r="U502" s="1"/>
      <c r="V502" s="1"/>
      <c r="W502" s="1" t="s">
        <v>2045</v>
      </c>
      <c r="X502" s="1">
        <v>1</v>
      </c>
    </row>
    <row r="503" spans="1:24" x14ac:dyDescent="0.35">
      <c r="A503" s="1" t="s">
        <v>40</v>
      </c>
      <c r="B503" s="1" t="s">
        <v>1456</v>
      </c>
      <c r="C503" s="1" t="s">
        <v>2067</v>
      </c>
      <c r="D503" s="1"/>
      <c r="E503" s="1"/>
      <c r="F503" s="1" t="s">
        <v>1537</v>
      </c>
      <c r="G503" s="1"/>
      <c r="H503" s="1" t="s">
        <v>22</v>
      </c>
      <c r="I503" s="1">
        <v>3</v>
      </c>
      <c r="J503" s="1" t="s">
        <v>1679</v>
      </c>
      <c r="K503" s="1">
        <v>750</v>
      </c>
      <c r="L503" s="1"/>
      <c r="M503" s="1">
        <v>3000</v>
      </c>
      <c r="N503" s="1">
        <v>125</v>
      </c>
      <c r="O503" s="1" t="s">
        <v>139</v>
      </c>
      <c r="P503" s="1" t="s">
        <v>1485</v>
      </c>
      <c r="Q503" s="1" t="b">
        <v>0</v>
      </c>
      <c r="R503" s="1" t="s">
        <v>1486</v>
      </c>
      <c r="S503" s="1"/>
      <c r="T503" s="1">
        <v>1</v>
      </c>
      <c r="U503" s="1"/>
      <c r="V503" s="1"/>
      <c r="W503" s="1" t="s">
        <v>2068</v>
      </c>
      <c r="X503" s="1">
        <v>1</v>
      </c>
    </row>
    <row r="504" spans="1:24" x14ac:dyDescent="0.35">
      <c r="A504" s="1" t="s">
        <v>40</v>
      </c>
      <c r="B504" s="1" t="s">
        <v>1456</v>
      </c>
      <c r="C504" s="1" t="s">
        <v>2069</v>
      </c>
      <c r="D504" s="1"/>
      <c r="E504" s="1"/>
      <c r="F504" s="1" t="s">
        <v>1537</v>
      </c>
      <c r="G504" s="1"/>
      <c r="H504" s="1" t="s">
        <v>22</v>
      </c>
      <c r="I504" s="1">
        <v>3</v>
      </c>
      <c r="J504" s="1" t="s">
        <v>1679</v>
      </c>
      <c r="K504" s="1">
        <v>20</v>
      </c>
      <c r="L504" s="1"/>
      <c r="M504" s="1">
        <v>3000</v>
      </c>
      <c r="N504" s="1">
        <v>125</v>
      </c>
      <c r="O504" s="1" t="s">
        <v>139</v>
      </c>
      <c r="P504" s="1" t="s">
        <v>1485</v>
      </c>
      <c r="Q504" s="1" t="b">
        <v>0</v>
      </c>
      <c r="R504" s="1" t="s">
        <v>1486</v>
      </c>
      <c r="S504" s="1"/>
      <c r="T504" s="1">
        <v>1</v>
      </c>
      <c r="U504" s="1"/>
      <c r="V504" s="1"/>
      <c r="W504" s="1" t="s">
        <v>2070</v>
      </c>
      <c r="X504" s="1">
        <v>1</v>
      </c>
    </row>
    <row r="505" spans="1:24" x14ac:dyDescent="0.35">
      <c r="A505" s="1" t="s">
        <v>40</v>
      </c>
      <c r="B505" s="1" t="s">
        <v>1456</v>
      </c>
      <c r="C505" s="1" t="s">
        <v>2071</v>
      </c>
      <c r="D505" s="1"/>
      <c r="E505" s="1"/>
      <c r="F505" s="1" t="s">
        <v>1537</v>
      </c>
      <c r="G505" s="1"/>
      <c r="H505" s="1" t="s">
        <v>22</v>
      </c>
      <c r="I505" s="1">
        <v>3</v>
      </c>
      <c r="J505" s="1" t="s">
        <v>1679</v>
      </c>
      <c r="K505" s="1">
        <v>100</v>
      </c>
      <c r="L505" s="1"/>
      <c r="M505" s="1">
        <v>3000</v>
      </c>
      <c r="N505" s="1">
        <v>125</v>
      </c>
      <c r="O505" s="1" t="s">
        <v>139</v>
      </c>
      <c r="P505" s="1" t="s">
        <v>1485</v>
      </c>
      <c r="Q505" s="1" t="b">
        <v>0</v>
      </c>
      <c r="R505" s="1" t="s">
        <v>1486</v>
      </c>
      <c r="S505" s="1"/>
      <c r="T505" s="1">
        <v>1</v>
      </c>
      <c r="U505" s="1"/>
      <c r="V505" s="1"/>
      <c r="W505" s="1" t="s">
        <v>2072</v>
      </c>
      <c r="X505" s="1">
        <v>1</v>
      </c>
    </row>
    <row r="506" spans="1:24" x14ac:dyDescent="0.35">
      <c r="A506" s="1" t="s">
        <v>40</v>
      </c>
      <c r="B506" s="1" t="s">
        <v>1456</v>
      </c>
      <c r="C506" s="1" t="s">
        <v>2073</v>
      </c>
      <c r="D506" s="1"/>
      <c r="E506" s="1"/>
      <c r="F506" s="1" t="s">
        <v>1537</v>
      </c>
      <c r="G506" s="1"/>
      <c r="H506" s="1" t="s">
        <v>22</v>
      </c>
      <c r="I506" s="1">
        <v>1</v>
      </c>
      <c r="J506" s="1" t="s">
        <v>1679</v>
      </c>
      <c r="K506" s="1">
        <v>30</v>
      </c>
      <c r="L506" s="1"/>
      <c r="M506" s="1">
        <v>3000</v>
      </c>
      <c r="N506" s="1">
        <v>125</v>
      </c>
      <c r="O506" s="1" t="s">
        <v>139</v>
      </c>
      <c r="P506" s="1" t="s">
        <v>1485</v>
      </c>
      <c r="Q506" s="1" t="b">
        <v>0</v>
      </c>
      <c r="R506" s="1" t="s">
        <v>1486</v>
      </c>
      <c r="S506" s="1"/>
      <c r="T506" s="1">
        <v>1</v>
      </c>
      <c r="U506" s="1"/>
      <c r="V506" s="1"/>
      <c r="W506" s="1" t="s">
        <v>2043</v>
      </c>
      <c r="X506" s="1">
        <v>1</v>
      </c>
    </row>
    <row r="507" spans="1:24" x14ac:dyDescent="0.35">
      <c r="A507" s="1" t="s">
        <v>40</v>
      </c>
      <c r="B507" s="1" t="s">
        <v>1456</v>
      </c>
      <c r="C507" s="1" t="s">
        <v>2074</v>
      </c>
      <c r="D507" s="1"/>
      <c r="E507" s="1"/>
      <c r="F507" s="1" t="s">
        <v>1537</v>
      </c>
      <c r="G507" s="1"/>
      <c r="H507" s="1" t="s">
        <v>22</v>
      </c>
      <c r="I507" s="1">
        <v>1</v>
      </c>
      <c r="J507" s="1" t="s">
        <v>1679</v>
      </c>
      <c r="K507" s="1">
        <v>25</v>
      </c>
      <c r="L507" s="1"/>
      <c r="M507" s="1">
        <v>3000</v>
      </c>
      <c r="N507" s="1">
        <v>125</v>
      </c>
      <c r="O507" s="1" t="s">
        <v>139</v>
      </c>
      <c r="P507" s="1" t="s">
        <v>1485</v>
      </c>
      <c r="Q507" s="1" t="b">
        <v>0</v>
      </c>
      <c r="R507" s="1" t="s">
        <v>1486</v>
      </c>
      <c r="S507" s="1"/>
      <c r="T507" s="1">
        <v>1</v>
      </c>
      <c r="U507" s="1"/>
      <c r="V507" s="1"/>
      <c r="W507" s="1" t="s">
        <v>2054</v>
      </c>
      <c r="X507" s="1">
        <v>1</v>
      </c>
    </row>
    <row r="508" spans="1:24" x14ac:dyDescent="0.35">
      <c r="A508" s="1" t="s">
        <v>40</v>
      </c>
      <c r="B508" s="1" t="s">
        <v>1456</v>
      </c>
      <c r="C508" s="1" t="s">
        <v>2075</v>
      </c>
      <c r="D508" s="1"/>
      <c r="E508" s="1"/>
      <c r="F508" s="1" t="s">
        <v>1537</v>
      </c>
      <c r="G508" s="1"/>
      <c r="H508" s="1" t="s">
        <v>22</v>
      </c>
      <c r="I508" s="1">
        <v>3</v>
      </c>
      <c r="J508" s="1" t="s">
        <v>1679</v>
      </c>
      <c r="K508" s="1">
        <v>800</v>
      </c>
      <c r="L508" s="1"/>
      <c r="M508" s="1">
        <v>3000</v>
      </c>
      <c r="N508" s="1">
        <v>125</v>
      </c>
      <c r="O508" s="1" t="s">
        <v>139</v>
      </c>
      <c r="P508" s="1" t="s">
        <v>1485</v>
      </c>
      <c r="Q508" s="1" t="b">
        <v>0</v>
      </c>
      <c r="R508" s="1" t="s">
        <v>1486</v>
      </c>
      <c r="S508" s="1"/>
      <c r="T508" s="1">
        <v>1</v>
      </c>
      <c r="U508" s="1"/>
      <c r="V508" s="1"/>
      <c r="W508" s="1" t="s">
        <v>2043</v>
      </c>
      <c r="X508" s="1">
        <v>1</v>
      </c>
    </row>
    <row r="509" spans="1:24" x14ac:dyDescent="0.35">
      <c r="A509" s="1" t="s">
        <v>40</v>
      </c>
      <c r="B509" s="1" t="s">
        <v>1456</v>
      </c>
      <c r="C509" s="1" t="s">
        <v>2076</v>
      </c>
      <c r="D509" s="1"/>
      <c r="E509" s="1"/>
      <c r="F509" s="1" t="s">
        <v>1537</v>
      </c>
      <c r="G509" s="1"/>
      <c r="H509" s="1" t="s">
        <v>22</v>
      </c>
      <c r="I509" s="1">
        <v>1</v>
      </c>
      <c r="J509" s="1" t="s">
        <v>1679</v>
      </c>
      <c r="K509" s="1">
        <v>3</v>
      </c>
      <c r="L509" s="1"/>
      <c r="M509" s="1">
        <v>3000</v>
      </c>
      <c r="N509" s="1">
        <v>125</v>
      </c>
      <c r="O509" s="1" t="s">
        <v>139</v>
      </c>
      <c r="P509" s="1" t="s">
        <v>1485</v>
      </c>
      <c r="Q509" s="1" t="b">
        <v>0</v>
      </c>
      <c r="R509" s="1" t="s">
        <v>1486</v>
      </c>
      <c r="S509" s="1"/>
      <c r="T509" s="1">
        <v>1</v>
      </c>
      <c r="U509" s="1"/>
      <c r="V509" s="1"/>
      <c r="W509" s="1" t="s">
        <v>2054</v>
      </c>
      <c r="X509" s="1">
        <v>1</v>
      </c>
    </row>
    <row r="510" spans="1:24" x14ac:dyDescent="0.35">
      <c r="A510" s="1" t="s">
        <v>40</v>
      </c>
      <c r="B510" s="1" t="s">
        <v>1456</v>
      </c>
      <c r="C510" s="1" t="s">
        <v>2077</v>
      </c>
      <c r="D510" s="1"/>
      <c r="E510" s="1"/>
      <c r="F510" s="1" t="s">
        <v>1537</v>
      </c>
      <c r="G510" s="1"/>
      <c r="H510" s="1" t="s">
        <v>22</v>
      </c>
      <c r="I510" s="1">
        <v>1</v>
      </c>
      <c r="J510" s="1" t="s">
        <v>1679</v>
      </c>
      <c r="K510" s="1">
        <v>100</v>
      </c>
      <c r="L510" s="1"/>
      <c r="M510" s="1">
        <v>3000</v>
      </c>
      <c r="N510" s="1">
        <v>125</v>
      </c>
      <c r="O510" s="1" t="s">
        <v>139</v>
      </c>
      <c r="P510" s="1" t="s">
        <v>1485</v>
      </c>
      <c r="Q510" s="1" t="b">
        <v>0</v>
      </c>
      <c r="R510" s="1" t="s">
        <v>1486</v>
      </c>
      <c r="S510" s="1"/>
      <c r="T510" s="1">
        <v>1</v>
      </c>
      <c r="U510" s="1"/>
      <c r="V510" s="1"/>
      <c r="W510" s="1" t="s">
        <v>2043</v>
      </c>
      <c r="X510" s="1">
        <v>1</v>
      </c>
    </row>
    <row r="511" spans="1:24" x14ac:dyDescent="0.35">
      <c r="A511" s="1" t="s">
        <v>40</v>
      </c>
      <c r="B511" s="1" t="s">
        <v>1456</v>
      </c>
      <c r="C511" s="1" t="s">
        <v>2078</v>
      </c>
      <c r="D511" s="1"/>
      <c r="E511" s="1"/>
      <c r="F511" s="1" t="s">
        <v>1537</v>
      </c>
      <c r="G511" s="1"/>
      <c r="H511" s="1" t="s">
        <v>22</v>
      </c>
      <c r="I511" s="1">
        <v>1</v>
      </c>
      <c r="J511" s="1" t="s">
        <v>1679</v>
      </c>
      <c r="K511" s="1">
        <v>20</v>
      </c>
      <c r="L511" s="1"/>
      <c r="M511" s="1">
        <v>3000</v>
      </c>
      <c r="N511" s="1">
        <v>125</v>
      </c>
      <c r="O511" s="1" t="s">
        <v>139</v>
      </c>
      <c r="P511" s="1" t="s">
        <v>1485</v>
      </c>
      <c r="Q511" s="1" t="b">
        <v>0</v>
      </c>
      <c r="R511" s="1" t="s">
        <v>1486</v>
      </c>
      <c r="S511" s="1"/>
      <c r="T511" s="1">
        <v>1</v>
      </c>
      <c r="U511" s="1"/>
      <c r="V511" s="1"/>
      <c r="W511" s="1" t="s">
        <v>2045</v>
      </c>
      <c r="X511" s="1">
        <v>1</v>
      </c>
    </row>
    <row r="512" spans="1:24" hidden="1" x14ac:dyDescent="0.35">
      <c r="A512" s="1" t="s">
        <v>40</v>
      </c>
      <c r="B512" s="1" t="s">
        <v>1456</v>
      </c>
      <c r="C512" s="1" t="s">
        <v>2079</v>
      </c>
      <c r="D512" s="1"/>
      <c r="E512" s="1"/>
      <c r="F512" s="1" t="s">
        <v>1484</v>
      </c>
      <c r="G512" s="1" t="s">
        <v>1458</v>
      </c>
      <c r="H512" s="1" t="s">
        <v>22</v>
      </c>
      <c r="I512" s="1">
        <v>3</v>
      </c>
      <c r="J512" s="1" t="s">
        <v>1679</v>
      </c>
      <c r="K512" s="1">
        <v>10</v>
      </c>
      <c r="L512" s="1"/>
      <c r="M512" s="1">
        <v>3000</v>
      </c>
      <c r="N512" s="1">
        <v>125</v>
      </c>
      <c r="O512" s="1" t="s">
        <v>139</v>
      </c>
      <c r="P512" s="1" t="s">
        <v>1485</v>
      </c>
      <c r="Q512" s="1" t="b">
        <v>0</v>
      </c>
      <c r="R512" s="1" t="s">
        <v>1486</v>
      </c>
      <c r="S512" s="1"/>
      <c r="T512" s="1">
        <v>1</v>
      </c>
      <c r="U512" s="1"/>
      <c r="V512" s="1"/>
      <c r="W512" s="1" t="s">
        <v>2047</v>
      </c>
      <c r="X512" s="1">
        <v>1</v>
      </c>
    </row>
    <row r="513" spans="1:24" x14ac:dyDescent="0.35">
      <c r="A513" s="1" t="s">
        <v>40</v>
      </c>
      <c r="B513" s="1" t="s">
        <v>1456</v>
      </c>
      <c r="C513" s="1" t="s">
        <v>2080</v>
      </c>
      <c r="D513" s="1"/>
      <c r="E513" s="1"/>
      <c r="F513" s="1" t="s">
        <v>1537</v>
      </c>
      <c r="G513" s="1"/>
      <c r="H513" s="1" t="s">
        <v>22</v>
      </c>
      <c r="I513" s="1">
        <v>3</v>
      </c>
      <c r="J513" s="1" t="s">
        <v>1679</v>
      </c>
      <c r="K513" s="1">
        <v>1</v>
      </c>
      <c r="L513" s="1"/>
      <c r="M513" s="1">
        <v>3000</v>
      </c>
      <c r="N513" s="1">
        <v>125</v>
      </c>
      <c r="O513" s="1" t="s">
        <v>139</v>
      </c>
      <c r="P513" s="1" t="s">
        <v>1485</v>
      </c>
      <c r="Q513" s="1" t="b">
        <v>0</v>
      </c>
      <c r="R513" s="1" t="s">
        <v>1486</v>
      </c>
      <c r="S513" s="1"/>
      <c r="T513" s="1">
        <v>1</v>
      </c>
      <c r="U513" s="1"/>
      <c r="V513" s="1"/>
      <c r="W513" s="1" t="s">
        <v>2045</v>
      </c>
      <c r="X513" s="1">
        <v>1</v>
      </c>
    </row>
    <row r="514" spans="1:24" x14ac:dyDescent="0.35">
      <c r="A514" s="1" t="s">
        <v>40</v>
      </c>
      <c r="B514" s="1" t="s">
        <v>1456</v>
      </c>
      <c r="C514" s="1" t="s">
        <v>2081</v>
      </c>
      <c r="D514" s="1"/>
      <c r="E514" s="1"/>
      <c r="F514" s="1" t="s">
        <v>1537</v>
      </c>
      <c r="G514" s="1"/>
      <c r="H514" s="1" t="s">
        <v>22</v>
      </c>
      <c r="I514" s="1">
        <v>2</v>
      </c>
      <c r="J514" s="1" t="s">
        <v>1679</v>
      </c>
      <c r="K514" s="1">
        <v>300</v>
      </c>
      <c r="L514" s="1"/>
      <c r="M514" s="1">
        <v>3000</v>
      </c>
      <c r="N514" s="1">
        <v>125</v>
      </c>
      <c r="O514" s="1" t="s">
        <v>139</v>
      </c>
      <c r="P514" s="1" t="s">
        <v>1485</v>
      </c>
      <c r="Q514" s="1" t="b">
        <v>0</v>
      </c>
      <c r="R514" s="1" t="s">
        <v>1486</v>
      </c>
      <c r="S514" s="1"/>
      <c r="T514" s="1">
        <v>1</v>
      </c>
      <c r="U514" s="1"/>
      <c r="V514" s="1"/>
      <c r="W514" s="1" t="s">
        <v>2054</v>
      </c>
      <c r="X514" s="1">
        <v>1</v>
      </c>
    </row>
    <row r="515" spans="1:24" x14ac:dyDescent="0.35">
      <c r="A515" s="1" t="s">
        <v>40</v>
      </c>
      <c r="B515" s="1" t="s">
        <v>1456</v>
      </c>
      <c r="C515" s="1" t="s">
        <v>2082</v>
      </c>
      <c r="D515" s="1"/>
      <c r="E515" s="1"/>
      <c r="F515" s="1" t="s">
        <v>1537</v>
      </c>
      <c r="G515" s="1"/>
      <c r="H515" s="1" t="s">
        <v>22</v>
      </c>
      <c r="I515" s="1">
        <v>2</v>
      </c>
      <c r="J515" s="1" t="s">
        <v>1679</v>
      </c>
      <c r="K515" s="1">
        <v>1000</v>
      </c>
      <c r="L515" s="1"/>
      <c r="M515" s="1">
        <v>3000</v>
      </c>
      <c r="N515" s="1">
        <v>125</v>
      </c>
      <c r="O515" s="1" t="s">
        <v>139</v>
      </c>
      <c r="P515" s="1" t="s">
        <v>1485</v>
      </c>
      <c r="Q515" s="1" t="b">
        <v>0</v>
      </c>
      <c r="R515" s="1" t="s">
        <v>1486</v>
      </c>
      <c r="S515" s="1"/>
      <c r="T515" s="1">
        <v>1</v>
      </c>
      <c r="U515" s="1"/>
      <c r="V515" s="1"/>
      <c r="W515" s="1" t="s">
        <v>2051</v>
      </c>
      <c r="X515" s="1">
        <v>1</v>
      </c>
    </row>
    <row r="516" spans="1:24" x14ac:dyDescent="0.35">
      <c r="A516" s="1" t="s">
        <v>40</v>
      </c>
      <c r="B516" s="1" t="s">
        <v>1456</v>
      </c>
      <c r="C516" s="1" t="s">
        <v>2083</v>
      </c>
      <c r="D516" s="1"/>
      <c r="E516" s="1"/>
      <c r="F516" s="1" t="s">
        <v>1537</v>
      </c>
      <c r="G516" s="1"/>
      <c r="H516" s="1" t="s">
        <v>22</v>
      </c>
      <c r="I516" s="1">
        <v>2</v>
      </c>
      <c r="J516" s="1" t="s">
        <v>1679</v>
      </c>
      <c r="K516" s="1">
        <v>10</v>
      </c>
      <c r="L516" s="1"/>
      <c r="M516" s="1">
        <v>3000</v>
      </c>
      <c r="N516" s="1">
        <v>125</v>
      </c>
      <c r="O516" s="1" t="s">
        <v>139</v>
      </c>
      <c r="P516" s="1" t="s">
        <v>1485</v>
      </c>
      <c r="Q516" s="1" t="b">
        <v>0</v>
      </c>
      <c r="R516" s="1" t="s">
        <v>1486</v>
      </c>
      <c r="S516" s="1"/>
      <c r="T516" s="1">
        <v>1</v>
      </c>
      <c r="U516" s="1"/>
      <c r="V516" s="1"/>
      <c r="W516" s="1" t="s">
        <v>2054</v>
      </c>
      <c r="X516" s="1">
        <v>1</v>
      </c>
    </row>
    <row r="517" spans="1:24" x14ac:dyDescent="0.35">
      <c r="A517" s="1" t="s">
        <v>40</v>
      </c>
      <c r="B517" s="1" t="s">
        <v>1456</v>
      </c>
      <c r="C517" s="1" t="s">
        <v>2084</v>
      </c>
      <c r="D517" s="1"/>
      <c r="E517" s="1"/>
      <c r="F517" s="1" t="s">
        <v>1537</v>
      </c>
      <c r="G517" s="1"/>
      <c r="H517" s="1" t="s">
        <v>22</v>
      </c>
      <c r="I517" s="1">
        <v>2</v>
      </c>
      <c r="J517" s="1" t="s">
        <v>1679</v>
      </c>
      <c r="K517" s="1">
        <v>35</v>
      </c>
      <c r="L517" s="1"/>
      <c r="M517" s="1">
        <v>3000</v>
      </c>
      <c r="N517" s="1">
        <v>125</v>
      </c>
      <c r="O517" s="1" t="s">
        <v>139</v>
      </c>
      <c r="P517" s="1" t="s">
        <v>1485</v>
      </c>
      <c r="Q517" s="1" t="b">
        <v>0</v>
      </c>
      <c r="R517" s="1" t="s">
        <v>1486</v>
      </c>
      <c r="S517" s="1"/>
      <c r="T517" s="1">
        <v>1</v>
      </c>
      <c r="U517" s="1"/>
      <c r="V517" s="1"/>
      <c r="W517" s="1" t="s">
        <v>2045</v>
      </c>
      <c r="X517" s="1">
        <v>1</v>
      </c>
    </row>
    <row r="518" spans="1:24" x14ac:dyDescent="0.35">
      <c r="A518" s="1" t="s">
        <v>40</v>
      </c>
      <c r="B518" s="1" t="s">
        <v>1456</v>
      </c>
      <c r="C518" s="1" t="s">
        <v>2085</v>
      </c>
      <c r="D518" s="1"/>
      <c r="E518" s="1"/>
      <c r="F518" s="1" t="s">
        <v>1537</v>
      </c>
      <c r="G518" s="1"/>
      <c r="H518" s="1" t="s">
        <v>22</v>
      </c>
      <c r="I518" s="1">
        <v>1</v>
      </c>
      <c r="J518" s="1" t="s">
        <v>1679</v>
      </c>
      <c r="K518" s="1">
        <v>1000</v>
      </c>
      <c r="L518" s="1"/>
      <c r="M518" s="1">
        <v>3000</v>
      </c>
      <c r="N518" s="1">
        <v>125</v>
      </c>
      <c r="O518" s="1" t="s">
        <v>139</v>
      </c>
      <c r="P518" s="1" t="s">
        <v>1485</v>
      </c>
      <c r="Q518" s="1" t="b">
        <v>0</v>
      </c>
      <c r="R518" s="1" t="s">
        <v>1486</v>
      </c>
      <c r="S518" s="1"/>
      <c r="T518" s="1">
        <v>1</v>
      </c>
      <c r="U518" s="1"/>
      <c r="V518" s="1"/>
      <c r="W518" s="1" t="s">
        <v>2045</v>
      </c>
      <c r="X518" s="1">
        <v>1</v>
      </c>
    </row>
    <row r="519" spans="1:24" x14ac:dyDescent="0.35">
      <c r="A519" s="1" t="s">
        <v>40</v>
      </c>
      <c r="B519" s="1" t="s">
        <v>1456</v>
      </c>
      <c r="C519" s="1" t="s">
        <v>2086</v>
      </c>
      <c r="D519" s="1"/>
      <c r="E519" s="1"/>
      <c r="F519" s="1" t="s">
        <v>1537</v>
      </c>
      <c r="G519" s="1"/>
      <c r="H519" s="1" t="s">
        <v>22</v>
      </c>
      <c r="I519" s="1">
        <v>1</v>
      </c>
      <c r="J519" s="1" t="s">
        <v>1679</v>
      </c>
      <c r="K519" s="1">
        <v>3</v>
      </c>
      <c r="L519" s="1"/>
      <c r="M519" s="1">
        <v>3000</v>
      </c>
      <c r="N519" s="1">
        <v>125</v>
      </c>
      <c r="O519" s="1" t="s">
        <v>139</v>
      </c>
      <c r="P519" s="1" t="s">
        <v>1485</v>
      </c>
      <c r="Q519" s="1" t="b">
        <v>0</v>
      </c>
      <c r="R519" s="1" t="s">
        <v>1486</v>
      </c>
      <c r="S519" s="1"/>
      <c r="T519" s="1">
        <v>1</v>
      </c>
      <c r="U519" s="1"/>
      <c r="V519" s="1"/>
      <c r="W519" s="1" t="s">
        <v>2043</v>
      </c>
      <c r="X519" s="1">
        <v>1</v>
      </c>
    </row>
    <row r="520" spans="1:24" x14ac:dyDescent="0.35">
      <c r="A520" s="1" t="s">
        <v>40</v>
      </c>
      <c r="B520" s="1" t="s">
        <v>1456</v>
      </c>
      <c r="C520" s="1" t="s">
        <v>2087</v>
      </c>
      <c r="D520" s="1"/>
      <c r="E520" s="1"/>
      <c r="F520" s="1" t="s">
        <v>1537</v>
      </c>
      <c r="G520" s="1"/>
      <c r="H520" s="1" t="s">
        <v>22</v>
      </c>
      <c r="I520" s="1">
        <v>2</v>
      </c>
      <c r="J520" s="1" t="s">
        <v>1679</v>
      </c>
      <c r="K520" s="1">
        <v>1200</v>
      </c>
      <c r="L520" s="1"/>
      <c r="M520" s="1">
        <v>3000</v>
      </c>
      <c r="N520" s="1">
        <v>125</v>
      </c>
      <c r="O520" s="1" t="s">
        <v>139</v>
      </c>
      <c r="P520" s="1" t="s">
        <v>1485</v>
      </c>
      <c r="Q520" s="1" t="b">
        <v>0</v>
      </c>
      <c r="R520" s="1" t="s">
        <v>1486</v>
      </c>
      <c r="S520" s="1"/>
      <c r="T520" s="1">
        <v>1</v>
      </c>
      <c r="U520" s="1"/>
      <c r="V520" s="1"/>
      <c r="W520" s="1" t="s">
        <v>2054</v>
      </c>
      <c r="X520" s="1">
        <v>1</v>
      </c>
    </row>
    <row r="521" spans="1:24" hidden="1" x14ac:dyDescent="0.35">
      <c r="A521" s="1" t="s">
        <v>40</v>
      </c>
      <c r="B521" s="1" t="s">
        <v>1456</v>
      </c>
      <c r="C521" s="1" t="s">
        <v>2088</v>
      </c>
      <c r="D521" s="1"/>
      <c r="E521" s="1"/>
      <c r="F521" s="1" t="s">
        <v>1484</v>
      </c>
      <c r="G521" s="1" t="s">
        <v>1458</v>
      </c>
      <c r="H521" s="1" t="s">
        <v>22</v>
      </c>
      <c r="I521" s="1">
        <v>3</v>
      </c>
      <c r="J521" s="1" t="s">
        <v>1679</v>
      </c>
      <c r="K521" s="1">
        <v>800</v>
      </c>
      <c r="L521" s="1"/>
      <c r="M521" s="1">
        <v>8000</v>
      </c>
      <c r="N521" s="1">
        <v>125</v>
      </c>
      <c r="O521" s="1" t="s">
        <v>139</v>
      </c>
      <c r="P521" s="1" t="s">
        <v>1485</v>
      </c>
      <c r="Q521" s="1" t="b">
        <v>0</v>
      </c>
      <c r="R521" s="1" t="s">
        <v>1486</v>
      </c>
      <c r="S521" s="1"/>
      <c r="T521" s="1">
        <v>1</v>
      </c>
      <c r="U521" s="1"/>
      <c r="V521" s="1"/>
      <c r="W521" s="1" t="s">
        <v>2047</v>
      </c>
      <c r="X521" s="1">
        <v>1</v>
      </c>
    </row>
    <row r="522" spans="1:24" x14ac:dyDescent="0.35">
      <c r="A522" s="1" t="s">
        <v>40</v>
      </c>
      <c r="B522" s="1" t="s">
        <v>1456</v>
      </c>
      <c r="C522" s="1" t="s">
        <v>2089</v>
      </c>
      <c r="D522" s="1"/>
      <c r="E522" s="1"/>
      <c r="F522" s="1" t="s">
        <v>1537</v>
      </c>
      <c r="G522" s="1"/>
      <c r="H522" s="1" t="s">
        <v>22</v>
      </c>
      <c r="I522" s="1">
        <v>1</v>
      </c>
      <c r="J522" s="1" t="s">
        <v>1679</v>
      </c>
      <c r="K522" s="1">
        <v>50</v>
      </c>
      <c r="L522" s="1"/>
      <c r="M522" s="1">
        <v>3000</v>
      </c>
      <c r="N522" s="1">
        <v>125</v>
      </c>
      <c r="O522" s="1" t="s">
        <v>139</v>
      </c>
      <c r="P522" s="1" t="s">
        <v>1485</v>
      </c>
      <c r="Q522" s="1" t="b">
        <v>0</v>
      </c>
      <c r="R522" s="1" t="s">
        <v>1486</v>
      </c>
      <c r="S522" s="1"/>
      <c r="T522" s="1">
        <v>1</v>
      </c>
      <c r="U522" s="1"/>
      <c r="V522" s="1"/>
      <c r="W522" s="1" t="s">
        <v>2045</v>
      </c>
      <c r="X522" s="1">
        <v>1</v>
      </c>
    </row>
    <row r="523" spans="1:24" x14ac:dyDescent="0.35">
      <c r="A523" s="1" t="s">
        <v>40</v>
      </c>
      <c r="B523" s="1" t="s">
        <v>1456</v>
      </c>
      <c r="C523" s="1" t="s">
        <v>2090</v>
      </c>
      <c r="D523" s="1"/>
      <c r="E523" s="1"/>
      <c r="F523" s="1" t="s">
        <v>1537</v>
      </c>
      <c r="G523" s="1"/>
      <c r="H523" s="1" t="s">
        <v>22</v>
      </c>
      <c r="I523" s="1">
        <v>2</v>
      </c>
      <c r="J523" s="1" t="s">
        <v>1679</v>
      </c>
      <c r="K523" s="1">
        <v>50</v>
      </c>
      <c r="L523" s="1"/>
      <c r="M523" s="1">
        <v>3000</v>
      </c>
      <c r="N523" s="1">
        <v>125</v>
      </c>
      <c r="O523" s="1" t="s">
        <v>139</v>
      </c>
      <c r="P523" s="1" t="s">
        <v>1485</v>
      </c>
      <c r="Q523" s="1" t="b">
        <v>0</v>
      </c>
      <c r="R523" s="1" t="s">
        <v>1486</v>
      </c>
      <c r="S523" s="1"/>
      <c r="T523" s="1">
        <v>1</v>
      </c>
      <c r="U523" s="1"/>
      <c r="V523" s="1"/>
      <c r="W523" s="1" t="s">
        <v>2045</v>
      </c>
      <c r="X523" s="1">
        <v>1</v>
      </c>
    </row>
    <row r="524" spans="1:24" x14ac:dyDescent="0.35">
      <c r="A524" s="1" t="s">
        <v>40</v>
      </c>
      <c r="B524" s="1" t="s">
        <v>1456</v>
      </c>
      <c r="C524" s="1" t="s">
        <v>2091</v>
      </c>
      <c r="D524" s="1"/>
      <c r="E524" s="1"/>
      <c r="F524" s="1" t="s">
        <v>1537</v>
      </c>
      <c r="G524" s="1"/>
      <c r="H524" s="1" t="s">
        <v>22</v>
      </c>
      <c r="I524" s="1">
        <v>2</v>
      </c>
      <c r="J524" s="1" t="s">
        <v>1679</v>
      </c>
      <c r="K524" s="1">
        <v>800</v>
      </c>
      <c r="L524" s="1"/>
      <c r="M524" s="1">
        <v>3000</v>
      </c>
      <c r="N524" s="1">
        <v>125</v>
      </c>
      <c r="O524" s="1" t="s">
        <v>139</v>
      </c>
      <c r="P524" s="1" t="s">
        <v>1485</v>
      </c>
      <c r="Q524" s="1" t="b">
        <v>0</v>
      </c>
      <c r="R524" s="1" t="s">
        <v>1486</v>
      </c>
      <c r="S524" s="1"/>
      <c r="T524" s="1">
        <v>1</v>
      </c>
      <c r="U524" s="1"/>
      <c r="V524" s="1"/>
      <c r="W524" s="1" t="s">
        <v>2054</v>
      </c>
      <c r="X524" s="1">
        <v>1</v>
      </c>
    </row>
    <row r="525" spans="1:24" x14ac:dyDescent="0.35">
      <c r="A525" s="1" t="s">
        <v>40</v>
      </c>
      <c r="B525" s="1" t="s">
        <v>1456</v>
      </c>
      <c r="C525" s="1" t="s">
        <v>2092</v>
      </c>
      <c r="D525" s="1"/>
      <c r="E525" s="1"/>
      <c r="F525" s="1" t="s">
        <v>1537</v>
      </c>
      <c r="G525" s="1"/>
      <c r="H525" s="1" t="s">
        <v>22</v>
      </c>
      <c r="I525" s="1">
        <v>2</v>
      </c>
      <c r="J525" s="1" t="s">
        <v>1679</v>
      </c>
      <c r="K525" s="1">
        <v>2000</v>
      </c>
      <c r="L525" s="1"/>
      <c r="M525" s="1">
        <v>3000</v>
      </c>
      <c r="N525" s="1">
        <v>125</v>
      </c>
      <c r="O525" s="1" t="s">
        <v>139</v>
      </c>
      <c r="P525" s="1" t="s">
        <v>1485</v>
      </c>
      <c r="Q525" s="1" t="b">
        <v>0</v>
      </c>
      <c r="R525" s="1" t="s">
        <v>1486</v>
      </c>
      <c r="S525" s="1"/>
      <c r="T525" s="1">
        <v>1</v>
      </c>
      <c r="U525" s="1"/>
      <c r="V525" s="1"/>
      <c r="W525" s="1" t="s">
        <v>2043</v>
      </c>
      <c r="X525" s="1">
        <v>1</v>
      </c>
    </row>
    <row r="526" spans="1:24" x14ac:dyDescent="0.35">
      <c r="A526" s="1" t="s">
        <v>40</v>
      </c>
      <c r="B526" s="1" t="s">
        <v>1456</v>
      </c>
      <c r="C526" s="1" t="s">
        <v>2093</v>
      </c>
      <c r="D526" s="1"/>
      <c r="E526" s="1"/>
      <c r="F526" s="1" t="s">
        <v>1537</v>
      </c>
      <c r="G526" s="1"/>
      <c r="H526" s="1" t="s">
        <v>22</v>
      </c>
      <c r="I526" s="1">
        <v>2</v>
      </c>
      <c r="J526" s="1" t="s">
        <v>1679</v>
      </c>
      <c r="K526" s="1">
        <v>60</v>
      </c>
      <c r="L526" s="1"/>
      <c r="M526" s="1">
        <v>3000</v>
      </c>
      <c r="N526" s="1">
        <v>125</v>
      </c>
      <c r="O526" s="1" t="s">
        <v>139</v>
      </c>
      <c r="P526" s="1" t="s">
        <v>1485</v>
      </c>
      <c r="Q526" s="1" t="b">
        <v>0</v>
      </c>
      <c r="R526" s="1" t="s">
        <v>1486</v>
      </c>
      <c r="S526" s="1"/>
      <c r="T526" s="1">
        <v>1</v>
      </c>
      <c r="U526" s="1"/>
      <c r="V526" s="1"/>
      <c r="W526" s="1" t="s">
        <v>2045</v>
      </c>
      <c r="X526" s="1">
        <v>1</v>
      </c>
    </row>
    <row r="527" spans="1:24" x14ac:dyDescent="0.35">
      <c r="A527" s="1" t="s">
        <v>40</v>
      </c>
      <c r="B527" s="1" t="s">
        <v>1456</v>
      </c>
      <c r="C527" s="1" t="s">
        <v>2094</v>
      </c>
      <c r="D527" s="1"/>
      <c r="E527" s="1"/>
      <c r="F527" s="1" t="s">
        <v>1537</v>
      </c>
      <c r="G527" s="1"/>
      <c r="H527" s="1" t="s">
        <v>22</v>
      </c>
      <c r="I527" s="1">
        <v>1</v>
      </c>
      <c r="J527" s="1" t="s">
        <v>1679</v>
      </c>
      <c r="K527" s="1">
        <v>10</v>
      </c>
      <c r="L527" s="1"/>
      <c r="M527" s="1">
        <v>3000</v>
      </c>
      <c r="N527" s="1">
        <v>125</v>
      </c>
      <c r="O527" s="1" t="s">
        <v>139</v>
      </c>
      <c r="P527" s="1" t="s">
        <v>1485</v>
      </c>
      <c r="Q527" s="1" t="b">
        <v>0</v>
      </c>
      <c r="R527" s="1" t="s">
        <v>1486</v>
      </c>
      <c r="S527" s="1"/>
      <c r="T527" s="1">
        <v>1</v>
      </c>
      <c r="U527" s="1"/>
      <c r="V527" s="1"/>
      <c r="W527" s="1" t="s">
        <v>2054</v>
      </c>
      <c r="X527" s="1">
        <v>1</v>
      </c>
    </row>
    <row r="528" spans="1:24" x14ac:dyDescent="0.35">
      <c r="A528" s="1" t="s">
        <v>40</v>
      </c>
      <c r="B528" s="1" t="s">
        <v>1456</v>
      </c>
      <c r="C528" s="1" t="s">
        <v>2095</v>
      </c>
      <c r="D528" s="1"/>
      <c r="E528" s="1"/>
      <c r="F528" s="1" t="s">
        <v>1537</v>
      </c>
      <c r="G528" s="1"/>
      <c r="H528" s="1" t="s">
        <v>22</v>
      </c>
      <c r="I528" s="1">
        <v>1</v>
      </c>
      <c r="J528" s="1" t="s">
        <v>1679</v>
      </c>
      <c r="K528" s="1">
        <v>35</v>
      </c>
      <c r="L528" s="1"/>
      <c r="M528" s="1">
        <v>3000</v>
      </c>
      <c r="N528" s="1">
        <v>125</v>
      </c>
      <c r="O528" s="1" t="s">
        <v>139</v>
      </c>
      <c r="P528" s="1" t="s">
        <v>1485</v>
      </c>
      <c r="Q528" s="1" t="b">
        <v>0</v>
      </c>
      <c r="R528" s="1" t="s">
        <v>1486</v>
      </c>
      <c r="S528" s="1"/>
      <c r="T528" s="1">
        <v>1</v>
      </c>
      <c r="U528" s="1"/>
      <c r="V528" s="1"/>
      <c r="W528" s="1" t="s">
        <v>2054</v>
      </c>
      <c r="X528" s="1">
        <v>1</v>
      </c>
    </row>
    <row r="529" spans="1:24" x14ac:dyDescent="0.35">
      <c r="A529" s="1" t="s">
        <v>40</v>
      </c>
      <c r="B529" s="1" t="s">
        <v>1456</v>
      </c>
      <c r="C529" s="1" t="s">
        <v>2096</v>
      </c>
      <c r="D529" s="1"/>
      <c r="E529" s="1"/>
      <c r="F529" s="1" t="s">
        <v>1537</v>
      </c>
      <c r="G529" s="1"/>
      <c r="H529" s="1" t="s">
        <v>22</v>
      </c>
      <c r="I529" s="1">
        <v>1</v>
      </c>
      <c r="J529" s="1" t="s">
        <v>1679</v>
      </c>
      <c r="K529" s="1">
        <v>30</v>
      </c>
      <c r="L529" s="1"/>
      <c r="M529" s="1">
        <v>3000</v>
      </c>
      <c r="N529" s="1">
        <v>125</v>
      </c>
      <c r="O529" s="1" t="s">
        <v>139</v>
      </c>
      <c r="P529" s="1" t="s">
        <v>1485</v>
      </c>
      <c r="Q529" s="1" t="b">
        <v>0</v>
      </c>
      <c r="R529" s="1" t="s">
        <v>1486</v>
      </c>
      <c r="S529" s="1"/>
      <c r="T529" s="1">
        <v>1</v>
      </c>
      <c r="U529" s="1"/>
      <c r="V529" s="1"/>
      <c r="W529" s="1" t="s">
        <v>2045</v>
      </c>
      <c r="X529" s="1">
        <v>1</v>
      </c>
    </row>
    <row r="530" spans="1:24" x14ac:dyDescent="0.35">
      <c r="A530" s="1" t="s">
        <v>40</v>
      </c>
      <c r="B530" s="1" t="s">
        <v>1456</v>
      </c>
      <c r="C530" s="1" t="s">
        <v>2097</v>
      </c>
      <c r="D530" s="1"/>
      <c r="E530" s="1"/>
      <c r="F530" s="1" t="s">
        <v>1537</v>
      </c>
      <c r="G530" s="1"/>
      <c r="H530" s="1" t="s">
        <v>22</v>
      </c>
      <c r="I530" s="1">
        <v>2</v>
      </c>
      <c r="J530" s="1" t="s">
        <v>1679</v>
      </c>
      <c r="K530" s="1">
        <v>100</v>
      </c>
      <c r="L530" s="1"/>
      <c r="M530" s="1">
        <v>3000</v>
      </c>
      <c r="N530" s="1">
        <v>125</v>
      </c>
      <c r="O530" s="1" t="s">
        <v>139</v>
      </c>
      <c r="P530" s="1" t="s">
        <v>1485</v>
      </c>
      <c r="Q530" s="1" t="b">
        <v>0</v>
      </c>
      <c r="R530" s="1" t="s">
        <v>1486</v>
      </c>
      <c r="S530" s="1"/>
      <c r="T530" s="1">
        <v>1</v>
      </c>
      <c r="U530" s="1"/>
      <c r="V530" s="1"/>
      <c r="W530" s="1" t="s">
        <v>2072</v>
      </c>
      <c r="X530" s="1">
        <v>1</v>
      </c>
    </row>
    <row r="531" spans="1:24" hidden="1" x14ac:dyDescent="0.35">
      <c r="A531" s="1" t="s">
        <v>40</v>
      </c>
      <c r="B531" s="1" t="s">
        <v>1456</v>
      </c>
      <c r="C531" s="1" t="s">
        <v>2098</v>
      </c>
      <c r="D531" s="1"/>
      <c r="E531" s="1"/>
      <c r="F531" s="1" t="s">
        <v>1484</v>
      </c>
      <c r="G531" s="1" t="s">
        <v>1458</v>
      </c>
      <c r="H531" s="1" t="s">
        <v>22</v>
      </c>
      <c r="I531" s="1">
        <v>1</v>
      </c>
      <c r="J531" s="1" t="s">
        <v>1679</v>
      </c>
      <c r="K531" s="1">
        <v>10</v>
      </c>
      <c r="L531" s="1"/>
      <c r="M531" s="1">
        <v>3000</v>
      </c>
      <c r="N531" s="1">
        <v>125</v>
      </c>
      <c r="O531" s="1" t="s">
        <v>139</v>
      </c>
      <c r="P531" s="1" t="s">
        <v>1485</v>
      </c>
      <c r="Q531" s="1" t="b">
        <v>0</v>
      </c>
      <c r="R531" s="1" t="s">
        <v>1486</v>
      </c>
      <c r="S531" s="1"/>
      <c r="T531" s="1">
        <v>1</v>
      </c>
      <c r="U531" s="1"/>
      <c r="V531" s="1"/>
      <c r="W531" s="1" t="s">
        <v>2047</v>
      </c>
      <c r="X531" s="1">
        <v>1</v>
      </c>
    </row>
    <row r="532" spans="1:24" x14ac:dyDescent="0.35">
      <c r="A532" s="1" t="s">
        <v>40</v>
      </c>
      <c r="B532" s="1" t="s">
        <v>1456</v>
      </c>
      <c r="C532" s="1" t="s">
        <v>2099</v>
      </c>
      <c r="D532" s="1"/>
      <c r="E532" s="1"/>
      <c r="F532" s="1" t="s">
        <v>1537</v>
      </c>
      <c r="G532" s="1"/>
      <c r="H532" s="1" t="s">
        <v>22</v>
      </c>
      <c r="I532" s="1">
        <v>2</v>
      </c>
      <c r="J532" s="1" t="s">
        <v>1679</v>
      </c>
      <c r="K532" s="1">
        <v>750</v>
      </c>
      <c r="L532" s="1"/>
      <c r="M532" s="1">
        <v>3000</v>
      </c>
      <c r="N532" s="1">
        <v>125</v>
      </c>
      <c r="O532" s="1" t="s">
        <v>139</v>
      </c>
      <c r="P532" s="1" t="s">
        <v>1485</v>
      </c>
      <c r="Q532" s="1" t="b">
        <v>0</v>
      </c>
      <c r="R532" s="1" t="s">
        <v>1486</v>
      </c>
      <c r="S532" s="1"/>
      <c r="T532" s="1">
        <v>1</v>
      </c>
      <c r="U532" s="1"/>
      <c r="V532" s="1"/>
      <c r="W532" s="1" t="s">
        <v>2068</v>
      </c>
      <c r="X532" s="1">
        <v>1</v>
      </c>
    </row>
    <row r="533" spans="1:24" x14ac:dyDescent="0.35">
      <c r="A533" s="1" t="s">
        <v>40</v>
      </c>
      <c r="B533" s="1" t="s">
        <v>1456</v>
      </c>
      <c r="C533" s="1" t="s">
        <v>2100</v>
      </c>
      <c r="D533" s="1"/>
      <c r="E533" s="1"/>
      <c r="F533" s="1" t="s">
        <v>1537</v>
      </c>
      <c r="G533" s="1"/>
      <c r="H533" s="1" t="s">
        <v>22</v>
      </c>
      <c r="I533" s="1">
        <v>2</v>
      </c>
      <c r="J533" s="1" t="s">
        <v>1679</v>
      </c>
      <c r="K533" s="1">
        <v>300</v>
      </c>
      <c r="L533" s="1"/>
      <c r="M533" s="1">
        <v>3000</v>
      </c>
      <c r="N533" s="1">
        <v>125</v>
      </c>
      <c r="O533" s="1" t="s">
        <v>139</v>
      </c>
      <c r="P533" s="1" t="s">
        <v>1485</v>
      </c>
      <c r="Q533" s="1" t="b">
        <v>0</v>
      </c>
      <c r="R533" s="1" t="s">
        <v>1486</v>
      </c>
      <c r="S533" s="1"/>
      <c r="T533" s="1">
        <v>1</v>
      </c>
      <c r="U533" s="1"/>
      <c r="V533" s="1"/>
      <c r="W533" s="1" t="s">
        <v>2045</v>
      </c>
      <c r="X533" s="1">
        <v>1</v>
      </c>
    </row>
    <row r="534" spans="1:24" hidden="1" x14ac:dyDescent="0.35">
      <c r="A534" s="1" t="s">
        <v>40</v>
      </c>
      <c r="B534" s="1" t="s">
        <v>1456</v>
      </c>
      <c r="C534" s="1" t="s">
        <v>2101</v>
      </c>
      <c r="D534" s="1"/>
      <c r="E534" s="1"/>
      <c r="F534" s="1" t="s">
        <v>1484</v>
      </c>
      <c r="G534" s="1" t="s">
        <v>1458</v>
      </c>
      <c r="H534" s="1" t="s">
        <v>22</v>
      </c>
      <c r="I534" s="1">
        <v>2</v>
      </c>
      <c r="J534" s="1" t="s">
        <v>1679</v>
      </c>
      <c r="K534" s="1">
        <v>10</v>
      </c>
      <c r="L534" s="1"/>
      <c r="M534" s="1">
        <v>3000</v>
      </c>
      <c r="N534" s="1">
        <v>125</v>
      </c>
      <c r="O534" s="1" t="s">
        <v>139</v>
      </c>
      <c r="P534" s="1" t="s">
        <v>1485</v>
      </c>
      <c r="Q534" s="1" t="b">
        <v>0</v>
      </c>
      <c r="R534" s="1" t="s">
        <v>1486</v>
      </c>
      <c r="S534" s="1"/>
      <c r="T534" s="1">
        <v>1</v>
      </c>
      <c r="U534" s="1"/>
      <c r="V534" s="1"/>
      <c r="W534" s="1" t="s">
        <v>2047</v>
      </c>
      <c r="X534" s="1">
        <v>1</v>
      </c>
    </row>
    <row r="535" spans="1:24" x14ac:dyDescent="0.35">
      <c r="A535" s="1" t="s">
        <v>40</v>
      </c>
      <c r="B535" s="1" t="s">
        <v>1456</v>
      </c>
      <c r="C535" s="1" t="s">
        <v>2102</v>
      </c>
      <c r="D535" s="1"/>
      <c r="E535" s="1"/>
      <c r="F535" s="1" t="s">
        <v>1537</v>
      </c>
      <c r="G535" s="1"/>
      <c r="H535" s="1" t="s">
        <v>22</v>
      </c>
      <c r="I535" s="1">
        <v>2</v>
      </c>
      <c r="J535" s="1" t="s">
        <v>1679</v>
      </c>
      <c r="K535" s="1">
        <v>4</v>
      </c>
      <c r="L535" s="1"/>
      <c r="M535" s="1">
        <v>3000</v>
      </c>
      <c r="N535" s="1">
        <v>125</v>
      </c>
      <c r="O535" s="1" t="s">
        <v>139</v>
      </c>
      <c r="P535" s="1" t="s">
        <v>1485</v>
      </c>
      <c r="Q535" s="1" t="b">
        <v>0</v>
      </c>
      <c r="R535" s="1" t="s">
        <v>1486</v>
      </c>
      <c r="S535" s="1"/>
      <c r="T535" s="1">
        <v>1</v>
      </c>
      <c r="U535" s="1"/>
      <c r="V535" s="1"/>
      <c r="W535" s="1" t="s">
        <v>2045</v>
      </c>
      <c r="X535" s="1">
        <v>1</v>
      </c>
    </row>
    <row r="536" spans="1:24" hidden="1" x14ac:dyDescent="0.35">
      <c r="A536" s="1" t="s">
        <v>40</v>
      </c>
      <c r="B536" s="1" t="s">
        <v>1456</v>
      </c>
      <c r="C536" s="1" t="s">
        <v>2103</v>
      </c>
      <c r="D536" s="1"/>
      <c r="E536" s="1"/>
      <c r="F536" s="1" t="s">
        <v>1484</v>
      </c>
      <c r="G536" s="1" t="s">
        <v>1458</v>
      </c>
      <c r="H536" s="1" t="s">
        <v>22</v>
      </c>
      <c r="I536" s="1">
        <v>2</v>
      </c>
      <c r="J536" s="1" t="s">
        <v>1679</v>
      </c>
      <c r="K536" s="1">
        <v>50</v>
      </c>
      <c r="L536" s="1"/>
      <c r="M536" s="1">
        <v>3000</v>
      </c>
      <c r="N536" s="1">
        <v>125</v>
      </c>
      <c r="O536" s="1" t="s">
        <v>139</v>
      </c>
      <c r="P536" s="1" t="s">
        <v>1485</v>
      </c>
      <c r="Q536" s="1" t="b">
        <v>0</v>
      </c>
      <c r="R536" s="1" t="s">
        <v>1486</v>
      </c>
      <c r="S536" s="1"/>
      <c r="T536" s="1">
        <v>1</v>
      </c>
      <c r="U536" s="1"/>
      <c r="V536" s="1"/>
      <c r="W536" s="1" t="s">
        <v>2047</v>
      </c>
      <c r="X536" s="1">
        <v>1</v>
      </c>
    </row>
    <row r="537" spans="1:24" x14ac:dyDescent="0.35">
      <c r="A537" s="1" t="s">
        <v>40</v>
      </c>
      <c r="B537" s="1" t="s">
        <v>1456</v>
      </c>
      <c r="C537" s="1" t="s">
        <v>2104</v>
      </c>
      <c r="D537" s="1"/>
      <c r="E537" s="1"/>
      <c r="F537" s="1" t="s">
        <v>1537</v>
      </c>
      <c r="G537" s="1"/>
      <c r="H537" s="1" t="s">
        <v>22</v>
      </c>
      <c r="I537" s="1">
        <v>1</v>
      </c>
      <c r="J537" s="1" t="s">
        <v>1679</v>
      </c>
      <c r="K537" s="1">
        <v>35</v>
      </c>
      <c r="L537" s="1"/>
      <c r="M537" s="1">
        <v>3000</v>
      </c>
      <c r="N537" s="1">
        <v>125</v>
      </c>
      <c r="O537" s="1" t="s">
        <v>139</v>
      </c>
      <c r="P537" s="1" t="s">
        <v>1485</v>
      </c>
      <c r="Q537" s="1" t="b">
        <v>0</v>
      </c>
      <c r="R537" s="1" t="s">
        <v>1486</v>
      </c>
      <c r="S537" s="1"/>
      <c r="T537" s="1">
        <v>1</v>
      </c>
      <c r="U537" s="1"/>
      <c r="V537" s="1"/>
      <c r="W537" s="1" t="s">
        <v>2045</v>
      </c>
      <c r="X537" s="1">
        <v>1</v>
      </c>
    </row>
    <row r="538" spans="1:24" x14ac:dyDescent="0.35">
      <c r="A538" s="1" t="s">
        <v>40</v>
      </c>
      <c r="B538" s="1" t="s">
        <v>1456</v>
      </c>
      <c r="C538" s="1" t="s">
        <v>2105</v>
      </c>
      <c r="D538" s="1"/>
      <c r="E538" s="1"/>
      <c r="F538" s="1" t="s">
        <v>1537</v>
      </c>
      <c r="G538" s="1"/>
      <c r="H538" s="1" t="s">
        <v>22</v>
      </c>
      <c r="I538" s="1">
        <v>1</v>
      </c>
      <c r="J538" s="1" t="s">
        <v>1679</v>
      </c>
      <c r="K538" s="1">
        <v>30</v>
      </c>
      <c r="L538" s="1"/>
      <c r="M538" s="1">
        <v>3000</v>
      </c>
      <c r="N538" s="1">
        <v>125</v>
      </c>
      <c r="O538" s="1" t="s">
        <v>139</v>
      </c>
      <c r="P538" s="1" t="s">
        <v>1485</v>
      </c>
      <c r="Q538" s="1" t="b">
        <v>0</v>
      </c>
      <c r="R538" s="1" t="s">
        <v>1486</v>
      </c>
      <c r="S538" s="1"/>
      <c r="T538" s="1">
        <v>1</v>
      </c>
      <c r="U538" s="1"/>
      <c r="V538" s="1"/>
      <c r="W538" s="1" t="s">
        <v>2054</v>
      </c>
      <c r="X538" s="1">
        <v>1</v>
      </c>
    </row>
    <row r="539" spans="1:24" x14ac:dyDescent="0.35">
      <c r="A539" s="1" t="s">
        <v>40</v>
      </c>
      <c r="B539" s="1" t="s">
        <v>1456</v>
      </c>
      <c r="C539" s="1" t="s">
        <v>2106</v>
      </c>
      <c r="D539" s="1"/>
      <c r="E539" s="1"/>
      <c r="F539" s="1" t="s">
        <v>1537</v>
      </c>
      <c r="G539" s="1"/>
      <c r="H539" s="1" t="s">
        <v>22</v>
      </c>
      <c r="I539" s="1">
        <v>2</v>
      </c>
      <c r="J539" s="1" t="s">
        <v>1679</v>
      </c>
      <c r="K539" s="1">
        <v>400</v>
      </c>
      <c r="L539" s="1"/>
      <c r="M539" s="1">
        <v>3000</v>
      </c>
      <c r="N539" s="1">
        <v>125</v>
      </c>
      <c r="O539" s="1" t="s">
        <v>139</v>
      </c>
      <c r="P539" s="1" t="s">
        <v>1485</v>
      </c>
      <c r="Q539" s="1" t="b">
        <v>0</v>
      </c>
      <c r="R539" s="1" t="s">
        <v>1486</v>
      </c>
      <c r="S539" s="1"/>
      <c r="T539" s="1">
        <v>1</v>
      </c>
      <c r="U539" s="1"/>
      <c r="V539" s="1"/>
      <c r="W539" s="1" t="s">
        <v>2054</v>
      </c>
      <c r="X539" s="1">
        <v>1</v>
      </c>
    </row>
    <row r="540" spans="1:24" x14ac:dyDescent="0.35">
      <c r="A540" s="1" t="s">
        <v>40</v>
      </c>
      <c r="B540" s="1" t="s">
        <v>1456</v>
      </c>
      <c r="C540" s="1" t="s">
        <v>2107</v>
      </c>
      <c r="D540" s="1"/>
      <c r="E540" s="1"/>
      <c r="F540" s="1" t="s">
        <v>1537</v>
      </c>
      <c r="G540" s="1"/>
      <c r="H540" s="1" t="s">
        <v>22</v>
      </c>
      <c r="I540" s="1">
        <v>2</v>
      </c>
      <c r="J540" s="1" t="s">
        <v>1679</v>
      </c>
      <c r="K540" s="1">
        <v>100</v>
      </c>
      <c r="L540" s="1"/>
      <c r="M540" s="1">
        <v>3000</v>
      </c>
      <c r="N540" s="1">
        <v>125</v>
      </c>
      <c r="O540" s="1" t="s">
        <v>139</v>
      </c>
      <c r="P540" s="1" t="s">
        <v>1485</v>
      </c>
      <c r="Q540" s="1" t="b">
        <v>0</v>
      </c>
      <c r="R540" s="1" t="s">
        <v>1486</v>
      </c>
      <c r="S540" s="1"/>
      <c r="T540" s="1">
        <v>1</v>
      </c>
      <c r="U540" s="1"/>
      <c r="V540" s="1"/>
      <c r="W540" s="1" t="s">
        <v>2054</v>
      </c>
      <c r="X540" s="1">
        <v>1</v>
      </c>
    </row>
    <row r="541" spans="1:24" x14ac:dyDescent="0.35">
      <c r="A541" s="1" t="s">
        <v>40</v>
      </c>
      <c r="B541" s="1" t="s">
        <v>1456</v>
      </c>
      <c r="C541" s="1" t="s">
        <v>2108</v>
      </c>
      <c r="D541" s="1"/>
      <c r="E541" s="1"/>
      <c r="F541" s="1" t="s">
        <v>1537</v>
      </c>
      <c r="G541" s="1"/>
      <c r="H541" s="1" t="s">
        <v>22</v>
      </c>
      <c r="I541" s="1">
        <v>1</v>
      </c>
      <c r="J541" s="1" t="s">
        <v>1679</v>
      </c>
      <c r="K541" s="1">
        <v>400</v>
      </c>
      <c r="L541" s="1"/>
      <c r="M541" s="1">
        <v>3000</v>
      </c>
      <c r="N541" s="1">
        <v>125</v>
      </c>
      <c r="O541" s="1" t="s">
        <v>139</v>
      </c>
      <c r="P541" s="1" t="s">
        <v>1485</v>
      </c>
      <c r="Q541" s="1" t="b">
        <v>0</v>
      </c>
      <c r="R541" s="1" t="s">
        <v>1486</v>
      </c>
      <c r="S541" s="1"/>
      <c r="T541" s="1">
        <v>1</v>
      </c>
      <c r="U541" s="1"/>
      <c r="V541" s="1"/>
      <c r="W541" s="1" t="s">
        <v>2043</v>
      </c>
      <c r="X541" s="1">
        <v>1</v>
      </c>
    </row>
    <row r="542" spans="1:24" x14ac:dyDescent="0.35">
      <c r="A542" s="1" t="s">
        <v>40</v>
      </c>
      <c r="B542" s="1" t="s">
        <v>1456</v>
      </c>
      <c r="C542" s="1" t="s">
        <v>2109</v>
      </c>
      <c r="D542" s="1"/>
      <c r="E542" s="1"/>
      <c r="F542" s="1" t="s">
        <v>1537</v>
      </c>
      <c r="G542" s="1"/>
      <c r="H542" s="1" t="s">
        <v>22</v>
      </c>
      <c r="I542" s="1">
        <v>1</v>
      </c>
      <c r="J542" s="1" t="s">
        <v>1679</v>
      </c>
      <c r="K542" s="1">
        <v>100</v>
      </c>
      <c r="L542" s="1"/>
      <c r="M542" s="1">
        <v>3000</v>
      </c>
      <c r="N542" s="1">
        <v>125</v>
      </c>
      <c r="O542" s="1" t="s">
        <v>139</v>
      </c>
      <c r="P542" s="1" t="s">
        <v>1485</v>
      </c>
      <c r="Q542" s="1" t="b">
        <v>0</v>
      </c>
      <c r="R542" s="1" t="s">
        <v>1486</v>
      </c>
      <c r="S542" s="1"/>
      <c r="T542" s="1">
        <v>1</v>
      </c>
      <c r="U542" s="1"/>
      <c r="V542" s="1"/>
      <c r="W542" s="1" t="s">
        <v>2045</v>
      </c>
      <c r="X542" s="1">
        <v>1</v>
      </c>
    </row>
    <row r="543" spans="1:24" x14ac:dyDescent="0.35">
      <c r="A543" s="1" t="s">
        <v>40</v>
      </c>
      <c r="B543" s="1" t="s">
        <v>1456</v>
      </c>
      <c r="C543" s="1" t="s">
        <v>2110</v>
      </c>
      <c r="D543" s="1"/>
      <c r="E543" s="1"/>
      <c r="F543" s="1" t="s">
        <v>1537</v>
      </c>
      <c r="G543" s="1"/>
      <c r="H543" s="1" t="s">
        <v>22</v>
      </c>
      <c r="I543" s="1">
        <v>2</v>
      </c>
      <c r="J543" s="1" t="s">
        <v>1679</v>
      </c>
      <c r="K543" s="1">
        <v>4</v>
      </c>
      <c r="L543" s="1"/>
      <c r="M543" s="1">
        <v>3000</v>
      </c>
      <c r="N543" s="1">
        <v>125</v>
      </c>
      <c r="O543" s="1" t="s">
        <v>139</v>
      </c>
      <c r="P543" s="1" t="s">
        <v>1485</v>
      </c>
      <c r="Q543" s="1" t="b">
        <v>0</v>
      </c>
      <c r="R543" s="1" t="s">
        <v>1486</v>
      </c>
      <c r="S543" s="1"/>
      <c r="T543" s="1">
        <v>1</v>
      </c>
      <c r="U543" s="1"/>
      <c r="V543" s="1"/>
      <c r="W543" s="1" t="s">
        <v>2043</v>
      </c>
      <c r="X543" s="1">
        <v>1</v>
      </c>
    </row>
    <row r="544" spans="1:24" x14ac:dyDescent="0.35">
      <c r="A544" s="1" t="s">
        <v>40</v>
      </c>
      <c r="B544" s="1" t="s">
        <v>1456</v>
      </c>
      <c r="C544" s="1" t="s">
        <v>2111</v>
      </c>
      <c r="D544" s="1"/>
      <c r="E544" s="1"/>
      <c r="F544" s="1" t="s">
        <v>1537</v>
      </c>
      <c r="G544" s="1"/>
      <c r="H544" s="1" t="s">
        <v>22</v>
      </c>
      <c r="I544" s="1">
        <v>2</v>
      </c>
      <c r="J544" s="1" t="s">
        <v>1679</v>
      </c>
      <c r="K544" s="1">
        <v>50</v>
      </c>
      <c r="L544" s="1"/>
      <c r="M544" s="1">
        <v>3000</v>
      </c>
      <c r="N544" s="1">
        <v>125</v>
      </c>
      <c r="O544" s="1" t="s">
        <v>139</v>
      </c>
      <c r="P544" s="1" t="s">
        <v>1485</v>
      </c>
      <c r="Q544" s="1" t="b">
        <v>0</v>
      </c>
      <c r="R544" s="1" t="s">
        <v>1486</v>
      </c>
      <c r="S544" s="1"/>
      <c r="T544" s="1">
        <v>1</v>
      </c>
      <c r="U544" s="1"/>
      <c r="V544" s="1"/>
      <c r="W544" s="1" t="s">
        <v>2043</v>
      </c>
      <c r="X544" s="1">
        <v>1</v>
      </c>
    </row>
    <row r="545" spans="1:24" x14ac:dyDescent="0.35">
      <c r="A545" s="1" t="s">
        <v>40</v>
      </c>
      <c r="B545" s="1" t="s">
        <v>1456</v>
      </c>
      <c r="C545" s="1" t="s">
        <v>2112</v>
      </c>
      <c r="D545" s="1"/>
      <c r="E545" s="1"/>
      <c r="F545" s="1" t="s">
        <v>1537</v>
      </c>
      <c r="G545" s="1"/>
      <c r="H545" s="1" t="s">
        <v>22</v>
      </c>
      <c r="I545" s="1">
        <v>1</v>
      </c>
      <c r="J545" s="1" t="s">
        <v>1679</v>
      </c>
      <c r="K545" s="1">
        <v>100</v>
      </c>
      <c r="L545" s="1"/>
      <c r="M545" s="1">
        <v>3000</v>
      </c>
      <c r="N545" s="1">
        <v>125</v>
      </c>
      <c r="O545" s="1" t="s">
        <v>139</v>
      </c>
      <c r="P545" s="1" t="s">
        <v>1485</v>
      </c>
      <c r="Q545" s="1" t="b">
        <v>0</v>
      </c>
      <c r="R545" s="1" t="s">
        <v>1486</v>
      </c>
      <c r="S545" s="1"/>
      <c r="T545" s="1">
        <v>1</v>
      </c>
      <c r="U545" s="1"/>
      <c r="V545" s="1"/>
      <c r="W545" s="1" t="s">
        <v>2113</v>
      </c>
      <c r="X545" s="1">
        <v>1</v>
      </c>
    </row>
    <row r="546" spans="1:24" x14ac:dyDescent="0.35">
      <c r="A546" s="1" t="s">
        <v>40</v>
      </c>
      <c r="B546" s="1" t="s">
        <v>1456</v>
      </c>
      <c r="C546" s="1" t="s">
        <v>2114</v>
      </c>
      <c r="D546" s="1"/>
      <c r="E546" s="1"/>
      <c r="F546" s="1" t="s">
        <v>1537</v>
      </c>
      <c r="G546" s="1"/>
      <c r="H546" s="1" t="s">
        <v>22</v>
      </c>
      <c r="I546" s="1">
        <v>2</v>
      </c>
      <c r="J546" s="1" t="s">
        <v>1679</v>
      </c>
      <c r="K546" s="1">
        <v>1000</v>
      </c>
      <c r="L546" s="1"/>
      <c r="M546" s="1">
        <v>3000</v>
      </c>
      <c r="N546" s="1">
        <v>125</v>
      </c>
      <c r="O546" s="1" t="s">
        <v>139</v>
      </c>
      <c r="P546" s="1" t="s">
        <v>1485</v>
      </c>
      <c r="Q546" s="1" t="b">
        <v>0</v>
      </c>
      <c r="R546" s="1" t="s">
        <v>1486</v>
      </c>
      <c r="S546" s="1"/>
      <c r="T546" s="1">
        <v>1</v>
      </c>
      <c r="U546" s="1"/>
      <c r="V546" s="1"/>
      <c r="W546" s="1" t="s">
        <v>2045</v>
      </c>
      <c r="X546" s="1">
        <v>1</v>
      </c>
    </row>
    <row r="547" spans="1:24" x14ac:dyDescent="0.35">
      <c r="A547" s="1" t="s">
        <v>40</v>
      </c>
      <c r="B547" s="1" t="s">
        <v>1456</v>
      </c>
      <c r="C547" s="1" t="s">
        <v>2115</v>
      </c>
      <c r="D547" s="1"/>
      <c r="E547" s="1"/>
      <c r="F547" s="1" t="s">
        <v>1537</v>
      </c>
      <c r="G547" s="1"/>
      <c r="H547" s="1" t="s">
        <v>22</v>
      </c>
      <c r="I547" s="1">
        <v>1</v>
      </c>
      <c r="J547" s="1" t="s">
        <v>1679</v>
      </c>
      <c r="K547" s="1">
        <v>314</v>
      </c>
      <c r="L547" s="1"/>
      <c r="M547" s="1">
        <v>3000</v>
      </c>
      <c r="N547" s="1">
        <v>125</v>
      </c>
      <c r="O547" s="1" t="s">
        <v>139</v>
      </c>
      <c r="P547" s="1" t="s">
        <v>1485</v>
      </c>
      <c r="Q547" s="1" t="b">
        <v>0</v>
      </c>
      <c r="R547" s="1" t="s">
        <v>1486</v>
      </c>
      <c r="S547" s="1"/>
      <c r="T547" s="1">
        <v>1</v>
      </c>
      <c r="U547" s="1"/>
      <c r="V547" s="1"/>
      <c r="W547" s="1" t="s">
        <v>2043</v>
      </c>
      <c r="X547" s="1">
        <v>1</v>
      </c>
    </row>
    <row r="548" spans="1:24" x14ac:dyDescent="0.35">
      <c r="A548" s="1" t="s">
        <v>40</v>
      </c>
      <c r="B548" s="1" t="s">
        <v>1456</v>
      </c>
      <c r="C548" s="1" t="s">
        <v>2116</v>
      </c>
      <c r="D548" s="1"/>
      <c r="E548" s="1"/>
      <c r="F548" s="1" t="s">
        <v>1537</v>
      </c>
      <c r="G548" s="1"/>
      <c r="H548" s="1" t="s">
        <v>22</v>
      </c>
      <c r="I548" s="1">
        <v>1</v>
      </c>
      <c r="J548" s="1" t="s">
        <v>1679</v>
      </c>
      <c r="K548" s="1">
        <v>10</v>
      </c>
      <c r="L548" s="1"/>
      <c r="M548" s="1">
        <v>3000</v>
      </c>
      <c r="N548" s="1">
        <v>125</v>
      </c>
      <c r="O548" s="1" t="s">
        <v>139</v>
      </c>
      <c r="P548" s="1" t="s">
        <v>1485</v>
      </c>
      <c r="Q548" s="1" t="b">
        <v>0</v>
      </c>
      <c r="R548" s="1" t="s">
        <v>1486</v>
      </c>
      <c r="S548" s="1"/>
      <c r="T548" s="1">
        <v>1</v>
      </c>
      <c r="U548" s="1"/>
      <c r="V548" s="1"/>
      <c r="W548" s="1" t="s">
        <v>2045</v>
      </c>
      <c r="X548" s="1">
        <v>1</v>
      </c>
    </row>
    <row r="549" spans="1:24" hidden="1" x14ac:dyDescent="0.35">
      <c r="A549" s="1" t="s">
        <v>40</v>
      </c>
      <c r="B549" s="1" t="s">
        <v>1456</v>
      </c>
      <c r="C549" s="1" t="s">
        <v>2117</v>
      </c>
      <c r="D549" s="1"/>
      <c r="E549" s="1"/>
      <c r="F549" s="1" t="s">
        <v>1484</v>
      </c>
      <c r="G549" s="1" t="s">
        <v>1458</v>
      </c>
      <c r="H549" s="1" t="s">
        <v>22</v>
      </c>
      <c r="I549" s="1">
        <v>1</v>
      </c>
      <c r="J549" s="1" t="s">
        <v>1679</v>
      </c>
      <c r="K549" s="1">
        <v>35</v>
      </c>
      <c r="L549" s="1"/>
      <c r="M549" s="1">
        <v>3000</v>
      </c>
      <c r="N549" s="1">
        <v>125</v>
      </c>
      <c r="O549" s="1" t="s">
        <v>139</v>
      </c>
      <c r="P549" s="1" t="s">
        <v>1485</v>
      </c>
      <c r="Q549" s="1" t="b">
        <v>0</v>
      </c>
      <c r="R549" s="1" t="s">
        <v>1486</v>
      </c>
      <c r="S549" s="1"/>
      <c r="T549" s="1">
        <v>1</v>
      </c>
      <c r="U549" s="1"/>
      <c r="V549" s="1"/>
      <c r="W549" s="1" t="s">
        <v>2047</v>
      </c>
      <c r="X549" s="1">
        <v>1</v>
      </c>
    </row>
    <row r="550" spans="1:24" hidden="1" x14ac:dyDescent="0.35">
      <c r="A550" s="1" t="s">
        <v>40</v>
      </c>
      <c r="B550" s="1" t="s">
        <v>1456</v>
      </c>
      <c r="C550" s="1" t="s">
        <v>2118</v>
      </c>
      <c r="D550" s="1"/>
      <c r="E550" s="1"/>
      <c r="F550" s="1" t="s">
        <v>1484</v>
      </c>
      <c r="G550" s="1" t="s">
        <v>1458</v>
      </c>
      <c r="H550" s="1" t="s">
        <v>22</v>
      </c>
      <c r="I550" s="1">
        <v>1</v>
      </c>
      <c r="J550" s="1" t="s">
        <v>1679</v>
      </c>
      <c r="K550" s="1">
        <v>60</v>
      </c>
      <c r="L550" s="1"/>
      <c r="M550" s="1">
        <v>3000</v>
      </c>
      <c r="N550" s="1">
        <v>125</v>
      </c>
      <c r="O550" s="1" t="s">
        <v>139</v>
      </c>
      <c r="P550" s="1" t="s">
        <v>1485</v>
      </c>
      <c r="Q550" s="1" t="b">
        <v>0</v>
      </c>
      <c r="R550" s="1" t="s">
        <v>1486</v>
      </c>
      <c r="S550" s="1"/>
      <c r="T550" s="1">
        <v>1</v>
      </c>
      <c r="U550" s="1"/>
      <c r="V550" s="1"/>
      <c r="W550" s="1" t="s">
        <v>2119</v>
      </c>
      <c r="X550" s="1">
        <v>1</v>
      </c>
    </row>
    <row r="551" spans="1:24" x14ac:dyDescent="0.35">
      <c r="A551" s="1" t="s">
        <v>40</v>
      </c>
      <c r="B551" s="1" t="s">
        <v>1456</v>
      </c>
      <c r="C551" s="1" t="s">
        <v>2120</v>
      </c>
      <c r="D551" s="1"/>
      <c r="E551" s="1"/>
      <c r="F551" s="1" t="s">
        <v>1537</v>
      </c>
      <c r="G551" s="1"/>
      <c r="H551" s="1" t="s">
        <v>22</v>
      </c>
      <c r="I551" s="1">
        <v>1</v>
      </c>
      <c r="J551" s="1" t="s">
        <v>1679</v>
      </c>
      <c r="K551" s="1">
        <v>1</v>
      </c>
      <c r="L551" s="1"/>
      <c r="M551" s="1">
        <v>3000</v>
      </c>
      <c r="N551" s="1">
        <v>125</v>
      </c>
      <c r="O551" s="1" t="s">
        <v>139</v>
      </c>
      <c r="P551" s="1" t="s">
        <v>1485</v>
      </c>
      <c r="Q551" s="1" t="b">
        <v>0</v>
      </c>
      <c r="R551" s="1" t="s">
        <v>1486</v>
      </c>
      <c r="S551" s="1"/>
      <c r="T551" s="1">
        <v>1</v>
      </c>
      <c r="U551" s="1"/>
      <c r="V551" s="1"/>
      <c r="W551" s="1" t="s">
        <v>2054</v>
      </c>
      <c r="X551" s="1">
        <v>1</v>
      </c>
    </row>
    <row r="552" spans="1:24" x14ac:dyDescent="0.35">
      <c r="A552" s="1" t="s">
        <v>40</v>
      </c>
      <c r="B552" s="1" t="s">
        <v>1456</v>
      </c>
      <c r="C552" s="1" t="s">
        <v>2121</v>
      </c>
      <c r="D552" s="1"/>
      <c r="E552" s="1"/>
      <c r="F552" s="1" t="s">
        <v>1537</v>
      </c>
      <c r="G552" s="1"/>
      <c r="H552" s="1" t="s">
        <v>22</v>
      </c>
      <c r="I552" s="1">
        <v>2</v>
      </c>
      <c r="J552" s="1" t="s">
        <v>1679</v>
      </c>
      <c r="K552" s="1">
        <v>25</v>
      </c>
      <c r="L552" s="1"/>
      <c r="M552" s="1">
        <v>3000</v>
      </c>
      <c r="N552" s="1">
        <v>125</v>
      </c>
      <c r="O552" s="1" t="s">
        <v>139</v>
      </c>
      <c r="P552" s="1" t="s">
        <v>1485</v>
      </c>
      <c r="Q552" s="1" t="b">
        <v>0</v>
      </c>
      <c r="R552" s="1" t="s">
        <v>1486</v>
      </c>
      <c r="S552" s="1"/>
      <c r="T552" s="1">
        <v>1</v>
      </c>
      <c r="U552" s="1"/>
      <c r="V552" s="1"/>
      <c r="W552" s="1" t="s">
        <v>2043</v>
      </c>
      <c r="X552" s="1">
        <v>1</v>
      </c>
    </row>
    <row r="553" spans="1:24" x14ac:dyDescent="0.35">
      <c r="A553" s="1" t="s">
        <v>40</v>
      </c>
      <c r="B553" s="1" t="s">
        <v>1456</v>
      </c>
      <c r="C553" s="1" t="s">
        <v>2122</v>
      </c>
      <c r="D553" s="1"/>
      <c r="E553" s="1"/>
      <c r="F553" s="1" t="s">
        <v>1537</v>
      </c>
      <c r="G553" s="1"/>
      <c r="H553" s="1" t="s">
        <v>22</v>
      </c>
      <c r="I553" s="1">
        <v>2</v>
      </c>
      <c r="J553" s="1" t="s">
        <v>1679</v>
      </c>
      <c r="K553" s="1">
        <v>100</v>
      </c>
      <c r="L553" s="1"/>
      <c r="M553" s="1">
        <v>3000</v>
      </c>
      <c r="N553" s="1">
        <v>125</v>
      </c>
      <c r="O553" s="1" t="s">
        <v>139</v>
      </c>
      <c r="P553" s="1" t="s">
        <v>1485</v>
      </c>
      <c r="Q553" s="1" t="b">
        <v>0</v>
      </c>
      <c r="R553" s="1" t="s">
        <v>1486</v>
      </c>
      <c r="S553" s="1"/>
      <c r="T553" s="1">
        <v>1</v>
      </c>
      <c r="U553" s="1"/>
      <c r="V553" s="1"/>
      <c r="W553" s="1" t="s">
        <v>2043</v>
      </c>
      <c r="X553" s="1">
        <v>1</v>
      </c>
    </row>
    <row r="554" spans="1:24" x14ac:dyDescent="0.35">
      <c r="A554" s="1" t="s">
        <v>40</v>
      </c>
      <c r="B554" s="1" t="s">
        <v>1456</v>
      </c>
      <c r="C554" s="1" t="s">
        <v>2123</v>
      </c>
      <c r="D554" s="1"/>
      <c r="E554" s="1"/>
      <c r="F554" s="1" t="s">
        <v>1537</v>
      </c>
      <c r="G554" s="1"/>
      <c r="H554" s="1" t="s">
        <v>22</v>
      </c>
      <c r="I554" s="1">
        <v>3</v>
      </c>
      <c r="J554" s="1" t="s">
        <v>1679</v>
      </c>
      <c r="K554" s="1">
        <v>100</v>
      </c>
      <c r="L554" s="1"/>
      <c r="M554" s="1">
        <v>3000</v>
      </c>
      <c r="N554" s="1">
        <v>125</v>
      </c>
      <c r="O554" s="1" t="s">
        <v>139</v>
      </c>
      <c r="P554" s="1" t="s">
        <v>1485</v>
      </c>
      <c r="Q554" s="1" t="b">
        <v>0</v>
      </c>
      <c r="R554" s="1" t="s">
        <v>1486</v>
      </c>
      <c r="S554" s="1"/>
      <c r="T554" s="1">
        <v>1</v>
      </c>
      <c r="U554" s="1"/>
      <c r="V554" s="1"/>
      <c r="W554" s="1" t="s">
        <v>2045</v>
      </c>
      <c r="X554" s="1">
        <v>1</v>
      </c>
    </row>
    <row r="555" spans="1:24" x14ac:dyDescent="0.35">
      <c r="A555" s="1" t="s">
        <v>40</v>
      </c>
      <c r="B555" s="1" t="s">
        <v>1456</v>
      </c>
      <c r="C555" s="1" t="s">
        <v>2124</v>
      </c>
      <c r="D555" s="1"/>
      <c r="E555" s="1"/>
      <c r="F555" s="1" t="s">
        <v>1537</v>
      </c>
      <c r="G555" s="1"/>
      <c r="H555" s="1" t="s">
        <v>22</v>
      </c>
      <c r="I555" s="1">
        <v>1</v>
      </c>
      <c r="J555" s="1" t="s">
        <v>1679</v>
      </c>
      <c r="K555" s="1">
        <v>1000</v>
      </c>
      <c r="L555" s="1"/>
      <c r="M555" s="1">
        <v>3000</v>
      </c>
      <c r="N555" s="1">
        <v>125</v>
      </c>
      <c r="O555" s="1" t="s">
        <v>139</v>
      </c>
      <c r="P555" s="1" t="s">
        <v>1485</v>
      </c>
      <c r="Q555" s="1" t="b">
        <v>0</v>
      </c>
      <c r="R555" s="1" t="s">
        <v>1486</v>
      </c>
      <c r="S555" s="1"/>
      <c r="T555" s="1">
        <v>1</v>
      </c>
      <c r="U555" s="1"/>
      <c r="V555" s="1"/>
      <c r="W555" s="1" t="s">
        <v>2054</v>
      </c>
      <c r="X555" s="1">
        <v>1</v>
      </c>
    </row>
    <row r="556" spans="1:24" x14ac:dyDescent="0.35">
      <c r="A556" s="1" t="s">
        <v>40</v>
      </c>
      <c r="B556" s="1" t="s">
        <v>1456</v>
      </c>
      <c r="C556" s="1" t="s">
        <v>2125</v>
      </c>
      <c r="D556" s="1"/>
      <c r="E556" s="1"/>
      <c r="F556" s="1" t="s">
        <v>1537</v>
      </c>
      <c r="G556" s="1"/>
      <c r="H556" s="1" t="s">
        <v>22</v>
      </c>
      <c r="I556" s="1">
        <v>1</v>
      </c>
      <c r="J556" s="1" t="s">
        <v>1679</v>
      </c>
      <c r="K556" s="1">
        <v>100</v>
      </c>
      <c r="L556" s="1"/>
      <c r="M556" s="1">
        <v>3000</v>
      </c>
      <c r="N556" s="1">
        <v>125</v>
      </c>
      <c r="O556" s="1" t="s">
        <v>139</v>
      </c>
      <c r="P556" s="1" t="s">
        <v>1485</v>
      </c>
      <c r="Q556" s="1" t="b">
        <v>0</v>
      </c>
      <c r="R556" s="1" t="s">
        <v>1486</v>
      </c>
      <c r="S556" s="1"/>
      <c r="T556" s="1">
        <v>1</v>
      </c>
      <c r="U556" s="1"/>
      <c r="V556" s="1"/>
      <c r="W556" s="1" t="s">
        <v>2054</v>
      </c>
      <c r="X556" s="1">
        <v>1</v>
      </c>
    </row>
    <row r="557" spans="1:24" x14ac:dyDescent="0.35">
      <c r="A557" s="1" t="s">
        <v>40</v>
      </c>
      <c r="B557" s="1" t="s">
        <v>1456</v>
      </c>
      <c r="C557" s="1" t="s">
        <v>2126</v>
      </c>
      <c r="D557" s="1"/>
      <c r="E557" s="1"/>
      <c r="F557" s="1" t="s">
        <v>1537</v>
      </c>
      <c r="G557" s="1"/>
      <c r="H557" s="1" t="s">
        <v>22</v>
      </c>
      <c r="I557" s="1">
        <v>2</v>
      </c>
      <c r="J557" s="1" t="s">
        <v>1679</v>
      </c>
      <c r="K557" s="1">
        <v>20</v>
      </c>
      <c r="L557" s="1"/>
      <c r="M557" s="1">
        <v>3000</v>
      </c>
      <c r="N557" s="1">
        <v>125</v>
      </c>
      <c r="O557" s="1" t="s">
        <v>139</v>
      </c>
      <c r="P557" s="1" t="s">
        <v>1485</v>
      </c>
      <c r="Q557" s="1" t="b">
        <v>0</v>
      </c>
      <c r="R557" s="1" t="s">
        <v>1486</v>
      </c>
      <c r="S557" s="1"/>
      <c r="T557" s="1">
        <v>1</v>
      </c>
      <c r="U557" s="1"/>
      <c r="V557" s="1"/>
      <c r="W557" s="1" t="s">
        <v>2070</v>
      </c>
      <c r="X557" s="1">
        <v>1</v>
      </c>
    </row>
    <row r="558" spans="1:24" x14ac:dyDescent="0.35">
      <c r="A558" s="1" t="s">
        <v>40</v>
      </c>
      <c r="B558" s="1" t="s">
        <v>1456</v>
      </c>
      <c r="C558" s="1" t="s">
        <v>2127</v>
      </c>
      <c r="D558" s="1"/>
      <c r="E558" s="1"/>
      <c r="F558" s="1" t="s">
        <v>1537</v>
      </c>
      <c r="G558" s="1"/>
      <c r="H558" s="1" t="s">
        <v>22</v>
      </c>
      <c r="I558" s="1">
        <v>3</v>
      </c>
      <c r="J558" s="1" t="s">
        <v>1679</v>
      </c>
      <c r="K558" s="1">
        <v>10</v>
      </c>
      <c r="L558" s="1"/>
      <c r="M558" s="1">
        <v>3000</v>
      </c>
      <c r="N558" s="1">
        <v>125</v>
      </c>
      <c r="O558" s="1" t="s">
        <v>139</v>
      </c>
      <c r="P558" s="1" t="s">
        <v>1485</v>
      </c>
      <c r="Q558" s="1" t="b">
        <v>0</v>
      </c>
      <c r="R558" s="1" t="s">
        <v>1486</v>
      </c>
      <c r="S558" s="1"/>
      <c r="T558" s="1">
        <v>1</v>
      </c>
      <c r="U558" s="1"/>
      <c r="V558" s="1"/>
      <c r="W558" s="1" t="s">
        <v>2043</v>
      </c>
      <c r="X558" s="1">
        <v>1</v>
      </c>
    </row>
    <row r="559" spans="1:24" hidden="1" x14ac:dyDescent="0.35">
      <c r="A559" s="1" t="s">
        <v>40</v>
      </c>
      <c r="B559" s="1" t="s">
        <v>1456</v>
      </c>
      <c r="C559" s="1" t="s">
        <v>2128</v>
      </c>
      <c r="D559" s="1"/>
      <c r="E559" s="1"/>
      <c r="F559" s="1" t="s">
        <v>1484</v>
      </c>
      <c r="G559" s="1" t="s">
        <v>1458</v>
      </c>
      <c r="H559" s="1" t="s">
        <v>22</v>
      </c>
      <c r="I559" s="1">
        <v>2</v>
      </c>
      <c r="J559" s="1" t="s">
        <v>1679</v>
      </c>
      <c r="K559" s="1">
        <v>1000</v>
      </c>
      <c r="L559" s="1"/>
      <c r="M559" s="1">
        <v>8000</v>
      </c>
      <c r="N559" s="1">
        <v>125</v>
      </c>
      <c r="O559" s="1" t="s">
        <v>139</v>
      </c>
      <c r="P559" s="1" t="s">
        <v>1485</v>
      </c>
      <c r="Q559" s="1" t="b">
        <v>0</v>
      </c>
      <c r="R559" s="1" t="s">
        <v>1486</v>
      </c>
      <c r="S559" s="1"/>
      <c r="T559" s="1">
        <v>1</v>
      </c>
      <c r="U559" s="1"/>
      <c r="V559" s="1"/>
      <c r="W559" s="1" t="s">
        <v>2047</v>
      </c>
      <c r="X559" s="1">
        <v>1</v>
      </c>
    </row>
    <row r="560" spans="1:24" x14ac:dyDescent="0.35">
      <c r="A560" s="1" t="s">
        <v>40</v>
      </c>
      <c r="B560" s="1" t="s">
        <v>1456</v>
      </c>
      <c r="C560" s="1" t="s">
        <v>2129</v>
      </c>
      <c r="D560" s="1"/>
      <c r="E560" s="1"/>
      <c r="F560" s="1" t="s">
        <v>1537</v>
      </c>
      <c r="G560" s="1"/>
      <c r="H560" s="1" t="s">
        <v>22</v>
      </c>
      <c r="I560" s="1">
        <v>2</v>
      </c>
      <c r="J560" s="1" t="s">
        <v>1679</v>
      </c>
      <c r="K560" s="1">
        <v>100</v>
      </c>
      <c r="L560" s="1"/>
      <c r="M560" s="1">
        <v>3000</v>
      </c>
      <c r="N560" s="1">
        <v>125</v>
      </c>
      <c r="O560" s="1" t="s">
        <v>139</v>
      </c>
      <c r="P560" s="1" t="s">
        <v>1485</v>
      </c>
      <c r="Q560" s="1" t="b">
        <v>0</v>
      </c>
      <c r="R560" s="1" t="s">
        <v>1486</v>
      </c>
      <c r="S560" s="1"/>
      <c r="T560" s="1">
        <v>1</v>
      </c>
      <c r="U560" s="1"/>
      <c r="V560" s="1"/>
      <c r="W560" s="1" t="s">
        <v>2054</v>
      </c>
      <c r="X560" s="1">
        <v>1</v>
      </c>
    </row>
    <row r="561" spans="1:24" x14ac:dyDescent="0.35">
      <c r="A561" s="1" t="s">
        <v>40</v>
      </c>
      <c r="B561" s="1" t="s">
        <v>1456</v>
      </c>
      <c r="C561" s="1" t="s">
        <v>2130</v>
      </c>
      <c r="D561" s="1"/>
      <c r="E561" s="1"/>
      <c r="F561" s="1" t="s">
        <v>1537</v>
      </c>
      <c r="G561" s="1"/>
      <c r="H561" s="1" t="s">
        <v>22</v>
      </c>
      <c r="I561" s="1">
        <v>2</v>
      </c>
      <c r="J561" s="1" t="s">
        <v>1679</v>
      </c>
      <c r="K561" s="1">
        <v>10</v>
      </c>
      <c r="L561" s="1"/>
      <c r="M561" s="1">
        <v>3000</v>
      </c>
      <c r="N561" s="1">
        <v>125</v>
      </c>
      <c r="O561" s="1" t="s">
        <v>139</v>
      </c>
      <c r="P561" s="1" t="s">
        <v>1485</v>
      </c>
      <c r="Q561" s="1" t="b">
        <v>0</v>
      </c>
      <c r="R561" s="1" t="s">
        <v>1486</v>
      </c>
      <c r="S561" s="1"/>
      <c r="T561" s="1">
        <v>1</v>
      </c>
      <c r="U561" s="1"/>
      <c r="V561" s="1"/>
      <c r="W561" s="1" t="s">
        <v>2043</v>
      </c>
      <c r="X561" s="1">
        <v>1</v>
      </c>
    </row>
    <row r="562" spans="1:24" x14ac:dyDescent="0.35">
      <c r="A562" s="1" t="s">
        <v>40</v>
      </c>
      <c r="B562" s="1" t="s">
        <v>1456</v>
      </c>
      <c r="C562" s="1" t="s">
        <v>2131</v>
      </c>
      <c r="D562" s="1"/>
      <c r="E562" s="1"/>
      <c r="F562" s="1" t="s">
        <v>1537</v>
      </c>
      <c r="G562" s="1"/>
      <c r="H562" s="1" t="s">
        <v>22</v>
      </c>
      <c r="I562" s="1">
        <v>1</v>
      </c>
      <c r="J562" s="1" t="s">
        <v>1679</v>
      </c>
      <c r="K562" s="1">
        <v>10</v>
      </c>
      <c r="L562" s="1"/>
      <c r="M562" s="1">
        <v>3000</v>
      </c>
      <c r="N562" s="1">
        <v>125</v>
      </c>
      <c r="O562" s="1" t="s">
        <v>139</v>
      </c>
      <c r="P562" s="1" t="s">
        <v>1485</v>
      </c>
      <c r="Q562" s="1" t="b">
        <v>0</v>
      </c>
      <c r="R562" s="1" t="s">
        <v>1486</v>
      </c>
      <c r="S562" s="1"/>
      <c r="T562" s="1">
        <v>1</v>
      </c>
      <c r="U562" s="1"/>
      <c r="V562" s="1"/>
      <c r="W562" s="1" t="s">
        <v>2043</v>
      </c>
      <c r="X562" s="1">
        <v>1</v>
      </c>
    </row>
    <row r="563" spans="1:24" hidden="1" x14ac:dyDescent="0.35">
      <c r="A563" s="1" t="s">
        <v>40</v>
      </c>
      <c r="B563" s="1" t="s">
        <v>1456</v>
      </c>
      <c r="C563" s="1" t="s">
        <v>2132</v>
      </c>
      <c r="D563" s="1"/>
      <c r="E563" s="1"/>
      <c r="F563" s="1" t="s">
        <v>1484</v>
      </c>
      <c r="G563" s="1" t="s">
        <v>1458</v>
      </c>
      <c r="H563" s="1" t="s">
        <v>22</v>
      </c>
      <c r="I563" s="1">
        <v>2</v>
      </c>
      <c r="J563" s="1" t="s">
        <v>1679</v>
      </c>
      <c r="K563" s="1">
        <v>1</v>
      </c>
      <c r="L563" s="1"/>
      <c r="M563" s="1">
        <v>3000</v>
      </c>
      <c r="N563" s="1">
        <v>125</v>
      </c>
      <c r="O563" s="1" t="s">
        <v>139</v>
      </c>
      <c r="P563" s="1" t="s">
        <v>1485</v>
      </c>
      <c r="Q563" s="1" t="b">
        <v>0</v>
      </c>
      <c r="R563" s="1" t="s">
        <v>1486</v>
      </c>
      <c r="S563" s="1"/>
      <c r="T563" s="1">
        <v>1</v>
      </c>
      <c r="U563" s="1"/>
      <c r="V563" s="1"/>
      <c r="W563" s="1" t="s">
        <v>2047</v>
      </c>
      <c r="X563" s="1">
        <v>1</v>
      </c>
    </row>
    <row r="564" spans="1:24" hidden="1" x14ac:dyDescent="0.35">
      <c r="A564" s="1" t="s">
        <v>40</v>
      </c>
      <c r="B564" s="1" t="s">
        <v>1456</v>
      </c>
      <c r="C564" s="1" t="s">
        <v>2133</v>
      </c>
      <c r="D564" s="1"/>
      <c r="E564" s="1"/>
      <c r="F564" s="1" t="s">
        <v>1484</v>
      </c>
      <c r="G564" s="1" t="s">
        <v>1458</v>
      </c>
      <c r="H564" s="1" t="s">
        <v>22</v>
      </c>
      <c r="I564" s="1">
        <v>2</v>
      </c>
      <c r="J564" s="1" t="s">
        <v>1679</v>
      </c>
      <c r="K564" s="1">
        <v>10</v>
      </c>
      <c r="L564" s="1"/>
      <c r="M564" s="1">
        <v>3000</v>
      </c>
      <c r="N564" s="1">
        <v>125</v>
      </c>
      <c r="O564" s="1" t="s">
        <v>139</v>
      </c>
      <c r="P564" s="1" t="s">
        <v>1485</v>
      </c>
      <c r="Q564" s="1" t="b">
        <v>0</v>
      </c>
      <c r="R564" s="1" t="s">
        <v>1486</v>
      </c>
      <c r="S564" s="1"/>
      <c r="T564" s="1">
        <v>1</v>
      </c>
      <c r="U564" s="1"/>
      <c r="V564" s="1"/>
      <c r="W564" s="1" t="s">
        <v>2047</v>
      </c>
      <c r="X564" s="1">
        <v>1</v>
      </c>
    </row>
    <row r="565" spans="1:24" hidden="1" x14ac:dyDescent="0.35">
      <c r="A565" s="1" t="s">
        <v>40</v>
      </c>
      <c r="B565" s="1" t="s">
        <v>1456</v>
      </c>
      <c r="C565" s="1" t="s">
        <v>2134</v>
      </c>
      <c r="D565" s="1"/>
      <c r="E565" s="1"/>
      <c r="F565" s="1" t="s">
        <v>1484</v>
      </c>
      <c r="G565" s="1" t="s">
        <v>1458</v>
      </c>
      <c r="H565" s="1" t="s">
        <v>22</v>
      </c>
      <c r="I565" s="1">
        <v>3</v>
      </c>
      <c r="J565" s="1" t="s">
        <v>1679</v>
      </c>
      <c r="K565" s="1">
        <v>300</v>
      </c>
      <c r="L565" s="1"/>
      <c r="M565" s="1">
        <v>8000</v>
      </c>
      <c r="N565" s="1">
        <v>125</v>
      </c>
      <c r="O565" s="1" t="s">
        <v>139</v>
      </c>
      <c r="P565" s="1" t="s">
        <v>1485</v>
      </c>
      <c r="Q565" s="1" t="b">
        <v>0</v>
      </c>
      <c r="R565" s="1" t="s">
        <v>1486</v>
      </c>
      <c r="S565" s="1"/>
      <c r="T565" s="1">
        <v>1</v>
      </c>
      <c r="U565" s="1"/>
      <c r="V565" s="1"/>
      <c r="W565" s="1" t="s">
        <v>2047</v>
      </c>
      <c r="X565" s="1">
        <v>1</v>
      </c>
    </row>
    <row r="566" spans="1:24" x14ac:dyDescent="0.35">
      <c r="A566" s="1" t="s">
        <v>40</v>
      </c>
      <c r="B566" s="1" t="s">
        <v>1456</v>
      </c>
      <c r="C566" s="1" t="s">
        <v>2135</v>
      </c>
      <c r="D566" s="1"/>
      <c r="E566" s="1"/>
      <c r="F566" s="1" t="s">
        <v>1537</v>
      </c>
      <c r="G566" s="1"/>
      <c r="H566" s="1" t="s">
        <v>22</v>
      </c>
      <c r="I566" s="1">
        <v>3</v>
      </c>
      <c r="J566" s="1" t="s">
        <v>1679</v>
      </c>
      <c r="K566" s="1">
        <v>2500</v>
      </c>
      <c r="L566" s="1"/>
      <c r="M566" s="1">
        <v>3000</v>
      </c>
      <c r="N566" s="1">
        <v>125</v>
      </c>
      <c r="O566" s="1" t="s">
        <v>139</v>
      </c>
      <c r="P566" s="1" t="s">
        <v>1485</v>
      </c>
      <c r="Q566" s="1" t="b">
        <v>0</v>
      </c>
      <c r="R566" s="1" t="s">
        <v>1486</v>
      </c>
      <c r="S566" s="1"/>
      <c r="T566" s="1">
        <v>1</v>
      </c>
      <c r="U566" s="1"/>
      <c r="V566" s="1"/>
      <c r="W566" s="1" t="s">
        <v>2070</v>
      </c>
      <c r="X566" s="1">
        <v>1</v>
      </c>
    </row>
    <row r="567" spans="1:24" x14ac:dyDescent="0.35">
      <c r="A567" s="1" t="s">
        <v>40</v>
      </c>
      <c r="B567" s="1" t="s">
        <v>1456</v>
      </c>
      <c r="C567" s="1" t="s">
        <v>2136</v>
      </c>
      <c r="D567" s="1"/>
      <c r="E567" s="1"/>
      <c r="F567" s="1" t="s">
        <v>1537</v>
      </c>
      <c r="G567" s="1"/>
      <c r="H567" s="1" t="s">
        <v>22</v>
      </c>
      <c r="I567" s="1">
        <v>2</v>
      </c>
      <c r="J567" s="1" t="s">
        <v>1679</v>
      </c>
      <c r="K567" s="1">
        <v>1000</v>
      </c>
      <c r="L567" s="1"/>
      <c r="M567" s="1">
        <v>3000</v>
      </c>
      <c r="N567" s="1">
        <v>125</v>
      </c>
      <c r="O567" s="1" t="s">
        <v>139</v>
      </c>
      <c r="P567" s="1" t="s">
        <v>1485</v>
      </c>
      <c r="Q567" s="1" t="b">
        <v>0</v>
      </c>
      <c r="R567" s="1" t="s">
        <v>1486</v>
      </c>
      <c r="S567" s="1"/>
      <c r="T567" s="1">
        <v>1</v>
      </c>
      <c r="U567" s="1"/>
      <c r="V567" s="1"/>
      <c r="W567" s="1" t="s">
        <v>2054</v>
      </c>
      <c r="X567" s="1">
        <v>1</v>
      </c>
    </row>
    <row r="568" spans="1:24" hidden="1" x14ac:dyDescent="0.35">
      <c r="A568" s="1" t="s">
        <v>40</v>
      </c>
      <c r="B568" s="1" t="s">
        <v>1456</v>
      </c>
      <c r="C568" s="1" t="s">
        <v>2137</v>
      </c>
      <c r="D568" s="1"/>
      <c r="E568" s="1"/>
      <c r="F568" s="1" t="s">
        <v>1484</v>
      </c>
      <c r="G568" s="1" t="s">
        <v>1458</v>
      </c>
      <c r="H568" s="1" t="s">
        <v>22</v>
      </c>
      <c r="I568" s="1">
        <v>1</v>
      </c>
      <c r="J568" s="1" t="s">
        <v>1679</v>
      </c>
      <c r="K568" s="1">
        <v>4</v>
      </c>
      <c r="L568" s="1"/>
      <c r="M568" s="1">
        <v>3000</v>
      </c>
      <c r="N568" s="1">
        <v>125</v>
      </c>
      <c r="O568" s="1" t="s">
        <v>139</v>
      </c>
      <c r="P568" s="1" t="s">
        <v>1485</v>
      </c>
      <c r="Q568" s="1" t="b">
        <v>0</v>
      </c>
      <c r="R568" s="1" t="s">
        <v>1486</v>
      </c>
      <c r="S568" s="1"/>
      <c r="T568" s="1">
        <v>1</v>
      </c>
      <c r="U568" s="1"/>
      <c r="V568" s="1"/>
      <c r="W568" s="1" t="s">
        <v>2047</v>
      </c>
      <c r="X568" s="1">
        <v>1</v>
      </c>
    </row>
    <row r="569" spans="1:24" x14ac:dyDescent="0.35">
      <c r="A569" s="1" t="s">
        <v>40</v>
      </c>
      <c r="B569" s="1" t="s">
        <v>1456</v>
      </c>
      <c r="C569" s="1" t="s">
        <v>2138</v>
      </c>
      <c r="D569" s="1"/>
      <c r="E569" s="1"/>
      <c r="F569" s="1" t="s">
        <v>1537</v>
      </c>
      <c r="G569" s="1"/>
      <c r="H569" s="1" t="s">
        <v>22</v>
      </c>
      <c r="I569" s="1">
        <v>3</v>
      </c>
      <c r="J569" s="1" t="s">
        <v>1679</v>
      </c>
      <c r="K569" s="1">
        <v>35</v>
      </c>
      <c r="L569" s="1"/>
      <c r="M569" s="1">
        <v>3000</v>
      </c>
      <c r="N569" s="1">
        <v>125</v>
      </c>
      <c r="O569" s="1" t="s">
        <v>139</v>
      </c>
      <c r="P569" s="1" t="s">
        <v>1485</v>
      </c>
      <c r="Q569" s="1" t="b">
        <v>0</v>
      </c>
      <c r="R569" s="1" t="s">
        <v>1486</v>
      </c>
      <c r="S569" s="1"/>
      <c r="T569" s="1">
        <v>1</v>
      </c>
      <c r="U569" s="1"/>
      <c r="V569" s="1"/>
      <c r="W569" s="1" t="s">
        <v>2054</v>
      </c>
      <c r="X569" s="1">
        <v>1</v>
      </c>
    </row>
    <row r="570" spans="1:24" x14ac:dyDescent="0.35">
      <c r="A570" s="1" t="s">
        <v>40</v>
      </c>
      <c r="B570" s="1" t="s">
        <v>1456</v>
      </c>
      <c r="C570" s="1" t="s">
        <v>2139</v>
      </c>
      <c r="D570" s="1"/>
      <c r="E570" s="1"/>
      <c r="F570" s="1" t="s">
        <v>1537</v>
      </c>
      <c r="G570" s="1"/>
      <c r="H570" s="1" t="s">
        <v>22</v>
      </c>
      <c r="I570" s="1">
        <v>2</v>
      </c>
      <c r="J570" s="1" t="s">
        <v>1679</v>
      </c>
      <c r="K570" s="1">
        <v>10</v>
      </c>
      <c r="L570" s="1"/>
      <c r="M570" s="1">
        <v>3000</v>
      </c>
      <c r="N570" s="1">
        <v>125</v>
      </c>
      <c r="O570" s="1" t="s">
        <v>139</v>
      </c>
      <c r="P570" s="1" t="s">
        <v>1485</v>
      </c>
      <c r="Q570" s="1" t="b">
        <v>0</v>
      </c>
      <c r="R570" s="1" t="s">
        <v>1486</v>
      </c>
      <c r="S570" s="1"/>
      <c r="T570" s="1">
        <v>1</v>
      </c>
      <c r="U570" s="1"/>
      <c r="V570" s="1"/>
      <c r="W570" s="1" t="s">
        <v>2045</v>
      </c>
      <c r="X570" s="1">
        <v>1</v>
      </c>
    </row>
    <row r="571" spans="1:24" x14ac:dyDescent="0.35">
      <c r="A571" s="1" t="s">
        <v>40</v>
      </c>
      <c r="B571" s="1" t="s">
        <v>1456</v>
      </c>
      <c r="C571" s="1" t="s">
        <v>2140</v>
      </c>
      <c r="D571" s="1"/>
      <c r="E571" s="1"/>
      <c r="F571" s="1" t="s">
        <v>1537</v>
      </c>
      <c r="G571" s="1"/>
      <c r="H571" s="1" t="s">
        <v>22</v>
      </c>
      <c r="I571" s="1">
        <v>1</v>
      </c>
      <c r="J571" s="1" t="s">
        <v>1679</v>
      </c>
      <c r="K571" s="1">
        <v>400</v>
      </c>
      <c r="L571" s="1"/>
      <c r="M571" s="1">
        <v>3000</v>
      </c>
      <c r="N571" s="1">
        <v>125</v>
      </c>
      <c r="O571" s="1" t="s">
        <v>139</v>
      </c>
      <c r="P571" s="1" t="s">
        <v>1485</v>
      </c>
      <c r="Q571" s="1" t="b">
        <v>0</v>
      </c>
      <c r="R571" s="1" t="s">
        <v>1486</v>
      </c>
      <c r="S571" s="1"/>
      <c r="T571" s="1">
        <v>1</v>
      </c>
      <c r="U571" s="1"/>
      <c r="V571" s="1"/>
      <c r="W571" s="1" t="s">
        <v>2045</v>
      </c>
      <c r="X571" s="1">
        <v>1</v>
      </c>
    </row>
    <row r="572" spans="1:24" x14ac:dyDescent="0.35">
      <c r="A572" s="1" t="s">
        <v>40</v>
      </c>
      <c r="B572" s="1" t="s">
        <v>1456</v>
      </c>
      <c r="C572" s="1" t="s">
        <v>2141</v>
      </c>
      <c r="D572" s="1"/>
      <c r="E572" s="1"/>
      <c r="F572" s="1" t="s">
        <v>1537</v>
      </c>
      <c r="G572" s="1"/>
      <c r="H572" s="1" t="s">
        <v>22</v>
      </c>
      <c r="I572" s="1">
        <v>1</v>
      </c>
      <c r="J572" s="1" t="s">
        <v>1679</v>
      </c>
      <c r="K572" s="1">
        <v>1</v>
      </c>
      <c r="L572" s="1"/>
      <c r="M572" s="1">
        <v>3000</v>
      </c>
      <c r="N572" s="1">
        <v>125</v>
      </c>
      <c r="O572" s="1" t="s">
        <v>139</v>
      </c>
      <c r="P572" s="1" t="s">
        <v>1485</v>
      </c>
      <c r="Q572" s="1" t="b">
        <v>0</v>
      </c>
      <c r="R572" s="1" t="s">
        <v>1486</v>
      </c>
      <c r="S572" s="1"/>
      <c r="T572" s="1">
        <v>1</v>
      </c>
      <c r="U572" s="1"/>
      <c r="V572" s="1"/>
      <c r="W572" s="1" t="s">
        <v>2045</v>
      </c>
      <c r="X572" s="1">
        <v>1</v>
      </c>
    </row>
    <row r="573" spans="1:24" x14ac:dyDescent="0.35">
      <c r="A573" s="1" t="s">
        <v>40</v>
      </c>
      <c r="B573" s="1" t="s">
        <v>1456</v>
      </c>
      <c r="C573" s="1" t="s">
        <v>2142</v>
      </c>
      <c r="D573" s="1"/>
      <c r="E573" s="1"/>
      <c r="F573" s="1" t="s">
        <v>1537</v>
      </c>
      <c r="G573" s="1"/>
      <c r="H573" s="1" t="s">
        <v>22</v>
      </c>
      <c r="I573" s="1">
        <v>3</v>
      </c>
      <c r="J573" s="1" t="s">
        <v>1679</v>
      </c>
      <c r="K573" s="1">
        <v>60</v>
      </c>
      <c r="L573" s="1"/>
      <c r="M573" s="1">
        <v>3000</v>
      </c>
      <c r="N573" s="1">
        <v>125</v>
      </c>
      <c r="O573" s="1" t="s">
        <v>139</v>
      </c>
      <c r="P573" s="1" t="s">
        <v>1485</v>
      </c>
      <c r="Q573" s="1" t="b">
        <v>0</v>
      </c>
      <c r="R573" s="1" t="s">
        <v>1486</v>
      </c>
      <c r="S573" s="1"/>
      <c r="T573" s="1">
        <v>1</v>
      </c>
      <c r="U573" s="1"/>
      <c r="V573" s="1"/>
      <c r="W573" s="1" t="s">
        <v>2070</v>
      </c>
      <c r="X573" s="1">
        <v>1</v>
      </c>
    </row>
    <row r="574" spans="1:24" x14ac:dyDescent="0.35">
      <c r="A574" s="1" t="s">
        <v>40</v>
      </c>
      <c r="B574" s="1" t="s">
        <v>1456</v>
      </c>
      <c r="C574" s="1" t="s">
        <v>2143</v>
      </c>
      <c r="D574" s="1"/>
      <c r="E574" s="1"/>
      <c r="F574" s="1" t="s">
        <v>1537</v>
      </c>
      <c r="G574" s="1"/>
      <c r="H574" s="1" t="s">
        <v>22</v>
      </c>
      <c r="I574" s="1">
        <v>3</v>
      </c>
      <c r="J574" s="1" t="s">
        <v>1679</v>
      </c>
      <c r="K574" s="1">
        <v>10</v>
      </c>
      <c r="L574" s="1"/>
      <c r="M574" s="1">
        <v>3000</v>
      </c>
      <c r="N574" s="1">
        <v>125</v>
      </c>
      <c r="O574" s="1" t="s">
        <v>139</v>
      </c>
      <c r="P574" s="1" t="s">
        <v>1485</v>
      </c>
      <c r="Q574" s="1" t="b">
        <v>0</v>
      </c>
      <c r="R574" s="1" t="s">
        <v>1486</v>
      </c>
      <c r="S574" s="1"/>
      <c r="T574" s="1">
        <v>1</v>
      </c>
      <c r="U574" s="1"/>
      <c r="V574" s="1"/>
      <c r="W574" s="1" t="s">
        <v>2054</v>
      </c>
      <c r="X574" s="1">
        <v>1</v>
      </c>
    </row>
    <row r="575" spans="1:24" x14ac:dyDescent="0.35">
      <c r="A575" s="1" t="s">
        <v>40</v>
      </c>
      <c r="B575" s="1" t="s">
        <v>1456</v>
      </c>
      <c r="C575" s="1" t="s">
        <v>2144</v>
      </c>
      <c r="D575" s="1"/>
      <c r="E575" s="1"/>
      <c r="F575" s="1" t="s">
        <v>1537</v>
      </c>
      <c r="G575" s="1"/>
      <c r="H575" s="1" t="s">
        <v>22</v>
      </c>
      <c r="I575" s="1">
        <v>3</v>
      </c>
      <c r="J575" s="1" t="s">
        <v>1679</v>
      </c>
      <c r="K575" s="1">
        <v>30</v>
      </c>
      <c r="L575" s="1"/>
      <c r="M575" s="1">
        <v>3000</v>
      </c>
      <c r="N575" s="1">
        <v>125</v>
      </c>
      <c r="O575" s="1" t="s">
        <v>139</v>
      </c>
      <c r="P575" s="1" t="s">
        <v>1485</v>
      </c>
      <c r="Q575" s="1" t="b">
        <v>0</v>
      </c>
      <c r="R575" s="1" t="s">
        <v>1486</v>
      </c>
      <c r="S575" s="1"/>
      <c r="T575" s="1">
        <v>1</v>
      </c>
      <c r="U575" s="1"/>
      <c r="V575" s="1"/>
      <c r="W575" s="1" t="s">
        <v>2054</v>
      </c>
      <c r="X575" s="1">
        <v>1</v>
      </c>
    </row>
    <row r="576" spans="1:24" hidden="1" x14ac:dyDescent="0.35">
      <c r="A576" s="1" t="s">
        <v>40</v>
      </c>
      <c r="B576" s="1" t="s">
        <v>1456</v>
      </c>
      <c r="C576" s="1" t="s">
        <v>2145</v>
      </c>
      <c r="D576" s="1"/>
      <c r="E576" s="1"/>
      <c r="F576" s="1" t="s">
        <v>1484</v>
      </c>
      <c r="G576" s="1" t="s">
        <v>1458</v>
      </c>
      <c r="H576" s="1" t="s">
        <v>22</v>
      </c>
      <c r="I576" s="1">
        <v>1</v>
      </c>
      <c r="J576" s="1" t="s">
        <v>1679</v>
      </c>
      <c r="K576" s="1">
        <v>300</v>
      </c>
      <c r="L576" s="1"/>
      <c r="M576" s="1">
        <v>8000</v>
      </c>
      <c r="N576" s="1">
        <v>125</v>
      </c>
      <c r="O576" s="1" t="s">
        <v>139</v>
      </c>
      <c r="P576" s="1" t="s">
        <v>1485</v>
      </c>
      <c r="Q576" s="1" t="b">
        <v>0</v>
      </c>
      <c r="R576" s="1" t="s">
        <v>1486</v>
      </c>
      <c r="S576" s="1"/>
      <c r="T576" s="1">
        <v>1</v>
      </c>
      <c r="U576" s="1"/>
      <c r="V576" s="1"/>
      <c r="W576" s="1" t="s">
        <v>2047</v>
      </c>
      <c r="X576" s="1">
        <v>1</v>
      </c>
    </row>
    <row r="577" spans="1:24" x14ac:dyDescent="0.35">
      <c r="A577" s="1" t="s">
        <v>40</v>
      </c>
      <c r="B577" s="1" t="s">
        <v>1456</v>
      </c>
      <c r="C577" s="1" t="s">
        <v>2146</v>
      </c>
      <c r="D577" s="1"/>
      <c r="E577" s="1"/>
      <c r="F577" s="1" t="s">
        <v>1537</v>
      </c>
      <c r="G577" s="1"/>
      <c r="H577" s="1" t="s">
        <v>22</v>
      </c>
      <c r="I577" s="1">
        <v>3</v>
      </c>
      <c r="J577" s="1" t="s">
        <v>1679</v>
      </c>
      <c r="K577" s="1">
        <v>25</v>
      </c>
      <c r="L577" s="1"/>
      <c r="M577" s="1">
        <v>3000</v>
      </c>
      <c r="N577" s="1">
        <v>125</v>
      </c>
      <c r="O577" s="1" t="s">
        <v>139</v>
      </c>
      <c r="P577" s="1" t="s">
        <v>1485</v>
      </c>
      <c r="Q577" s="1" t="b">
        <v>0</v>
      </c>
      <c r="R577" s="1" t="s">
        <v>1486</v>
      </c>
      <c r="S577" s="1"/>
      <c r="T577" s="1">
        <v>1</v>
      </c>
      <c r="U577" s="1"/>
      <c r="V577" s="1"/>
      <c r="W577" s="1" t="s">
        <v>2045</v>
      </c>
      <c r="X577" s="1">
        <v>1</v>
      </c>
    </row>
    <row r="578" spans="1:24" x14ac:dyDescent="0.35">
      <c r="A578" s="1" t="s">
        <v>40</v>
      </c>
      <c r="B578" s="1" t="s">
        <v>1456</v>
      </c>
      <c r="C578" s="1" t="s">
        <v>2147</v>
      </c>
      <c r="D578" s="1"/>
      <c r="E578" s="1"/>
      <c r="F578" s="1" t="s">
        <v>1537</v>
      </c>
      <c r="G578" s="1"/>
      <c r="H578" s="1" t="s">
        <v>22</v>
      </c>
      <c r="I578" s="1">
        <v>3</v>
      </c>
      <c r="J578" s="1" t="s">
        <v>1679</v>
      </c>
      <c r="K578" s="1">
        <v>10</v>
      </c>
      <c r="L578" s="1"/>
      <c r="M578" s="1">
        <v>3000</v>
      </c>
      <c r="N578" s="1">
        <v>125</v>
      </c>
      <c r="O578" s="1" t="s">
        <v>139</v>
      </c>
      <c r="P578" s="1" t="s">
        <v>1485</v>
      </c>
      <c r="Q578" s="1" t="b">
        <v>0</v>
      </c>
      <c r="R578" s="1" t="s">
        <v>1486</v>
      </c>
      <c r="S578" s="1"/>
      <c r="T578" s="1">
        <v>1</v>
      </c>
      <c r="U578" s="1"/>
      <c r="V578" s="1"/>
      <c r="W578" s="1" t="s">
        <v>2043</v>
      </c>
      <c r="X578" s="1">
        <v>1</v>
      </c>
    </row>
    <row r="579" spans="1:24" hidden="1" x14ac:dyDescent="0.35">
      <c r="A579" s="1" t="s">
        <v>40</v>
      </c>
      <c r="B579" s="1" t="s">
        <v>1456</v>
      </c>
      <c r="C579" s="1" t="s">
        <v>2148</v>
      </c>
      <c r="D579" s="1"/>
      <c r="E579" s="1"/>
      <c r="F579" s="1" t="s">
        <v>1484</v>
      </c>
      <c r="G579" s="1" t="s">
        <v>1458</v>
      </c>
      <c r="H579" s="1" t="s">
        <v>22</v>
      </c>
      <c r="I579" s="1">
        <v>2</v>
      </c>
      <c r="J579" s="1" t="s">
        <v>1679</v>
      </c>
      <c r="K579" s="1">
        <v>20</v>
      </c>
      <c r="L579" s="1"/>
      <c r="M579" s="1">
        <v>3000</v>
      </c>
      <c r="N579" s="1">
        <v>125</v>
      </c>
      <c r="O579" s="1" t="s">
        <v>139</v>
      </c>
      <c r="P579" s="1" t="s">
        <v>1485</v>
      </c>
      <c r="Q579" s="1" t="b">
        <v>0</v>
      </c>
      <c r="R579" s="1" t="s">
        <v>1486</v>
      </c>
      <c r="S579" s="1"/>
      <c r="T579" s="1">
        <v>1</v>
      </c>
      <c r="U579" s="1"/>
      <c r="V579" s="1"/>
      <c r="W579" s="1" t="s">
        <v>2047</v>
      </c>
      <c r="X579" s="1">
        <v>1</v>
      </c>
    </row>
    <row r="580" spans="1:24" x14ac:dyDescent="0.35">
      <c r="A580" s="1" t="s">
        <v>40</v>
      </c>
      <c r="B580" s="1" t="s">
        <v>1456</v>
      </c>
      <c r="C580" s="1" t="s">
        <v>2149</v>
      </c>
      <c r="D580" s="1"/>
      <c r="E580" s="1"/>
      <c r="F580" s="1" t="s">
        <v>1537</v>
      </c>
      <c r="G580" s="1"/>
      <c r="H580" s="1" t="s">
        <v>22</v>
      </c>
      <c r="I580" s="1">
        <v>1</v>
      </c>
      <c r="J580" s="1" t="s">
        <v>1679</v>
      </c>
      <c r="K580" s="1">
        <v>10</v>
      </c>
      <c r="L580" s="1"/>
      <c r="M580" s="1">
        <v>3000</v>
      </c>
      <c r="N580" s="1">
        <v>125</v>
      </c>
      <c r="O580" s="1" t="s">
        <v>139</v>
      </c>
      <c r="P580" s="1" t="s">
        <v>1485</v>
      </c>
      <c r="Q580" s="1" t="b">
        <v>0</v>
      </c>
      <c r="R580" s="1" t="s">
        <v>1486</v>
      </c>
      <c r="S580" s="1"/>
      <c r="T580" s="1">
        <v>1</v>
      </c>
      <c r="U580" s="1"/>
      <c r="V580" s="1"/>
      <c r="W580" s="1" t="s">
        <v>2054</v>
      </c>
      <c r="X580" s="1">
        <v>1</v>
      </c>
    </row>
    <row r="581" spans="1:24" x14ac:dyDescent="0.35">
      <c r="A581" s="1" t="s">
        <v>40</v>
      </c>
      <c r="B581" s="1" t="s">
        <v>1456</v>
      </c>
      <c r="C581" s="1" t="s">
        <v>2150</v>
      </c>
      <c r="D581" s="1"/>
      <c r="E581" s="1"/>
      <c r="F581" s="1" t="s">
        <v>1537</v>
      </c>
      <c r="G581" s="1"/>
      <c r="H581" s="1" t="s">
        <v>22</v>
      </c>
      <c r="I581" s="1">
        <v>3</v>
      </c>
      <c r="J581" s="1" t="s">
        <v>1679</v>
      </c>
      <c r="K581" s="1">
        <v>10</v>
      </c>
      <c r="L581" s="1"/>
      <c r="M581" s="1">
        <v>3000</v>
      </c>
      <c r="N581" s="1">
        <v>125</v>
      </c>
      <c r="O581" s="1" t="s">
        <v>139</v>
      </c>
      <c r="P581" s="1" t="s">
        <v>1485</v>
      </c>
      <c r="Q581" s="1" t="b">
        <v>0</v>
      </c>
      <c r="R581" s="1" t="s">
        <v>1486</v>
      </c>
      <c r="S581" s="1"/>
      <c r="T581" s="1">
        <v>1</v>
      </c>
      <c r="U581" s="1"/>
      <c r="V581" s="1"/>
      <c r="W581" s="1" t="s">
        <v>2043</v>
      </c>
      <c r="X581" s="1">
        <v>1</v>
      </c>
    </row>
    <row r="582" spans="1:24" x14ac:dyDescent="0.35">
      <c r="A582" s="1" t="s">
        <v>40</v>
      </c>
      <c r="B582" s="1" t="s">
        <v>1456</v>
      </c>
      <c r="C582" s="1" t="s">
        <v>2151</v>
      </c>
      <c r="D582" s="1"/>
      <c r="E582" s="1"/>
      <c r="F582" s="1" t="s">
        <v>1537</v>
      </c>
      <c r="G582" s="1"/>
      <c r="H582" s="1" t="s">
        <v>22</v>
      </c>
      <c r="I582" s="1">
        <v>2</v>
      </c>
      <c r="J582" s="1" t="s">
        <v>1679</v>
      </c>
      <c r="K582" s="1">
        <v>100</v>
      </c>
      <c r="L582" s="1"/>
      <c r="M582" s="1">
        <v>3000</v>
      </c>
      <c r="N582" s="1">
        <v>125</v>
      </c>
      <c r="O582" s="1" t="s">
        <v>139</v>
      </c>
      <c r="P582" s="1" t="s">
        <v>1485</v>
      </c>
      <c r="Q582" s="1" t="b">
        <v>0</v>
      </c>
      <c r="R582" s="1" t="s">
        <v>1486</v>
      </c>
      <c r="S582" s="1"/>
      <c r="T582" s="1">
        <v>1</v>
      </c>
      <c r="U582" s="1"/>
      <c r="V582" s="1"/>
      <c r="W582" s="1" t="s">
        <v>2113</v>
      </c>
      <c r="X582" s="1">
        <v>1</v>
      </c>
    </row>
    <row r="583" spans="1:24" hidden="1" x14ac:dyDescent="0.35">
      <c r="A583" s="1" t="s">
        <v>40</v>
      </c>
      <c r="B583" s="1" t="s">
        <v>1456</v>
      </c>
      <c r="C583" s="1" t="s">
        <v>2152</v>
      </c>
      <c r="D583" s="1"/>
      <c r="E583" s="1"/>
      <c r="F583" s="1" t="s">
        <v>1484</v>
      </c>
      <c r="G583" s="1" t="s">
        <v>1458</v>
      </c>
      <c r="H583" s="1" t="s">
        <v>22</v>
      </c>
      <c r="I583" s="1">
        <v>1</v>
      </c>
      <c r="J583" s="1" t="s">
        <v>1679</v>
      </c>
      <c r="K583" s="1">
        <v>100</v>
      </c>
      <c r="L583" s="1"/>
      <c r="M583" s="1">
        <v>3000</v>
      </c>
      <c r="N583" s="1">
        <v>125</v>
      </c>
      <c r="O583" s="1" t="s">
        <v>139</v>
      </c>
      <c r="P583" s="1" t="s">
        <v>1485</v>
      </c>
      <c r="Q583" s="1" t="b">
        <v>0</v>
      </c>
      <c r="R583" s="1" t="s">
        <v>1486</v>
      </c>
      <c r="S583" s="1"/>
      <c r="T583" s="1">
        <v>1</v>
      </c>
      <c r="U583" s="1"/>
      <c r="V583" s="1"/>
      <c r="W583" s="1" t="s">
        <v>2047</v>
      </c>
      <c r="X583" s="1">
        <v>1</v>
      </c>
    </row>
    <row r="584" spans="1:24" x14ac:dyDescent="0.35">
      <c r="A584" s="1" t="s">
        <v>40</v>
      </c>
      <c r="B584" s="1" t="s">
        <v>1456</v>
      </c>
      <c r="C584" s="1" t="s">
        <v>2153</v>
      </c>
      <c r="D584" s="1"/>
      <c r="E584" s="1"/>
      <c r="F584" s="1" t="s">
        <v>1537</v>
      </c>
      <c r="G584" s="1"/>
      <c r="H584" s="1" t="s">
        <v>22</v>
      </c>
      <c r="I584" s="1">
        <v>2</v>
      </c>
      <c r="J584" s="1" t="s">
        <v>1679</v>
      </c>
      <c r="K584" s="1">
        <v>4</v>
      </c>
      <c r="L584" s="1"/>
      <c r="M584" s="1">
        <v>3000</v>
      </c>
      <c r="N584" s="1">
        <v>125</v>
      </c>
      <c r="O584" s="1" t="s">
        <v>139</v>
      </c>
      <c r="P584" s="1" t="s">
        <v>1485</v>
      </c>
      <c r="Q584" s="1" t="b">
        <v>0</v>
      </c>
      <c r="R584" s="1" t="s">
        <v>1486</v>
      </c>
      <c r="S584" s="1"/>
      <c r="T584" s="1">
        <v>1</v>
      </c>
      <c r="U584" s="1"/>
      <c r="V584" s="1"/>
      <c r="W584" s="1" t="s">
        <v>2054</v>
      </c>
      <c r="X584" s="1">
        <v>1</v>
      </c>
    </row>
    <row r="585" spans="1:24" x14ac:dyDescent="0.35">
      <c r="A585" s="1" t="s">
        <v>40</v>
      </c>
      <c r="B585" s="1" t="s">
        <v>1456</v>
      </c>
      <c r="C585" s="1" t="s">
        <v>2154</v>
      </c>
      <c r="D585" s="1"/>
      <c r="E585" s="1"/>
      <c r="F585" s="1" t="s">
        <v>1537</v>
      </c>
      <c r="G585" s="1"/>
      <c r="H585" s="1" t="s">
        <v>22</v>
      </c>
      <c r="I585" s="1">
        <v>3</v>
      </c>
      <c r="J585" s="1" t="s">
        <v>1679</v>
      </c>
      <c r="K585" s="1">
        <v>35</v>
      </c>
      <c r="L585" s="1"/>
      <c r="M585" s="1">
        <v>3000</v>
      </c>
      <c r="N585" s="1">
        <v>125</v>
      </c>
      <c r="O585" s="1" t="s">
        <v>139</v>
      </c>
      <c r="P585" s="1" t="s">
        <v>1485</v>
      </c>
      <c r="Q585" s="1" t="b">
        <v>0</v>
      </c>
      <c r="R585" s="1" t="s">
        <v>1486</v>
      </c>
      <c r="S585" s="1"/>
      <c r="T585" s="1">
        <v>1</v>
      </c>
      <c r="U585" s="1"/>
      <c r="V585" s="1"/>
      <c r="W585" s="1" t="s">
        <v>2043</v>
      </c>
      <c r="X585" s="1">
        <v>1</v>
      </c>
    </row>
    <row r="586" spans="1:24" x14ac:dyDescent="0.35">
      <c r="A586" s="1" t="s">
        <v>40</v>
      </c>
      <c r="B586" s="1" t="s">
        <v>1456</v>
      </c>
      <c r="C586" s="1" t="s">
        <v>2155</v>
      </c>
      <c r="D586" s="1"/>
      <c r="E586" s="1"/>
      <c r="F586" s="1" t="s">
        <v>1537</v>
      </c>
      <c r="G586" s="1"/>
      <c r="H586" s="1" t="s">
        <v>22</v>
      </c>
      <c r="I586" s="1">
        <v>2</v>
      </c>
      <c r="J586" s="1" t="s">
        <v>1679</v>
      </c>
      <c r="K586" s="1">
        <v>3</v>
      </c>
      <c r="L586" s="1"/>
      <c r="M586" s="1">
        <v>3000</v>
      </c>
      <c r="N586" s="1">
        <v>125</v>
      </c>
      <c r="O586" s="1" t="s">
        <v>139</v>
      </c>
      <c r="P586" s="1" t="s">
        <v>1485</v>
      </c>
      <c r="Q586" s="1" t="b">
        <v>0</v>
      </c>
      <c r="R586" s="1" t="s">
        <v>1486</v>
      </c>
      <c r="S586" s="1"/>
      <c r="T586" s="1">
        <v>1</v>
      </c>
      <c r="U586" s="1"/>
      <c r="V586" s="1"/>
      <c r="W586" s="1" t="s">
        <v>2043</v>
      </c>
      <c r="X586" s="1">
        <v>1</v>
      </c>
    </row>
    <row r="587" spans="1:24" hidden="1" x14ac:dyDescent="0.35">
      <c r="A587" s="1" t="s">
        <v>40</v>
      </c>
      <c r="B587" s="1" t="s">
        <v>1456</v>
      </c>
      <c r="C587" s="1" t="s">
        <v>2156</v>
      </c>
      <c r="D587" s="1"/>
      <c r="E587" s="1"/>
      <c r="F587" s="1" t="s">
        <v>1484</v>
      </c>
      <c r="G587" s="1" t="s">
        <v>1458</v>
      </c>
      <c r="H587" s="1" t="s">
        <v>22</v>
      </c>
      <c r="I587" s="1">
        <v>1</v>
      </c>
      <c r="J587" s="1" t="s">
        <v>1679</v>
      </c>
      <c r="K587" s="1">
        <v>30</v>
      </c>
      <c r="L587" s="1"/>
      <c r="M587" s="1">
        <v>3000</v>
      </c>
      <c r="N587" s="1">
        <v>125</v>
      </c>
      <c r="O587" s="1" t="s">
        <v>139</v>
      </c>
      <c r="P587" s="1" t="s">
        <v>1485</v>
      </c>
      <c r="Q587" s="1" t="b">
        <v>0</v>
      </c>
      <c r="R587" s="1" t="s">
        <v>1486</v>
      </c>
      <c r="S587" s="1"/>
      <c r="T587" s="1">
        <v>1</v>
      </c>
      <c r="U587" s="1"/>
      <c r="V587" s="1"/>
      <c r="W587" s="1" t="s">
        <v>2047</v>
      </c>
      <c r="X587" s="1">
        <v>1</v>
      </c>
    </row>
    <row r="588" spans="1:24" x14ac:dyDescent="0.35">
      <c r="A588" s="1" t="s">
        <v>40</v>
      </c>
      <c r="B588" s="1" t="s">
        <v>1456</v>
      </c>
      <c r="C588" s="1" t="s">
        <v>2157</v>
      </c>
      <c r="D588" s="1"/>
      <c r="E588" s="1"/>
      <c r="F588" s="1" t="s">
        <v>1537</v>
      </c>
      <c r="G588" s="1"/>
      <c r="H588" s="1" t="s">
        <v>22</v>
      </c>
      <c r="I588" s="1">
        <v>3</v>
      </c>
      <c r="J588" s="1" t="s">
        <v>1679</v>
      </c>
      <c r="K588" s="1">
        <v>400</v>
      </c>
      <c r="L588" s="1"/>
      <c r="M588" s="1">
        <v>3000</v>
      </c>
      <c r="N588" s="1">
        <v>125</v>
      </c>
      <c r="O588" s="1" t="s">
        <v>139</v>
      </c>
      <c r="P588" s="1" t="s">
        <v>1485</v>
      </c>
      <c r="Q588" s="1" t="b">
        <v>0</v>
      </c>
      <c r="R588" s="1" t="s">
        <v>1486</v>
      </c>
      <c r="S588" s="1"/>
      <c r="T588" s="1">
        <v>1</v>
      </c>
      <c r="U588" s="1"/>
      <c r="V588" s="1"/>
      <c r="W588" s="1" t="s">
        <v>2045</v>
      </c>
      <c r="X588" s="1">
        <v>1</v>
      </c>
    </row>
    <row r="589" spans="1:24" x14ac:dyDescent="0.35">
      <c r="A589" s="1" t="s">
        <v>40</v>
      </c>
      <c r="B589" s="1" t="s">
        <v>1456</v>
      </c>
      <c r="C589" s="1" t="s">
        <v>2158</v>
      </c>
      <c r="D589" s="1"/>
      <c r="E589" s="1"/>
      <c r="F589" s="1" t="s">
        <v>1537</v>
      </c>
      <c r="G589" s="1"/>
      <c r="H589" s="1" t="s">
        <v>22</v>
      </c>
      <c r="I589" s="1">
        <v>3</v>
      </c>
      <c r="J589" s="1" t="s">
        <v>1679</v>
      </c>
      <c r="K589" s="1">
        <v>314</v>
      </c>
      <c r="L589" s="1"/>
      <c r="M589" s="1">
        <v>3000</v>
      </c>
      <c r="N589" s="1">
        <v>125</v>
      </c>
      <c r="O589" s="1" t="s">
        <v>139</v>
      </c>
      <c r="P589" s="1" t="s">
        <v>1485</v>
      </c>
      <c r="Q589" s="1" t="b">
        <v>0</v>
      </c>
      <c r="R589" s="1" t="s">
        <v>1486</v>
      </c>
      <c r="S589" s="1"/>
      <c r="T589" s="1">
        <v>1</v>
      </c>
      <c r="U589" s="1"/>
      <c r="V589" s="1"/>
      <c r="W589" s="1" t="s">
        <v>2043</v>
      </c>
      <c r="X589" s="1">
        <v>1</v>
      </c>
    </row>
    <row r="590" spans="1:24" x14ac:dyDescent="0.35">
      <c r="A590" s="1" t="s">
        <v>40</v>
      </c>
      <c r="B590" s="1" t="s">
        <v>1456</v>
      </c>
      <c r="C590" s="1" t="s">
        <v>2159</v>
      </c>
      <c r="D590" s="1"/>
      <c r="E590" s="1"/>
      <c r="F590" s="1" t="s">
        <v>1537</v>
      </c>
      <c r="G590" s="1"/>
      <c r="H590" s="1" t="s">
        <v>22</v>
      </c>
      <c r="I590" s="1">
        <v>2</v>
      </c>
      <c r="J590" s="1" t="s">
        <v>1679</v>
      </c>
      <c r="K590" s="1">
        <v>30</v>
      </c>
      <c r="L590" s="1"/>
      <c r="M590" s="1">
        <v>3000</v>
      </c>
      <c r="N590" s="1">
        <v>125</v>
      </c>
      <c r="O590" s="1" t="s">
        <v>139</v>
      </c>
      <c r="P590" s="1" t="s">
        <v>1485</v>
      </c>
      <c r="Q590" s="1" t="b">
        <v>0</v>
      </c>
      <c r="R590" s="1" t="s">
        <v>1486</v>
      </c>
      <c r="S590" s="1"/>
      <c r="T590" s="1">
        <v>1</v>
      </c>
      <c r="U590" s="1"/>
      <c r="V590" s="1"/>
      <c r="W590" s="1" t="s">
        <v>2054</v>
      </c>
      <c r="X590" s="1">
        <v>1</v>
      </c>
    </row>
    <row r="591" spans="1:24" x14ac:dyDescent="0.35">
      <c r="A591" s="1" t="s">
        <v>40</v>
      </c>
      <c r="B591" s="1" t="s">
        <v>1456</v>
      </c>
      <c r="C591" s="1" t="s">
        <v>2160</v>
      </c>
      <c r="D591" s="1"/>
      <c r="E591" s="1"/>
      <c r="F591" s="1" t="s">
        <v>1537</v>
      </c>
      <c r="G591" s="1"/>
      <c r="H591" s="1" t="s">
        <v>22</v>
      </c>
      <c r="I591" s="1">
        <v>2</v>
      </c>
      <c r="J591" s="1" t="s">
        <v>1679</v>
      </c>
      <c r="K591" s="1">
        <v>10</v>
      </c>
      <c r="L591" s="1"/>
      <c r="M591" s="1">
        <v>3000</v>
      </c>
      <c r="N591" s="1">
        <v>125</v>
      </c>
      <c r="O591" s="1" t="s">
        <v>139</v>
      </c>
      <c r="P591" s="1" t="s">
        <v>1485</v>
      </c>
      <c r="Q591" s="1" t="b">
        <v>0</v>
      </c>
      <c r="R591" s="1" t="s">
        <v>1486</v>
      </c>
      <c r="S591" s="1"/>
      <c r="T591" s="1">
        <v>1</v>
      </c>
      <c r="U591" s="1"/>
      <c r="V591" s="1"/>
      <c r="W591" s="1" t="s">
        <v>2043</v>
      </c>
      <c r="X591" s="1">
        <v>1</v>
      </c>
    </row>
    <row r="592" spans="1:24" x14ac:dyDescent="0.35">
      <c r="A592" s="1" t="s">
        <v>40</v>
      </c>
      <c r="B592" s="1" t="s">
        <v>1456</v>
      </c>
      <c r="C592" s="1" t="s">
        <v>2161</v>
      </c>
      <c r="D592" s="1"/>
      <c r="E592" s="1"/>
      <c r="F592" s="1" t="s">
        <v>1537</v>
      </c>
      <c r="G592" s="1"/>
      <c r="H592" s="1" t="s">
        <v>22</v>
      </c>
      <c r="I592" s="1">
        <v>3</v>
      </c>
      <c r="J592" s="1" t="s">
        <v>1679</v>
      </c>
      <c r="K592" s="1">
        <v>2000</v>
      </c>
      <c r="L592" s="1"/>
      <c r="M592" s="1">
        <v>3000</v>
      </c>
      <c r="N592" s="1">
        <v>125</v>
      </c>
      <c r="O592" s="1" t="s">
        <v>139</v>
      </c>
      <c r="P592" s="1" t="s">
        <v>1485</v>
      </c>
      <c r="Q592" s="1" t="b">
        <v>0</v>
      </c>
      <c r="R592" s="1" t="s">
        <v>1486</v>
      </c>
      <c r="S592" s="1"/>
      <c r="T592" s="1">
        <v>1</v>
      </c>
      <c r="U592" s="1"/>
      <c r="V592" s="1"/>
      <c r="W592" s="1" t="s">
        <v>2043</v>
      </c>
      <c r="X592" s="1">
        <v>1</v>
      </c>
    </row>
    <row r="593" spans="1:24" x14ac:dyDescent="0.35">
      <c r="A593" s="1" t="s">
        <v>40</v>
      </c>
      <c r="B593" s="1" t="s">
        <v>1456</v>
      </c>
      <c r="C593" s="1" t="s">
        <v>2162</v>
      </c>
      <c r="D593" s="1"/>
      <c r="E593" s="1"/>
      <c r="F593" s="1" t="s">
        <v>1537</v>
      </c>
      <c r="G593" s="1"/>
      <c r="H593" s="1" t="s">
        <v>22</v>
      </c>
      <c r="I593" s="1">
        <v>3</v>
      </c>
      <c r="J593" s="1" t="s">
        <v>1679</v>
      </c>
      <c r="K593" s="1">
        <v>1</v>
      </c>
      <c r="L593" s="1"/>
      <c r="M593" s="1">
        <v>3000</v>
      </c>
      <c r="N593" s="1">
        <v>125</v>
      </c>
      <c r="O593" s="1" t="s">
        <v>139</v>
      </c>
      <c r="P593" s="1" t="s">
        <v>1485</v>
      </c>
      <c r="Q593" s="1" t="b">
        <v>0</v>
      </c>
      <c r="R593" s="1" t="s">
        <v>1486</v>
      </c>
      <c r="S593" s="1"/>
      <c r="T593" s="1">
        <v>1</v>
      </c>
      <c r="U593" s="1"/>
      <c r="V593" s="1"/>
      <c r="W593" s="1" t="s">
        <v>2054</v>
      </c>
      <c r="X593" s="1">
        <v>1</v>
      </c>
    </row>
    <row r="594" spans="1:24" x14ac:dyDescent="0.35">
      <c r="A594" s="1" t="s">
        <v>40</v>
      </c>
      <c r="B594" s="1" t="s">
        <v>1456</v>
      </c>
      <c r="C594" s="1" t="s">
        <v>2163</v>
      </c>
      <c r="D594" s="1"/>
      <c r="E594" s="1"/>
      <c r="F594" s="1" t="s">
        <v>1537</v>
      </c>
      <c r="G594" s="1"/>
      <c r="H594" s="1" t="s">
        <v>22</v>
      </c>
      <c r="I594" s="1">
        <v>1</v>
      </c>
      <c r="J594" s="1" t="s">
        <v>1679</v>
      </c>
      <c r="K594" s="1">
        <v>35</v>
      </c>
      <c r="L594" s="1"/>
      <c r="M594" s="1">
        <v>3000</v>
      </c>
      <c r="N594" s="1">
        <v>125</v>
      </c>
      <c r="O594" s="1" t="s">
        <v>139</v>
      </c>
      <c r="P594" s="1" t="s">
        <v>1485</v>
      </c>
      <c r="Q594" s="1" t="b">
        <v>0</v>
      </c>
      <c r="R594" s="1" t="s">
        <v>1486</v>
      </c>
      <c r="S594" s="1"/>
      <c r="T594" s="1">
        <v>1</v>
      </c>
      <c r="U594" s="1"/>
      <c r="V594" s="1"/>
      <c r="W594" s="1" t="s">
        <v>2045</v>
      </c>
      <c r="X594" s="1">
        <v>1</v>
      </c>
    </row>
    <row r="595" spans="1:24" x14ac:dyDescent="0.35">
      <c r="A595" s="1" t="s">
        <v>40</v>
      </c>
      <c r="B595" s="1" t="s">
        <v>1456</v>
      </c>
      <c r="C595" s="1" t="s">
        <v>2164</v>
      </c>
      <c r="D595" s="1"/>
      <c r="E595" s="1"/>
      <c r="F595" s="1" t="s">
        <v>1537</v>
      </c>
      <c r="G595" s="1"/>
      <c r="H595" s="1" t="s">
        <v>22</v>
      </c>
      <c r="I595" s="1">
        <v>1</v>
      </c>
      <c r="J595" s="1" t="s">
        <v>1679</v>
      </c>
      <c r="K595" s="1">
        <v>35</v>
      </c>
      <c r="L595" s="1"/>
      <c r="M595" s="1">
        <v>3000</v>
      </c>
      <c r="N595" s="1">
        <v>125</v>
      </c>
      <c r="O595" s="1" t="s">
        <v>139</v>
      </c>
      <c r="P595" s="1" t="s">
        <v>1485</v>
      </c>
      <c r="Q595" s="1" t="b">
        <v>0</v>
      </c>
      <c r="R595" s="1" t="s">
        <v>1486</v>
      </c>
      <c r="S595" s="1"/>
      <c r="T595" s="1">
        <v>1</v>
      </c>
      <c r="U595" s="1"/>
      <c r="V595" s="1"/>
      <c r="W595" s="1" t="s">
        <v>2043</v>
      </c>
      <c r="X595" s="1">
        <v>1</v>
      </c>
    </row>
    <row r="596" spans="1:24" x14ac:dyDescent="0.35">
      <c r="A596" s="1" t="s">
        <v>40</v>
      </c>
      <c r="B596" s="1" t="s">
        <v>1456</v>
      </c>
      <c r="C596" s="1" t="s">
        <v>2165</v>
      </c>
      <c r="D596" s="1"/>
      <c r="E596" s="1"/>
      <c r="F596" s="1" t="s">
        <v>1537</v>
      </c>
      <c r="G596" s="1"/>
      <c r="H596" s="1" t="s">
        <v>22</v>
      </c>
      <c r="I596" s="1">
        <v>1</v>
      </c>
      <c r="J596" s="1" t="s">
        <v>1679</v>
      </c>
      <c r="K596" s="1">
        <v>3</v>
      </c>
      <c r="L596" s="1"/>
      <c r="M596" s="1">
        <v>3000</v>
      </c>
      <c r="N596" s="1">
        <v>125</v>
      </c>
      <c r="O596" s="1" t="s">
        <v>139</v>
      </c>
      <c r="P596" s="1" t="s">
        <v>1485</v>
      </c>
      <c r="Q596" s="1" t="b">
        <v>0</v>
      </c>
      <c r="R596" s="1" t="s">
        <v>1486</v>
      </c>
      <c r="S596" s="1"/>
      <c r="T596" s="1">
        <v>1</v>
      </c>
      <c r="U596" s="1"/>
      <c r="V596" s="1"/>
      <c r="W596" s="1" t="s">
        <v>2045</v>
      </c>
      <c r="X596" s="1">
        <v>1</v>
      </c>
    </row>
    <row r="597" spans="1:24" x14ac:dyDescent="0.35">
      <c r="A597" s="1" t="s">
        <v>40</v>
      </c>
      <c r="B597" s="1" t="s">
        <v>1456</v>
      </c>
      <c r="C597" s="1" t="s">
        <v>2166</v>
      </c>
      <c r="D597" s="1"/>
      <c r="E597" s="1"/>
      <c r="F597" s="1" t="s">
        <v>1537</v>
      </c>
      <c r="G597" s="1"/>
      <c r="H597" s="1" t="s">
        <v>22</v>
      </c>
      <c r="I597" s="1">
        <v>1</v>
      </c>
      <c r="J597" s="1" t="s">
        <v>1679</v>
      </c>
      <c r="K597" s="1">
        <v>100</v>
      </c>
      <c r="L597" s="1"/>
      <c r="M597" s="1">
        <v>3000</v>
      </c>
      <c r="N597" s="1">
        <v>125</v>
      </c>
      <c r="O597" s="1" t="s">
        <v>139</v>
      </c>
      <c r="P597" s="1" t="s">
        <v>1485</v>
      </c>
      <c r="Q597" s="1" t="b">
        <v>0</v>
      </c>
      <c r="R597" s="1" t="s">
        <v>1486</v>
      </c>
      <c r="S597" s="1"/>
      <c r="T597" s="1">
        <v>1</v>
      </c>
      <c r="U597" s="1"/>
      <c r="V597" s="1"/>
      <c r="W597" s="1" t="s">
        <v>2167</v>
      </c>
      <c r="X597" s="1">
        <v>1</v>
      </c>
    </row>
    <row r="598" spans="1:24" hidden="1" x14ac:dyDescent="0.35">
      <c r="A598" s="1" t="s">
        <v>40</v>
      </c>
      <c r="B598" s="1" t="s">
        <v>1456</v>
      </c>
      <c r="C598" s="1" t="s">
        <v>2168</v>
      </c>
      <c r="D598" s="1"/>
      <c r="E598" s="1"/>
      <c r="F598" s="1" t="s">
        <v>1484</v>
      </c>
      <c r="G598" s="1" t="s">
        <v>1458</v>
      </c>
      <c r="H598" s="1" t="s">
        <v>22</v>
      </c>
      <c r="I598" s="1">
        <v>1</v>
      </c>
      <c r="J598" s="1" t="s">
        <v>1679</v>
      </c>
      <c r="K598" s="1">
        <v>20</v>
      </c>
      <c r="L598" s="1"/>
      <c r="M598" s="1">
        <v>3000</v>
      </c>
      <c r="N598" s="1">
        <v>125</v>
      </c>
      <c r="O598" s="1" t="s">
        <v>139</v>
      </c>
      <c r="P598" s="1" t="s">
        <v>1485</v>
      </c>
      <c r="Q598" s="1" t="b">
        <v>0</v>
      </c>
      <c r="R598" s="1" t="s">
        <v>1486</v>
      </c>
      <c r="S598" s="1"/>
      <c r="T598" s="1">
        <v>1</v>
      </c>
      <c r="U598" s="1"/>
      <c r="V598" s="1"/>
      <c r="W598" s="1" t="s">
        <v>2047</v>
      </c>
      <c r="X598" s="1">
        <v>1</v>
      </c>
    </row>
    <row r="599" spans="1:24" x14ac:dyDescent="0.35">
      <c r="A599" s="1" t="s">
        <v>40</v>
      </c>
      <c r="B599" s="1" t="s">
        <v>1456</v>
      </c>
      <c r="C599" s="1" t="s">
        <v>2169</v>
      </c>
      <c r="D599" s="1"/>
      <c r="E599" s="1"/>
      <c r="F599" s="1" t="s">
        <v>1537</v>
      </c>
      <c r="G599" s="1"/>
      <c r="H599" s="1" t="s">
        <v>22</v>
      </c>
      <c r="I599" s="1">
        <v>3</v>
      </c>
      <c r="J599" s="1" t="s">
        <v>1679</v>
      </c>
      <c r="K599" s="1">
        <v>1200</v>
      </c>
      <c r="L599" s="1"/>
      <c r="M599" s="1">
        <v>3000</v>
      </c>
      <c r="N599" s="1">
        <v>125</v>
      </c>
      <c r="O599" s="1" t="s">
        <v>139</v>
      </c>
      <c r="P599" s="1" t="s">
        <v>1485</v>
      </c>
      <c r="Q599" s="1" t="b">
        <v>0</v>
      </c>
      <c r="R599" s="1" t="s">
        <v>1486</v>
      </c>
      <c r="S599" s="1"/>
      <c r="T599" s="1">
        <v>1</v>
      </c>
      <c r="U599" s="1"/>
      <c r="V599" s="1"/>
      <c r="W599" s="1" t="s">
        <v>2045</v>
      </c>
      <c r="X599" s="1">
        <v>1</v>
      </c>
    </row>
    <row r="600" spans="1:24" x14ac:dyDescent="0.35">
      <c r="A600" s="1" t="s">
        <v>40</v>
      </c>
      <c r="B600" s="1" t="s">
        <v>1456</v>
      </c>
      <c r="C600" s="1" t="s">
        <v>2170</v>
      </c>
      <c r="D600" s="1"/>
      <c r="E600" s="1"/>
      <c r="F600" s="1" t="s">
        <v>1537</v>
      </c>
      <c r="G600" s="1"/>
      <c r="H600" s="1" t="s">
        <v>22</v>
      </c>
      <c r="I600" s="1">
        <v>2</v>
      </c>
      <c r="J600" s="1" t="s">
        <v>1679</v>
      </c>
      <c r="K600" s="1">
        <v>35</v>
      </c>
      <c r="L600" s="1"/>
      <c r="M600" s="1">
        <v>3000</v>
      </c>
      <c r="N600" s="1">
        <v>125</v>
      </c>
      <c r="O600" s="1" t="s">
        <v>139</v>
      </c>
      <c r="P600" s="1" t="s">
        <v>1485</v>
      </c>
      <c r="Q600" s="1" t="b">
        <v>0</v>
      </c>
      <c r="R600" s="1" t="s">
        <v>1486</v>
      </c>
      <c r="S600" s="1"/>
      <c r="T600" s="1">
        <v>1</v>
      </c>
      <c r="U600" s="1"/>
      <c r="V600" s="1"/>
      <c r="W600" s="1" t="s">
        <v>2054</v>
      </c>
      <c r="X600" s="1">
        <v>1</v>
      </c>
    </row>
    <row r="601" spans="1:24" x14ac:dyDescent="0.35">
      <c r="A601" s="1" t="s">
        <v>40</v>
      </c>
      <c r="B601" s="1" t="s">
        <v>1456</v>
      </c>
      <c r="C601" s="1" t="s">
        <v>2171</v>
      </c>
      <c r="D601" s="1"/>
      <c r="E601" s="1"/>
      <c r="F601" s="1" t="s">
        <v>1537</v>
      </c>
      <c r="G601" s="1"/>
      <c r="H601" s="1" t="s">
        <v>22</v>
      </c>
      <c r="I601" s="1">
        <v>2</v>
      </c>
      <c r="J601" s="1" t="s">
        <v>1679</v>
      </c>
      <c r="K601" s="1">
        <v>60</v>
      </c>
      <c r="L601" s="1"/>
      <c r="M601" s="1">
        <v>3000</v>
      </c>
      <c r="N601" s="1">
        <v>125</v>
      </c>
      <c r="O601" s="1" t="s">
        <v>139</v>
      </c>
      <c r="P601" s="1" t="s">
        <v>1485</v>
      </c>
      <c r="Q601" s="1" t="b">
        <v>0</v>
      </c>
      <c r="R601" s="1" t="s">
        <v>1486</v>
      </c>
      <c r="S601" s="1"/>
      <c r="T601" s="1">
        <v>1</v>
      </c>
      <c r="U601" s="1"/>
      <c r="V601" s="1"/>
      <c r="W601" s="1" t="s">
        <v>2070</v>
      </c>
      <c r="X601" s="1">
        <v>1</v>
      </c>
    </row>
    <row r="602" spans="1:24" hidden="1" x14ac:dyDescent="0.35">
      <c r="A602" s="1" t="s">
        <v>40</v>
      </c>
      <c r="B602" s="1" t="s">
        <v>1456</v>
      </c>
      <c r="C602" s="1" t="s">
        <v>2172</v>
      </c>
      <c r="D602" s="1"/>
      <c r="E602" s="1"/>
      <c r="F602" s="1" t="s">
        <v>1484</v>
      </c>
      <c r="G602" s="1" t="s">
        <v>1458</v>
      </c>
      <c r="H602" s="1" t="s">
        <v>22</v>
      </c>
      <c r="I602" s="1">
        <v>2</v>
      </c>
      <c r="J602" s="1" t="s">
        <v>1679</v>
      </c>
      <c r="K602" s="1">
        <v>60</v>
      </c>
      <c r="L602" s="1"/>
      <c r="M602" s="1">
        <v>3000</v>
      </c>
      <c r="N602" s="1">
        <v>125</v>
      </c>
      <c r="O602" s="1" t="s">
        <v>139</v>
      </c>
      <c r="P602" s="1" t="s">
        <v>1485</v>
      </c>
      <c r="Q602" s="1" t="b">
        <v>0</v>
      </c>
      <c r="R602" s="1" t="s">
        <v>1486</v>
      </c>
      <c r="S602" s="1"/>
      <c r="T602" s="1">
        <v>1</v>
      </c>
      <c r="U602" s="1"/>
      <c r="V602" s="1"/>
      <c r="W602" s="1" t="s">
        <v>2119</v>
      </c>
      <c r="X602" s="1">
        <v>1</v>
      </c>
    </row>
    <row r="603" spans="1:24" x14ac:dyDescent="0.35">
      <c r="A603" s="1" t="s">
        <v>40</v>
      </c>
      <c r="B603" s="1" t="s">
        <v>1456</v>
      </c>
      <c r="C603" s="1" t="s">
        <v>2173</v>
      </c>
      <c r="D603" s="1"/>
      <c r="E603" s="1"/>
      <c r="F603" s="1" t="s">
        <v>1537</v>
      </c>
      <c r="G603" s="1"/>
      <c r="H603" s="1" t="s">
        <v>22</v>
      </c>
      <c r="I603" s="1">
        <v>1</v>
      </c>
      <c r="J603" s="1" t="s">
        <v>1679</v>
      </c>
      <c r="K603" s="1">
        <v>35</v>
      </c>
      <c r="L603" s="1"/>
      <c r="M603" s="1">
        <v>3000</v>
      </c>
      <c r="N603" s="1">
        <v>125</v>
      </c>
      <c r="O603" s="1" t="s">
        <v>139</v>
      </c>
      <c r="P603" s="1" t="s">
        <v>1485</v>
      </c>
      <c r="Q603" s="1" t="b">
        <v>0</v>
      </c>
      <c r="R603" s="1" t="s">
        <v>1486</v>
      </c>
      <c r="S603" s="1"/>
      <c r="T603" s="1">
        <v>1</v>
      </c>
      <c r="U603" s="1"/>
      <c r="V603" s="1"/>
      <c r="W603" s="1" t="s">
        <v>2043</v>
      </c>
      <c r="X603" s="1">
        <v>1</v>
      </c>
    </row>
    <row r="604" spans="1:24" hidden="1" x14ac:dyDescent="0.35">
      <c r="A604" s="1" t="s">
        <v>40</v>
      </c>
      <c r="B604" s="1" t="s">
        <v>1456</v>
      </c>
      <c r="C604" s="1" t="s">
        <v>2174</v>
      </c>
      <c r="D604" s="1"/>
      <c r="E604" s="1"/>
      <c r="F604" s="1" t="s">
        <v>1484</v>
      </c>
      <c r="G604" s="1" t="s">
        <v>1458</v>
      </c>
      <c r="H604" s="1" t="s">
        <v>22</v>
      </c>
      <c r="I604" s="1">
        <v>3</v>
      </c>
      <c r="J604" s="1" t="s">
        <v>1679</v>
      </c>
      <c r="K604" s="1">
        <v>400</v>
      </c>
      <c r="L604" s="1"/>
      <c r="M604" s="1">
        <v>8000</v>
      </c>
      <c r="N604" s="1">
        <v>125</v>
      </c>
      <c r="O604" s="1" t="s">
        <v>139</v>
      </c>
      <c r="P604" s="1" t="s">
        <v>1485</v>
      </c>
      <c r="Q604" s="1" t="b">
        <v>0</v>
      </c>
      <c r="R604" s="1" t="s">
        <v>1486</v>
      </c>
      <c r="S604" s="1"/>
      <c r="T604" s="1">
        <v>1</v>
      </c>
      <c r="U604" s="1"/>
      <c r="V604" s="1"/>
      <c r="W604" s="1" t="s">
        <v>2047</v>
      </c>
      <c r="X604" s="1">
        <v>1</v>
      </c>
    </row>
    <row r="605" spans="1:24" hidden="1" x14ac:dyDescent="0.35">
      <c r="A605" s="1" t="s">
        <v>40</v>
      </c>
      <c r="B605" s="1" t="s">
        <v>1456</v>
      </c>
      <c r="C605" s="1" t="s">
        <v>2175</v>
      </c>
      <c r="D605" s="1"/>
      <c r="E605" s="1"/>
      <c r="F605" s="1" t="s">
        <v>1484</v>
      </c>
      <c r="G605" s="1" t="s">
        <v>1458</v>
      </c>
      <c r="H605" s="1" t="s">
        <v>22</v>
      </c>
      <c r="I605" s="1">
        <v>2</v>
      </c>
      <c r="J605" s="1" t="s">
        <v>1679</v>
      </c>
      <c r="K605" s="1">
        <v>400</v>
      </c>
      <c r="L605" s="1"/>
      <c r="M605" s="1">
        <v>8000</v>
      </c>
      <c r="N605" s="1">
        <v>125</v>
      </c>
      <c r="O605" s="1" t="s">
        <v>139</v>
      </c>
      <c r="P605" s="1" t="s">
        <v>1485</v>
      </c>
      <c r="Q605" s="1" t="b">
        <v>0</v>
      </c>
      <c r="R605" s="1" t="s">
        <v>1486</v>
      </c>
      <c r="S605" s="1"/>
      <c r="T605" s="1">
        <v>1</v>
      </c>
      <c r="U605" s="1"/>
      <c r="V605" s="1"/>
      <c r="W605" s="1" t="s">
        <v>2047</v>
      </c>
      <c r="X605" s="1">
        <v>1</v>
      </c>
    </row>
    <row r="606" spans="1:24" hidden="1" x14ac:dyDescent="0.35">
      <c r="A606" s="1" t="s">
        <v>40</v>
      </c>
      <c r="B606" s="1" t="s">
        <v>1456</v>
      </c>
      <c r="C606" s="1" t="s">
        <v>2176</v>
      </c>
      <c r="D606" s="1"/>
      <c r="E606" s="1"/>
      <c r="F606" s="1" t="s">
        <v>1484</v>
      </c>
      <c r="G606" s="1" t="s">
        <v>1458</v>
      </c>
      <c r="H606" s="1" t="s">
        <v>22</v>
      </c>
      <c r="I606" s="1">
        <v>2</v>
      </c>
      <c r="J606" s="1" t="s">
        <v>1679</v>
      </c>
      <c r="K606" s="1">
        <v>300</v>
      </c>
      <c r="L606" s="1"/>
      <c r="M606" s="1">
        <v>8000</v>
      </c>
      <c r="N606" s="1">
        <v>125</v>
      </c>
      <c r="O606" s="1" t="s">
        <v>139</v>
      </c>
      <c r="P606" s="1" t="s">
        <v>1485</v>
      </c>
      <c r="Q606" s="1" t="b">
        <v>0</v>
      </c>
      <c r="R606" s="1" t="s">
        <v>1486</v>
      </c>
      <c r="S606" s="1"/>
      <c r="T606" s="1">
        <v>1</v>
      </c>
      <c r="U606" s="1"/>
      <c r="V606" s="1"/>
      <c r="W606" s="1" t="s">
        <v>2047</v>
      </c>
      <c r="X606" s="1">
        <v>1</v>
      </c>
    </row>
    <row r="607" spans="1:24" x14ac:dyDescent="0.35">
      <c r="A607" s="1" t="s">
        <v>40</v>
      </c>
      <c r="B607" s="1" t="s">
        <v>1456</v>
      </c>
      <c r="C607" s="1" t="s">
        <v>2177</v>
      </c>
      <c r="D607" s="1"/>
      <c r="E607" s="1"/>
      <c r="F607" s="1" t="s">
        <v>1537</v>
      </c>
      <c r="G607" s="1"/>
      <c r="H607" s="1" t="s">
        <v>22</v>
      </c>
      <c r="I607" s="1">
        <v>1</v>
      </c>
      <c r="J607" s="1" t="s">
        <v>1679</v>
      </c>
      <c r="K607" s="1">
        <v>2000</v>
      </c>
      <c r="L607" s="1"/>
      <c r="M607" s="1">
        <v>3000</v>
      </c>
      <c r="N607" s="1">
        <v>125</v>
      </c>
      <c r="O607" s="1" t="s">
        <v>139</v>
      </c>
      <c r="P607" s="1" t="s">
        <v>1485</v>
      </c>
      <c r="Q607" s="1" t="b">
        <v>0</v>
      </c>
      <c r="R607" s="1" t="s">
        <v>1486</v>
      </c>
      <c r="S607" s="1"/>
      <c r="T607" s="1">
        <v>1</v>
      </c>
      <c r="U607" s="1"/>
      <c r="V607" s="1"/>
      <c r="W607" s="1" t="s">
        <v>2043</v>
      </c>
      <c r="X607" s="1">
        <v>1</v>
      </c>
    </row>
    <row r="608" spans="1:24" x14ac:dyDescent="0.35">
      <c r="A608" s="1" t="s">
        <v>40</v>
      </c>
      <c r="B608" s="1" t="s">
        <v>1456</v>
      </c>
      <c r="C608" s="1" t="s">
        <v>2178</v>
      </c>
      <c r="D608" s="1"/>
      <c r="E608" s="1"/>
      <c r="F608" s="1" t="s">
        <v>1537</v>
      </c>
      <c r="G608" s="1"/>
      <c r="H608" s="1" t="s">
        <v>22</v>
      </c>
      <c r="I608" s="1">
        <v>3</v>
      </c>
      <c r="J608" s="1" t="s">
        <v>1679</v>
      </c>
      <c r="K608" s="1">
        <v>4</v>
      </c>
      <c r="L608" s="1"/>
      <c r="M608" s="1">
        <v>3000</v>
      </c>
      <c r="N608" s="1">
        <v>125</v>
      </c>
      <c r="O608" s="1" t="s">
        <v>139</v>
      </c>
      <c r="P608" s="1" t="s">
        <v>1485</v>
      </c>
      <c r="Q608" s="1" t="b">
        <v>0</v>
      </c>
      <c r="R608" s="1" t="s">
        <v>1486</v>
      </c>
      <c r="S608" s="1"/>
      <c r="T608" s="1">
        <v>1</v>
      </c>
      <c r="U608" s="1"/>
      <c r="V608" s="1"/>
      <c r="W608" s="1" t="s">
        <v>2054</v>
      </c>
      <c r="X608" s="1">
        <v>1</v>
      </c>
    </row>
    <row r="609" spans="1:24" x14ac:dyDescent="0.35">
      <c r="A609" s="1" t="s">
        <v>40</v>
      </c>
      <c r="B609" s="1" t="s">
        <v>1456</v>
      </c>
      <c r="C609" s="1" t="s">
        <v>2179</v>
      </c>
      <c r="D609" s="1"/>
      <c r="E609" s="1"/>
      <c r="F609" s="1" t="s">
        <v>1537</v>
      </c>
      <c r="G609" s="1"/>
      <c r="H609" s="1" t="s">
        <v>22</v>
      </c>
      <c r="I609" s="1">
        <v>2</v>
      </c>
      <c r="J609" s="1" t="s">
        <v>1679</v>
      </c>
      <c r="K609" s="1">
        <v>10</v>
      </c>
      <c r="L609" s="1"/>
      <c r="M609" s="1">
        <v>3000</v>
      </c>
      <c r="N609" s="1">
        <v>125</v>
      </c>
      <c r="O609" s="1" t="s">
        <v>139</v>
      </c>
      <c r="P609" s="1" t="s">
        <v>1485</v>
      </c>
      <c r="Q609" s="1" t="b">
        <v>0</v>
      </c>
      <c r="R609" s="1" t="s">
        <v>1486</v>
      </c>
      <c r="S609" s="1"/>
      <c r="T609" s="1">
        <v>1</v>
      </c>
      <c r="U609" s="1"/>
      <c r="V609" s="1"/>
      <c r="W609" s="1" t="s">
        <v>2043</v>
      </c>
      <c r="X609" s="1">
        <v>1</v>
      </c>
    </row>
    <row r="610" spans="1:24" hidden="1" x14ac:dyDescent="0.35">
      <c r="A610" s="1" t="s">
        <v>40</v>
      </c>
      <c r="B610" s="1" t="s">
        <v>1456</v>
      </c>
      <c r="C610" s="1" t="s">
        <v>2180</v>
      </c>
      <c r="D610" s="1"/>
      <c r="E610" s="1"/>
      <c r="F610" s="1" t="s">
        <v>1484</v>
      </c>
      <c r="G610" s="1" t="s">
        <v>1458</v>
      </c>
      <c r="H610" s="1" t="s">
        <v>22</v>
      </c>
      <c r="I610" s="1">
        <v>3</v>
      </c>
      <c r="J610" s="1" t="s">
        <v>1679</v>
      </c>
      <c r="K610" s="1">
        <v>20</v>
      </c>
      <c r="L610" s="1"/>
      <c r="M610" s="1">
        <v>3000</v>
      </c>
      <c r="N610" s="1">
        <v>125</v>
      </c>
      <c r="O610" s="1" t="s">
        <v>139</v>
      </c>
      <c r="P610" s="1" t="s">
        <v>1485</v>
      </c>
      <c r="Q610" s="1" t="b">
        <v>0</v>
      </c>
      <c r="R610" s="1" t="s">
        <v>1486</v>
      </c>
      <c r="S610" s="1"/>
      <c r="T610" s="1">
        <v>1</v>
      </c>
      <c r="U610" s="1"/>
      <c r="V610" s="1"/>
      <c r="W610" s="1" t="s">
        <v>2047</v>
      </c>
      <c r="X610" s="1">
        <v>1</v>
      </c>
    </row>
    <row r="611" spans="1:24" x14ac:dyDescent="0.35">
      <c r="A611" s="1" t="s">
        <v>40</v>
      </c>
      <c r="B611" s="1" t="s">
        <v>1456</v>
      </c>
      <c r="C611" s="1" t="s">
        <v>2181</v>
      </c>
      <c r="D611" s="1"/>
      <c r="E611" s="1"/>
      <c r="F611" s="1" t="s">
        <v>1537</v>
      </c>
      <c r="G611" s="1"/>
      <c r="H611" s="1" t="s">
        <v>22</v>
      </c>
      <c r="I611" s="1">
        <v>2</v>
      </c>
      <c r="J611" s="1" t="s">
        <v>1679</v>
      </c>
      <c r="K611" s="1">
        <v>20</v>
      </c>
      <c r="L611" s="1"/>
      <c r="M611" s="1">
        <v>3000</v>
      </c>
      <c r="N611" s="1">
        <v>125</v>
      </c>
      <c r="O611" s="1" t="s">
        <v>139</v>
      </c>
      <c r="P611" s="1" t="s">
        <v>1485</v>
      </c>
      <c r="Q611" s="1" t="b">
        <v>0</v>
      </c>
      <c r="R611" s="1" t="s">
        <v>1486</v>
      </c>
      <c r="S611" s="1"/>
      <c r="T611" s="1">
        <v>1</v>
      </c>
      <c r="U611" s="1"/>
      <c r="V611" s="1"/>
      <c r="W611" s="1" t="s">
        <v>2043</v>
      </c>
      <c r="X611" s="1">
        <v>1</v>
      </c>
    </row>
    <row r="612" spans="1:24" hidden="1" x14ac:dyDescent="0.35">
      <c r="A612" s="1" t="s">
        <v>40</v>
      </c>
      <c r="B612" s="1" t="s">
        <v>1456</v>
      </c>
      <c r="C612" s="1" t="s">
        <v>2182</v>
      </c>
      <c r="D612" s="1"/>
      <c r="E612" s="1"/>
      <c r="F612" s="1" t="s">
        <v>1484</v>
      </c>
      <c r="G612" s="1" t="s">
        <v>1458</v>
      </c>
      <c r="H612" s="1" t="s">
        <v>22</v>
      </c>
      <c r="I612" s="1">
        <v>3</v>
      </c>
      <c r="J612" s="1" t="s">
        <v>1679</v>
      </c>
      <c r="K612" s="1">
        <v>10</v>
      </c>
      <c r="L612" s="1"/>
      <c r="M612" s="1">
        <v>3000</v>
      </c>
      <c r="N612" s="1">
        <v>125</v>
      </c>
      <c r="O612" s="1" t="s">
        <v>139</v>
      </c>
      <c r="P612" s="1" t="s">
        <v>1485</v>
      </c>
      <c r="Q612" s="1" t="b">
        <v>0</v>
      </c>
      <c r="R612" s="1" t="s">
        <v>1486</v>
      </c>
      <c r="S612" s="1"/>
      <c r="T612" s="1">
        <v>1</v>
      </c>
      <c r="U612" s="1"/>
      <c r="V612" s="1"/>
      <c r="W612" s="1" t="s">
        <v>2047</v>
      </c>
      <c r="X612" s="1">
        <v>1</v>
      </c>
    </row>
    <row r="613" spans="1:24" hidden="1" x14ac:dyDescent="0.35">
      <c r="A613" s="1" t="s">
        <v>40</v>
      </c>
      <c r="B613" s="1" t="s">
        <v>1456</v>
      </c>
      <c r="C613" s="1" t="s">
        <v>2183</v>
      </c>
      <c r="D613" s="1"/>
      <c r="E613" s="1"/>
      <c r="F613" s="1" t="s">
        <v>1484</v>
      </c>
      <c r="G613" s="1" t="s">
        <v>1458</v>
      </c>
      <c r="H613" s="1" t="s">
        <v>22</v>
      </c>
      <c r="I613" s="1">
        <v>1</v>
      </c>
      <c r="J613" s="1" t="s">
        <v>1679</v>
      </c>
      <c r="K613" s="1">
        <v>25</v>
      </c>
      <c r="L613" s="1"/>
      <c r="M613" s="1">
        <v>3000</v>
      </c>
      <c r="N613" s="1">
        <v>125</v>
      </c>
      <c r="O613" s="1" t="s">
        <v>139</v>
      </c>
      <c r="P613" s="1" t="s">
        <v>1485</v>
      </c>
      <c r="Q613" s="1" t="b">
        <v>0</v>
      </c>
      <c r="R613" s="1" t="s">
        <v>1486</v>
      </c>
      <c r="S613" s="1"/>
      <c r="T613" s="1">
        <v>1</v>
      </c>
      <c r="U613" s="1"/>
      <c r="V613" s="1"/>
      <c r="W613" s="1" t="s">
        <v>2047</v>
      </c>
      <c r="X613" s="1">
        <v>1</v>
      </c>
    </row>
    <row r="614" spans="1:24" hidden="1" x14ac:dyDescent="0.35">
      <c r="A614" s="1" t="s">
        <v>40</v>
      </c>
      <c r="B614" s="1" t="s">
        <v>1456</v>
      </c>
      <c r="C614" s="1" t="s">
        <v>2184</v>
      </c>
      <c r="D614" s="1"/>
      <c r="E614" s="1"/>
      <c r="F614" s="1" t="s">
        <v>1484</v>
      </c>
      <c r="G614" s="1" t="s">
        <v>1458</v>
      </c>
      <c r="H614" s="1" t="s">
        <v>22</v>
      </c>
      <c r="I614" s="1">
        <v>1</v>
      </c>
      <c r="J614" s="1" t="s">
        <v>1679</v>
      </c>
      <c r="K614" s="1">
        <v>2500</v>
      </c>
      <c r="L614" s="1"/>
      <c r="M614" s="1">
        <v>3000</v>
      </c>
      <c r="N614" s="1">
        <v>125</v>
      </c>
      <c r="O614" s="1" t="s">
        <v>139</v>
      </c>
      <c r="P614" s="1" t="s">
        <v>1485</v>
      </c>
      <c r="Q614" s="1" t="b">
        <v>0</v>
      </c>
      <c r="R614" s="1" t="s">
        <v>1486</v>
      </c>
      <c r="S614" s="1"/>
      <c r="T614" s="1">
        <v>1</v>
      </c>
      <c r="U614" s="1"/>
      <c r="V614" s="1"/>
      <c r="W614" s="1" t="s">
        <v>2119</v>
      </c>
      <c r="X614" s="1">
        <v>1</v>
      </c>
    </row>
    <row r="615" spans="1:24" x14ac:dyDescent="0.35">
      <c r="A615" s="1" t="s">
        <v>40</v>
      </c>
      <c r="B615" s="1" t="s">
        <v>1456</v>
      </c>
      <c r="C615" s="1" t="s">
        <v>2185</v>
      </c>
      <c r="D615" s="1"/>
      <c r="E615" s="1"/>
      <c r="F615" s="1" t="s">
        <v>1537</v>
      </c>
      <c r="G615" s="1"/>
      <c r="H615" s="1" t="s">
        <v>22</v>
      </c>
      <c r="I615" s="1">
        <v>2</v>
      </c>
      <c r="J615" s="1" t="s">
        <v>1679</v>
      </c>
      <c r="K615" s="1">
        <v>1</v>
      </c>
      <c r="L615" s="1"/>
      <c r="M615" s="1">
        <v>3000</v>
      </c>
      <c r="N615" s="1">
        <v>125</v>
      </c>
      <c r="O615" s="1" t="s">
        <v>139</v>
      </c>
      <c r="P615" s="1" t="s">
        <v>1485</v>
      </c>
      <c r="Q615" s="1" t="b">
        <v>0</v>
      </c>
      <c r="R615" s="1" t="s">
        <v>1486</v>
      </c>
      <c r="S615" s="1"/>
      <c r="T615" s="1">
        <v>1</v>
      </c>
      <c r="U615" s="1"/>
      <c r="V615" s="1"/>
      <c r="W615" s="1" t="s">
        <v>2045</v>
      </c>
      <c r="X615" s="1">
        <v>1</v>
      </c>
    </row>
    <row r="616" spans="1:24" x14ac:dyDescent="0.35">
      <c r="A616" s="1" t="s">
        <v>40</v>
      </c>
      <c r="B616" s="1" t="s">
        <v>1456</v>
      </c>
      <c r="C616" s="1" t="s">
        <v>2186</v>
      </c>
      <c r="D616" s="1"/>
      <c r="E616" s="1"/>
      <c r="F616" s="1" t="s">
        <v>1537</v>
      </c>
      <c r="G616" s="1"/>
      <c r="H616" s="1" t="s">
        <v>22</v>
      </c>
      <c r="I616" s="1">
        <v>3</v>
      </c>
      <c r="J616" s="1" t="s">
        <v>1679</v>
      </c>
      <c r="K616" s="1">
        <v>10</v>
      </c>
      <c r="L616" s="1"/>
      <c r="M616" s="1">
        <v>3000</v>
      </c>
      <c r="N616" s="1">
        <v>125</v>
      </c>
      <c r="O616" s="1" t="s">
        <v>139</v>
      </c>
      <c r="P616" s="1" t="s">
        <v>1485</v>
      </c>
      <c r="Q616" s="1" t="b">
        <v>0</v>
      </c>
      <c r="R616" s="1" t="s">
        <v>1486</v>
      </c>
      <c r="S616" s="1"/>
      <c r="T616" s="1">
        <v>1</v>
      </c>
      <c r="U616" s="1"/>
      <c r="V616" s="1"/>
      <c r="W616" s="1" t="s">
        <v>2054</v>
      </c>
      <c r="X616" s="1">
        <v>1</v>
      </c>
    </row>
    <row r="617" spans="1:24" x14ac:dyDescent="0.35">
      <c r="A617" s="1" t="s">
        <v>40</v>
      </c>
      <c r="B617" s="1" t="s">
        <v>1456</v>
      </c>
      <c r="C617" s="1" t="s">
        <v>2187</v>
      </c>
      <c r="D617" s="1"/>
      <c r="E617" s="1"/>
      <c r="F617" s="1" t="s">
        <v>1537</v>
      </c>
      <c r="G617" s="1"/>
      <c r="H617" s="1" t="s">
        <v>22</v>
      </c>
      <c r="I617" s="1">
        <v>1</v>
      </c>
      <c r="J617" s="1" t="s">
        <v>1679</v>
      </c>
      <c r="K617" s="1">
        <v>10</v>
      </c>
      <c r="L617" s="1"/>
      <c r="M617" s="1">
        <v>3000</v>
      </c>
      <c r="N617" s="1">
        <v>125</v>
      </c>
      <c r="O617" s="1" t="s">
        <v>139</v>
      </c>
      <c r="P617" s="1" t="s">
        <v>1485</v>
      </c>
      <c r="Q617" s="1" t="b">
        <v>0</v>
      </c>
      <c r="R617" s="1" t="s">
        <v>1486</v>
      </c>
      <c r="S617" s="1"/>
      <c r="T617" s="1">
        <v>1</v>
      </c>
      <c r="U617" s="1"/>
      <c r="V617" s="1"/>
      <c r="W617" s="1" t="s">
        <v>2054</v>
      </c>
      <c r="X617" s="1">
        <v>1</v>
      </c>
    </row>
    <row r="618" spans="1:24" x14ac:dyDescent="0.35">
      <c r="A618" s="1" t="s">
        <v>40</v>
      </c>
      <c r="B618" s="1" t="s">
        <v>1456</v>
      </c>
      <c r="C618" s="1" t="s">
        <v>2188</v>
      </c>
      <c r="D618" s="1"/>
      <c r="E618" s="1"/>
      <c r="F618" s="1" t="s">
        <v>1537</v>
      </c>
      <c r="G618" s="1"/>
      <c r="H618" s="1" t="s">
        <v>22</v>
      </c>
      <c r="I618" s="1">
        <v>1</v>
      </c>
      <c r="J618" s="1" t="s">
        <v>1679</v>
      </c>
      <c r="K618" s="1">
        <v>10</v>
      </c>
      <c r="L618" s="1"/>
      <c r="M618" s="1">
        <v>3000</v>
      </c>
      <c r="N618" s="1">
        <v>125</v>
      </c>
      <c r="O618" s="1" t="s">
        <v>139</v>
      </c>
      <c r="P618" s="1" t="s">
        <v>1485</v>
      </c>
      <c r="Q618" s="1" t="b">
        <v>0</v>
      </c>
      <c r="R618" s="1" t="s">
        <v>1486</v>
      </c>
      <c r="S618" s="1"/>
      <c r="T618" s="1">
        <v>1</v>
      </c>
      <c r="U618" s="1"/>
      <c r="V618" s="1"/>
      <c r="W618" s="1" t="s">
        <v>2045</v>
      </c>
      <c r="X618" s="1">
        <v>1</v>
      </c>
    </row>
    <row r="619" spans="1:24" x14ac:dyDescent="0.35">
      <c r="A619" s="1" t="s">
        <v>40</v>
      </c>
      <c r="B619" s="1" t="s">
        <v>1456</v>
      </c>
      <c r="C619" s="1" t="s">
        <v>2189</v>
      </c>
      <c r="D619" s="1"/>
      <c r="E619" s="1"/>
      <c r="F619" s="1" t="s">
        <v>1537</v>
      </c>
      <c r="G619" s="1"/>
      <c r="H619" s="1" t="s">
        <v>22</v>
      </c>
      <c r="I619" s="1">
        <v>3</v>
      </c>
      <c r="J619" s="1" t="s">
        <v>1679</v>
      </c>
      <c r="K619" s="1">
        <v>20</v>
      </c>
      <c r="L619" s="1"/>
      <c r="M619" s="1">
        <v>3000</v>
      </c>
      <c r="N619" s="1">
        <v>125</v>
      </c>
      <c r="O619" s="1" t="s">
        <v>139</v>
      </c>
      <c r="P619" s="1" t="s">
        <v>1485</v>
      </c>
      <c r="Q619" s="1" t="b">
        <v>0</v>
      </c>
      <c r="R619" s="1" t="s">
        <v>1486</v>
      </c>
      <c r="S619" s="1"/>
      <c r="T619" s="1">
        <v>1</v>
      </c>
      <c r="U619" s="1"/>
      <c r="V619" s="1"/>
      <c r="W619" s="1" t="s">
        <v>2045</v>
      </c>
      <c r="X619" s="1">
        <v>1</v>
      </c>
    </row>
    <row r="620" spans="1:24" x14ac:dyDescent="0.35">
      <c r="A620" s="1" t="s">
        <v>40</v>
      </c>
      <c r="B620" s="1" t="s">
        <v>1456</v>
      </c>
      <c r="C620" s="1" t="s">
        <v>2190</v>
      </c>
      <c r="D620" s="1"/>
      <c r="E620" s="1"/>
      <c r="F620" s="1" t="s">
        <v>1537</v>
      </c>
      <c r="G620" s="1"/>
      <c r="H620" s="1" t="s">
        <v>22</v>
      </c>
      <c r="I620" s="1">
        <v>1</v>
      </c>
      <c r="J620" s="1" t="s">
        <v>1679</v>
      </c>
      <c r="K620" s="1">
        <v>750</v>
      </c>
      <c r="L620" s="1"/>
      <c r="M620" s="1">
        <v>3000</v>
      </c>
      <c r="N620" s="1">
        <v>125</v>
      </c>
      <c r="O620" s="1" t="s">
        <v>139</v>
      </c>
      <c r="P620" s="1" t="s">
        <v>1485</v>
      </c>
      <c r="Q620" s="1" t="b">
        <v>0</v>
      </c>
      <c r="R620" s="1" t="s">
        <v>1486</v>
      </c>
      <c r="S620" s="1"/>
      <c r="T620" s="1">
        <v>1</v>
      </c>
      <c r="U620" s="1"/>
      <c r="V620" s="1"/>
      <c r="W620" s="1" t="s">
        <v>2068</v>
      </c>
      <c r="X620" s="1">
        <v>1</v>
      </c>
    </row>
    <row r="621" spans="1:24" x14ac:dyDescent="0.35">
      <c r="A621" s="1" t="s">
        <v>40</v>
      </c>
      <c r="B621" s="1" t="s">
        <v>1456</v>
      </c>
      <c r="C621" s="1" t="s">
        <v>2191</v>
      </c>
      <c r="D621" s="1"/>
      <c r="E621" s="1"/>
      <c r="F621" s="1" t="s">
        <v>1537</v>
      </c>
      <c r="G621" s="1"/>
      <c r="H621" s="1" t="s">
        <v>22</v>
      </c>
      <c r="I621" s="1">
        <v>1</v>
      </c>
      <c r="J621" s="1" t="s">
        <v>1679</v>
      </c>
      <c r="K621" s="1">
        <v>20</v>
      </c>
      <c r="L621" s="1"/>
      <c r="M621" s="1">
        <v>3000</v>
      </c>
      <c r="N621" s="1">
        <v>125</v>
      </c>
      <c r="O621" s="1" t="s">
        <v>139</v>
      </c>
      <c r="P621" s="1" t="s">
        <v>1485</v>
      </c>
      <c r="Q621" s="1" t="b">
        <v>0</v>
      </c>
      <c r="R621" s="1" t="s">
        <v>1486</v>
      </c>
      <c r="S621" s="1"/>
      <c r="T621" s="1">
        <v>1</v>
      </c>
      <c r="U621" s="1"/>
      <c r="V621" s="1"/>
      <c r="W621" s="1" t="s">
        <v>2045</v>
      </c>
      <c r="X621" s="1">
        <v>1</v>
      </c>
    </row>
    <row r="622" spans="1:24" x14ac:dyDescent="0.35">
      <c r="A622" s="1" t="s">
        <v>40</v>
      </c>
      <c r="B622" s="1" t="s">
        <v>1456</v>
      </c>
      <c r="C622" s="1" t="s">
        <v>2192</v>
      </c>
      <c r="D622" s="1"/>
      <c r="E622" s="1"/>
      <c r="F622" s="1" t="s">
        <v>1537</v>
      </c>
      <c r="G622" s="1"/>
      <c r="H622" s="1" t="s">
        <v>22</v>
      </c>
      <c r="I622" s="1">
        <v>1</v>
      </c>
      <c r="J622" s="1" t="s">
        <v>1679</v>
      </c>
      <c r="K622" s="1">
        <v>10</v>
      </c>
      <c r="L622" s="1"/>
      <c r="M622" s="1">
        <v>3000</v>
      </c>
      <c r="N622" s="1">
        <v>125</v>
      </c>
      <c r="O622" s="1" t="s">
        <v>139</v>
      </c>
      <c r="P622" s="1" t="s">
        <v>1485</v>
      </c>
      <c r="Q622" s="1" t="b">
        <v>0</v>
      </c>
      <c r="R622" s="1" t="s">
        <v>1486</v>
      </c>
      <c r="S622" s="1"/>
      <c r="T622" s="1">
        <v>1</v>
      </c>
      <c r="U622" s="1"/>
      <c r="V622" s="1"/>
      <c r="W622" s="1" t="s">
        <v>2054</v>
      </c>
      <c r="X622" s="1">
        <v>1</v>
      </c>
    </row>
    <row r="623" spans="1:24" x14ac:dyDescent="0.35">
      <c r="A623" s="1" t="s">
        <v>40</v>
      </c>
      <c r="B623" s="1" t="s">
        <v>1456</v>
      </c>
      <c r="C623" s="1" t="s">
        <v>2193</v>
      </c>
      <c r="D623" s="1"/>
      <c r="E623" s="1"/>
      <c r="F623" s="1" t="s">
        <v>1537</v>
      </c>
      <c r="G623" s="1"/>
      <c r="H623" s="1" t="s">
        <v>22</v>
      </c>
      <c r="I623" s="1">
        <v>2</v>
      </c>
      <c r="J623" s="1" t="s">
        <v>1679</v>
      </c>
      <c r="K623" s="1">
        <v>10</v>
      </c>
      <c r="L623" s="1"/>
      <c r="M623" s="1">
        <v>3000</v>
      </c>
      <c r="N623" s="1">
        <v>125</v>
      </c>
      <c r="O623" s="1" t="s">
        <v>139</v>
      </c>
      <c r="P623" s="1" t="s">
        <v>1485</v>
      </c>
      <c r="Q623" s="1" t="b">
        <v>0</v>
      </c>
      <c r="R623" s="1" t="s">
        <v>1486</v>
      </c>
      <c r="S623" s="1"/>
      <c r="T623" s="1">
        <v>1</v>
      </c>
      <c r="U623" s="1"/>
      <c r="V623" s="1"/>
      <c r="W623" s="1" t="s">
        <v>2045</v>
      </c>
      <c r="X623" s="1">
        <v>1</v>
      </c>
    </row>
    <row r="624" spans="1:24" x14ac:dyDescent="0.35">
      <c r="A624" s="1" t="s">
        <v>40</v>
      </c>
      <c r="B624" s="1" t="s">
        <v>1456</v>
      </c>
      <c r="C624" s="1" t="s">
        <v>2194</v>
      </c>
      <c r="D624" s="1"/>
      <c r="E624" s="1"/>
      <c r="F624" s="1" t="s">
        <v>1537</v>
      </c>
      <c r="G624" s="1"/>
      <c r="H624" s="1" t="s">
        <v>22</v>
      </c>
      <c r="I624" s="1">
        <v>3</v>
      </c>
      <c r="J624" s="1" t="s">
        <v>1679</v>
      </c>
      <c r="K624" s="1">
        <v>800</v>
      </c>
      <c r="L624" s="1"/>
      <c r="M624" s="1">
        <v>3000</v>
      </c>
      <c r="N624" s="1">
        <v>125</v>
      </c>
      <c r="O624" s="1" t="s">
        <v>139</v>
      </c>
      <c r="P624" s="1" t="s">
        <v>1485</v>
      </c>
      <c r="Q624" s="1" t="b">
        <v>0</v>
      </c>
      <c r="R624" s="1" t="s">
        <v>1486</v>
      </c>
      <c r="S624" s="1"/>
      <c r="T624" s="1">
        <v>1</v>
      </c>
      <c r="U624" s="1"/>
      <c r="V624" s="1"/>
      <c r="W624" s="1" t="s">
        <v>2054</v>
      </c>
      <c r="X624" s="1">
        <v>1</v>
      </c>
    </row>
    <row r="625" spans="1:24" hidden="1" x14ac:dyDescent="0.35">
      <c r="A625" s="1" t="s">
        <v>40</v>
      </c>
      <c r="B625" s="1" t="s">
        <v>1456</v>
      </c>
      <c r="C625" s="1" t="s">
        <v>2195</v>
      </c>
      <c r="D625" s="1"/>
      <c r="E625" s="1"/>
      <c r="F625" s="1" t="s">
        <v>1484</v>
      </c>
      <c r="G625" s="1" t="s">
        <v>1458</v>
      </c>
      <c r="H625" s="1" t="s">
        <v>22</v>
      </c>
      <c r="I625" s="1">
        <v>2</v>
      </c>
      <c r="J625" s="1" t="s">
        <v>1679</v>
      </c>
      <c r="K625" s="1">
        <v>10</v>
      </c>
      <c r="L625" s="1"/>
      <c r="M625" s="1">
        <v>3000</v>
      </c>
      <c r="N625" s="1">
        <v>125</v>
      </c>
      <c r="O625" s="1" t="s">
        <v>139</v>
      </c>
      <c r="P625" s="1" t="s">
        <v>1485</v>
      </c>
      <c r="Q625" s="1" t="b">
        <v>0</v>
      </c>
      <c r="R625" s="1" t="s">
        <v>1486</v>
      </c>
      <c r="S625" s="1"/>
      <c r="T625" s="1">
        <v>1</v>
      </c>
      <c r="U625" s="1"/>
      <c r="V625" s="1"/>
      <c r="W625" s="1" t="s">
        <v>2047</v>
      </c>
      <c r="X625" s="1">
        <v>1</v>
      </c>
    </row>
    <row r="626" spans="1:24" x14ac:dyDescent="0.35">
      <c r="A626" s="1" t="s">
        <v>40</v>
      </c>
      <c r="B626" s="1" t="s">
        <v>1456</v>
      </c>
      <c r="C626" s="1" t="s">
        <v>2196</v>
      </c>
      <c r="D626" s="1"/>
      <c r="E626" s="1"/>
      <c r="F626" s="1" t="s">
        <v>1537</v>
      </c>
      <c r="G626" s="1"/>
      <c r="H626" s="1" t="s">
        <v>22</v>
      </c>
      <c r="I626" s="1">
        <v>3</v>
      </c>
      <c r="J626" s="1" t="s">
        <v>1679</v>
      </c>
      <c r="K626" s="1">
        <v>25</v>
      </c>
      <c r="L626" s="1"/>
      <c r="M626" s="1">
        <v>3000</v>
      </c>
      <c r="N626" s="1">
        <v>125</v>
      </c>
      <c r="O626" s="1" t="s">
        <v>139</v>
      </c>
      <c r="P626" s="1" t="s">
        <v>1485</v>
      </c>
      <c r="Q626" s="1" t="b">
        <v>0</v>
      </c>
      <c r="R626" s="1" t="s">
        <v>1486</v>
      </c>
      <c r="S626" s="1"/>
      <c r="T626" s="1">
        <v>1</v>
      </c>
      <c r="U626" s="1"/>
      <c r="V626" s="1"/>
      <c r="W626" s="1" t="s">
        <v>2043</v>
      </c>
      <c r="X626" s="1">
        <v>1</v>
      </c>
    </row>
    <row r="627" spans="1:24" x14ac:dyDescent="0.35">
      <c r="A627" s="1" t="s">
        <v>40</v>
      </c>
      <c r="B627" s="1" t="s">
        <v>1456</v>
      </c>
      <c r="C627" s="1" t="s">
        <v>2197</v>
      </c>
      <c r="D627" s="1"/>
      <c r="E627" s="1"/>
      <c r="F627" s="1" t="s">
        <v>1537</v>
      </c>
      <c r="G627" s="1"/>
      <c r="H627" s="1" t="s">
        <v>22</v>
      </c>
      <c r="I627" s="1">
        <v>2</v>
      </c>
      <c r="J627" s="1" t="s">
        <v>1679</v>
      </c>
      <c r="K627" s="1">
        <v>10</v>
      </c>
      <c r="L627" s="1"/>
      <c r="M627" s="1">
        <v>3000</v>
      </c>
      <c r="N627" s="1">
        <v>125</v>
      </c>
      <c r="O627" s="1" t="s">
        <v>139</v>
      </c>
      <c r="P627" s="1" t="s">
        <v>1485</v>
      </c>
      <c r="Q627" s="1" t="b">
        <v>0</v>
      </c>
      <c r="R627" s="1" t="s">
        <v>1486</v>
      </c>
      <c r="S627" s="1"/>
      <c r="T627" s="1">
        <v>1</v>
      </c>
      <c r="U627" s="1"/>
      <c r="V627" s="1"/>
      <c r="W627" s="1" t="s">
        <v>2054</v>
      </c>
      <c r="X627" s="1">
        <v>1</v>
      </c>
    </row>
    <row r="628" spans="1:24" x14ac:dyDescent="0.35">
      <c r="A628" s="1" t="s">
        <v>40</v>
      </c>
      <c r="B628" s="1" t="s">
        <v>1456</v>
      </c>
      <c r="C628" s="1" t="s">
        <v>2198</v>
      </c>
      <c r="D628" s="1"/>
      <c r="E628" s="1"/>
      <c r="F628" s="1" t="s">
        <v>1537</v>
      </c>
      <c r="G628" s="1"/>
      <c r="H628" s="1" t="s">
        <v>22</v>
      </c>
      <c r="I628" s="1">
        <v>2</v>
      </c>
      <c r="J628" s="1" t="s">
        <v>1679</v>
      </c>
      <c r="K628" s="1">
        <v>1</v>
      </c>
      <c r="L628" s="1"/>
      <c r="M628" s="1">
        <v>3000</v>
      </c>
      <c r="N628" s="1">
        <v>125</v>
      </c>
      <c r="O628" s="1" t="s">
        <v>139</v>
      </c>
      <c r="P628" s="1" t="s">
        <v>1485</v>
      </c>
      <c r="Q628" s="1" t="b">
        <v>0</v>
      </c>
      <c r="R628" s="1" t="s">
        <v>1486</v>
      </c>
      <c r="S628" s="1"/>
      <c r="T628" s="1">
        <v>1</v>
      </c>
      <c r="U628" s="1"/>
      <c r="V628" s="1"/>
      <c r="W628" s="1" t="s">
        <v>2045</v>
      </c>
      <c r="X628" s="1">
        <v>1</v>
      </c>
    </row>
    <row r="629" spans="1:24" x14ac:dyDescent="0.35">
      <c r="A629" s="1" t="s">
        <v>40</v>
      </c>
      <c r="B629" s="1" t="s">
        <v>1456</v>
      </c>
      <c r="C629" s="1" t="s">
        <v>2199</v>
      </c>
      <c r="D629" s="1"/>
      <c r="E629" s="1"/>
      <c r="F629" s="1" t="s">
        <v>1537</v>
      </c>
      <c r="G629" s="1"/>
      <c r="H629" s="1" t="s">
        <v>22</v>
      </c>
      <c r="I629" s="1">
        <v>2</v>
      </c>
      <c r="J629" s="1" t="s">
        <v>1679</v>
      </c>
      <c r="K629" s="1">
        <v>600</v>
      </c>
      <c r="L629" s="1"/>
      <c r="M629" s="1">
        <v>3000</v>
      </c>
      <c r="N629" s="1">
        <v>125</v>
      </c>
      <c r="O629" s="1" t="s">
        <v>139</v>
      </c>
      <c r="P629" s="1" t="s">
        <v>1485</v>
      </c>
      <c r="Q629" s="1" t="b">
        <v>0</v>
      </c>
      <c r="R629" s="1" t="s">
        <v>1486</v>
      </c>
      <c r="S629" s="1"/>
      <c r="T629" s="1">
        <v>1</v>
      </c>
      <c r="U629" s="1"/>
      <c r="V629" s="1"/>
      <c r="W629" s="1" t="s">
        <v>2064</v>
      </c>
      <c r="X629" s="1">
        <v>1</v>
      </c>
    </row>
    <row r="630" spans="1:24" x14ac:dyDescent="0.35">
      <c r="A630" s="1" t="s">
        <v>40</v>
      </c>
      <c r="B630" s="1" t="s">
        <v>1456</v>
      </c>
      <c r="C630" s="1" t="s">
        <v>2200</v>
      </c>
      <c r="D630" s="1"/>
      <c r="E630" s="1"/>
      <c r="F630" s="1" t="s">
        <v>1537</v>
      </c>
      <c r="G630" s="1"/>
      <c r="H630" s="1" t="s">
        <v>22</v>
      </c>
      <c r="I630" s="1">
        <v>2</v>
      </c>
      <c r="J630" s="1" t="s">
        <v>1679</v>
      </c>
      <c r="K630" s="1">
        <v>1</v>
      </c>
      <c r="L630" s="1"/>
      <c r="M630" s="1">
        <v>3000</v>
      </c>
      <c r="N630" s="1">
        <v>125</v>
      </c>
      <c r="O630" s="1" t="s">
        <v>139</v>
      </c>
      <c r="P630" s="1" t="s">
        <v>1485</v>
      </c>
      <c r="Q630" s="1" t="b">
        <v>0</v>
      </c>
      <c r="R630" s="1" t="s">
        <v>1486</v>
      </c>
      <c r="S630" s="1"/>
      <c r="T630" s="1">
        <v>1</v>
      </c>
      <c r="U630" s="1"/>
      <c r="V630" s="1"/>
      <c r="W630" s="1" t="s">
        <v>2054</v>
      </c>
      <c r="X630" s="1">
        <v>1</v>
      </c>
    </row>
    <row r="631" spans="1:24" x14ac:dyDescent="0.35">
      <c r="A631" s="1" t="s">
        <v>40</v>
      </c>
      <c r="B631" s="1" t="s">
        <v>1456</v>
      </c>
      <c r="C631" s="1" t="s">
        <v>2201</v>
      </c>
      <c r="D631" s="1"/>
      <c r="E631" s="1"/>
      <c r="F631" s="1" t="s">
        <v>1537</v>
      </c>
      <c r="G631" s="1"/>
      <c r="H631" s="1" t="s">
        <v>22</v>
      </c>
      <c r="I631" s="1">
        <v>3</v>
      </c>
      <c r="J631" s="1" t="s">
        <v>1679</v>
      </c>
      <c r="K631" s="1">
        <v>10</v>
      </c>
      <c r="L631" s="1"/>
      <c r="M631" s="1">
        <v>3000</v>
      </c>
      <c r="N631" s="1">
        <v>125</v>
      </c>
      <c r="O631" s="1" t="s">
        <v>139</v>
      </c>
      <c r="P631" s="1" t="s">
        <v>1485</v>
      </c>
      <c r="Q631" s="1" t="b">
        <v>0</v>
      </c>
      <c r="R631" s="1" t="s">
        <v>1486</v>
      </c>
      <c r="S631" s="1"/>
      <c r="T631" s="1">
        <v>1</v>
      </c>
      <c r="U631" s="1"/>
      <c r="V631" s="1"/>
      <c r="W631" s="1" t="s">
        <v>2045</v>
      </c>
      <c r="X631" s="1">
        <v>1</v>
      </c>
    </row>
    <row r="632" spans="1:24" x14ac:dyDescent="0.35">
      <c r="A632" s="1" t="s">
        <v>40</v>
      </c>
      <c r="B632" s="1" t="s">
        <v>1456</v>
      </c>
      <c r="C632" s="1" t="s">
        <v>2202</v>
      </c>
      <c r="D632" s="1"/>
      <c r="E632" s="1"/>
      <c r="F632" s="1" t="s">
        <v>1537</v>
      </c>
      <c r="G632" s="1"/>
      <c r="H632" s="1" t="s">
        <v>22</v>
      </c>
      <c r="I632" s="1">
        <v>3</v>
      </c>
      <c r="J632" s="1" t="s">
        <v>1679</v>
      </c>
      <c r="K632" s="1">
        <v>300</v>
      </c>
      <c r="L632" s="1"/>
      <c r="M632" s="1">
        <v>3000</v>
      </c>
      <c r="N632" s="1">
        <v>125</v>
      </c>
      <c r="O632" s="1" t="s">
        <v>139</v>
      </c>
      <c r="P632" s="1" t="s">
        <v>1485</v>
      </c>
      <c r="Q632" s="1" t="b">
        <v>0</v>
      </c>
      <c r="R632" s="1" t="s">
        <v>1486</v>
      </c>
      <c r="S632" s="1"/>
      <c r="T632" s="1">
        <v>1</v>
      </c>
      <c r="U632" s="1"/>
      <c r="V632" s="1"/>
      <c r="W632" s="1" t="s">
        <v>2054</v>
      </c>
      <c r="X632" s="1">
        <v>1</v>
      </c>
    </row>
    <row r="633" spans="1:24" x14ac:dyDescent="0.35">
      <c r="A633" s="1" t="s">
        <v>40</v>
      </c>
      <c r="B633" s="1" t="s">
        <v>1456</v>
      </c>
      <c r="C633" s="1" t="s">
        <v>2203</v>
      </c>
      <c r="D633" s="1"/>
      <c r="E633" s="1"/>
      <c r="F633" s="1" t="s">
        <v>1537</v>
      </c>
      <c r="G633" s="1"/>
      <c r="H633" s="1" t="s">
        <v>22</v>
      </c>
      <c r="I633" s="1">
        <v>1</v>
      </c>
      <c r="J633" s="1" t="s">
        <v>1679</v>
      </c>
      <c r="K633" s="1">
        <v>60</v>
      </c>
      <c r="L633" s="1"/>
      <c r="M633" s="1">
        <v>3000</v>
      </c>
      <c r="N633" s="1">
        <v>125</v>
      </c>
      <c r="O633" s="1" t="s">
        <v>139</v>
      </c>
      <c r="P633" s="1" t="s">
        <v>1485</v>
      </c>
      <c r="Q633" s="1" t="b">
        <v>0</v>
      </c>
      <c r="R633" s="1" t="s">
        <v>1486</v>
      </c>
      <c r="S633" s="1"/>
      <c r="T633" s="1">
        <v>1</v>
      </c>
      <c r="U633" s="1"/>
      <c r="V633" s="1"/>
      <c r="W633" s="1" t="s">
        <v>2045</v>
      </c>
      <c r="X633" s="1">
        <v>1</v>
      </c>
    </row>
    <row r="634" spans="1:24" x14ac:dyDescent="0.35">
      <c r="A634" s="1" t="s">
        <v>40</v>
      </c>
      <c r="B634" s="1" t="s">
        <v>1456</v>
      </c>
      <c r="C634" s="1" t="s">
        <v>2204</v>
      </c>
      <c r="D634" s="1"/>
      <c r="E634" s="1"/>
      <c r="F634" s="1" t="s">
        <v>1537</v>
      </c>
      <c r="G634" s="1"/>
      <c r="H634" s="1" t="s">
        <v>22</v>
      </c>
      <c r="I634" s="1">
        <v>2</v>
      </c>
      <c r="J634" s="1" t="s">
        <v>1679</v>
      </c>
      <c r="K634" s="1">
        <v>314</v>
      </c>
      <c r="L634" s="1"/>
      <c r="M634" s="1">
        <v>3000</v>
      </c>
      <c r="N634" s="1">
        <v>125</v>
      </c>
      <c r="O634" s="1" t="s">
        <v>139</v>
      </c>
      <c r="P634" s="1" t="s">
        <v>1485</v>
      </c>
      <c r="Q634" s="1" t="b">
        <v>0</v>
      </c>
      <c r="R634" s="1" t="s">
        <v>1486</v>
      </c>
      <c r="S634" s="1"/>
      <c r="T634" s="1">
        <v>1</v>
      </c>
      <c r="U634" s="1"/>
      <c r="V634" s="1"/>
      <c r="W634" s="1" t="s">
        <v>2043</v>
      </c>
      <c r="X634" s="1">
        <v>1</v>
      </c>
    </row>
    <row r="635" spans="1:24" x14ac:dyDescent="0.35">
      <c r="A635" s="1" t="s">
        <v>40</v>
      </c>
      <c r="B635" s="1" t="s">
        <v>1456</v>
      </c>
      <c r="C635" s="1" t="s">
        <v>2205</v>
      </c>
      <c r="D635" s="1"/>
      <c r="E635" s="1"/>
      <c r="F635" s="1" t="s">
        <v>1537</v>
      </c>
      <c r="G635" s="1"/>
      <c r="H635" s="1" t="s">
        <v>22</v>
      </c>
      <c r="I635" s="1">
        <v>1</v>
      </c>
      <c r="J635" s="1" t="s">
        <v>1679</v>
      </c>
      <c r="K635" s="1">
        <v>25</v>
      </c>
      <c r="L635" s="1"/>
      <c r="M635" s="1">
        <v>3000</v>
      </c>
      <c r="N635" s="1">
        <v>125</v>
      </c>
      <c r="O635" s="1" t="s">
        <v>139</v>
      </c>
      <c r="P635" s="1" t="s">
        <v>1485</v>
      </c>
      <c r="Q635" s="1" t="b">
        <v>0</v>
      </c>
      <c r="R635" s="1" t="s">
        <v>1486</v>
      </c>
      <c r="S635" s="1"/>
      <c r="T635" s="1">
        <v>1</v>
      </c>
      <c r="U635" s="1"/>
      <c r="V635" s="1"/>
      <c r="W635" s="1" t="s">
        <v>2043</v>
      </c>
      <c r="X635" s="1">
        <v>1</v>
      </c>
    </row>
    <row r="636" spans="1:24" x14ac:dyDescent="0.35">
      <c r="A636" s="1" t="s">
        <v>40</v>
      </c>
      <c r="B636" s="1" t="s">
        <v>1456</v>
      </c>
      <c r="C636" s="1" t="s">
        <v>2206</v>
      </c>
      <c r="D636" s="1"/>
      <c r="E636" s="1"/>
      <c r="F636" s="1" t="s">
        <v>1537</v>
      </c>
      <c r="G636" s="1"/>
      <c r="H636" s="1" t="s">
        <v>22</v>
      </c>
      <c r="I636" s="1">
        <v>1</v>
      </c>
      <c r="J636" s="1" t="s">
        <v>1679</v>
      </c>
      <c r="K636" s="1">
        <v>1</v>
      </c>
      <c r="L636" s="1"/>
      <c r="M636" s="1">
        <v>3000</v>
      </c>
      <c r="N636" s="1">
        <v>125</v>
      </c>
      <c r="O636" s="1" t="s">
        <v>139</v>
      </c>
      <c r="P636" s="1" t="s">
        <v>1485</v>
      </c>
      <c r="Q636" s="1" t="b">
        <v>0</v>
      </c>
      <c r="R636" s="1" t="s">
        <v>1486</v>
      </c>
      <c r="S636" s="1"/>
      <c r="T636" s="1">
        <v>1</v>
      </c>
      <c r="U636" s="1"/>
      <c r="V636" s="1"/>
      <c r="W636" s="1" t="s">
        <v>2045</v>
      </c>
      <c r="X636" s="1">
        <v>1</v>
      </c>
    </row>
    <row r="637" spans="1:24" x14ac:dyDescent="0.35">
      <c r="A637" s="1" t="s">
        <v>40</v>
      </c>
      <c r="B637" s="1" t="s">
        <v>1456</v>
      </c>
      <c r="C637" s="1" t="s">
        <v>2207</v>
      </c>
      <c r="D637" s="1"/>
      <c r="E637" s="1"/>
      <c r="F637" s="1" t="s">
        <v>1537</v>
      </c>
      <c r="G637" s="1"/>
      <c r="H637" s="1" t="s">
        <v>22</v>
      </c>
      <c r="I637" s="1">
        <v>1</v>
      </c>
      <c r="J637" s="1" t="s">
        <v>1679</v>
      </c>
      <c r="K637" s="1">
        <v>4</v>
      </c>
      <c r="L637" s="1"/>
      <c r="M637" s="1">
        <v>3000</v>
      </c>
      <c r="N637" s="1">
        <v>125</v>
      </c>
      <c r="O637" s="1" t="s">
        <v>139</v>
      </c>
      <c r="P637" s="1" t="s">
        <v>1485</v>
      </c>
      <c r="Q637" s="1" t="b">
        <v>0</v>
      </c>
      <c r="R637" s="1" t="s">
        <v>1486</v>
      </c>
      <c r="S637" s="1"/>
      <c r="T637" s="1">
        <v>1</v>
      </c>
      <c r="U637" s="1"/>
      <c r="V637" s="1"/>
      <c r="W637" s="1" t="s">
        <v>2054</v>
      </c>
      <c r="X637" s="1">
        <v>1</v>
      </c>
    </row>
    <row r="638" spans="1:24" x14ac:dyDescent="0.35">
      <c r="A638" s="1" t="s">
        <v>40</v>
      </c>
      <c r="B638" s="1" t="s">
        <v>1456</v>
      </c>
      <c r="C638" s="1" t="s">
        <v>2208</v>
      </c>
      <c r="D638" s="1"/>
      <c r="E638" s="1"/>
      <c r="F638" s="1" t="s">
        <v>1537</v>
      </c>
      <c r="G638" s="1"/>
      <c r="H638" s="1" t="s">
        <v>22</v>
      </c>
      <c r="I638" s="1">
        <v>2</v>
      </c>
      <c r="J638" s="1" t="s">
        <v>1679</v>
      </c>
      <c r="K638" s="1">
        <v>50</v>
      </c>
      <c r="L638" s="1"/>
      <c r="M638" s="1">
        <v>3000</v>
      </c>
      <c r="N638" s="1">
        <v>125</v>
      </c>
      <c r="O638" s="1" t="s">
        <v>139</v>
      </c>
      <c r="P638" s="1" t="s">
        <v>1485</v>
      </c>
      <c r="Q638" s="1" t="b">
        <v>0</v>
      </c>
      <c r="R638" s="1" t="s">
        <v>1486</v>
      </c>
      <c r="S638" s="1"/>
      <c r="T638" s="1">
        <v>1</v>
      </c>
      <c r="U638" s="1"/>
      <c r="V638" s="1"/>
      <c r="W638" s="1" t="s">
        <v>2054</v>
      </c>
      <c r="X638" s="1">
        <v>1</v>
      </c>
    </row>
    <row r="639" spans="1:24" x14ac:dyDescent="0.35">
      <c r="A639" s="1" t="s">
        <v>40</v>
      </c>
      <c r="B639" s="1" t="s">
        <v>1456</v>
      </c>
      <c r="C639" s="1" t="s">
        <v>2209</v>
      </c>
      <c r="D639" s="1"/>
      <c r="E639" s="1"/>
      <c r="F639" s="1" t="s">
        <v>1537</v>
      </c>
      <c r="G639" s="1"/>
      <c r="H639" s="1" t="s">
        <v>22</v>
      </c>
      <c r="I639" s="1">
        <v>1</v>
      </c>
      <c r="J639" s="1" t="s">
        <v>1679</v>
      </c>
      <c r="K639" s="1">
        <v>100</v>
      </c>
      <c r="L639" s="1"/>
      <c r="M639" s="1">
        <v>3000</v>
      </c>
      <c r="N639" s="1">
        <v>125</v>
      </c>
      <c r="O639" s="1" t="s">
        <v>139</v>
      </c>
      <c r="P639" s="1" t="s">
        <v>1485</v>
      </c>
      <c r="Q639" s="1" t="b">
        <v>0</v>
      </c>
      <c r="R639" s="1" t="s">
        <v>1486</v>
      </c>
      <c r="S639" s="1"/>
      <c r="T639" s="1">
        <v>1</v>
      </c>
      <c r="U639" s="1"/>
      <c r="V639" s="1"/>
      <c r="W639" s="1" t="s">
        <v>2045</v>
      </c>
      <c r="X639" s="1">
        <v>1</v>
      </c>
    </row>
    <row r="640" spans="1:24" hidden="1" x14ac:dyDescent="0.35">
      <c r="A640" s="1" t="s">
        <v>40</v>
      </c>
      <c r="B640" s="1" t="s">
        <v>1456</v>
      </c>
      <c r="C640" s="1" t="s">
        <v>2210</v>
      </c>
      <c r="D640" s="1"/>
      <c r="E640" s="1"/>
      <c r="F640" s="1" t="s">
        <v>1484</v>
      </c>
      <c r="G640" s="1" t="s">
        <v>1458</v>
      </c>
      <c r="H640" s="1" t="s">
        <v>22</v>
      </c>
      <c r="I640" s="1">
        <v>2</v>
      </c>
      <c r="J640" s="1" t="s">
        <v>1679</v>
      </c>
      <c r="K640" s="1">
        <v>10</v>
      </c>
      <c r="L640" s="1"/>
      <c r="M640" s="1">
        <v>3000</v>
      </c>
      <c r="N640" s="1">
        <v>125</v>
      </c>
      <c r="O640" s="1" t="s">
        <v>139</v>
      </c>
      <c r="P640" s="1" t="s">
        <v>1485</v>
      </c>
      <c r="Q640" s="1" t="b">
        <v>0</v>
      </c>
      <c r="R640" s="1" t="s">
        <v>1486</v>
      </c>
      <c r="S640" s="1"/>
      <c r="T640" s="1">
        <v>1</v>
      </c>
      <c r="U640" s="1"/>
      <c r="V640" s="1"/>
      <c r="W640" s="1" t="s">
        <v>2047</v>
      </c>
      <c r="X640" s="1">
        <v>1</v>
      </c>
    </row>
    <row r="641" spans="1:24" x14ac:dyDescent="0.35">
      <c r="A641" s="1" t="s">
        <v>40</v>
      </c>
      <c r="B641" s="1" t="s">
        <v>1456</v>
      </c>
      <c r="C641" s="1" t="s">
        <v>2211</v>
      </c>
      <c r="D641" s="1"/>
      <c r="E641" s="1"/>
      <c r="F641" s="1" t="s">
        <v>1537</v>
      </c>
      <c r="G641" s="1"/>
      <c r="H641" s="1" t="s">
        <v>22</v>
      </c>
      <c r="I641" s="1">
        <v>3</v>
      </c>
      <c r="J641" s="1" t="s">
        <v>1679</v>
      </c>
      <c r="K641" s="1">
        <v>100</v>
      </c>
      <c r="L641" s="1"/>
      <c r="M641" s="1">
        <v>3000</v>
      </c>
      <c r="N641" s="1">
        <v>125</v>
      </c>
      <c r="O641" s="1" t="s">
        <v>139</v>
      </c>
      <c r="P641" s="1" t="s">
        <v>1485</v>
      </c>
      <c r="Q641" s="1" t="b">
        <v>0</v>
      </c>
      <c r="R641" s="1" t="s">
        <v>1486</v>
      </c>
      <c r="S641" s="1"/>
      <c r="T641" s="1">
        <v>1</v>
      </c>
      <c r="U641" s="1"/>
      <c r="V641" s="1"/>
      <c r="W641" s="1" t="s">
        <v>2054</v>
      </c>
      <c r="X641" s="1">
        <v>1</v>
      </c>
    </row>
    <row r="642" spans="1:24" x14ac:dyDescent="0.35">
      <c r="A642" s="1" t="s">
        <v>40</v>
      </c>
      <c r="B642" s="1" t="s">
        <v>1456</v>
      </c>
      <c r="C642" s="1" t="s">
        <v>2212</v>
      </c>
      <c r="D642" s="1"/>
      <c r="E642" s="1"/>
      <c r="F642" s="1" t="s">
        <v>1537</v>
      </c>
      <c r="G642" s="1"/>
      <c r="H642" s="1" t="s">
        <v>22</v>
      </c>
      <c r="I642" s="1">
        <v>2</v>
      </c>
      <c r="J642" s="1" t="s">
        <v>1679</v>
      </c>
      <c r="K642" s="1">
        <v>100</v>
      </c>
      <c r="L642" s="1"/>
      <c r="M642" s="1">
        <v>3000</v>
      </c>
      <c r="N642" s="1">
        <v>125</v>
      </c>
      <c r="O642" s="1" t="s">
        <v>139</v>
      </c>
      <c r="P642" s="1" t="s">
        <v>1485</v>
      </c>
      <c r="Q642" s="1" t="b">
        <v>0</v>
      </c>
      <c r="R642" s="1" t="s">
        <v>1486</v>
      </c>
      <c r="S642" s="1"/>
      <c r="T642" s="1">
        <v>1</v>
      </c>
      <c r="U642" s="1"/>
      <c r="V642" s="1"/>
      <c r="W642" s="1" t="s">
        <v>2054</v>
      </c>
      <c r="X642" s="1">
        <v>1</v>
      </c>
    </row>
    <row r="643" spans="1:24" x14ac:dyDescent="0.35">
      <c r="A643" s="1" t="s">
        <v>40</v>
      </c>
      <c r="B643" s="1" t="s">
        <v>1456</v>
      </c>
      <c r="C643" s="1" t="s">
        <v>2213</v>
      </c>
      <c r="D643" s="1"/>
      <c r="E643" s="1"/>
      <c r="F643" s="1" t="s">
        <v>1537</v>
      </c>
      <c r="G643" s="1"/>
      <c r="H643" s="1" t="s">
        <v>22</v>
      </c>
      <c r="I643" s="1">
        <v>1</v>
      </c>
      <c r="J643" s="1" t="s">
        <v>1679</v>
      </c>
      <c r="K643" s="1">
        <v>35</v>
      </c>
      <c r="L643" s="1"/>
      <c r="M643" s="1">
        <v>3000</v>
      </c>
      <c r="N643" s="1">
        <v>125</v>
      </c>
      <c r="O643" s="1" t="s">
        <v>139</v>
      </c>
      <c r="P643" s="1" t="s">
        <v>1485</v>
      </c>
      <c r="Q643" s="1" t="b">
        <v>0</v>
      </c>
      <c r="R643" s="1" t="s">
        <v>1486</v>
      </c>
      <c r="S643" s="1"/>
      <c r="T643" s="1">
        <v>1</v>
      </c>
      <c r="U643" s="1"/>
      <c r="V643" s="1"/>
      <c r="W643" s="1" t="s">
        <v>2054</v>
      </c>
      <c r="X643" s="1">
        <v>1</v>
      </c>
    </row>
    <row r="644" spans="1:24" x14ac:dyDescent="0.35">
      <c r="A644" s="1" t="s">
        <v>40</v>
      </c>
      <c r="B644" s="1" t="s">
        <v>1456</v>
      </c>
      <c r="C644" s="1" t="s">
        <v>2214</v>
      </c>
      <c r="D644" s="1"/>
      <c r="E644" s="1"/>
      <c r="F644" s="1" t="s">
        <v>1537</v>
      </c>
      <c r="G644" s="1"/>
      <c r="H644" s="1" t="s">
        <v>22</v>
      </c>
      <c r="I644" s="1">
        <v>2</v>
      </c>
      <c r="J644" s="1" t="s">
        <v>1679</v>
      </c>
      <c r="K644" s="1">
        <v>10</v>
      </c>
      <c r="L644" s="1"/>
      <c r="M644" s="1">
        <v>3000</v>
      </c>
      <c r="N644" s="1">
        <v>125</v>
      </c>
      <c r="O644" s="1" t="s">
        <v>139</v>
      </c>
      <c r="P644" s="1" t="s">
        <v>1485</v>
      </c>
      <c r="Q644" s="1" t="b">
        <v>0</v>
      </c>
      <c r="R644" s="1" t="s">
        <v>1486</v>
      </c>
      <c r="S644" s="1"/>
      <c r="T644" s="1">
        <v>1</v>
      </c>
      <c r="U644" s="1"/>
      <c r="V644" s="1"/>
      <c r="W644" s="1" t="s">
        <v>2054</v>
      </c>
      <c r="X644" s="1">
        <v>1</v>
      </c>
    </row>
    <row r="645" spans="1:24" hidden="1" x14ac:dyDescent="0.35">
      <c r="A645" s="1" t="s">
        <v>40</v>
      </c>
      <c r="B645" s="1" t="s">
        <v>1456</v>
      </c>
      <c r="C645" s="1" t="s">
        <v>2215</v>
      </c>
      <c r="D645" s="1"/>
      <c r="E645" s="1"/>
      <c r="F645" s="1" t="s">
        <v>1484</v>
      </c>
      <c r="G645" s="1" t="s">
        <v>1458</v>
      </c>
      <c r="H645" s="1" t="s">
        <v>22</v>
      </c>
      <c r="I645" s="1">
        <v>3</v>
      </c>
      <c r="J645" s="1" t="s">
        <v>1679</v>
      </c>
      <c r="K645" s="1">
        <v>10</v>
      </c>
      <c r="L645" s="1"/>
      <c r="M645" s="1">
        <v>3000</v>
      </c>
      <c r="N645" s="1">
        <v>125</v>
      </c>
      <c r="O645" s="1" t="s">
        <v>139</v>
      </c>
      <c r="P645" s="1" t="s">
        <v>1485</v>
      </c>
      <c r="Q645" s="1" t="b">
        <v>0</v>
      </c>
      <c r="R645" s="1" t="s">
        <v>1486</v>
      </c>
      <c r="S645" s="1"/>
      <c r="T645" s="1">
        <v>1</v>
      </c>
      <c r="U645" s="1"/>
      <c r="V645" s="1"/>
      <c r="W645" s="1" t="s">
        <v>2047</v>
      </c>
      <c r="X645" s="1">
        <v>1</v>
      </c>
    </row>
    <row r="646" spans="1:24" x14ac:dyDescent="0.35">
      <c r="A646" s="1" t="s">
        <v>40</v>
      </c>
      <c r="B646" s="1" t="s">
        <v>1456</v>
      </c>
      <c r="C646" s="1" t="s">
        <v>2216</v>
      </c>
      <c r="D646" s="1"/>
      <c r="E646" s="1"/>
      <c r="F646" s="1" t="s">
        <v>1537</v>
      </c>
      <c r="G646" s="1"/>
      <c r="H646" s="1" t="s">
        <v>22</v>
      </c>
      <c r="I646" s="1">
        <v>1</v>
      </c>
      <c r="J646" s="1" t="s">
        <v>1679</v>
      </c>
      <c r="K646" s="1">
        <v>1</v>
      </c>
      <c r="L646" s="1"/>
      <c r="M646" s="1">
        <v>3000</v>
      </c>
      <c r="N646" s="1">
        <v>125</v>
      </c>
      <c r="O646" s="1" t="s">
        <v>139</v>
      </c>
      <c r="P646" s="1" t="s">
        <v>1485</v>
      </c>
      <c r="Q646" s="1" t="b">
        <v>0</v>
      </c>
      <c r="R646" s="1" t="s">
        <v>1486</v>
      </c>
      <c r="S646" s="1"/>
      <c r="T646" s="1">
        <v>1</v>
      </c>
      <c r="U646" s="1"/>
      <c r="V646" s="1"/>
      <c r="W646" s="1" t="s">
        <v>2054</v>
      </c>
      <c r="X646" s="1">
        <v>1</v>
      </c>
    </row>
    <row r="647" spans="1:24" hidden="1" x14ac:dyDescent="0.35">
      <c r="A647" s="1" t="s">
        <v>40</v>
      </c>
      <c r="B647" s="1" t="s">
        <v>1456</v>
      </c>
      <c r="C647" s="1" t="s">
        <v>2217</v>
      </c>
      <c r="D647" s="1"/>
      <c r="E647" s="1"/>
      <c r="F647" s="1" t="s">
        <v>1484</v>
      </c>
      <c r="G647" s="1" t="s">
        <v>1458</v>
      </c>
      <c r="H647" s="1" t="s">
        <v>22</v>
      </c>
      <c r="I647" s="1">
        <v>3</v>
      </c>
      <c r="J647" s="1" t="s">
        <v>1679</v>
      </c>
      <c r="K647" s="1">
        <v>10</v>
      </c>
      <c r="L647" s="1"/>
      <c r="M647" s="1">
        <v>3000</v>
      </c>
      <c r="N647" s="1">
        <v>125</v>
      </c>
      <c r="O647" s="1" t="s">
        <v>139</v>
      </c>
      <c r="P647" s="1" t="s">
        <v>1485</v>
      </c>
      <c r="Q647" s="1" t="b">
        <v>0</v>
      </c>
      <c r="R647" s="1" t="s">
        <v>1486</v>
      </c>
      <c r="S647" s="1"/>
      <c r="T647" s="1">
        <v>1</v>
      </c>
      <c r="U647" s="1"/>
      <c r="V647" s="1"/>
      <c r="W647" s="1" t="s">
        <v>2047</v>
      </c>
      <c r="X647" s="1">
        <v>1</v>
      </c>
    </row>
    <row r="648" spans="1:24" hidden="1" x14ac:dyDescent="0.35">
      <c r="A648" s="1" t="s">
        <v>40</v>
      </c>
      <c r="B648" s="1" t="s">
        <v>1456</v>
      </c>
      <c r="C648" s="1" t="s">
        <v>2218</v>
      </c>
      <c r="D648" s="1"/>
      <c r="E648" s="1"/>
      <c r="F648" s="1" t="s">
        <v>1484</v>
      </c>
      <c r="G648" s="1" t="s">
        <v>1458</v>
      </c>
      <c r="H648" s="1" t="s">
        <v>22</v>
      </c>
      <c r="I648" s="1">
        <v>1</v>
      </c>
      <c r="J648" s="1" t="s">
        <v>1679</v>
      </c>
      <c r="K648" s="1">
        <v>10</v>
      </c>
      <c r="L648" s="1"/>
      <c r="M648" s="1">
        <v>3000</v>
      </c>
      <c r="N648" s="1">
        <v>125</v>
      </c>
      <c r="O648" s="1" t="s">
        <v>139</v>
      </c>
      <c r="P648" s="1" t="s">
        <v>1485</v>
      </c>
      <c r="Q648" s="1" t="b">
        <v>0</v>
      </c>
      <c r="R648" s="1" t="s">
        <v>1486</v>
      </c>
      <c r="S648" s="1"/>
      <c r="T648" s="1">
        <v>1</v>
      </c>
      <c r="U648" s="1"/>
      <c r="V648" s="1"/>
      <c r="W648" s="1" t="s">
        <v>2047</v>
      </c>
      <c r="X648" s="1">
        <v>1</v>
      </c>
    </row>
    <row r="649" spans="1:24" x14ac:dyDescent="0.35">
      <c r="A649" s="1" t="s">
        <v>40</v>
      </c>
      <c r="B649" s="1" t="s">
        <v>1456</v>
      </c>
      <c r="C649" s="1" t="s">
        <v>2219</v>
      </c>
      <c r="D649" s="1"/>
      <c r="E649" s="1"/>
      <c r="F649" s="1" t="s">
        <v>1537</v>
      </c>
      <c r="G649" s="1"/>
      <c r="H649" s="1" t="s">
        <v>22</v>
      </c>
      <c r="I649" s="1">
        <v>2</v>
      </c>
      <c r="J649" s="1" t="s">
        <v>1679</v>
      </c>
      <c r="K649" s="1">
        <v>35</v>
      </c>
      <c r="L649" s="1"/>
      <c r="M649" s="1">
        <v>3000</v>
      </c>
      <c r="N649" s="1">
        <v>125</v>
      </c>
      <c r="O649" s="1" t="s">
        <v>139</v>
      </c>
      <c r="P649" s="1" t="s">
        <v>1485</v>
      </c>
      <c r="Q649" s="1" t="b">
        <v>0</v>
      </c>
      <c r="R649" s="1" t="s">
        <v>1486</v>
      </c>
      <c r="S649" s="1"/>
      <c r="T649" s="1">
        <v>1</v>
      </c>
      <c r="U649" s="1"/>
      <c r="V649" s="1"/>
      <c r="W649" s="1" t="s">
        <v>2045</v>
      </c>
      <c r="X649" s="1">
        <v>1</v>
      </c>
    </row>
    <row r="650" spans="1:24" x14ac:dyDescent="0.35">
      <c r="A650" s="1" t="s">
        <v>40</v>
      </c>
      <c r="B650" s="1" t="s">
        <v>1456</v>
      </c>
      <c r="C650" s="1" t="s">
        <v>2220</v>
      </c>
      <c r="D650" s="1"/>
      <c r="E650" s="1"/>
      <c r="F650" s="1" t="s">
        <v>1537</v>
      </c>
      <c r="G650" s="1"/>
      <c r="H650" s="1" t="s">
        <v>22</v>
      </c>
      <c r="I650" s="1">
        <v>2</v>
      </c>
      <c r="J650" s="1" t="s">
        <v>1679</v>
      </c>
      <c r="K650" s="1">
        <v>1200</v>
      </c>
      <c r="L650" s="1"/>
      <c r="M650" s="1">
        <v>3000</v>
      </c>
      <c r="N650" s="1">
        <v>125</v>
      </c>
      <c r="O650" s="1" t="s">
        <v>139</v>
      </c>
      <c r="P650" s="1" t="s">
        <v>1485</v>
      </c>
      <c r="Q650" s="1" t="b">
        <v>0</v>
      </c>
      <c r="R650" s="1" t="s">
        <v>1486</v>
      </c>
      <c r="S650" s="1"/>
      <c r="T650" s="1">
        <v>1</v>
      </c>
      <c r="U650" s="1"/>
      <c r="V650" s="1"/>
      <c r="W650" s="1" t="s">
        <v>2221</v>
      </c>
      <c r="X650" s="1">
        <v>1</v>
      </c>
    </row>
    <row r="651" spans="1:24" x14ac:dyDescent="0.35">
      <c r="A651" s="1" t="s">
        <v>40</v>
      </c>
      <c r="B651" s="1" t="s">
        <v>1456</v>
      </c>
      <c r="C651" s="1" t="s">
        <v>2222</v>
      </c>
      <c r="D651" s="1"/>
      <c r="E651" s="1"/>
      <c r="F651" s="1" t="s">
        <v>1537</v>
      </c>
      <c r="G651" s="1"/>
      <c r="H651" s="1" t="s">
        <v>22</v>
      </c>
      <c r="I651" s="1">
        <v>3</v>
      </c>
      <c r="J651" s="1" t="s">
        <v>1679</v>
      </c>
      <c r="K651" s="1">
        <v>400</v>
      </c>
      <c r="L651" s="1"/>
      <c r="M651" s="1">
        <v>3000</v>
      </c>
      <c r="N651" s="1">
        <v>125</v>
      </c>
      <c r="O651" s="1" t="s">
        <v>139</v>
      </c>
      <c r="P651" s="1" t="s">
        <v>1485</v>
      </c>
      <c r="Q651" s="1" t="b">
        <v>0</v>
      </c>
      <c r="R651" s="1" t="s">
        <v>1486</v>
      </c>
      <c r="S651" s="1"/>
      <c r="T651" s="1">
        <v>1</v>
      </c>
      <c r="U651" s="1"/>
      <c r="V651" s="1"/>
      <c r="W651" s="1" t="s">
        <v>2054</v>
      </c>
      <c r="X651" s="1">
        <v>1</v>
      </c>
    </row>
    <row r="652" spans="1:24" x14ac:dyDescent="0.35">
      <c r="A652" s="1" t="s">
        <v>40</v>
      </c>
      <c r="B652" s="1" t="s">
        <v>1456</v>
      </c>
      <c r="C652" s="1" t="s">
        <v>2223</v>
      </c>
      <c r="D652" s="1"/>
      <c r="E652" s="1"/>
      <c r="F652" s="1" t="s">
        <v>1537</v>
      </c>
      <c r="G652" s="1"/>
      <c r="H652" s="1" t="s">
        <v>22</v>
      </c>
      <c r="I652" s="1">
        <v>1</v>
      </c>
      <c r="J652" s="1" t="s">
        <v>1679</v>
      </c>
      <c r="K652" s="1">
        <v>10</v>
      </c>
      <c r="L652" s="1"/>
      <c r="M652" s="1">
        <v>3000</v>
      </c>
      <c r="N652" s="1">
        <v>125</v>
      </c>
      <c r="O652" s="1" t="s">
        <v>139</v>
      </c>
      <c r="P652" s="1" t="s">
        <v>1485</v>
      </c>
      <c r="Q652" s="1" t="b">
        <v>0</v>
      </c>
      <c r="R652" s="1" t="s">
        <v>1486</v>
      </c>
      <c r="S652" s="1"/>
      <c r="T652" s="1">
        <v>1</v>
      </c>
      <c r="U652" s="1"/>
      <c r="V652" s="1"/>
      <c r="W652" s="1" t="s">
        <v>2045</v>
      </c>
      <c r="X652" s="1">
        <v>1</v>
      </c>
    </row>
    <row r="653" spans="1:24" x14ac:dyDescent="0.35">
      <c r="A653" s="1" t="s">
        <v>40</v>
      </c>
      <c r="B653" s="1" t="s">
        <v>1456</v>
      </c>
      <c r="C653" s="1" t="s">
        <v>2224</v>
      </c>
      <c r="D653" s="1"/>
      <c r="E653" s="1"/>
      <c r="F653" s="1" t="s">
        <v>1537</v>
      </c>
      <c r="G653" s="1"/>
      <c r="H653" s="1" t="s">
        <v>22</v>
      </c>
      <c r="I653" s="1">
        <v>3</v>
      </c>
      <c r="J653" s="1" t="s">
        <v>1679</v>
      </c>
      <c r="K653" s="1">
        <v>30</v>
      </c>
      <c r="L653" s="1"/>
      <c r="M653" s="1">
        <v>3000</v>
      </c>
      <c r="N653" s="1">
        <v>125</v>
      </c>
      <c r="O653" s="1" t="s">
        <v>139</v>
      </c>
      <c r="P653" s="1" t="s">
        <v>1485</v>
      </c>
      <c r="Q653" s="1" t="b">
        <v>0</v>
      </c>
      <c r="R653" s="1" t="s">
        <v>1486</v>
      </c>
      <c r="S653" s="1"/>
      <c r="T653" s="1">
        <v>1</v>
      </c>
      <c r="U653" s="1"/>
      <c r="V653" s="1"/>
      <c r="W653" s="1" t="s">
        <v>2043</v>
      </c>
      <c r="X653" s="1">
        <v>1</v>
      </c>
    </row>
    <row r="654" spans="1:24" hidden="1" x14ac:dyDescent="0.35">
      <c r="A654" s="1" t="s">
        <v>40</v>
      </c>
      <c r="B654" s="1" t="s">
        <v>1456</v>
      </c>
      <c r="C654" s="1" t="s">
        <v>2225</v>
      </c>
      <c r="D654" s="1"/>
      <c r="E654" s="1"/>
      <c r="F654" s="1" t="s">
        <v>1484</v>
      </c>
      <c r="G654" s="1" t="s">
        <v>1458</v>
      </c>
      <c r="H654" s="1" t="s">
        <v>22</v>
      </c>
      <c r="I654" s="1">
        <v>1</v>
      </c>
      <c r="J654" s="1" t="s">
        <v>1679</v>
      </c>
      <c r="K654" s="1">
        <v>400</v>
      </c>
      <c r="L654" s="1"/>
      <c r="M654" s="1">
        <v>8000</v>
      </c>
      <c r="N654" s="1">
        <v>125</v>
      </c>
      <c r="O654" s="1" t="s">
        <v>139</v>
      </c>
      <c r="P654" s="1" t="s">
        <v>1485</v>
      </c>
      <c r="Q654" s="1" t="b">
        <v>0</v>
      </c>
      <c r="R654" s="1" t="s">
        <v>1486</v>
      </c>
      <c r="S654" s="1"/>
      <c r="T654" s="1">
        <v>1</v>
      </c>
      <c r="U654" s="1"/>
      <c r="V654" s="1"/>
      <c r="W654" s="1" t="s">
        <v>2047</v>
      </c>
      <c r="X654" s="1">
        <v>1</v>
      </c>
    </row>
    <row r="655" spans="1:24" hidden="1" x14ac:dyDescent="0.35">
      <c r="A655" s="1" t="s">
        <v>40</v>
      </c>
      <c r="B655" s="1" t="s">
        <v>1456</v>
      </c>
      <c r="C655" s="1" t="s">
        <v>2226</v>
      </c>
      <c r="D655" s="1"/>
      <c r="E655" s="1"/>
      <c r="F655" s="1" t="s">
        <v>1484</v>
      </c>
      <c r="G655" s="1" t="s">
        <v>1458</v>
      </c>
      <c r="H655" s="1" t="s">
        <v>22</v>
      </c>
      <c r="I655" s="1">
        <v>3</v>
      </c>
      <c r="J655" s="1" t="s">
        <v>1679</v>
      </c>
      <c r="K655" s="1">
        <v>35</v>
      </c>
      <c r="L655" s="1"/>
      <c r="M655" s="1">
        <v>3000</v>
      </c>
      <c r="N655" s="1">
        <v>125</v>
      </c>
      <c r="O655" s="1" t="s">
        <v>139</v>
      </c>
      <c r="P655" s="1" t="s">
        <v>1485</v>
      </c>
      <c r="Q655" s="1" t="b">
        <v>0</v>
      </c>
      <c r="R655" s="1" t="s">
        <v>1486</v>
      </c>
      <c r="S655" s="1"/>
      <c r="T655" s="1">
        <v>1</v>
      </c>
      <c r="U655" s="1"/>
      <c r="V655" s="1"/>
      <c r="W655" s="1" t="s">
        <v>2047</v>
      </c>
      <c r="X655" s="1">
        <v>1</v>
      </c>
    </row>
    <row r="656" spans="1:24" x14ac:dyDescent="0.35">
      <c r="A656" s="1" t="s">
        <v>40</v>
      </c>
      <c r="B656" s="1" t="s">
        <v>1456</v>
      </c>
      <c r="C656" s="1" t="s">
        <v>2227</v>
      </c>
      <c r="D656" s="1"/>
      <c r="E656" s="1"/>
      <c r="F656" s="1" t="s">
        <v>1537</v>
      </c>
      <c r="G656" s="1"/>
      <c r="H656" s="1" t="s">
        <v>22</v>
      </c>
      <c r="I656" s="1">
        <v>2</v>
      </c>
      <c r="J656" s="1" t="s">
        <v>1679</v>
      </c>
      <c r="K656" s="1">
        <v>20</v>
      </c>
      <c r="L656" s="1"/>
      <c r="M656" s="1">
        <v>3000</v>
      </c>
      <c r="N656" s="1">
        <v>125</v>
      </c>
      <c r="O656" s="1" t="s">
        <v>139</v>
      </c>
      <c r="P656" s="1" t="s">
        <v>1485</v>
      </c>
      <c r="Q656" s="1" t="b">
        <v>0</v>
      </c>
      <c r="R656" s="1" t="s">
        <v>1486</v>
      </c>
      <c r="S656" s="1"/>
      <c r="T656" s="1">
        <v>1</v>
      </c>
      <c r="U656" s="1"/>
      <c r="V656" s="1"/>
      <c r="W656" s="1" t="s">
        <v>2045</v>
      </c>
      <c r="X656" s="1">
        <v>1</v>
      </c>
    </row>
    <row r="657" spans="1:24" x14ac:dyDescent="0.35">
      <c r="A657" s="1" t="s">
        <v>40</v>
      </c>
      <c r="B657" s="1" t="s">
        <v>1456</v>
      </c>
      <c r="C657" s="1" t="s">
        <v>2228</v>
      </c>
      <c r="D657" s="1"/>
      <c r="E657" s="1"/>
      <c r="F657" s="1" t="s">
        <v>1537</v>
      </c>
      <c r="G657" s="1"/>
      <c r="H657" s="1" t="s">
        <v>22</v>
      </c>
      <c r="I657" s="1">
        <v>2</v>
      </c>
      <c r="J657" s="1" t="s">
        <v>1679</v>
      </c>
      <c r="K657" s="1">
        <v>300</v>
      </c>
      <c r="L657" s="1"/>
      <c r="M657" s="1">
        <v>3000</v>
      </c>
      <c r="N657" s="1">
        <v>125</v>
      </c>
      <c r="O657" s="1" t="s">
        <v>139</v>
      </c>
      <c r="P657" s="1" t="s">
        <v>1485</v>
      </c>
      <c r="Q657" s="1" t="b">
        <v>0</v>
      </c>
      <c r="R657" s="1" t="s">
        <v>1486</v>
      </c>
      <c r="S657" s="1"/>
      <c r="T657" s="1">
        <v>1</v>
      </c>
      <c r="U657" s="1"/>
      <c r="V657" s="1"/>
      <c r="W657" s="1" t="s">
        <v>2043</v>
      </c>
      <c r="X657" s="1">
        <v>1</v>
      </c>
    </row>
    <row r="658" spans="1:24" x14ac:dyDescent="0.35">
      <c r="A658" s="1" t="s">
        <v>40</v>
      </c>
      <c r="B658" s="1" t="s">
        <v>1456</v>
      </c>
      <c r="C658" s="1" t="s">
        <v>2229</v>
      </c>
      <c r="D658" s="1"/>
      <c r="E658" s="1"/>
      <c r="F658" s="1" t="s">
        <v>1537</v>
      </c>
      <c r="G658" s="1"/>
      <c r="H658" s="1" t="s">
        <v>22</v>
      </c>
      <c r="I658" s="1">
        <v>3</v>
      </c>
      <c r="J658" s="1" t="s">
        <v>1679</v>
      </c>
      <c r="K658" s="1">
        <v>35</v>
      </c>
      <c r="L658" s="1"/>
      <c r="M658" s="1">
        <v>3000</v>
      </c>
      <c r="N658" s="1">
        <v>125</v>
      </c>
      <c r="O658" s="1" t="s">
        <v>139</v>
      </c>
      <c r="P658" s="1" t="s">
        <v>1485</v>
      </c>
      <c r="Q658" s="1" t="b">
        <v>0</v>
      </c>
      <c r="R658" s="1" t="s">
        <v>1486</v>
      </c>
      <c r="S658" s="1"/>
      <c r="T658" s="1">
        <v>1</v>
      </c>
      <c r="U658" s="1"/>
      <c r="V658" s="1"/>
      <c r="W658" s="1" t="s">
        <v>2054</v>
      </c>
      <c r="X658" s="1">
        <v>1</v>
      </c>
    </row>
    <row r="659" spans="1:24" hidden="1" x14ac:dyDescent="0.35">
      <c r="A659" s="1" t="s">
        <v>40</v>
      </c>
      <c r="B659" s="1" t="s">
        <v>1456</v>
      </c>
      <c r="C659" s="1" t="s">
        <v>2230</v>
      </c>
      <c r="D659" s="1"/>
      <c r="E659" s="1"/>
      <c r="F659" s="1" t="s">
        <v>1484</v>
      </c>
      <c r="G659" s="1" t="s">
        <v>1458</v>
      </c>
      <c r="H659" s="1" t="s">
        <v>22</v>
      </c>
      <c r="I659" s="1">
        <v>2</v>
      </c>
      <c r="J659" s="1" t="s">
        <v>1679</v>
      </c>
      <c r="K659" s="1">
        <v>800</v>
      </c>
      <c r="L659" s="1"/>
      <c r="M659" s="1">
        <v>8000</v>
      </c>
      <c r="N659" s="1">
        <v>125</v>
      </c>
      <c r="O659" s="1" t="s">
        <v>139</v>
      </c>
      <c r="P659" s="1" t="s">
        <v>1485</v>
      </c>
      <c r="Q659" s="1" t="b">
        <v>0</v>
      </c>
      <c r="R659" s="1" t="s">
        <v>1486</v>
      </c>
      <c r="S659" s="1"/>
      <c r="T659" s="1">
        <v>1</v>
      </c>
      <c r="U659" s="1"/>
      <c r="V659" s="1"/>
      <c r="W659" s="1" t="s">
        <v>2047</v>
      </c>
      <c r="X659" s="1">
        <v>1</v>
      </c>
    </row>
    <row r="660" spans="1:24" x14ac:dyDescent="0.35">
      <c r="A660" s="1" t="s">
        <v>40</v>
      </c>
      <c r="B660" s="1" t="s">
        <v>1456</v>
      </c>
      <c r="C660" s="1" t="s">
        <v>2231</v>
      </c>
      <c r="D660" s="1"/>
      <c r="E660" s="1"/>
      <c r="F660" s="1" t="s">
        <v>1537</v>
      </c>
      <c r="G660" s="1"/>
      <c r="H660" s="1" t="s">
        <v>22</v>
      </c>
      <c r="I660" s="1">
        <v>2</v>
      </c>
      <c r="J660" s="1" t="s">
        <v>1679</v>
      </c>
      <c r="K660" s="1">
        <v>3</v>
      </c>
      <c r="L660" s="1"/>
      <c r="M660" s="1">
        <v>3000</v>
      </c>
      <c r="N660" s="1">
        <v>125</v>
      </c>
      <c r="O660" s="1" t="s">
        <v>139</v>
      </c>
      <c r="P660" s="1" t="s">
        <v>1485</v>
      </c>
      <c r="Q660" s="1" t="b">
        <v>0</v>
      </c>
      <c r="R660" s="1" t="s">
        <v>1486</v>
      </c>
      <c r="S660" s="1"/>
      <c r="T660" s="1">
        <v>1</v>
      </c>
      <c r="U660" s="1"/>
      <c r="V660" s="1"/>
      <c r="W660" s="1" t="s">
        <v>2054</v>
      </c>
      <c r="X660" s="1">
        <v>1</v>
      </c>
    </row>
    <row r="661" spans="1:24" x14ac:dyDescent="0.35">
      <c r="A661" s="1" t="s">
        <v>40</v>
      </c>
      <c r="B661" s="1" t="s">
        <v>1456</v>
      </c>
      <c r="C661" s="1" t="s">
        <v>2232</v>
      </c>
      <c r="D661" s="1"/>
      <c r="E661" s="1"/>
      <c r="F661" s="1" t="s">
        <v>1537</v>
      </c>
      <c r="G661" s="1"/>
      <c r="H661" s="1" t="s">
        <v>22</v>
      </c>
      <c r="I661" s="1">
        <v>3</v>
      </c>
      <c r="J661" s="1" t="s">
        <v>1679</v>
      </c>
      <c r="K661" s="1">
        <v>800</v>
      </c>
      <c r="L661" s="1"/>
      <c r="M661" s="1">
        <v>3000</v>
      </c>
      <c r="N661" s="1">
        <v>125</v>
      </c>
      <c r="O661" s="1" t="s">
        <v>139</v>
      </c>
      <c r="P661" s="1" t="s">
        <v>1485</v>
      </c>
      <c r="Q661" s="1" t="b">
        <v>0</v>
      </c>
      <c r="R661" s="1" t="s">
        <v>1486</v>
      </c>
      <c r="S661" s="1"/>
      <c r="T661" s="1">
        <v>1</v>
      </c>
      <c r="U661" s="1"/>
      <c r="V661" s="1"/>
      <c r="W661" s="1" t="s">
        <v>2045</v>
      </c>
      <c r="X661" s="1">
        <v>1</v>
      </c>
    </row>
    <row r="662" spans="1:24" hidden="1" x14ac:dyDescent="0.35">
      <c r="A662" s="1" t="s">
        <v>40</v>
      </c>
      <c r="B662" s="1" t="s">
        <v>1456</v>
      </c>
      <c r="C662" s="1" t="s">
        <v>2233</v>
      </c>
      <c r="D662" s="1"/>
      <c r="E662" s="1"/>
      <c r="F662" s="1" t="s">
        <v>1484</v>
      </c>
      <c r="G662" s="1" t="s">
        <v>1458</v>
      </c>
      <c r="H662" s="1" t="s">
        <v>22</v>
      </c>
      <c r="I662" s="1">
        <v>3</v>
      </c>
      <c r="J662" s="1" t="s">
        <v>1679</v>
      </c>
      <c r="K662" s="1">
        <v>100</v>
      </c>
      <c r="L662" s="1"/>
      <c r="M662" s="1">
        <v>3000</v>
      </c>
      <c r="N662" s="1">
        <v>125</v>
      </c>
      <c r="O662" s="1" t="s">
        <v>139</v>
      </c>
      <c r="P662" s="1" t="s">
        <v>1485</v>
      </c>
      <c r="Q662" s="1" t="b">
        <v>0</v>
      </c>
      <c r="R662" s="1" t="s">
        <v>1486</v>
      </c>
      <c r="S662" s="1"/>
      <c r="T662" s="1">
        <v>1</v>
      </c>
      <c r="U662" s="1"/>
      <c r="V662" s="1"/>
      <c r="W662" s="1" t="s">
        <v>2047</v>
      </c>
      <c r="X662" s="1">
        <v>1</v>
      </c>
    </row>
    <row r="663" spans="1:24" hidden="1" x14ac:dyDescent="0.35">
      <c r="A663" s="1" t="s">
        <v>40</v>
      </c>
      <c r="B663" s="1" t="s">
        <v>1456</v>
      </c>
      <c r="C663" s="1" t="s">
        <v>2234</v>
      </c>
      <c r="D663" s="1"/>
      <c r="E663" s="1"/>
      <c r="F663" s="1" t="s">
        <v>1484</v>
      </c>
      <c r="G663" s="1" t="s">
        <v>1458</v>
      </c>
      <c r="H663" s="1" t="s">
        <v>22</v>
      </c>
      <c r="I663" s="1">
        <v>3</v>
      </c>
      <c r="J663" s="1" t="s">
        <v>1679</v>
      </c>
      <c r="K663" s="1">
        <v>10</v>
      </c>
      <c r="L663" s="1"/>
      <c r="M663" s="1">
        <v>3000</v>
      </c>
      <c r="N663" s="1">
        <v>125</v>
      </c>
      <c r="O663" s="1" t="s">
        <v>139</v>
      </c>
      <c r="P663" s="1" t="s">
        <v>1485</v>
      </c>
      <c r="Q663" s="1" t="b">
        <v>0</v>
      </c>
      <c r="R663" s="1" t="s">
        <v>1486</v>
      </c>
      <c r="S663" s="1"/>
      <c r="T663" s="1">
        <v>1</v>
      </c>
      <c r="U663" s="1"/>
      <c r="V663" s="1"/>
      <c r="W663" s="1" t="s">
        <v>2047</v>
      </c>
      <c r="X663" s="1">
        <v>1</v>
      </c>
    </row>
    <row r="664" spans="1:24" hidden="1" x14ac:dyDescent="0.35">
      <c r="A664" s="1" t="s">
        <v>40</v>
      </c>
      <c r="B664" s="1" t="s">
        <v>1456</v>
      </c>
      <c r="C664" s="1" t="s">
        <v>2235</v>
      </c>
      <c r="D664" s="1"/>
      <c r="E664" s="1"/>
      <c r="F664" s="1" t="s">
        <v>1484</v>
      </c>
      <c r="G664" s="1" t="s">
        <v>1458</v>
      </c>
      <c r="H664" s="1" t="s">
        <v>22</v>
      </c>
      <c r="I664" s="1">
        <v>1</v>
      </c>
      <c r="J664" s="1" t="s">
        <v>1679</v>
      </c>
      <c r="K664" s="1">
        <v>1</v>
      </c>
      <c r="L664" s="1"/>
      <c r="M664" s="1">
        <v>3000</v>
      </c>
      <c r="N664" s="1">
        <v>125</v>
      </c>
      <c r="O664" s="1" t="s">
        <v>139</v>
      </c>
      <c r="P664" s="1" t="s">
        <v>1485</v>
      </c>
      <c r="Q664" s="1" t="b">
        <v>0</v>
      </c>
      <c r="R664" s="1" t="s">
        <v>1486</v>
      </c>
      <c r="S664" s="1"/>
      <c r="T664" s="1">
        <v>1</v>
      </c>
      <c r="U664" s="1"/>
      <c r="V664" s="1"/>
      <c r="W664" s="1" t="s">
        <v>2047</v>
      </c>
      <c r="X664" s="1">
        <v>1</v>
      </c>
    </row>
    <row r="665" spans="1:24" x14ac:dyDescent="0.35">
      <c r="A665" s="1" t="s">
        <v>40</v>
      </c>
      <c r="B665" s="1" t="s">
        <v>1456</v>
      </c>
      <c r="C665" s="1" t="s">
        <v>2236</v>
      </c>
      <c r="D665" s="1"/>
      <c r="E665" s="1"/>
      <c r="F665" s="1" t="s">
        <v>1537</v>
      </c>
      <c r="G665" s="1"/>
      <c r="H665" s="1" t="s">
        <v>22</v>
      </c>
      <c r="I665" s="1">
        <v>2</v>
      </c>
      <c r="J665" s="1" t="s">
        <v>1679</v>
      </c>
      <c r="K665" s="1">
        <v>35</v>
      </c>
      <c r="L665" s="1"/>
      <c r="M665" s="1">
        <v>3000</v>
      </c>
      <c r="N665" s="1">
        <v>125</v>
      </c>
      <c r="O665" s="1" t="s">
        <v>139</v>
      </c>
      <c r="P665" s="1" t="s">
        <v>1485</v>
      </c>
      <c r="Q665" s="1" t="b">
        <v>0</v>
      </c>
      <c r="R665" s="1" t="s">
        <v>1486</v>
      </c>
      <c r="S665" s="1"/>
      <c r="T665" s="1">
        <v>1</v>
      </c>
      <c r="U665" s="1"/>
      <c r="V665" s="1"/>
      <c r="W665" s="1" t="s">
        <v>2043</v>
      </c>
      <c r="X665" s="1">
        <v>1</v>
      </c>
    </row>
    <row r="666" spans="1:24" x14ac:dyDescent="0.35">
      <c r="A666" s="1" t="s">
        <v>40</v>
      </c>
      <c r="B666" s="1" t="s">
        <v>1456</v>
      </c>
      <c r="C666" s="1" t="s">
        <v>2237</v>
      </c>
      <c r="D666" s="1"/>
      <c r="E666" s="1"/>
      <c r="F666" s="1" t="s">
        <v>1537</v>
      </c>
      <c r="G666" s="1"/>
      <c r="H666" s="1" t="s">
        <v>22</v>
      </c>
      <c r="I666" s="1">
        <v>2</v>
      </c>
      <c r="J666" s="1" t="s">
        <v>1679</v>
      </c>
      <c r="K666" s="1">
        <v>50</v>
      </c>
      <c r="L666" s="1"/>
      <c r="M666" s="1">
        <v>3000</v>
      </c>
      <c r="N666" s="1">
        <v>125</v>
      </c>
      <c r="O666" s="1" t="s">
        <v>139</v>
      </c>
      <c r="P666" s="1" t="s">
        <v>1485</v>
      </c>
      <c r="Q666" s="1" t="b">
        <v>0</v>
      </c>
      <c r="R666" s="1" t="s">
        <v>1486</v>
      </c>
      <c r="S666" s="1"/>
      <c r="T666" s="1">
        <v>1</v>
      </c>
      <c r="U666" s="1"/>
      <c r="V666" s="1"/>
      <c r="W666" s="1" t="s">
        <v>2043</v>
      </c>
      <c r="X666" s="1">
        <v>1</v>
      </c>
    </row>
    <row r="667" spans="1:24" x14ac:dyDescent="0.35">
      <c r="A667" s="1" t="s">
        <v>40</v>
      </c>
      <c r="B667" s="1" t="s">
        <v>1456</v>
      </c>
      <c r="C667" s="1" t="s">
        <v>2238</v>
      </c>
      <c r="D667" s="1"/>
      <c r="E667" s="1"/>
      <c r="F667" s="1" t="s">
        <v>1537</v>
      </c>
      <c r="G667" s="1"/>
      <c r="H667" s="1" t="s">
        <v>22</v>
      </c>
      <c r="I667" s="1">
        <v>2</v>
      </c>
      <c r="J667" s="1" t="s">
        <v>1679</v>
      </c>
      <c r="K667" s="1">
        <v>30</v>
      </c>
      <c r="L667" s="1"/>
      <c r="M667" s="1">
        <v>3000</v>
      </c>
      <c r="N667" s="1">
        <v>125</v>
      </c>
      <c r="O667" s="1" t="s">
        <v>139</v>
      </c>
      <c r="P667" s="1" t="s">
        <v>1485</v>
      </c>
      <c r="Q667" s="1" t="b">
        <v>0</v>
      </c>
      <c r="R667" s="1" t="s">
        <v>1486</v>
      </c>
      <c r="S667" s="1"/>
      <c r="T667" s="1">
        <v>1</v>
      </c>
      <c r="U667" s="1"/>
      <c r="V667" s="1"/>
      <c r="W667" s="1" t="s">
        <v>2045</v>
      </c>
      <c r="X667" s="1">
        <v>1</v>
      </c>
    </row>
    <row r="668" spans="1:24" x14ac:dyDescent="0.35">
      <c r="A668" s="1" t="s">
        <v>40</v>
      </c>
      <c r="B668" s="1" t="s">
        <v>1456</v>
      </c>
      <c r="C668" s="1" t="s">
        <v>2239</v>
      </c>
      <c r="D668" s="1"/>
      <c r="E668" s="1"/>
      <c r="F668" s="1" t="s">
        <v>1537</v>
      </c>
      <c r="G668" s="1"/>
      <c r="H668" s="1" t="s">
        <v>22</v>
      </c>
      <c r="I668" s="1">
        <v>1</v>
      </c>
      <c r="J668" s="1" t="s">
        <v>1679</v>
      </c>
      <c r="K668" s="1">
        <v>800</v>
      </c>
      <c r="L668" s="1"/>
      <c r="M668" s="1">
        <v>3000</v>
      </c>
      <c r="N668" s="1">
        <v>125</v>
      </c>
      <c r="O668" s="1" t="s">
        <v>139</v>
      </c>
      <c r="P668" s="1" t="s">
        <v>1485</v>
      </c>
      <c r="Q668" s="1" t="b">
        <v>0</v>
      </c>
      <c r="R668" s="1" t="s">
        <v>1486</v>
      </c>
      <c r="S668" s="1"/>
      <c r="T668" s="1">
        <v>1</v>
      </c>
      <c r="U668" s="1"/>
      <c r="V668" s="1"/>
      <c r="W668" s="1" t="s">
        <v>2045</v>
      </c>
      <c r="X668" s="1">
        <v>1</v>
      </c>
    </row>
    <row r="669" spans="1:24" x14ac:dyDescent="0.35">
      <c r="A669" s="1" t="s">
        <v>40</v>
      </c>
      <c r="B669" s="1" t="s">
        <v>1456</v>
      </c>
      <c r="C669" s="1" t="s">
        <v>2240</v>
      </c>
      <c r="D669" s="1"/>
      <c r="E669" s="1"/>
      <c r="F669" s="1" t="s">
        <v>1537</v>
      </c>
      <c r="G669" s="1"/>
      <c r="H669" s="1" t="s">
        <v>22</v>
      </c>
      <c r="I669" s="1">
        <v>1</v>
      </c>
      <c r="J669" s="1" t="s">
        <v>1679</v>
      </c>
      <c r="K669" s="1">
        <v>100</v>
      </c>
      <c r="L669" s="1"/>
      <c r="M669" s="1">
        <v>3000</v>
      </c>
      <c r="N669" s="1">
        <v>125</v>
      </c>
      <c r="O669" s="1" t="s">
        <v>139</v>
      </c>
      <c r="P669" s="1" t="s">
        <v>1485</v>
      </c>
      <c r="Q669" s="1" t="b">
        <v>0</v>
      </c>
      <c r="R669" s="1" t="s">
        <v>1486</v>
      </c>
      <c r="S669" s="1"/>
      <c r="T669" s="1">
        <v>1</v>
      </c>
      <c r="U669" s="1"/>
      <c r="V669" s="1"/>
      <c r="W669" s="1" t="s">
        <v>2054</v>
      </c>
      <c r="X669" s="1">
        <v>1</v>
      </c>
    </row>
    <row r="670" spans="1:24" x14ac:dyDescent="0.35">
      <c r="A670" s="1" t="s">
        <v>40</v>
      </c>
      <c r="B670" s="1" t="s">
        <v>1456</v>
      </c>
      <c r="C670" s="1" t="s">
        <v>2241</v>
      </c>
      <c r="D670" s="1"/>
      <c r="E670" s="1"/>
      <c r="F670" s="1" t="s">
        <v>1537</v>
      </c>
      <c r="G670" s="1"/>
      <c r="H670" s="1" t="s">
        <v>22</v>
      </c>
      <c r="I670" s="1">
        <v>3</v>
      </c>
      <c r="J670" s="1" t="s">
        <v>1679</v>
      </c>
      <c r="K670" s="1">
        <v>1000</v>
      </c>
      <c r="L670" s="1"/>
      <c r="M670" s="1">
        <v>3000</v>
      </c>
      <c r="N670" s="1">
        <v>125</v>
      </c>
      <c r="O670" s="1" t="s">
        <v>139</v>
      </c>
      <c r="P670" s="1" t="s">
        <v>1485</v>
      </c>
      <c r="Q670" s="1" t="b">
        <v>0</v>
      </c>
      <c r="R670" s="1" t="s">
        <v>1486</v>
      </c>
      <c r="S670" s="1"/>
      <c r="T670" s="1">
        <v>1</v>
      </c>
      <c r="U670" s="1"/>
      <c r="V670" s="1"/>
      <c r="W670" s="1" t="s">
        <v>2045</v>
      </c>
      <c r="X670" s="1">
        <v>1</v>
      </c>
    </row>
    <row r="671" spans="1:24" hidden="1" x14ac:dyDescent="0.35">
      <c r="A671" s="1" t="s">
        <v>40</v>
      </c>
      <c r="B671" s="1" t="s">
        <v>1456</v>
      </c>
      <c r="C671" s="1" t="s">
        <v>2242</v>
      </c>
      <c r="D671" s="1"/>
      <c r="E671" s="1"/>
      <c r="F671" s="1" t="s">
        <v>1484</v>
      </c>
      <c r="G671" s="1" t="s">
        <v>1458</v>
      </c>
      <c r="H671" s="1" t="s">
        <v>22</v>
      </c>
      <c r="I671" s="1">
        <v>2</v>
      </c>
      <c r="J671" s="1" t="s">
        <v>1679</v>
      </c>
      <c r="K671" s="1">
        <v>100</v>
      </c>
      <c r="L671" s="1"/>
      <c r="M671" s="1">
        <v>3000</v>
      </c>
      <c r="N671" s="1">
        <v>125</v>
      </c>
      <c r="O671" s="1" t="s">
        <v>139</v>
      </c>
      <c r="P671" s="1" t="s">
        <v>1485</v>
      </c>
      <c r="Q671" s="1" t="b">
        <v>0</v>
      </c>
      <c r="R671" s="1" t="s">
        <v>1486</v>
      </c>
      <c r="S671" s="1"/>
      <c r="T671" s="1">
        <v>1</v>
      </c>
      <c r="U671" s="1"/>
      <c r="V671" s="1"/>
      <c r="W671" s="1" t="s">
        <v>2047</v>
      </c>
      <c r="X671" s="1">
        <v>1</v>
      </c>
    </row>
    <row r="672" spans="1:24" x14ac:dyDescent="0.35">
      <c r="A672" s="1" t="s">
        <v>40</v>
      </c>
      <c r="B672" s="1" t="s">
        <v>1456</v>
      </c>
      <c r="C672" s="1" t="s">
        <v>2243</v>
      </c>
      <c r="D672" s="1"/>
      <c r="E672" s="1"/>
      <c r="F672" s="1" t="s">
        <v>1537</v>
      </c>
      <c r="G672" s="1"/>
      <c r="H672" s="1" t="s">
        <v>22</v>
      </c>
      <c r="I672" s="1">
        <v>1</v>
      </c>
      <c r="J672" s="1" t="s">
        <v>1679</v>
      </c>
      <c r="K672" s="1">
        <v>60</v>
      </c>
      <c r="L672" s="1"/>
      <c r="M672" s="1">
        <v>3000</v>
      </c>
      <c r="N672" s="1">
        <v>125</v>
      </c>
      <c r="O672" s="1" t="s">
        <v>139</v>
      </c>
      <c r="P672" s="1" t="s">
        <v>1485</v>
      </c>
      <c r="Q672" s="1" t="b">
        <v>0</v>
      </c>
      <c r="R672" s="1" t="s">
        <v>1486</v>
      </c>
      <c r="S672" s="1"/>
      <c r="T672" s="1">
        <v>1</v>
      </c>
      <c r="U672" s="1"/>
      <c r="V672" s="1"/>
      <c r="W672" s="1" t="s">
        <v>2064</v>
      </c>
      <c r="X672" s="1">
        <v>1</v>
      </c>
    </row>
    <row r="673" spans="1:24" hidden="1" x14ac:dyDescent="0.35">
      <c r="A673" s="1" t="s">
        <v>40</v>
      </c>
      <c r="B673" s="1" t="s">
        <v>1456</v>
      </c>
      <c r="C673" s="1" t="s">
        <v>2244</v>
      </c>
      <c r="D673" s="1"/>
      <c r="E673" s="1"/>
      <c r="F673" s="1" t="s">
        <v>1484</v>
      </c>
      <c r="G673" s="1" t="s">
        <v>1458</v>
      </c>
      <c r="H673" s="1" t="s">
        <v>22</v>
      </c>
      <c r="I673" s="1">
        <v>2</v>
      </c>
      <c r="J673" s="1" t="s">
        <v>1679</v>
      </c>
      <c r="K673" s="1">
        <v>100</v>
      </c>
      <c r="L673" s="1"/>
      <c r="M673" s="1">
        <v>8000</v>
      </c>
      <c r="N673" s="1">
        <v>125</v>
      </c>
      <c r="O673" s="1" t="s">
        <v>139</v>
      </c>
      <c r="P673" s="1" t="s">
        <v>1485</v>
      </c>
      <c r="Q673" s="1" t="b">
        <v>0</v>
      </c>
      <c r="R673" s="1" t="s">
        <v>1486</v>
      </c>
      <c r="S673" s="1"/>
      <c r="T673" s="1">
        <v>1</v>
      </c>
      <c r="U673" s="1"/>
      <c r="V673" s="1"/>
      <c r="W673" s="1" t="s">
        <v>2047</v>
      </c>
      <c r="X673" s="1">
        <v>1</v>
      </c>
    </row>
    <row r="674" spans="1:24" hidden="1" x14ac:dyDescent="0.35">
      <c r="A674" s="1" t="s">
        <v>40</v>
      </c>
      <c r="B674" s="1" t="s">
        <v>1456</v>
      </c>
      <c r="C674" s="1" t="s">
        <v>2245</v>
      </c>
      <c r="D674" s="1"/>
      <c r="E674" s="1"/>
      <c r="F674" s="1" t="s">
        <v>1484</v>
      </c>
      <c r="G674" s="1" t="s">
        <v>1458</v>
      </c>
      <c r="H674" s="1" t="s">
        <v>22</v>
      </c>
      <c r="I674" s="1">
        <v>1</v>
      </c>
      <c r="J674" s="1" t="s">
        <v>1679</v>
      </c>
      <c r="K674" s="1">
        <v>20</v>
      </c>
      <c r="L674" s="1"/>
      <c r="M674" s="1">
        <v>3000</v>
      </c>
      <c r="N674" s="1">
        <v>125</v>
      </c>
      <c r="O674" s="1" t="s">
        <v>139</v>
      </c>
      <c r="P674" s="1" t="s">
        <v>1485</v>
      </c>
      <c r="Q674" s="1" t="b">
        <v>0</v>
      </c>
      <c r="R674" s="1" t="s">
        <v>1486</v>
      </c>
      <c r="S674" s="1"/>
      <c r="T674" s="1">
        <v>1</v>
      </c>
      <c r="U674" s="1"/>
      <c r="V674" s="1"/>
      <c r="W674" s="1" t="s">
        <v>2119</v>
      </c>
      <c r="X674" s="1">
        <v>1</v>
      </c>
    </row>
    <row r="675" spans="1:24" hidden="1" x14ac:dyDescent="0.35">
      <c r="A675" s="1" t="s">
        <v>40</v>
      </c>
      <c r="B675" s="1" t="s">
        <v>1456</v>
      </c>
      <c r="C675" s="1" t="s">
        <v>2246</v>
      </c>
      <c r="D675" s="1"/>
      <c r="E675" s="1"/>
      <c r="F675" s="1" t="s">
        <v>1484</v>
      </c>
      <c r="G675" s="1" t="s">
        <v>1458</v>
      </c>
      <c r="H675" s="1" t="s">
        <v>22</v>
      </c>
      <c r="I675" s="1">
        <v>1</v>
      </c>
      <c r="J675" s="1" t="s">
        <v>1679</v>
      </c>
      <c r="K675" s="1">
        <v>800</v>
      </c>
      <c r="L675" s="1"/>
      <c r="M675" s="1">
        <v>8000</v>
      </c>
      <c r="N675" s="1">
        <v>125</v>
      </c>
      <c r="O675" s="1" t="s">
        <v>139</v>
      </c>
      <c r="P675" s="1" t="s">
        <v>1485</v>
      </c>
      <c r="Q675" s="1" t="b">
        <v>0</v>
      </c>
      <c r="R675" s="1" t="s">
        <v>1486</v>
      </c>
      <c r="S675" s="1"/>
      <c r="T675" s="1">
        <v>1</v>
      </c>
      <c r="U675" s="1"/>
      <c r="V675" s="1"/>
      <c r="W675" s="1" t="s">
        <v>2047</v>
      </c>
      <c r="X675" s="1">
        <v>1</v>
      </c>
    </row>
    <row r="676" spans="1:24" x14ac:dyDescent="0.35">
      <c r="A676" s="1" t="s">
        <v>40</v>
      </c>
      <c r="B676" s="1" t="s">
        <v>1456</v>
      </c>
      <c r="C676" s="1" t="s">
        <v>2247</v>
      </c>
      <c r="D676" s="1"/>
      <c r="E676" s="1"/>
      <c r="F676" s="1" t="s">
        <v>1537</v>
      </c>
      <c r="G676" s="1"/>
      <c r="H676" s="1" t="s">
        <v>22</v>
      </c>
      <c r="I676" s="1">
        <v>3</v>
      </c>
      <c r="J676" s="1" t="s">
        <v>1679</v>
      </c>
      <c r="K676" s="1">
        <v>100</v>
      </c>
      <c r="L676" s="1"/>
      <c r="M676" s="1">
        <v>3000</v>
      </c>
      <c r="N676" s="1">
        <v>125</v>
      </c>
      <c r="O676" s="1" t="s">
        <v>139</v>
      </c>
      <c r="P676" s="1" t="s">
        <v>1485</v>
      </c>
      <c r="Q676" s="1" t="b">
        <v>0</v>
      </c>
      <c r="R676" s="1" t="s">
        <v>1486</v>
      </c>
      <c r="S676" s="1"/>
      <c r="T676" s="1">
        <v>1</v>
      </c>
      <c r="U676" s="1"/>
      <c r="V676" s="1"/>
      <c r="W676" s="1" t="s">
        <v>2113</v>
      </c>
      <c r="X676" s="1">
        <v>1</v>
      </c>
    </row>
    <row r="677" spans="1:24" hidden="1" x14ac:dyDescent="0.35">
      <c r="A677" s="1" t="s">
        <v>40</v>
      </c>
      <c r="B677" s="1" t="s">
        <v>1456</v>
      </c>
      <c r="C677" s="1" t="s">
        <v>2248</v>
      </c>
      <c r="D677" s="1"/>
      <c r="E677" s="1"/>
      <c r="F677" s="1" t="s">
        <v>1484</v>
      </c>
      <c r="G677" s="1" t="s">
        <v>1458</v>
      </c>
      <c r="H677" s="1" t="s">
        <v>22</v>
      </c>
      <c r="I677" s="1">
        <v>1</v>
      </c>
      <c r="J677" s="1" t="s">
        <v>1679</v>
      </c>
      <c r="K677" s="1">
        <v>100</v>
      </c>
      <c r="L677" s="1"/>
      <c r="M677" s="1">
        <v>3000</v>
      </c>
      <c r="N677" s="1">
        <v>125</v>
      </c>
      <c r="O677" s="1" t="s">
        <v>139</v>
      </c>
      <c r="P677" s="1" t="s">
        <v>1485</v>
      </c>
      <c r="Q677" s="1" t="b">
        <v>0</v>
      </c>
      <c r="R677" s="1" t="s">
        <v>1486</v>
      </c>
      <c r="S677" s="1"/>
      <c r="T677" s="1">
        <v>1</v>
      </c>
      <c r="U677" s="1"/>
      <c r="V677" s="1"/>
      <c r="W677" s="1" t="s">
        <v>2047</v>
      </c>
      <c r="X677" s="1">
        <v>1</v>
      </c>
    </row>
    <row r="678" spans="1:24" x14ac:dyDescent="0.35">
      <c r="A678" s="1" t="s">
        <v>40</v>
      </c>
      <c r="B678" s="1" t="s">
        <v>1456</v>
      </c>
      <c r="C678" s="1" t="s">
        <v>2249</v>
      </c>
      <c r="D678" s="1"/>
      <c r="E678" s="1"/>
      <c r="F678" s="1" t="s">
        <v>1537</v>
      </c>
      <c r="G678" s="1"/>
      <c r="H678" s="1" t="s">
        <v>22</v>
      </c>
      <c r="I678" s="1">
        <v>2</v>
      </c>
      <c r="J678" s="1" t="s">
        <v>1679</v>
      </c>
      <c r="K678" s="1">
        <v>3</v>
      </c>
      <c r="L678" s="1"/>
      <c r="M678" s="1">
        <v>3000</v>
      </c>
      <c r="N678" s="1">
        <v>125</v>
      </c>
      <c r="O678" s="1" t="s">
        <v>139</v>
      </c>
      <c r="P678" s="1" t="s">
        <v>1485</v>
      </c>
      <c r="Q678" s="1" t="b">
        <v>0</v>
      </c>
      <c r="R678" s="1" t="s">
        <v>1486</v>
      </c>
      <c r="S678" s="1"/>
      <c r="T678" s="1">
        <v>1</v>
      </c>
      <c r="U678" s="1"/>
      <c r="V678" s="1"/>
      <c r="W678" s="1" t="s">
        <v>2045</v>
      </c>
      <c r="X678" s="1">
        <v>1</v>
      </c>
    </row>
    <row r="679" spans="1:24" hidden="1" x14ac:dyDescent="0.35">
      <c r="A679" s="1" t="s">
        <v>40</v>
      </c>
      <c r="B679" s="1" t="s">
        <v>1456</v>
      </c>
      <c r="C679" s="1" t="s">
        <v>2250</v>
      </c>
      <c r="D679" s="1"/>
      <c r="E679" s="1"/>
      <c r="F679" s="1" t="s">
        <v>1484</v>
      </c>
      <c r="G679" s="1" t="s">
        <v>1458</v>
      </c>
      <c r="H679" s="1" t="s">
        <v>22</v>
      </c>
      <c r="I679" s="1">
        <v>1</v>
      </c>
      <c r="J679" s="1" t="s">
        <v>1679</v>
      </c>
      <c r="K679" s="1">
        <v>50</v>
      </c>
      <c r="L679" s="1"/>
      <c r="M679" s="1">
        <v>3000</v>
      </c>
      <c r="N679" s="1">
        <v>125</v>
      </c>
      <c r="O679" s="1" t="s">
        <v>139</v>
      </c>
      <c r="P679" s="1" t="s">
        <v>1485</v>
      </c>
      <c r="Q679" s="1" t="b">
        <v>0</v>
      </c>
      <c r="R679" s="1" t="s">
        <v>1486</v>
      </c>
      <c r="S679" s="1"/>
      <c r="T679" s="1">
        <v>1</v>
      </c>
      <c r="U679" s="1"/>
      <c r="V679" s="1"/>
      <c r="W679" s="1" t="s">
        <v>2047</v>
      </c>
      <c r="X679" s="1">
        <v>1</v>
      </c>
    </row>
    <row r="680" spans="1:24" x14ac:dyDescent="0.35">
      <c r="A680" s="1" t="s">
        <v>40</v>
      </c>
      <c r="B680" s="1" t="s">
        <v>1456</v>
      </c>
      <c r="C680" s="1" t="s">
        <v>2251</v>
      </c>
      <c r="D680" s="1"/>
      <c r="E680" s="1"/>
      <c r="F680" s="1" t="s">
        <v>1537</v>
      </c>
      <c r="G680" s="1"/>
      <c r="H680" s="1" t="s">
        <v>22</v>
      </c>
      <c r="I680" s="1">
        <v>1</v>
      </c>
      <c r="J680" s="1" t="s">
        <v>1679</v>
      </c>
      <c r="K680" s="1">
        <v>10</v>
      </c>
      <c r="L680" s="1"/>
      <c r="M680" s="1">
        <v>3000</v>
      </c>
      <c r="N680" s="1">
        <v>125</v>
      </c>
      <c r="O680" s="1" t="s">
        <v>139</v>
      </c>
      <c r="P680" s="1" t="s">
        <v>1485</v>
      </c>
      <c r="Q680" s="1" t="b">
        <v>0</v>
      </c>
      <c r="R680" s="1" t="s">
        <v>1486</v>
      </c>
      <c r="S680" s="1"/>
      <c r="T680" s="1">
        <v>1</v>
      </c>
      <c r="U680" s="1"/>
      <c r="V680" s="1"/>
      <c r="W680" s="1" t="s">
        <v>2043</v>
      </c>
      <c r="X680" s="1">
        <v>1</v>
      </c>
    </row>
    <row r="681" spans="1:24" x14ac:dyDescent="0.35">
      <c r="A681" s="1" t="s">
        <v>40</v>
      </c>
      <c r="B681" s="1" t="s">
        <v>1456</v>
      </c>
      <c r="C681" s="1" t="s">
        <v>2252</v>
      </c>
      <c r="D681" s="1"/>
      <c r="E681" s="1"/>
      <c r="F681" s="1" t="s">
        <v>1537</v>
      </c>
      <c r="G681" s="1"/>
      <c r="H681" s="1" t="s">
        <v>22</v>
      </c>
      <c r="I681" s="1">
        <v>2</v>
      </c>
      <c r="J681" s="1" t="s">
        <v>1679</v>
      </c>
      <c r="K681" s="1">
        <v>10</v>
      </c>
      <c r="L681" s="1"/>
      <c r="M681" s="1">
        <v>3000</v>
      </c>
      <c r="N681" s="1">
        <v>125</v>
      </c>
      <c r="O681" s="1" t="s">
        <v>139</v>
      </c>
      <c r="P681" s="1" t="s">
        <v>1485</v>
      </c>
      <c r="Q681" s="1" t="b">
        <v>0</v>
      </c>
      <c r="R681" s="1" t="s">
        <v>1486</v>
      </c>
      <c r="S681" s="1"/>
      <c r="T681" s="1">
        <v>1</v>
      </c>
      <c r="U681" s="1"/>
      <c r="V681" s="1"/>
      <c r="W681" s="1" t="s">
        <v>2045</v>
      </c>
      <c r="X681" s="1">
        <v>1</v>
      </c>
    </row>
    <row r="682" spans="1:24" x14ac:dyDescent="0.35">
      <c r="A682" s="1" t="s">
        <v>40</v>
      </c>
      <c r="B682" s="1" t="s">
        <v>1456</v>
      </c>
      <c r="C682" s="1" t="s">
        <v>2253</v>
      </c>
      <c r="D682" s="1"/>
      <c r="E682" s="1"/>
      <c r="F682" s="1" t="s">
        <v>1537</v>
      </c>
      <c r="G682" s="1"/>
      <c r="H682" s="1" t="s">
        <v>22</v>
      </c>
      <c r="I682" s="1">
        <v>3</v>
      </c>
      <c r="J682" s="1" t="s">
        <v>1679</v>
      </c>
      <c r="K682" s="1">
        <v>35</v>
      </c>
      <c r="L682" s="1"/>
      <c r="M682" s="1">
        <v>3000</v>
      </c>
      <c r="N682" s="1">
        <v>125</v>
      </c>
      <c r="O682" s="1" t="s">
        <v>139</v>
      </c>
      <c r="P682" s="1" t="s">
        <v>1485</v>
      </c>
      <c r="Q682" s="1" t="b">
        <v>0</v>
      </c>
      <c r="R682" s="1" t="s">
        <v>1486</v>
      </c>
      <c r="S682" s="1"/>
      <c r="T682" s="1">
        <v>1</v>
      </c>
      <c r="U682" s="1"/>
      <c r="V682" s="1"/>
      <c r="W682" s="1" t="s">
        <v>2045</v>
      </c>
      <c r="X682" s="1">
        <v>1</v>
      </c>
    </row>
    <row r="683" spans="1:24" hidden="1" x14ac:dyDescent="0.35">
      <c r="A683" s="1" t="s">
        <v>40</v>
      </c>
      <c r="B683" s="1" t="s">
        <v>1456</v>
      </c>
      <c r="C683" s="1" t="s">
        <v>2254</v>
      </c>
      <c r="D683" s="1"/>
      <c r="E683" s="1"/>
      <c r="F683" s="1" t="s">
        <v>1484</v>
      </c>
      <c r="G683" s="1" t="s">
        <v>1458</v>
      </c>
      <c r="H683" s="1" t="s">
        <v>22</v>
      </c>
      <c r="I683" s="1">
        <v>2</v>
      </c>
      <c r="J683" s="1" t="s">
        <v>1679</v>
      </c>
      <c r="K683" s="1">
        <v>1200</v>
      </c>
      <c r="L683" s="1"/>
      <c r="M683" s="1">
        <v>8000</v>
      </c>
      <c r="N683" s="1">
        <v>125</v>
      </c>
      <c r="O683" s="1" t="s">
        <v>139</v>
      </c>
      <c r="P683" s="1" t="s">
        <v>1485</v>
      </c>
      <c r="Q683" s="1" t="b">
        <v>0</v>
      </c>
      <c r="R683" s="1" t="s">
        <v>1486</v>
      </c>
      <c r="S683" s="1"/>
      <c r="T683" s="1">
        <v>1</v>
      </c>
      <c r="U683" s="1"/>
      <c r="V683" s="1"/>
      <c r="W683" s="1" t="s">
        <v>2047</v>
      </c>
      <c r="X683" s="1">
        <v>1</v>
      </c>
    </row>
    <row r="684" spans="1:24" x14ac:dyDescent="0.35">
      <c r="A684" s="1" t="s">
        <v>40</v>
      </c>
      <c r="B684" s="1" t="s">
        <v>1456</v>
      </c>
      <c r="C684" s="1" t="s">
        <v>2255</v>
      </c>
      <c r="D684" s="1"/>
      <c r="E684" s="1"/>
      <c r="F684" s="1" t="s">
        <v>1537</v>
      </c>
      <c r="G684" s="1"/>
      <c r="H684" s="1" t="s">
        <v>22</v>
      </c>
      <c r="I684" s="1">
        <v>3</v>
      </c>
      <c r="J684" s="1" t="s">
        <v>1679</v>
      </c>
      <c r="K684" s="1">
        <v>10</v>
      </c>
      <c r="L684" s="1"/>
      <c r="M684" s="1">
        <v>3000</v>
      </c>
      <c r="N684" s="1">
        <v>125</v>
      </c>
      <c r="O684" s="1" t="s">
        <v>139</v>
      </c>
      <c r="P684" s="1" t="s">
        <v>1485</v>
      </c>
      <c r="Q684" s="1" t="b">
        <v>0</v>
      </c>
      <c r="R684" s="1" t="s">
        <v>1486</v>
      </c>
      <c r="S684" s="1"/>
      <c r="T684" s="1">
        <v>1</v>
      </c>
      <c r="U684" s="1"/>
      <c r="V684" s="1"/>
      <c r="W684" s="1" t="s">
        <v>2043</v>
      </c>
      <c r="X684" s="1">
        <v>1</v>
      </c>
    </row>
    <row r="685" spans="1:24" x14ac:dyDescent="0.35">
      <c r="A685" s="1" t="s">
        <v>40</v>
      </c>
      <c r="B685" s="1" t="s">
        <v>1456</v>
      </c>
      <c r="C685" s="1" t="s">
        <v>2256</v>
      </c>
      <c r="D685" s="1"/>
      <c r="E685" s="1"/>
      <c r="F685" s="1" t="s">
        <v>1537</v>
      </c>
      <c r="G685" s="1"/>
      <c r="H685" s="1" t="s">
        <v>22</v>
      </c>
      <c r="I685" s="1">
        <v>2</v>
      </c>
      <c r="J685" s="1" t="s">
        <v>1679</v>
      </c>
      <c r="K685" s="1">
        <v>1000</v>
      </c>
      <c r="L685" s="1"/>
      <c r="M685" s="1">
        <v>3000</v>
      </c>
      <c r="N685" s="1">
        <v>125</v>
      </c>
      <c r="O685" s="1" t="s">
        <v>139</v>
      </c>
      <c r="P685" s="1" t="s">
        <v>1485</v>
      </c>
      <c r="Q685" s="1" t="b">
        <v>0</v>
      </c>
      <c r="R685" s="1" t="s">
        <v>1486</v>
      </c>
      <c r="S685" s="1"/>
      <c r="T685" s="1">
        <v>1</v>
      </c>
      <c r="U685" s="1"/>
      <c r="V685" s="1"/>
      <c r="W685" s="1" t="s">
        <v>2113</v>
      </c>
      <c r="X685" s="1">
        <v>1</v>
      </c>
    </row>
    <row r="686" spans="1:24" x14ac:dyDescent="0.35">
      <c r="A686" s="1" t="s">
        <v>40</v>
      </c>
      <c r="B686" s="1" t="s">
        <v>1456</v>
      </c>
      <c r="C686" s="1" t="s">
        <v>2257</v>
      </c>
      <c r="D686" s="1"/>
      <c r="E686" s="1"/>
      <c r="F686" s="1" t="s">
        <v>1537</v>
      </c>
      <c r="G686" s="1"/>
      <c r="H686" s="1" t="s">
        <v>22</v>
      </c>
      <c r="I686" s="1">
        <v>3</v>
      </c>
      <c r="J686" s="1" t="s">
        <v>1679</v>
      </c>
      <c r="K686" s="1">
        <v>300</v>
      </c>
      <c r="L686" s="1"/>
      <c r="M686" s="1">
        <v>3000</v>
      </c>
      <c r="N686" s="1">
        <v>125</v>
      </c>
      <c r="O686" s="1" t="s">
        <v>139</v>
      </c>
      <c r="P686" s="1" t="s">
        <v>1485</v>
      </c>
      <c r="Q686" s="1" t="b">
        <v>0</v>
      </c>
      <c r="R686" s="1" t="s">
        <v>1486</v>
      </c>
      <c r="S686" s="1"/>
      <c r="T686" s="1">
        <v>1</v>
      </c>
      <c r="U686" s="1"/>
      <c r="V686" s="1"/>
      <c r="W686" s="1" t="s">
        <v>2043</v>
      </c>
      <c r="X686" s="1">
        <v>1</v>
      </c>
    </row>
    <row r="687" spans="1:24" x14ac:dyDescent="0.35">
      <c r="A687" s="1" t="s">
        <v>40</v>
      </c>
      <c r="B687" s="1" t="s">
        <v>1456</v>
      </c>
      <c r="C687" s="1" t="s">
        <v>2258</v>
      </c>
      <c r="D687" s="1"/>
      <c r="E687" s="1"/>
      <c r="F687" s="1" t="s">
        <v>1537</v>
      </c>
      <c r="G687" s="1"/>
      <c r="H687" s="1" t="s">
        <v>22</v>
      </c>
      <c r="I687" s="1">
        <v>2</v>
      </c>
      <c r="J687" s="1" t="s">
        <v>1679</v>
      </c>
      <c r="K687" s="1">
        <v>35</v>
      </c>
      <c r="L687" s="1"/>
      <c r="M687" s="1">
        <v>3000</v>
      </c>
      <c r="N687" s="1">
        <v>125</v>
      </c>
      <c r="O687" s="1" t="s">
        <v>139</v>
      </c>
      <c r="P687" s="1" t="s">
        <v>1485</v>
      </c>
      <c r="Q687" s="1" t="b">
        <v>0</v>
      </c>
      <c r="R687" s="1" t="s">
        <v>1486</v>
      </c>
      <c r="S687" s="1"/>
      <c r="T687" s="1">
        <v>1</v>
      </c>
      <c r="U687" s="1"/>
      <c r="V687" s="1"/>
      <c r="W687" s="1" t="s">
        <v>2043</v>
      </c>
      <c r="X687" s="1">
        <v>1</v>
      </c>
    </row>
    <row r="688" spans="1:24" hidden="1" x14ac:dyDescent="0.35">
      <c r="A688" s="1" t="s">
        <v>40</v>
      </c>
      <c r="B688" s="1" t="s">
        <v>1456</v>
      </c>
      <c r="C688" s="1" t="s">
        <v>2259</v>
      </c>
      <c r="D688" s="1"/>
      <c r="E688" s="1"/>
      <c r="F688" s="1" t="s">
        <v>1484</v>
      </c>
      <c r="G688" s="1" t="s">
        <v>1458</v>
      </c>
      <c r="H688" s="1" t="s">
        <v>22</v>
      </c>
      <c r="I688" s="1">
        <v>2</v>
      </c>
      <c r="J688" s="1" t="s">
        <v>1679</v>
      </c>
      <c r="K688" s="1">
        <v>35</v>
      </c>
      <c r="L688" s="1"/>
      <c r="M688" s="1">
        <v>3000</v>
      </c>
      <c r="N688" s="1">
        <v>125</v>
      </c>
      <c r="O688" s="1" t="s">
        <v>139</v>
      </c>
      <c r="P688" s="1" t="s">
        <v>1485</v>
      </c>
      <c r="Q688" s="1" t="b">
        <v>0</v>
      </c>
      <c r="R688" s="1" t="s">
        <v>1486</v>
      </c>
      <c r="S688" s="1"/>
      <c r="T688" s="1">
        <v>1</v>
      </c>
      <c r="U688" s="1"/>
      <c r="V688" s="1"/>
      <c r="W688" s="1" t="s">
        <v>2047</v>
      </c>
      <c r="X688" s="1">
        <v>1</v>
      </c>
    </row>
    <row r="689" spans="1:24" x14ac:dyDescent="0.35">
      <c r="A689" s="1" t="s">
        <v>40</v>
      </c>
      <c r="B689" s="1" t="s">
        <v>1456</v>
      </c>
      <c r="C689" s="1" t="s">
        <v>2260</v>
      </c>
      <c r="D689" s="1"/>
      <c r="E689" s="1"/>
      <c r="F689" s="1" t="s">
        <v>1537</v>
      </c>
      <c r="G689" s="1"/>
      <c r="H689" s="1" t="s">
        <v>22</v>
      </c>
      <c r="I689" s="1">
        <v>2</v>
      </c>
      <c r="J689" s="1" t="s">
        <v>1679</v>
      </c>
      <c r="K689" s="1">
        <v>60</v>
      </c>
      <c r="L689" s="1"/>
      <c r="M689" s="1">
        <v>3000</v>
      </c>
      <c r="N689" s="1">
        <v>125</v>
      </c>
      <c r="O689" s="1" t="s">
        <v>139</v>
      </c>
      <c r="P689" s="1" t="s">
        <v>1485</v>
      </c>
      <c r="Q689" s="1" t="b">
        <v>0</v>
      </c>
      <c r="R689" s="1" t="s">
        <v>1486</v>
      </c>
      <c r="S689" s="1"/>
      <c r="T689" s="1">
        <v>1</v>
      </c>
      <c r="U689" s="1"/>
      <c r="V689" s="1"/>
      <c r="W689" s="1" t="s">
        <v>2064</v>
      </c>
      <c r="X689" s="1">
        <v>1</v>
      </c>
    </row>
    <row r="690" spans="1:24" x14ac:dyDescent="0.35">
      <c r="A690" s="1" t="s">
        <v>40</v>
      </c>
      <c r="B690" s="1" t="s">
        <v>1456</v>
      </c>
      <c r="C690" s="1" t="s">
        <v>2261</v>
      </c>
      <c r="D690" s="1"/>
      <c r="E690" s="1"/>
      <c r="F690" s="1" t="s">
        <v>1537</v>
      </c>
      <c r="G690" s="1"/>
      <c r="H690" s="1" t="s">
        <v>22</v>
      </c>
      <c r="I690" s="1">
        <v>1</v>
      </c>
      <c r="J690" s="1" t="s">
        <v>1679</v>
      </c>
      <c r="K690" s="1">
        <v>100</v>
      </c>
      <c r="L690" s="1"/>
      <c r="M690" s="1">
        <v>3000</v>
      </c>
      <c r="N690" s="1">
        <v>125</v>
      </c>
      <c r="O690" s="1" t="s">
        <v>139</v>
      </c>
      <c r="P690" s="1" t="s">
        <v>1485</v>
      </c>
      <c r="Q690" s="1" t="b">
        <v>0</v>
      </c>
      <c r="R690" s="1" t="s">
        <v>1486</v>
      </c>
      <c r="S690" s="1"/>
      <c r="T690" s="1">
        <v>1</v>
      </c>
      <c r="U690" s="1"/>
      <c r="V690" s="1"/>
      <c r="W690" s="1" t="s">
        <v>2045</v>
      </c>
      <c r="X690" s="1">
        <v>1</v>
      </c>
    </row>
    <row r="691" spans="1:24" hidden="1" x14ac:dyDescent="0.35">
      <c r="A691" s="1" t="s">
        <v>40</v>
      </c>
      <c r="B691" s="1" t="s">
        <v>1456</v>
      </c>
      <c r="C691" s="1" t="s">
        <v>2262</v>
      </c>
      <c r="D691" s="1"/>
      <c r="E691" s="1"/>
      <c r="F691" s="1" t="s">
        <v>1484</v>
      </c>
      <c r="G691" s="1" t="s">
        <v>1458</v>
      </c>
      <c r="H691" s="1" t="s">
        <v>22</v>
      </c>
      <c r="I691" s="1">
        <v>3</v>
      </c>
      <c r="J691" s="1" t="s">
        <v>1679</v>
      </c>
      <c r="K691" s="1">
        <v>1200</v>
      </c>
      <c r="L691" s="1"/>
      <c r="M691" s="1">
        <v>8000</v>
      </c>
      <c r="N691" s="1">
        <v>125</v>
      </c>
      <c r="O691" s="1" t="s">
        <v>139</v>
      </c>
      <c r="P691" s="1" t="s">
        <v>1485</v>
      </c>
      <c r="Q691" s="1" t="b">
        <v>0</v>
      </c>
      <c r="R691" s="1" t="s">
        <v>1486</v>
      </c>
      <c r="S691" s="1"/>
      <c r="T691" s="1">
        <v>1</v>
      </c>
      <c r="U691" s="1"/>
      <c r="V691" s="1"/>
      <c r="W691" s="1" t="s">
        <v>2047</v>
      </c>
      <c r="X691" s="1">
        <v>1</v>
      </c>
    </row>
    <row r="692" spans="1:24" x14ac:dyDescent="0.35">
      <c r="A692" s="1" t="s">
        <v>40</v>
      </c>
      <c r="B692" s="1" t="s">
        <v>1456</v>
      </c>
      <c r="C692" s="1" t="s">
        <v>2263</v>
      </c>
      <c r="D692" s="1"/>
      <c r="E692" s="1"/>
      <c r="F692" s="1" t="s">
        <v>1537</v>
      </c>
      <c r="G692" s="1"/>
      <c r="H692" s="1" t="s">
        <v>22</v>
      </c>
      <c r="I692" s="1">
        <v>3</v>
      </c>
      <c r="J692" s="1" t="s">
        <v>1679</v>
      </c>
      <c r="K692" s="1">
        <v>100</v>
      </c>
      <c r="L692" s="1"/>
      <c r="M692" s="1">
        <v>3000</v>
      </c>
      <c r="N692" s="1">
        <v>125</v>
      </c>
      <c r="O692" s="1" t="s">
        <v>139</v>
      </c>
      <c r="P692" s="1" t="s">
        <v>1485</v>
      </c>
      <c r="Q692" s="1" t="b">
        <v>0</v>
      </c>
      <c r="R692" s="1" t="s">
        <v>1486</v>
      </c>
      <c r="S692" s="1"/>
      <c r="T692" s="1">
        <v>1</v>
      </c>
      <c r="U692" s="1"/>
      <c r="V692" s="1"/>
      <c r="W692" s="1" t="s">
        <v>2043</v>
      </c>
      <c r="X692" s="1">
        <v>1</v>
      </c>
    </row>
    <row r="693" spans="1:24" x14ac:dyDescent="0.35">
      <c r="A693" s="1" t="s">
        <v>40</v>
      </c>
      <c r="B693" s="1" t="s">
        <v>1456</v>
      </c>
      <c r="C693" s="1" t="s">
        <v>2264</v>
      </c>
      <c r="D693" s="1"/>
      <c r="E693" s="1"/>
      <c r="F693" s="1" t="s">
        <v>1537</v>
      </c>
      <c r="G693" s="1"/>
      <c r="H693" s="1" t="s">
        <v>22</v>
      </c>
      <c r="I693" s="1">
        <v>1</v>
      </c>
      <c r="J693" s="1" t="s">
        <v>1679</v>
      </c>
      <c r="K693" s="1">
        <v>20</v>
      </c>
      <c r="L693" s="1"/>
      <c r="M693" s="1">
        <v>3000</v>
      </c>
      <c r="N693" s="1">
        <v>125</v>
      </c>
      <c r="O693" s="1" t="s">
        <v>139</v>
      </c>
      <c r="P693" s="1" t="s">
        <v>1485</v>
      </c>
      <c r="Q693" s="1" t="b">
        <v>0</v>
      </c>
      <c r="R693" s="1" t="s">
        <v>1486</v>
      </c>
      <c r="S693" s="1"/>
      <c r="T693" s="1">
        <v>1</v>
      </c>
      <c r="U693" s="1"/>
      <c r="V693" s="1"/>
      <c r="W693" s="1" t="s">
        <v>2043</v>
      </c>
      <c r="X693" s="1">
        <v>1</v>
      </c>
    </row>
    <row r="694" spans="1:24" x14ac:dyDescent="0.35">
      <c r="A694" s="1" t="s">
        <v>40</v>
      </c>
      <c r="B694" s="1" t="s">
        <v>1456</v>
      </c>
      <c r="C694" s="1" t="s">
        <v>2265</v>
      </c>
      <c r="D694" s="1"/>
      <c r="E694" s="1"/>
      <c r="F694" s="1" t="s">
        <v>1537</v>
      </c>
      <c r="G694" s="1"/>
      <c r="H694" s="1" t="s">
        <v>22</v>
      </c>
      <c r="I694" s="1">
        <v>2</v>
      </c>
      <c r="J694" s="1" t="s">
        <v>1679</v>
      </c>
      <c r="K694" s="1">
        <v>1</v>
      </c>
      <c r="L694" s="1"/>
      <c r="M694" s="1">
        <v>3000</v>
      </c>
      <c r="N694" s="1">
        <v>125</v>
      </c>
      <c r="O694" s="1" t="s">
        <v>139</v>
      </c>
      <c r="P694" s="1" t="s">
        <v>1485</v>
      </c>
      <c r="Q694" s="1" t="b">
        <v>0</v>
      </c>
      <c r="R694" s="1" t="s">
        <v>1486</v>
      </c>
      <c r="S694" s="1"/>
      <c r="T694" s="1">
        <v>1</v>
      </c>
      <c r="U694" s="1"/>
      <c r="V694" s="1"/>
      <c r="W694" s="1" t="s">
        <v>2043</v>
      </c>
      <c r="X694" s="1">
        <v>1</v>
      </c>
    </row>
    <row r="695" spans="1:24" hidden="1" x14ac:dyDescent="0.35">
      <c r="A695" s="1" t="s">
        <v>40</v>
      </c>
      <c r="B695" s="1" t="s">
        <v>1456</v>
      </c>
      <c r="C695" s="1" t="s">
        <v>2266</v>
      </c>
      <c r="D695" s="1"/>
      <c r="E695" s="1"/>
      <c r="F695" s="1" t="s">
        <v>1484</v>
      </c>
      <c r="G695" s="1" t="s">
        <v>1458</v>
      </c>
      <c r="H695" s="1" t="s">
        <v>22</v>
      </c>
      <c r="I695" s="1">
        <v>3</v>
      </c>
      <c r="J695" s="1" t="s">
        <v>1679</v>
      </c>
      <c r="K695" s="1">
        <v>100</v>
      </c>
      <c r="L695" s="1"/>
      <c r="M695" s="1">
        <v>8000</v>
      </c>
      <c r="N695" s="1">
        <v>125</v>
      </c>
      <c r="O695" s="1" t="s">
        <v>139</v>
      </c>
      <c r="P695" s="1" t="s">
        <v>1485</v>
      </c>
      <c r="Q695" s="1" t="b">
        <v>0</v>
      </c>
      <c r="R695" s="1" t="s">
        <v>1486</v>
      </c>
      <c r="S695" s="1"/>
      <c r="T695" s="1">
        <v>1</v>
      </c>
      <c r="U695" s="1"/>
      <c r="V695" s="1"/>
      <c r="W695" s="1" t="s">
        <v>2047</v>
      </c>
      <c r="X695" s="1">
        <v>1</v>
      </c>
    </row>
    <row r="696" spans="1:24" hidden="1" x14ac:dyDescent="0.35">
      <c r="A696" s="1" t="s">
        <v>40</v>
      </c>
      <c r="B696" s="1" t="s">
        <v>1456</v>
      </c>
      <c r="C696" s="1" t="s">
        <v>2267</v>
      </c>
      <c r="D696" s="1"/>
      <c r="E696" s="1"/>
      <c r="F696" s="1" t="s">
        <v>1484</v>
      </c>
      <c r="G696" s="1" t="s">
        <v>1458</v>
      </c>
      <c r="H696" s="1" t="s">
        <v>22</v>
      </c>
      <c r="I696" s="1">
        <v>1</v>
      </c>
      <c r="J696" s="1" t="s">
        <v>1679</v>
      </c>
      <c r="K696" s="1">
        <v>1</v>
      </c>
      <c r="L696" s="1"/>
      <c r="M696" s="1">
        <v>3000</v>
      </c>
      <c r="N696" s="1">
        <v>125</v>
      </c>
      <c r="O696" s="1" t="s">
        <v>139</v>
      </c>
      <c r="P696" s="1" t="s">
        <v>1485</v>
      </c>
      <c r="Q696" s="1" t="b">
        <v>0</v>
      </c>
      <c r="R696" s="1" t="s">
        <v>1486</v>
      </c>
      <c r="S696" s="1"/>
      <c r="T696" s="1">
        <v>1</v>
      </c>
      <c r="U696" s="1"/>
      <c r="V696" s="1"/>
      <c r="W696" s="1" t="s">
        <v>2047</v>
      </c>
      <c r="X696" s="1">
        <v>1</v>
      </c>
    </row>
    <row r="697" spans="1:24" x14ac:dyDescent="0.35">
      <c r="A697" s="1" t="s">
        <v>40</v>
      </c>
      <c r="B697" s="1" t="s">
        <v>1456</v>
      </c>
      <c r="C697" s="1" t="s">
        <v>2268</v>
      </c>
      <c r="D697" s="1"/>
      <c r="E697" s="1"/>
      <c r="F697" s="1" t="s">
        <v>1537</v>
      </c>
      <c r="G697" s="1"/>
      <c r="H697" s="1" t="s">
        <v>22</v>
      </c>
      <c r="I697" s="1">
        <v>3</v>
      </c>
      <c r="J697" s="1" t="s">
        <v>1679</v>
      </c>
      <c r="K697" s="1">
        <v>4</v>
      </c>
      <c r="L697" s="1"/>
      <c r="M697" s="1">
        <v>3000</v>
      </c>
      <c r="N697" s="1">
        <v>125</v>
      </c>
      <c r="O697" s="1" t="s">
        <v>139</v>
      </c>
      <c r="P697" s="1" t="s">
        <v>1485</v>
      </c>
      <c r="Q697" s="1" t="b">
        <v>0</v>
      </c>
      <c r="R697" s="1" t="s">
        <v>1486</v>
      </c>
      <c r="S697" s="1"/>
      <c r="T697" s="1">
        <v>1</v>
      </c>
      <c r="U697" s="1"/>
      <c r="V697" s="1"/>
      <c r="W697" s="1" t="s">
        <v>2043</v>
      </c>
      <c r="X697" s="1">
        <v>1</v>
      </c>
    </row>
    <row r="698" spans="1:24" x14ac:dyDescent="0.35">
      <c r="A698" s="1" t="s">
        <v>40</v>
      </c>
      <c r="B698" s="1" t="s">
        <v>1456</v>
      </c>
      <c r="C698" s="1" t="s">
        <v>2269</v>
      </c>
      <c r="D698" s="1"/>
      <c r="E698" s="1"/>
      <c r="F698" s="1" t="s">
        <v>1537</v>
      </c>
      <c r="G698" s="1"/>
      <c r="H698" s="1" t="s">
        <v>22</v>
      </c>
      <c r="I698" s="1">
        <v>3</v>
      </c>
      <c r="J698" s="1" t="s">
        <v>1679</v>
      </c>
      <c r="K698" s="1">
        <v>50</v>
      </c>
      <c r="L698" s="1"/>
      <c r="M698" s="1">
        <v>3000</v>
      </c>
      <c r="N698" s="1">
        <v>125</v>
      </c>
      <c r="O698" s="1" t="s">
        <v>139</v>
      </c>
      <c r="P698" s="1" t="s">
        <v>1485</v>
      </c>
      <c r="Q698" s="1" t="b">
        <v>0</v>
      </c>
      <c r="R698" s="1" t="s">
        <v>1486</v>
      </c>
      <c r="S698" s="1"/>
      <c r="T698" s="1">
        <v>1</v>
      </c>
      <c r="U698" s="1"/>
      <c r="V698" s="1"/>
      <c r="W698" s="1" t="s">
        <v>2054</v>
      </c>
      <c r="X698" s="1">
        <v>1</v>
      </c>
    </row>
    <row r="699" spans="1:24" x14ac:dyDescent="0.35">
      <c r="A699" s="1" t="s">
        <v>40</v>
      </c>
      <c r="B699" s="1" t="s">
        <v>1456</v>
      </c>
      <c r="C699" s="1" t="s">
        <v>2270</v>
      </c>
      <c r="D699" s="1"/>
      <c r="E699" s="1"/>
      <c r="F699" s="1" t="s">
        <v>1537</v>
      </c>
      <c r="G699" s="1"/>
      <c r="H699" s="1" t="s">
        <v>22</v>
      </c>
      <c r="I699" s="1">
        <v>2</v>
      </c>
      <c r="J699" s="1" t="s">
        <v>1679</v>
      </c>
      <c r="K699" s="1">
        <v>1</v>
      </c>
      <c r="L699" s="1"/>
      <c r="M699" s="1">
        <v>3000</v>
      </c>
      <c r="N699" s="1">
        <v>125</v>
      </c>
      <c r="O699" s="1" t="s">
        <v>139</v>
      </c>
      <c r="P699" s="1" t="s">
        <v>1485</v>
      </c>
      <c r="Q699" s="1" t="b">
        <v>0</v>
      </c>
      <c r="R699" s="1" t="s">
        <v>1486</v>
      </c>
      <c r="S699" s="1"/>
      <c r="T699" s="1">
        <v>1</v>
      </c>
      <c r="U699" s="1"/>
      <c r="V699" s="1"/>
      <c r="W699" s="1" t="s">
        <v>2054</v>
      </c>
      <c r="X699" s="1">
        <v>1</v>
      </c>
    </row>
    <row r="700" spans="1:24" x14ac:dyDescent="0.35">
      <c r="A700" s="1" t="s">
        <v>40</v>
      </c>
      <c r="B700" s="1" t="s">
        <v>1456</v>
      </c>
      <c r="C700" s="1" t="s">
        <v>2271</v>
      </c>
      <c r="D700" s="1"/>
      <c r="E700" s="1"/>
      <c r="F700" s="1" t="s">
        <v>1537</v>
      </c>
      <c r="G700" s="1"/>
      <c r="H700" s="1" t="s">
        <v>22</v>
      </c>
      <c r="I700" s="1">
        <v>1</v>
      </c>
      <c r="J700" s="1" t="s">
        <v>1679</v>
      </c>
      <c r="K700" s="1">
        <v>4</v>
      </c>
      <c r="L700" s="1"/>
      <c r="M700" s="1">
        <v>3000</v>
      </c>
      <c r="N700" s="1">
        <v>125</v>
      </c>
      <c r="O700" s="1" t="s">
        <v>139</v>
      </c>
      <c r="P700" s="1" t="s">
        <v>1485</v>
      </c>
      <c r="Q700" s="1" t="b">
        <v>0</v>
      </c>
      <c r="R700" s="1" t="s">
        <v>1486</v>
      </c>
      <c r="S700" s="1"/>
      <c r="T700" s="1">
        <v>1</v>
      </c>
      <c r="U700" s="1"/>
      <c r="V700" s="1"/>
      <c r="W700" s="1" t="s">
        <v>2045</v>
      </c>
      <c r="X700" s="1">
        <v>1</v>
      </c>
    </row>
    <row r="701" spans="1:24" hidden="1" x14ac:dyDescent="0.35">
      <c r="A701" s="1" t="s">
        <v>40</v>
      </c>
      <c r="B701" s="1" t="s">
        <v>1456</v>
      </c>
      <c r="C701" s="1" t="s">
        <v>2272</v>
      </c>
      <c r="D701" s="1"/>
      <c r="E701" s="1"/>
      <c r="F701" s="1" t="s">
        <v>1484</v>
      </c>
      <c r="G701" s="1" t="s">
        <v>1458</v>
      </c>
      <c r="H701" s="1" t="s">
        <v>22</v>
      </c>
      <c r="I701" s="1">
        <v>2</v>
      </c>
      <c r="J701" s="1" t="s">
        <v>1679</v>
      </c>
      <c r="K701" s="1">
        <v>25</v>
      </c>
      <c r="L701" s="1"/>
      <c r="M701" s="1">
        <v>3000</v>
      </c>
      <c r="N701" s="1">
        <v>125</v>
      </c>
      <c r="O701" s="1" t="s">
        <v>139</v>
      </c>
      <c r="P701" s="1" t="s">
        <v>1485</v>
      </c>
      <c r="Q701" s="1" t="b">
        <v>0</v>
      </c>
      <c r="R701" s="1" t="s">
        <v>1486</v>
      </c>
      <c r="S701" s="1"/>
      <c r="T701" s="1">
        <v>1</v>
      </c>
      <c r="U701" s="1"/>
      <c r="V701" s="1"/>
      <c r="W701" s="1" t="s">
        <v>2047</v>
      </c>
      <c r="X701" s="1">
        <v>1</v>
      </c>
    </row>
    <row r="702" spans="1:24" x14ac:dyDescent="0.35">
      <c r="A702" s="1" t="s">
        <v>40</v>
      </c>
      <c r="B702" s="1" t="s">
        <v>1456</v>
      </c>
      <c r="C702" s="1" t="s">
        <v>2273</v>
      </c>
      <c r="D702" s="1"/>
      <c r="E702" s="1"/>
      <c r="F702" s="1" t="s">
        <v>1537</v>
      </c>
      <c r="G702" s="1"/>
      <c r="H702" s="1" t="s">
        <v>22</v>
      </c>
      <c r="I702" s="1">
        <v>1</v>
      </c>
      <c r="J702" s="1" t="s">
        <v>1679</v>
      </c>
      <c r="K702" s="1">
        <v>800</v>
      </c>
      <c r="L702" s="1"/>
      <c r="M702" s="1">
        <v>3000</v>
      </c>
      <c r="N702" s="1">
        <v>125</v>
      </c>
      <c r="O702" s="1" t="s">
        <v>139</v>
      </c>
      <c r="P702" s="1" t="s">
        <v>1485</v>
      </c>
      <c r="Q702" s="1" t="b">
        <v>0</v>
      </c>
      <c r="R702" s="1" t="s">
        <v>1486</v>
      </c>
      <c r="S702" s="1"/>
      <c r="T702" s="1">
        <v>1</v>
      </c>
      <c r="U702" s="1"/>
      <c r="V702" s="1"/>
      <c r="W702" s="1" t="s">
        <v>2054</v>
      </c>
      <c r="X702" s="1">
        <v>1</v>
      </c>
    </row>
    <row r="703" spans="1:24" x14ac:dyDescent="0.35">
      <c r="A703" s="1" t="s">
        <v>40</v>
      </c>
      <c r="B703" s="1" t="s">
        <v>1456</v>
      </c>
      <c r="C703" s="1" t="s">
        <v>2274</v>
      </c>
      <c r="D703" s="1"/>
      <c r="E703" s="1"/>
      <c r="F703" s="1" t="s">
        <v>1537</v>
      </c>
      <c r="G703" s="1"/>
      <c r="H703" s="1" t="s">
        <v>22</v>
      </c>
      <c r="I703" s="1">
        <v>1</v>
      </c>
      <c r="J703" s="1" t="s">
        <v>1679</v>
      </c>
      <c r="K703" s="1">
        <v>1200</v>
      </c>
      <c r="L703" s="1"/>
      <c r="M703" s="1">
        <v>3000</v>
      </c>
      <c r="N703" s="1">
        <v>125</v>
      </c>
      <c r="O703" s="1" t="s">
        <v>139</v>
      </c>
      <c r="P703" s="1" t="s">
        <v>1485</v>
      </c>
      <c r="Q703" s="1" t="b">
        <v>0</v>
      </c>
      <c r="R703" s="1" t="s">
        <v>1486</v>
      </c>
      <c r="S703" s="1"/>
      <c r="T703" s="1">
        <v>1</v>
      </c>
      <c r="U703" s="1"/>
      <c r="V703" s="1"/>
      <c r="W703" s="1" t="s">
        <v>2221</v>
      </c>
      <c r="X703" s="1">
        <v>1</v>
      </c>
    </row>
    <row r="704" spans="1:24" x14ac:dyDescent="0.35">
      <c r="A704" s="1" t="s">
        <v>40</v>
      </c>
      <c r="B704" s="1" t="s">
        <v>1456</v>
      </c>
      <c r="C704" s="1" t="s">
        <v>2275</v>
      </c>
      <c r="D704" s="1"/>
      <c r="E704" s="1"/>
      <c r="F704" s="1" t="s">
        <v>1537</v>
      </c>
      <c r="G704" s="1"/>
      <c r="H704" s="1" t="s">
        <v>22</v>
      </c>
      <c r="I704" s="1">
        <v>3</v>
      </c>
      <c r="J704" s="1" t="s">
        <v>1679</v>
      </c>
      <c r="K704" s="1">
        <v>600</v>
      </c>
      <c r="L704" s="1"/>
      <c r="M704" s="1">
        <v>3000</v>
      </c>
      <c r="N704" s="1">
        <v>125</v>
      </c>
      <c r="O704" s="1" t="s">
        <v>139</v>
      </c>
      <c r="P704" s="1" t="s">
        <v>1485</v>
      </c>
      <c r="Q704" s="1" t="b">
        <v>0</v>
      </c>
      <c r="R704" s="1" t="s">
        <v>1486</v>
      </c>
      <c r="S704" s="1"/>
      <c r="T704" s="1">
        <v>1</v>
      </c>
      <c r="U704" s="1"/>
      <c r="V704" s="1"/>
      <c r="W704" s="1" t="s">
        <v>2064</v>
      </c>
      <c r="X704" s="1">
        <v>1</v>
      </c>
    </row>
    <row r="705" spans="1:24" x14ac:dyDescent="0.35">
      <c r="A705" s="1" t="s">
        <v>40</v>
      </c>
      <c r="B705" s="1" t="s">
        <v>1456</v>
      </c>
      <c r="C705" s="1" t="s">
        <v>2276</v>
      </c>
      <c r="D705" s="1"/>
      <c r="E705" s="1"/>
      <c r="F705" s="1" t="s">
        <v>1537</v>
      </c>
      <c r="G705" s="1"/>
      <c r="H705" s="1" t="s">
        <v>22</v>
      </c>
      <c r="I705" s="1">
        <v>1</v>
      </c>
      <c r="J705" s="1" t="s">
        <v>1679</v>
      </c>
      <c r="K705" s="1">
        <v>2500</v>
      </c>
      <c r="L705" s="1"/>
      <c r="M705" s="1">
        <v>3000</v>
      </c>
      <c r="N705" s="1">
        <v>125</v>
      </c>
      <c r="O705" s="1" t="s">
        <v>139</v>
      </c>
      <c r="P705" s="1" t="s">
        <v>1485</v>
      </c>
      <c r="Q705" s="1" t="b">
        <v>0</v>
      </c>
      <c r="R705" s="1" t="s">
        <v>1486</v>
      </c>
      <c r="S705" s="1"/>
      <c r="T705" s="1">
        <v>1</v>
      </c>
      <c r="U705" s="1"/>
      <c r="V705" s="1"/>
      <c r="W705" s="1" t="s">
        <v>2070</v>
      </c>
      <c r="X705" s="1">
        <v>1</v>
      </c>
    </row>
    <row r="706" spans="1:24" x14ac:dyDescent="0.35">
      <c r="A706" s="1" t="s">
        <v>40</v>
      </c>
      <c r="B706" s="1" t="s">
        <v>1456</v>
      </c>
      <c r="C706" s="1" t="s">
        <v>2277</v>
      </c>
      <c r="D706" s="1"/>
      <c r="E706" s="1"/>
      <c r="F706" s="1" t="s">
        <v>1537</v>
      </c>
      <c r="G706" s="1"/>
      <c r="H706" s="1" t="s">
        <v>22</v>
      </c>
      <c r="I706" s="1">
        <v>3</v>
      </c>
      <c r="J706" s="1" t="s">
        <v>1679</v>
      </c>
      <c r="K706" s="1">
        <v>3</v>
      </c>
      <c r="L706" s="1"/>
      <c r="M706" s="1">
        <v>3000</v>
      </c>
      <c r="N706" s="1">
        <v>125</v>
      </c>
      <c r="O706" s="1" t="s">
        <v>139</v>
      </c>
      <c r="P706" s="1" t="s">
        <v>1485</v>
      </c>
      <c r="Q706" s="1" t="b">
        <v>0</v>
      </c>
      <c r="R706" s="1" t="s">
        <v>1486</v>
      </c>
      <c r="S706" s="1"/>
      <c r="T706" s="1">
        <v>1</v>
      </c>
      <c r="U706" s="1"/>
      <c r="V706" s="1"/>
      <c r="W706" s="1" t="s">
        <v>2054</v>
      </c>
      <c r="X706" s="1">
        <v>1</v>
      </c>
    </row>
    <row r="707" spans="1:24" x14ac:dyDescent="0.35">
      <c r="A707" s="1" t="s">
        <v>40</v>
      </c>
      <c r="B707" s="1" t="s">
        <v>1456</v>
      </c>
      <c r="C707" s="1" t="s">
        <v>2278</v>
      </c>
      <c r="D707" s="1"/>
      <c r="E707" s="1"/>
      <c r="F707" s="1" t="s">
        <v>1537</v>
      </c>
      <c r="G707" s="1"/>
      <c r="H707" s="1" t="s">
        <v>22</v>
      </c>
      <c r="I707" s="1">
        <v>1</v>
      </c>
      <c r="J707" s="1" t="s">
        <v>1679</v>
      </c>
      <c r="K707" s="1">
        <v>10</v>
      </c>
      <c r="L707" s="1"/>
      <c r="M707" s="1">
        <v>3000</v>
      </c>
      <c r="N707" s="1">
        <v>125</v>
      </c>
      <c r="O707" s="1" t="s">
        <v>139</v>
      </c>
      <c r="P707" s="1" t="s">
        <v>1485</v>
      </c>
      <c r="Q707" s="1" t="b">
        <v>0</v>
      </c>
      <c r="R707" s="1" t="s">
        <v>1486</v>
      </c>
      <c r="S707" s="1"/>
      <c r="T707" s="1">
        <v>1</v>
      </c>
      <c r="U707" s="1"/>
      <c r="V707" s="1"/>
      <c r="W707" s="1" t="s">
        <v>2043</v>
      </c>
      <c r="X707" s="1">
        <v>1</v>
      </c>
    </row>
    <row r="708" spans="1:24" x14ac:dyDescent="0.35">
      <c r="A708" s="1" t="s">
        <v>40</v>
      </c>
      <c r="B708" s="1" t="s">
        <v>1456</v>
      </c>
      <c r="C708" s="1" t="s">
        <v>2279</v>
      </c>
      <c r="D708" s="1"/>
      <c r="E708" s="1"/>
      <c r="F708" s="1" t="s">
        <v>1537</v>
      </c>
      <c r="G708" s="1"/>
      <c r="H708" s="1" t="s">
        <v>22</v>
      </c>
      <c r="I708" s="1">
        <v>3</v>
      </c>
      <c r="J708" s="1" t="s">
        <v>1679</v>
      </c>
      <c r="K708" s="1">
        <v>100</v>
      </c>
      <c r="L708" s="1"/>
      <c r="M708" s="1">
        <v>3000</v>
      </c>
      <c r="N708" s="1">
        <v>125</v>
      </c>
      <c r="O708" s="1" t="s">
        <v>139</v>
      </c>
      <c r="P708" s="1" t="s">
        <v>1485</v>
      </c>
      <c r="Q708" s="1" t="b">
        <v>0</v>
      </c>
      <c r="R708" s="1" t="s">
        <v>1486</v>
      </c>
      <c r="S708" s="1"/>
      <c r="T708" s="1">
        <v>1</v>
      </c>
      <c r="U708" s="1"/>
      <c r="V708" s="1"/>
      <c r="W708" s="1" t="s">
        <v>2054</v>
      </c>
      <c r="X708" s="1">
        <v>1</v>
      </c>
    </row>
    <row r="709" spans="1:24" x14ac:dyDescent="0.35">
      <c r="A709" s="1" t="s">
        <v>40</v>
      </c>
      <c r="B709" s="1" t="s">
        <v>1456</v>
      </c>
      <c r="C709" s="1" t="s">
        <v>2280</v>
      </c>
      <c r="D709" s="1"/>
      <c r="E709" s="1"/>
      <c r="F709" s="1" t="s">
        <v>1537</v>
      </c>
      <c r="G709" s="1"/>
      <c r="H709" s="1" t="s">
        <v>22</v>
      </c>
      <c r="I709" s="1">
        <v>3</v>
      </c>
      <c r="J709" s="1" t="s">
        <v>1679</v>
      </c>
      <c r="K709" s="1">
        <v>10</v>
      </c>
      <c r="L709" s="1"/>
      <c r="M709" s="1">
        <v>3000</v>
      </c>
      <c r="N709" s="1">
        <v>125</v>
      </c>
      <c r="O709" s="1" t="s">
        <v>139</v>
      </c>
      <c r="P709" s="1" t="s">
        <v>1485</v>
      </c>
      <c r="Q709" s="1" t="b">
        <v>0</v>
      </c>
      <c r="R709" s="1" t="s">
        <v>1486</v>
      </c>
      <c r="S709" s="1"/>
      <c r="T709" s="1">
        <v>1</v>
      </c>
      <c r="U709" s="1"/>
      <c r="V709" s="1"/>
      <c r="W709" s="1" t="s">
        <v>2054</v>
      </c>
      <c r="X709" s="1">
        <v>1</v>
      </c>
    </row>
    <row r="710" spans="1:24" hidden="1" x14ac:dyDescent="0.35">
      <c r="A710" s="1" t="s">
        <v>40</v>
      </c>
      <c r="B710" s="1" t="s">
        <v>1456</v>
      </c>
      <c r="C710" s="1" t="s">
        <v>2281</v>
      </c>
      <c r="D710" s="1"/>
      <c r="E710" s="1"/>
      <c r="F710" s="1" t="s">
        <v>1484</v>
      </c>
      <c r="G710" s="1" t="s">
        <v>1458</v>
      </c>
      <c r="H710" s="1" t="s">
        <v>22</v>
      </c>
      <c r="I710" s="1">
        <v>2</v>
      </c>
      <c r="J710" s="1" t="s">
        <v>1679</v>
      </c>
      <c r="K710" s="1">
        <v>20</v>
      </c>
      <c r="L710" s="1"/>
      <c r="M710" s="1">
        <v>3000</v>
      </c>
      <c r="N710" s="1">
        <v>125</v>
      </c>
      <c r="O710" s="1" t="s">
        <v>139</v>
      </c>
      <c r="P710" s="1" t="s">
        <v>1485</v>
      </c>
      <c r="Q710" s="1" t="b">
        <v>0</v>
      </c>
      <c r="R710" s="1" t="s">
        <v>1486</v>
      </c>
      <c r="S710" s="1"/>
      <c r="T710" s="1">
        <v>1</v>
      </c>
      <c r="U710" s="1"/>
      <c r="V710" s="1"/>
      <c r="W710" s="1" t="s">
        <v>2119</v>
      </c>
      <c r="X710" s="1">
        <v>1</v>
      </c>
    </row>
    <row r="711" spans="1:24" hidden="1" x14ac:dyDescent="0.35">
      <c r="A711" s="1" t="s">
        <v>40</v>
      </c>
      <c r="B711" s="1" t="s">
        <v>1456</v>
      </c>
      <c r="C711" s="1" t="s">
        <v>2282</v>
      </c>
      <c r="D711" s="1"/>
      <c r="E711" s="1"/>
      <c r="F711" s="1" t="s">
        <v>1484</v>
      </c>
      <c r="G711" s="1" t="s">
        <v>1458</v>
      </c>
      <c r="H711" s="1" t="s">
        <v>22</v>
      </c>
      <c r="I711" s="1">
        <v>2</v>
      </c>
      <c r="J711" s="1" t="s">
        <v>1679</v>
      </c>
      <c r="K711" s="1">
        <v>100</v>
      </c>
      <c r="L711" s="1"/>
      <c r="M711" s="1">
        <v>3000</v>
      </c>
      <c r="N711" s="1">
        <v>125</v>
      </c>
      <c r="O711" s="1" t="s">
        <v>139</v>
      </c>
      <c r="P711" s="1" t="s">
        <v>1485</v>
      </c>
      <c r="Q711" s="1" t="b">
        <v>0</v>
      </c>
      <c r="R711" s="1" t="s">
        <v>1486</v>
      </c>
      <c r="S711" s="1"/>
      <c r="T711" s="1">
        <v>1</v>
      </c>
      <c r="U711" s="1"/>
      <c r="V711" s="1"/>
      <c r="W711" s="1" t="s">
        <v>2047</v>
      </c>
      <c r="X711" s="1">
        <v>1</v>
      </c>
    </row>
    <row r="712" spans="1:24" x14ac:dyDescent="0.35">
      <c r="A712" s="1" t="s">
        <v>40</v>
      </c>
      <c r="B712" s="1" t="s">
        <v>1456</v>
      </c>
      <c r="C712" s="1" t="s">
        <v>2283</v>
      </c>
      <c r="D712" s="1"/>
      <c r="E712" s="1"/>
      <c r="F712" s="1" t="s">
        <v>1537</v>
      </c>
      <c r="G712" s="1"/>
      <c r="H712" s="1" t="s">
        <v>22</v>
      </c>
      <c r="I712" s="1">
        <v>1</v>
      </c>
      <c r="J712" s="1" t="s">
        <v>1679</v>
      </c>
      <c r="K712" s="1">
        <v>50</v>
      </c>
      <c r="L712" s="1"/>
      <c r="M712" s="1">
        <v>3000</v>
      </c>
      <c r="N712" s="1">
        <v>125</v>
      </c>
      <c r="O712" s="1" t="s">
        <v>139</v>
      </c>
      <c r="P712" s="1" t="s">
        <v>1485</v>
      </c>
      <c r="Q712" s="1" t="b">
        <v>0</v>
      </c>
      <c r="R712" s="1" t="s">
        <v>1486</v>
      </c>
      <c r="S712" s="1"/>
      <c r="T712" s="1">
        <v>1</v>
      </c>
      <c r="U712" s="1"/>
      <c r="V712" s="1"/>
      <c r="W712" s="1" t="s">
        <v>2043</v>
      </c>
      <c r="X712" s="1">
        <v>1</v>
      </c>
    </row>
    <row r="713" spans="1:24" x14ac:dyDescent="0.35">
      <c r="A713" s="1" t="s">
        <v>40</v>
      </c>
      <c r="B713" s="1" t="s">
        <v>1456</v>
      </c>
      <c r="C713" s="1" t="s">
        <v>2284</v>
      </c>
      <c r="D713" s="1"/>
      <c r="E713" s="1"/>
      <c r="F713" s="1" t="s">
        <v>1537</v>
      </c>
      <c r="G713" s="1"/>
      <c r="H713" s="1" t="s">
        <v>22</v>
      </c>
      <c r="I713" s="1">
        <v>1</v>
      </c>
      <c r="J713" s="1" t="s">
        <v>1679</v>
      </c>
      <c r="K713" s="1">
        <v>800</v>
      </c>
      <c r="L713" s="1"/>
      <c r="M713" s="1">
        <v>3000</v>
      </c>
      <c r="N713" s="1">
        <v>125</v>
      </c>
      <c r="O713" s="1" t="s">
        <v>139</v>
      </c>
      <c r="P713" s="1" t="s">
        <v>1485</v>
      </c>
      <c r="Q713" s="1" t="b">
        <v>0</v>
      </c>
      <c r="R713" s="1" t="s">
        <v>1486</v>
      </c>
      <c r="S713" s="1"/>
      <c r="T713" s="1">
        <v>1</v>
      </c>
      <c r="U713" s="1"/>
      <c r="V713" s="1"/>
      <c r="W713" s="1" t="s">
        <v>2043</v>
      </c>
      <c r="X713" s="1">
        <v>1</v>
      </c>
    </row>
    <row r="714" spans="1:24" x14ac:dyDescent="0.35">
      <c r="A714" s="1" t="s">
        <v>40</v>
      </c>
      <c r="B714" s="1" t="s">
        <v>1456</v>
      </c>
      <c r="C714" s="1" t="s">
        <v>2285</v>
      </c>
      <c r="D714" s="1"/>
      <c r="E714" s="1"/>
      <c r="F714" s="1" t="s">
        <v>1537</v>
      </c>
      <c r="G714" s="1"/>
      <c r="H714" s="1" t="s">
        <v>22</v>
      </c>
      <c r="I714" s="1">
        <v>1</v>
      </c>
      <c r="J714" s="1" t="s">
        <v>1679</v>
      </c>
      <c r="K714" s="1">
        <v>50</v>
      </c>
      <c r="L714" s="1"/>
      <c r="M714" s="1">
        <v>3000</v>
      </c>
      <c r="N714" s="1">
        <v>125</v>
      </c>
      <c r="O714" s="1" t="s">
        <v>139</v>
      </c>
      <c r="P714" s="1" t="s">
        <v>1485</v>
      </c>
      <c r="Q714" s="1" t="b">
        <v>0</v>
      </c>
      <c r="R714" s="1" t="s">
        <v>1486</v>
      </c>
      <c r="S714" s="1"/>
      <c r="T714" s="1">
        <v>1</v>
      </c>
      <c r="U714" s="1"/>
      <c r="V714" s="1"/>
      <c r="W714" s="1" t="s">
        <v>2043</v>
      </c>
      <c r="X714" s="1">
        <v>1</v>
      </c>
    </row>
    <row r="715" spans="1:24" hidden="1" x14ac:dyDescent="0.35">
      <c r="A715" s="1" t="s">
        <v>40</v>
      </c>
      <c r="B715" s="1" t="s">
        <v>1456</v>
      </c>
      <c r="C715" s="1" t="s">
        <v>2286</v>
      </c>
      <c r="D715" s="1"/>
      <c r="E715" s="1"/>
      <c r="F715" s="1" t="s">
        <v>1484</v>
      </c>
      <c r="G715" s="1" t="s">
        <v>1458</v>
      </c>
      <c r="H715" s="1" t="s">
        <v>22</v>
      </c>
      <c r="I715" s="1">
        <v>2</v>
      </c>
      <c r="J715" s="1" t="s">
        <v>1679</v>
      </c>
      <c r="K715" s="1">
        <v>2500</v>
      </c>
      <c r="L715" s="1"/>
      <c r="M715" s="1">
        <v>3000</v>
      </c>
      <c r="N715" s="1">
        <v>125</v>
      </c>
      <c r="O715" s="1" t="s">
        <v>139</v>
      </c>
      <c r="P715" s="1" t="s">
        <v>1485</v>
      </c>
      <c r="Q715" s="1" t="b">
        <v>0</v>
      </c>
      <c r="R715" s="1" t="s">
        <v>1486</v>
      </c>
      <c r="S715" s="1"/>
      <c r="T715" s="1">
        <v>1</v>
      </c>
      <c r="U715" s="1"/>
      <c r="V715" s="1"/>
      <c r="W715" s="1" t="s">
        <v>2119</v>
      </c>
      <c r="X715" s="1">
        <v>1</v>
      </c>
    </row>
    <row r="716" spans="1:24" x14ac:dyDescent="0.35">
      <c r="A716" s="1" t="s">
        <v>40</v>
      </c>
      <c r="B716" s="1" t="s">
        <v>1456</v>
      </c>
      <c r="C716" s="1" t="s">
        <v>2287</v>
      </c>
      <c r="D716" s="1"/>
      <c r="E716" s="1"/>
      <c r="F716" s="1" t="s">
        <v>1537</v>
      </c>
      <c r="G716" s="1"/>
      <c r="H716" s="1" t="s">
        <v>22</v>
      </c>
      <c r="I716" s="1">
        <v>3</v>
      </c>
      <c r="J716" s="1" t="s">
        <v>1679</v>
      </c>
      <c r="K716" s="1">
        <v>100</v>
      </c>
      <c r="L716" s="1"/>
      <c r="M716" s="1">
        <v>3000</v>
      </c>
      <c r="N716" s="1">
        <v>125</v>
      </c>
      <c r="O716" s="1" t="s">
        <v>139</v>
      </c>
      <c r="P716" s="1" t="s">
        <v>1485</v>
      </c>
      <c r="Q716" s="1" t="b">
        <v>0</v>
      </c>
      <c r="R716" s="1" t="s">
        <v>1486</v>
      </c>
      <c r="S716" s="1"/>
      <c r="T716" s="1">
        <v>1</v>
      </c>
      <c r="U716" s="1"/>
      <c r="V716" s="1"/>
      <c r="W716" s="1" t="s">
        <v>2045</v>
      </c>
      <c r="X716" s="1">
        <v>1</v>
      </c>
    </row>
    <row r="717" spans="1:24" x14ac:dyDescent="0.35">
      <c r="A717" s="1" t="s">
        <v>40</v>
      </c>
      <c r="B717" s="1" t="s">
        <v>1456</v>
      </c>
      <c r="C717" s="1" t="s">
        <v>2288</v>
      </c>
      <c r="D717" s="1"/>
      <c r="E717" s="1"/>
      <c r="F717" s="1" t="s">
        <v>1537</v>
      </c>
      <c r="G717" s="1"/>
      <c r="H717" s="1" t="s">
        <v>22</v>
      </c>
      <c r="I717" s="1">
        <v>3</v>
      </c>
      <c r="J717" s="1" t="s">
        <v>1679</v>
      </c>
      <c r="K717" s="1">
        <v>35</v>
      </c>
      <c r="L717" s="1"/>
      <c r="M717" s="1">
        <v>3000</v>
      </c>
      <c r="N717" s="1">
        <v>125</v>
      </c>
      <c r="O717" s="1" t="s">
        <v>139</v>
      </c>
      <c r="P717" s="1" t="s">
        <v>1485</v>
      </c>
      <c r="Q717" s="1" t="b">
        <v>0</v>
      </c>
      <c r="R717" s="1" t="s">
        <v>1486</v>
      </c>
      <c r="S717" s="1"/>
      <c r="T717" s="1">
        <v>1</v>
      </c>
      <c r="U717" s="1"/>
      <c r="V717" s="1"/>
      <c r="W717" s="1" t="s">
        <v>2045</v>
      </c>
      <c r="X717" s="1">
        <v>1</v>
      </c>
    </row>
    <row r="718" spans="1:24" x14ac:dyDescent="0.35">
      <c r="A718" s="1" t="s">
        <v>40</v>
      </c>
      <c r="B718" s="1" t="s">
        <v>1456</v>
      </c>
      <c r="C718" s="1" t="s">
        <v>2289</v>
      </c>
      <c r="D718" s="1"/>
      <c r="E718" s="1"/>
      <c r="F718" s="1" t="s">
        <v>1537</v>
      </c>
      <c r="G718" s="1"/>
      <c r="H718" s="1" t="s">
        <v>22</v>
      </c>
      <c r="I718" s="1">
        <v>3</v>
      </c>
      <c r="J718" s="1" t="s">
        <v>1679</v>
      </c>
      <c r="K718" s="1">
        <v>1000</v>
      </c>
      <c r="L718" s="1"/>
      <c r="M718" s="1">
        <v>3000</v>
      </c>
      <c r="N718" s="1">
        <v>125</v>
      </c>
      <c r="O718" s="1" t="s">
        <v>139</v>
      </c>
      <c r="P718" s="1" t="s">
        <v>1485</v>
      </c>
      <c r="Q718" s="1" t="b">
        <v>0</v>
      </c>
      <c r="R718" s="1" t="s">
        <v>1486</v>
      </c>
      <c r="S718" s="1"/>
      <c r="T718" s="1">
        <v>1</v>
      </c>
      <c r="U718" s="1"/>
      <c r="V718" s="1"/>
      <c r="W718" s="1" t="s">
        <v>2113</v>
      </c>
      <c r="X718" s="1">
        <v>1</v>
      </c>
    </row>
    <row r="719" spans="1:24" hidden="1" x14ac:dyDescent="0.35">
      <c r="A719" s="1" t="s">
        <v>40</v>
      </c>
      <c r="B719" s="1" t="s">
        <v>1456</v>
      </c>
      <c r="C719" s="1" t="s">
        <v>2290</v>
      </c>
      <c r="D719" s="1"/>
      <c r="E719" s="1"/>
      <c r="F719" s="1" t="s">
        <v>1484</v>
      </c>
      <c r="G719" s="1" t="s">
        <v>1458</v>
      </c>
      <c r="H719" s="1" t="s">
        <v>22</v>
      </c>
      <c r="I719" s="1">
        <v>3</v>
      </c>
      <c r="J719" s="1" t="s">
        <v>1679</v>
      </c>
      <c r="K719" s="1">
        <v>4</v>
      </c>
      <c r="L719" s="1"/>
      <c r="M719" s="1">
        <v>3000</v>
      </c>
      <c r="N719" s="1">
        <v>125</v>
      </c>
      <c r="O719" s="1" t="s">
        <v>139</v>
      </c>
      <c r="P719" s="1" t="s">
        <v>1485</v>
      </c>
      <c r="Q719" s="1" t="b">
        <v>0</v>
      </c>
      <c r="R719" s="1" t="s">
        <v>1486</v>
      </c>
      <c r="S719" s="1"/>
      <c r="T719" s="1">
        <v>1</v>
      </c>
      <c r="U719" s="1"/>
      <c r="V719" s="1"/>
      <c r="W719" s="1" t="s">
        <v>2047</v>
      </c>
      <c r="X719" s="1">
        <v>1</v>
      </c>
    </row>
    <row r="720" spans="1:24" x14ac:dyDescent="0.35">
      <c r="A720" s="1" t="s">
        <v>40</v>
      </c>
      <c r="B720" s="1" t="s">
        <v>1456</v>
      </c>
      <c r="C720" s="1" t="s">
        <v>2291</v>
      </c>
      <c r="D720" s="1"/>
      <c r="E720" s="1"/>
      <c r="F720" s="1" t="s">
        <v>1537</v>
      </c>
      <c r="G720" s="1"/>
      <c r="H720" s="1" t="s">
        <v>22</v>
      </c>
      <c r="I720" s="1">
        <v>2</v>
      </c>
      <c r="J720" s="1" t="s">
        <v>1679</v>
      </c>
      <c r="K720" s="1">
        <v>10</v>
      </c>
      <c r="L720" s="1"/>
      <c r="M720" s="1">
        <v>3000</v>
      </c>
      <c r="N720" s="1">
        <v>125</v>
      </c>
      <c r="O720" s="1" t="s">
        <v>139</v>
      </c>
      <c r="P720" s="1" t="s">
        <v>1485</v>
      </c>
      <c r="Q720" s="1" t="b">
        <v>0</v>
      </c>
      <c r="R720" s="1" t="s">
        <v>1486</v>
      </c>
      <c r="S720" s="1"/>
      <c r="T720" s="1">
        <v>1</v>
      </c>
      <c r="U720" s="1"/>
      <c r="V720" s="1"/>
      <c r="W720" s="1" t="s">
        <v>2054</v>
      </c>
      <c r="X720" s="1">
        <v>1</v>
      </c>
    </row>
    <row r="721" spans="1:24" x14ac:dyDescent="0.35">
      <c r="A721" s="1" t="s">
        <v>40</v>
      </c>
      <c r="B721" s="1" t="s">
        <v>1456</v>
      </c>
      <c r="C721" s="1" t="s">
        <v>2292</v>
      </c>
      <c r="D721" s="1"/>
      <c r="E721" s="1"/>
      <c r="F721" s="1" t="s">
        <v>1537</v>
      </c>
      <c r="G721" s="1"/>
      <c r="H721" s="1" t="s">
        <v>22</v>
      </c>
      <c r="I721" s="1">
        <v>3</v>
      </c>
      <c r="J721" s="1" t="s">
        <v>1679</v>
      </c>
      <c r="K721" s="1">
        <v>30</v>
      </c>
      <c r="L721" s="1"/>
      <c r="M721" s="1">
        <v>3000</v>
      </c>
      <c r="N721" s="1">
        <v>125</v>
      </c>
      <c r="O721" s="1" t="s">
        <v>139</v>
      </c>
      <c r="P721" s="1" t="s">
        <v>1485</v>
      </c>
      <c r="Q721" s="1" t="b">
        <v>0</v>
      </c>
      <c r="R721" s="1" t="s">
        <v>1486</v>
      </c>
      <c r="S721" s="1"/>
      <c r="T721" s="1">
        <v>1</v>
      </c>
      <c r="U721" s="1"/>
      <c r="V721" s="1"/>
      <c r="W721" s="1" t="s">
        <v>2045</v>
      </c>
      <c r="X721" s="1">
        <v>1</v>
      </c>
    </row>
    <row r="722" spans="1:24" x14ac:dyDescent="0.35">
      <c r="A722" s="1" t="s">
        <v>40</v>
      </c>
      <c r="B722" s="1" t="s">
        <v>1456</v>
      </c>
      <c r="C722" s="1" t="s">
        <v>2293</v>
      </c>
      <c r="D722" s="1"/>
      <c r="E722" s="1"/>
      <c r="F722" s="1" t="s">
        <v>1537</v>
      </c>
      <c r="G722" s="1"/>
      <c r="H722" s="1" t="s">
        <v>22</v>
      </c>
      <c r="I722" s="1">
        <v>3</v>
      </c>
      <c r="J722" s="1" t="s">
        <v>1679</v>
      </c>
      <c r="K722" s="1">
        <v>3</v>
      </c>
      <c r="L722" s="1"/>
      <c r="M722" s="1">
        <v>3000</v>
      </c>
      <c r="N722" s="1">
        <v>125</v>
      </c>
      <c r="O722" s="1" t="s">
        <v>139</v>
      </c>
      <c r="P722" s="1" t="s">
        <v>1485</v>
      </c>
      <c r="Q722" s="1" t="b">
        <v>0</v>
      </c>
      <c r="R722" s="1" t="s">
        <v>1486</v>
      </c>
      <c r="S722" s="1"/>
      <c r="T722" s="1">
        <v>1</v>
      </c>
      <c r="U722" s="1"/>
      <c r="V722" s="1"/>
      <c r="W722" s="1" t="s">
        <v>2045</v>
      </c>
      <c r="X722" s="1">
        <v>1</v>
      </c>
    </row>
    <row r="723" spans="1:24" x14ac:dyDescent="0.35">
      <c r="A723" s="1" t="s">
        <v>40</v>
      </c>
      <c r="B723" s="1" t="s">
        <v>1456</v>
      </c>
      <c r="C723" s="1" t="s">
        <v>2294</v>
      </c>
      <c r="D723" s="1"/>
      <c r="E723" s="1"/>
      <c r="F723" s="1" t="s">
        <v>1537</v>
      </c>
      <c r="G723" s="1"/>
      <c r="H723" s="1" t="s">
        <v>22</v>
      </c>
      <c r="I723" s="1">
        <v>2</v>
      </c>
      <c r="J723" s="1" t="s">
        <v>1679</v>
      </c>
      <c r="K723" s="1">
        <v>400</v>
      </c>
      <c r="L723" s="1"/>
      <c r="M723" s="1">
        <v>3000</v>
      </c>
      <c r="N723" s="1">
        <v>125</v>
      </c>
      <c r="O723" s="1" t="s">
        <v>139</v>
      </c>
      <c r="P723" s="1" t="s">
        <v>1485</v>
      </c>
      <c r="Q723" s="1" t="b">
        <v>0</v>
      </c>
      <c r="R723" s="1" t="s">
        <v>1486</v>
      </c>
      <c r="S723" s="1"/>
      <c r="T723" s="1">
        <v>1</v>
      </c>
      <c r="U723" s="1"/>
      <c r="V723" s="1"/>
      <c r="W723" s="1" t="s">
        <v>2045</v>
      </c>
      <c r="X723" s="1">
        <v>1</v>
      </c>
    </row>
    <row r="724" spans="1:24" x14ac:dyDescent="0.35">
      <c r="A724" s="1" t="s">
        <v>40</v>
      </c>
      <c r="B724" s="1" t="s">
        <v>1456</v>
      </c>
      <c r="C724" s="1" t="s">
        <v>2295</v>
      </c>
      <c r="D724" s="1"/>
      <c r="E724" s="1"/>
      <c r="F724" s="1" t="s">
        <v>1537</v>
      </c>
      <c r="G724" s="1"/>
      <c r="H724" s="1" t="s">
        <v>22</v>
      </c>
      <c r="I724" s="1">
        <v>3</v>
      </c>
      <c r="J724" s="1" t="s">
        <v>1679</v>
      </c>
      <c r="K724" s="1">
        <v>10</v>
      </c>
      <c r="L724" s="1"/>
      <c r="M724" s="1">
        <v>3000</v>
      </c>
      <c r="N724" s="1">
        <v>125</v>
      </c>
      <c r="O724" s="1" t="s">
        <v>139</v>
      </c>
      <c r="P724" s="1" t="s">
        <v>1485</v>
      </c>
      <c r="Q724" s="1" t="b">
        <v>0</v>
      </c>
      <c r="R724" s="1" t="s">
        <v>1486</v>
      </c>
      <c r="S724" s="1"/>
      <c r="T724" s="1">
        <v>1</v>
      </c>
      <c r="U724" s="1"/>
      <c r="V724" s="1"/>
      <c r="W724" s="1" t="s">
        <v>2045</v>
      </c>
      <c r="X724" s="1">
        <v>1</v>
      </c>
    </row>
    <row r="725" spans="1:24" x14ac:dyDescent="0.35">
      <c r="A725" s="1" t="s">
        <v>40</v>
      </c>
      <c r="B725" s="1" t="s">
        <v>1456</v>
      </c>
      <c r="C725" s="1" t="s">
        <v>2296</v>
      </c>
      <c r="D725" s="1"/>
      <c r="E725" s="1"/>
      <c r="F725" s="1" t="s">
        <v>1537</v>
      </c>
      <c r="G725" s="1"/>
      <c r="H725" s="1" t="s">
        <v>22</v>
      </c>
      <c r="I725" s="1">
        <v>2</v>
      </c>
      <c r="J725" s="1" t="s">
        <v>1679</v>
      </c>
      <c r="K725" s="1">
        <v>400</v>
      </c>
      <c r="L725" s="1"/>
      <c r="M725" s="1">
        <v>3000</v>
      </c>
      <c r="N725" s="1">
        <v>125</v>
      </c>
      <c r="O725" s="1" t="s">
        <v>139</v>
      </c>
      <c r="P725" s="1" t="s">
        <v>1485</v>
      </c>
      <c r="Q725" s="1" t="b">
        <v>0</v>
      </c>
      <c r="R725" s="1" t="s">
        <v>1486</v>
      </c>
      <c r="S725" s="1"/>
      <c r="T725" s="1">
        <v>1</v>
      </c>
      <c r="U725" s="1"/>
      <c r="V725" s="1"/>
      <c r="W725" s="1" t="s">
        <v>2043</v>
      </c>
      <c r="X725" s="1">
        <v>1</v>
      </c>
    </row>
    <row r="726" spans="1:24" hidden="1" x14ac:dyDescent="0.35">
      <c r="A726" s="1" t="s">
        <v>40</v>
      </c>
      <c r="B726" s="1" t="s">
        <v>1456</v>
      </c>
      <c r="C726" s="1" t="s">
        <v>2297</v>
      </c>
      <c r="D726" s="1"/>
      <c r="E726" s="1"/>
      <c r="F726" s="1" t="s">
        <v>1484</v>
      </c>
      <c r="G726" s="1" t="s">
        <v>1458</v>
      </c>
      <c r="H726" s="1" t="s">
        <v>22</v>
      </c>
      <c r="I726" s="1">
        <v>2</v>
      </c>
      <c r="J726" s="1" t="s">
        <v>1679</v>
      </c>
      <c r="K726" s="1">
        <v>1</v>
      </c>
      <c r="L726" s="1"/>
      <c r="M726" s="1">
        <v>3000</v>
      </c>
      <c r="N726" s="1">
        <v>125</v>
      </c>
      <c r="O726" s="1" t="s">
        <v>139</v>
      </c>
      <c r="P726" s="1" t="s">
        <v>1485</v>
      </c>
      <c r="Q726" s="1" t="b">
        <v>0</v>
      </c>
      <c r="R726" s="1" t="s">
        <v>1486</v>
      </c>
      <c r="S726" s="1"/>
      <c r="T726" s="1">
        <v>1</v>
      </c>
      <c r="U726" s="1"/>
      <c r="V726" s="1"/>
      <c r="W726" s="1" t="s">
        <v>2047</v>
      </c>
      <c r="X726" s="1">
        <v>1</v>
      </c>
    </row>
    <row r="727" spans="1:24" x14ac:dyDescent="0.35">
      <c r="A727" s="1" t="s">
        <v>40</v>
      </c>
      <c r="B727" s="1" t="s">
        <v>1456</v>
      </c>
      <c r="C727" s="1" t="s">
        <v>2298</v>
      </c>
      <c r="D727" s="1"/>
      <c r="E727" s="1"/>
      <c r="F727" s="1" t="s">
        <v>1537</v>
      </c>
      <c r="G727" s="1"/>
      <c r="H727" s="1" t="s">
        <v>22</v>
      </c>
      <c r="I727" s="1">
        <v>2</v>
      </c>
      <c r="J727" s="1" t="s">
        <v>1679</v>
      </c>
      <c r="K727" s="1">
        <v>10</v>
      </c>
      <c r="L727" s="1"/>
      <c r="M727" s="1">
        <v>3000</v>
      </c>
      <c r="N727" s="1">
        <v>125</v>
      </c>
      <c r="O727" s="1" t="s">
        <v>139</v>
      </c>
      <c r="P727" s="1" t="s">
        <v>1485</v>
      </c>
      <c r="Q727" s="1" t="b">
        <v>0</v>
      </c>
      <c r="R727" s="1" t="s">
        <v>1486</v>
      </c>
      <c r="S727" s="1"/>
      <c r="T727" s="1">
        <v>1</v>
      </c>
      <c r="U727" s="1"/>
      <c r="V727" s="1"/>
      <c r="W727" s="1" t="s">
        <v>2043</v>
      </c>
      <c r="X727" s="1">
        <v>1</v>
      </c>
    </row>
    <row r="728" spans="1:24" hidden="1" x14ac:dyDescent="0.35">
      <c r="A728" s="1" t="s">
        <v>40</v>
      </c>
      <c r="B728" s="1" t="s">
        <v>1456</v>
      </c>
      <c r="C728" s="1" t="s">
        <v>2299</v>
      </c>
      <c r="D728" s="1"/>
      <c r="E728" s="1"/>
      <c r="F728" s="1" t="s">
        <v>1484</v>
      </c>
      <c r="G728" s="1" t="s">
        <v>1458</v>
      </c>
      <c r="H728" s="1" t="s">
        <v>22</v>
      </c>
      <c r="I728" s="1">
        <v>2</v>
      </c>
      <c r="J728" s="1" t="s">
        <v>1679</v>
      </c>
      <c r="K728" s="1">
        <v>4</v>
      </c>
      <c r="L728" s="1"/>
      <c r="M728" s="1">
        <v>3000</v>
      </c>
      <c r="N728" s="1">
        <v>125</v>
      </c>
      <c r="O728" s="1" t="s">
        <v>139</v>
      </c>
      <c r="P728" s="1" t="s">
        <v>1485</v>
      </c>
      <c r="Q728" s="1" t="b">
        <v>0</v>
      </c>
      <c r="R728" s="1" t="s">
        <v>1486</v>
      </c>
      <c r="S728" s="1"/>
      <c r="T728" s="1">
        <v>1</v>
      </c>
      <c r="U728" s="1"/>
      <c r="V728" s="1"/>
      <c r="W728" s="1" t="s">
        <v>2047</v>
      </c>
      <c r="X728" s="1">
        <v>1</v>
      </c>
    </row>
    <row r="729" spans="1:24" x14ac:dyDescent="0.35">
      <c r="A729" s="1" t="s">
        <v>40</v>
      </c>
      <c r="B729" s="1" t="s">
        <v>1456</v>
      </c>
      <c r="C729" s="1" t="s">
        <v>2300</v>
      </c>
      <c r="D729" s="1"/>
      <c r="E729" s="1"/>
      <c r="F729" s="1" t="s">
        <v>1537</v>
      </c>
      <c r="G729" s="1"/>
      <c r="H729" s="1" t="s">
        <v>22</v>
      </c>
      <c r="I729" s="1">
        <v>2</v>
      </c>
      <c r="J729" s="1" t="s">
        <v>1679</v>
      </c>
      <c r="K729" s="1">
        <v>10</v>
      </c>
      <c r="L729" s="1"/>
      <c r="M729" s="1">
        <v>3000</v>
      </c>
      <c r="N729" s="1">
        <v>125</v>
      </c>
      <c r="O729" s="1" t="s">
        <v>139</v>
      </c>
      <c r="P729" s="1" t="s">
        <v>1485</v>
      </c>
      <c r="Q729" s="1" t="b">
        <v>0</v>
      </c>
      <c r="R729" s="1" t="s">
        <v>1486</v>
      </c>
      <c r="S729" s="1"/>
      <c r="T729" s="1">
        <v>1</v>
      </c>
      <c r="U729" s="1"/>
      <c r="V729" s="1"/>
      <c r="W729" s="1" t="s">
        <v>2043</v>
      </c>
      <c r="X729" s="1">
        <v>1</v>
      </c>
    </row>
    <row r="730" spans="1:24" x14ac:dyDescent="0.35">
      <c r="A730" s="1" t="s">
        <v>40</v>
      </c>
      <c r="B730" s="1" t="s">
        <v>1456</v>
      </c>
      <c r="C730" s="1" t="s">
        <v>2301</v>
      </c>
      <c r="D730" s="1"/>
      <c r="E730" s="1"/>
      <c r="F730" s="1" t="s">
        <v>1537</v>
      </c>
      <c r="G730" s="1"/>
      <c r="H730" s="1" t="s">
        <v>22</v>
      </c>
      <c r="I730" s="1">
        <v>3</v>
      </c>
      <c r="J730" s="1" t="s">
        <v>1679</v>
      </c>
      <c r="K730" s="1">
        <v>10</v>
      </c>
      <c r="L730" s="1"/>
      <c r="M730" s="1">
        <v>3000</v>
      </c>
      <c r="N730" s="1">
        <v>125</v>
      </c>
      <c r="O730" s="1" t="s">
        <v>139</v>
      </c>
      <c r="P730" s="1" t="s">
        <v>1485</v>
      </c>
      <c r="Q730" s="1" t="b">
        <v>0</v>
      </c>
      <c r="R730" s="1" t="s">
        <v>1486</v>
      </c>
      <c r="S730" s="1"/>
      <c r="T730" s="1">
        <v>1</v>
      </c>
      <c r="U730" s="1"/>
      <c r="V730" s="1"/>
      <c r="W730" s="1" t="s">
        <v>2045</v>
      </c>
      <c r="X730" s="1">
        <v>1</v>
      </c>
    </row>
    <row r="731" spans="1:24" hidden="1" x14ac:dyDescent="0.35">
      <c r="A731" s="1" t="s">
        <v>40</v>
      </c>
      <c r="B731" s="1" t="s">
        <v>1456</v>
      </c>
      <c r="C731" s="1" t="s">
        <v>2302</v>
      </c>
      <c r="D731" s="1"/>
      <c r="E731" s="1"/>
      <c r="F731" s="1" t="s">
        <v>1484</v>
      </c>
      <c r="G731" s="1" t="s">
        <v>1458</v>
      </c>
      <c r="H731" s="1" t="s">
        <v>22</v>
      </c>
      <c r="I731" s="1">
        <v>1</v>
      </c>
      <c r="J731" s="1" t="s">
        <v>1679</v>
      </c>
      <c r="K731" s="1">
        <v>1000</v>
      </c>
      <c r="L731" s="1"/>
      <c r="M731" s="1">
        <v>8000</v>
      </c>
      <c r="N731" s="1">
        <v>125</v>
      </c>
      <c r="O731" s="1" t="s">
        <v>139</v>
      </c>
      <c r="P731" s="1" t="s">
        <v>1485</v>
      </c>
      <c r="Q731" s="1" t="b">
        <v>0</v>
      </c>
      <c r="R731" s="1" t="s">
        <v>1486</v>
      </c>
      <c r="S731" s="1"/>
      <c r="T731" s="1">
        <v>1</v>
      </c>
      <c r="U731" s="1"/>
      <c r="V731" s="1"/>
      <c r="W731" s="1" t="s">
        <v>2047</v>
      </c>
      <c r="X731" s="1">
        <v>1</v>
      </c>
    </row>
    <row r="732" spans="1:24" x14ac:dyDescent="0.35">
      <c r="A732" s="1" t="s">
        <v>40</v>
      </c>
      <c r="B732" s="1" t="s">
        <v>1456</v>
      </c>
      <c r="C732" s="1" t="s">
        <v>2303</v>
      </c>
      <c r="D732" s="1"/>
      <c r="E732" s="1"/>
      <c r="F732" s="1" t="s">
        <v>1537</v>
      </c>
      <c r="G732" s="1"/>
      <c r="H732" s="1" t="s">
        <v>22</v>
      </c>
      <c r="I732" s="1">
        <v>2</v>
      </c>
      <c r="J732" s="1" t="s">
        <v>1679</v>
      </c>
      <c r="K732" s="1">
        <v>35</v>
      </c>
      <c r="L732" s="1"/>
      <c r="M732" s="1">
        <v>3000</v>
      </c>
      <c r="N732" s="1">
        <v>125</v>
      </c>
      <c r="O732" s="1" t="s">
        <v>139</v>
      </c>
      <c r="P732" s="1" t="s">
        <v>1485</v>
      </c>
      <c r="Q732" s="1" t="b">
        <v>0</v>
      </c>
      <c r="R732" s="1" t="s">
        <v>1486</v>
      </c>
      <c r="S732" s="1"/>
      <c r="T732" s="1">
        <v>1</v>
      </c>
      <c r="U732" s="1"/>
      <c r="V732" s="1"/>
      <c r="W732" s="1" t="s">
        <v>2054</v>
      </c>
      <c r="X732" s="1">
        <v>1</v>
      </c>
    </row>
    <row r="733" spans="1:24" x14ac:dyDescent="0.35">
      <c r="A733" s="1" t="s">
        <v>40</v>
      </c>
      <c r="B733" s="1" t="s">
        <v>1456</v>
      </c>
      <c r="C733" s="1" t="s">
        <v>2304</v>
      </c>
      <c r="D733" s="1"/>
      <c r="E733" s="1"/>
      <c r="F733" s="1" t="s">
        <v>1537</v>
      </c>
      <c r="G733" s="1"/>
      <c r="H733" s="1" t="s">
        <v>22</v>
      </c>
      <c r="I733" s="1">
        <v>2</v>
      </c>
      <c r="J733" s="1" t="s">
        <v>1679</v>
      </c>
      <c r="K733" s="1">
        <v>1</v>
      </c>
      <c r="L733" s="1"/>
      <c r="M733" s="1">
        <v>3000</v>
      </c>
      <c r="N733" s="1">
        <v>125</v>
      </c>
      <c r="O733" s="1" t="s">
        <v>139</v>
      </c>
      <c r="P733" s="1" t="s">
        <v>1485</v>
      </c>
      <c r="Q733" s="1" t="b">
        <v>0</v>
      </c>
      <c r="R733" s="1" t="s">
        <v>1486</v>
      </c>
      <c r="S733" s="1"/>
      <c r="T733" s="1">
        <v>1</v>
      </c>
      <c r="U733" s="1"/>
      <c r="V733" s="1"/>
      <c r="W733" s="1" t="s">
        <v>2043</v>
      </c>
      <c r="X733" s="1">
        <v>1</v>
      </c>
    </row>
    <row r="734" spans="1:24" x14ac:dyDescent="0.35">
      <c r="A734" s="1" t="s">
        <v>40</v>
      </c>
      <c r="B734" s="1" t="s">
        <v>1456</v>
      </c>
      <c r="C734" s="1" t="s">
        <v>2305</v>
      </c>
      <c r="D734" s="1"/>
      <c r="E734" s="1"/>
      <c r="F734" s="1" t="s">
        <v>1537</v>
      </c>
      <c r="G734" s="1"/>
      <c r="H734" s="1" t="s">
        <v>22</v>
      </c>
      <c r="I734" s="1">
        <v>3</v>
      </c>
      <c r="J734" s="1" t="s">
        <v>1679</v>
      </c>
      <c r="K734" s="1">
        <v>10</v>
      </c>
      <c r="L734" s="1"/>
      <c r="M734" s="1">
        <v>3000</v>
      </c>
      <c r="N734" s="1">
        <v>125</v>
      </c>
      <c r="O734" s="1" t="s">
        <v>139</v>
      </c>
      <c r="P734" s="1" t="s">
        <v>1485</v>
      </c>
      <c r="Q734" s="1" t="b">
        <v>0</v>
      </c>
      <c r="R734" s="1" t="s">
        <v>1486</v>
      </c>
      <c r="S734" s="1"/>
      <c r="T734" s="1">
        <v>1</v>
      </c>
      <c r="U734" s="1"/>
      <c r="V734" s="1"/>
      <c r="W734" s="1" t="s">
        <v>2045</v>
      </c>
      <c r="X734" s="1">
        <v>1</v>
      </c>
    </row>
    <row r="735" spans="1:24" x14ac:dyDescent="0.35">
      <c r="A735" s="1" t="s">
        <v>40</v>
      </c>
      <c r="B735" s="1" t="s">
        <v>1456</v>
      </c>
      <c r="C735" s="1" t="s">
        <v>2306</v>
      </c>
      <c r="D735" s="1"/>
      <c r="E735" s="1"/>
      <c r="F735" s="1" t="s">
        <v>1537</v>
      </c>
      <c r="G735" s="1"/>
      <c r="H735" s="1" t="s">
        <v>22</v>
      </c>
      <c r="I735" s="1">
        <v>1</v>
      </c>
      <c r="J735" s="1" t="s">
        <v>1679</v>
      </c>
      <c r="K735" s="1">
        <v>100</v>
      </c>
      <c r="L735" s="1"/>
      <c r="M735" s="1">
        <v>3000</v>
      </c>
      <c r="N735" s="1">
        <v>125</v>
      </c>
      <c r="O735" s="1" t="s">
        <v>139</v>
      </c>
      <c r="P735" s="1" t="s">
        <v>1485</v>
      </c>
      <c r="Q735" s="1" t="b">
        <v>0</v>
      </c>
      <c r="R735" s="1" t="s">
        <v>1486</v>
      </c>
      <c r="S735" s="1"/>
      <c r="T735" s="1">
        <v>1</v>
      </c>
      <c r="U735" s="1"/>
      <c r="V735" s="1"/>
      <c r="W735" s="1" t="s">
        <v>2054</v>
      </c>
      <c r="X735" s="1">
        <v>1</v>
      </c>
    </row>
    <row r="736" spans="1:24" x14ac:dyDescent="0.35">
      <c r="A736" s="1" t="s">
        <v>40</v>
      </c>
      <c r="B736" s="1" t="s">
        <v>1456</v>
      </c>
      <c r="C736" s="1" t="s">
        <v>2307</v>
      </c>
      <c r="D736" s="1"/>
      <c r="E736" s="1"/>
      <c r="F736" s="1" t="s">
        <v>1537</v>
      </c>
      <c r="G736" s="1"/>
      <c r="H736" s="1" t="s">
        <v>22</v>
      </c>
      <c r="I736" s="1">
        <v>3</v>
      </c>
      <c r="J736" s="1" t="s">
        <v>1679</v>
      </c>
      <c r="K736" s="1">
        <v>10</v>
      </c>
      <c r="L736" s="1"/>
      <c r="M736" s="1">
        <v>3000</v>
      </c>
      <c r="N736" s="1">
        <v>125</v>
      </c>
      <c r="O736" s="1" t="s">
        <v>139</v>
      </c>
      <c r="P736" s="1" t="s">
        <v>1485</v>
      </c>
      <c r="Q736" s="1" t="b">
        <v>0</v>
      </c>
      <c r="R736" s="1" t="s">
        <v>1486</v>
      </c>
      <c r="S736" s="1"/>
      <c r="T736" s="1">
        <v>1</v>
      </c>
      <c r="U736" s="1"/>
      <c r="V736" s="1"/>
      <c r="W736" s="1" t="s">
        <v>2054</v>
      </c>
      <c r="X736" s="1">
        <v>1</v>
      </c>
    </row>
    <row r="737" spans="1:24" x14ac:dyDescent="0.35">
      <c r="A737" s="1" t="s">
        <v>40</v>
      </c>
      <c r="B737" s="1" t="s">
        <v>1456</v>
      </c>
      <c r="C737" s="1" t="s">
        <v>2308</v>
      </c>
      <c r="D737" s="1"/>
      <c r="E737" s="1"/>
      <c r="F737" s="1" t="s">
        <v>1537</v>
      </c>
      <c r="G737" s="1"/>
      <c r="H737" s="1" t="s">
        <v>22</v>
      </c>
      <c r="I737" s="1">
        <v>1</v>
      </c>
      <c r="J737" s="1" t="s">
        <v>1679</v>
      </c>
      <c r="K737" s="1">
        <v>1</v>
      </c>
      <c r="L737" s="1"/>
      <c r="M737" s="1">
        <v>3000</v>
      </c>
      <c r="N737" s="1">
        <v>125</v>
      </c>
      <c r="O737" s="1" t="s">
        <v>139</v>
      </c>
      <c r="P737" s="1" t="s">
        <v>1485</v>
      </c>
      <c r="Q737" s="1" t="b">
        <v>0</v>
      </c>
      <c r="R737" s="1" t="s">
        <v>1486</v>
      </c>
      <c r="S737" s="1"/>
      <c r="T737" s="1">
        <v>1</v>
      </c>
      <c r="U737" s="1"/>
      <c r="V737" s="1"/>
      <c r="W737" s="1" t="s">
        <v>2043</v>
      </c>
      <c r="X737" s="1">
        <v>1</v>
      </c>
    </row>
    <row r="738" spans="1:24" x14ac:dyDescent="0.35">
      <c r="A738" s="1" t="s">
        <v>40</v>
      </c>
      <c r="B738" s="1" t="s">
        <v>1456</v>
      </c>
      <c r="C738" s="1" t="s">
        <v>2309</v>
      </c>
      <c r="D738" s="1"/>
      <c r="E738" s="1"/>
      <c r="F738" s="1" t="s">
        <v>1537</v>
      </c>
      <c r="G738" s="1"/>
      <c r="H738" s="1" t="s">
        <v>22</v>
      </c>
      <c r="I738" s="1">
        <v>3</v>
      </c>
      <c r="J738" s="1" t="s">
        <v>1679</v>
      </c>
      <c r="K738" s="1">
        <v>10</v>
      </c>
      <c r="L738" s="1"/>
      <c r="M738" s="1">
        <v>3000</v>
      </c>
      <c r="N738" s="1">
        <v>125</v>
      </c>
      <c r="O738" s="1" t="s">
        <v>139</v>
      </c>
      <c r="P738" s="1" t="s">
        <v>1485</v>
      </c>
      <c r="Q738" s="1" t="b">
        <v>0</v>
      </c>
      <c r="R738" s="1" t="s">
        <v>1486</v>
      </c>
      <c r="S738" s="1"/>
      <c r="T738" s="1">
        <v>1</v>
      </c>
      <c r="U738" s="1"/>
      <c r="V738" s="1"/>
      <c r="W738" s="1" t="s">
        <v>2054</v>
      </c>
      <c r="X738" s="1">
        <v>1</v>
      </c>
    </row>
    <row r="739" spans="1:24" x14ac:dyDescent="0.35">
      <c r="A739" s="1" t="s">
        <v>40</v>
      </c>
      <c r="B739" s="1" t="s">
        <v>1456</v>
      </c>
      <c r="C739" s="1" t="s">
        <v>2310</v>
      </c>
      <c r="D739" s="1"/>
      <c r="E739" s="1"/>
      <c r="F739" s="1" t="s">
        <v>1537</v>
      </c>
      <c r="G739" s="1"/>
      <c r="H739" s="1" t="s">
        <v>22</v>
      </c>
      <c r="I739" s="1">
        <v>1</v>
      </c>
      <c r="J739" s="1" t="s">
        <v>1679</v>
      </c>
      <c r="K739" s="1">
        <v>1000</v>
      </c>
      <c r="L739" s="1"/>
      <c r="M739" s="1">
        <v>3000</v>
      </c>
      <c r="N739" s="1">
        <v>125</v>
      </c>
      <c r="O739" s="1" t="s">
        <v>139</v>
      </c>
      <c r="P739" s="1" t="s">
        <v>1485</v>
      </c>
      <c r="Q739" s="1" t="b">
        <v>0</v>
      </c>
      <c r="R739" s="1" t="s">
        <v>1486</v>
      </c>
      <c r="S739" s="1"/>
      <c r="T739" s="1">
        <v>1</v>
      </c>
      <c r="U739" s="1"/>
      <c r="V739" s="1"/>
      <c r="W739" s="1" t="s">
        <v>2311</v>
      </c>
      <c r="X739" s="1">
        <v>1</v>
      </c>
    </row>
    <row r="740" spans="1:24" x14ac:dyDescent="0.35">
      <c r="A740" s="1" t="s">
        <v>40</v>
      </c>
      <c r="B740" s="1" t="s">
        <v>1456</v>
      </c>
      <c r="C740" s="1" t="s">
        <v>2312</v>
      </c>
      <c r="D740" s="1"/>
      <c r="E740" s="1"/>
      <c r="F740" s="1" t="s">
        <v>1537</v>
      </c>
      <c r="G740" s="1"/>
      <c r="H740" s="1" t="s">
        <v>22</v>
      </c>
      <c r="I740" s="1">
        <v>1</v>
      </c>
      <c r="J740" s="1" t="s">
        <v>1679</v>
      </c>
      <c r="K740" s="1">
        <v>300</v>
      </c>
      <c r="L740" s="1"/>
      <c r="M740" s="1">
        <v>3000</v>
      </c>
      <c r="N740" s="1">
        <v>125</v>
      </c>
      <c r="O740" s="1" t="s">
        <v>139</v>
      </c>
      <c r="P740" s="1" t="s">
        <v>1485</v>
      </c>
      <c r="Q740" s="1" t="b">
        <v>0</v>
      </c>
      <c r="R740" s="1" t="s">
        <v>1486</v>
      </c>
      <c r="S740" s="1"/>
      <c r="T740" s="1">
        <v>1</v>
      </c>
      <c r="U740" s="1"/>
      <c r="V740" s="1"/>
      <c r="W740" s="1" t="s">
        <v>2045</v>
      </c>
      <c r="X740" s="1">
        <v>1</v>
      </c>
    </row>
    <row r="741" spans="1:24" hidden="1" x14ac:dyDescent="0.35">
      <c r="A741" s="1" t="s">
        <v>40</v>
      </c>
      <c r="B741" s="1" t="s">
        <v>1456</v>
      </c>
      <c r="C741" s="1" t="s">
        <v>2313</v>
      </c>
      <c r="D741" s="1"/>
      <c r="E741" s="1"/>
      <c r="F741" s="1" t="s">
        <v>1484</v>
      </c>
      <c r="G741" s="1" t="s">
        <v>1458</v>
      </c>
      <c r="H741" s="1" t="s">
        <v>22</v>
      </c>
      <c r="I741" s="1">
        <v>2</v>
      </c>
      <c r="J741" s="1" t="s">
        <v>1679</v>
      </c>
      <c r="K741" s="1">
        <v>30</v>
      </c>
      <c r="L741" s="1"/>
      <c r="M741" s="1">
        <v>3000</v>
      </c>
      <c r="N741" s="1">
        <v>125</v>
      </c>
      <c r="O741" s="1" t="s">
        <v>139</v>
      </c>
      <c r="P741" s="1" t="s">
        <v>1485</v>
      </c>
      <c r="Q741" s="1" t="b">
        <v>0</v>
      </c>
      <c r="R741" s="1" t="s">
        <v>1486</v>
      </c>
      <c r="S741" s="1"/>
      <c r="T741" s="1">
        <v>1</v>
      </c>
      <c r="U741" s="1"/>
      <c r="V741" s="1"/>
      <c r="W741" s="1" t="s">
        <v>2047</v>
      </c>
      <c r="X741" s="1">
        <v>1</v>
      </c>
    </row>
    <row r="742" spans="1:24" hidden="1" x14ac:dyDescent="0.35">
      <c r="A742" s="1" t="s">
        <v>40</v>
      </c>
      <c r="B742" s="1" t="s">
        <v>1456</v>
      </c>
      <c r="C742" s="1" t="s">
        <v>2314</v>
      </c>
      <c r="D742" s="1"/>
      <c r="E742" s="1"/>
      <c r="F742" s="1" t="s">
        <v>1484</v>
      </c>
      <c r="G742" s="1" t="s">
        <v>1458</v>
      </c>
      <c r="H742" s="1" t="s">
        <v>22</v>
      </c>
      <c r="I742" s="1">
        <v>3</v>
      </c>
      <c r="J742" s="1" t="s">
        <v>1679</v>
      </c>
      <c r="K742" s="1">
        <v>1000</v>
      </c>
      <c r="L742" s="1"/>
      <c r="M742" s="1">
        <v>8000</v>
      </c>
      <c r="N742" s="1">
        <v>125</v>
      </c>
      <c r="O742" s="1" t="s">
        <v>139</v>
      </c>
      <c r="P742" s="1" t="s">
        <v>1485</v>
      </c>
      <c r="Q742" s="1" t="b">
        <v>0</v>
      </c>
      <c r="R742" s="1" t="s">
        <v>1486</v>
      </c>
      <c r="S742" s="1"/>
      <c r="T742" s="1">
        <v>1</v>
      </c>
      <c r="U742" s="1"/>
      <c r="V742" s="1"/>
      <c r="W742" s="1" t="s">
        <v>2047</v>
      </c>
      <c r="X742" s="1">
        <v>1</v>
      </c>
    </row>
    <row r="743" spans="1:24" x14ac:dyDescent="0.35">
      <c r="A743" s="1" t="s">
        <v>40</v>
      </c>
      <c r="B743" s="1" t="s">
        <v>1456</v>
      </c>
      <c r="C743" s="1" t="s">
        <v>2315</v>
      </c>
      <c r="D743" s="1"/>
      <c r="E743" s="1"/>
      <c r="F743" s="1" t="s">
        <v>1537</v>
      </c>
      <c r="G743" s="1"/>
      <c r="H743" s="1" t="s">
        <v>22</v>
      </c>
      <c r="I743" s="1">
        <v>1</v>
      </c>
      <c r="J743" s="1" t="s">
        <v>1679</v>
      </c>
      <c r="K743" s="1">
        <v>100</v>
      </c>
      <c r="L743" s="1"/>
      <c r="M743" s="1">
        <v>3000</v>
      </c>
      <c r="N743" s="1">
        <v>125</v>
      </c>
      <c r="O743" s="1" t="s">
        <v>139</v>
      </c>
      <c r="P743" s="1" t="s">
        <v>1485</v>
      </c>
      <c r="Q743" s="1" t="b">
        <v>0</v>
      </c>
      <c r="R743" s="1" t="s">
        <v>1486</v>
      </c>
      <c r="S743" s="1"/>
      <c r="T743" s="1">
        <v>1</v>
      </c>
      <c r="U743" s="1"/>
      <c r="V743" s="1"/>
      <c r="W743" s="1" t="s">
        <v>2043</v>
      </c>
      <c r="X743" s="1">
        <v>1</v>
      </c>
    </row>
    <row r="744" spans="1:24" x14ac:dyDescent="0.35">
      <c r="A744" s="1" t="s">
        <v>40</v>
      </c>
      <c r="B744" s="1" t="s">
        <v>1456</v>
      </c>
      <c r="C744" s="1" t="s">
        <v>2316</v>
      </c>
      <c r="D744" s="1"/>
      <c r="E744" s="1"/>
      <c r="F744" s="1" t="s">
        <v>1537</v>
      </c>
      <c r="G744" s="1"/>
      <c r="H744" s="1" t="s">
        <v>22</v>
      </c>
      <c r="I744" s="1">
        <v>3</v>
      </c>
      <c r="J744" s="1" t="s">
        <v>1679</v>
      </c>
      <c r="K744" s="1">
        <v>20</v>
      </c>
      <c r="L744" s="1"/>
      <c r="M744" s="1">
        <v>3000</v>
      </c>
      <c r="N744" s="1">
        <v>125</v>
      </c>
      <c r="O744" s="1" t="s">
        <v>139</v>
      </c>
      <c r="P744" s="1" t="s">
        <v>1485</v>
      </c>
      <c r="Q744" s="1" t="b">
        <v>0</v>
      </c>
      <c r="R744" s="1" t="s">
        <v>1486</v>
      </c>
      <c r="S744" s="1"/>
      <c r="T744" s="1">
        <v>1</v>
      </c>
      <c r="U744" s="1"/>
      <c r="V744" s="1"/>
      <c r="W744" s="1" t="s">
        <v>2054</v>
      </c>
      <c r="X744" s="1">
        <v>1</v>
      </c>
    </row>
    <row r="745" spans="1:24" hidden="1" x14ac:dyDescent="0.35">
      <c r="A745" s="1" t="s">
        <v>40</v>
      </c>
      <c r="B745" s="1" t="s">
        <v>1456</v>
      </c>
      <c r="C745" s="1" t="s">
        <v>2317</v>
      </c>
      <c r="D745" s="1"/>
      <c r="E745" s="1"/>
      <c r="F745" s="1" t="s">
        <v>1484</v>
      </c>
      <c r="G745" s="1" t="s">
        <v>1458</v>
      </c>
      <c r="H745" s="1" t="s">
        <v>22</v>
      </c>
      <c r="I745" s="1">
        <v>1</v>
      </c>
      <c r="J745" s="1" t="s">
        <v>1679</v>
      </c>
      <c r="K745" s="1">
        <v>10</v>
      </c>
      <c r="L745" s="1"/>
      <c r="M745" s="1">
        <v>3000</v>
      </c>
      <c r="N745" s="1">
        <v>125</v>
      </c>
      <c r="O745" s="1" t="s">
        <v>139</v>
      </c>
      <c r="P745" s="1" t="s">
        <v>1485</v>
      </c>
      <c r="Q745" s="1" t="b">
        <v>0</v>
      </c>
      <c r="R745" s="1" t="s">
        <v>1486</v>
      </c>
      <c r="S745" s="1"/>
      <c r="T745" s="1">
        <v>1</v>
      </c>
      <c r="U745" s="1"/>
      <c r="V745" s="1"/>
      <c r="W745" s="1" t="s">
        <v>2047</v>
      </c>
      <c r="X745" s="1">
        <v>1</v>
      </c>
    </row>
    <row r="746" spans="1:24" x14ac:dyDescent="0.35">
      <c r="A746" s="1" t="s">
        <v>40</v>
      </c>
      <c r="B746" s="1" t="s">
        <v>1456</v>
      </c>
      <c r="C746" s="1" t="s">
        <v>2318</v>
      </c>
      <c r="D746" s="1"/>
      <c r="E746" s="1"/>
      <c r="F746" s="1" t="s">
        <v>1537</v>
      </c>
      <c r="G746" s="1"/>
      <c r="H746" s="1" t="s">
        <v>22</v>
      </c>
      <c r="I746" s="1">
        <v>3</v>
      </c>
      <c r="J746" s="1" t="s">
        <v>1679</v>
      </c>
      <c r="K746" s="1">
        <v>50</v>
      </c>
      <c r="L746" s="1"/>
      <c r="M746" s="1">
        <v>3000</v>
      </c>
      <c r="N746" s="1">
        <v>125</v>
      </c>
      <c r="O746" s="1" t="s">
        <v>139</v>
      </c>
      <c r="P746" s="1" t="s">
        <v>1485</v>
      </c>
      <c r="Q746" s="1" t="b">
        <v>0</v>
      </c>
      <c r="R746" s="1" t="s">
        <v>1486</v>
      </c>
      <c r="S746" s="1"/>
      <c r="T746" s="1">
        <v>1</v>
      </c>
      <c r="U746" s="1"/>
      <c r="V746" s="1"/>
      <c r="W746" s="1" t="s">
        <v>2043</v>
      </c>
      <c r="X746" s="1">
        <v>1</v>
      </c>
    </row>
    <row r="747" spans="1:24" x14ac:dyDescent="0.35">
      <c r="A747" s="1" t="s">
        <v>40</v>
      </c>
      <c r="B747" s="1" t="s">
        <v>1456</v>
      </c>
      <c r="C747" s="1" t="s">
        <v>2319</v>
      </c>
      <c r="D747" s="1"/>
      <c r="E747" s="1"/>
      <c r="F747" s="1" t="s">
        <v>1537</v>
      </c>
      <c r="G747" s="1"/>
      <c r="H747" s="1" t="s">
        <v>22</v>
      </c>
      <c r="I747" s="1">
        <v>1</v>
      </c>
      <c r="J747" s="1" t="s">
        <v>1679</v>
      </c>
      <c r="K747" s="1">
        <v>2500</v>
      </c>
      <c r="L747" s="1"/>
      <c r="M747" s="1">
        <v>3000</v>
      </c>
      <c r="N747" s="1">
        <v>125</v>
      </c>
      <c r="O747" s="1" t="s">
        <v>139</v>
      </c>
      <c r="P747" s="1" t="s">
        <v>1485</v>
      </c>
      <c r="Q747" s="1" t="b">
        <v>0</v>
      </c>
      <c r="R747" s="1" t="s">
        <v>1486</v>
      </c>
      <c r="S747" s="1"/>
      <c r="T747" s="1">
        <v>1</v>
      </c>
      <c r="U747" s="1"/>
      <c r="V747" s="1"/>
      <c r="W747" s="1" t="s">
        <v>2045</v>
      </c>
      <c r="X747" s="1">
        <v>1</v>
      </c>
    </row>
    <row r="748" spans="1:24" x14ac:dyDescent="0.35">
      <c r="A748" s="1" t="s">
        <v>40</v>
      </c>
      <c r="B748" s="1" t="s">
        <v>1456</v>
      </c>
      <c r="C748" s="1" t="s">
        <v>2320</v>
      </c>
      <c r="D748" s="1"/>
      <c r="E748" s="1"/>
      <c r="F748" s="1" t="s">
        <v>1537</v>
      </c>
      <c r="G748" s="1"/>
      <c r="H748" s="1" t="s">
        <v>22</v>
      </c>
      <c r="I748" s="1">
        <v>2</v>
      </c>
      <c r="J748" s="1" t="s">
        <v>1679</v>
      </c>
      <c r="K748" s="1">
        <v>10</v>
      </c>
      <c r="L748" s="1"/>
      <c r="M748" s="1">
        <v>3000</v>
      </c>
      <c r="N748" s="1">
        <v>125</v>
      </c>
      <c r="O748" s="1" t="s">
        <v>139</v>
      </c>
      <c r="P748" s="1" t="s">
        <v>1485</v>
      </c>
      <c r="Q748" s="1" t="b">
        <v>0</v>
      </c>
      <c r="R748" s="1" t="s">
        <v>1486</v>
      </c>
      <c r="S748" s="1"/>
      <c r="T748" s="1">
        <v>1</v>
      </c>
      <c r="U748" s="1"/>
      <c r="V748" s="1"/>
      <c r="W748" s="1" t="s">
        <v>2045</v>
      </c>
      <c r="X748" s="1">
        <v>1</v>
      </c>
    </row>
    <row r="749" spans="1:24" hidden="1" x14ac:dyDescent="0.35">
      <c r="A749" s="1" t="s">
        <v>40</v>
      </c>
      <c r="B749" s="1" t="s">
        <v>1456</v>
      </c>
      <c r="C749" s="1" t="s">
        <v>2321</v>
      </c>
      <c r="D749" s="1"/>
      <c r="E749" s="1"/>
      <c r="F749" s="1" t="s">
        <v>1484</v>
      </c>
      <c r="G749" s="1" t="s">
        <v>1458</v>
      </c>
      <c r="H749" s="1" t="s">
        <v>22</v>
      </c>
      <c r="I749" s="1">
        <v>3</v>
      </c>
      <c r="J749" s="1" t="s">
        <v>1679</v>
      </c>
      <c r="K749" s="1">
        <v>30</v>
      </c>
      <c r="L749" s="1"/>
      <c r="M749" s="1">
        <v>3000</v>
      </c>
      <c r="N749" s="1">
        <v>125</v>
      </c>
      <c r="O749" s="1" t="s">
        <v>139</v>
      </c>
      <c r="P749" s="1" t="s">
        <v>1485</v>
      </c>
      <c r="Q749" s="1" t="b">
        <v>0</v>
      </c>
      <c r="R749" s="1" t="s">
        <v>1486</v>
      </c>
      <c r="S749" s="1"/>
      <c r="T749" s="1">
        <v>1</v>
      </c>
      <c r="U749" s="1"/>
      <c r="V749" s="1"/>
      <c r="W749" s="1" t="s">
        <v>2047</v>
      </c>
      <c r="X749" s="1">
        <v>1</v>
      </c>
    </row>
    <row r="750" spans="1:24" x14ac:dyDescent="0.35">
      <c r="A750" s="1" t="s">
        <v>40</v>
      </c>
      <c r="B750" s="1" t="s">
        <v>1456</v>
      </c>
      <c r="C750" s="1" t="s">
        <v>2322</v>
      </c>
      <c r="D750" s="1"/>
      <c r="E750" s="1"/>
      <c r="F750" s="1" t="s">
        <v>1537</v>
      </c>
      <c r="G750" s="1"/>
      <c r="H750" s="1" t="s">
        <v>22</v>
      </c>
      <c r="I750" s="1">
        <v>3</v>
      </c>
      <c r="J750" s="1" t="s">
        <v>1679</v>
      </c>
      <c r="K750" s="1">
        <v>1</v>
      </c>
      <c r="L750" s="1"/>
      <c r="M750" s="1">
        <v>3000</v>
      </c>
      <c r="N750" s="1">
        <v>125</v>
      </c>
      <c r="O750" s="1" t="s">
        <v>139</v>
      </c>
      <c r="P750" s="1" t="s">
        <v>1485</v>
      </c>
      <c r="Q750" s="1" t="b">
        <v>0</v>
      </c>
      <c r="R750" s="1" t="s">
        <v>1486</v>
      </c>
      <c r="S750" s="1"/>
      <c r="T750" s="1">
        <v>1</v>
      </c>
      <c r="U750" s="1"/>
      <c r="V750" s="1"/>
      <c r="W750" s="1" t="s">
        <v>2054</v>
      </c>
      <c r="X750" s="1">
        <v>1</v>
      </c>
    </row>
    <row r="751" spans="1:24" x14ac:dyDescent="0.35">
      <c r="A751" s="1" t="s">
        <v>40</v>
      </c>
      <c r="B751" s="1" t="s">
        <v>1456</v>
      </c>
      <c r="C751" s="1" t="s">
        <v>2323</v>
      </c>
      <c r="D751" s="1"/>
      <c r="E751" s="1"/>
      <c r="F751" s="1" t="s">
        <v>1537</v>
      </c>
      <c r="G751" s="1"/>
      <c r="H751" s="1" t="s">
        <v>22</v>
      </c>
      <c r="I751" s="1">
        <v>1</v>
      </c>
      <c r="J751" s="1" t="s">
        <v>1679</v>
      </c>
      <c r="K751" s="1">
        <v>20</v>
      </c>
      <c r="L751" s="1"/>
      <c r="M751" s="1">
        <v>3000</v>
      </c>
      <c r="N751" s="1">
        <v>125</v>
      </c>
      <c r="O751" s="1" t="s">
        <v>139</v>
      </c>
      <c r="P751" s="1" t="s">
        <v>1485</v>
      </c>
      <c r="Q751" s="1" t="b">
        <v>0</v>
      </c>
      <c r="R751" s="1" t="s">
        <v>1486</v>
      </c>
      <c r="S751" s="1"/>
      <c r="T751" s="1">
        <v>1</v>
      </c>
      <c r="U751" s="1"/>
      <c r="V751" s="1"/>
      <c r="W751" s="1" t="s">
        <v>2054</v>
      </c>
      <c r="X751" s="1">
        <v>1</v>
      </c>
    </row>
    <row r="752" spans="1:24" x14ac:dyDescent="0.35">
      <c r="A752" s="1" t="s">
        <v>40</v>
      </c>
      <c r="B752" s="1" t="s">
        <v>1456</v>
      </c>
      <c r="C752" s="1" t="s">
        <v>2324</v>
      </c>
      <c r="D752" s="1"/>
      <c r="E752" s="1"/>
      <c r="F752" s="1" t="s">
        <v>1537</v>
      </c>
      <c r="G752" s="1"/>
      <c r="H752" s="1" t="s">
        <v>22</v>
      </c>
      <c r="I752" s="1">
        <v>1</v>
      </c>
      <c r="J752" s="1" t="s">
        <v>1679</v>
      </c>
      <c r="K752" s="1">
        <v>10</v>
      </c>
      <c r="L752" s="1"/>
      <c r="M752" s="1">
        <v>3000</v>
      </c>
      <c r="N752" s="1">
        <v>125</v>
      </c>
      <c r="O752" s="1" t="s">
        <v>139</v>
      </c>
      <c r="P752" s="1" t="s">
        <v>1485</v>
      </c>
      <c r="Q752" s="1" t="b">
        <v>0</v>
      </c>
      <c r="R752" s="1" t="s">
        <v>1486</v>
      </c>
      <c r="S752" s="1"/>
      <c r="T752" s="1">
        <v>1</v>
      </c>
      <c r="U752" s="1"/>
      <c r="V752" s="1"/>
      <c r="W752" s="1" t="s">
        <v>2043</v>
      </c>
      <c r="X752" s="1">
        <v>1</v>
      </c>
    </row>
    <row r="753" spans="1:24" x14ac:dyDescent="0.35">
      <c r="A753" s="1" t="s">
        <v>40</v>
      </c>
      <c r="B753" s="1" t="s">
        <v>1456</v>
      </c>
      <c r="C753" s="1" t="s">
        <v>2325</v>
      </c>
      <c r="D753" s="1"/>
      <c r="E753" s="1"/>
      <c r="F753" s="1" t="s">
        <v>1537</v>
      </c>
      <c r="G753" s="1"/>
      <c r="H753" s="1" t="s">
        <v>22</v>
      </c>
      <c r="I753" s="1">
        <v>2</v>
      </c>
      <c r="J753" s="1" t="s">
        <v>1679</v>
      </c>
      <c r="K753" s="1">
        <v>20</v>
      </c>
      <c r="L753" s="1"/>
      <c r="M753" s="1">
        <v>3000</v>
      </c>
      <c r="N753" s="1">
        <v>125</v>
      </c>
      <c r="O753" s="1" t="s">
        <v>139</v>
      </c>
      <c r="P753" s="1" t="s">
        <v>1485</v>
      </c>
      <c r="Q753" s="1" t="b">
        <v>0</v>
      </c>
      <c r="R753" s="1" t="s">
        <v>1486</v>
      </c>
      <c r="S753" s="1"/>
      <c r="T753" s="1">
        <v>1</v>
      </c>
      <c r="U753" s="1"/>
      <c r="V753" s="1"/>
      <c r="W753" s="1" t="s">
        <v>2054</v>
      </c>
      <c r="X753" s="1">
        <v>1</v>
      </c>
    </row>
    <row r="754" spans="1:24" x14ac:dyDescent="0.35">
      <c r="A754" s="1" t="s">
        <v>40</v>
      </c>
      <c r="B754" s="1" t="s">
        <v>1456</v>
      </c>
      <c r="C754" s="1" t="s">
        <v>2326</v>
      </c>
      <c r="D754" s="1"/>
      <c r="E754" s="1"/>
      <c r="F754" s="1" t="s">
        <v>1537</v>
      </c>
      <c r="G754" s="1"/>
      <c r="H754" s="1" t="s">
        <v>22</v>
      </c>
      <c r="I754" s="1">
        <v>2</v>
      </c>
      <c r="J754" s="1" t="s">
        <v>1679</v>
      </c>
      <c r="K754" s="1">
        <v>10</v>
      </c>
      <c r="L754" s="1"/>
      <c r="M754" s="1">
        <v>3000</v>
      </c>
      <c r="N754" s="1">
        <v>125</v>
      </c>
      <c r="O754" s="1" t="s">
        <v>139</v>
      </c>
      <c r="P754" s="1" t="s">
        <v>1485</v>
      </c>
      <c r="Q754" s="1" t="b">
        <v>0</v>
      </c>
      <c r="R754" s="1" t="s">
        <v>1486</v>
      </c>
      <c r="S754" s="1"/>
      <c r="T754" s="1">
        <v>1</v>
      </c>
      <c r="U754" s="1"/>
      <c r="V754" s="1"/>
      <c r="W754" s="1" t="s">
        <v>2054</v>
      </c>
      <c r="X754" s="1">
        <v>1</v>
      </c>
    </row>
    <row r="755" spans="1:24" hidden="1" x14ac:dyDescent="0.35">
      <c r="A755" s="1" t="s">
        <v>40</v>
      </c>
      <c r="B755" s="1" t="s">
        <v>1456</v>
      </c>
      <c r="C755" s="1" t="s">
        <v>2327</v>
      </c>
      <c r="D755" s="1"/>
      <c r="E755" s="1"/>
      <c r="F755" s="1" t="s">
        <v>1484</v>
      </c>
      <c r="G755" s="1" t="s">
        <v>1458</v>
      </c>
      <c r="H755" s="1" t="s">
        <v>22</v>
      </c>
      <c r="I755" s="1">
        <v>3</v>
      </c>
      <c r="J755" s="1" t="s">
        <v>1679</v>
      </c>
      <c r="K755" s="1">
        <v>3</v>
      </c>
      <c r="L755" s="1"/>
      <c r="M755" s="1">
        <v>3000</v>
      </c>
      <c r="N755" s="1">
        <v>125</v>
      </c>
      <c r="O755" s="1" t="s">
        <v>139</v>
      </c>
      <c r="P755" s="1" t="s">
        <v>1485</v>
      </c>
      <c r="Q755" s="1" t="b">
        <v>0</v>
      </c>
      <c r="R755" s="1" t="s">
        <v>1486</v>
      </c>
      <c r="S755" s="1"/>
      <c r="T755" s="1">
        <v>1</v>
      </c>
      <c r="U755" s="1"/>
      <c r="V755" s="1"/>
      <c r="W755" s="1" t="s">
        <v>2047</v>
      </c>
      <c r="X755" s="1">
        <v>1</v>
      </c>
    </row>
    <row r="756" spans="1:24" x14ac:dyDescent="0.35">
      <c r="A756" s="1" t="s">
        <v>40</v>
      </c>
      <c r="B756" s="1" t="s">
        <v>1456</v>
      </c>
      <c r="C756" s="1" t="s">
        <v>2328</v>
      </c>
      <c r="D756" s="1"/>
      <c r="E756" s="1"/>
      <c r="F756" s="1" t="s">
        <v>1537</v>
      </c>
      <c r="G756" s="1"/>
      <c r="H756" s="1" t="s">
        <v>22</v>
      </c>
      <c r="I756" s="1">
        <v>3</v>
      </c>
      <c r="J756" s="1" t="s">
        <v>1679</v>
      </c>
      <c r="K756" s="1">
        <v>100</v>
      </c>
      <c r="L756" s="1"/>
      <c r="M756" s="1">
        <v>3000</v>
      </c>
      <c r="N756" s="1">
        <v>125</v>
      </c>
      <c r="O756" s="1" t="s">
        <v>139</v>
      </c>
      <c r="P756" s="1" t="s">
        <v>1485</v>
      </c>
      <c r="Q756" s="1" t="b">
        <v>0</v>
      </c>
      <c r="R756" s="1" t="s">
        <v>1486</v>
      </c>
      <c r="S756" s="1"/>
      <c r="T756" s="1">
        <v>1</v>
      </c>
      <c r="U756" s="1"/>
      <c r="V756" s="1"/>
      <c r="W756" s="1" t="s">
        <v>2043</v>
      </c>
      <c r="X756" s="1">
        <v>1</v>
      </c>
    </row>
    <row r="757" spans="1:24" hidden="1" x14ac:dyDescent="0.35">
      <c r="A757" s="1" t="s">
        <v>40</v>
      </c>
      <c r="B757" s="1" t="s">
        <v>1456</v>
      </c>
      <c r="C757" s="1" t="s">
        <v>2329</v>
      </c>
      <c r="D757" s="1"/>
      <c r="E757" s="1"/>
      <c r="F757" s="1" t="s">
        <v>1484</v>
      </c>
      <c r="G757" s="1" t="s">
        <v>1458</v>
      </c>
      <c r="H757" s="1" t="s">
        <v>22</v>
      </c>
      <c r="I757" s="1">
        <v>2</v>
      </c>
      <c r="J757" s="1" t="s">
        <v>1679</v>
      </c>
      <c r="K757" s="1">
        <v>3</v>
      </c>
      <c r="L757" s="1"/>
      <c r="M757" s="1">
        <v>3000</v>
      </c>
      <c r="N757" s="1">
        <v>125</v>
      </c>
      <c r="O757" s="1" t="s">
        <v>139</v>
      </c>
      <c r="P757" s="1" t="s">
        <v>1485</v>
      </c>
      <c r="Q757" s="1" t="b">
        <v>0</v>
      </c>
      <c r="R757" s="1" t="s">
        <v>1486</v>
      </c>
      <c r="S757" s="1"/>
      <c r="T757" s="1">
        <v>1</v>
      </c>
      <c r="U757" s="1"/>
      <c r="V757" s="1"/>
      <c r="W757" s="1" t="s">
        <v>2047</v>
      </c>
      <c r="X757" s="1">
        <v>1</v>
      </c>
    </row>
    <row r="758" spans="1:24" x14ac:dyDescent="0.35">
      <c r="A758" s="1" t="s">
        <v>40</v>
      </c>
      <c r="B758" s="1" t="s">
        <v>1456</v>
      </c>
      <c r="C758" s="1" t="s">
        <v>2330</v>
      </c>
      <c r="D758" s="1"/>
      <c r="E758" s="1"/>
      <c r="F758" s="1" t="s">
        <v>1537</v>
      </c>
      <c r="G758" s="1"/>
      <c r="H758" s="1" t="s">
        <v>22</v>
      </c>
      <c r="I758" s="1">
        <v>2</v>
      </c>
      <c r="J758" s="1" t="s">
        <v>1679</v>
      </c>
      <c r="K758" s="1">
        <v>1200</v>
      </c>
      <c r="L758" s="1"/>
      <c r="M758" s="1">
        <v>3000</v>
      </c>
      <c r="N758" s="1">
        <v>125</v>
      </c>
      <c r="O758" s="1" t="s">
        <v>139</v>
      </c>
      <c r="P758" s="1" t="s">
        <v>1485</v>
      </c>
      <c r="Q758" s="1" t="b">
        <v>0</v>
      </c>
      <c r="R758" s="1" t="s">
        <v>1486</v>
      </c>
      <c r="S758" s="1"/>
      <c r="T758" s="1">
        <v>1</v>
      </c>
      <c r="U758" s="1"/>
      <c r="V758" s="1"/>
      <c r="W758" s="1" t="s">
        <v>2045</v>
      </c>
      <c r="X758" s="1">
        <v>1</v>
      </c>
    </row>
    <row r="759" spans="1:24" x14ac:dyDescent="0.35">
      <c r="A759" s="1" t="s">
        <v>40</v>
      </c>
      <c r="B759" s="1" t="s">
        <v>1456</v>
      </c>
      <c r="C759" s="1" t="s">
        <v>2331</v>
      </c>
      <c r="D759" s="1"/>
      <c r="E759" s="1"/>
      <c r="F759" s="1" t="s">
        <v>1537</v>
      </c>
      <c r="G759" s="1"/>
      <c r="H759" s="1" t="s">
        <v>22</v>
      </c>
      <c r="I759" s="1">
        <v>3</v>
      </c>
      <c r="J759" s="1" t="s">
        <v>1679</v>
      </c>
      <c r="K759" s="1">
        <v>1000</v>
      </c>
      <c r="L759" s="1"/>
      <c r="M759" s="1">
        <v>3000</v>
      </c>
      <c r="N759" s="1">
        <v>125</v>
      </c>
      <c r="O759" s="1" t="s">
        <v>139</v>
      </c>
      <c r="P759" s="1" t="s">
        <v>1485</v>
      </c>
      <c r="Q759" s="1" t="b">
        <v>0</v>
      </c>
      <c r="R759" s="1" t="s">
        <v>1486</v>
      </c>
      <c r="S759" s="1"/>
      <c r="T759" s="1">
        <v>1</v>
      </c>
      <c r="U759" s="1"/>
      <c r="V759" s="1"/>
      <c r="W759" s="1" t="s">
        <v>2054</v>
      </c>
      <c r="X759" s="1">
        <v>1</v>
      </c>
    </row>
    <row r="760" spans="1:24" x14ac:dyDescent="0.35">
      <c r="A760" s="1" t="s">
        <v>40</v>
      </c>
      <c r="B760" s="1" t="s">
        <v>1456</v>
      </c>
      <c r="C760" s="1" t="s">
        <v>2332</v>
      </c>
      <c r="D760" s="1"/>
      <c r="E760" s="1"/>
      <c r="F760" s="1" t="s">
        <v>1537</v>
      </c>
      <c r="G760" s="1"/>
      <c r="H760" s="1" t="s">
        <v>22</v>
      </c>
      <c r="I760" s="1">
        <v>3</v>
      </c>
      <c r="J760" s="1" t="s">
        <v>1679</v>
      </c>
      <c r="K760" s="1">
        <v>35</v>
      </c>
      <c r="L760" s="1"/>
      <c r="M760" s="1">
        <v>3000</v>
      </c>
      <c r="N760" s="1">
        <v>125</v>
      </c>
      <c r="O760" s="1" t="s">
        <v>139</v>
      </c>
      <c r="P760" s="1" t="s">
        <v>1485</v>
      </c>
      <c r="Q760" s="1" t="b">
        <v>0</v>
      </c>
      <c r="R760" s="1" t="s">
        <v>1486</v>
      </c>
      <c r="S760" s="1"/>
      <c r="T760" s="1">
        <v>1</v>
      </c>
      <c r="U760" s="1"/>
      <c r="V760" s="1"/>
      <c r="W760" s="1" t="s">
        <v>2043</v>
      </c>
      <c r="X760" s="1">
        <v>1</v>
      </c>
    </row>
    <row r="761" spans="1:24" hidden="1" x14ac:dyDescent="0.35">
      <c r="A761" s="1" t="s">
        <v>40</v>
      </c>
      <c r="B761" s="1" t="s">
        <v>1456</v>
      </c>
      <c r="C761" s="1" t="s">
        <v>2333</v>
      </c>
      <c r="D761" s="1"/>
      <c r="E761" s="1"/>
      <c r="F761" s="1" t="s">
        <v>1484</v>
      </c>
      <c r="G761" s="1" t="s">
        <v>1458</v>
      </c>
      <c r="H761" s="1" t="s">
        <v>22</v>
      </c>
      <c r="I761" s="1">
        <v>3</v>
      </c>
      <c r="J761" s="1" t="s">
        <v>1679</v>
      </c>
      <c r="K761" s="1">
        <v>1</v>
      </c>
      <c r="L761" s="1"/>
      <c r="M761" s="1">
        <v>3000</v>
      </c>
      <c r="N761" s="1">
        <v>125</v>
      </c>
      <c r="O761" s="1" t="s">
        <v>139</v>
      </c>
      <c r="P761" s="1" t="s">
        <v>1485</v>
      </c>
      <c r="Q761" s="1" t="b">
        <v>0</v>
      </c>
      <c r="R761" s="1" t="s">
        <v>1486</v>
      </c>
      <c r="S761" s="1"/>
      <c r="T761" s="1">
        <v>1</v>
      </c>
      <c r="U761" s="1"/>
      <c r="V761" s="1"/>
      <c r="W761" s="1" t="s">
        <v>2047</v>
      </c>
      <c r="X761" s="1">
        <v>1</v>
      </c>
    </row>
    <row r="762" spans="1:24" hidden="1" x14ac:dyDescent="0.35">
      <c r="A762" s="1" t="s">
        <v>40</v>
      </c>
      <c r="B762" s="1" t="s">
        <v>1456</v>
      </c>
      <c r="C762" s="1" t="s">
        <v>2334</v>
      </c>
      <c r="D762" s="1"/>
      <c r="E762" s="1"/>
      <c r="F762" s="1" t="s">
        <v>1484</v>
      </c>
      <c r="G762" s="1" t="s">
        <v>1458</v>
      </c>
      <c r="H762" s="1" t="s">
        <v>22</v>
      </c>
      <c r="I762" s="1">
        <v>1</v>
      </c>
      <c r="J762" s="1" t="s">
        <v>1679</v>
      </c>
      <c r="K762" s="1">
        <v>100</v>
      </c>
      <c r="L762" s="1"/>
      <c r="M762" s="1">
        <v>8000</v>
      </c>
      <c r="N762" s="1">
        <v>125</v>
      </c>
      <c r="O762" s="1" t="s">
        <v>139</v>
      </c>
      <c r="P762" s="1" t="s">
        <v>1485</v>
      </c>
      <c r="Q762" s="1" t="b">
        <v>0</v>
      </c>
      <c r="R762" s="1" t="s">
        <v>1486</v>
      </c>
      <c r="S762" s="1"/>
      <c r="T762" s="1">
        <v>1</v>
      </c>
      <c r="U762" s="1"/>
      <c r="V762" s="1"/>
      <c r="W762" s="1" t="s">
        <v>2047</v>
      </c>
      <c r="X762" s="1">
        <v>1</v>
      </c>
    </row>
    <row r="763" spans="1:24" hidden="1" x14ac:dyDescent="0.35">
      <c r="A763" s="1" t="s">
        <v>40</v>
      </c>
      <c r="B763" s="1" t="s">
        <v>1456</v>
      </c>
      <c r="C763" s="1" t="s">
        <v>2335</v>
      </c>
      <c r="D763" s="1"/>
      <c r="E763" s="1"/>
      <c r="F763" s="1" t="s">
        <v>1484</v>
      </c>
      <c r="G763" s="1" t="s">
        <v>1458</v>
      </c>
      <c r="H763" s="1" t="s">
        <v>22</v>
      </c>
      <c r="I763" s="1">
        <v>2</v>
      </c>
      <c r="J763" s="1" t="s">
        <v>1679</v>
      </c>
      <c r="K763" s="1">
        <v>10</v>
      </c>
      <c r="L763" s="1"/>
      <c r="M763" s="1">
        <v>3000</v>
      </c>
      <c r="N763" s="1">
        <v>125</v>
      </c>
      <c r="O763" s="1" t="s">
        <v>139</v>
      </c>
      <c r="P763" s="1" t="s">
        <v>1485</v>
      </c>
      <c r="Q763" s="1" t="b">
        <v>0</v>
      </c>
      <c r="R763" s="1" t="s">
        <v>1486</v>
      </c>
      <c r="S763" s="1"/>
      <c r="T763" s="1">
        <v>1</v>
      </c>
      <c r="U763" s="1"/>
      <c r="V763" s="1"/>
      <c r="W763" s="1" t="s">
        <v>2047</v>
      </c>
      <c r="X763" s="1">
        <v>1</v>
      </c>
    </row>
    <row r="764" spans="1:24" x14ac:dyDescent="0.35">
      <c r="A764" s="1" t="s">
        <v>40</v>
      </c>
      <c r="B764" s="1" t="s">
        <v>1456</v>
      </c>
      <c r="C764" s="1" t="s">
        <v>2336</v>
      </c>
      <c r="D764" s="1"/>
      <c r="E764" s="1"/>
      <c r="F764" s="1" t="s">
        <v>1537</v>
      </c>
      <c r="G764" s="1"/>
      <c r="H764" s="1" t="s">
        <v>22</v>
      </c>
      <c r="I764" s="1">
        <v>3</v>
      </c>
      <c r="J764" s="1" t="s">
        <v>1679</v>
      </c>
      <c r="K764" s="1">
        <v>50</v>
      </c>
      <c r="L764" s="1"/>
      <c r="M764" s="1">
        <v>3000</v>
      </c>
      <c r="N764" s="1">
        <v>125</v>
      </c>
      <c r="O764" s="1" t="s">
        <v>139</v>
      </c>
      <c r="P764" s="1" t="s">
        <v>1485</v>
      </c>
      <c r="Q764" s="1" t="b">
        <v>0</v>
      </c>
      <c r="R764" s="1" t="s">
        <v>1486</v>
      </c>
      <c r="S764" s="1"/>
      <c r="T764" s="1">
        <v>1</v>
      </c>
      <c r="U764" s="1"/>
      <c r="V764" s="1"/>
      <c r="W764" s="1" t="s">
        <v>2043</v>
      </c>
      <c r="X764" s="1">
        <v>1</v>
      </c>
    </row>
    <row r="765" spans="1:24" x14ac:dyDescent="0.35">
      <c r="A765" s="1" t="s">
        <v>40</v>
      </c>
      <c r="B765" s="1" t="s">
        <v>1456</v>
      </c>
      <c r="C765" s="1" t="s">
        <v>2337</v>
      </c>
      <c r="D765" s="1"/>
      <c r="E765" s="1"/>
      <c r="F765" s="1" t="s">
        <v>1537</v>
      </c>
      <c r="G765" s="1"/>
      <c r="H765" s="1" t="s">
        <v>22</v>
      </c>
      <c r="I765" s="1">
        <v>1</v>
      </c>
      <c r="J765" s="1" t="s">
        <v>1679</v>
      </c>
      <c r="K765" s="1">
        <v>300</v>
      </c>
      <c r="L765" s="1"/>
      <c r="M765" s="1">
        <v>3000</v>
      </c>
      <c r="N765" s="1">
        <v>125</v>
      </c>
      <c r="O765" s="1" t="s">
        <v>139</v>
      </c>
      <c r="P765" s="1" t="s">
        <v>1485</v>
      </c>
      <c r="Q765" s="1" t="b">
        <v>0</v>
      </c>
      <c r="R765" s="1" t="s">
        <v>1486</v>
      </c>
      <c r="S765" s="1"/>
      <c r="T765" s="1">
        <v>1</v>
      </c>
      <c r="U765" s="1"/>
      <c r="V765" s="1"/>
      <c r="W765" s="1" t="s">
        <v>2054</v>
      </c>
      <c r="X765" s="1">
        <v>1</v>
      </c>
    </row>
    <row r="766" spans="1:24" x14ac:dyDescent="0.35">
      <c r="A766" s="1" t="s">
        <v>40</v>
      </c>
      <c r="B766" s="1" t="s">
        <v>1456</v>
      </c>
      <c r="C766" s="1" t="s">
        <v>2338</v>
      </c>
      <c r="D766" s="1"/>
      <c r="E766" s="1"/>
      <c r="F766" s="1" t="s">
        <v>1537</v>
      </c>
      <c r="G766" s="1"/>
      <c r="H766" s="1" t="s">
        <v>22</v>
      </c>
      <c r="I766" s="1">
        <v>1</v>
      </c>
      <c r="J766" s="1" t="s">
        <v>1679</v>
      </c>
      <c r="K766" s="1">
        <v>4</v>
      </c>
      <c r="L766" s="1"/>
      <c r="M766" s="1">
        <v>3000</v>
      </c>
      <c r="N766" s="1">
        <v>125</v>
      </c>
      <c r="O766" s="1" t="s">
        <v>139</v>
      </c>
      <c r="P766" s="1" t="s">
        <v>1485</v>
      </c>
      <c r="Q766" s="1" t="b">
        <v>0</v>
      </c>
      <c r="R766" s="1" t="s">
        <v>1486</v>
      </c>
      <c r="S766" s="1"/>
      <c r="T766" s="1">
        <v>1</v>
      </c>
      <c r="U766" s="1"/>
      <c r="V766" s="1"/>
      <c r="W766" s="1" t="s">
        <v>2043</v>
      </c>
      <c r="X766" s="1">
        <v>1</v>
      </c>
    </row>
    <row r="767" spans="1:24" x14ac:dyDescent="0.35">
      <c r="A767" s="1" t="s">
        <v>40</v>
      </c>
      <c r="B767" s="1" t="s">
        <v>1456</v>
      </c>
      <c r="C767" s="1" t="s">
        <v>2339</v>
      </c>
      <c r="D767" s="1"/>
      <c r="E767" s="1"/>
      <c r="F767" s="1" t="s">
        <v>1537</v>
      </c>
      <c r="G767" s="1"/>
      <c r="H767" s="1" t="s">
        <v>22</v>
      </c>
      <c r="I767" s="1">
        <v>3</v>
      </c>
      <c r="J767" s="1" t="s">
        <v>1679</v>
      </c>
      <c r="K767" s="1">
        <v>1</v>
      </c>
      <c r="L767" s="1"/>
      <c r="M767" s="1">
        <v>3000</v>
      </c>
      <c r="N767" s="1">
        <v>125</v>
      </c>
      <c r="O767" s="1" t="s">
        <v>139</v>
      </c>
      <c r="P767" s="1" t="s">
        <v>1485</v>
      </c>
      <c r="Q767" s="1" t="b">
        <v>0</v>
      </c>
      <c r="R767" s="1" t="s">
        <v>1486</v>
      </c>
      <c r="S767" s="1"/>
      <c r="T767" s="1">
        <v>1</v>
      </c>
      <c r="U767" s="1"/>
      <c r="V767" s="1"/>
      <c r="W767" s="1" t="s">
        <v>2045</v>
      </c>
      <c r="X767" s="1">
        <v>1</v>
      </c>
    </row>
    <row r="768" spans="1:24" x14ac:dyDescent="0.35">
      <c r="A768" s="1" t="s">
        <v>40</v>
      </c>
      <c r="B768" s="1" t="s">
        <v>1456</v>
      </c>
      <c r="C768" s="1" t="s">
        <v>2340</v>
      </c>
      <c r="D768" s="1"/>
      <c r="E768" s="1"/>
      <c r="F768" s="1" t="s">
        <v>1537</v>
      </c>
      <c r="G768" s="1"/>
      <c r="H768" s="1" t="s">
        <v>22</v>
      </c>
      <c r="I768" s="1">
        <v>2</v>
      </c>
      <c r="J768" s="1" t="s">
        <v>1679</v>
      </c>
      <c r="K768" s="1">
        <v>100</v>
      </c>
      <c r="L768" s="1"/>
      <c r="M768" s="1">
        <v>3000</v>
      </c>
      <c r="N768" s="1">
        <v>125</v>
      </c>
      <c r="O768" s="1" t="s">
        <v>139</v>
      </c>
      <c r="P768" s="1" t="s">
        <v>1485</v>
      </c>
      <c r="Q768" s="1" t="b">
        <v>0</v>
      </c>
      <c r="R768" s="1" t="s">
        <v>1486</v>
      </c>
      <c r="S768" s="1"/>
      <c r="T768" s="1">
        <v>1</v>
      </c>
      <c r="U768" s="1"/>
      <c r="V768" s="1"/>
      <c r="W768" s="1" t="s">
        <v>2045</v>
      </c>
      <c r="X768" s="1">
        <v>1</v>
      </c>
    </row>
    <row r="769" spans="1:24" hidden="1" x14ac:dyDescent="0.35">
      <c r="A769" s="1" t="s">
        <v>40</v>
      </c>
      <c r="B769" s="1" t="s">
        <v>1456</v>
      </c>
      <c r="C769" s="1" t="s">
        <v>2341</v>
      </c>
      <c r="D769" s="1"/>
      <c r="E769" s="1"/>
      <c r="F769" s="1" t="s">
        <v>1484</v>
      </c>
      <c r="G769" s="1" t="s">
        <v>1458</v>
      </c>
      <c r="H769" s="1" t="s">
        <v>22</v>
      </c>
      <c r="I769" s="1">
        <v>3</v>
      </c>
      <c r="J769" s="1" t="s">
        <v>1679</v>
      </c>
      <c r="K769" s="1">
        <v>50</v>
      </c>
      <c r="L769" s="1"/>
      <c r="M769" s="1">
        <v>3000</v>
      </c>
      <c r="N769" s="1">
        <v>125</v>
      </c>
      <c r="O769" s="1" t="s">
        <v>139</v>
      </c>
      <c r="P769" s="1" t="s">
        <v>1485</v>
      </c>
      <c r="Q769" s="1" t="b">
        <v>0</v>
      </c>
      <c r="R769" s="1" t="s">
        <v>1486</v>
      </c>
      <c r="S769" s="1"/>
      <c r="T769" s="1">
        <v>1</v>
      </c>
      <c r="U769" s="1"/>
      <c r="V769" s="1"/>
      <c r="W769" s="1" t="s">
        <v>2047</v>
      </c>
      <c r="X769" s="1">
        <v>1</v>
      </c>
    </row>
    <row r="770" spans="1:24" x14ac:dyDescent="0.35">
      <c r="A770" s="1" t="s">
        <v>40</v>
      </c>
      <c r="B770" s="1" t="s">
        <v>1456</v>
      </c>
      <c r="C770" s="1" t="s">
        <v>2342</v>
      </c>
      <c r="D770" s="1"/>
      <c r="E770" s="1"/>
      <c r="F770" s="1" t="s">
        <v>1537</v>
      </c>
      <c r="G770" s="1"/>
      <c r="H770" s="1" t="s">
        <v>22</v>
      </c>
      <c r="I770" s="1">
        <v>1</v>
      </c>
      <c r="J770" s="1" t="s">
        <v>1679</v>
      </c>
      <c r="K770" s="1">
        <v>25</v>
      </c>
      <c r="L770" s="1"/>
      <c r="M770" s="1">
        <v>3000</v>
      </c>
      <c r="N770" s="1">
        <v>125</v>
      </c>
      <c r="O770" s="1" t="s">
        <v>139</v>
      </c>
      <c r="P770" s="1" t="s">
        <v>1485</v>
      </c>
      <c r="Q770" s="1" t="b">
        <v>0</v>
      </c>
      <c r="R770" s="1" t="s">
        <v>1486</v>
      </c>
      <c r="S770" s="1"/>
      <c r="T770" s="1">
        <v>1</v>
      </c>
      <c r="U770" s="1"/>
      <c r="V770" s="1"/>
      <c r="W770" s="1" t="s">
        <v>2045</v>
      </c>
      <c r="X770" s="1">
        <v>1</v>
      </c>
    </row>
    <row r="771" spans="1:24" x14ac:dyDescent="0.35">
      <c r="A771" s="1" t="s">
        <v>40</v>
      </c>
      <c r="B771" s="1" t="s">
        <v>1456</v>
      </c>
      <c r="C771" s="1" t="s">
        <v>2343</v>
      </c>
      <c r="D771" s="1"/>
      <c r="E771" s="1"/>
      <c r="F771" s="1" t="s">
        <v>1537</v>
      </c>
      <c r="G771" s="1"/>
      <c r="H771" s="1" t="s">
        <v>22</v>
      </c>
      <c r="I771" s="1">
        <v>3</v>
      </c>
      <c r="J771" s="1" t="s">
        <v>1679</v>
      </c>
      <c r="K771" s="1">
        <v>300</v>
      </c>
      <c r="L771" s="1"/>
      <c r="M771" s="1">
        <v>3000</v>
      </c>
      <c r="N771" s="1">
        <v>125</v>
      </c>
      <c r="O771" s="1" t="s">
        <v>139</v>
      </c>
      <c r="P771" s="1" t="s">
        <v>1485</v>
      </c>
      <c r="Q771" s="1" t="b">
        <v>0</v>
      </c>
      <c r="R771" s="1" t="s">
        <v>1486</v>
      </c>
      <c r="S771" s="1"/>
      <c r="T771" s="1">
        <v>1</v>
      </c>
      <c r="U771" s="1"/>
      <c r="V771" s="1"/>
      <c r="W771" s="1" t="s">
        <v>2045</v>
      </c>
      <c r="X771" s="1">
        <v>1</v>
      </c>
    </row>
    <row r="772" spans="1:24" x14ac:dyDescent="0.35">
      <c r="A772" s="1" t="s">
        <v>40</v>
      </c>
      <c r="B772" s="1" t="s">
        <v>1456</v>
      </c>
      <c r="C772" s="1" t="s">
        <v>2344</v>
      </c>
      <c r="D772" s="1"/>
      <c r="E772" s="1"/>
      <c r="F772" s="1" t="s">
        <v>1537</v>
      </c>
      <c r="G772" s="1"/>
      <c r="H772" s="1" t="s">
        <v>22</v>
      </c>
      <c r="I772" s="1">
        <v>1</v>
      </c>
      <c r="J772" s="1" t="s">
        <v>1679</v>
      </c>
      <c r="K772" s="1">
        <v>300</v>
      </c>
      <c r="L772" s="1"/>
      <c r="M772" s="1">
        <v>3000</v>
      </c>
      <c r="N772" s="1">
        <v>125</v>
      </c>
      <c r="O772" s="1" t="s">
        <v>139</v>
      </c>
      <c r="P772" s="1" t="s">
        <v>1485</v>
      </c>
      <c r="Q772" s="1" t="b">
        <v>0</v>
      </c>
      <c r="R772" s="1" t="s">
        <v>1486</v>
      </c>
      <c r="S772" s="1"/>
      <c r="T772" s="1">
        <v>1</v>
      </c>
      <c r="U772" s="1"/>
      <c r="V772" s="1"/>
      <c r="W772" s="1" t="s">
        <v>2043</v>
      </c>
      <c r="X772" s="1">
        <v>1</v>
      </c>
    </row>
    <row r="773" spans="1:24" x14ac:dyDescent="0.35">
      <c r="A773" s="1" t="s">
        <v>40</v>
      </c>
      <c r="B773" s="1" t="s">
        <v>1456</v>
      </c>
      <c r="C773" s="1" t="s">
        <v>2345</v>
      </c>
      <c r="D773" s="1"/>
      <c r="E773" s="1"/>
      <c r="F773" s="1" t="s">
        <v>1537</v>
      </c>
      <c r="G773" s="1"/>
      <c r="H773" s="1" t="s">
        <v>22</v>
      </c>
      <c r="I773" s="1">
        <v>1</v>
      </c>
      <c r="J773" s="1" t="s">
        <v>1679</v>
      </c>
      <c r="K773" s="1">
        <v>20</v>
      </c>
      <c r="L773" s="1"/>
      <c r="M773" s="1">
        <v>3000</v>
      </c>
      <c r="N773" s="1">
        <v>125</v>
      </c>
      <c r="O773" s="1" t="s">
        <v>139</v>
      </c>
      <c r="P773" s="1" t="s">
        <v>1485</v>
      </c>
      <c r="Q773" s="1" t="b">
        <v>0</v>
      </c>
      <c r="R773" s="1" t="s">
        <v>1486</v>
      </c>
      <c r="S773" s="1"/>
      <c r="T773" s="1">
        <v>1</v>
      </c>
      <c r="U773" s="1"/>
      <c r="V773" s="1"/>
      <c r="W773" s="1" t="s">
        <v>2064</v>
      </c>
      <c r="X773" s="1">
        <v>1</v>
      </c>
    </row>
    <row r="774" spans="1:24" x14ac:dyDescent="0.35">
      <c r="A774" s="1" t="s">
        <v>40</v>
      </c>
      <c r="B774" s="1" t="s">
        <v>1456</v>
      </c>
      <c r="C774" s="1" t="s">
        <v>2346</v>
      </c>
      <c r="D774" s="1"/>
      <c r="E774" s="1"/>
      <c r="F774" s="1" t="s">
        <v>1537</v>
      </c>
      <c r="G774" s="1"/>
      <c r="H774" s="1" t="s">
        <v>22</v>
      </c>
      <c r="I774" s="1">
        <v>2</v>
      </c>
      <c r="J774" s="1" t="s">
        <v>1679</v>
      </c>
      <c r="K774" s="1">
        <v>10</v>
      </c>
      <c r="L774" s="1"/>
      <c r="M774" s="1">
        <v>3000</v>
      </c>
      <c r="N774" s="1">
        <v>125</v>
      </c>
      <c r="O774" s="1" t="s">
        <v>139</v>
      </c>
      <c r="P774" s="1" t="s">
        <v>1485</v>
      </c>
      <c r="Q774" s="1" t="b">
        <v>0</v>
      </c>
      <c r="R774" s="1" t="s">
        <v>1486</v>
      </c>
      <c r="S774" s="1"/>
      <c r="T774" s="1">
        <v>1</v>
      </c>
      <c r="U774" s="1"/>
      <c r="V774" s="1"/>
      <c r="W774" s="1" t="s">
        <v>2045</v>
      </c>
      <c r="X774" s="1">
        <v>1</v>
      </c>
    </row>
    <row r="775" spans="1:24" hidden="1" x14ac:dyDescent="0.35">
      <c r="A775" s="1" t="s">
        <v>40</v>
      </c>
      <c r="B775" s="1" t="s">
        <v>1456</v>
      </c>
      <c r="C775" s="1" t="s">
        <v>2347</v>
      </c>
      <c r="D775" s="1"/>
      <c r="E775" s="1"/>
      <c r="F775" s="1" t="s">
        <v>1484</v>
      </c>
      <c r="G775" s="1" t="s">
        <v>1458</v>
      </c>
      <c r="H775" s="1" t="s">
        <v>22</v>
      </c>
      <c r="I775" s="1">
        <v>3</v>
      </c>
      <c r="J775" s="1" t="s">
        <v>1679</v>
      </c>
      <c r="K775" s="1">
        <v>1</v>
      </c>
      <c r="L775" s="1"/>
      <c r="M775" s="1">
        <v>3000</v>
      </c>
      <c r="N775" s="1">
        <v>125</v>
      </c>
      <c r="O775" s="1" t="s">
        <v>139</v>
      </c>
      <c r="P775" s="1" t="s">
        <v>1485</v>
      </c>
      <c r="Q775" s="1" t="b">
        <v>0</v>
      </c>
      <c r="R775" s="1" t="s">
        <v>1486</v>
      </c>
      <c r="S775" s="1"/>
      <c r="T775" s="1">
        <v>1</v>
      </c>
      <c r="U775" s="1"/>
      <c r="V775" s="1"/>
      <c r="W775" s="1" t="s">
        <v>2047</v>
      </c>
      <c r="X775" s="1">
        <v>1</v>
      </c>
    </row>
    <row r="776" spans="1:24" hidden="1" x14ac:dyDescent="0.35">
      <c r="A776" s="1" t="s">
        <v>40</v>
      </c>
      <c r="B776" s="1" t="s">
        <v>1456</v>
      </c>
      <c r="C776" s="1" t="s">
        <v>2348</v>
      </c>
      <c r="D776" s="1"/>
      <c r="E776" s="1"/>
      <c r="F776" s="1" t="s">
        <v>1484</v>
      </c>
      <c r="G776" s="1" t="s">
        <v>1458</v>
      </c>
      <c r="H776" s="1" t="s">
        <v>22</v>
      </c>
      <c r="I776" s="1">
        <v>2</v>
      </c>
      <c r="J776" s="1" t="s">
        <v>1679</v>
      </c>
      <c r="K776" s="1">
        <v>35</v>
      </c>
      <c r="L776" s="1"/>
      <c r="M776" s="1">
        <v>3000</v>
      </c>
      <c r="N776" s="1">
        <v>125</v>
      </c>
      <c r="O776" s="1" t="s">
        <v>139</v>
      </c>
      <c r="P776" s="1" t="s">
        <v>1485</v>
      </c>
      <c r="Q776" s="1" t="b">
        <v>0</v>
      </c>
      <c r="R776" s="1" t="s">
        <v>1486</v>
      </c>
      <c r="S776" s="1"/>
      <c r="T776" s="1">
        <v>1</v>
      </c>
      <c r="U776" s="1"/>
      <c r="V776" s="1"/>
      <c r="W776" s="1" t="s">
        <v>2047</v>
      </c>
      <c r="X776" s="1">
        <v>1</v>
      </c>
    </row>
    <row r="777" spans="1:24" x14ac:dyDescent="0.35">
      <c r="A777" s="1" t="s">
        <v>40</v>
      </c>
      <c r="B777" s="1" t="s">
        <v>1456</v>
      </c>
      <c r="C777" s="1" t="s">
        <v>2349</v>
      </c>
      <c r="D777" s="1"/>
      <c r="E777" s="1"/>
      <c r="F777" s="1" t="s">
        <v>1537</v>
      </c>
      <c r="G777" s="1"/>
      <c r="H777" s="1" t="s">
        <v>22</v>
      </c>
      <c r="I777" s="1">
        <v>3</v>
      </c>
      <c r="J777" s="1" t="s">
        <v>1679</v>
      </c>
      <c r="K777" s="1">
        <v>1200</v>
      </c>
      <c r="L777" s="1"/>
      <c r="M777" s="1">
        <v>3000</v>
      </c>
      <c r="N777" s="1">
        <v>125</v>
      </c>
      <c r="O777" s="1" t="s">
        <v>139</v>
      </c>
      <c r="P777" s="1" t="s">
        <v>1485</v>
      </c>
      <c r="Q777" s="1" t="b">
        <v>0</v>
      </c>
      <c r="R777" s="1" t="s">
        <v>1486</v>
      </c>
      <c r="S777" s="1"/>
      <c r="T777" s="1">
        <v>1</v>
      </c>
      <c r="U777" s="1"/>
      <c r="V777" s="1"/>
      <c r="W777" s="1" t="s">
        <v>2221</v>
      </c>
      <c r="X777" s="1">
        <v>1</v>
      </c>
    </row>
    <row r="778" spans="1:24" hidden="1" x14ac:dyDescent="0.35">
      <c r="A778" s="1" t="s">
        <v>40</v>
      </c>
      <c r="B778" s="1" t="s">
        <v>1456</v>
      </c>
      <c r="C778" s="1" t="s">
        <v>2350</v>
      </c>
      <c r="D778" s="1"/>
      <c r="E778" s="1"/>
      <c r="F778" s="1" t="s">
        <v>1484</v>
      </c>
      <c r="G778" s="1" t="s">
        <v>1458</v>
      </c>
      <c r="H778" s="1" t="s">
        <v>22</v>
      </c>
      <c r="I778" s="1">
        <v>1</v>
      </c>
      <c r="J778" s="1" t="s">
        <v>1679</v>
      </c>
      <c r="K778" s="1">
        <v>10</v>
      </c>
      <c r="L778" s="1"/>
      <c r="M778" s="1">
        <v>3000</v>
      </c>
      <c r="N778" s="1">
        <v>125</v>
      </c>
      <c r="O778" s="1" t="s">
        <v>139</v>
      </c>
      <c r="P778" s="1" t="s">
        <v>1485</v>
      </c>
      <c r="Q778" s="1" t="b">
        <v>0</v>
      </c>
      <c r="R778" s="1" t="s">
        <v>1486</v>
      </c>
      <c r="S778" s="1"/>
      <c r="T778" s="1">
        <v>1</v>
      </c>
      <c r="U778" s="1"/>
      <c r="V778" s="1"/>
      <c r="W778" s="1" t="s">
        <v>2047</v>
      </c>
      <c r="X778" s="1">
        <v>1</v>
      </c>
    </row>
    <row r="779" spans="1:24" x14ac:dyDescent="0.35">
      <c r="A779" s="1" t="s">
        <v>40</v>
      </c>
      <c r="B779" s="1" t="s">
        <v>1456</v>
      </c>
      <c r="C779" s="1" t="s">
        <v>2351</v>
      </c>
      <c r="D779" s="1"/>
      <c r="E779" s="1"/>
      <c r="F779" s="1" t="s">
        <v>1537</v>
      </c>
      <c r="G779" s="1"/>
      <c r="H779" s="1" t="s">
        <v>22</v>
      </c>
      <c r="I779" s="1">
        <v>2</v>
      </c>
      <c r="J779" s="1" t="s">
        <v>1679</v>
      </c>
      <c r="K779" s="1">
        <v>800</v>
      </c>
      <c r="L779" s="1"/>
      <c r="M779" s="1">
        <v>3000</v>
      </c>
      <c r="N779" s="1">
        <v>125</v>
      </c>
      <c r="O779" s="1" t="s">
        <v>139</v>
      </c>
      <c r="P779" s="1" t="s">
        <v>1485</v>
      </c>
      <c r="Q779" s="1" t="b">
        <v>0</v>
      </c>
      <c r="R779" s="1" t="s">
        <v>1486</v>
      </c>
      <c r="S779" s="1"/>
      <c r="T779" s="1">
        <v>1</v>
      </c>
      <c r="U779" s="1"/>
      <c r="V779" s="1"/>
      <c r="W779" s="1" t="s">
        <v>2045</v>
      </c>
      <c r="X779" s="1">
        <v>1</v>
      </c>
    </row>
    <row r="780" spans="1:24" x14ac:dyDescent="0.35">
      <c r="A780" s="1" t="s">
        <v>40</v>
      </c>
      <c r="B780" s="1" t="s">
        <v>1456</v>
      </c>
      <c r="C780" s="1" t="s">
        <v>2352</v>
      </c>
      <c r="D780" s="1"/>
      <c r="E780" s="1"/>
      <c r="F780" s="1" t="s">
        <v>1537</v>
      </c>
      <c r="G780" s="1"/>
      <c r="H780" s="1" t="s">
        <v>22</v>
      </c>
      <c r="I780" s="1">
        <v>3</v>
      </c>
      <c r="J780" s="1" t="s">
        <v>1679</v>
      </c>
      <c r="K780" s="1">
        <v>10</v>
      </c>
      <c r="L780" s="1"/>
      <c r="M780" s="1">
        <v>3000</v>
      </c>
      <c r="N780" s="1">
        <v>125</v>
      </c>
      <c r="O780" s="1" t="s">
        <v>139</v>
      </c>
      <c r="P780" s="1" t="s">
        <v>1485</v>
      </c>
      <c r="Q780" s="1" t="b">
        <v>0</v>
      </c>
      <c r="R780" s="1" t="s">
        <v>1486</v>
      </c>
      <c r="S780" s="1"/>
      <c r="T780" s="1">
        <v>1</v>
      </c>
      <c r="U780" s="1"/>
      <c r="V780" s="1"/>
      <c r="W780" s="1" t="s">
        <v>2043</v>
      </c>
      <c r="X780" s="1">
        <v>1</v>
      </c>
    </row>
    <row r="781" spans="1:24" x14ac:dyDescent="0.35">
      <c r="A781" s="1" t="s">
        <v>40</v>
      </c>
      <c r="B781" s="1" t="s">
        <v>1456</v>
      </c>
      <c r="C781" s="1" t="s">
        <v>2353</v>
      </c>
      <c r="D781" s="1"/>
      <c r="E781" s="1"/>
      <c r="F781" s="1" t="s">
        <v>1537</v>
      </c>
      <c r="G781" s="1"/>
      <c r="H781" s="1" t="s">
        <v>22</v>
      </c>
      <c r="I781" s="1">
        <v>2</v>
      </c>
      <c r="J781" s="1" t="s">
        <v>1679</v>
      </c>
      <c r="K781" s="1">
        <v>25</v>
      </c>
      <c r="L781" s="1"/>
      <c r="M781" s="1">
        <v>3000</v>
      </c>
      <c r="N781" s="1">
        <v>125</v>
      </c>
      <c r="O781" s="1" t="s">
        <v>139</v>
      </c>
      <c r="P781" s="1" t="s">
        <v>1485</v>
      </c>
      <c r="Q781" s="1" t="b">
        <v>0</v>
      </c>
      <c r="R781" s="1" t="s">
        <v>1486</v>
      </c>
      <c r="S781" s="1"/>
      <c r="T781" s="1">
        <v>1</v>
      </c>
      <c r="U781" s="1"/>
      <c r="V781" s="1"/>
      <c r="W781" s="1" t="s">
        <v>2054</v>
      </c>
      <c r="X781" s="1">
        <v>1</v>
      </c>
    </row>
    <row r="782" spans="1:24" x14ac:dyDescent="0.35">
      <c r="A782" s="1" t="s">
        <v>40</v>
      </c>
      <c r="B782" s="1" t="s">
        <v>1456</v>
      </c>
      <c r="C782" s="1" t="s">
        <v>2354</v>
      </c>
      <c r="D782" s="1"/>
      <c r="E782" s="1"/>
      <c r="F782" s="1" t="s">
        <v>1537</v>
      </c>
      <c r="G782" s="1"/>
      <c r="H782" s="1" t="s">
        <v>22</v>
      </c>
      <c r="I782" s="1">
        <v>1</v>
      </c>
      <c r="J782" s="1" t="s">
        <v>1679</v>
      </c>
      <c r="K782" s="1">
        <v>1</v>
      </c>
      <c r="L782" s="1"/>
      <c r="M782" s="1">
        <v>3000</v>
      </c>
      <c r="N782" s="1">
        <v>125</v>
      </c>
      <c r="O782" s="1" t="s">
        <v>139</v>
      </c>
      <c r="P782" s="1" t="s">
        <v>1485</v>
      </c>
      <c r="Q782" s="1" t="b">
        <v>0</v>
      </c>
      <c r="R782" s="1" t="s">
        <v>1486</v>
      </c>
      <c r="S782" s="1"/>
      <c r="T782" s="1">
        <v>1</v>
      </c>
      <c r="U782" s="1"/>
      <c r="V782" s="1"/>
      <c r="W782" s="1" t="s">
        <v>2043</v>
      </c>
      <c r="X782" s="1">
        <v>1</v>
      </c>
    </row>
    <row r="783" spans="1:24" x14ac:dyDescent="0.35">
      <c r="A783" s="1" t="s">
        <v>40</v>
      </c>
      <c r="B783" s="1" t="s">
        <v>1456</v>
      </c>
      <c r="C783" s="1" t="s">
        <v>2355</v>
      </c>
      <c r="D783" s="1"/>
      <c r="E783" s="1"/>
      <c r="F783" s="1" t="s">
        <v>1537</v>
      </c>
      <c r="G783" s="1"/>
      <c r="H783" s="1" t="s">
        <v>22</v>
      </c>
      <c r="I783" s="1">
        <v>2</v>
      </c>
      <c r="J783" s="1" t="s">
        <v>1679</v>
      </c>
      <c r="K783" s="1">
        <v>100</v>
      </c>
      <c r="L783" s="1"/>
      <c r="M783" s="1">
        <v>3000</v>
      </c>
      <c r="N783" s="1">
        <v>125</v>
      </c>
      <c r="O783" s="1" t="s">
        <v>139</v>
      </c>
      <c r="P783" s="1" t="s">
        <v>1485</v>
      </c>
      <c r="Q783" s="1" t="b">
        <v>0</v>
      </c>
      <c r="R783" s="1" t="s">
        <v>1486</v>
      </c>
      <c r="S783" s="1"/>
      <c r="T783" s="1">
        <v>1</v>
      </c>
      <c r="U783" s="1"/>
      <c r="V783" s="1"/>
      <c r="W783" s="1" t="s">
        <v>2045</v>
      </c>
      <c r="X783" s="1">
        <v>1</v>
      </c>
    </row>
    <row r="784" spans="1:24" hidden="1" x14ac:dyDescent="0.35">
      <c r="A784" s="1" t="s">
        <v>40</v>
      </c>
      <c r="B784" s="1" t="s">
        <v>1456</v>
      </c>
      <c r="C784" s="1" t="s">
        <v>2356</v>
      </c>
      <c r="D784" s="1"/>
      <c r="E784" s="1"/>
      <c r="F784" s="1" t="s">
        <v>1484</v>
      </c>
      <c r="G784" s="1" t="s">
        <v>1458</v>
      </c>
      <c r="H784" s="1" t="s">
        <v>22</v>
      </c>
      <c r="I784" s="1">
        <v>3</v>
      </c>
      <c r="J784" s="1" t="s">
        <v>1679</v>
      </c>
      <c r="K784" s="1">
        <v>35</v>
      </c>
      <c r="L784" s="1"/>
      <c r="M784" s="1">
        <v>3000</v>
      </c>
      <c r="N784" s="1">
        <v>125</v>
      </c>
      <c r="O784" s="1" t="s">
        <v>139</v>
      </c>
      <c r="P784" s="1" t="s">
        <v>1485</v>
      </c>
      <c r="Q784" s="1" t="b">
        <v>0</v>
      </c>
      <c r="R784" s="1" t="s">
        <v>1486</v>
      </c>
      <c r="S784" s="1"/>
      <c r="T784" s="1">
        <v>1</v>
      </c>
      <c r="U784" s="1"/>
      <c r="V784" s="1"/>
      <c r="W784" s="1" t="s">
        <v>2047</v>
      </c>
      <c r="X784" s="1">
        <v>1</v>
      </c>
    </row>
    <row r="785" spans="1:24" x14ac:dyDescent="0.35">
      <c r="A785" s="1" t="s">
        <v>40</v>
      </c>
      <c r="B785" s="1" t="s">
        <v>1456</v>
      </c>
      <c r="C785" s="1" t="s">
        <v>2357</v>
      </c>
      <c r="D785" s="1"/>
      <c r="E785" s="1"/>
      <c r="F785" s="1" t="s">
        <v>1537</v>
      </c>
      <c r="G785" s="1"/>
      <c r="H785" s="1" t="s">
        <v>22</v>
      </c>
      <c r="I785" s="1">
        <v>3</v>
      </c>
      <c r="J785" s="1" t="s">
        <v>1679</v>
      </c>
      <c r="K785" s="1">
        <v>4</v>
      </c>
      <c r="L785" s="1"/>
      <c r="M785" s="1">
        <v>3000</v>
      </c>
      <c r="N785" s="1">
        <v>125</v>
      </c>
      <c r="O785" s="1" t="s">
        <v>139</v>
      </c>
      <c r="P785" s="1" t="s">
        <v>1485</v>
      </c>
      <c r="Q785" s="1" t="b">
        <v>0</v>
      </c>
      <c r="R785" s="1" t="s">
        <v>1486</v>
      </c>
      <c r="S785" s="1"/>
      <c r="T785" s="1">
        <v>1</v>
      </c>
      <c r="U785" s="1"/>
      <c r="V785" s="1"/>
      <c r="W785" s="1" t="s">
        <v>2045</v>
      </c>
      <c r="X785" s="1">
        <v>1</v>
      </c>
    </row>
    <row r="786" spans="1:24" x14ac:dyDescent="0.35">
      <c r="A786" s="1" t="s">
        <v>40</v>
      </c>
      <c r="B786" s="1" t="s">
        <v>1456</v>
      </c>
      <c r="C786" s="1" t="s">
        <v>2358</v>
      </c>
      <c r="D786" s="1"/>
      <c r="E786" s="1"/>
      <c r="F786" s="1" t="s">
        <v>1537</v>
      </c>
      <c r="G786" s="1"/>
      <c r="H786" s="1" t="s">
        <v>22</v>
      </c>
      <c r="I786" s="1">
        <v>1</v>
      </c>
      <c r="J786" s="1" t="s">
        <v>1679</v>
      </c>
      <c r="K786" s="1">
        <v>50</v>
      </c>
      <c r="L786" s="1"/>
      <c r="M786" s="1">
        <v>3000</v>
      </c>
      <c r="N786" s="1">
        <v>125</v>
      </c>
      <c r="O786" s="1" t="s">
        <v>139</v>
      </c>
      <c r="P786" s="1" t="s">
        <v>1485</v>
      </c>
      <c r="Q786" s="1" t="b">
        <v>0</v>
      </c>
      <c r="R786" s="1" t="s">
        <v>1486</v>
      </c>
      <c r="S786" s="1"/>
      <c r="T786" s="1">
        <v>1</v>
      </c>
      <c r="U786" s="1"/>
      <c r="V786" s="1"/>
      <c r="W786" s="1" t="s">
        <v>2054</v>
      </c>
      <c r="X786" s="1">
        <v>1</v>
      </c>
    </row>
    <row r="787" spans="1:24" hidden="1" x14ac:dyDescent="0.35">
      <c r="A787" s="1" t="s">
        <v>40</v>
      </c>
      <c r="B787" s="1" t="s">
        <v>1456</v>
      </c>
      <c r="C787" s="1" t="s">
        <v>2359</v>
      </c>
      <c r="D787" s="1"/>
      <c r="E787" s="1"/>
      <c r="F787" s="1" t="s">
        <v>1484</v>
      </c>
      <c r="G787" s="1" t="s">
        <v>1458</v>
      </c>
      <c r="H787" s="1" t="s">
        <v>22</v>
      </c>
      <c r="I787" s="1">
        <v>1</v>
      </c>
      <c r="J787" s="1" t="s">
        <v>1679</v>
      </c>
      <c r="K787" s="1">
        <v>1200</v>
      </c>
      <c r="L787" s="1"/>
      <c r="M787" s="1">
        <v>8000</v>
      </c>
      <c r="N787" s="1">
        <v>125</v>
      </c>
      <c r="O787" s="1" t="s">
        <v>139</v>
      </c>
      <c r="P787" s="1" t="s">
        <v>1485</v>
      </c>
      <c r="Q787" s="1" t="b">
        <v>0</v>
      </c>
      <c r="R787" s="1" t="s">
        <v>1486</v>
      </c>
      <c r="S787" s="1"/>
      <c r="T787" s="1">
        <v>1</v>
      </c>
      <c r="U787" s="1"/>
      <c r="V787" s="1"/>
      <c r="W787" s="1" t="s">
        <v>2047</v>
      </c>
      <c r="X787" s="1">
        <v>1</v>
      </c>
    </row>
    <row r="788" spans="1:24" x14ac:dyDescent="0.35">
      <c r="A788" s="1" t="s">
        <v>40</v>
      </c>
      <c r="B788" s="1" t="s">
        <v>1456</v>
      </c>
      <c r="C788" s="1" t="s">
        <v>2360</v>
      </c>
      <c r="D788" s="1"/>
      <c r="E788" s="1"/>
      <c r="F788" s="1" t="s">
        <v>1537</v>
      </c>
      <c r="G788" s="1"/>
      <c r="H788" s="1" t="s">
        <v>22</v>
      </c>
      <c r="I788" s="1">
        <v>1</v>
      </c>
      <c r="J788" s="1" t="s">
        <v>1679</v>
      </c>
      <c r="K788" s="1">
        <v>1200</v>
      </c>
      <c r="L788" s="1"/>
      <c r="M788" s="1">
        <v>3000</v>
      </c>
      <c r="N788" s="1">
        <v>125</v>
      </c>
      <c r="O788" s="1" t="s">
        <v>139</v>
      </c>
      <c r="P788" s="1" t="s">
        <v>1485</v>
      </c>
      <c r="Q788" s="1" t="b">
        <v>0</v>
      </c>
      <c r="R788" s="1" t="s">
        <v>1486</v>
      </c>
      <c r="S788" s="1"/>
      <c r="T788" s="1">
        <v>1</v>
      </c>
      <c r="U788" s="1"/>
      <c r="V788" s="1"/>
      <c r="W788" s="1" t="s">
        <v>2054</v>
      </c>
      <c r="X788" s="1">
        <v>1</v>
      </c>
    </row>
    <row r="789" spans="1:24" x14ac:dyDescent="0.35">
      <c r="A789" s="1" t="s">
        <v>40</v>
      </c>
      <c r="B789" s="1" t="s">
        <v>1456</v>
      </c>
      <c r="C789" s="1" t="s">
        <v>2361</v>
      </c>
      <c r="D789" s="1"/>
      <c r="E789" s="1"/>
      <c r="F789" s="1" t="s">
        <v>1537</v>
      </c>
      <c r="G789" s="1"/>
      <c r="H789" s="1" t="s">
        <v>22</v>
      </c>
      <c r="I789" s="1">
        <v>3</v>
      </c>
      <c r="J789" s="1" t="s">
        <v>1679</v>
      </c>
      <c r="K789" s="1">
        <v>100</v>
      </c>
      <c r="L789" s="1"/>
      <c r="M789" s="1">
        <v>3000</v>
      </c>
      <c r="N789" s="1">
        <v>125</v>
      </c>
      <c r="O789" s="1" t="s">
        <v>139</v>
      </c>
      <c r="P789" s="1" t="s">
        <v>1485</v>
      </c>
      <c r="Q789" s="1" t="b">
        <v>0</v>
      </c>
      <c r="R789" s="1" t="s">
        <v>1486</v>
      </c>
      <c r="S789" s="1"/>
      <c r="T789" s="1">
        <v>1</v>
      </c>
      <c r="U789" s="1"/>
      <c r="V789" s="1"/>
      <c r="W789" s="1" t="s">
        <v>2054</v>
      </c>
      <c r="X789" s="1">
        <v>1</v>
      </c>
    </row>
    <row r="790" spans="1:24" x14ac:dyDescent="0.35">
      <c r="A790" s="1" t="s">
        <v>40</v>
      </c>
      <c r="B790" s="1" t="s">
        <v>1456</v>
      </c>
      <c r="C790" s="1" t="s">
        <v>2362</v>
      </c>
      <c r="D790" s="1"/>
      <c r="E790" s="1"/>
      <c r="F790" s="1" t="s">
        <v>1537</v>
      </c>
      <c r="G790" s="1"/>
      <c r="H790" s="1" t="s">
        <v>22</v>
      </c>
      <c r="I790" s="1">
        <v>1</v>
      </c>
      <c r="J790" s="1" t="s">
        <v>1679</v>
      </c>
      <c r="K790" s="1">
        <v>1200</v>
      </c>
      <c r="L790" s="1"/>
      <c r="M790" s="1">
        <v>3000</v>
      </c>
      <c r="N790" s="1">
        <v>125</v>
      </c>
      <c r="O790" s="1" t="s">
        <v>139</v>
      </c>
      <c r="P790" s="1" t="s">
        <v>1485</v>
      </c>
      <c r="Q790" s="1" t="b">
        <v>0</v>
      </c>
      <c r="R790" s="1" t="s">
        <v>1486</v>
      </c>
      <c r="S790" s="1"/>
      <c r="T790" s="1">
        <v>1</v>
      </c>
      <c r="U790" s="1"/>
      <c r="V790" s="1"/>
      <c r="W790" s="1" t="s">
        <v>2045</v>
      </c>
      <c r="X790" s="1">
        <v>1</v>
      </c>
    </row>
    <row r="791" spans="1:24" x14ac:dyDescent="0.35">
      <c r="A791" s="1" t="s">
        <v>40</v>
      </c>
      <c r="B791" s="1" t="s">
        <v>1456</v>
      </c>
      <c r="C791" s="1" t="s">
        <v>2363</v>
      </c>
      <c r="D791" s="1"/>
      <c r="E791" s="1"/>
      <c r="F791" s="1" t="s">
        <v>1537</v>
      </c>
      <c r="G791" s="1"/>
      <c r="H791" s="1" t="s">
        <v>22</v>
      </c>
      <c r="I791" s="1">
        <v>3</v>
      </c>
      <c r="J791" s="1" t="s">
        <v>1679</v>
      </c>
      <c r="K791" s="1">
        <v>1000</v>
      </c>
      <c r="L791" s="1"/>
      <c r="M791" s="1">
        <v>3000</v>
      </c>
      <c r="N791" s="1">
        <v>125</v>
      </c>
      <c r="O791" s="1" t="s">
        <v>139</v>
      </c>
      <c r="P791" s="1" t="s">
        <v>1485</v>
      </c>
      <c r="Q791" s="1" t="b">
        <v>0</v>
      </c>
      <c r="R791" s="1" t="s">
        <v>1486</v>
      </c>
      <c r="S791" s="1"/>
      <c r="T791" s="1">
        <v>1</v>
      </c>
      <c r="U791" s="1"/>
      <c r="V791" s="1"/>
      <c r="W791" s="1" t="s">
        <v>2051</v>
      </c>
      <c r="X791" s="1">
        <v>1</v>
      </c>
    </row>
    <row r="792" spans="1:24" x14ac:dyDescent="0.35">
      <c r="A792" s="1" t="s">
        <v>40</v>
      </c>
      <c r="B792" s="1" t="s">
        <v>1456</v>
      </c>
      <c r="C792" s="1" t="s">
        <v>2364</v>
      </c>
      <c r="D792" s="1"/>
      <c r="E792" s="1"/>
      <c r="F792" s="1" t="s">
        <v>1537</v>
      </c>
      <c r="G792" s="1"/>
      <c r="H792" s="1" t="s">
        <v>22</v>
      </c>
      <c r="I792" s="1">
        <v>2</v>
      </c>
      <c r="J792" s="1" t="s">
        <v>1679</v>
      </c>
      <c r="K792" s="1">
        <v>800</v>
      </c>
      <c r="L792" s="1"/>
      <c r="M792" s="1">
        <v>3000</v>
      </c>
      <c r="N792" s="1">
        <v>125</v>
      </c>
      <c r="O792" s="1" t="s">
        <v>139</v>
      </c>
      <c r="P792" s="1" t="s">
        <v>1485</v>
      </c>
      <c r="Q792" s="1" t="b">
        <v>0</v>
      </c>
      <c r="R792" s="1" t="s">
        <v>1486</v>
      </c>
      <c r="S792" s="1"/>
      <c r="T792" s="1">
        <v>1</v>
      </c>
      <c r="U792" s="1"/>
      <c r="V792" s="1"/>
      <c r="W792" s="1" t="s">
        <v>2043</v>
      </c>
      <c r="X792" s="1">
        <v>1</v>
      </c>
    </row>
    <row r="793" spans="1:24" x14ac:dyDescent="0.35">
      <c r="A793" s="1" t="s">
        <v>40</v>
      </c>
      <c r="B793" s="1" t="s">
        <v>1456</v>
      </c>
      <c r="C793" s="1" t="s">
        <v>2365</v>
      </c>
      <c r="D793" s="1"/>
      <c r="E793" s="1"/>
      <c r="F793" s="1" t="s">
        <v>1537</v>
      </c>
      <c r="G793" s="1"/>
      <c r="H793" s="1" t="s">
        <v>22</v>
      </c>
      <c r="I793" s="1">
        <v>3</v>
      </c>
      <c r="J793" s="1" t="s">
        <v>1679</v>
      </c>
      <c r="K793" s="1">
        <v>400</v>
      </c>
      <c r="L793" s="1"/>
      <c r="M793" s="1">
        <v>3000</v>
      </c>
      <c r="N793" s="1">
        <v>125</v>
      </c>
      <c r="O793" s="1" t="s">
        <v>139</v>
      </c>
      <c r="P793" s="1" t="s">
        <v>1485</v>
      </c>
      <c r="Q793" s="1" t="b">
        <v>0</v>
      </c>
      <c r="R793" s="1" t="s">
        <v>1486</v>
      </c>
      <c r="S793" s="1"/>
      <c r="T793" s="1">
        <v>1</v>
      </c>
      <c r="U793" s="1"/>
      <c r="V793" s="1"/>
      <c r="W793" s="1" t="s">
        <v>2043</v>
      </c>
      <c r="X793" s="1">
        <v>1</v>
      </c>
    </row>
    <row r="794" spans="1:24" x14ac:dyDescent="0.35">
      <c r="A794" s="1" t="s">
        <v>40</v>
      </c>
      <c r="B794" s="1" t="s">
        <v>1456</v>
      </c>
      <c r="C794" s="1" t="s">
        <v>2366</v>
      </c>
      <c r="D794" s="1"/>
      <c r="E794" s="1"/>
      <c r="F794" s="1" t="s">
        <v>1537</v>
      </c>
      <c r="G794" s="1"/>
      <c r="H794" s="1" t="s">
        <v>22</v>
      </c>
      <c r="I794" s="1">
        <v>2</v>
      </c>
      <c r="J794" s="1" t="s">
        <v>1679</v>
      </c>
      <c r="K794" s="1">
        <v>100</v>
      </c>
      <c r="L794" s="1"/>
      <c r="M794" s="1">
        <v>3000</v>
      </c>
      <c r="N794" s="1">
        <v>125</v>
      </c>
      <c r="O794" s="1" t="s">
        <v>139</v>
      </c>
      <c r="P794" s="1" t="s">
        <v>1485</v>
      </c>
      <c r="Q794" s="1" t="b">
        <v>0</v>
      </c>
      <c r="R794" s="1" t="s">
        <v>1486</v>
      </c>
      <c r="S794" s="1"/>
      <c r="T794" s="1">
        <v>1</v>
      </c>
      <c r="U794" s="1"/>
      <c r="V794" s="1"/>
      <c r="W794" s="1" t="s">
        <v>2043</v>
      </c>
      <c r="X794" s="1">
        <v>1</v>
      </c>
    </row>
    <row r="795" spans="1:24" x14ac:dyDescent="0.35">
      <c r="A795" s="1" t="s">
        <v>40</v>
      </c>
      <c r="B795" s="1" t="s">
        <v>1456</v>
      </c>
      <c r="C795" s="1" t="s">
        <v>2367</v>
      </c>
      <c r="D795" s="1"/>
      <c r="E795" s="1"/>
      <c r="F795" s="1" t="s">
        <v>1537</v>
      </c>
      <c r="G795" s="1"/>
      <c r="H795" s="1" t="s">
        <v>22</v>
      </c>
      <c r="I795" s="1">
        <v>2</v>
      </c>
      <c r="J795" s="1" t="s">
        <v>1679</v>
      </c>
      <c r="K795" s="1">
        <v>25</v>
      </c>
      <c r="L795" s="1"/>
      <c r="M795" s="1">
        <v>3000</v>
      </c>
      <c r="N795" s="1">
        <v>125</v>
      </c>
      <c r="O795" s="1" t="s">
        <v>139</v>
      </c>
      <c r="P795" s="1" t="s">
        <v>1485</v>
      </c>
      <c r="Q795" s="1" t="b">
        <v>0</v>
      </c>
      <c r="R795" s="1" t="s">
        <v>1486</v>
      </c>
      <c r="S795" s="1"/>
      <c r="T795" s="1">
        <v>1</v>
      </c>
      <c r="U795" s="1"/>
      <c r="V795" s="1"/>
      <c r="W795" s="1" t="s">
        <v>2045</v>
      </c>
      <c r="X795" s="1">
        <v>1</v>
      </c>
    </row>
    <row r="796" spans="1:24" x14ac:dyDescent="0.35">
      <c r="A796" s="1" t="s">
        <v>40</v>
      </c>
      <c r="B796" s="1" t="s">
        <v>1456</v>
      </c>
      <c r="C796" s="1" t="s">
        <v>2368</v>
      </c>
      <c r="D796" s="1"/>
      <c r="E796" s="1"/>
      <c r="F796" s="1" t="s">
        <v>1537</v>
      </c>
      <c r="G796" s="1"/>
      <c r="H796" s="1" t="s">
        <v>22</v>
      </c>
      <c r="I796" s="1">
        <v>3</v>
      </c>
      <c r="J796" s="1" t="s">
        <v>1679</v>
      </c>
      <c r="K796" s="1">
        <v>2500</v>
      </c>
      <c r="L796" s="1"/>
      <c r="M796" s="1">
        <v>3000</v>
      </c>
      <c r="N796" s="1">
        <v>125</v>
      </c>
      <c r="O796" s="1" t="s">
        <v>139</v>
      </c>
      <c r="P796" s="1" t="s">
        <v>1485</v>
      </c>
      <c r="Q796" s="1" t="b">
        <v>0</v>
      </c>
      <c r="R796" s="1" t="s">
        <v>1486</v>
      </c>
      <c r="S796" s="1"/>
      <c r="T796" s="1">
        <v>1</v>
      </c>
      <c r="U796" s="1"/>
      <c r="V796" s="1"/>
      <c r="W796" s="1" t="s">
        <v>2045</v>
      </c>
      <c r="X796" s="1">
        <v>1</v>
      </c>
    </row>
    <row r="797" spans="1:24" x14ac:dyDescent="0.35">
      <c r="A797" s="1" t="s">
        <v>40</v>
      </c>
      <c r="B797" s="1" t="s">
        <v>1456</v>
      </c>
      <c r="C797" s="1" t="s">
        <v>2369</v>
      </c>
      <c r="D797" s="1"/>
      <c r="E797" s="1"/>
      <c r="F797" s="1" t="s">
        <v>1537</v>
      </c>
      <c r="G797" s="1"/>
      <c r="H797" s="1" t="s">
        <v>22</v>
      </c>
      <c r="I797" s="1">
        <v>3</v>
      </c>
      <c r="J797" s="1" t="s">
        <v>1679</v>
      </c>
      <c r="K797" s="1">
        <v>10</v>
      </c>
      <c r="L797" s="1"/>
      <c r="M797" s="1">
        <v>3000</v>
      </c>
      <c r="N797" s="1">
        <v>125</v>
      </c>
      <c r="O797" s="1" t="s">
        <v>139</v>
      </c>
      <c r="P797" s="1" t="s">
        <v>1485</v>
      </c>
      <c r="Q797" s="1" t="b">
        <v>0</v>
      </c>
      <c r="R797" s="1" t="s">
        <v>1486</v>
      </c>
      <c r="S797" s="1"/>
      <c r="T797" s="1">
        <v>1</v>
      </c>
      <c r="U797" s="1"/>
      <c r="V797" s="1"/>
      <c r="W797" s="1" t="s">
        <v>2045</v>
      </c>
      <c r="X797" s="1">
        <v>1</v>
      </c>
    </row>
    <row r="798" spans="1:24" hidden="1" x14ac:dyDescent="0.35">
      <c r="A798" s="1" t="s">
        <v>40</v>
      </c>
      <c r="B798" s="1" t="s">
        <v>1214</v>
      </c>
      <c r="C798" s="1" t="s">
        <v>2370</v>
      </c>
      <c r="D798" s="1"/>
      <c r="E798" s="1"/>
      <c r="F798" s="1" t="s">
        <v>1484</v>
      </c>
      <c r="G798" s="1" t="s">
        <v>1223</v>
      </c>
      <c r="H798" s="1" t="s">
        <v>22</v>
      </c>
      <c r="I798" s="1" t="s">
        <v>119</v>
      </c>
      <c r="J798" s="1" t="s">
        <v>634</v>
      </c>
      <c r="K798" s="1">
        <v>128</v>
      </c>
      <c r="L798" s="1"/>
      <c r="M798" s="1">
        <v>500</v>
      </c>
      <c r="N798" s="1">
        <v>100</v>
      </c>
      <c r="O798" s="1" t="s">
        <v>139</v>
      </c>
      <c r="P798" s="1" t="s">
        <v>1485</v>
      </c>
      <c r="Q798" s="1" t="b">
        <v>1</v>
      </c>
      <c r="R798" s="1" t="s">
        <v>1486</v>
      </c>
      <c r="S798" s="1" t="s">
        <v>633</v>
      </c>
      <c r="T798" s="1"/>
      <c r="U798" s="1"/>
      <c r="V798" s="1" t="s">
        <v>758</v>
      </c>
      <c r="W798" s="1" t="s">
        <v>1227</v>
      </c>
      <c r="X798" s="1">
        <v>1</v>
      </c>
    </row>
    <row r="799" spans="1:24" hidden="1" x14ac:dyDescent="0.35">
      <c r="A799" s="1" t="s">
        <v>40</v>
      </c>
      <c r="B799" s="1" t="s">
        <v>1214</v>
      </c>
      <c r="C799" s="1" t="s">
        <v>2371</v>
      </c>
      <c r="D799" s="1"/>
      <c r="E799" s="1"/>
      <c r="F799" s="1" t="s">
        <v>1484</v>
      </c>
      <c r="G799" s="1" t="s">
        <v>1228</v>
      </c>
      <c r="H799" s="1" t="s">
        <v>22</v>
      </c>
      <c r="I799" s="1" t="s">
        <v>119</v>
      </c>
      <c r="J799" s="1" t="s">
        <v>634</v>
      </c>
      <c r="K799" s="1">
        <v>128</v>
      </c>
      <c r="L799" s="1"/>
      <c r="M799" s="1">
        <v>500</v>
      </c>
      <c r="N799" s="1">
        <v>100</v>
      </c>
      <c r="O799" s="1" t="s">
        <v>139</v>
      </c>
      <c r="P799" s="1" t="s">
        <v>1485</v>
      </c>
      <c r="Q799" s="1" t="b">
        <v>1</v>
      </c>
      <c r="R799" s="1" t="s">
        <v>1486</v>
      </c>
      <c r="S799" s="1" t="s">
        <v>633</v>
      </c>
      <c r="T799" s="1"/>
      <c r="U799" s="1"/>
      <c r="V799" s="1" t="s">
        <v>758</v>
      </c>
      <c r="W799" s="1" t="s">
        <v>1231</v>
      </c>
      <c r="X799" s="1">
        <v>1</v>
      </c>
    </row>
    <row r="800" spans="1:24" hidden="1" x14ac:dyDescent="0.35">
      <c r="A800" s="1" t="s">
        <v>40</v>
      </c>
      <c r="B800" s="1" t="s">
        <v>1214</v>
      </c>
      <c r="C800" s="1" t="s">
        <v>2372</v>
      </c>
      <c r="D800" s="1"/>
      <c r="E800" s="1"/>
      <c r="F800" s="1" t="s">
        <v>1484</v>
      </c>
      <c r="G800" s="1" t="s">
        <v>1215</v>
      </c>
      <c r="H800" s="1" t="s">
        <v>22</v>
      </c>
      <c r="I800" s="1">
        <v>3</v>
      </c>
      <c r="J800" s="1" t="s">
        <v>638</v>
      </c>
      <c r="K800" s="1">
        <v>1000</v>
      </c>
      <c r="L800" s="1"/>
      <c r="M800" s="1">
        <v>500</v>
      </c>
      <c r="N800" s="1">
        <v>60</v>
      </c>
      <c r="O800" s="1" t="s">
        <v>139</v>
      </c>
      <c r="P800" s="1" t="s">
        <v>1485</v>
      </c>
      <c r="Q800" s="1" t="b">
        <v>0</v>
      </c>
      <c r="R800" s="1" t="s">
        <v>1486</v>
      </c>
      <c r="S800" s="1"/>
      <c r="T800" s="1"/>
      <c r="U800" s="1"/>
      <c r="V800" s="1"/>
      <c r="W800" s="1" t="s">
        <v>2373</v>
      </c>
      <c r="X800" s="1">
        <v>1</v>
      </c>
    </row>
    <row r="801" spans="1:24" hidden="1" x14ac:dyDescent="0.35">
      <c r="A801" s="1" t="s">
        <v>40</v>
      </c>
      <c r="B801" s="1" t="s">
        <v>1092</v>
      </c>
      <c r="C801" s="1" t="s">
        <v>2374</v>
      </c>
      <c r="D801" s="1"/>
      <c r="E801" s="1"/>
      <c r="F801" s="1" t="s">
        <v>1484</v>
      </c>
      <c r="G801" s="1" t="s">
        <v>1241</v>
      </c>
      <c r="H801" s="1" t="s">
        <v>22</v>
      </c>
      <c r="I801" s="1" t="s">
        <v>119</v>
      </c>
      <c r="J801" s="1" t="s">
        <v>690</v>
      </c>
      <c r="K801" s="1">
        <v>500</v>
      </c>
      <c r="L801" s="1" t="s">
        <v>1508</v>
      </c>
      <c r="M801" s="1">
        <v>2300</v>
      </c>
      <c r="N801" s="1">
        <v>150</v>
      </c>
      <c r="O801" s="1" t="s">
        <v>139</v>
      </c>
      <c r="P801" s="1" t="s">
        <v>1485</v>
      </c>
      <c r="Q801" s="1" t="b">
        <v>0</v>
      </c>
      <c r="R801" s="1" t="s">
        <v>1486</v>
      </c>
      <c r="S801" s="1" t="s">
        <v>734</v>
      </c>
      <c r="T801" s="1"/>
      <c r="U801" s="1"/>
      <c r="V801" s="1" t="s">
        <v>758</v>
      </c>
      <c r="W801" s="1" t="s">
        <v>1245</v>
      </c>
      <c r="X801" s="1">
        <v>1</v>
      </c>
    </row>
    <row r="802" spans="1:24" hidden="1" x14ac:dyDescent="0.35">
      <c r="A802" s="1" t="s">
        <v>40</v>
      </c>
      <c r="B802" s="1" t="s">
        <v>1092</v>
      </c>
      <c r="C802" s="1" t="s">
        <v>2375</v>
      </c>
      <c r="D802" s="1"/>
      <c r="E802" s="1"/>
      <c r="F802" s="1" t="s">
        <v>1502</v>
      </c>
      <c r="G802" s="1" t="s">
        <v>1232</v>
      </c>
      <c r="H802" s="1" t="s">
        <v>22</v>
      </c>
      <c r="I802" s="1" t="s">
        <v>119</v>
      </c>
      <c r="J802" s="1" t="s">
        <v>690</v>
      </c>
      <c r="K802" s="1">
        <v>30</v>
      </c>
      <c r="L802" s="1" t="s">
        <v>1489</v>
      </c>
      <c r="M802" s="1">
        <v>120</v>
      </c>
      <c r="N802" s="1">
        <v>25</v>
      </c>
      <c r="O802" s="1" t="s">
        <v>139</v>
      </c>
      <c r="P802" s="1" t="s">
        <v>1485</v>
      </c>
      <c r="Q802" s="1" t="b">
        <v>1</v>
      </c>
      <c r="R802" s="1" t="s">
        <v>1486</v>
      </c>
      <c r="S802" s="1" t="s">
        <v>734</v>
      </c>
      <c r="T802" s="1"/>
      <c r="U802" s="1"/>
      <c r="V802" s="1" t="s">
        <v>691</v>
      </c>
      <c r="W802" s="1" t="s">
        <v>1240</v>
      </c>
      <c r="X802" s="1">
        <v>1</v>
      </c>
    </row>
    <row r="803" spans="1:24" hidden="1" x14ac:dyDescent="0.35">
      <c r="A803" s="1" t="s">
        <v>40</v>
      </c>
      <c r="B803" s="1" t="s">
        <v>1092</v>
      </c>
      <c r="C803" s="1" t="s">
        <v>2376</v>
      </c>
      <c r="D803" s="1"/>
      <c r="E803" s="1"/>
      <c r="F803" s="1" t="s">
        <v>1484</v>
      </c>
      <c r="G803" s="1" t="s">
        <v>1093</v>
      </c>
      <c r="H803" s="1" t="s">
        <v>22</v>
      </c>
      <c r="I803" s="1" t="s">
        <v>119</v>
      </c>
      <c r="J803" s="1" t="s">
        <v>638</v>
      </c>
      <c r="K803" s="1">
        <v>64</v>
      </c>
      <c r="L803" s="1"/>
      <c r="M803" s="1">
        <v>500</v>
      </c>
      <c r="N803" s="1">
        <v>60</v>
      </c>
      <c r="O803" s="1" t="s">
        <v>139</v>
      </c>
      <c r="P803" s="1" t="s">
        <v>1485</v>
      </c>
      <c r="Q803" s="1" t="b">
        <v>1</v>
      </c>
      <c r="R803" s="1" t="s">
        <v>1486</v>
      </c>
      <c r="S803" s="1" t="s">
        <v>734</v>
      </c>
      <c r="T803" s="1"/>
      <c r="U803" s="1"/>
      <c r="V803" s="1" t="s">
        <v>691</v>
      </c>
      <c r="W803" s="1" t="s">
        <v>1098</v>
      </c>
      <c r="X803" s="1">
        <v>1</v>
      </c>
    </row>
    <row r="804" spans="1:24" hidden="1" x14ac:dyDescent="0.35">
      <c r="A804" s="1" t="s">
        <v>40</v>
      </c>
      <c r="B804" s="1" t="s">
        <v>1092</v>
      </c>
      <c r="C804" s="1" t="s">
        <v>2377</v>
      </c>
      <c r="D804" s="1"/>
      <c r="E804" s="1"/>
      <c r="F804" s="1" t="s">
        <v>1484</v>
      </c>
      <c r="G804" s="1" t="s">
        <v>1246</v>
      </c>
      <c r="H804" s="1" t="s">
        <v>22</v>
      </c>
      <c r="I804" s="1" t="s">
        <v>119</v>
      </c>
      <c r="J804" s="1" t="s">
        <v>634</v>
      </c>
      <c r="K804" s="1">
        <v>64</v>
      </c>
      <c r="L804" s="1"/>
      <c r="M804" s="1">
        <v>500</v>
      </c>
      <c r="N804" s="1">
        <v>100</v>
      </c>
      <c r="O804" s="1" t="s">
        <v>139</v>
      </c>
      <c r="P804" s="1" t="s">
        <v>1485</v>
      </c>
      <c r="Q804" s="1" t="b">
        <v>1</v>
      </c>
      <c r="R804" s="1" t="s">
        <v>1486</v>
      </c>
      <c r="S804" s="1" t="s">
        <v>734</v>
      </c>
      <c r="T804" s="1"/>
      <c r="U804" s="1"/>
      <c r="V804" s="1" t="s">
        <v>691</v>
      </c>
      <c r="W804" s="1" t="s">
        <v>1249</v>
      </c>
      <c r="X804" s="1">
        <v>1</v>
      </c>
    </row>
    <row r="805" spans="1:24" hidden="1" x14ac:dyDescent="0.35">
      <c r="A805" s="1" t="s">
        <v>40</v>
      </c>
      <c r="B805" s="1" t="s">
        <v>1099</v>
      </c>
      <c r="C805" s="1" t="s">
        <v>2378</v>
      </c>
      <c r="D805" s="1"/>
      <c r="E805" s="1"/>
      <c r="F805" s="1" t="s">
        <v>1484</v>
      </c>
      <c r="G805" s="1" t="s">
        <v>1305</v>
      </c>
      <c r="H805" s="1" t="s">
        <v>22</v>
      </c>
      <c r="I805" s="1" t="s">
        <v>119</v>
      </c>
      <c r="J805" s="1" t="s">
        <v>690</v>
      </c>
      <c r="K805" s="1">
        <v>128</v>
      </c>
      <c r="L805" s="1" t="s">
        <v>1500</v>
      </c>
      <c r="M805" s="1">
        <v>500</v>
      </c>
      <c r="N805" s="1">
        <v>100</v>
      </c>
      <c r="O805" s="1" t="s">
        <v>139</v>
      </c>
      <c r="P805" s="1" t="s">
        <v>1485</v>
      </c>
      <c r="Q805" s="1" t="b">
        <v>0</v>
      </c>
      <c r="R805" s="1" t="s">
        <v>1486</v>
      </c>
      <c r="S805" s="1"/>
      <c r="T805" s="1"/>
      <c r="U805" s="1"/>
      <c r="V805" s="1"/>
      <c r="W805" s="1" t="s">
        <v>2379</v>
      </c>
      <c r="X805" s="1">
        <v>1</v>
      </c>
    </row>
    <row r="806" spans="1:24" hidden="1" x14ac:dyDescent="0.35">
      <c r="A806" s="1" t="s">
        <v>40</v>
      </c>
      <c r="B806" s="1" t="s">
        <v>1099</v>
      </c>
      <c r="C806" s="1" t="s">
        <v>2380</v>
      </c>
      <c r="D806" s="1"/>
      <c r="E806" s="1"/>
      <c r="F806" s="1" t="s">
        <v>1484</v>
      </c>
      <c r="G806" s="1" t="s">
        <v>1308</v>
      </c>
      <c r="H806" s="1" t="s">
        <v>22</v>
      </c>
      <c r="I806" s="1" t="s">
        <v>119</v>
      </c>
      <c r="J806" s="1" t="s">
        <v>690</v>
      </c>
      <c r="K806" s="1">
        <v>128</v>
      </c>
      <c r="L806" s="1" t="s">
        <v>1500</v>
      </c>
      <c r="M806" s="1">
        <v>500</v>
      </c>
      <c r="N806" s="1">
        <v>100</v>
      </c>
      <c r="O806" s="1" t="s">
        <v>139</v>
      </c>
      <c r="P806" s="1" t="s">
        <v>1485</v>
      </c>
      <c r="Q806" s="1" t="b">
        <v>0</v>
      </c>
      <c r="R806" s="1" t="s">
        <v>1486</v>
      </c>
      <c r="S806" s="1"/>
      <c r="T806" s="1"/>
      <c r="U806" s="1"/>
      <c r="V806" s="1"/>
      <c r="W806" s="1" t="s">
        <v>2379</v>
      </c>
      <c r="X806" s="1">
        <v>1</v>
      </c>
    </row>
    <row r="807" spans="1:24" hidden="1" x14ac:dyDescent="0.35">
      <c r="A807" s="1" t="s">
        <v>40</v>
      </c>
      <c r="B807" s="1" t="s">
        <v>1099</v>
      </c>
      <c r="C807" s="1" t="s">
        <v>2381</v>
      </c>
      <c r="D807" s="1"/>
      <c r="E807" s="1"/>
      <c r="F807" s="1" t="s">
        <v>1484</v>
      </c>
      <c r="G807" s="1" t="s">
        <v>1311</v>
      </c>
      <c r="H807" s="1" t="s">
        <v>22</v>
      </c>
      <c r="I807" s="1" t="s">
        <v>119</v>
      </c>
      <c r="J807" s="1" t="s">
        <v>690</v>
      </c>
      <c r="K807" s="1">
        <v>128</v>
      </c>
      <c r="L807" s="1" t="s">
        <v>1500</v>
      </c>
      <c r="M807" s="1">
        <v>500</v>
      </c>
      <c r="N807" s="1">
        <v>100</v>
      </c>
      <c r="O807" s="1" t="s">
        <v>139</v>
      </c>
      <c r="P807" s="1" t="s">
        <v>1485</v>
      </c>
      <c r="Q807" s="1" t="b">
        <v>0</v>
      </c>
      <c r="R807" s="1" t="s">
        <v>1486</v>
      </c>
      <c r="S807" s="1"/>
      <c r="T807" s="1"/>
      <c r="U807" s="1"/>
      <c r="V807" s="1"/>
      <c r="W807" s="1" t="s">
        <v>1136</v>
      </c>
      <c r="X807" s="1">
        <v>1</v>
      </c>
    </row>
    <row r="808" spans="1:24" hidden="1" x14ac:dyDescent="0.35">
      <c r="A808" s="1" t="s">
        <v>40</v>
      </c>
      <c r="B808" s="1" t="s">
        <v>1099</v>
      </c>
      <c r="C808" s="1" t="s">
        <v>2382</v>
      </c>
      <c r="D808" s="1"/>
      <c r="E808" s="1"/>
      <c r="F808" s="1" t="s">
        <v>1484</v>
      </c>
      <c r="G808" s="1" t="s">
        <v>1133</v>
      </c>
      <c r="H808" s="1" t="s">
        <v>22</v>
      </c>
      <c r="I808" s="1" t="s">
        <v>119</v>
      </c>
      <c r="J808" s="1" t="s">
        <v>690</v>
      </c>
      <c r="K808" s="1">
        <v>128</v>
      </c>
      <c r="L808" s="1" t="s">
        <v>1500</v>
      </c>
      <c r="M808" s="1">
        <v>500</v>
      </c>
      <c r="N808" s="1">
        <v>100</v>
      </c>
      <c r="O808" s="1" t="s">
        <v>139</v>
      </c>
      <c r="P808" s="1" t="s">
        <v>1485</v>
      </c>
      <c r="Q808" s="1" t="b">
        <v>0</v>
      </c>
      <c r="R808" s="1" t="s">
        <v>1486</v>
      </c>
      <c r="S808" s="1"/>
      <c r="T808" s="1"/>
      <c r="U808" s="1"/>
      <c r="V808" s="1"/>
      <c r="W808" s="1" t="s">
        <v>1136</v>
      </c>
      <c r="X808" s="1">
        <v>1</v>
      </c>
    </row>
    <row r="809" spans="1:24" hidden="1" x14ac:dyDescent="0.35">
      <c r="A809" s="1" t="s">
        <v>40</v>
      </c>
      <c r="B809" s="1" t="s">
        <v>1099</v>
      </c>
      <c r="C809" s="1" t="s">
        <v>2383</v>
      </c>
      <c r="D809" s="1"/>
      <c r="E809" s="1"/>
      <c r="F809" s="1" t="s">
        <v>1484</v>
      </c>
      <c r="G809" s="1" t="s">
        <v>1137</v>
      </c>
      <c r="H809" s="1" t="s">
        <v>22</v>
      </c>
      <c r="I809" s="1" t="s">
        <v>119</v>
      </c>
      <c r="J809" s="1" t="s">
        <v>690</v>
      </c>
      <c r="K809" s="1">
        <v>128</v>
      </c>
      <c r="L809" s="1" t="s">
        <v>1856</v>
      </c>
      <c r="M809" s="1">
        <v>1100</v>
      </c>
      <c r="N809" s="1">
        <v>125</v>
      </c>
      <c r="O809" s="1" t="s">
        <v>139</v>
      </c>
      <c r="P809" s="1" t="s">
        <v>1485</v>
      </c>
      <c r="Q809" s="1" t="b">
        <v>0</v>
      </c>
      <c r="R809" s="1" t="s">
        <v>1486</v>
      </c>
      <c r="S809" s="1"/>
      <c r="T809" s="1"/>
      <c r="U809" s="1"/>
      <c r="V809" s="1"/>
      <c r="W809" s="1" t="s">
        <v>1140</v>
      </c>
      <c r="X809" s="1">
        <v>1</v>
      </c>
    </row>
    <row r="810" spans="1:24" hidden="1" x14ac:dyDescent="0.35">
      <c r="A810" s="1" t="s">
        <v>40</v>
      </c>
      <c r="B810" s="1" t="s">
        <v>1099</v>
      </c>
      <c r="C810" s="1" t="s">
        <v>2384</v>
      </c>
      <c r="D810" s="1"/>
      <c r="E810" s="1"/>
      <c r="F810" s="1" t="s">
        <v>1484</v>
      </c>
      <c r="G810" s="1" t="s">
        <v>1141</v>
      </c>
      <c r="H810" s="1" t="s">
        <v>22</v>
      </c>
      <c r="I810" s="1" t="s">
        <v>119</v>
      </c>
      <c r="J810" s="1" t="s">
        <v>690</v>
      </c>
      <c r="K810" s="1">
        <v>128</v>
      </c>
      <c r="L810" s="1" t="s">
        <v>1856</v>
      </c>
      <c r="M810" s="1">
        <v>1100</v>
      </c>
      <c r="N810" s="1">
        <v>125</v>
      </c>
      <c r="O810" s="1" t="s">
        <v>139</v>
      </c>
      <c r="P810" s="1" t="s">
        <v>1485</v>
      </c>
      <c r="Q810" s="1" t="b">
        <v>0</v>
      </c>
      <c r="R810" s="1" t="s">
        <v>1486</v>
      </c>
      <c r="S810" s="1"/>
      <c r="T810" s="1"/>
      <c r="U810" s="1"/>
      <c r="V810" s="1"/>
      <c r="W810" s="1" t="s">
        <v>2385</v>
      </c>
      <c r="X810" s="1">
        <v>1</v>
      </c>
    </row>
    <row r="811" spans="1:24" hidden="1" x14ac:dyDescent="0.35">
      <c r="A811" s="1" t="s">
        <v>40</v>
      </c>
      <c r="B811" s="1" t="s">
        <v>1099</v>
      </c>
      <c r="C811" s="1" t="s">
        <v>2386</v>
      </c>
      <c r="D811" s="1"/>
      <c r="E811" s="1"/>
      <c r="F811" s="1" t="s">
        <v>1484</v>
      </c>
      <c r="G811" s="1" t="s">
        <v>1145</v>
      </c>
      <c r="H811" s="1" t="s">
        <v>22</v>
      </c>
      <c r="I811" s="1" t="s">
        <v>119</v>
      </c>
      <c r="J811" s="1" t="s">
        <v>690</v>
      </c>
      <c r="K811" s="1">
        <v>256</v>
      </c>
      <c r="L811" s="1" t="s">
        <v>1580</v>
      </c>
      <c r="M811" s="1">
        <v>7500</v>
      </c>
      <c r="N811" s="1">
        <v>250</v>
      </c>
      <c r="O811" s="1" t="s">
        <v>139</v>
      </c>
      <c r="P811" s="1" t="s">
        <v>1485</v>
      </c>
      <c r="Q811" s="1" t="b">
        <v>1</v>
      </c>
      <c r="R811" s="1" t="s">
        <v>1486</v>
      </c>
      <c r="S811" s="1" t="s">
        <v>633</v>
      </c>
      <c r="T811" s="1"/>
      <c r="U811" s="1"/>
      <c r="V811" s="1" t="s">
        <v>758</v>
      </c>
      <c r="W811" s="1" t="s">
        <v>1148</v>
      </c>
      <c r="X811" s="1">
        <v>1</v>
      </c>
    </row>
    <row r="812" spans="1:24" hidden="1" x14ac:dyDescent="0.35">
      <c r="A812" s="1" t="s">
        <v>40</v>
      </c>
      <c r="B812" s="1" t="s">
        <v>1099</v>
      </c>
      <c r="C812" s="1" t="s">
        <v>2387</v>
      </c>
      <c r="D812" s="1"/>
      <c r="E812" s="1"/>
      <c r="F812" s="1" t="s">
        <v>1484</v>
      </c>
      <c r="G812" s="1" t="s">
        <v>1119</v>
      </c>
      <c r="H812" s="1" t="s">
        <v>22</v>
      </c>
      <c r="I812" s="1" t="s">
        <v>119</v>
      </c>
      <c r="J812" s="1" t="s">
        <v>690</v>
      </c>
      <c r="K812" s="1">
        <v>128</v>
      </c>
      <c r="L812" s="1" t="s">
        <v>1500</v>
      </c>
      <c r="M812" s="1">
        <v>500</v>
      </c>
      <c r="N812" s="1">
        <v>100</v>
      </c>
      <c r="O812" s="1" t="s">
        <v>139</v>
      </c>
      <c r="P812" s="1" t="s">
        <v>1485</v>
      </c>
      <c r="Q812" s="1" t="b">
        <v>1</v>
      </c>
      <c r="R812" s="1" t="s">
        <v>1486</v>
      </c>
      <c r="S812" s="1" t="s">
        <v>633</v>
      </c>
      <c r="T812" s="1"/>
      <c r="U812" s="1"/>
      <c r="V812" s="1" t="s">
        <v>758</v>
      </c>
      <c r="W812" s="1" t="s">
        <v>2388</v>
      </c>
      <c r="X812" s="1">
        <v>1</v>
      </c>
    </row>
    <row r="813" spans="1:24" hidden="1" x14ac:dyDescent="0.35">
      <c r="A813" s="1" t="s">
        <v>40</v>
      </c>
      <c r="B813" s="1" t="s">
        <v>1099</v>
      </c>
      <c r="C813" s="1" t="s">
        <v>2389</v>
      </c>
      <c r="D813" s="1"/>
      <c r="E813" s="1"/>
      <c r="F813" s="1" t="s">
        <v>1484</v>
      </c>
      <c r="G813" s="1" t="s">
        <v>1269</v>
      </c>
      <c r="H813" s="1" t="s">
        <v>22</v>
      </c>
      <c r="I813" s="1" t="s">
        <v>119</v>
      </c>
      <c r="J813" s="1" t="s">
        <v>690</v>
      </c>
      <c r="K813" s="1">
        <v>128</v>
      </c>
      <c r="L813" s="1" t="s">
        <v>1500</v>
      </c>
      <c r="M813" s="1">
        <v>500</v>
      </c>
      <c r="N813" s="1">
        <v>100</v>
      </c>
      <c r="O813" s="1" t="s">
        <v>139</v>
      </c>
      <c r="P813" s="1" t="s">
        <v>1485</v>
      </c>
      <c r="Q813" s="1" t="b">
        <v>1</v>
      </c>
      <c r="R813" s="1" t="s">
        <v>1486</v>
      </c>
      <c r="S813" s="1" t="s">
        <v>633</v>
      </c>
      <c r="T813" s="1"/>
      <c r="U813" s="1"/>
      <c r="V813" s="1" t="s">
        <v>758</v>
      </c>
      <c r="W813" s="1" t="s">
        <v>2388</v>
      </c>
      <c r="X813" s="1">
        <v>1</v>
      </c>
    </row>
    <row r="814" spans="1:24" hidden="1" x14ac:dyDescent="0.35">
      <c r="A814" s="1" t="s">
        <v>40</v>
      </c>
      <c r="B814" s="1" t="s">
        <v>1099</v>
      </c>
      <c r="C814" s="1" t="s">
        <v>2390</v>
      </c>
      <c r="D814" s="1"/>
      <c r="E814" s="1"/>
      <c r="F814" s="1" t="s">
        <v>1484</v>
      </c>
      <c r="G814" s="1" t="s">
        <v>1273</v>
      </c>
      <c r="H814" s="1" t="s">
        <v>22</v>
      </c>
      <c r="I814" s="1" t="s">
        <v>119</v>
      </c>
      <c r="J814" s="1" t="s">
        <v>690</v>
      </c>
      <c r="K814" s="1">
        <v>128</v>
      </c>
      <c r="L814" s="1" t="s">
        <v>1500</v>
      </c>
      <c r="M814" s="1">
        <v>500</v>
      </c>
      <c r="N814" s="1">
        <v>100</v>
      </c>
      <c r="O814" s="1" t="s">
        <v>139</v>
      </c>
      <c r="P814" s="1" t="s">
        <v>1485</v>
      </c>
      <c r="Q814" s="1" t="b">
        <v>1</v>
      </c>
      <c r="R814" s="1" t="s">
        <v>1486</v>
      </c>
      <c r="S814" s="1" t="s">
        <v>633</v>
      </c>
      <c r="T814" s="1"/>
      <c r="U814" s="1"/>
      <c r="V814" s="1" t="s">
        <v>758</v>
      </c>
      <c r="W814" s="1" t="s">
        <v>1276</v>
      </c>
      <c r="X814" s="1">
        <v>1</v>
      </c>
    </row>
    <row r="815" spans="1:24" hidden="1" x14ac:dyDescent="0.35">
      <c r="A815" s="1" t="s">
        <v>40</v>
      </c>
      <c r="B815" s="1" t="s">
        <v>1099</v>
      </c>
      <c r="C815" s="1" t="s">
        <v>2391</v>
      </c>
      <c r="D815" s="1"/>
      <c r="E815" s="1"/>
      <c r="F815" s="1" t="s">
        <v>1484</v>
      </c>
      <c r="G815" s="1" t="s">
        <v>1277</v>
      </c>
      <c r="H815" s="1" t="s">
        <v>22</v>
      </c>
      <c r="I815" s="1" t="s">
        <v>119</v>
      </c>
      <c r="J815" s="1" t="s">
        <v>690</v>
      </c>
      <c r="K815" s="1">
        <v>128</v>
      </c>
      <c r="L815" s="1" t="s">
        <v>1500</v>
      </c>
      <c r="M815" s="1">
        <v>500</v>
      </c>
      <c r="N815" s="1">
        <v>100</v>
      </c>
      <c r="O815" s="1" t="s">
        <v>139</v>
      </c>
      <c r="P815" s="1" t="s">
        <v>1485</v>
      </c>
      <c r="Q815" s="1" t="b">
        <v>1</v>
      </c>
      <c r="R815" s="1" t="s">
        <v>1486</v>
      </c>
      <c r="S815" s="1" t="s">
        <v>633</v>
      </c>
      <c r="T815" s="1"/>
      <c r="U815" s="1"/>
      <c r="V815" s="1" t="s">
        <v>758</v>
      </c>
      <c r="W815" s="1" t="s">
        <v>1276</v>
      </c>
      <c r="X815" s="1">
        <v>1</v>
      </c>
    </row>
    <row r="816" spans="1:24" hidden="1" x14ac:dyDescent="0.35">
      <c r="A816" s="1" t="s">
        <v>40</v>
      </c>
      <c r="B816" s="1" t="s">
        <v>1099</v>
      </c>
      <c r="C816" s="1" t="s">
        <v>2392</v>
      </c>
      <c r="D816" s="1"/>
      <c r="E816" s="1"/>
      <c r="F816" s="1" t="s">
        <v>1484</v>
      </c>
      <c r="G816" s="1" t="s">
        <v>1294</v>
      </c>
      <c r="H816" s="1" t="s">
        <v>22</v>
      </c>
      <c r="I816" s="1" t="s">
        <v>119</v>
      </c>
      <c r="J816" s="1" t="s">
        <v>690</v>
      </c>
      <c r="K816" s="1">
        <v>128</v>
      </c>
      <c r="L816" s="1" t="s">
        <v>1500</v>
      </c>
      <c r="M816" s="1">
        <v>500</v>
      </c>
      <c r="N816" s="1">
        <v>100</v>
      </c>
      <c r="O816" s="1" t="s">
        <v>139</v>
      </c>
      <c r="P816" s="1" t="s">
        <v>1485</v>
      </c>
      <c r="Q816" s="1" t="b">
        <v>1</v>
      </c>
      <c r="R816" s="1" t="s">
        <v>1486</v>
      </c>
      <c r="S816" s="1" t="s">
        <v>633</v>
      </c>
      <c r="T816" s="1"/>
      <c r="U816" s="1"/>
      <c r="V816" s="1" t="s">
        <v>758</v>
      </c>
      <c r="W816" s="1" t="s">
        <v>1113</v>
      </c>
      <c r="X816" s="1">
        <v>1</v>
      </c>
    </row>
    <row r="817" spans="1:24" hidden="1" x14ac:dyDescent="0.35">
      <c r="A817" s="1" t="s">
        <v>40</v>
      </c>
      <c r="B817" s="1" t="s">
        <v>1099</v>
      </c>
      <c r="C817" s="1" t="s">
        <v>2393</v>
      </c>
      <c r="D817" s="1"/>
      <c r="E817" s="1"/>
      <c r="F817" s="1" t="s">
        <v>1484</v>
      </c>
      <c r="G817" s="1" t="s">
        <v>1108</v>
      </c>
      <c r="H817" s="1" t="s">
        <v>22</v>
      </c>
      <c r="I817" s="1" t="s">
        <v>119</v>
      </c>
      <c r="J817" s="1" t="s">
        <v>690</v>
      </c>
      <c r="K817" s="1">
        <v>128</v>
      </c>
      <c r="L817" s="1" t="s">
        <v>1500</v>
      </c>
      <c r="M817" s="1">
        <v>500</v>
      </c>
      <c r="N817" s="1">
        <v>100</v>
      </c>
      <c r="O817" s="1" t="s">
        <v>139</v>
      </c>
      <c r="P817" s="1" t="s">
        <v>1485</v>
      </c>
      <c r="Q817" s="1" t="b">
        <v>1</v>
      </c>
      <c r="R817" s="1" t="s">
        <v>1486</v>
      </c>
      <c r="S817" s="1" t="s">
        <v>633</v>
      </c>
      <c r="T817" s="1"/>
      <c r="U817" s="1"/>
      <c r="V817" s="1" t="s">
        <v>758</v>
      </c>
      <c r="W817" s="1" t="s">
        <v>1113</v>
      </c>
      <c r="X817" s="1">
        <v>1</v>
      </c>
    </row>
    <row r="818" spans="1:24" hidden="1" x14ac:dyDescent="0.35">
      <c r="A818" s="1" t="s">
        <v>40</v>
      </c>
      <c r="B818" s="1" t="s">
        <v>1099</v>
      </c>
      <c r="C818" s="1" t="s">
        <v>2394</v>
      </c>
      <c r="D818" s="1"/>
      <c r="E818" s="1"/>
      <c r="F818" s="1" t="s">
        <v>1484</v>
      </c>
      <c r="G818" s="1" t="s">
        <v>1123</v>
      </c>
      <c r="H818" s="1" t="s">
        <v>22</v>
      </c>
      <c r="I818" s="1" t="s">
        <v>119</v>
      </c>
      <c r="J818" s="1" t="s">
        <v>690</v>
      </c>
      <c r="K818" s="1">
        <v>128</v>
      </c>
      <c r="L818" s="1" t="s">
        <v>1500</v>
      </c>
      <c r="M818" s="1">
        <v>500</v>
      </c>
      <c r="N818" s="1">
        <v>100</v>
      </c>
      <c r="O818" s="1" t="s">
        <v>139</v>
      </c>
      <c r="P818" s="1" t="s">
        <v>1485</v>
      </c>
      <c r="Q818" s="1" t="b">
        <v>1</v>
      </c>
      <c r="R818" s="1" t="s">
        <v>1486</v>
      </c>
      <c r="S818" s="1" t="s">
        <v>633</v>
      </c>
      <c r="T818" s="1"/>
      <c r="U818" s="1"/>
      <c r="V818" s="1" t="s">
        <v>758</v>
      </c>
      <c r="W818" s="1" t="s">
        <v>1129</v>
      </c>
      <c r="X818" s="1">
        <v>1</v>
      </c>
    </row>
    <row r="819" spans="1:24" hidden="1" x14ac:dyDescent="0.35">
      <c r="A819" s="1" t="s">
        <v>40</v>
      </c>
      <c r="B819" s="1" t="s">
        <v>1099</v>
      </c>
      <c r="C819" s="1" t="s">
        <v>2395</v>
      </c>
      <c r="D819" s="1"/>
      <c r="E819" s="1"/>
      <c r="F819" s="1" t="s">
        <v>1484</v>
      </c>
      <c r="G819" s="1" t="s">
        <v>1130</v>
      </c>
      <c r="H819" s="1" t="s">
        <v>22</v>
      </c>
      <c r="I819" s="1" t="s">
        <v>119</v>
      </c>
      <c r="J819" s="1" t="s">
        <v>690</v>
      </c>
      <c r="K819" s="1">
        <v>128</v>
      </c>
      <c r="L819" s="1" t="s">
        <v>1500</v>
      </c>
      <c r="M819" s="1">
        <v>500</v>
      </c>
      <c r="N819" s="1">
        <v>100</v>
      </c>
      <c r="O819" s="1" t="s">
        <v>139</v>
      </c>
      <c r="P819" s="1" t="s">
        <v>1485</v>
      </c>
      <c r="Q819" s="1" t="b">
        <v>1</v>
      </c>
      <c r="R819" s="1" t="s">
        <v>1486</v>
      </c>
      <c r="S819" s="1" t="s">
        <v>633</v>
      </c>
      <c r="T819" s="1"/>
      <c r="U819" s="1"/>
      <c r="V819" s="1" t="s">
        <v>758</v>
      </c>
      <c r="W819" s="1" t="s">
        <v>1129</v>
      </c>
      <c r="X819" s="1">
        <v>1</v>
      </c>
    </row>
    <row r="820" spans="1:24" hidden="1" x14ac:dyDescent="0.35">
      <c r="A820" s="1" t="s">
        <v>40</v>
      </c>
      <c r="B820" s="1" t="s">
        <v>1099</v>
      </c>
      <c r="C820" s="1" t="s">
        <v>2396</v>
      </c>
      <c r="D820" s="1"/>
      <c r="E820" s="1"/>
      <c r="F820" s="1" t="s">
        <v>1484</v>
      </c>
      <c r="G820" s="1" t="s">
        <v>1305</v>
      </c>
      <c r="H820" s="1" t="s">
        <v>22</v>
      </c>
      <c r="I820" s="1" t="s">
        <v>119</v>
      </c>
      <c r="J820" s="1" t="s">
        <v>690</v>
      </c>
      <c r="K820" s="1">
        <v>128</v>
      </c>
      <c r="L820" s="1" t="s">
        <v>1500</v>
      </c>
      <c r="M820" s="1">
        <v>500</v>
      </c>
      <c r="N820" s="1">
        <v>100</v>
      </c>
      <c r="O820" s="1" t="s">
        <v>139</v>
      </c>
      <c r="P820" s="1" t="s">
        <v>1485</v>
      </c>
      <c r="Q820" s="1" t="b">
        <v>1</v>
      </c>
      <c r="R820" s="1" t="s">
        <v>1486</v>
      </c>
      <c r="S820" s="1" t="s">
        <v>633</v>
      </c>
      <c r="T820" s="1"/>
      <c r="U820" s="1"/>
      <c r="V820" s="1" t="s">
        <v>758</v>
      </c>
      <c r="W820" s="1" t="s">
        <v>1113</v>
      </c>
      <c r="X820" s="1">
        <v>1</v>
      </c>
    </row>
    <row r="821" spans="1:24" hidden="1" x14ac:dyDescent="0.35">
      <c r="A821" s="1" t="s">
        <v>40</v>
      </c>
      <c r="B821" s="1" t="s">
        <v>1099</v>
      </c>
      <c r="C821" s="1" t="s">
        <v>2397</v>
      </c>
      <c r="D821" s="1"/>
      <c r="E821" s="1"/>
      <c r="F821" s="1" t="s">
        <v>1484</v>
      </c>
      <c r="G821" s="1" t="s">
        <v>1308</v>
      </c>
      <c r="H821" s="1" t="s">
        <v>22</v>
      </c>
      <c r="I821" s="1" t="s">
        <v>119</v>
      </c>
      <c r="J821" s="1" t="s">
        <v>690</v>
      </c>
      <c r="K821" s="1">
        <v>128</v>
      </c>
      <c r="L821" s="1" t="s">
        <v>1500</v>
      </c>
      <c r="M821" s="1">
        <v>500</v>
      </c>
      <c r="N821" s="1">
        <v>100</v>
      </c>
      <c r="O821" s="1" t="s">
        <v>139</v>
      </c>
      <c r="P821" s="1" t="s">
        <v>1485</v>
      </c>
      <c r="Q821" s="1" t="b">
        <v>1</v>
      </c>
      <c r="R821" s="1" t="s">
        <v>1486</v>
      </c>
      <c r="S821" s="1" t="s">
        <v>633</v>
      </c>
      <c r="T821" s="1"/>
      <c r="U821" s="1"/>
      <c r="V821" s="1" t="s">
        <v>758</v>
      </c>
      <c r="W821" s="1" t="s">
        <v>1113</v>
      </c>
      <c r="X821" s="1">
        <v>1</v>
      </c>
    </row>
    <row r="822" spans="1:24" hidden="1" x14ac:dyDescent="0.35">
      <c r="A822" s="1" t="s">
        <v>40</v>
      </c>
      <c r="B822" s="1" t="s">
        <v>1099</v>
      </c>
      <c r="C822" s="1" t="s">
        <v>2398</v>
      </c>
      <c r="D822" s="1"/>
      <c r="E822" s="1"/>
      <c r="F822" s="1" t="s">
        <v>1484</v>
      </c>
      <c r="G822" s="1" t="s">
        <v>1311</v>
      </c>
      <c r="H822" s="1" t="s">
        <v>22</v>
      </c>
      <c r="I822" s="1" t="s">
        <v>119</v>
      </c>
      <c r="J822" s="1" t="s">
        <v>690</v>
      </c>
      <c r="K822" s="1">
        <v>128</v>
      </c>
      <c r="L822" s="1" t="s">
        <v>1500</v>
      </c>
      <c r="M822" s="1">
        <v>500</v>
      </c>
      <c r="N822" s="1">
        <v>100</v>
      </c>
      <c r="O822" s="1" t="s">
        <v>139</v>
      </c>
      <c r="P822" s="1" t="s">
        <v>1485</v>
      </c>
      <c r="Q822" s="1" t="b">
        <v>1</v>
      </c>
      <c r="R822" s="1" t="s">
        <v>1486</v>
      </c>
      <c r="S822" s="1" t="s">
        <v>633</v>
      </c>
      <c r="T822" s="1"/>
      <c r="U822" s="1"/>
      <c r="V822" s="1" t="s">
        <v>758</v>
      </c>
      <c r="W822" s="1" t="s">
        <v>1136</v>
      </c>
      <c r="X822" s="1">
        <v>1</v>
      </c>
    </row>
    <row r="823" spans="1:24" hidden="1" x14ac:dyDescent="0.35">
      <c r="A823" s="1" t="s">
        <v>40</v>
      </c>
      <c r="B823" s="1" t="s">
        <v>1099</v>
      </c>
      <c r="C823" s="1" t="s">
        <v>2399</v>
      </c>
      <c r="D823" s="1"/>
      <c r="E823" s="1"/>
      <c r="F823" s="1" t="s">
        <v>1484</v>
      </c>
      <c r="G823" s="1" t="s">
        <v>1133</v>
      </c>
      <c r="H823" s="1" t="s">
        <v>22</v>
      </c>
      <c r="I823" s="1" t="s">
        <v>119</v>
      </c>
      <c r="J823" s="1" t="s">
        <v>690</v>
      </c>
      <c r="K823" s="1">
        <v>128</v>
      </c>
      <c r="L823" s="1" t="s">
        <v>1500</v>
      </c>
      <c r="M823" s="1">
        <v>500</v>
      </c>
      <c r="N823" s="1">
        <v>100</v>
      </c>
      <c r="O823" s="1" t="s">
        <v>139</v>
      </c>
      <c r="P823" s="1" t="s">
        <v>1485</v>
      </c>
      <c r="Q823" s="1" t="b">
        <v>1</v>
      </c>
      <c r="R823" s="1" t="s">
        <v>1486</v>
      </c>
      <c r="S823" s="1" t="s">
        <v>633</v>
      </c>
      <c r="T823" s="1"/>
      <c r="U823" s="1"/>
      <c r="V823" s="1" t="s">
        <v>758</v>
      </c>
      <c r="W823" s="1" t="s">
        <v>1136</v>
      </c>
      <c r="X823" s="1">
        <v>1</v>
      </c>
    </row>
    <row r="824" spans="1:24" hidden="1" x14ac:dyDescent="0.35">
      <c r="A824" s="1" t="s">
        <v>40</v>
      </c>
      <c r="B824" s="1" t="s">
        <v>1099</v>
      </c>
      <c r="C824" s="1" t="s">
        <v>2400</v>
      </c>
      <c r="D824" s="1"/>
      <c r="E824" s="1"/>
      <c r="F824" s="1" t="s">
        <v>1484</v>
      </c>
      <c r="G824" s="1" t="s">
        <v>1137</v>
      </c>
      <c r="H824" s="1" t="s">
        <v>22</v>
      </c>
      <c r="I824" s="1" t="s">
        <v>119</v>
      </c>
      <c r="J824" s="1" t="s">
        <v>690</v>
      </c>
      <c r="K824" s="1">
        <v>128</v>
      </c>
      <c r="L824" s="1" t="s">
        <v>1500</v>
      </c>
      <c r="M824" s="1">
        <v>500</v>
      </c>
      <c r="N824" s="1">
        <v>100</v>
      </c>
      <c r="O824" s="1" t="s">
        <v>139</v>
      </c>
      <c r="P824" s="1" t="s">
        <v>1485</v>
      </c>
      <c r="Q824" s="1" t="b">
        <v>1</v>
      </c>
      <c r="R824" s="1" t="s">
        <v>1486</v>
      </c>
      <c r="S824" s="1" t="s">
        <v>633</v>
      </c>
      <c r="T824" s="1"/>
      <c r="U824" s="1"/>
      <c r="V824" s="1" t="s">
        <v>758</v>
      </c>
      <c r="W824" s="1" t="s">
        <v>1140</v>
      </c>
      <c r="X824" s="1">
        <v>1</v>
      </c>
    </row>
    <row r="825" spans="1:24" hidden="1" x14ac:dyDescent="0.35">
      <c r="A825" s="1" t="s">
        <v>40</v>
      </c>
      <c r="B825" s="1" t="s">
        <v>1099</v>
      </c>
      <c r="C825" s="1" t="s">
        <v>2401</v>
      </c>
      <c r="D825" s="1"/>
      <c r="E825" s="1"/>
      <c r="F825" s="1" t="s">
        <v>1484</v>
      </c>
      <c r="G825" s="1" t="s">
        <v>1141</v>
      </c>
      <c r="H825" s="1" t="s">
        <v>22</v>
      </c>
      <c r="I825" s="1" t="s">
        <v>119</v>
      </c>
      <c r="J825" s="1" t="s">
        <v>690</v>
      </c>
      <c r="K825" s="1">
        <v>128</v>
      </c>
      <c r="L825" s="1" t="s">
        <v>1500</v>
      </c>
      <c r="M825" s="1">
        <v>500</v>
      </c>
      <c r="N825" s="1">
        <v>100</v>
      </c>
      <c r="O825" s="1" t="s">
        <v>139</v>
      </c>
      <c r="P825" s="1" t="s">
        <v>1485</v>
      </c>
      <c r="Q825" s="1" t="b">
        <v>1</v>
      </c>
      <c r="R825" s="1" t="s">
        <v>1486</v>
      </c>
      <c r="S825" s="1" t="s">
        <v>633</v>
      </c>
      <c r="T825" s="1"/>
      <c r="U825" s="1"/>
      <c r="V825" s="1" t="s">
        <v>758</v>
      </c>
      <c r="W825" s="1" t="s">
        <v>2402</v>
      </c>
      <c r="X825" s="1">
        <v>1</v>
      </c>
    </row>
    <row r="826" spans="1:24" hidden="1" x14ac:dyDescent="0.35">
      <c r="A826" s="1" t="s">
        <v>40</v>
      </c>
      <c r="B826" s="1" t="s">
        <v>1099</v>
      </c>
      <c r="C826" s="1" t="s">
        <v>2403</v>
      </c>
      <c r="D826" s="1"/>
      <c r="E826" s="1"/>
      <c r="F826" s="1" t="s">
        <v>1484</v>
      </c>
      <c r="G826" s="1" t="s">
        <v>1250</v>
      </c>
      <c r="H826" s="1" t="s">
        <v>22</v>
      </c>
      <c r="I826" s="1" t="s">
        <v>119</v>
      </c>
      <c r="J826" s="1" t="s">
        <v>634</v>
      </c>
      <c r="K826" s="1">
        <v>127</v>
      </c>
      <c r="L826" s="1"/>
      <c r="M826" s="1">
        <v>500</v>
      </c>
      <c r="N826" s="1">
        <v>100</v>
      </c>
      <c r="O826" s="1" t="s">
        <v>139</v>
      </c>
      <c r="P826" s="1" t="s">
        <v>1485</v>
      </c>
      <c r="Q826" s="1" t="b">
        <v>1</v>
      </c>
      <c r="R826" s="1" t="s">
        <v>1486</v>
      </c>
      <c r="S826" s="1" t="s">
        <v>633</v>
      </c>
      <c r="T826" s="1"/>
      <c r="U826" s="1"/>
      <c r="V826" s="1" t="s">
        <v>691</v>
      </c>
      <c r="W826" s="1" t="s">
        <v>1255</v>
      </c>
      <c r="X826" s="1">
        <v>1</v>
      </c>
    </row>
    <row r="827" spans="1:24" hidden="1" x14ac:dyDescent="0.35">
      <c r="A827" s="1" t="s">
        <v>40</v>
      </c>
      <c r="B827" s="1" t="s">
        <v>1099</v>
      </c>
      <c r="C827" s="1" t="s">
        <v>2404</v>
      </c>
      <c r="D827" s="1"/>
      <c r="E827" s="1"/>
      <c r="F827" s="1" t="s">
        <v>1502</v>
      </c>
      <c r="G827" s="1" t="s">
        <v>1257</v>
      </c>
      <c r="H827" s="1" t="s">
        <v>22</v>
      </c>
      <c r="I827" s="1" t="s">
        <v>119</v>
      </c>
      <c r="J827" s="1" t="s">
        <v>638</v>
      </c>
      <c r="K827" s="1">
        <v>127</v>
      </c>
      <c r="L827" s="1"/>
      <c r="M827" s="1">
        <v>500</v>
      </c>
      <c r="N827" s="1">
        <v>60</v>
      </c>
      <c r="O827" s="1" t="s">
        <v>139</v>
      </c>
      <c r="P827" s="1" t="s">
        <v>1485</v>
      </c>
      <c r="Q827" s="1" t="b">
        <v>1</v>
      </c>
      <c r="R827" s="1" t="s">
        <v>1486</v>
      </c>
      <c r="S827" s="1" t="s">
        <v>633</v>
      </c>
      <c r="T827" s="1"/>
      <c r="U827" s="1"/>
      <c r="V827" s="1" t="s">
        <v>691</v>
      </c>
      <c r="W827" s="1" t="s">
        <v>1261</v>
      </c>
      <c r="X827" s="1">
        <v>1</v>
      </c>
    </row>
    <row r="828" spans="1:24" hidden="1" x14ac:dyDescent="0.35">
      <c r="A828" s="1" t="s">
        <v>40</v>
      </c>
      <c r="B828" s="1" t="s">
        <v>1332</v>
      </c>
      <c r="C828" s="1" t="s">
        <v>2405</v>
      </c>
      <c r="D828" s="1"/>
      <c r="E828" s="1"/>
      <c r="F828" s="1" t="s">
        <v>1502</v>
      </c>
      <c r="G828" s="1" t="s">
        <v>1333</v>
      </c>
      <c r="H828" s="1" t="s">
        <v>22</v>
      </c>
      <c r="I828" s="1" t="s">
        <v>119</v>
      </c>
      <c r="J828" s="1" t="s">
        <v>634</v>
      </c>
      <c r="K828" s="1">
        <v>512</v>
      </c>
      <c r="L828" s="1"/>
      <c r="M828" s="1">
        <v>500</v>
      </c>
      <c r="N828" s="1">
        <v>100</v>
      </c>
      <c r="O828" s="1" t="s">
        <v>139</v>
      </c>
      <c r="P828" s="1" t="s">
        <v>1485</v>
      </c>
      <c r="Q828" s="1" t="b">
        <v>1</v>
      </c>
      <c r="R828" s="1" t="s">
        <v>1486</v>
      </c>
      <c r="S828" s="1" t="s">
        <v>734</v>
      </c>
      <c r="T828" s="1"/>
      <c r="U828" s="1"/>
      <c r="V828" s="1" t="s">
        <v>691</v>
      </c>
      <c r="W828" s="1" t="s">
        <v>1342</v>
      </c>
      <c r="X828" s="1">
        <v>1</v>
      </c>
    </row>
    <row r="829" spans="1:24" hidden="1" x14ac:dyDescent="0.35">
      <c r="A829" s="1" t="s">
        <v>40</v>
      </c>
      <c r="B829" s="1" t="s">
        <v>1187</v>
      </c>
      <c r="C829" s="1" t="s">
        <v>2406</v>
      </c>
      <c r="D829" s="1"/>
      <c r="E829" s="1"/>
      <c r="F829" s="1" t="s">
        <v>1484</v>
      </c>
      <c r="G829" s="1" t="s">
        <v>1188</v>
      </c>
      <c r="H829" s="1" t="s">
        <v>22</v>
      </c>
      <c r="I829" s="1" t="s">
        <v>119</v>
      </c>
      <c r="J829" s="1" t="s">
        <v>638</v>
      </c>
      <c r="K829" s="1">
        <v>200</v>
      </c>
      <c r="L829" s="1"/>
      <c r="M829" s="1">
        <v>500</v>
      </c>
      <c r="N829" s="1">
        <v>60</v>
      </c>
      <c r="O829" s="1" t="s">
        <v>139</v>
      </c>
      <c r="P829" s="1" t="s">
        <v>1485</v>
      </c>
      <c r="Q829" s="1" t="b">
        <v>1</v>
      </c>
      <c r="R829" s="1" t="s">
        <v>1486</v>
      </c>
      <c r="S829" s="1" t="s">
        <v>633</v>
      </c>
      <c r="T829" s="1"/>
      <c r="U829" s="1"/>
      <c r="V829" s="1" t="s">
        <v>758</v>
      </c>
      <c r="W829" s="1" t="s">
        <v>1194</v>
      </c>
      <c r="X829" s="1">
        <v>1</v>
      </c>
    </row>
    <row r="830" spans="1:24" hidden="1" x14ac:dyDescent="0.35">
      <c r="A830" s="1" t="s">
        <v>40</v>
      </c>
      <c r="B830" s="1" t="s">
        <v>1187</v>
      </c>
      <c r="C830" s="1" t="s">
        <v>2407</v>
      </c>
      <c r="D830" s="1"/>
      <c r="E830" s="1"/>
      <c r="F830" s="1" t="s">
        <v>1502</v>
      </c>
      <c r="G830" s="1" t="s">
        <v>1343</v>
      </c>
      <c r="H830" s="1" t="s">
        <v>22</v>
      </c>
      <c r="I830" s="1" t="s">
        <v>119</v>
      </c>
      <c r="J830" s="1" t="s">
        <v>638</v>
      </c>
      <c r="K830" s="1">
        <v>200</v>
      </c>
      <c r="L830" s="1"/>
      <c r="M830" s="1">
        <v>500</v>
      </c>
      <c r="N830" s="1">
        <v>60</v>
      </c>
      <c r="O830" s="1" t="s">
        <v>139</v>
      </c>
      <c r="P830" s="1" t="s">
        <v>1485</v>
      </c>
      <c r="Q830" s="1" t="b">
        <v>1</v>
      </c>
      <c r="R830" s="1" t="s">
        <v>1486</v>
      </c>
      <c r="S830" s="1" t="s">
        <v>633</v>
      </c>
      <c r="T830" s="1"/>
      <c r="U830" s="1"/>
      <c r="V830" s="1" t="s">
        <v>758</v>
      </c>
      <c r="W830" s="1" t="s">
        <v>1194</v>
      </c>
      <c r="X830" s="1">
        <v>1</v>
      </c>
    </row>
    <row r="831" spans="1:24" hidden="1" x14ac:dyDescent="0.35">
      <c r="A831" s="1" t="s">
        <v>40</v>
      </c>
      <c r="B831" s="1" t="s">
        <v>1187</v>
      </c>
      <c r="C831" s="1" t="s">
        <v>2408</v>
      </c>
      <c r="D831" s="1"/>
      <c r="E831" s="1"/>
      <c r="F831" s="1" t="s">
        <v>1484</v>
      </c>
      <c r="G831" s="1" t="s">
        <v>1188</v>
      </c>
      <c r="H831" s="1" t="s">
        <v>22</v>
      </c>
      <c r="I831" s="1" t="s">
        <v>119</v>
      </c>
      <c r="J831" s="1" t="s">
        <v>638</v>
      </c>
      <c r="K831" s="1">
        <v>128</v>
      </c>
      <c r="L831" s="1"/>
      <c r="M831" s="1">
        <v>500</v>
      </c>
      <c r="N831" s="1">
        <v>60</v>
      </c>
      <c r="O831" s="1" t="s">
        <v>139</v>
      </c>
      <c r="P831" s="1" t="s">
        <v>1485</v>
      </c>
      <c r="Q831" s="1" t="b">
        <v>0</v>
      </c>
      <c r="R831" s="1" t="s">
        <v>1486</v>
      </c>
      <c r="S831" s="1"/>
      <c r="T831" s="1"/>
      <c r="U831" s="1"/>
      <c r="V831" s="1"/>
      <c r="W831" s="1" t="s">
        <v>2409</v>
      </c>
      <c r="X831" s="1">
        <v>1</v>
      </c>
    </row>
    <row r="832" spans="1:24" hidden="1" x14ac:dyDescent="0.35">
      <c r="A832" s="1" t="s">
        <v>40</v>
      </c>
      <c r="B832" s="1" t="s">
        <v>1187</v>
      </c>
      <c r="C832" s="1" t="s">
        <v>2410</v>
      </c>
      <c r="D832" s="1"/>
      <c r="E832" s="1"/>
      <c r="F832" s="1" t="s">
        <v>1484</v>
      </c>
      <c r="G832" s="1" t="s">
        <v>1196</v>
      </c>
      <c r="H832" s="1" t="s">
        <v>22</v>
      </c>
      <c r="I832" s="1" t="s">
        <v>119</v>
      </c>
      <c r="J832" s="1" t="s">
        <v>634</v>
      </c>
      <c r="K832" s="1">
        <v>64</v>
      </c>
      <c r="L832" s="1"/>
      <c r="M832" s="1">
        <v>500</v>
      </c>
      <c r="N832" s="1">
        <v>100</v>
      </c>
      <c r="O832" s="1" t="s">
        <v>139</v>
      </c>
      <c r="P832" s="1" t="s">
        <v>1485</v>
      </c>
      <c r="Q832" s="1" t="b">
        <v>1</v>
      </c>
      <c r="R832" s="1" t="s">
        <v>1486</v>
      </c>
      <c r="S832" s="1" t="s">
        <v>734</v>
      </c>
      <c r="T832" s="1"/>
      <c r="U832" s="1"/>
      <c r="V832" s="1" t="s">
        <v>691</v>
      </c>
      <c r="W832" s="1" t="s">
        <v>1199</v>
      </c>
      <c r="X832" s="1">
        <v>1</v>
      </c>
    </row>
    <row r="833" spans="1:24" hidden="1" x14ac:dyDescent="0.35">
      <c r="A833" s="1" t="s">
        <v>40</v>
      </c>
      <c r="B833" s="1" t="s">
        <v>1187</v>
      </c>
      <c r="C833" s="1" t="s">
        <v>2411</v>
      </c>
      <c r="D833" s="1"/>
      <c r="E833" s="1"/>
      <c r="F833" s="1" t="s">
        <v>1484</v>
      </c>
      <c r="G833" s="1" t="s">
        <v>1200</v>
      </c>
      <c r="H833" s="1" t="s">
        <v>22</v>
      </c>
      <c r="I833" s="1" t="s">
        <v>119</v>
      </c>
      <c r="J833" s="1" t="s">
        <v>634</v>
      </c>
      <c r="K833" s="1">
        <v>64</v>
      </c>
      <c r="L833" s="1"/>
      <c r="M833" s="1">
        <v>500</v>
      </c>
      <c r="N833" s="1">
        <v>100</v>
      </c>
      <c r="O833" s="1" t="s">
        <v>139</v>
      </c>
      <c r="P833" s="1" t="s">
        <v>1485</v>
      </c>
      <c r="Q833" s="1" t="b">
        <v>1</v>
      </c>
      <c r="R833" s="1" t="s">
        <v>1486</v>
      </c>
      <c r="S833" s="1" t="s">
        <v>734</v>
      </c>
      <c r="T833" s="1"/>
      <c r="U833" s="1"/>
      <c r="V833" s="1" t="s">
        <v>691</v>
      </c>
      <c r="W833" s="1" t="s">
        <v>1203</v>
      </c>
      <c r="X833" s="1">
        <v>1</v>
      </c>
    </row>
    <row r="834" spans="1:24" hidden="1" x14ac:dyDescent="0.35">
      <c r="A834" s="1" t="s">
        <v>40</v>
      </c>
      <c r="B834" s="1" t="s">
        <v>1187</v>
      </c>
      <c r="C834" s="1" t="s">
        <v>2412</v>
      </c>
      <c r="D834" s="1"/>
      <c r="E834" s="1"/>
      <c r="F834" s="1" t="s">
        <v>1484</v>
      </c>
      <c r="G834" s="1" t="s">
        <v>1204</v>
      </c>
      <c r="H834" s="1" t="s">
        <v>22</v>
      </c>
      <c r="I834" s="1" t="s">
        <v>119</v>
      </c>
      <c r="J834" s="1" t="s">
        <v>634</v>
      </c>
      <c r="K834" s="1">
        <v>64</v>
      </c>
      <c r="L834" s="1"/>
      <c r="M834" s="1">
        <v>500</v>
      </c>
      <c r="N834" s="1">
        <v>100</v>
      </c>
      <c r="O834" s="1" t="s">
        <v>139</v>
      </c>
      <c r="P834" s="1" t="s">
        <v>1485</v>
      </c>
      <c r="Q834" s="1" t="b">
        <v>1</v>
      </c>
      <c r="R834" s="1" t="s">
        <v>1486</v>
      </c>
      <c r="S834" s="1" t="s">
        <v>734</v>
      </c>
      <c r="T834" s="1"/>
      <c r="U834" s="1"/>
      <c r="V834" s="1" t="s">
        <v>691</v>
      </c>
      <c r="W834" s="1" t="s">
        <v>1207</v>
      </c>
      <c r="X834" s="1">
        <v>1</v>
      </c>
    </row>
    <row r="835" spans="1:24" hidden="1" x14ac:dyDescent="0.35">
      <c r="A835" s="1" t="s">
        <v>40</v>
      </c>
      <c r="B835" s="1" t="s">
        <v>1187</v>
      </c>
      <c r="C835" s="1" t="s">
        <v>2413</v>
      </c>
      <c r="D835" s="1"/>
      <c r="E835" s="1"/>
      <c r="F835" s="1" t="s">
        <v>1484</v>
      </c>
      <c r="G835" s="1" t="s">
        <v>1209</v>
      </c>
      <c r="H835" s="1" t="s">
        <v>22</v>
      </c>
      <c r="I835" s="1" t="s">
        <v>119</v>
      </c>
      <c r="J835" s="1" t="s">
        <v>634</v>
      </c>
      <c r="K835" s="1">
        <v>128</v>
      </c>
      <c r="L835" s="1"/>
      <c r="M835" s="1">
        <v>500</v>
      </c>
      <c r="N835" s="1">
        <v>100</v>
      </c>
      <c r="O835" s="1" t="s">
        <v>139</v>
      </c>
      <c r="P835" s="1" t="s">
        <v>1485</v>
      </c>
      <c r="Q835" s="1" t="b">
        <v>1</v>
      </c>
      <c r="R835" s="1" t="s">
        <v>1486</v>
      </c>
      <c r="S835" s="1" t="s">
        <v>734</v>
      </c>
      <c r="T835" s="1"/>
      <c r="U835" s="1"/>
      <c r="V835" s="1" t="s">
        <v>691</v>
      </c>
      <c r="W835" s="1" t="s">
        <v>1212</v>
      </c>
      <c r="X835" s="1">
        <v>1</v>
      </c>
    </row>
    <row r="836" spans="1:24" hidden="1" x14ac:dyDescent="0.35">
      <c r="A836" s="1" t="s">
        <v>40</v>
      </c>
      <c r="B836" s="1" t="s">
        <v>1444</v>
      </c>
      <c r="C836" s="1" t="s">
        <v>2414</v>
      </c>
      <c r="D836" s="1"/>
      <c r="E836" s="1"/>
      <c r="F836" s="1" t="s">
        <v>1484</v>
      </c>
      <c r="G836" s="1" t="s">
        <v>1453</v>
      </c>
      <c r="H836" s="1" t="s">
        <v>22</v>
      </c>
      <c r="I836" s="1">
        <v>3</v>
      </c>
      <c r="J836" s="1" t="s">
        <v>634</v>
      </c>
      <c r="K836" s="1">
        <v>5</v>
      </c>
      <c r="L836" s="1"/>
      <c r="M836" s="1">
        <v>500</v>
      </c>
      <c r="N836" s="1">
        <v>100</v>
      </c>
      <c r="O836" s="1" t="s">
        <v>139</v>
      </c>
      <c r="P836" s="1" t="s">
        <v>1485</v>
      </c>
      <c r="Q836" s="1" t="b">
        <v>0</v>
      </c>
      <c r="R836" s="1" t="s">
        <v>1486</v>
      </c>
      <c r="S836" s="1"/>
      <c r="T836" s="1"/>
      <c r="U836" s="1"/>
      <c r="V836" s="1"/>
      <c r="W836" s="1" t="s">
        <v>2415</v>
      </c>
      <c r="X836" s="1">
        <v>1</v>
      </c>
    </row>
    <row r="837" spans="1:24" hidden="1" x14ac:dyDescent="0.35">
      <c r="A837" s="1" t="s">
        <v>40</v>
      </c>
      <c r="B837" s="1" t="s">
        <v>1444</v>
      </c>
      <c r="C837" s="1" t="s">
        <v>2416</v>
      </c>
      <c r="D837" s="1"/>
      <c r="E837" s="1"/>
      <c r="F837" s="1" t="s">
        <v>1484</v>
      </c>
      <c r="G837" s="1" t="s">
        <v>1453</v>
      </c>
      <c r="H837" s="1" t="s">
        <v>22</v>
      </c>
      <c r="I837" s="1">
        <v>3</v>
      </c>
      <c r="J837" s="1" t="s">
        <v>634</v>
      </c>
      <c r="K837" s="1">
        <v>100</v>
      </c>
      <c r="L837" s="1"/>
      <c r="M837" s="1">
        <v>500</v>
      </c>
      <c r="N837" s="1">
        <v>100</v>
      </c>
      <c r="O837" s="1" t="s">
        <v>139</v>
      </c>
      <c r="P837" s="1" t="s">
        <v>1485</v>
      </c>
      <c r="Q837" s="1" t="b">
        <v>0</v>
      </c>
      <c r="R837" s="1" t="s">
        <v>1486</v>
      </c>
      <c r="S837" s="1"/>
      <c r="T837" s="1"/>
      <c r="U837" s="1"/>
      <c r="V837" s="1"/>
      <c r="W837" s="1" t="s">
        <v>2415</v>
      </c>
      <c r="X837" s="1">
        <v>1</v>
      </c>
    </row>
    <row r="838" spans="1:24" hidden="1" x14ac:dyDescent="0.35">
      <c r="A838" s="1" t="s">
        <v>40</v>
      </c>
      <c r="B838" s="1" t="s">
        <v>1444</v>
      </c>
      <c r="C838" s="1" t="s">
        <v>2417</v>
      </c>
      <c r="D838" s="1"/>
      <c r="E838" s="1"/>
      <c r="F838" s="1" t="s">
        <v>1484</v>
      </c>
      <c r="G838" s="1" t="s">
        <v>1453</v>
      </c>
      <c r="H838" s="1" t="s">
        <v>22</v>
      </c>
      <c r="I838" s="1">
        <v>1</v>
      </c>
      <c r="J838" s="1" t="s">
        <v>634</v>
      </c>
      <c r="K838" s="1">
        <v>50</v>
      </c>
      <c r="L838" s="1"/>
      <c r="M838" s="1">
        <v>500</v>
      </c>
      <c r="N838" s="1">
        <v>100</v>
      </c>
      <c r="O838" s="1" t="s">
        <v>139</v>
      </c>
      <c r="P838" s="1" t="s">
        <v>1485</v>
      </c>
      <c r="Q838" s="1" t="b">
        <v>0</v>
      </c>
      <c r="R838" s="1" t="s">
        <v>1486</v>
      </c>
      <c r="S838" s="1"/>
      <c r="T838" s="1"/>
      <c r="U838" s="1"/>
      <c r="V838" s="1"/>
      <c r="W838" s="1" t="s">
        <v>2415</v>
      </c>
      <c r="X838" s="1">
        <v>1</v>
      </c>
    </row>
    <row r="839" spans="1:24" hidden="1" x14ac:dyDescent="0.35">
      <c r="A839" s="1" t="s">
        <v>40</v>
      </c>
      <c r="B839" s="1" t="s">
        <v>1444</v>
      </c>
      <c r="C839" s="1" t="s">
        <v>2418</v>
      </c>
      <c r="D839" s="1"/>
      <c r="E839" s="1"/>
      <c r="F839" s="1" t="s">
        <v>1484</v>
      </c>
      <c r="G839" s="1" t="s">
        <v>1453</v>
      </c>
      <c r="H839" s="1" t="s">
        <v>22</v>
      </c>
      <c r="I839" s="1">
        <v>2</v>
      </c>
      <c r="J839" s="1" t="s">
        <v>634</v>
      </c>
      <c r="K839" s="1">
        <v>2</v>
      </c>
      <c r="L839" s="1"/>
      <c r="M839" s="1">
        <v>500</v>
      </c>
      <c r="N839" s="1">
        <v>100</v>
      </c>
      <c r="O839" s="1" t="s">
        <v>139</v>
      </c>
      <c r="P839" s="1" t="s">
        <v>1485</v>
      </c>
      <c r="Q839" s="1" t="b">
        <v>0</v>
      </c>
      <c r="R839" s="1" t="s">
        <v>1486</v>
      </c>
      <c r="S839" s="1"/>
      <c r="T839" s="1"/>
      <c r="U839" s="1"/>
      <c r="V839" s="1"/>
      <c r="W839" s="1" t="s">
        <v>2415</v>
      </c>
      <c r="X839" s="1">
        <v>1</v>
      </c>
    </row>
    <row r="840" spans="1:24" hidden="1" x14ac:dyDescent="0.35">
      <c r="A840" s="1" t="s">
        <v>40</v>
      </c>
      <c r="B840" s="1" t="s">
        <v>1444</v>
      </c>
      <c r="C840" s="1" t="s">
        <v>2419</v>
      </c>
      <c r="D840" s="1"/>
      <c r="E840" s="1"/>
      <c r="F840" s="1" t="s">
        <v>1484</v>
      </c>
      <c r="G840" s="1" t="s">
        <v>1453</v>
      </c>
      <c r="H840" s="1" t="s">
        <v>22</v>
      </c>
      <c r="I840" s="1">
        <v>1</v>
      </c>
      <c r="J840" s="1" t="s">
        <v>634</v>
      </c>
      <c r="K840" s="1">
        <v>300</v>
      </c>
      <c r="L840" s="1"/>
      <c r="M840" s="1">
        <v>500</v>
      </c>
      <c r="N840" s="1">
        <v>100</v>
      </c>
      <c r="O840" s="1" t="s">
        <v>139</v>
      </c>
      <c r="P840" s="1" t="s">
        <v>1485</v>
      </c>
      <c r="Q840" s="1" t="b">
        <v>0</v>
      </c>
      <c r="R840" s="1" t="s">
        <v>1486</v>
      </c>
      <c r="S840" s="1"/>
      <c r="T840" s="1"/>
      <c r="U840" s="1"/>
      <c r="V840" s="1"/>
      <c r="W840" s="1" t="s">
        <v>2415</v>
      </c>
      <c r="X840" s="1">
        <v>1</v>
      </c>
    </row>
    <row r="841" spans="1:24" hidden="1" x14ac:dyDescent="0.35">
      <c r="A841" s="1" t="s">
        <v>40</v>
      </c>
      <c r="B841" s="1" t="s">
        <v>1444</v>
      </c>
      <c r="C841" s="1" t="s">
        <v>2420</v>
      </c>
      <c r="D841" s="1"/>
      <c r="E841" s="1"/>
      <c r="F841" s="1" t="s">
        <v>1484</v>
      </c>
      <c r="G841" s="1" t="s">
        <v>1453</v>
      </c>
      <c r="H841" s="1" t="s">
        <v>22</v>
      </c>
      <c r="I841" s="1">
        <v>3</v>
      </c>
      <c r="J841" s="1" t="s">
        <v>634</v>
      </c>
      <c r="K841" s="1">
        <v>10</v>
      </c>
      <c r="L841" s="1"/>
      <c r="M841" s="1">
        <v>500</v>
      </c>
      <c r="N841" s="1">
        <v>100</v>
      </c>
      <c r="O841" s="1" t="s">
        <v>139</v>
      </c>
      <c r="P841" s="1" t="s">
        <v>1485</v>
      </c>
      <c r="Q841" s="1" t="b">
        <v>0</v>
      </c>
      <c r="R841" s="1" t="s">
        <v>1486</v>
      </c>
      <c r="S841" s="1"/>
      <c r="T841" s="1"/>
      <c r="U841" s="1"/>
      <c r="V841" s="1"/>
      <c r="W841" s="1" t="s">
        <v>2421</v>
      </c>
      <c r="X841" s="1">
        <v>1</v>
      </c>
    </row>
    <row r="842" spans="1:24" hidden="1" x14ac:dyDescent="0.35">
      <c r="A842" s="1" t="s">
        <v>40</v>
      </c>
      <c r="B842" s="1" t="s">
        <v>1444</v>
      </c>
      <c r="C842" s="1" t="s">
        <v>2422</v>
      </c>
      <c r="D842" s="1"/>
      <c r="E842" s="1"/>
      <c r="F842" s="1" t="s">
        <v>1484</v>
      </c>
      <c r="G842" s="1" t="s">
        <v>1453</v>
      </c>
      <c r="H842" s="1" t="s">
        <v>22</v>
      </c>
      <c r="I842" s="1">
        <v>1</v>
      </c>
      <c r="J842" s="1" t="s">
        <v>634</v>
      </c>
      <c r="K842" s="1">
        <v>10</v>
      </c>
      <c r="L842" s="1"/>
      <c r="M842" s="1">
        <v>500</v>
      </c>
      <c r="N842" s="1">
        <v>100</v>
      </c>
      <c r="O842" s="1" t="s">
        <v>139</v>
      </c>
      <c r="P842" s="1" t="s">
        <v>1485</v>
      </c>
      <c r="Q842" s="1" t="b">
        <v>0</v>
      </c>
      <c r="R842" s="1" t="s">
        <v>1486</v>
      </c>
      <c r="S842" s="1"/>
      <c r="T842" s="1"/>
      <c r="U842" s="1"/>
      <c r="V842" s="1"/>
      <c r="W842" s="1" t="s">
        <v>2415</v>
      </c>
      <c r="X842" s="1">
        <v>1</v>
      </c>
    </row>
    <row r="843" spans="1:24" hidden="1" x14ac:dyDescent="0.35">
      <c r="A843" s="1" t="s">
        <v>40</v>
      </c>
      <c r="B843" s="1" t="s">
        <v>1444</v>
      </c>
      <c r="C843" s="1" t="s">
        <v>2423</v>
      </c>
      <c r="D843" s="1"/>
      <c r="E843" s="1"/>
      <c r="F843" s="1" t="s">
        <v>1484</v>
      </c>
      <c r="G843" s="1" t="s">
        <v>1453</v>
      </c>
      <c r="H843" s="1" t="s">
        <v>22</v>
      </c>
      <c r="I843" s="1">
        <v>2</v>
      </c>
      <c r="J843" s="1" t="s">
        <v>634</v>
      </c>
      <c r="K843" s="1">
        <v>1</v>
      </c>
      <c r="L843" s="1"/>
      <c r="M843" s="1">
        <v>500</v>
      </c>
      <c r="N843" s="1">
        <v>100</v>
      </c>
      <c r="O843" s="1" t="s">
        <v>139</v>
      </c>
      <c r="P843" s="1" t="s">
        <v>1485</v>
      </c>
      <c r="Q843" s="1" t="b">
        <v>0</v>
      </c>
      <c r="R843" s="1" t="s">
        <v>1486</v>
      </c>
      <c r="S843" s="1"/>
      <c r="T843" s="1"/>
      <c r="U843" s="1"/>
      <c r="V843" s="1"/>
      <c r="W843" s="1" t="s">
        <v>2415</v>
      </c>
      <c r="X843" s="1">
        <v>1</v>
      </c>
    </row>
    <row r="844" spans="1:24" hidden="1" x14ac:dyDescent="0.35">
      <c r="A844" s="1" t="s">
        <v>40</v>
      </c>
      <c r="B844" s="1" t="s">
        <v>1444</v>
      </c>
      <c r="C844" s="1" t="s">
        <v>2424</v>
      </c>
      <c r="D844" s="1"/>
      <c r="E844" s="1"/>
      <c r="F844" s="1" t="s">
        <v>1484</v>
      </c>
      <c r="G844" s="1" t="s">
        <v>1453</v>
      </c>
      <c r="H844" s="1" t="s">
        <v>22</v>
      </c>
      <c r="I844" s="1">
        <v>1</v>
      </c>
      <c r="J844" s="1" t="s">
        <v>634</v>
      </c>
      <c r="K844" s="1">
        <v>1</v>
      </c>
      <c r="L844" s="1"/>
      <c r="M844" s="1">
        <v>500</v>
      </c>
      <c r="N844" s="1">
        <v>100</v>
      </c>
      <c r="O844" s="1" t="s">
        <v>139</v>
      </c>
      <c r="P844" s="1" t="s">
        <v>1485</v>
      </c>
      <c r="Q844" s="1" t="b">
        <v>0</v>
      </c>
      <c r="R844" s="1" t="s">
        <v>1486</v>
      </c>
      <c r="S844" s="1"/>
      <c r="T844" s="1"/>
      <c r="U844" s="1"/>
      <c r="V844" s="1"/>
      <c r="W844" s="1" t="s">
        <v>2415</v>
      </c>
      <c r="X844" s="1">
        <v>1</v>
      </c>
    </row>
    <row r="845" spans="1:24" hidden="1" x14ac:dyDescent="0.35">
      <c r="A845" s="1" t="s">
        <v>40</v>
      </c>
      <c r="B845" s="1" t="s">
        <v>1444</v>
      </c>
      <c r="C845" s="1" t="s">
        <v>2425</v>
      </c>
      <c r="D845" s="1"/>
      <c r="E845" s="1"/>
      <c r="F845" s="1" t="s">
        <v>1484</v>
      </c>
      <c r="G845" s="1" t="s">
        <v>1453</v>
      </c>
      <c r="H845" s="1" t="s">
        <v>22</v>
      </c>
      <c r="I845" s="1">
        <v>2</v>
      </c>
      <c r="J845" s="1" t="s">
        <v>634</v>
      </c>
      <c r="K845" s="1">
        <v>10</v>
      </c>
      <c r="L845" s="1"/>
      <c r="M845" s="1">
        <v>500</v>
      </c>
      <c r="N845" s="1">
        <v>100</v>
      </c>
      <c r="O845" s="1" t="s">
        <v>139</v>
      </c>
      <c r="P845" s="1" t="s">
        <v>1485</v>
      </c>
      <c r="Q845" s="1" t="b">
        <v>0</v>
      </c>
      <c r="R845" s="1" t="s">
        <v>1486</v>
      </c>
      <c r="S845" s="1"/>
      <c r="T845" s="1"/>
      <c r="U845" s="1"/>
      <c r="V845" s="1"/>
      <c r="W845" s="1" t="s">
        <v>2415</v>
      </c>
      <c r="X845" s="1">
        <v>1</v>
      </c>
    </row>
    <row r="846" spans="1:24" hidden="1" x14ac:dyDescent="0.35">
      <c r="A846" s="1" t="s">
        <v>40</v>
      </c>
      <c r="B846" s="1" t="s">
        <v>1444</v>
      </c>
      <c r="C846" s="1" t="s">
        <v>2426</v>
      </c>
      <c r="D846" s="1"/>
      <c r="E846" s="1"/>
      <c r="F846" s="1" t="s">
        <v>1484</v>
      </c>
      <c r="G846" s="1" t="s">
        <v>1453</v>
      </c>
      <c r="H846" s="1" t="s">
        <v>22</v>
      </c>
      <c r="I846" s="1">
        <v>3</v>
      </c>
      <c r="J846" s="1" t="s">
        <v>634</v>
      </c>
      <c r="K846" s="1">
        <v>230</v>
      </c>
      <c r="L846" s="1"/>
      <c r="M846" s="1">
        <v>500</v>
      </c>
      <c r="N846" s="1">
        <v>100</v>
      </c>
      <c r="O846" s="1" t="s">
        <v>139</v>
      </c>
      <c r="P846" s="1" t="s">
        <v>1485</v>
      </c>
      <c r="Q846" s="1" t="b">
        <v>0</v>
      </c>
      <c r="R846" s="1" t="s">
        <v>1486</v>
      </c>
      <c r="S846" s="1"/>
      <c r="T846" s="1"/>
      <c r="U846" s="1"/>
      <c r="V846" s="1"/>
      <c r="W846" s="1" t="s">
        <v>2415</v>
      </c>
      <c r="X846" s="1">
        <v>1</v>
      </c>
    </row>
    <row r="847" spans="1:24" hidden="1" x14ac:dyDescent="0.35">
      <c r="A847" s="1" t="s">
        <v>40</v>
      </c>
      <c r="B847" s="1" t="s">
        <v>1444</v>
      </c>
      <c r="C847" s="1" t="s">
        <v>2427</v>
      </c>
      <c r="D847" s="1"/>
      <c r="E847" s="1"/>
      <c r="F847" s="1" t="s">
        <v>1484</v>
      </c>
      <c r="G847" s="1" t="s">
        <v>1453</v>
      </c>
      <c r="H847" s="1" t="s">
        <v>22</v>
      </c>
      <c r="I847" s="1">
        <v>3</v>
      </c>
      <c r="J847" s="1" t="s">
        <v>634</v>
      </c>
      <c r="K847" s="1">
        <v>20</v>
      </c>
      <c r="L847" s="1"/>
      <c r="M847" s="1">
        <v>500</v>
      </c>
      <c r="N847" s="1">
        <v>100</v>
      </c>
      <c r="O847" s="1" t="s">
        <v>139</v>
      </c>
      <c r="P847" s="1" t="s">
        <v>1485</v>
      </c>
      <c r="Q847" s="1" t="b">
        <v>0</v>
      </c>
      <c r="R847" s="1" t="s">
        <v>1486</v>
      </c>
      <c r="S847" s="1"/>
      <c r="T847" s="1"/>
      <c r="U847" s="1"/>
      <c r="V847" s="1"/>
      <c r="W847" s="1" t="s">
        <v>2415</v>
      </c>
      <c r="X847" s="1">
        <v>1</v>
      </c>
    </row>
    <row r="848" spans="1:24" hidden="1" x14ac:dyDescent="0.35">
      <c r="A848" s="1" t="s">
        <v>40</v>
      </c>
      <c r="B848" s="1" t="s">
        <v>1444</v>
      </c>
      <c r="C848" s="1" t="s">
        <v>2428</v>
      </c>
      <c r="D848" s="1"/>
      <c r="E848" s="1"/>
      <c r="F848" s="1" t="s">
        <v>1484</v>
      </c>
      <c r="G848" s="1" t="s">
        <v>1453</v>
      </c>
      <c r="H848" s="1" t="s">
        <v>22</v>
      </c>
      <c r="I848" s="1">
        <v>1</v>
      </c>
      <c r="J848" s="1" t="s">
        <v>634</v>
      </c>
      <c r="K848" s="1">
        <v>15</v>
      </c>
      <c r="L848" s="1"/>
      <c r="M848" s="1">
        <v>500</v>
      </c>
      <c r="N848" s="1">
        <v>100</v>
      </c>
      <c r="O848" s="1" t="s">
        <v>139</v>
      </c>
      <c r="P848" s="1" t="s">
        <v>1485</v>
      </c>
      <c r="Q848" s="1" t="b">
        <v>0</v>
      </c>
      <c r="R848" s="1" t="s">
        <v>1486</v>
      </c>
      <c r="S848" s="1"/>
      <c r="T848" s="1"/>
      <c r="U848" s="1"/>
      <c r="V848" s="1"/>
      <c r="W848" s="1" t="s">
        <v>2415</v>
      </c>
      <c r="X848" s="1">
        <v>1</v>
      </c>
    </row>
    <row r="849" spans="1:24" hidden="1" x14ac:dyDescent="0.35">
      <c r="A849" s="1" t="s">
        <v>40</v>
      </c>
      <c r="B849" s="1" t="s">
        <v>1444</v>
      </c>
      <c r="C849" s="1" t="s">
        <v>2429</v>
      </c>
      <c r="D849" s="1"/>
      <c r="E849" s="1"/>
      <c r="F849" s="1" t="s">
        <v>1484</v>
      </c>
      <c r="G849" s="1" t="s">
        <v>1453</v>
      </c>
      <c r="H849" s="1" t="s">
        <v>22</v>
      </c>
      <c r="I849" s="1">
        <v>1</v>
      </c>
      <c r="J849" s="1" t="s">
        <v>634</v>
      </c>
      <c r="K849" s="1">
        <v>1</v>
      </c>
      <c r="L849" s="1"/>
      <c r="M849" s="1">
        <v>500</v>
      </c>
      <c r="N849" s="1">
        <v>100</v>
      </c>
      <c r="O849" s="1" t="s">
        <v>139</v>
      </c>
      <c r="P849" s="1" t="s">
        <v>1485</v>
      </c>
      <c r="Q849" s="1" t="b">
        <v>0</v>
      </c>
      <c r="R849" s="1" t="s">
        <v>1486</v>
      </c>
      <c r="S849" s="1"/>
      <c r="T849" s="1"/>
      <c r="U849" s="1"/>
      <c r="V849" s="1"/>
      <c r="W849" s="1" t="s">
        <v>2415</v>
      </c>
      <c r="X849" s="1">
        <v>1</v>
      </c>
    </row>
    <row r="850" spans="1:24" hidden="1" x14ac:dyDescent="0.35">
      <c r="A850" s="1" t="s">
        <v>40</v>
      </c>
      <c r="B850" s="1" t="s">
        <v>1444</v>
      </c>
      <c r="C850" s="1" t="s">
        <v>2430</v>
      </c>
      <c r="D850" s="1"/>
      <c r="E850" s="1"/>
      <c r="F850" s="1" t="s">
        <v>1484</v>
      </c>
      <c r="G850" s="1" t="s">
        <v>1453</v>
      </c>
      <c r="H850" s="1" t="s">
        <v>22</v>
      </c>
      <c r="I850" s="1">
        <v>2</v>
      </c>
      <c r="J850" s="1" t="s">
        <v>634</v>
      </c>
      <c r="K850" s="1">
        <v>3</v>
      </c>
      <c r="L850" s="1"/>
      <c r="M850" s="1">
        <v>500</v>
      </c>
      <c r="N850" s="1">
        <v>100</v>
      </c>
      <c r="O850" s="1" t="s">
        <v>139</v>
      </c>
      <c r="P850" s="1" t="s">
        <v>1485</v>
      </c>
      <c r="Q850" s="1" t="b">
        <v>0</v>
      </c>
      <c r="R850" s="1" t="s">
        <v>1486</v>
      </c>
      <c r="S850" s="1"/>
      <c r="T850" s="1"/>
      <c r="U850" s="1"/>
      <c r="V850" s="1"/>
      <c r="W850" s="1" t="s">
        <v>2415</v>
      </c>
      <c r="X850" s="1">
        <v>1</v>
      </c>
    </row>
    <row r="851" spans="1:24" hidden="1" x14ac:dyDescent="0.35">
      <c r="A851" s="1" t="s">
        <v>40</v>
      </c>
      <c r="B851" s="1" t="s">
        <v>1444</v>
      </c>
      <c r="C851" s="1" t="s">
        <v>2431</v>
      </c>
      <c r="D851" s="1"/>
      <c r="E851" s="1"/>
      <c r="F851" s="1" t="s">
        <v>1484</v>
      </c>
      <c r="G851" s="1" t="s">
        <v>1453</v>
      </c>
      <c r="H851" s="1" t="s">
        <v>22</v>
      </c>
      <c r="I851" s="1">
        <v>1</v>
      </c>
      <c r="J851" s="1" t="s">
        <v>634</v>
      </c>
      <c r="K851" s="1">
        <v>1</v>
      </c>
      <c r="L851" s="1"/>
      <c r="M851" s="1">
        <v>500</v>
      </c>
      <c r="N851" s="1">
        <v>100</v>
      </c>
      <c r="O851" s="1" t="s">
        <v>139</v>
      </c>
      <c r="P851" s="1" t="s">
        <v>1485</v>
      </c>
      <c r="Q851" s="1" t="b">
        <v>0</v>
      </c>
      <c r="R851" s="1" t="s">
        <v>1486</v>
      </c>
      <c r="S851" s="1"/>
      <c r="T851" s="1"/>
      <c r="U851" s="1"/>
      <c r="V851" s="1"/>
      <c r="W851" s="1" t="s">
        <v>2415</v>
      </c>
      <c r="X851" s="1">
        <v>1</v>
      </c>
    </row>
    <row r="852" spans="1:24" hidden="1" x14ac:dyDescent="0.35">
      <c r="A852" s="1" t="s">
        <v>40</v>
      </c>
      <c r="B852" s="1" t="s">
        <v>1444</v>
      </c>
      <c r="C852" s="1" t="s">
        <v>2432</v>
      </c>
      <c r="D852" s="1"/>
      <c r="E852" s="1"/>
      <c r="F852" s="1" t="s">
        <v>1484</v>
      </c>
      <c r="G852" s="1" t="s">
        <v>1453</v>
      </c>
      <c r="H852" s="1" t="s">
        <v>22</v>
      </c>
      <c r="I852" s="1">
        <v>3</v>
      </c>
      <c r="J852" s="1" t="s">
        <v>634</v>
      </c>
      <c r="K852" s="1">
        <v>4</v>
      </c>
      <c r="L852" s="1"/>
      <c r="M852" s="1">
        <v>500</v>
      </c>
      <c r="N852" s="1">
        <v>100</v>
      </c>
      <c r="O852" s="1" t="s">
        <v>139</v>
      </c>
      <c r="P852" s="1" t="s">
        <v>1485</v>
      </c>
      <c r="Q852" s="1" t="b">
        <v>0</v>
      </c>
      <c r="R852" s="1" t="s">
        <v>1486</v>
      </c>
      <c r="S852" s="1"/>
      <c r="T852" s="1"/>
      <c r="U852" s="1"/>
      <c r="V852" s="1"/>
      <c r="W852" s="1" t="s">
        <v>2415</v>
      </c>
      <c r="X852" s="1">
        <v>1</v>
      </c>
    </row>
    <row r="853" spans="1:24" hidden="1" x14ac:dyDescent="0.35">
      <c r="A853" s="1" t="s">
        <v>40</v>
      </c>
      <c r="B853" s="1" t="s">
        <v>1444</v>
      </c>
      <c r="C853" s="1" t="s">
        <v>2433</v>
      </c>
      <c r="D853" s="1"/>
      <c r="E853" s="1"/>
      <c r="F853" s="1" t="s">
        <v>1484</v>
      </c>
      <c r="G853" s="1" t="s">
        <v>1453</v>
      </c>
      <c r="H853" s="1" t="s">
        <v>22</v>
      </c>
      <c r="I853" s="1">
        <v>1</v>
      </c>
      <c r="J853" s="1" t="s">
        <v>634</v>
      </c>
      <c r="K853" s="1">
        <v>30</v>
      </c>
      <c r="L853" s="1"/>
      <c r="M853" s="1">
        <v>500</v>
      </c>
      <c r="N853" s="1">
        <v>100</v>
      </c>
      <c r="O853" s="1" t="s">
        <v>139</v>
      </c>
      <c r="P853" s="1" t="s">
        <v>1485</v>
      </c>
      <c r="Q853" s="1" t="b">
        <v>0</v>
      </c>
      <c r="R853" s="1" t="s">
        <v>1486</v>
      </c>
      <c r="S853" s="1"/>
      <c r="T853" s="1"/>
      <c r="U853" s="1"/>
      <c r="V853" s="1"/>
      <c r="W853" s="1" t="s">
        <v>2434</v>
      </c>
      <c r="X853" s="1">
        <v>1</v>
      </c>
    </row>
    <row r="854" spans="1:24" hidden="1" x14ac:dyDescent="0.35">
      <c r="A854" s="1" t="s">
        <v>40</v>
      </c>
      <c r="B854" s="1" t="s">
        <v>1444</v>
      </c>
      <c r="C854" s="1" t="s">
        <v>2435</v>
      </c>
      <c r="D854" s="1"/>
      <c r="E854" s="1"/>
      <c r="F854" s="1" t="s">
        <v>1484</v>
      </c>
      <c r="G854" s="1" t="s">
        <v>1453</v>
      </c>
      <c r="H854" s="1" t="s">
        <v>22</v>
      </c>
      <c r="I854" s="1">
        <v>3</v>
      </c>
      <c r="J854" s="1" t="s">
        <v>634</v>
      </c>
      <c r="K854" s="1">
        <v>15</v>
      </c>
      <c r="L854" s="1"/>
      <c r="M854" s="1">
        <v>500</v>
      </c>
      <c r="N854" s="1">
        <v>100</v>
      </c>
      <c r="O854" s="1" t="s">
        <v>139</v>
      </c>
      <c r="P854" s="1" t="s">
        <v>1485</v>
      </c>
      <c r="Q854" s="1" t="b">
        <v>0</v>
      </c>
      <c r="R854" s="1" t="s">
        <v>1486</v>
      </c>
      <c r="S854" s="1"/>
      <c r="T854" s="1"/>
      <c r="U854" s="1"/>
      <c r="V854" s="1"/>
      <c r="W854" s="1" t="s">
        <v>2415</v>
      </c>
      <c r="X854" s="1">
        <v>1</v>
      </c>
    </row>
    <row r="855" spans="1:24" hidden="1" x14ac:dyDescent="0.35">
      <c r="A855" s="1" t="s">
        <v>40</v>
      </c>
      <c r="B855" s="1" t="s">
        <v>1444</v>
      </c>
      <c r="C855" s="1" t="s">
        <v>2436</v>
      </c>
      <c r="D855" s="1"/>
      <c r="E855" s="1"/>
      <c r="F855" s="1" t="s">
        <v>1484</v>
      </c>
      <c r="G855" s="1" t="s">
        <v>1453</v>
      </c>
      <c r="H855" s="1" t="s">
        <v>22</v>
      </c>
      <c r="I855" s="1">
        <v>3</v>
      </c>
      <c r="J855" s="1" t="s">
        <v>634</v>
      </c>
      <c r="K855" s="1">
        <v>3</v>
      </c>
      <c r="L855" s="1"/>
      <c r="M855" s="1">
        <v>500</v>
      </c>
      <c r="N855" s="1">
        <v>100</v>
      </c>
      <c r="O855" s="1" t="s">
        <v>139</v>
      </c>
      <c r="P855" s="1" t="s">
        <v>1485</v>
      </c>
      <c r="Q855" s="1" t="b">
        <v>0</v>
      </c>
      <c r="R855" s="1" t="s">
        <v>1486</v>
      </c>
      <c r="S855" s="1"/>
      <c r="T855" s="1"/>
      <c r="U855" s="1"/>
      <c r="V855" s="1"/>
      <c r="W855" s="1" t="s">
        <v>2415</v>
      </c>
      <c r="X855" s="1">
        <v>1</v>
      </c>
    </row>
    <row r="856" spans="1:24" hidden="1" x14ac:dyDescent="0.35">
      <c r="A856" s="1" t="s">
        <v>40</v>
      </c>
      <c r="B856" s="1" t="s">
        <v>1444</v>
      </c>
      <c r="C856" s="1" t="s">
        <v>2437</v>
      </c>
      <c r="D856" s="1"/>
      <c r="E856" s="1"/>
      <c r="F856" s="1" t="s">
        <v>1484</v>
      </c>
      <c r="G856" s="1" t="s">
        <v>1453</v>
      </c>
      <c r="H856" s="1" t="s">
        <v>22</v>
      </c>
      <c r="I856" s="1">
        <v>1</v>
      </c>
      <c r="J856" s="1" t="s">
        <v>634</v>
      </c>
      <c r="K856" s="1">
        <v>5</v>
      </c>
      <c r="L856" s="1"/>
      <c r="M856" s="1">
        <v>500</v>
      </c>
      <c r="N856" s="1">
        <v>100</v>
      </c>
      <c r="O856" s="1" t="s">
        <v>139</v>
      </c>
      <c r="P856" s="1" t="s">
        <v>1485</v>
      </c>
      <c r="Q856" s="1" t="b">
        <v>0</v>
      </c>
      <c r="R856" s="1" t="s">
        <v>1486</v>
      </c>
      <c r="S856" s="1"/>
      <c r="T856" s="1"/>
      <c r="U856" s="1"/>
      <c r="V856" s="1"/>
      <c r="W856" s="1" t="s">
        <v>2415</v>
      </c>
      <c r="X856" s="1">
        <v>1</v>
      </c>
    </row>
    <row r="857" spans="1:24" hidden="1" x14ac:dyDescent="0.35">
      <c r="A857" s="1" t="s">
        <v>40</v>
      </c>
      <c r="B857" s="1" t="s">
        <v>1444</v>
      </c>
      <c r="C857" s="1" t="s">
        <v>2438</v>
      </c>
      <c r="D857" s="1"/>
      <c r="E857" s="1"/>
      <c r="F857" s="1" t="s">
        <v>1484</v>
      </c>
      <c r="G857" s="1" t="s">
        <v>1453</v>
      </c>
      <c r="H857" s="1" t="s">
        <v>22</v>
      </c>
      <c r="I857" s="1">
        <v>1</v>
      </c>
      <c r="J857" s="1" t="s">
        <v>634</v>
      </c>
      <c r="K857" s="1">
        <v>200</v>
      </c>
      <c r="L857" s="1"/>
      <c r="M857" s="1">
        <v>500</v>
      </c>
      <c r="N857" s="1">
        <v>100</v>
      </c>
      <c r="O857" s="1" t="s">
        <v>139</v>
      </c>
      <c r="P857" s="1" t="s">
        <v>1485</v>
      </c>
      <c r="Q857" s="1" t="b">
        <v>0</v>
      </c>
      <c r="R857" s="1" t="s">
        <v>1486</v>
      </c>
      <c r="S857" s="1"/>
      <c r="T857" s="1"/>
      <c r="U857" s="1"/>
      <c r="V857" s="1"/>
      <c r="W857" s="1" t="s">
        <v>2415</v>
      </c>
      <c r="X857" s="1">
        <v>1</v>
      </c>
    </row>
    <row r="858" spans="1:24" hidden="1" x14ac:dyDescent="0.35">
      <c r="A858" s="1" t="s">
        <v>40</v>
      </c>
      <c r="B858" s="1" t="s">
        <v>1444</v>
      </c>
      <c r="C858" s="1" t="s">
        <v>2439</v>
      </c>
      <c r="D858" s="1"/>
      <c r="E858" s="1"/>
      <c r="F858" s="1" t="s">
        <v>1484</v>
      </c>
      <c r="G858" s="1" t="s">
        <v>1453</v>
      </c>
      <c r="H858" s="1" t="s">
        <v>22</v>
      </c>
      <c r="I858" s="1">
        <v>1</v>
      </c>
      <c r="J858" s="1" t="s">
        <v>634</v>
      </c>
      <c r="K858" s="1">
        <v>200</v>
      </c>
      <c r="L858" s="1"/>
      <c r="M858" s="1">
        <v>500</v>
      </c>
      <c r="N858" s="1">
        <v>100</v>
      </c>
      <c r="O858" s="1" t="s">
        <v>139</v>
      </c>
      <c r="P858" s="1" t="s">
        <v>1485</v>
      </c>
      <c r="Q858" s="1" t="b">
        <v>0</v>
      </c>
      <c r="R858" s="1" t="s">
        <v>1486</v>
      </c>
      <c r="S858" s="1"/>
      <c r="T858" s="1"/>
      <c r="U858" s="1"/>
      <c r="V858" s="1"/>
      <c r="W858" s="1" t="s">
        <v>2415</v>
      </c>
      <c r="X858" s="1">
        <v>1</v>
      </c>
    </row>
    <row r="859" spans="1:24" hidden="1" x14ac:dyDescent="0.35">
      <c r="A859" s="1" t="s">
        <v>40</v>
      </c>
      <c r="B859" s="1" t="s">
        <v>1444</v>
      </c>
      <c r="C859" s="1" t="s">
        <v>2440</v>
      </c>
      <c r="D859" s="1"/>
      <c r="E859" s="1"/>
      <c r="F859" s="1" t="s">
        <v>1484</v>
      </c>
      <c r="G859" s="1" t="s">
        <v>1453</v>
      </c>
      <c r="H859" s="1" t="s">
        <v>22</v>
      </c>
      <c r="I859" s="1">
        <v>3</v>
      </c>
      <c r="J859" s="1" t="s">
        <v>634</v>
      </c>
      <c r="K859" s="1">
        <v>1</v>
      </c>
      <c r="L859" s="1"/>
      <c r="M859" s="1">
        <v>500</v>
      </c>
      <c r="N859" s="1">
        <v>100</v>
      </c>
      <c r="O859" s="1" t="s">
        <v>139</v>
      </c>
      <c r="P859" s="1" t="s">
        <v>1485</v>
      </c>
      <c r="Q859" s="1" t="b">
        <v>0</v>
      </c>
      <c r="R859" s="1" t="s">
        <v>1486</v>
      </c>
      <c r="S859" s="1"/>
      <c r="T859" s="1"/>
      <c r="U859" s="1"/>
      <c r="V859" s="1"/>
      <c r="W859" s="1" t="s">
        <v>2415</v>
      </c>
      <c r="X859" s="1">
        <v>1</v>
      </c>
    </row>
    <row r="860" spans="1:24" hidden="1" x14ac:dyDescent="0.35">
      <c r="A860" s="1" t="s">
        <v>40</v>
      </c>
      <c r="B860" s="1" t="s">
        <v>1444</v>
      </c>
      <c r="C860" s="1" t="s">
        <v>2441</v>
      </c>
      <c r="D860" s="1"/>
      <c r="E860" s="1"/>
      <c r="F860" s="1" t="s">
        <v>1484</v>
      </c>
      <c r="G860" s="1" t="s">
        <v>1453</v>
      </c>
      <c r="H860" s="1" t="s">
        <v>22</v>
      </c>
      <c r="I860" s="1">
        <v>3</v>
      </c>
      <c r="J860" s="1" t="s">
        <v>634</v>
      </c>
      <c r="K860" s="1">
        <v>3</v>
      </c>
      <c r="L860" s="1"/>
      <c r="M860" s="1">
        <v>500</v>
      </c>
      <c r="N860" s="1">
        <v>100</v>
      </c>
      <c r="O860" s="1" t="s">
        <v>139</v>
      </c>
      <c r="P860" s="1" t="s">
        <v>1485</v>
      </c>
      <c r="Q860" s="1" t="b">
        <v>0</v>
      </c>
      <c r="R860" s="1" t="s">
        <v>1486</v>
      </c>
      <c r="S860" s="1"/>
      <c r="T860" s="1"/>
      <c r="U860" s="1"/>
      <c r="V860" s="1"/>
      <c r="W860" s="1" t="s">
        <v>2415</v>
      </c>
      <c r="X860" s="1">
        <v>1</v>
      </c>
    </row>
    <row r="861" spans="1:24" hidden="1" x14ac:dyDescent="0.35">
      <c r="A861" s="1" t="s">
        <v>40</v>
      </c>
      <c r="B861" s="1" t="s">
        <v>1444</v>
      </c>
      <c r="C861" s="1" t="s">
        <v>2442</v>
      </c>
      <c r="D861" s="1"/>
      <c r="E861" s="1"/>
      <c r="F861" s="1" t="s">
        <v>1484</v>
      </c>
      <c r="G861" s="1" t="s">
        <v>1453</v>
      </c>
      <c r="H861" s="1" t="s">
        <v>22</v>
      </c>
      <c r="I861" s="1">
        <v>3</v>
      </c>
      <c r="J861" s="1" t="s">
        <v>634</v>
      </c>
      <c r="K861" s="1">
        <v>1</v>
      </c>
      <c r="L861" s="1"/>
      <c r="M861" s="1">
        <v>500</v>
      </c>
      <c r="N861" s="1">
        <v>100</v>
      </c>
      <c r="O861" s="1" t="s">
        <v>139</v>
      </c>
      <c r="P861" s="1" t="s">
        <v>1485</v>
      </c>
      <c r="Q861" s="1" t="b">
        <v>0</v>
      </c>
      <c r="R861" s="1" t="s">
        <v>1486</v>
      </c>
      <c r="S861" s="1"/>
      <c r="T861" s="1"/>
      <c r="U861" s="1"/>
      <c r="V861" s="1"/>
      <c r="W861" s="1" t="s">
        <v>2415</v>
      </c>
      <c r="X861" s="1">
        <v>1</v>
      </c>
    </row>
    <row r="862" spans="1:24" hidden="1" x14ac:dyDescent="0.35">
      <c r="A862" s="1" t="s">
        <v>40</v>
      </c>
      <c r="B862" s="1" t="s">
        <v>1444</v>
      </c>
      <c r="C862" s="1" t="s">
        <v>2443</v>
      </c>
      <c r="D862" s="1"/>
      <c r="E862" s="1"/>
      <c r="F862" s="1" t="s">
        <v>1484</v>
      </c>
      <c r="G862" s="1" t="s">
        <v>1453</v>
      </c>
      <c r="H862" s="1" t="s">
        <v>22</v>
      </c>
      <c r="I862" s="1">
        <v>3</v>
      </c>
      <c r="J862" s="1" t="s">
        <v>634</v>
      </c>
      <c r="K862" s="1">
        <v>5</v>
      </c>
      <c r="L862" s="1"/>
      <c r="M862" s="1">
        <v>500</v>
      </c>
      <c r="N862" s="1">
        <v>100</v>
      </c>
      <c r="O862" s="1" t="s">
        <v>139</v>
      </c>
      <c r="P862" s="1" t="s">
        <v>1485</v>
      </c>
      <c r="Q862" s="1" t="b">
        <v>0</v>
      </c>
      <c r="R862" s="1" t="s">
        <v>1486</v>
      </c>
      <c r="S862" s="1"/>
      <c r="T862" s="1"/>
      <c r="U862" s="1"/>
      <c r="V862" s="1"/>
      <c r="W862" s="1" t="s">
        <v>2415</v>
      </c>
      <c r="X862" s="1">
        <v>1</v>
      </c>
    </row>
    <row r="863" spans="1:24" hidden="1" x14ac:dyDescent="0.35">
      <c r="A863" s="1" t="s">
        <v>40</v>
      </c>
      <c r="B863" s="1" t="s">
        <v>1444</v>
      </c>
      <c r="C863" s="1" t="s">
        <v>2444</v>
      </c>
      <c r="D863" s="1"/>
      <c r="E863" s="1"/>
      <c r="F863" s="1" t="s">
        <v>1484</v>
      </c>
      <c r="G863" s="1" t="s">
        <v>1453</v>
      </c>
      <c r="H863" s="1" t="s">
        <v>22</v>
      </c>
      <c r="I863" s="1">
        <v>3</v>
      </c>
      <c r="J863" s="1" t="s">
        <v>634</v>
      </c>
      <c r="K863" s="1">
        <v>30</v>
      </c>
      <c r="L863" s="1"/>
      <c r="M863" s="1">
        <v>500</v>
      </c>
      <c r="N863" s="1">
        <v>100</v>
      </c>
      <c r="O863" s="1" t="s">
        <v>139</v>
      </c>
      <c r="P863" s="1" t="s">
        <v>1485</v>
      </c>
      <c r="Q863" s="1" t="b">
        <v>0</v>
      </c>
      <c r="R863" s="1" t="s">
        <v>1486</v>
      </c>
      <c r="S863" s="1"/>
      <c r="T863" s="1"/>
      <c r="U863" s="1"/>
      <c r="V863" s="1"/>
      <c r="W863" s="1" t="s">
        <v>2434</v>
      </c>
      <c r="X863" s="1">
        <v>1</v>
      </c>
    </row>
    <row r="864" spans="1:24" hidden="1" x14ac:dyDescent="0.35">
      <c r="A864" s="1" t="s">
        <v>40</v>
      </c>
      <c r="B864" s="1" t="s">
        <v>1444</v>
      </c>
      <c r="C864" s="1" t="s">
        <v>2445</v>
      </c>
      <c r="D864" s="1"/>
      <c r="E864" s="1"/>
      <c r="F864" s="1" t="s">
        <v>1484</v>
      </c>
      <c r="G864" s="1" t="s">
        <v>1453</v>
      </c>
      <c r="H864" s="1" t="s">
        <v>22</v>
      </c>
      <c r="I864" s="1">
        <v>3</v>
      </c>
      <c r="J864" s="1" t="s">
        <v>634</v>
      </c>
      <c r="K864" s="1">
        <v>1</v>
      </c>
      <c r="L864" s="1"/>
      <c r="M864" s="1">
        <v>500</v>
      </c>
      <c r="N864" s="1">
        <v>100</v>
      </c>
      <c r="O864" s="1" t="s">
        <v>139</v>
      </c>
      <c r="P864" s="1" t="s">
        <v>1485</v>
      </c>
      <c r="Q864" s="1" t="b">
        <v>0</v>
      </c>
      <c r="R864" s="1" t="s">
        <v>1486</v>
      </c>
      <c r="S864" s="1"/>
      <c r="T864" s="1"/>
      <c r="U864" s="1"/>
      <c r="V864" s="1"/>
      <c r="W864" s="1" t="s">
        <v>2415</v>
      </c>
      <c r="X864" s="1">
        <v>1</v>
      </c>
    </row>
    <row r="865" spans="1:24" hidden="1" x14ac:dyDescent="0.35">
      <c r="A865" s="1" t="s">
        <v>40</v>
      </c>
      <c r="B865" s="1" t="s">
        <v>1444</v>
      </c>
      <c r="C865" s="1" t="s">
        <v>2446</v>
      </c>
      <c r="D865" s="1"/>
      <c r="E865" s="1"/>
      <c r="F865" s="1" t="s">
        <v>1484</v>
      </c>
      <c r="G865" s="1" t="s">
        <v>1453</v>
      </c>
      <c r="H865" s="1" t="s">
        <v>22</v>
      </c>
      <c r="I865" s="1">
        <v>3</v>
      </c>
      <c r="J865" s="1" t="s">
        <v>634</v>
      </c>
      <c r="K865" s="1">
        <v>200</v>
      </c>
      <c r="L865" s="1"/>
      <c r="M865" s="1">
        <v>500</v>
      </c>
      <c r="N865" s="1">
        <v>100</v>
      </c>
      <c r="O865" s="1" t="s">
        <v>139</v>
      </c>
      <c r="P865" s="1" t="s">
        <v>1485</v>
      </c>
      <c r="Q865" s="1" t="b">
        <v>0</v>
      </c>
      <c r="R865" s="1" t="s">
        <v>1486</v>
      </c>
      <c r="S865" s="1"/>
      <c r="T865" s="1"/>
      <c r="U865" s="1"/>
      <c r="V865" s="1"/>
      <c r="W865" s="1" t="s">
        <v>2415</v>
      </c>
      <c r="X865" s="1">
        <v>1</v>
      </c>
    </row>
    <row r="866" spans="1:24" hidden="1" x14ac:dyDescent="0.35">
      <c r="A866" s="1" t="s">
        <v>40</v>
      </c>
      <c r="B866" s="1" t="s">
        <v>1444</v>
      </c>
      <c r="C866" s="1" t="s">
        <v>2447</v>
      </c>
      <c r="D866" s="1"/>
      <c r="E866" s="1"/>
      <c r="F866" s="1" t="s">
        <v>1484</v>
      </c>
      <c r="G866" s="1" t="s">
        <v>1453</v>
      </c>
      <c r="H866" s="1" t="s">
        <v>22</v>
      </c>
      <c r="I866" s="1">
        <v>1</v>
      </c>
      <c r="J866" s="1" t="s">
        <v>634</v>
      </c>
      <c r="K866" s="1">
        <v>1</v>
      </c>
      <c r="L866" s="1"/>
      <c r="M866" s="1">
        <v>500</v>
      </c>
      <c r="N866" s="1">
        <v>100</v>
      </c>
      <c r="O866" s="1" t="s">
        <v>139</v>
      </c>
      <c r="P866" s="1" t="s">
        <v>1485</v>
      </c>
      <c r="Q866" s="1" t="b">
        <v>0</v>
      </c>
      <c r="R866" s="1" t="s">
        <v>1486</v>
      </c>
      <c r="S866" s="1"/>
      <c r="T866" s="1"/>
      <c r="U866" s="1"/>
      <c r="V866" s="1"/>
      <c r="W866" s="1" t="s">
        <v>2415</v>
      </c>
      <c r="X866" s="1">
        <v>1</v>
      </c>
    </row>
    <row r="867" spans="1:24" hidden="1" x14ac:dyDescent="0.35">
      <c r="A867" s="1" t="s">
        <v>40</v>
      </c>
      <c r="B867" s="1" t="s">
        <v>1444</v>
      </c>
      <c r="C867" s="1" t="s">
        <v>2448</v>
      </c>
      <c r="D867" s="1"/>
      <c r="E867" s="1"/>
      <c r="F867" s="1" t="s">
        <v>1484</v>
      </c>
      <c r="G867" s="1" t="s">
        <v>1453</v>
      </c>
      <c r="H867" s="1" t="s">
        <v>22</v>
      </c>
      <c r="I867" s="1">
        <v>1</v>
      </c>
      <c r="J867" s="1" t="s">
        <v>634</v>
      </c>
      <c r="K867" s="1">
        <v>230</v>
      </c>
      <c r="L867" s="1"/>
      <c r="M867" s="1">
        <v>500</v>
      </c>
      <c r="N867" s="1">
        <v>100</v>
      </c>
      <c r="O867" s="1" t="s">
        <v>139</v>
      </c>
      <c r="P867" s="1" t="s">
        <v>1485</v>
      </c>
      <c r="Q867" s="1" t="b">
        <v>0</v>
      </c>
      <c r="R867" s="1" t="s">
        <v>1486</v>
      </c>
      <c r="S867" s="1"/>
      <c r="T867" s="1"/>
      <c r="U867" s="1"/>
      <c r="V867" s="1"/>
      <c r="W867" s="1" t="s">
        <v>2415</v>
      </c>
      <c r="X867" s="1">
        <v>1</v>
      </c>
    </row>
    <row r="868" spans="1:24" hidden="1" x14ac:dyDescent="0.35">
      <c r="A868" s="1" t="s">
        <v>40</v>
      </c>
      <c r="B868" s="1" t="s">
        <v>1444</v>
      </c>
      <c r="C868" s="1" t="s">
        <v>2449</v>
      </c>
      <c r="D868" s="1"/>
      <c r="E868" s="1"/>
      <c r="F868" s="1" t="s">
        <v>1484</v>
      </c>
      <c r="G868" s="1" t="s">
        <v>1453</v>
      </c>
      <c r="H868" s="1" t="s">
        <v>22</v>
      </c>
      <c r="I868" s="1">
        <v>2</v>
      </c>
      <c r="J868" s="1" t="s">
        <v>634</v>
      </c>
      <c r="K868" s="1">
        <v>3</v>
      </c>
      <c r="L868" s="1"/>
      <c r="M868" s="1">
        <v>500</v>
      </c>
      <c r="N868" s="1">
        <v>100</v>
      </c>
      <c r="O868" s="1" t="s">
        <v>139</v>
      </c>
      <c r="P868" s="1" t="s">
        <v>1485</v>
      </c>
      <c r="Q868" s="1" t="b">
        <v>0</v>
      </c>
      <c r="R868" s="1" t="s">
        <v>1486</v>
      </c>
      <c r="S868" s="1"/>
      <c r="T868" s="1"/>
      <c r="U868" s="1"/>
      <c r="V868" s="1"/>
      <c r="W868" s="1" t="s">
        <v>2415</v>
      </c>
      <c r="X868" s="1">
        <v>1</v>
      </c>
    </row>
    <row r="869" spans="1:24" hidden="1" x14ac:dyDescent="0.35">
      <c r="A869" s="1" t="s">
        <v>40</v>
      </c>
      <c r="B869" s="1" t="s">
        <v>1444</v>
      </c>
      <c r="C869" s="1" t="s">
        <v>2450</v>
      </c>
      <c r="D869" s="1"/>
      <c r="E869" s="1"/>
      <c r="F869" s="1" t="s">
        <v>1484</v>
      </c>
      <c r="G869" s="1" t="s">
        <v>1453</v>
      </c>
      <c r="H869" s="1" t="s">
        <v>22</v>
      </c>
      <c r="I869" s="1">
        <v>3</v>
      </c>
      <c r="J869" s="1" t="s">
        <v>634</v>
      </c>
      <c r="K869" s="1">
        <v>50</v>
      </c>
      <c r="L869" s="1"/>
      <c r="M869" s="1">
        <v>500</v>
      </c>
      <c r="N869" s="1">
        <v>100</v>
      </c>
      <c r="O869" s="1" t="s">
        <v>139</v>
      </c>
      <c r="P869" s="1" t="s">
        <v>1485</v>
      </c>
      <c r="Q869" s="1" t="b">
        <v>0</v>
      </c>
      <c r="R869" s="1" t="s">
        <v>1486</v>
      </c>
      <c r="S869" s="1"/>
      <c r="T869" s="1"/>
      <c r="U869" s="1"/>
      <c r="V869" s="1"/>
      <c r="W869" s="1" t="s">
        <v>2415</v>
      </c>
      <c r="X869" s="1">
        <v>1</v>
      </c>
    </row>
    <row r="870" spans="1:24" hidden="1" x14ac:dyDescent="0.35">
      <c r="A870" s="1" t="s">
        <v>40</v>
      </c>
      <c r="B870" s="1" t="s">
        <v>1444</v>
      </c>
      <c r="C870" s="1" t="s">
        <v>2451</v>
      </c>
      <c r="D870" s="1"/>
      <c r="E870" s="1"/>
      <c r="F870" s="1" t="s">
        <v>1484</v>
      </c>
      <c r="G870" s="1" t="s">
        <v>1453</v>
      </c>
      <c r="H870" s="1" t="s">
        <v>22</v>
      </c>
      <c r="I870" s="1">
        <v>3</v>
      </c>
      <c r="J870" s="1" t="s">
        <v>634</v>
      </c>
      <c r="K870" s="1">
        <v>3</v>
      </c>
      <c r="L870" s="1"/>
      <c r="M870" s="1">
        <v>500</v>
      </c>
      <c r="N870" s="1">
        <v>100</v>
      </c>
      <c r="O870" s="1" t="s">
        <v>139</v>
      </c>
      <c r="P870" s="1" t="s">
        <v>1485</v>
      </c>
      <c r="Q870" s="1" t="b">
        <v>0</v>
      </c>
      <c r="R870" s="1" t="s">
        <v>1486</v>
      </c>
      <c r="S870" s="1"/>
      <c r="T870" s="1"/>
      <c r="U870" s="1"/>
      <c r="V870" s="1"/>
      <c r="W870" s="1" t="s">
        <v>2415</v>
      </c>
      <c r="X870" s="1">
        <v>1</v>
      </c>
    </row>
    <row r="871" spans="1:24" hidden="1" x14ac:dyDescent="0.35">
      <c r="A871" s="1" t="s">
        <v>40</v>
      </c>
      <c r="B871" s="1" t="s">
        <v>1444</v>
      </c>
      <c r="C871" s="1" t="s">
        <v>2452</v>
      </c>
      <c r="D871" s="1"/>
      <c r="E871" s="1"/>
      <c r="F871" s="1" t="s">
        <v>1484</v>
      </c>
      <c r="G871" s="1" t="s">
        <v>1453</v>
      </c>
      <c r="H871" s="1" t="s">
        <v>22</v>
      </c>
      <c r="I871" s="1">
        <v>1</v>
      </c>
      <c r="J871" s="1" t="s">
        <v>634</v>
      </c>
      <c r="K871" s="1">
        <v>1</v>
      </c>
      <c r="L871" s="1"/>
      <c r="M871" s="1">
        <v>500</v>
      </c>
      <c r="N871" s="1">
        <v>100</v>
      </c>
      <c r="O871" s="1" t="s">
        <v>139</v>
      </c>
      <c r="P871" s="1" t="s">
        <v>1485</v>
      </c>
      <c r="Q871" s="1" t="b">
        <v>0</v>
      </c>
      <c r="R871" s="1" t="s">
        <v>1486</v>
      </c>
      <c r="S871" s="1"/>
      <c r="T871" s="1"/>
      <c r="U871" s="1"/>
      <c r="V871" s="1"/>
      <c r="W871" s="1" t="s">
        <v>2415</v>
      </c>
      <c r="X871" s="1">
        <v>1</v>
      </c>
    </row>
    <row r="872" spans="1:24" hidden="1" x14ac:dyDescent="0.35">
      <c r="A872" s="1" t="s">
        <v>40</v>
      </c>
      <c r="B872" s="1" t="s">
        <v>1444</v>
      </c>
      <c r="C872" s="1" t="s">
        <v>2453</v>
      </c>
      <c r="D872" s="1"/>
      <c r="E872" s="1"/>
      <c r="F872" s="1" t="s">
        <v>1484</v>
      </c>
      <c r="G872" s="1" t="s">
        <v>1453</v>
      </c>
      <c r="H872" s="1" t="s">
        <v>22</v>
      </c>
      <c r="I872" s="1">
        <v>2</v>
      </c>
      <c r="J872" s="1" t="s">
        <v>634</v>
      </c>
      <c r="K872" s="1">
        <v>1</v>
      </c>
      <c r="L872" s="1"/>
      <c r="M872" s="1">
        <v>500</v>
      </c>
      <c r="N872" s="1">
        <v>100</v>
      </c>
      <c r="O872" s="1" t="s">
        <v>139</v>
      </c>
      <c r="P872" s="1" t="s">
        <v>1485</v>
      </c>
      <c r="Q872" s="1" t="b">
        <v>0</v>
      </c>
      <c r="R872" s="1" t="s">
        <v>1486</v>
      </c>
      <c r="S872" s="1"/>
      <c r="T872" s="1"/>
      <c r="U872" s="1"/>
      <c r="V872" s="1"/>
      <c r="W872" s="1" t="s">
        <v>2415</v>
      </c>
      <c r="X872" s="1">
        <v>1</v>
      </c>
    </row>
    <row r="873" spans="1:24" hidden="1" x14ac:dyDescent="0.35">
      <c r="A873" s="1" t="s">
        <v>40</v>
      </c>
      <c r="B873" s="1" t="s">
        <v>1444</v>
      </c>
      <c r="C873" s="1" t="s">
        <v>2454</v>
      </c>
      <c r="D873" s="1"/>
      <c r="E873" s="1"/>
      <c r="F873" s="1" t="s">
        <v>1484</v>
      </c>
      <c r="G873" s="1" t="s">
        <v>1453</v>
      </c>
      <c r="H873" s="1" t="s">
        <v>22</v>
      </c>
      <c r="I873" s="1">
        <v>1</v>
      </c>
      <c r="J873" s="1" t="s">
        <v>634</v>
      </c>
      <c r="K873" s="1">
        <v>10</v>
      </c>
      <c r="L873" s="1"/>
      <c r="M873" s="1">
        <v>500</v>
      </c>
      <c r="N873" s="1">
        <v>100</v>
      </c>
      <c r="O873" s="1" t="s">
        <v>139</v>
      </c>
      <c r="P873" s="1" t="s">
        <v>1485</v>
      </c>
      <c r="Q873" s="1" t="b">
        <v>0</v>
      </c>
      <c r="R873" s="1" t="s">
        <v>1486</v>
      </c>
      <c r="S873" s="1"/>
      <c r="T873" s="1"/>
      <c r="U873" s="1"/>
      <c r="V873" s="1"/>
      <c r="W873" s="1" t="s">
        <v>2415</v>
      </c>
      <c r="X873" s="1">
        <v>1</v>
      </c>
    </row>
    <row r="874" spans="1:24" hidden="1" x14ac:dyDescent="0.35">
      <c r="A874" s="1" t="s">
        <v>40</v>
      </c>
      <c r="B874" s="1" t="s">
        <v>1444</v>
      </c>
      <c r="C874" s="1" t="s">
        <v>2455</v>
      </c>
      <c r="D874" s="1"/>
      <c r="E874" s="1"/>
      <c r="F874" s="1" t="s">
        <v>1484</v>
      </c>
      <c r="G874" s="1" t="s">
        <v>1453</v>
      </c>
      <c r="H874" s="1" t="s">
        <v>22</v>
      </c>
      <c r="I874" s="1">
        <v>1</v>
      </c>
      <c r="J874" s="1" t="s">
        <v>634</v>
      </c>
      <c r="K874" s="1">
        <v>100</v>
      </c>
      <c r="L874" s="1"/>
      <c r="M874" s="1">
        <v>500</v>
      </c>
      <c r="N874" s="1">
        <v>100</v>
      </c>
      <c r="O874" s="1" t="s">
        <v>139</v>
      </c>
      <c r="P874" s="1" t="s">
        <v>1485</v>
      </c>
      <c r="Q874" s="1" t="b">
        <v>0</v>
      </c>
      <c r="R874" s="1" t="s">
        <v>1486</v>
      </c>
      <c r="S874" s="1"/>
      <c r="T874" s="1"/>
      <c r="U874" s="1"/>
      <c r="V874" s="1"/>
      <c r="W874" s="1" t="s">
        <v>2415</v>
      </c>
      <c r="X874" s="1">
        <v>1</v>
      </c>
    </row>
    <row r="875" spans="1:24" hidden="1" x14ac:dyDescent="0.35">
      <c r="A875" s="1" t="s">
        <v>40</v>
      </c>
      <c r="B875" s="1" t="s">
        <v>1444</v>
      </c>
      <c r="C875" s="1" t="s">
        <v>2456</v>
      </c>
      <c r="D875" s="1"/>
      <c r="E875" s="1"/>
      <c r="F875" s="1" t="s">
        <v>1484</v>
      </c>
      <c r="G875" s="1" t="s">
        <v>1453</v>
      </c>
      <c r="H875" s="1" t="s">
        <v>22</v>
      </c>
      <c r="I875" s="1">
        <v>2</v>
      </c>
      <c r="J875" s="1" t="s">
        <v>634</v>
      </c>
      <c r="K875" s="1">
        <v>50</v>
      </c>
      <c r="L875" s="1"/>
      <c r="M875" s="1">
        <v>500</v>
      </c>
      <c r="N875" s="1">
        <v>100</v>
      </c>
      <c r="O875" s="1" t="s">
        <v>139</v>
      </c>
      <c r="P875" s="1" t="s">
        <v>1485</v>
      </c>
      <c r="Q875" s="1" t="b">
        <v>0</v>
      </c>
      <c r="R875" s="1" t="s">
        <v>1486</v>
      </c>
      <c r="S875" s="1"/>
      <c r="T875" s="1"/>
      <c r="U875" s="1"/>
      <c r="V875" s="1"/>
      <c r="W875" s="1" t="s">
        <v>2415</v>
      </c>
      <c r="X875" s="1">
        <v>1</v>
      </c>
    </row>
    <row r="876" spans="1:24" hidden="1" x14ac:dyDescent="0.35">
      <c r="A876" s="1" t="s">
        <v>40</v>
      </c>
      <c r="B876" s="1" t="s">
        <v>1444</v>
      </c>
      <c r="C876" s="1" t="s">
        <v>2457</v>
      </c>
      <c r="D876" s="1"/>
      <c r="E876" s="1"/>
      <c r="F876" s="1" t="s">
        <v>1484</v>
      </c>
      <c r="G876" s="1" t="s">
        <v>1453</v>
      </c>
      <c r="H876" s="1" t="s">
        <v>22</v>
      </c>
      <c r="I876" s="1">
        <v>2</v>
      </c>
      <c r="J876" s="1" t="s">
        <v>634</v>
      </c>
      <c r="K876" s="1">
        <v>20</v>
      </c>
      <c r="L876" s="1"/>
      <c r="M876" s="1">
        <v>500</v>
      </c>
      <c r="N876" s="1">
        <v>100</v>
      </c>
      <c r="O876" s="1" t="s">
        <v>139</v>
      </c>
      <c r="P876" s="1" t="s">
        <v>1485</v>
      </c>
      <c r="Q876" s="1" t="b">
        <v>0</v>
      </c>
      <c r="R876" s="1" t="s">
        <v>1486</v>
      </c>
      <c r="S876" s="1"/>
      <c r="T876" s="1"/>
      <c r="U876" s="1"/>
      <c r="V876" s="1"/>
      <c r="W876" s="1" t="s">
        <v>2415</v>
      </c>
      <c r="X876" s="1">
        <v>1</v>
      </c>
    </row>
    <row r="877" spans="1:24" hidden="1" x14ac:dyDescent="0.35">
      <c r="A877" s="1" t="s">
        <v>40</v>
      </c>
      <c r="B877" s="1" t="s">
        <v>1444</v>
      </c>
      <c r="C877" s="1" t="s">
        <v>2458</v>
      </c>
      <c r="D877" s="1"/>
      <c r="E877" s="1"/>
      <c r="F877" s="1" t="s">
        <v>1484</v>
      </c>
      <c r="G877" s="1" t="s">
        <v>1453</v>
      </c>
      <c r="H877" s="1" t="s">
        <v>22</v>
      </c>
      <c r="I877" s="1">
        <v>2</v>
      </c>
      <c r="J877" s="1" t="s">
        <v>634</v>
      </c>
      <c r="K877" s="1">
        <v>100</v>
      </c>
      <c r="L877" s="1"/>
      <c r="M877" s="1">
        <v>500</v>
      </c>
      <c r="N877" s="1">
        <v>100</v>
      </c>
      <c r="O877" s="1" t="s">
        <v>139</v>
      </c>
      <c r="P877" s="1" t="s">
        <v>1485</v>
      </c>
      <c r="Q877" s="1" t="b">
        <v>0</v>
      </c>
      <c r="R877" s="1" t="s">
        <v>1486</v>
      </c>
      <c r="S877" s="1"/>
      <c r="T877" s="1"/>
      <c r="U877" s="1"/>
      <c r="V877" s="1"/>
      <c r="W877" s="1" t="s">
        <v>2415</v>
      </c>
      <c r="X877" s="1">
        <v>1</v>
      </c>
    </row>
    <row r="878" spans="1:24" hidden="1" x14ac:dyDescent="0.35">
      <c r="A878" s="1" t="s">
        <v>40</v>
      </c>
      <c r="B878" s="1" t="s">
        <v>1444</v>
      </c>
      <c r="C878" s="1" t="s">
        <v>2459</v>
      </c>
      <c r="D878" s="1"/>
      <c r="E878" s="1"/>
      <c r="F878" s="1" t="s">
        <v>1484</v>
      </c>
      <c r="G878" s="1" t="s">
        <v>1453</v>
      </c>
      <c r="H878" s="1" t="s">
        <v>22</v>
      </c>
      <c r="I878" s="1">
        <v>3</v>
      </c>
      <c r="J878" s="1" t="s">
        <v>634</v>
      </c>
      <c r="K878" s="1">
        <v>100</v>
      </c>
      <c r="L878" s="1"/>
      <c r="M878" s="1">
        <v>500</v>
      </c>
      <c r="N878" s="1">
        <v>100</v>
      </c>
      <c r="O878" s="1" t="s">
        <v>139</v>
      </c>
      <c r="P878" s="1" t="s">
        <v>1485</v>
      </c>
      <c r="Q878" s="1" t="b">
        <v>0</v>
      </c>
      <c r="R878" s="1" t="s">
        <v>1486</v>
      </c>
      <c r="S878" s="1"/>
      <c r="T878" s="1"/>
      <c r="U878" s="1"/>
      <c r="V878" s="1"/>
      <c r="W878" s="1" t="s">
        <v>2415</v>
      </c>
      <c r="X878" s="1">
        <v>1</v>
      </c>
    </row>
    <row r="879" spans="1:24" hidden="1" x14ac:dyDescent="0.35">
      <c r="A879" s="1" t="s">
        <v>40</v>
      </c>
      <c r="B879" s="1" t="s">
        <v>1444</v>
      </c>
      <c r="C879" s="1" t="s">
        <v>2460</v>
      </c>
      <c r="D879" s="1"/>
      <c r="E879" s="1"/>
      <c r="F879" s="1" t="s">
        <v>1484</v>
      </c>
      <c r="G879" s="1" t="s">
        <v>1453</v>
      </c>
      <c r="H879" s="1" t="s">
        <v>22</v>
      </c>
      <c r="I879" s="1">
        <v>3</v>
      </c>
      <c r="J879" s="1" t="s">
        <v>634</v>
      </c>
      <c r="K879" s="1">
        <v>1</v>
      </c>
      <c r="L879" s="1"/>
      <c r="M879" s="1">
        <v>500</v>
      </c>
      <c r="N879" s="1">
        <v>100</v>
      </c>
      <c r="O879" s="1" t="s">
        <v>139</v>
      </c>
      <c r="P879" s="1" t="s">
        <v>1485</v>
      </c>
      <c r="Q879" s="1" t="b">
        <v>0</v>
      </c>
      <c r="R879" s="1" t="s">
        <v>1486</v>
      </c>
      <c r="S879" s="1"/>
      <c r="T879" s="1"/>
      <c r="U879" s="1"/>
      <c r="V879" s="1"/>
      <c r="W879" s="1" t="s">
        <v>2415</v>
      </c>
      <c r="X879" s="1">
        <v>1</v>
      </c>
    </row>
    <row r="880" spans="1:24" hidden="1" x14ac:dyDescent="0.35">
      <c r="A880" s="1" t="s">
        <v>40</v>
      </c>
      <c r="B880" s="1" t="s">
        <v>1444</v>
      </c>
      <c r="C880" s="1" t="s">
        <v>2461</v>
      </c>
      <c r="D880" s="1"/>
      <c r="E880" s="1"/>
      <c r="F880" s="1" t="s">
        <v>1484</v>
      </c>
      <c r="G880" s="1" t="s">
        <v>1453</v>
      </c>
      <c r="H880" s="1" t="s">
        <v>22</v>
      </c>
      <c r="I880" s="1">
        <v>2</v>
      </c>
      <c r="J880" s="1" t="s">
        <v>634</v>
      </c>
      <c r="K880" s="1">
        <v>230</v>
      </c>
      <c r="L880" s="1"/>
      <c r="M880" s="1">
        <v>500</v>
      </c>
      <c r="N880" s="1">
        <v>100</v>
      </c>
      <c r="O880" s="1" t="s">
        <v>139</v>
      </c>
      <c r="P880" s="1" t="s">
        <v>1485</v>
      </c>
      <c r="Q880" s="1" t="b">
        <v>0</v>
      </c>
      <c r="R880" s="1" t="s">
        <v>1486</v>
      </c>
      <c r="S880" s="1"/>
      <c r="T880" s="1"/>
      <c r="U880" s="1"/>
      <c r="V880" s="1"/>
      <c r="W880" s="1" t="s">
        <v>2462</v>
      </c>
      <c r="X880" s="1">
        <v>1</v>
      </c>
    </row>
    <row r="881" spans="1:24" hidden="1" x14ac:dyDescent="0.35">
      <c r="A881" s="1" t="s">
        <v>40</v>
      </c>
      <c r="B881" s="1" t="s">
        <v>1444</v>
      </c>
      <c r="C881" s="1" t="s">
        <v>2463</v>
      </c>
      <c r="D881" s="1"/>
      <c r="E881" s="1"/>
      <c r="F881" s="1" t="s">
        <v>1484</v>
      </c>
      <c r="G881" s="1" t="s">
        <v>1453</v>
      </c>
      <c r="H881" s="1" t="s">
        <v>22</v>
      </c>
      <c r="I881" s="1">
        <v>2</v>
      </c>
      <c r="J881" s="1" t="s">
        <v>634</v>
      </c>
      <c r="K881" s="1">
        <v>4</v>
      </c>
      <c r="L881" s="1"/>
      <c r="M881" s="1">
        <v>500</v>
      </c>
      <c r="N881" s="1">
        <v>100</v>
      </c>
      <c r="O881" s="1" t="s">
        <v>139</v>
      </c>
      <c r="P881" s="1" t="s">
        <v>1485</v>
      </c>
      <c r="Q881" s="1" t="b">
        <v>0</v>
      </c>
      <c r="R881" s="1" t="s">
        <v>1486</v>
      </c>
      <c r="S881" s="1"/>
      <c r="T881" s="1"/>
      <c r="U881" s="1"/>
      <c r="V881" s="1"/>
      <c r="W881" s="1" t="s">
        <v>2415</v>
      </c>
      <c r="X881" s="1">
        <v>1</v>
      </c>
    </row>
    <row r="882" spans="1:24" hidden="1" x14ac:dyDescent="0.35">
      <c r="A882" s="1" t="s">
        <v>40</v>
      </c>
      <c r="B882" s="1" t="s">
        <v>1444</v>
      </c>
      <c r="C882" s="1" t="s">
        <v>2464</v>
      </c>
      <c r="D882" s="1"/>
      <c r="E882" s="1"/>
      <c r="F882" s="1" t="s">
        <v>1484</v>
      </c>
      <c r="G882" s="1" t="s">
        <v>1453</v>
      </c>
      <c r="H882" s="1" t="s">
        <v>22</v>
      </c>
      <c r="I882" s="1">
        <v>3</v>
      </c>
      <c r="J882" s="1" t="s">
        <v>634</v>
      </c>
      <c r="K882" s="1">
        <v>20</v>
      </c>
      <c r="L882" s="1"/>
      <c r="M882" s="1">
        <v>500</v>
      </c>
      <c r="N882" s="1">
        <v>100</v>
      </c>
      <c r="O882" s="1" t="s">
        <v>139</v>
      </c>
      <c r="P882" s="1" t="s">
        <v>1485</v>
      </c>
      <c r="Q882" s="1" t="b">
        <v>0</v>
      </c>
      <c r="R882" s="1" t="s">
        <v>1486</v>
      </c>
      <c r="S882" s="1"/>
      <c r="T882" s="1"/>
      <c r="U882" s="1"/>
      <c r="V882" s="1"/>
      <c r="W882" s="1" t="s">
        <v>2465</v>
      </c>
      <c r="X882" s="1">
        <v>1</v>
      </c>
    </row>
    <row r="883" spans="1:24" hidden="1" x14ac:dyDescent="0.35">
      <c r="A883" s="1" t="s">
        <v>40</v>
      </c>
      <c r="B883" s="1" t="s">
        <v>1444</v>
      </c>
      <c r="C883" s="1" t="s">
        <v>2466</v>
      </c>
      <c r="D883" s="1"/>
      <c r="E883" s="1"/>
      <c r="F883" s="1" t="s">
        <v>1484</v>
      </c>
      <c r="G883" s="1" t="s">
        <v>1453</v>
      </c>
      <c r="H883" s="1" t="s">
        <v>22</v>
      </c>
      <c r="I883" s="1">
        <v>3</v>
      </c>
      <c r="J883" s="1" t="s">
        <v>634</v>
      </c>
      <c r="K883" s="1">
        <v>3</v>
      </c>
      <c r="L883" s="1"/>
      <c r="M883" s="1">
        <v>500</v>
      </c>
      <c r="N883" s="1">
        <v>100</v>
      </c>
      <c r="O883" s="1" t="s">
        <v>139</v>
      </c>
      <c r="P883" s="1" t="s">
        <v>1485</v>
      </c>
      <c r="Q883" s="1" t="b">
        <v>0</v>
      </c>
      <c r="R883" s="1" t="s">
        <v>1486</v>
      </c>
      <c r="S883" s="1"/>
      <c r="T883" s="1"/>
      <c r="U883" s="1"/>
      <c r="V883" s="1"/>
      <c r="W883" s="1" t="s">
        <v>2415</v>
      </c>
      <c r="X883" s="1">
        <v>1</v>
      </c>
    </row>
    <row r="884" spans="1:24" hidden="1" x14ac:dyDescent="0.35">
      <c r="A884" s="1" t="s">
        <v>40</v>
      </c>
      <c r="B884" s="1" t="s">
        <v>1444</v>
      </c>
      <c r="C884" s="1" t="s">
        <v>2467</v>
      </c>
      <c r="D884" s="1"/>
      <c r="E884" s="1"/>
      <c r="F884" s="1" t="s">
        <v>1484</v>
      </c>
      <c r="G884" s="1" t="s">
        <v>1453</v>
      </c>
      <c r="H884" s="1" t="s">
        <v>22</v>
      </c>
      <c r="I884" s="1">
        <v>2</v>
      </c>
      <c r="J884" s="1" t="s">
        <v>634</v>
      </c>
      <c r="K884" s="1">
        <v>3</v>
      </c>
      <c r="L884" s="1"/>
      <c r="M884" s="1">
        <v>500</v>
      </c>
      <c r="N884" s="1">
        <v>100</v>
      </c>
      <c r="O884" s="1" t="s">
        <v>139</v>
      </c>
      <c r="P884" s="1" t="s">
        <v>1485</v>
      </c>
      <c r="Q884" s="1" t="b">
        <v>0</v>
      </c>
      <c r="R884" s="1" t="s">
        <v>1486</v>
      </c>
      <c r="S884" s="1"/>
      <c r="T884" s="1"/>
      <c r="U884" s="1"/>
      <c r="V884" s="1"/>
      <c r="W884" s="1" t="s">
        <v>2415</v>
      </c>
      <c r="X884" s="1">
        <v>1</v>
      </c>
    </row>
    <row r="885" spans="1:24" hidden="1" x14ac:dyDescent="0.35">
      <c r="A885" s="1" t="s">
        <v>40</v>
      </c>
      <c r="B885" s="1" t="s">
        <v>1444</v>
      </c>
      <c r="C885" s="1" t="s">
        <v>2468</v>
      </c>
      <c r="D885" s="1"/>
      <c r="E885" s="1"/>
      <c r="F885" s="1" t="s">
        <v>1484</v>
      </c>
      <c r="G885" s="1" t="s">
        <v>1453</v>
      </c>
      <c r="H885" s="1" t="s">
        <v>22</v>
      </c>
      <c r="I885" s="1">
        <v>2</v>
      </c>
      <c r="J885" s="1" t="s">
        <v>634</v>
      </c>
      <c r="K885" s="1">
        <v>300</v>
      </c>
      <c r="L885" s="1"/>
      <c r="M885" s="1">
        <v>500</v>
      </c>
      <c r="N885" s="1">
        <v>100</v>
      </c>
      <c r="O885" s="1" t="s">
        <v>139</v>
      </c>
      <c r="P885" s="1" t="s">
        <v>1485</v>
      </c>
      <c r="Q885" s="1" t="b">
        <v>0</v>
      </c>
      <c r="R885" s="1" t="s">
        <v>1486</v>
      </c>
      <c r="S885" s="1"/>
      <c r="T885" s="1"/>
      <c r="U885" s="1"/>
      <c r="V885" s="1"/>
      <c r="W885" s="1" t="s">
        <v>2415</v>
      </c>
      <c r="X885" s="1">
        <v>1</v>
      </c>
    </row>
    <row r="886" spans="1:24" hidden="1" x14ac:dyDescent="0.35">
      <c r="A886" s="1" t="s">
        <v>40</v>
      </c>
      <c r="B886" s="1" t="s">
        <v>1444</v>
      </c>
      <c r="C886" s="1" t="s">
        <v>2469</v>
      </c>
      <c r="D886" s="1"/>
      <c r="E886" s="1"/>
      <c r="F886" s="1" t="s">
        <v>1484</v>
      </c>
      <c r="G886" s="1" t="s">
        <v>1453</v>
      </c>
      <c r="H886" s="1" t="s">
        <v>22</v>
      </c>
      <c r="I886" s="1">
        <v>2</v>
      </c>
      <c r="J886" s="1" t="s">
        <v>634</v>
      </c>
      <c r="K886" s="1">
        <v>5</v>
      </c>
      <c r="L886" s="1"/>
      <c r="M886" s="1">
        <v>500</v>
      </c>
      <c r="N886" s="1">
        <v>100</v>
      </c>
      <c r="O886" s="1" t="s">
        <v>139</v>
      </c>
      <c r="P886" s="1" t="s">
        <v>1485</v>
      </c>
      <c r="Q886" s="1" t="b">
        <v>0</v>
      </c>
      <c r="R886" s="1" t="s">
        <v>1486</v>
      </c>
      <c r="S886" s="1"/>
      <c r="T886" s="1"/>
      <c r="U886" s="1"/>
      <c r="V886" s="1"/>
      <c r="W886" s="1" t="s">
        <v>2415</v>
      </c>
      <c r="X886" s="1">
        <v>1</v>
      </c>
    </row>
    <row r="887" spans="1:24" hidden="1" x14ac:dyDescent="0.35">
      <c r="A887" s="1" t="s">
        <v>40</v>
      </c>
      <c r="B887" s="1" t="s">
        <v>1444</v>
      </c>
      <c r="C887" s="1" t="s">
        <v>2470</v>
      </c>
      <c r="D887" s="1"/>
      <c r="E887" s="1"/>
      <c r="F887" s="1" t="s">
        <v>1484</v>
      </c>
      <c r="G887" s="1" t="s">
        <v>1453</v>
      </c>
      <c r="H887" s="1" t="s">
        <v>22</v>
      </c>
      <c r="I887" s="1">
        <v>2</v>
      </c>
      <c r="J887" s="1" t="s">
        <v>634</v>
      </c>
      <c r="K887" s="1">
        <v>50</v>
      </c>
      <c r="L887" s="1"/>
      <c r="M887" s="1">
        <v>500</v>
      </c>
      <c r="N887" s="1">
        <v>100</v>
      </c>
      <c r="O887" s="1" t="s">
        <v>139</v>
      </c>
      <c r="P887" s="1" t="s">
        <v>1485</v>
      </c>
      <c r="Q887" s="1" t="b">
        <v>0</v>
      </c>
      <c r="R887" s="1" t="s">
        <v>1486</v>
      </c>
      <c r="S887" s="1"/>
      <c r="T887" s="1"/>
      <c r="U887" s="1"/>
      <c r="V887" s="1"/>
      <c r="W887" s="1" t="s">
        <v>2415</v>
      </c>
      <c r="X887" s="1">
        <v>1</v>
      </c>
    </row>
    <row r="888" spans="1:24" hidden="1" x14ac:dyDescent="0.35">
      <c r="A888" s="1" t="s">
        <v>40</v>
      </c>
      <c r="B888" s="1" t="s">
        <v>1444</v>
      </c>
      <c r="C888" s="1" t="s">
        <v>2471</v>
      </c>
      <c r="D888" s="1"/>
      <c r="E888" s="1"/>
      <c r="F888" s="1" t="s">
        <v>1484</v>
      </c>
      <c r="G888" s="1" t="s">
        <v>1453</v>
      </c>
      <c r="H888" s="1" t="s">
        <v>22</v>
      </c>
      <c r="I888" s="1">
        <v>1</v>
      </c>
      <c r="J888" s="1" t="s">
        <v>634</v>
      </c>
      <c r="K888" s="1">
        <v>2</v>
      </c>
      <c r="L888" s="1"/>
      <c r="M888" s="1">
        <v>500</v>
      </c>
      <c r="N888" s="1">
        <v>100</v>
      </c>
      <c r="O888" s="1" t="s">
        <v>139</v>
      </c>
      <c r="P888" s="1" t="s">
        <v>1485</v>
      </c>
      <c r="Q888" s="1" t="b">
        <v>0</v>
      </c>
      <c r="R888" s="1" t="s">
        <v>1486</v>
      </c>
      <c r="S888" s="1"/>
      <c r="T888" s="1"/>
      <c r="U888" s="1"/>
      <c r="V888" s="1"/>
      <c r="W888" s="1" t="s">
        <v>2415</v>
      </c>
      <c r="X888" s="1">
        <v>1</v>
      </c>
    </row>
    <row r="889" spans="1:24" hidden="1" x14ac:dyDescent="0.35">
      <c r="A889" s="1" t="s">
        <v>40</v>
      </c>
      <c r="B889" s="1" t="s">
        <v>1444</v>
      </c>
      <c r="C889" s="1" t="s">
        <v>2472</v>
      </c>
      <c r="D889" s="1"/>
      <c r="E889" s="1"/>
      <c r="F889" s="1" t="s">
        <v>1484</v>
      </c>
      <c r="G889" s="1" t="s">
        <v>1453</v>
      </c>
      <c r="H889" s="1" t="s">
        <v>22</v>
      </c>
      <c r="I889" s="1">
        <v>3</v>
      </c>
      <c r="J889" s="1" t="s">
        <v>634</v>
      </c>
      <c r="K889" s="1">
        <v>1</v>
      </c>
      <c r="L889" s="1"/>
      <c r="M889" s="1">
        <v>500</v>
      </c>
      <c r="N889" s="1">
        <v>100</v>
      </c>
      <c r="O889" s="1" t="s">
        <v>139</v>
      </c>
      <c r="P889" s="1" t="s">
        <v>1485</v>
      </c>
      <c r="Q889" s="1" t="b">
        <v>0</v>
      </c>
      <c r="R889" s="1" t="s">
        <v>1486</v>
      </c>
      <c r="S889" s="1"/>
      <c r="T889" s="1"/>
      <c r="U889" s="1"/>
      <c r="V889" s="1"/>
      <c r="W889" s="1" t="s">
        <v>2415</v>
      </c>
      <c r="X889" s="1">
        <v>1</v>
      </c>
    </row>
    <row r="890" spans="1:24" hidden="1" x14ac:dyDescent="0.35">
      <c r="A890" s="1" t="s">
        <v>40</v>
      </c>
      <c r="B890" s="1" t="s">
        <v>1444</v>
      </c>
      <c r="C890" s="1" t="s">
        <v>2473</v>
      </c>
      <c r="D890" s="1"/>
      <c r="E890" s="1"/>
      <c r="F890" s="1" t="s">
        <v>1484</v>
      </c>
      <c r="G890" s="1" t="s">
        <v>1453</v>
      </c>
      <c r="H890" s="1" t="s">
        <v>22</v>
      </c>
      <c r="I890" s="1">
        <v>2</v>
      </c>
      <c r="J890" s="1" t="s">
        <v>634</v>
      </c>
      <c r="K890" s="1">
        <v>5</v>
      </c>
      <c r="L890" s="1"/>
      <c r="M890" s="1">
        <v>500</v>
      </c>
      <c r="N890" s="1">
        <v>100</v>
      </c>
      <c r="O890" s="1" t="s">
        <v>139</v>
      </c>
      <c r="P890" s="1" t="s">
        <v>1485</v>
      </c>
      <c r="Q890" s="1" t="b">
        <v>0</v>
      </c>
      <c r="R890" s="1" t="s">
        <v>1486</v>
      </c>
      <c r="S890" s="1"/>
      <c r="T890" s="1"/>
      <c r="U890" s="1"/>
      <c r="V890" s="1"/>
      <c r="W890" s="1" t="s">
        <v>2415</v>
      </c>
      <c r="X890" s="1">
        <v>1</v>
      </c>
    </row>
    <row r="891" spans="1:24" hidden="1" x14ac:dyDescent="0.35">
      <c r="A891" s="1" t="s">
        <v>40</v>
      </c>
      <c r="B891" s="1" t="s">
        <v>1444</v>
      </c>
      <c r="C891" s="1" t="s">
        <v>2474</v>
      </c>
      <c r="D891" s="1"/>
      <c r="E891" s="1"/>
      <c r="F891" s="1" t="s">
        <v>1484</v>
      </c>
      <c r="G891" s="1" t="s">
        <v>1453</v>
      </c>
      <c r="H891" s="1" t="s">
        <v>22</v>
      </c>
      <c r="I891" s="1">
        <v>1</v>
      </c>
      <c r="J891" s="1" t="s">
        <v>634</v>
      </c>
      <c r="K891" s="1">
        <v>3</v>
      </c>
      <c r="L891" s="1"/>
      <c r="M891" s="1">
        <v>500</v>
      </c>
      <c r="N891" s="1">
        <v>100</v>
      </c>
      <c r="O891" s="1" t="s">
        <v>139</v>
      </c>
      <c r="P891" s="1" t="s">
        <v>1485</v>
      </c>
      <c r="Q891" s="1" t="b">
        <v>0</v>
      </c>
      <c r="R891" s="1" t="s">
        <v>1486</v>
      </c>
      <c r="S891" s="1"/>
      <c r="T891" s="1"/>
      <c r="U891" s="1"/>
      <c r="V891" s="1"/>
      <c r="W891" s="1" t="s">
        <v>2415</v>
      </c>
      <c r="X891" s="1">
        <v>1</v>
      </c>
    </row>
    <row r="892" spans="1:24" hidden="1" x14ac:dyDescent="0.35">
      <c r="A892" s="1" t="s">
        <v>40</v>
      </c>
      <c r="B892" s="1" t="s">
        <v>1444</v>
      </c>
      <c r="C892" s="1" t="s">
        <v>2475</v>
      </c>
      <c r="D892" s="1"/>
      <c r="E892" s="1"/>
      <c r="F892" s="1" t="s">
        <v>1484</v>
      </c>
      <c r="G892" s="1" t="s">
        <v>1453</v>
      </c>
      <c r="H892" s="1" t="s">
        <v>22</v>
      </c>
      <c r="I892" s="1">
        <v>2</v>
      </c>
      <c r="J892" s="1" t="s">
        <v>634</v>
      </c>
      <c r="K892" s="1">
        <v>10</v>
      </c>
      <c r="L892" s="1"/>
      <c r="M892" s="1">
        <v>500</v>
      </c>
      <c r="N892" s="1">
        <v>100</v>
      </c>
      <c r="O892" s="1" t="s">
        <v>139</v>
      </c>
      <c r="P892" s="1" t="s">
        <v>1485</v>
      </c>
      <c r="Q892" s="1" t="b">
        <v>0</v>
      </c>
      <c r="R892" s="1" t="s">
        <v>1486</v>
      </c>
      <c r="S892" s="1"/>
      <c r="T892" s="1"/>
      <c r="U892" s="1"/>
      <c r="V892" s="1"/>
      <c r="W892" s="1" t="s">
        <v>2415</v>
      </c>
      <c r="X892" s="1">
        <v>1</v>
      </c>
    </row>
    <row r="893" spans="1:24" hidden="1" x14ac:dyDescent="0.35">
      <c r="A893" s="1" t="s">
        <v>40</v>
      </c>
      <c r="B893" s="1" t="s">
        <v>1444</v>
      </c>
      <c r="C893" s="1" t="s">
        <v>2476</v>
      </c>
      <c r="D893" s="1"/>
      <c r="E893" s="1"/>
      <c r="F893" s="1" t="s">
        <v>1484</v>
      </c>
      <c r="G893" s="1" t="s">
        <v>1453</v>
      </c>
      <c r="H893" s="1" t="s">
        <v>22</v>
      </c>
      <c r="I893" s="1">
        <v>2</v>
      </c>
      <c r="J893" s="1" t="s">
        <v>634</v>
      </c>
      <c r="K893" s="1">
        <v>20</v>
      </c>
      <c r="L893" s="1"/>
      <c r="M893" s="1">
        <v>500</v>
      </c>
      <c r="N893" s="1">
        <v>100</v>
      </c>
      <c r="O893" s="1" t="s">
        <v>139</v>
      </c>
      <c r="P893" s="1" t="s">
        <v>1485</v>
      </c>
      <c r="Q893" s="1" t="b">
        <v>0</v>
      </c>
      <c r="R893" s="1" t="s">
        <v>1486</v>
      </c>
      <c r="S893" s="1"/>
      <c r="T893" s="1"/>
      <c r="U893" s="1"/>
      <c r="V893" s="1"/>
      <c r="W893" s="1" t="s">
        <v>2465</v>
      </c>
      <c r="X893" s="1">
        <v>1</v>
      </c>
    </row>
    <row r="894" spans="1:24" hidden="1" x14ac:dyDescent="0.35">
      <c r="A894" s="1" t="s">
        <v>40</v>
      </c>
      <c r="B894" s="1" t="s">
        <v>1444</v>
      </c>
      <c r="C894" s="1" t="s">
        <v>2477</v>
      </c>
      <c r="D894" s="1"/>
      <c r="E894" s="1"/>
      <c r="F894" s="1" t="s">
        <v>1484</v>
      </c>
      <c r="G894" s="1" t="s">
        <v>1453</v>
      </c>
      <c r="H894" s="1" t="s">
        <v>22</v>
      </c>
      <c r="I894" s="1">
        <v>3</v>
      </c>
      <c r="J894" s="1" t="s">
        <v>634</v>
      </c>
      <c r="K894" s="1">
        <v>1</v>
      </c>
      <c r="L894" s="1"/>
      <c r="M894" s="1">
        <v>500</v>
      </c>
      <c r="N894" s="1">
        <v>100</v>
      </c>
      <c r="O894" s="1" t="s">
        <v>139</v>
      </c>
      <c r="P894" s="1" t="s">
        <v>1485</v>
      </c>
      <c r="Q894" s="1" t="b">
        <v>0</v>
      </c>
      <c r="R894" s="1" t="s">
        <v>1486</v>
      </c>
      <c r="S894" s="1"/>
      <c r="T894" s="1"/>
      <c r="U894" s="1"/>
      <c r="V894" s="1"/>
      <c r="W894" s="1" t="s">
        <v>2415</v>
      </c>
      <c r="X894" s="1">
        <v>1</v>
      </c>
    </row>
    <row r="895" spans="1:24" hidden="1" x14ac:dyDescent="0.35">
      <c r="A895" s="1" t="s">
        <v>40</v>
      </c>
      <c r="B895" s="1" t="s">
        <v>1444</v>
      </c>
      <c r="C895" s="1" t="s">
        <v>2478</v>
      </c>
      <c r="D895" s="1"/>
      <c r="E895" s="1"/>
      <c r="F895" s="1" t="s">
        <v>1484</v>
      </c>
      <c r="G895" s="1" t="s">
        <v>1453</v>
      </c>
      <c r="H895" s="1" t="s">
        <v>22</v>
      </c>
      <c r="I895" s="1">
        <v>2</v>
      </c>
      <c r="J895" s="1" t="s">
        <v>634</v>
      </c>
      <c r="K895" s="1">
        <v>3</v>
      </c>
      <c r="L895" s="1"/>
      <c r="M895" s="1">
        <v>500</v>
      </c>
      <c r="N895" s="1">
        <v>100</v>
      </c>
      <c r="O895" s="1" t="s">
        <v>139</v>
      </c>
      <c r="P895" s="1" t="s">
        <v>1485</v>
      </c>
      <c r="Q895" s="1" t="b">
        <v>0</v>
      </c>
      <c r="R895" s="1" t="s">
        <v>1486</v>
      </c>
      <c r="S895" s="1"/>
      <c r="T895" s="1"/>
      <c r="U895" s="1"/>
      <c r="V895" s="1"/>
      <c r="W895" s="1" t="s">
        <v>2415</v>
      </c>
      <c r="X895" s="1">
        <v>1</v>
      </c>
    </row>
    <row r="896" spans="1:24" hidden="1" x14ac:dyDescent="0.35">
      <c r="A896" s="1" t="s">
        <v>40</v>
      </c>
      <c r="B896" s="1" t="s">
        <v>1444</v>
      </c>
      <c r="C896" s="1" t="s">
        <v>2479</v>
      </c>
      <c r="D896" s="1"/>
      <c r="E896" s="1"/>
      <c r="F896" s="1" t="s">
        <v>1484</v>
      </c>
      <c r="G896" s="1" t="s">
        <v>1453</v>
      </c>
      <c r="H896" s="1" t="s">
        <v>22</v>
      </c>
      <c r="I896" s="1">
        <v>1</v>
      </c>
      <c r="J896" s="1" t="s">
        <v>634</v>
      </c>
      <c r="K896" s="1">
        <v>100</v>
      </c>
      <c r="L896" s="1"/>
      <c r="M896" s="1">
        <v>500</v>
      </c>
      <c r="N896" s="1">
        <v>100</v>
      </c>
      <c r="O896" s="1" t="s">
        <v>139</v>
      </c>
      <c r="P896" s="1" t="s">
        <v>1485</v>
      </c>
      <c r="Q896" s="1" t="b">
        <v>0</v>
      </c>
      <c r="R896" s="1" t="s">
        <v>1486</v>
      </c>
      <c r="S896" s="1"/>
      <c r="T896" s="1"/>
      <c r="U896" s="1"/>
      <c r="V896" s="1"/>
      <c r="W896" s="1" t="s">
        <v>2415</v>
      </c>
      <c r="X896" s="1">
        <v>1</v>
      </c>
    </row>
    <row r="897" spans="1:24" hidden="1" x14ac:dyDescent="0.35">
      <c r="A897" s="1" t="s">
        <v>40</v>
      </c>
      <c r="B897" s="1" t="s">
        <v>1444</v>
      </c>
      <c r="C897" s="1" t="s">
        <v>2480</v>
      </c>
      <c r="D897" s="1"/>
      <c r="E897" s="1"/>
      <c r="F897" s="1" t="s">
        <v>1484</v>
      </c>
      <c r="G897" s="1" t="s">
        <v>1453</v>
      </c>
      <c r="H897" s="1" t="s">
        <v>22</v>
      </c>
      <c r="I897" s="1">
        <v>2</v>
      </c>
      <c r="J897" s="1" t="s">
        <v>634</v>
      </c>
      <c r="K897" s="1">
        <v>1</v>
      </c>
      <c r="L897" s="1"/>
      <c r="M897" s="1">
        <v>500</v>
      </c>
      <c r="N897" s="1">
        <v>100</v>
      </c>
      <c r="O897" s="1" t="s">
        <v>139</v>
      </c>
      <c r="P897" s="1" t="s">
        <v>1485</v>
      </c>
      <c r="Q897" s="1" t="b">
        <v>0</v>
      </c>
      <c r="R897" s="1" t="s">
        <v>1486</v>
      </c>
      <c r="S897" s="1"/>
      <c r="T897" s="1"/>
      <c r="U897" s="1"/>
      <c r="V897" s="1"/>
      <c r="W897" s="1" t="s">
        <v>2415</v>
      </c>
      <c r="X897" s="1">
        <v>1</v>
      </c>
    </row>
    <row r="898" spans="1:24" hidden="1" x14ac:dyDescent="0.35">
      <c r="A898" s="1" t="s">
        <v>40</v>
      </c>
      <c r="B898" s="1" t="s">
        <v>1444</v>
      </c>
      <c r="C898" s="1" t="s">
        <v>2481</v>
      </c>
      <c r="D898" s="1"/>
      <c r="E898" s="1"/>
      <c r="F898" s="1" t="s">
        <v>1484</v>
      </c>
      <c r="G898" s="1" t="s">
        <v>1453</v>
      </c>
      <c r="H898" s="1" t="s">
        <v>22</v>
      </c>
      <c r="I898" s="1">
        <v>3</v>
      </c>
      <c r="J898" s="1" t="s">
        <v>634</v>
      </c>
      <c r="K898" s="1">
        <v>10</v>
      </c>
      <c r="L898" s="1"/>
      <c r="M898" s="1">
        <v>500</v>
      </c>
      <c r="N898" s="1">
        <v>100</v>
      </c>
      <c r="O898" s="1" t="s">
        <v>139</v>
      </c>
      <c r="P898" s="1" t="s">
        <v>1485</v>
      </c>
      <c r="Q898" s="1" t="b">
        <v>0</v>
      </c>
      <c r="R898" s="1" t="s">
        <v>1486</v>
      </c>
      <c r="S898" s="1"/>
      <c r="T898" s="1"/>
      <c r="U898" s="1"/>
      <c r="V898" s="1"/>
      <c r="W898" s="1" t="s">
        <v>2415</v>
      </c>
      <c r="X898" s="1">
        <v>1</v>
      </c>
    </row>
    <row r="899" spans="1:24" hidden="1" x14ac:dyDescent="0.35">
      <c r="A899" s="1" t="s">
        <v>40</v>
      </c>
      <c r="B899" s="1" t="s">
        <v>1444</v>
      </c>
      <c r="C899" s="1" t="s">
        <v>2482</v>
      </c>
      <c r="D899" s="1"/>
      <c r="E899" s="1"/>
      <c r="F899" s="1" t="s">
        <v>1484</v>
      </c>
      <c r="G899" s="1" t="s">
        <v>1453</v>
      </c>
      <c r="H899" s="1" t="s">
        <v>22</v>
      </c>
      <c r="I899" s="1">
        <v>2</v>
      </c>
      <c r="J899" s="1" t="s">
        <v>634</v>
      </c>
      <c r="K899" s="1">
        <v>1</v>
      </c>
      <c r="L899" s="1"/>
      <c r="M899" s="1">
        <v>500</v>
      </c>
      <c r="N899" s="1">
        <v>100</v>
      </c>
      <c r="O899" s="1" t="s">
        <v>139</v>
      </c>
      <c r="P899" s="1" t="s">
        <v>1485</v>
      </c>
      <c r="Q899" s="1" t="b">
        <v>0</v>
      </c>
      <c r="R899" s="1" t="s">
        <v>1486</v>
      </c>
      <c r="S899" s="1"/>
      <c r="T899" s="1"/>
      <c r="U899" s="1"/>
      <c r="V899" s="1"/>
      <c r="W899" s="1" t="s">
        <v>2415</v>
      </c>
      <c r="X899" s="1">
        <v>1</v>
      </c>
    </row>
    <row r="900" spans="1:24" hidden="1" x14ac:dyDescent="0.35">
      <c r="A900" s="1" t="s">
        <v>40</v>
      </c>
      <c r="B900" s="1" t="s">
        <v>1444</v>
      </c>
      <c r="C900" s="1" t="s">
        <v>2483</v>
      </c>
      <c r="D900" s="1"/>
      <c r="E900" s="1"/>
      <c r="F900" s="1" t="s">
        <v>1484</v>
      </c>
      <c r="G900" s="1" t="s">
        <v>1453</v>
      </c>
      <c r="H900" s="1" t="s">
        <v>22</v>
      </c>
      <c r="I900" s="1">
        <v>2</v>
      </c>
      <c r="J900" s="1" t="s">
        <v>634</v>
      </c>
      <c r="K900" s="1">
        <v>15</v>
      </c>
      <c r="L900" s="1"/>
      <c r="M900" s="1">
        <v>500</v>
      </c>
      <c r="N900" s="1">
        <v>100</v>
      </c>
      <c r="O900" s="1" t="s">
        <v>139</v>
      </c>
      <c r="P900" s="1" t="s">
        <v>1485</v>
      </c>
      <c r="Q900" s="1" t="b">
        <v>0</v>
      </c>
      <c r="R900" s="1" t="s">
        <v>1486</v>
      </c>
      <c r="S900" s="1"/>
      <c r="T900" s="1"/>
      <c r="U900" s="1"/>
      <c r="V900" s="1"/>
      <c r="W900" s="1" t="s">
        <v>2415</v>
      </c>
      <c r="X900" s="1">
        <v>1</v>
      </c>
    </row>
    <row r="901" spans="1:24" hidden="1" x14ac:dyDescent="0.35">
      <c r="A901" s="1" t="s">
        <v>40</v>
      </c>
      <c r="B901" s="1" t="s">
        <v>1444</v>
      </c>
      <c r="C901" s="1" t="s">
        <v>2484</v>
      </c>
      <c r="D901" s="1"/>
      <c r="E901" s="1"/>
      <c r="F901" s="1" t="s">
        <v>1484</v>
      </c>
      <c r="G901" s="1" t="s">
        <v>1453</v>
      </c>
      <c r="H901" s="1" t="s">
        <v>22</v>
      </c>
      <c r="I901" s="1">
        <v>2</v>
      </c>
      <c r="J901" s="1" t="s">
        <v>634</v>
      </c>
      <c r="K901" s="1">
        <v>30</v>
      </c>
      <c r="L901" s="1"/>
      <c r="M901" s="1">
        <v>500</v>
      </c>
      <c r="N901" s="1">
        <v>100</v>
      </c>
      <c r="O901" s="1" t="s">
        <v>139</v>
      </c>
      <c r="P901" s="1" t="s">
        <v>1485</v>
      </c>
      <c r="Q901" s="1" t="b">
        <v>0</v>
      </c>
      <c r="R901" s="1" t="s">
        <v>1486</v>
      </c>
      <c r="S901" s="1"/>
      <c r="T901" s="1"/>
      <c r="U901" s="1"/>
      <c r="V901" s="1"/>
      <c r="W901" s="1" t="s">
        <v>2434</v>
      </c>
      <c r="X901" s="1">
        <v>1</v>
      </c>
    </row>
    <row r="902" spans="1:24" hidden="1" x14ac:dyDescent="0.35">
      <c r="A902" s="1" t="s">
        <v>40</v>
      </c>
      <c r="B902" s="1" t="s">
        <v>1444</v>
      </c>
      <c r="C902" s="1" t="s">
        <v>2485</v>
      </c>
      <c r="D902" s="1"/>
      <c r="E902" s="1"/>
      <c r="F902" s="1" t="s">
        <v>1484</v>
      </c>
      <c r="G902" s="1" t="s">
        <v>1453</v>
      </c>
      <c r="H902" s="1" t="s">
        <v>22</v>
      </c>
      <c r="I902" s="1">
        <v>1</v>
      </c>
      <c r="J902" s="1" t="s">
        <v>634</v>
      </c>
      <c r="K902" s="1">
        <v>50</v>
      </c>
      <c r="L902" s="1"/>
      <c r="M902" s="1">
        <v>500</v>
      </c>
      <c r="N902" s="1">
        <v>100</v>
      </c>
      <c r="O902" s="1" t="s">
        <v>139</v>
      </c>
      <c r="P902" s="1" t="s">
        <v>1485</v>
      </c>
      <c r="Q902" s="1" t="b">
        <v>0</v>
      </c>
      <c r="R902" s="1" t="s">
        <v>1486</v>
      </c>
      <c r="S902" s="1"/>
      <c r="T902" s="1"/>
      <c r="U902" s="1"/>
      <c r="V902" s="1"/>
      <c r="W902" s="1" t="s">
        <v>2415</v>
      </c>
      <c r="X902" s="1">
        <v>1</v>
      </c>
    </row>
    <row r="903" spans="1:24" hidden="1" x14ac:dyDescent="0.35">
      <c r="A903" s="1" t="s">
        <v>40</v>
      </c>
      <c r="B903" s="1" t="s">
        <v>1444</v>
      </c>
      <c r="C903" s="1" t="s">
        <v>2486</v>
      </c>
      <c r="D903" s="1"/>
      <c r="E903" s="1"/>
      <c r="F903" s="1" t="s">
        <v>1484</v>
      </c>
      <c r="G903" s="1" t="s">
        <v>1453</v>
      </c>
      <c r="H903" s="1" t="s">
        <v>22</v>
      </c>
      <c r="I903" s="1">
        <v>1</v>
      </c>
      <c r="J903" s="1" t="s">
        <v>634</v>
      </c>
      <c r="K903" s="1">
        <v>5</v>
      </c>
      <c r="L903" s="1"/>
      <c r="M903" s="1">
        <v>500</v>
      </c>
      <c r="N903" s="1">
        <v>100</v>
      </c>
      <c r="O903" s="1" t="s">
        <v>139</v>
      </c>
      <c r="P903" s="1" t="s">
        <v>1485</v>
      </c>
      <c r="Q903" s="1" t="b">
        <v>0</v>
      </c>
      <c r="R903" s="1" t="s">
        <v>1486</v>
      </c>
      <c r="S903" s="1"/>
      <c r="T903" s="1"/>
      <c r="U903" s="1"/>
      <c r="V903" s="1"/>
      <c r="W903" s="1" t="s">
        <v>2415</v>
      </c>
      <c r="X903" s="1">
        <v>1</v>
      </c>
    </row>
    <row r="904" spans="1:24" hidden="1" x14ac:dyDescent="0.35">
      <c r="A904" s="1" t="s">
        <v>40</v>
      </c>
      <c r="B904" s="1" t="s">
        <v>1444</v>
      </c>
      <c r="C904" s="1" t="s">
        <v>2487</v>
      </c>
      <c r="D904" s="1"/>
      <c r="E904" s="1"/>
      <c r="F904" s="1" t="s">
        <v>1484</v>
      </c>
      <c r="G904" s="1" t="s">
        <v>1453</v>
      </c>
      <c r="H904" s="1" t="s">
        <v>22</v>
      </c>
      <c r="I904" s="1">
        <v>3</v>
      </c>
      <c r="J904" s="1" t="s">
        <v>634</v>
      </c>
      <c r="K904" s="1">
        <v>50</v>
      </c>
      <c r="L904" s="1"/>
      <c r="M904" s="1">
        <v>500</v>
      </c>
      <c r="N904" s="1">
        <v>100</v>
      </c>
      <c r="O904" s="1" t="s">
        <v>139</v>
      </c>
      <c r="P904" s="1" t="s">
        <v>1485</v>
      </c>
      <c r="Q904" s="1" t="b">
        <v>0</v>
      </c>
      <c r="R904" s="1" t="s">
        <v>1486</v>
      </c>
      <c r="S904" s="1"/>
      <c r="T904" s="1"/>
      <c r="U904" s="1"/>
      <c r="V904" s="1"/>
      <c r="W904" s="1" t="s">
        <v>2415</v>
      </c>
      <c r="X904" s="1">
        <v>1</v>
      </c>
    </row>
    <row r="905" spans="1:24" hidden="1" x14ac:dyDescent="0.35">
      <c r="A905" s="1" t="s">
        <v>40</v>
      </c>
      <c r="B905" s="1" t="s">
        <v>1444</v>
      </c>
      <c r="C905" s="1" t="s">
        <v>2488</v>
      </c>
      <c r="D905" s="1"/>
      <c r="E905" s="1"/>
      <c r="F905" s="1" t="s">
        <v>1484</v>
      </c>
      <c r="G905" s="1" t="s">
        <v>1453</v>
      </c>
      <c r="H905" s="1" t="s">
        <v>22</v>
      </c>
      <c r="I905" s="1">
        <v>2</v>
      </c>
      <c r="J905" s="1" t="s">
        <v>634</v>
      </c>
      <c r="K905" s="1">
        <v>200</v>
      </c>
      <c r="L905" s="1"/>
      <c r="M905" s="1">
        <v>500</v>
      </c>
      <c r="N905" s="1">
        <v>100</v>
      </c>
      <c r="O905" s="1" t="s">
        <v>139</v>
      </c>
      <c r="P905" s="1" t="s">
        <v>1485</v>
      </c>
      <c r="Q905" s="1" t="b">
        <v>0</v>
      </c>
      <c r="R905" s="1" t="s">
        <v>1486</v>
      </c>
      <c r="S905" s="1"/>
      <c r="T905" s="1"/>
      <c r="U905" s="1"/>
      <c r="V905" s="1"/>
      <c r="W905" s="1" t="s">
        <v>2415</v>
      </c>
      <c r="X905" s="1">
        <v>1</v>
      </c>
    </row>
    <row r="906" spans="1:24" hidden="1" x14ac:dyDescent="0.35">
      <c r="A906" s="1" t="s">
        <v>40</v>
      </c>
      <c r="B906" s="1" t="s">
        <v>1444</v>
      </c>
      <c r="C906" s="1" t="s">
        <v>2489</v>
      </c>
      <c r="D906" s="1"/>
      <c r="E906" s="1"/>
      <c r="F906" s="1" t="s">
        <v>1484</v>
      </c>
      <c r="G906" s="1" t="s">
        <v>1453</v>
      </c>
      <c r="H906" s="1" t="s">
        <v>22</v>
      </c>
      <c r="I906" s="1">
        <v>2</v>
      </c>
      <c r="J906" s="1" t="s">
        <v>634</v>
      </c>
      <c r="K906" s="1">
        <v>1</v>
      </c>
      <c r="L906" s="1"/>
      <c r="M906" s="1">
        <v>500</v>
      </c>
      <c r="N906" s="1">
        <v>100</v>
      </c>
      <c r="O906" s="1" t="s">
        <v>139</v>
      </c>
      <c r="P906" s="1" t="s">
        <v>1485</v>
      </c>
      <c r="Q906" s="1" t="b">
        <v>0</v>
      </c>
      <c r="R906" s="1" t="s">
        <v>1486</v>
      </c>
      <c r="S906" s="1"/>
      <c r="T906" s="1"/>
      <c r="U906" s="1"/>
      <c r="V906" s="1"/>
      <c r="W906" s="1" t="s">
        <v>2415</v>
      </c>
      <c r="X906" s="1">
        <v>1</v>
      </c>
    </row>
    <row r="907" spans="1:24" hidden="1" x14ac:dyDescent="0.35">
      <c r="A907" s="1" t="s">
        <v>40</v>
      </c>
      <c r="B907" s="1" t="s">
        <v>1444</v>
      </c>
      <c r="C907" s="1" t="s">
        <v>2490</v>
      </c>
      <c r="D907" s="1"/>
      <c r="E907" s="1"/>
      <c r="F907" s="1" t="s">
        <v>1484</v>
      </c>
      <c r="G907" s="1" t="s">
        <v>1453</v>
      </c>
      <c r="H907" s="1" t="s">
        <v>22</v>
      </c>
      <c r="I907" s="1">
        <v>1</v>
      </c>
      <c r="J907" s="1" t="s">
        <v>634</v>
      </c>
      <c r="K907" s="1">
        <v>3</v>
      </c>
      <c r="L907" s="1"/>
      <c r="M907" s="1">
        <v>500</v>
      </c>
      <c r="N907" s="1">
        <v>100</v>
      </c>
      <c r="O907" s="1" t="s">
        <v>139</v>
      </c>
      <c r="P907" s="1" t="s">
        <v>1485</v>
      </c>
      <c r="Q907" s="1" t="b">
        <v>0</v>
      </c>
      <c r="R907" s="1" t="s">
        <v>1486</v>
      </c>
      <c r="S907" s="1"/>
      <c r="T907" s="1"/>
      <c r="U907" s="1"/>
      <c r="V907" s="1"/>
      <c r="W907" s="1" t="s">
        <v>2415</v>
      </c>
      <c r="X907" s="1">
        <v>1</v>
      </c>
    </row>
    <row r="908" spans="1:24" hidden="1" x14ac:dyDescent="0.35">
      <c r="A908" s="1" t="s">
        <v>40</v>
      </c>
      <c r="B908" s="1" t="s">
        <v>1444</v>
      </c>
      <c r="C908" s="1" t="s">
        <v>2491</v>
      </c>
      <c r="D908" s="1"/>
      <c r="E908" s="1"/>
      <c r="F908" s="1" t="s">
        <v>1484</v>
      </c>
      <c r="G908" s="1" t="s">
        <v>1453</v>
      </c>
      <c r="H908" s="1" t="s">
        <v>22</v>
      </c>
      <c r="I908" s="1">
        <v>3</v>
      </c>
      <c r="J908" s="1" t="s">
        <v>634</v>
      </c>
      <c r="K908" s="1">
        <v>200</v>
      </c>
      <c r="L908" s="1"/>
      <c r="M908" s="1">
        <v>500</v>
      </c>
      <c r="N908" s="1">
        <v>100</v>
      </c>
      <c r="O908" s="1" t="s">
        <v>139</v>
      </c>
      <c r="P908" s="1" t="s">
        <v>1485</v>
      </c>
      <c r="Q908" s="1" t="b">
        <v>0</v>
      </c>
      <c r="R908" s="1" t="s">
        <v>1486</v>
      </c>
      <c r="S908" s="1"/>
      <c r="T908" s="1"/>
      <c r="U908" s="1"/>
      <c r="V908" s="1"/>
      <c r="W908" s="1" t="s">
        <v>2415</v>
      </c>
      <c r="X908" s="1">
        <v>1</v>
      </c>
    </row>
    <row r="909" spans="1:24" hidden="1" x14ac:dyDescent="0.35">
      <c r="A909" s="1" t="s">
        <v>40</v>
      </c>
      <c r="B909" s="1" t="s">
        <v>1444</v>
      </c>
      <c r="C909" s="1" t="s">
        <v>2492</v>
      </c>
      <c r="D909" s="1"/>
      <c r="E909" s="1"/>
      <c r="F909" s="1" t="s">
        <v>1484</v>
      </c>
      <c r="G909" s="1" t="s">
        <v>1453</v>
      </c>
      <c r="H909" s="1" t="s">
        <v>22</v>
      </c>
      <c r="I909" s="1">
        <v>3</v>
      </c>
      <c r="J909" s="1" t="s">
        <v>634</v>
      </c>
      <c r="K909" s="1">
        <v>300</v>
      </c>
      <c r="L909" s="1"/>
      <c r="M909" s="1">
        <v>500</v>
      </c>
      <c r="N909" s="1">
        <v>100</v>
      </c>
      <c r="O909" s="1" t="s">
        <v>139</v>
      </c>
      <c r="P909" s="1" t="s">
        <v>1485</v>
      </c>
      <c r="Q909" s="1" t="b">
        <v>0</v>
      </c>
      <c r="R909" s="1" t="s">
        <v>1486</v>
      </c>
      <c r="S909" s="1"/>
      <c r="T909" s="1"/>
      <c r="U909" s="1"/>
      <c r="V909" s="1"/>
      <c r="W909" s="1" t="s">
        <v>2415</v>
      </c>
      <c r="X909" s="1">
        <v>1</v>
      </c>
    </row>
    <row r="910" spans="1:24" hidden="1" x14ac:dyDescent="0.35">
      <c r="A910" s="1" t="s">
        <v>40</v>
      </c>
      <c r="B910" s="1" t="s">
        <v>1444</v>
      </c>
      <c r="C910" s="1" t="s">
        <v>2493</v>
      </c>
      <c r="D910" s="1"/>
      <c r="E910" s="1"/>
      <c r="F910" s="1" t="s">
        <v>1484</v>
      </c>
      <c r="G910" s="1" t="s">
        <v>1453</v>
      </c>
      <c r="H910" s="1" t="s">
        <v>22</v>
      </c>
      <c r="I910" s="1">
        <v>2</v>
      </c>
      <c r="J910" s="1" t="s">
        <v>634</v>
      </c>
      <c r="K910" s="1">
        <v>1</v>
      </c>
      <c r="L910" s="1"/>
      <c r="M910" s="1">
        <v>500</v>
      </c>
      <c r="N910" s="1">
        <v>100</v>
      </c>
      <c r="O910" s="1" t="s">
        <v>139</v>
      </c>
      <c r="P910" s="1" t="s">
        <v>1485</v>
      </c>
      <c r="Q910" s="1" t="b">
        <v>0</v>
      </c>
      <c r="R910" s="1" t="s">
        <v>1486</v>
      </c>
      <c r="S910" s="1"/>
      <c r="T910" s="1"/>
      <c r="U910" s="1"/>
      <c r="V910" s="1"/>
      <c r="W910" s="1" t="s">
        <v>2415</v>
      </c>
      <c r="X910" s="1">
        <v>1</v>
      </c>
    </row>
    <row r="911" spans="1:24" hidden="1" x14ac:dyDescent="0.35">
      <c r="A911" s="1" t="s">
        <v>40</v>
      </c>
      <c r="B911" s="1" t="s">
        <v>1444</v>
      </c>
      <c r="C911" s="1" t="s">
        <v>2494</v>
      </c>
      <c r="D911" s="1"/>
      <c r="E911" s="1"/>
      <c r="F911" s="1" t="s">
        <v>1484</v>
      </c>
      <c r="G911" s="1" t="s">
        <v>1453</v>
      </c>
      <c r="H911" s="1" t="s">
        <v>22</v>
      </c>
      <c r="I911" s="1">
        <v>1</v>
      </c>
      <c r="J911" s="1" t="s">
        <v>634</v>
      </c>
      <c r="K911" s="1">
        <v>4</v>
      </c>
      <c r="L911" s="1"/>
      <c r="M911" s="1">
        <v>500</v>
      </c>
      <c r="N911" s="1">
        <v>100</v>
      </c>
      <c r="O911" s="1" t="s">
        <v>139</v>
      </c>
      <c r="P911" s="1" t="s">
        <v>1485</v>
      </c>
      <c r="Q911" s="1" t="b">
        <v>0</v>
      </c>
      <c r="R911" s="1" t="s">
        <v>1486</v>
      </c>
      <c r="S911" s="1"/>
      <c r="T911" s="1"/>
      <c r="U911" s="1"/>
      <c r="V911" s="1"/>
      <c r="W911" s="1" t="s">
        <v>2415</v>
      </c>
      <c r="X911" s="1">
        <v>1</v>
      </c>
    </row>
    <row r="912" spans="1:24" hidden="1" x14ac:dyDescent="0.35">
      <c r="A912" s="1" t="s">
        <v>40</v>
      </c>
      <c r="B912" s="1" t="s">
        <v>1444</v>
      </c>
      <c r="C912" s="1" t="s">
        <v>2495</v>
      </c>
      <c r="D912" s="1"/>
      <c r="E912" s="1"/>
      <c r="F912" s="1" t="s">
        <v>1484</v>
      </c>
      <c r="G912" s="1" t="s">
        <v>1453</v>
      </c>
      <c r="H912" s="1" t="s">
        <v>22</v>
      </c>
      <c r="I912" s="1">
        <v>3</v>
      </c>
      <c r="J912" s="1" t="s">
        <v>634</v>
      </c>
      <c r="K912" s="1">
        <v>2</v>
      </c>
      <c r="L912" s="1"/>
      <c r="M912" s="1">
        <v>500</v>
      </c>
      <c r="N912" s="1">
        <v>100</v>
      </c>
      <c r="O912" s="1" t="s">
        <v>139</v>
      </c>
      <c r="P912" s="1" t="s">
        <v>1485</v>
      </c>
      <c r="Q912" s="1" t="b">
        <v>0</v>
      </c>
      <c r="R912" s="1" t="s">
        <v>1486</v>
      </c>
      <c r="S912" s="1"/>
      <c r="T912" s="1"/>
      <c r="U912" s="1"/>
      <c r="V912" s="1"/>
      <c r="W912" s="1" t="s">
        <v>2415</v>
      </c>
      <c r="X912" s="1">
        <v>1</v>
      </c>
    </row>
    <row r="913" spans="1:24" hidden="1" x14ac:dyDescent="0.35">
      <c r="A913" s="1" t="s">
        <v>40</v>
      </c>
      <c r="B913" s="1" t="s">
        <v>1444</v>
      </c>
      <c r="C913" s="1" t="s">
        <v>2496</v>
      </c>
      <c r="D913" s="1"/>
      <c r="E913" s="1"/>
      <c r="F913" s="1" t="s">
        <v>1484</v>
      </c>
      <c r="G913" s="1" t="s">
        <v>1453</v>
      </c>
      <c r="H913" s="1" t="s">
        <v>22</v>
      </c>
      <c r="I913" s="1">
        <v>1</v>
      </c>
      <c r="J913" s="1" t="s">
        <v>634</v>
      </c>
      <c r="K913" s="1">
        <v>20</v>
      </c>
      <c r="L913" s="1"/>
      <c r="M913" s="1">
        <v>500</v>
      </c>
      <c r="N913" s="1">
        <v>100</v>
      </c>
      <c r="O913" s="1" t="s">
        <v>139</v>
      </c>
      <c r="P913" s="1" t="s">
        <v>1485</v>
      </c>
      <c r="Q913" s="1" t="b">
        <v>0</v>
      </c>
      <c r="R913" s="1" t="s">
        <v>1486</v>
      </c>
      <c r="S913" s="1"/>
      <c r="T913" s="1"/>
      <c r="U913" s="1"/>
      <c r="V913" s="1"/>
      <c r="W913" s="1" t="s">
        <v>2415</v>
      </c>
      <c r="X913" s="1">
        <v>1</v>
      </c>
    </row>
    <row r="914" spans="1:24" hidden="1" x14ac:dyDescent="0.35">
      <c r="A914" s="1" t="s">
        <v>40</v>
      </c>
      <c r="B914" s="1" t="s">
        <v>1444</v>
      </c>
      <c r="C914" s="1" t="s">
        <v>2497</v>
      </c>
      <c r="D914" s="1"/>
      <c r="E914" s="1"/>
      <c r="F914" s="1" t="s">
        <v>1484</v>
      </c>
      <c r="G914" s="1" t="s">
        <v>1453</v>
      </c>
      <c r="H914" s="1" t="s">
        <v>22</v>
      </c>
      <c r="I914" s="1">
        <v>2</v>
      </c>
      <c r="J914" s="1" t="s">
        <v>634</v>
      </c>
      <c r="K914" s="1">
        <v>100</v>
      </c>
      <c r="L914" s="1"/>
      <c r="M914" s="1">
        <v>500</v>
      </c>
      <c r="N914" s="1">
        <v>100</v>
      </c>
      <c r="O914" s="1" t="s">
        <v>139</v>
      </c>
      <c r="P914" s="1" t="s">
        <v>1485</v>
      </c>
      <c r="Q914" s="1" t="b">
        <v>0</v>
      </c>
      <c r="R914" s="1" t="s">
        <v>1486</v>
      </c>
      <c r="S914" s="1"/>
      <c r="T914" s="1"/>
      <c r="U914" s="1"/>
      <c r="V914" s="1"/>
      <c r="W914" s="1" t="s">
        <v>2415</v>
      </c>
      <c r="X914" s="1">
        <v>1</v>
      </c>
    </row>
    <row r="915" spans="1:24" hidden="1" x14ac:dyDescent="0.35">
      <c r="A915" s="1" t="s">
        <v>40</v>
      </c>
      <c r="B915" s="1" t="s">
        <v>1444</v>
      </c>
      <c r="C915" s="1" t="s">
        <v>2498</v>
      </c>
      <c r="D915" s="1"/>
      <c r="E915" s="1"/>
      <c r="F915" s="1" t="s">
        <v>1484</v>
      </c>
      <c r="G915" s="1" t="s">
        <v>1453</v>
      </c>
      <c r="H915" s="1" t="s">
        <v>22</v>
      </c>
      <c r="I915" s="1">
        <v>2</v>
      </c>
      <c r="J915" s="1" t="s">
        <v>634</v>
      </c>
      <c r="K915" s="1">
        <v>200</v>
      </c>
      <c r="L915" s="1"/>
      <c r="M915" s="1">
        <v>500</v>
      </c>
      <c r="N915" s="1">
        <v>100</v>
      </c>
      <c r="O915" s="1" t="s">
        <v>139</v>
      </c>
      <c r="P915" s="1" t="s">
        <v>1485</v>
      </c>
      <c r="Q915" s="1" t="b">
        <v>0</v>
      </c>
      <c r="R915" s="1" t="s">
        <v>1486</v>
      </c>
      <c r="S915" s="1"/>
      <c r="T915" s="1"/>
      <c r="U915" s="1"/>
      <c r="V915" s="1"/>
      <c r="W915" s="1" t="s">
        <v>2415</v>
      </c>
      <c r="X915" s="1">
        <v>1</v>
      </c>
    </row>
    <row r="916" spans="1:24" hidden="1" x14ac:dyDescent="0.35">
      <c r="A916" s="1" t="s">
        <v>40</v>
      </c>
      <c r="B916" s="1" t="s">
        <v>1081</v>
      </c>
      <c r="C916" s="1" t="s">
        <v>2499</v>
      </c>
      <c r="D916" s="1"/>
      <c r="E916" s="1"/>
      <c r="F916" s="1" t="s">
        <v>1484</v>
      </c>
      <c r="G916" s="1" t="s">
        <v>1464</v>
      </c>
      <c r="H916" s="1" t="s">
        <v>22</v>
      </c>
      <c r="I916" s="1" t="s">
        <v>119</v>
      </c>
      <c r="J916" s="1" t="s">
        <v>634</v>
      </c>
      <c r="K916" s="1">
        <v>1</v>
      </c>
      <c r="L916" s="1"/>
      <c r="M916" s="1">
        <v>500</v>
      </c>
      <c r="N916" s="1">
        <v>100</v>
      </c>
      <c r="O916" s="1" t="s">
        <v>139</v>
      </c>
      <c r="P916" s="1" t="s">
        <v>1485</v>
      </c>
      <c r="Q916" s="1" t="b">
        <v>0</v>
      </c>
      <c r="R916" s="1" t="s">
        <v>1486</v>
      </c>
      <c r="S916" s="1"/>
      <c r="T916" s="1"/>
      <c r="U916" s="1"/>
      <c r="V916" s="1"/>
      <c r="W916" s="1" t="s">
        <v>2500</v>
      </c>
      <c r="X916" s="1">
        <v>1</v>
      </c>
    </row>
    <row r="917" spans="1:24" x14ac:dyDescent="0.35">
      <c r="A917" s="1" t="s">
        <v>40</v>
      </c>
      <c r="B917" s="1" t="s">
        <v>1081</v>
      </c>
      <c r="C917" s="1" t="s">
        <v>2501</v>
      </c>
      <c r="D917" s="1"/>
      <c r="E917" s="1"/>
      <c r="F917" s="1" t="s">
        <v>1537</v>
      </c>
      <c r="G917" s="1"/>
      <c r="H917" s="1" t="s">
        <v>22</v>
      </c>
      <c r="I917" s="1" t="s">
        <v>119</v>
      </c>
      <c r="J917" s="1" t="s">
        <v>634</v>
      </c>
      <c r="K917" s="1">
        <v>1</v>
      </c>
      <c r="L917" s="1"/>
      <c r="M917" s="1">
        <v>500</v>
      </c>
      <c r="N917" s="1">
        <v>100</v>
      </c>
      <c r="O917" s="1" t="s">
        <v>139</v>
      </c>
      <c r="P917" s="1" t="s">
        <v>1485</v>
      </c>
      <c r="Q917" s="1" t="b">
        <v>0</v>
      </c>
      <c r="R917" s="1" t="s">
        <v>1486</v>
      </c>
      <c r="S917" s="1"/>
      <c r="T917" s="1"/>
      <c r="U917" s="1"/>
      <c r="V917" s="1"/>
      <c r="W917" s="1" t="s">
        <v>2502</v>
      </c>
      <c r="X917" s="1">
        <v>1</v>
      </c>
    </row>
    <row r="918" spans="1:24" hidden="1" x14ac:dyDescent="0.35">
      <c r="A918" s="1" t="s">
        <v>40</v>
      </c>
      <c r="B918" s="1" t="s">
        <v>1081</v>
      </c>
      <c r="C918" s="1" t="s">
        <v>2503</v>
      </c>
      <c r="D918" s="1"/>
      <c r="E918" s="1"/>
      <c r="F918" s="1" t="s">
        <v>1484</v>
      </c>
      <c r="G918" s="1" t="s">
        <v>1464</v>
      </c>
      <c r="H918" s="1" t="s">
        <v>22</v>
      </c>
      <c r="I918" s="1" t="s">
        <v>119</v>
      </c>
      <c r="J918" s="1" t="s">
        <v>634</v>
      </c>
      <c r="K918" s="1">
        <v>1</v>
      </c>
      <c r="L918" s="1"/>
      <c r="M918" s="1">
        <v>500</v>
      </c>
      <c r="N918" s="1">
        <v>100</v>
      </c>
      <c r="O918" s="1" t="s">
        <v>139</v>
      </c>
      <c r="P918" s="1" t="s">
        <v>1485</v>
      </c>
      <c r="Q918" s="1" t="b">
        <v>0</v>
      </c>
      <c r="R918" s="1" t="s">
        <v>1486</v>
      </c>
      <c r="S918" s="1"/>
      <c r="T918" s="1"/>
      <c r="U918" s="1"/>
      <c r="V918" s="1"/>
      <c r="W918" s="1" t="s">
        <v>2504</v>
      </c>
      <c r="X918" s="1">
        <v>1</v>
      </c>
    </row>
    <row r="919" spans="1:24" x14ac:dyDescent="0.35">
      <c r="A919" s="1" t="s">
        <v>40</v>
      </c>
      <c r="B919" s="1" t="s">
        <v>1081</v>
      </c>
      <c r="C919" s="1" t="s">
        <v>2505</v>
      </c>
      <c r="D919" s="1"/>
      <c r="E919" s="1"/>
      <c r="F919" s="1" t="s">
        <v>1537</v>
      </c>
      <c r="G919" s="1"/>
      <c r="H919" s="1" t="s">
        <v>22</v>
      </c>
      <c r="I919" s="1" t="s">
        <v>119</v>
      </c>
      <c r="J919" s="1" t="s">
        <v>634</v>
      </c>
      <c r="K919" s="1">
        <v>1</v>
      </c>
      <c r="L919" s="1"/>
      <c r="M919" s="1">
        <v>500</v>
      </c>
      <c r="N919" s="1">
        <v>100</v>
      </c>
      <c r="O919" s="1" t="s">
        <v>139</v>
      </c>
      <c r="P919" s="1" t="s">
        <v>1485</v>
      </c>
      <c r="Q919" s="1" t="b">
        <v>0</v>
      </c>
      <c r="R919" s="1" t="s">
        <v>1486</v>
      </c>
      <c r="S919" s="1"/>
      <c r="T919" s="1"/>
      <c r="U919" s="1"/>
      <c r="V919" s="1"/>
      <c r="W919" s="1" t="s">
        <v>2506</v>
      </c>
      <c r="X919" s="1">
        <v>1</v>
      </c>
    </row>
    <row r="920" spans="1:24" hidden="1" x14ac:dyDescent="0.35">
      <c r="A920" s="1" t="s">
        <v>40</v>
      </c>
      <c r="B920" s="1" t="s">
        <v>1081</v>
      </c>
      <c r="C920" s="1" t="s">
        <v>2507</v>
      </c>
      <c r="D920" s="1"/>
      <c r="E920" s="1"/>
      <c r="F920" s="1" t="s">
        <v>1484</v>
      </c>
      <c r="G920" s="1" t="s">
        <v>1464</v>
      </c>
      <c r="H920" s="1" t="s">
        <v>22</v>
      </c>
      <c r="I920" s="1" t="s">
        <v>119</v>
      </c>
      <c r="J920" s="1" t="s">
        <v>634</v>
      </c>
      <c r="K920" s="1">
        <v>1</v>
      </c>
      <c r="L920" s="1"/>
      <c r="M920" s="1">
        <v>500</v>
      </c>
      <c r="N920" s="1">
        <v>100</v>
      </c>
      <c r="O920" s="1" t="s">
        <v>139</v>
      </c>
      <c r="P920" s="1" t="s">
        <v>1485</v>
      </c>
      <c r="Q920" s="1" t="b">
        <v>0</v>
      </c>
      <c r="R920" s="1" t="s">
        <v>1486</v>
      </c>
      <c r="S920" s="1"/>
      <c r="T920" s="1"/>
      <c r="U920" s="1"/>
      <c r="V920" s="1"/>
      <c r="W920" s="1" t="s">
        <v>2508</v>
      </c>
      <c r="X920" s="1">
        <v>1</v>
      </c>
    </row>
    <row r="921" spans="1:24" hidden="1" x14ac:dyDescent="0.35">
      <c r="A921" s="1" t="s">
        <v>40</v>
      </c>
      <c r="B921" s="1" t="s">
        <v>1081</v>
      </c>
      <c r="C921" s="1" t="s">
        <v>2509</v>
      </c>
      <c r="D921" s="1"/>
      <c r="E921" s="1"/>
      <c r="F921" s="1" t="s">
        <v>1484</v>
      </c>
      <c r="G921" s="1" t="s">
        <v>1467</v>
      </c>
      <c r="H921" s="1" t="s">
        <v>22</v>
      </c>
      <c r="I921" s="1" t="s">
        <v>119</v>
      </c>
      <c r="J921" s="1" t="s">
        <v>634</v>
      </c>
      <c r="K921" s="1">
        <v>1</v>
      </c>
      <c r="L921" s="1"/>
      <c r="M921" s="1">
        <v>500</v>
      </c>
      <c r="N921" s="1">
        <v>100</v>
      </c>
      <c r="O921" s="1" t="s">
        <v>139</v>
      </c>
      <c r="P921" s="1" t="s">
        <v>1485</v>
      </c>
      <c r="Q921" s="1" t="b">
        <v>0</v>
      </c>
      <c r="R921" s="1" t="s">
        <v>1486</v>
      </c>
      <c r="S921" s="1"/>
      <c r="T921" s="1"/>
      <c r="U921" s="1"/>
      <c r="V921" s="1"/>
      <c r="W921" s="1" t="s">
        <v>2510</v>
      </c>
      <c r="X921" s="1">
        <v>1</v>
      </c>
    </row>
    <row r="922" spans="1:24" hidden="1" x14ac:dyDescent="0.35">
      <c r="A922" s="1" t="s">
        <v>40</v>
      </c>
      <c r="B922" s="1" t="s">
        <v>1081</v>
      </c>
      <c r="C922" s="1" t="s">
        <v>2511</v>
      </c>
      <c r="D922" s="1"/>
      <c r="E922" s="1"/>
      <c r="F922" s="1" t="s">
        <v>1484</v>
      </c>
      <c r="G922" s="1" t="s">
        <v>1464</v>
      </c>
      <c r="H922" s="1" t="s">
        <v>22</v>
      </c>
      <c r="I922" s="1" t="s">
        <v>119</v>
      </c>
      <c r="J922" s="1" t="s">
        <v>634</v>
      </c>
      <c r="K922" s="1">
        <v>1</v>
      </c>
      <c r="L922" s="1"/>
      <c r="M922" s="1">
        <v>500</v>
      </c>
      <c r="N922" s="1">
        <v>100</v>
      </c>
      <c r="O922" s="1" t="s">
        <v>139</v>
      </c>
      <c r="P922" s="1" t="s">
        <v>1485</v>
      </c>
      <c r="Q922" s="1" t="b">
        <v>0</v>
      </c>
      <c r="R922" s="1" t="s">
        <v>1486</v>
      </c>
      <c r="S922" s="1"/>
      <c r="T922" s="1"/>
      <c r="U922" s="1"/>
      <c r="V922" s="1"/>
      <c r="W922" s="1" t="s">
        <v>2512</v>
      </c>
      <c r="X922" s="1">
        <v>1</v>
      </c>
    </row>
    <row r="923" spans="1:24" hidden="1" x14ac:dyDescent="0.35">
      <c r="A923" s="1" t="s">
        <v>40</v>
      </c>
      <c r="B923" s="1" t="s">
        <v>1081</v>
      </c>
      <c r="C923" s="1" t="s">
        <v>2513</v>
      </c>
      <c r="D923" s="1"/>
      <c r="E923" s="1"/>
      <c r="F923" s="1" t="s">
        <v>1484</v>
      </c>
      <c r="G923" s="1" t="s">
        <v>1464</v>
      </c>
      <c r="H923" s="1" t="s">
        <v>22</v>
      </c>
      <c r="I923" s="1" t="s">
        <v>119</v>
      </c>
      <c r="J923" s="1" t="s">
        <v>634</v>
      </c>
      <c r="K923" s="1">
        <v>1</v>
      </c>
      <c r="L923" s="1"/>
      <c r="M923" s="1">
        <v>500</v>
      </c>
      <c r="N923" s="1">
        <v>100</v>
      </c>
      <c r="O923" s="1" t="s">
        <v>139</v>
      </c>
      <c r="P923" s="1" t="s">
        <v>1485</v>
      </c>
      <c r="Q923" s="1" t="b">
        <v>0</v>
      </c>
      <c r="R923" s="1" t="s">
        <v>1486</v>
      </c>
      <c r="S923" s="1"/>
      <c r="T923" s="1"/>
      <c r="U923" s="1"/>
      <c r="V923" s="1"/>
      <c r="W923" s="1" t="s">
        <v>2514</v>
      </c>
      <c r="X923" s="1">
        <v>1</v>
      </c>
    </row>
    <row r="924" spans="1:24" hidden="1" x14ac:dyDescent="0.35">
      <c r="A924" s="1" t="s">
        <v>40</v>
      </c>
      <c r="B924" s="1" t="s">
        <v>1081</v>
      </c>
      <c r="C924" s="1" t="s">
        <v>2515</v>
      </c>
      <c r="D924" s="1"/>
      <c r="E924" s="1"/>
      <c r="F924" s="1" t="s">
        <v>1484</v>
      </c>
      <c r="G924" s="1" t="s">
        <v>1464</v>
      </c>
      <c r="H924" s="1" t="s">
        <v>22</v>
      </c>
      <c r="I924" s="1" t="s">
        <v>119</v>
      </c>
      <c r="J924" s="1" t="s">
        <v>634</v>
      </c>
      <c r="K924" s="1">
        <v>1</v>
      </c>
      <c r="L924" s="1"/>
      <c r="M924" s="1">
        <v>500</v>
      </c>
      <c r="N924" s="1">
        <v>100</v>
      </c>
      <c r="O924" s="1" t="s">
        <v>139</v>
      </c>
      <c r="P924" s="1" t="s">
        <v>1485</v>
      </c>
      <c r="Q924" s="1" t="b">
        <v>0</v>
      </c>
      <c r="R924" s="1" t="s">
        <v>1486</v>
      </c>
      <c r="S924" s="1"/>
      <c r="T924" s="1"/>
      <c r="U924" s="1"/>
      <c r="V924" s="1"/>
      <c r="W924" s="1" t="s">
        <v>2516</v>
      </c>
      <c r="X924" s="1">
        <v>1</v>
      </c>
    </row>
    <row r="925" spans="1:24" hidden="1" x14ac:dyDescent="0.35">
      <c r="A925" s="1" t="s">
        <v>40</v>
      </c>
      <c r="B925" s="1" t="s">
        <v>1081</v>
      </c>
      <c r="C925" s="1" t="s">
        <v>2517</v>
      </c>
      <c r="D925" s="1"/>
      <c r="E925" s="1"/>
      <c r="F925" s="1" t="s">
        <v>1484</v>
      </c>
      <c r="G925" s="1" t="s">
        <v>1464</v>
      </c>
      <c r="H925" s="1" t="s">
        <v>22</v>
      </c>
      <c r="I925" s="1" t="s">
        <v>119</v>
      </c>
      <c r="J925" s="1" t="s">
        <v>634</v>
      </c>
      <c r="K925" s="1">
        <v>1</v>
      </c>
      <c r="L925" s="1"/>
      <c r="M925" s="1">
        <v>500</v>
      </c>
      <c r="N925" s="1">
        <v>100</v>
      </c>
      <c r="O925" s="1" t="s">
        <v>139</v>
      </c>
      <c r="P925" s="1" t="s">
        <v>1485</v>
      </c>
      <c r="Q925" s="1" t="b">
        <v>0</v>
      </c>
      <c r="R925" s="1" t="s">
        <v>1486</v>
      </c>
      <c r="S925" s="1"/>
      <c r="T925" s="1"/>
      <c r="U925" s="1"/>
      <c r="V925" s="1"/>
      <c r="W925" s="1" t="s">
        <v>2512</v>
      </c>
      <c r="X925" s="1">
        <v>1</v>
      </c>
    </row>
    <row r="926" spans="1:24" hidden="1" x14ac:dyDescent="0.35">
      <c r="A926" s="1" t="s">
        <v>40</v>
      </c>
      <c r="B926" s="1" t="s">
        <v>1081</v>
      </c>
      <c r="C926" s="1" t="s">
        <v>2518</v>
      </c>
      <c r="D926" s="1"/>
      <c r="E926" s="1"/>
      <c r="F926" s="1" t="s">
        <v>1484</v>
      </c>
      <c r="G926" s="1" t="s">
        <v>1464</v>
      </c>
      <c r="H926" s="1" t="s">
        <v>22</v>
      </c>
      <c r="I926" s="1" t="s">
        <v>119</v>
      </c>
      <c r="J926" s="1" t="s">
        <v>634</v>
      </c>
      <c r="K926" s="1">
        <v>1</v>
      </c>
      <c r="L926" s="1"/>
      <c r="M926" s="1">
        <v>500</v>
      </c>
      <c r="N926" s="1">
        <v>100</v>
      </c>
      <c r="O926" s="1" t="s">
        <v>139</v>
      </c>
      <c r="P926" s="1" t="s">
        <v>1485</v>
      </c>
      <c r="Q926" s="1" t="b">
        <v>0</v>
      </c>
      <c r="R926" s="1" t="s">
        <v>1486</v>
      </c>
      <c r="S926" s="1"/>
      <c r="T926" s="1"/>
      <c r="U926" s="1"/>
      <c r="V926" s="1"/>
      <c r="W926" s="1" t="s">
        <v>2519</v>
      </c>
      <c r="X926" s="1">
        <v>1</v>
      </c>
    </row>
    <row r="927" spans="1:24" hidden="1" x14ac:dyDescent="0.35">
      <c r="A927" s="1" t="s">
        <v>40</v>
      </c>
      <c r="B927" s="1" t="s">
        <v>1081</v>
      </c>
      <c r="C927" s="1" t="s">
        <v>2520</v>
      </c>
      <c r="D927" s="1"/>
      <c r="E927" s="1"/>
      <c r="F927" s="1" t="s">
        <v>1484</v>
      </c>
      <c r="G927" s="1" t="s">
        <v>1467</v>
      </c>
      <c r="H927" s="1" t="s">
        <v>22</v>
      </c>
      <c r="I927" s="1" t="s">
        <v>119</v>
      </c>
      <c r="J927" s="1" t="s">
        <v>634</v>
      </c>
      <c r="K927" s="1">
        <v>1</v>
      </c>
      <c r="L927" s="1"/>
      <c r="M927" s="1">
        <v>500</v>
      </c>
      <c r="N927" s="1">
        <v>100</v>
      </c>
      <c r="O927" s="1" t="s">
        <v>139</v>
      </c>
      <c r="P927" s="1" t="s">
        <v>1485</v>
      </c>
      <c r="Q927" s="1" t="b">
        <v>0</v>
      </c>
      <c r="R927" s="1" t="s">
        <v>1486</v>
      </c>
      <c r="S927" s="1"/>
      <c r="T927" s="1"/>
      <c r="U927" s="1"/>
      <c r="V927" s="1"/>
      <c r="W927" s="1" t="s">
        <v>2521</v>
      </c>
      <c r="X927" s="1">
        <v>1</v>
      </c>
    </row>
    <row r="928" spans="1:24" hidden="1" x14ac:dyDescent="0.35">
      <c r="A928" s="1" t="s">
        <v>40</v>
      </c>
      <c r="B928" s="1" t="s">
        <v>1081</v>
      </c>
      <c r="C928" s="1" t="s">
        <v>2522</v>
      </c>
      <c r="D928" s="1"/>
      <c r="E928" s="1"/>
      <c r="F928" s="1" t="s">
        <v>1484</v>
      </c>
      <c r="G928" s="1" t="s">
        <v>1464</v>
      </c>
      <c r="H928" s="1" t="s">
        <v>22</v>
      </c>
      <c r="I928" s="1" t="s">
        <v>119</v>
      </c>
      <c r="J928" s="1" t="s">
        <v>634</v>
      </c>
      <c r="K928" s="1">
        <v>1</v>
      </c>
      <c r="L928" s="1"/>
      <c r="M928" s="1">
        <v>500</v>
      </c>
      <c r="N928" s="1">
        <v>100</v>
      </c>
      <c r="O928" s="1" t="s">
        <v>139</v>
      </c>
      <c r="P928" s="1" t="s">
        <v>1485</v>
      </c>
      <c r="Q928" s="1" t="b">
        <v>0</v>
      </c>
      <c r="R928" s="1" t="s">
        <v>1486</v>
      </c>
      <c r="S928" s="1"/>
      <c r="T928" s="1"/>
      <c r="U928" s="1"/>
      <c r="V928" s="1"/>
      <c r="W928" s="1" t="s">
        <v>2523</v>
      </c>
      <c r="X928" s="1">
        <v>1</v>
      </c>
    </row>
    <row r="929" spans="1:24" hidden="1" x14ac:dyDescent="0.35">
      <c r="A929" s="1" t="s">
        <v>40</v>
      </c>
      <c r="B929" s="1" t="s">
        <v>1081</v>
      </c>
      <c r="C929" s="1" t="s">
        <v>2524</v>
      </c>
      <c r="D929" s="1"/>
      <c r="E929" s="1"/>
      <c r="F929" s="1" t="s">
        <v>1484</v>
      </c>
      <c r="G929" s="1" t="s">
        <v>1464</v>
      </c>
      <c r="H929" s="1" t="s">
        <v>22</v>
      </c>
      <c r="I929" s="1" t="s">
        <v>119</v>
      </c>
      <c r="J929" s="1" t="s">
        <v>634</v>
      </c>
      <c r="K929" s="1">
        <v>1</v>
      </c>
      <c r="L929" s="1"/>
      <c r="M929" s="1">
        <v>500</v>
      </c>
      <c r="N929" s="1">
        <v>100</v>
      </c>
      <c r="O929" s="1" t="s">
        <v>139</v>
      </c>
      <c r="P929" s="1" t="s">
        <v>1485</v>
      </c>
      <c r="Q929" s="1" t="b">
        <v>0</v>
      </c>
      <c r="R929" s="1" t="s">
        <v>1486</v>
      </c>
      <c r="S929" s="1"/>
      <c r="T929" s="1"/>
      <c r="U929" s="1"/>
      <c r="V929" s="1"/>
      <c r="W929" s="1" t="s">
        <v>2525</v>
      </c>
      <c r="X929" s="1">
        <v>1</v>
      </c>
    </row>
    <row r="930" spans="1:24" hidden="1" x14ac:dyDescent="0.35">
      <c r="A930" s="1" t="s">
        <v>40</v>
      </c>
      <c r="B930" s="1" t="s">
        <v>1081</v>
      </c>
      <c r="C930" s="1" t="s">
        <v>2526</v>
      </c>
      <c r="D930" s="1"/>
      <c r="E930" s="1"/>
      <c r="F930" s="1" t="s">
        <v>1484</v>
      </c>
      <c r="G930" s="1" t="s">
        <v>1467</v>
      </c>
      <c r="H930" s="1" t="s">
        <v>22</v>
      </c>
      <c r="I930" s="1" t="s">
        <v>119</v>
      </c>
      <c r="J930" s="1" t="s">
        <v>634</v>
      </c>
      <c r="K930" s="1">
        <v>1</v>
      </c>
      <c r="L930" s="1"/>
      <c r="M930" s="1">
        <v>500</v>
      </c>
      <c r="N930" s="1">
        <v>100</v>
      </c>
      <c r="O930" s="1" t="s">
        <v>139</v>
      </c>
      <c r="P930" s="1" t="s">
        <v>1485</v>
      </c>
      <c r="Q930" s="1" t="b">
        <v>0</v>
      </c>
      <c r="R930" s="1" t="s">
        <v>1486</v>
      </c>
      <c r="S930" s="1"/>
      <c r="T930" s="1"/>
      <c r="U930" s="1"/>
      <c r="V930" s="1"/>
      <c r="W930" s="1" t="s">
        <v>2527</v>
      </c>
      <c r="X930" s="1">
        <v>1</v>
      </c>
    </row>
    <row r="931" spans="1:24" hidden="1" x14ac:dyDescent="0.35">
      <c r="A931" s="1" t="s">
        <v>40</v>
      </c>
      <c r="B931" s="1" t="s">
        <v>1081</v>
      </c>
      <c r="C931" s="1" t="s">
        <v>2528</v>
      </c>
      <c r="D931" s="1"/>
      <c r="E931" s="1"/>
      <c r="F931" s="1" t="s">
        <v>1484</v>
      </c>
      <c r="G931" s="1" t="s">
        <v>1464</v>
      </c>
      <c r="H931" s="1" t="s">
        <v>22</v>
      </c>
      <c r="I931" s="1" t="s">
        <v>119</v>
      </c>
      <c r="J931" s="1" t="s">
        <v>634</v>
      </c>
      <c r="K931" s="1">
        <v>1</v>
      </c>
      <c r="L931" s="1"/>
      <c r="M931" s="1">
        <v>500</v>
      </c>
      <c r="N931" s="1">
        <v>100</v>
      </c>
      <c r="O931" s="1" t="s">
        <v>139</v>
      </c>
      <c r="P931" s="1" t="s">
        <v>1485</v>
      </c>
      <c r="Q931" s="1" t="b">
        <v>0</v>
      </c>
      <c r="R931" s="1" t="s">
        <v>1486</v>
      </c>
      <c r="S931" s="1"/>
      <c r="T931" s="1"/>
      <c r="U931" s="1"/>
      <c r="V931" s="1"/>
      <c r="W931" s="1" t="s">
        <v>2529</v>
      </c>
      <c r="X931" s="1">
        <v>1</v>
      </c>
    </row>
    <row r="932" spans="1:24" hidden="1" x14ac:dyDescent="0.35">
      <c r="A932" s="1" t="s">
        <v>40</v>
      </c>
      <c r="B932" s="1" t="s">
        <v>1081</v>
      </c>
      <c r="C932" s="1" t="s">
        <v>2530</v>
      </c>
      <c r="D932" s="1"/>
      <c r="E932" s="1"/>
      <c r="F932" s="1" t="s">
        <v>1484</v>
      </c>
      <c r="G932" s="1" t="s">
        <v>1464</v>
      </c>
      <c r="H932" s="1" t="s">
        <v>22</v>
      </c>
      <c r="I932" s="1" t="s">
        <v>119</v>
      </c>
      <c r="J932" s="1" t="s">
        <v>634</v>
      </c>
      <c r="K932" s="1">
        <v>1</v>
      </c>
      <c r="L932" s="1"/>
      <c r="M932" s="1">
        <v>500</v>
      </c>
      <c r="N932" s="1">
        <v>100</v>
      </c>
      <c r="O932" s="1" t="s">
        <v>139</v>
      </c>
      <c r="P932" s="1" t="s">
        <v>1485</v>
      </c>
      <c r="Q932" s="1" t="b">
        <v>0</v>
      </c>
      <c r="R932" s="1" t="s">
        <v>1486</v>
      </c>
      <c r="S932" s="1"/>
      <c r="T932" s="1"/>
      <c r="U932" s="1"/>
      <c r="V932" s="1"/>
      <c r="W932" s="1" t="s">
        <v>2531</v>
      </c>
      <c r="X932" s="1">
        <v>1</v>
      </c>
    </row>
    <row r="933" spans="1:24" hidden="1" x14ac:dyDescent="0.35">
      <c r="A933" s="1" t="s">
        <v>40</v>
      </c>
      <c r="B933" s="1" t="s">
        <v>1081</v>
      </c>
      <c r="C933" s="1" t="s">
        <v>2532</v>
      </c>
      <c r="D933" s="1"/>
      <c r="E933" s="1"/>
      <c r="F933" s="1" t="s">
        <v>1484</v>
      </c>
      <c r="G933" s="1" t="s">
        <v>1464</v>
      </c>
      <c r="H933" s="1" t="s">
        <v>22</v>
      </c>
      <c r="I933" s="1" t="s">
        <v>119</v>
      </c>
      <c r="J933" s="1" t="s">
        <v>634</v>
      </c>
      <c r="K933" s="1">
        <v>1</v>
      </c>
      <c r="L933" s="1"/>
      <c r="M933" s="1">
        <v>500</v>
      </c>
      <c r="N933" s="1">
        <v>100</v>
      </c>
      <c r="O933" s="1" t="s">
        <v>139</v>
      </c>
      <c r="P933" s="1" t="s">
        <v>1485</v>
      </c>
      <c r="Q933" s="1" t="b">
        <v>0</v>
      </c>
      <c r="R933" s="1" t="s">
        <v>1486</v>
      </c>
      <c r="S933" s="1"/>
      <c r="T933" s="1"/>
      <c r="U933" s="1"/>
      <c r="V933" s="1"/>
      <c r="W933" s="1" t="s">
        <v>2533</v>
      </c>
      <c r="X933" s="1">
        <v>1</v>
      </c>
    </row>
    <row r="934" spans="1:24" hidden="1" x14ac:dyDescent="0.35">
      <c r="A934" s="1" t="s">
        <v>40</v>
      </c>
      <c r="B934" s="1" t="s">
        <v>1081</v>
      </c>
      <c r="C934" s="1" t="s">
        <v>2534</v>
      </c>
      <c r="D934" s="1"/>
      <c r="E934" s="1"/>
      <c r="F934" s="1" t="s">
        <v>1484</v>
      </c>
      <c r="G934" s="1" t="s">
        <v>1467</v>
      </c>
      <c r="H934" s="1" t="s">
        <v>22</v>
      </c>
      <c r="I934" s="1" t="s">
        <v>119</v>
      </c>
      <c r="J934" s="1" t="s">
        <v>634</v>
      </c>
      <c r="K934" s="1">
        <v>1</v>
      </c>
      <c r="L934" s="1"/>
      <c r="M934" s="1">
        <v>500</v>
      </c>
      <c r="N934" s="1">
        <v>100</v>
      </c>
      <c r="O934" s="1" t="s">
        <v>139</v>
      </c>
      <c r="P934" s="1" t="s">
        <v>1485</v>
      </c>
      <c r="Q934" s="1" t="b">
        <v>0</v>
      </c>
      <c r="R934" s="1" t="s">
        <v>1486</v>
      </c>
      <c r="S934" s="1"/>
      <c r="T934" s="1"/>
      <c r="U934" s="1"/>
      <c r="V934" s="1"/>
      <c r="W934" s="1" t="s">
        <v>2535</v>
      </c>
      <c r="X934" s="1">
        <v>1</v>
      </c>
    </row>
    <row r="935" spans="1:24" hidden="1" x14ac:dyDescent="0.35">
      <c r="A935" s="1" t="s">
        <v>40</v>
      </c>
      <c r="B935" s="1" t="s">
        <v>1081</v>
      </c>
      <c r="C935" s="1" t="s">
        <v>2536</v>
      </c>
      <c r="D935" s="1"/>
      <c r="E935" s="1"/>
      <c r="F935" s="1" t="s">
        <v>1484</v>
      </c>
      <c r="G935" s="1" t="s">
        <v>1464</v>
      </c>
      <c r="H935" s="1" t="s">
        <v>22</v>
      </c>
      <c r="I935" s="1" t="s">
        <v>119</v>
      </c>
      <c r="J935" s="1" t="s">
        <v>634</v>
      </c>
      <c r="K935" s="1">
        <v>1</v>
      </c>
      <c r="L935" s="1"/>
      <c r="M935" s="1">
        <v>500</v>
      </c>
      <c r="N935" s="1">
        <v>100</v>
      </c>
      <c r="O935" s="1" t="s">
        <v>139</v>
      </c>
      <c r="P935" s="1" t="s">
        <v>1485</v>
      </c>
      <c r="Q935" s="1" t="b">
        <v>0</v>
      </c>
      <c r="R935" s="1" t="s">
        <v>1486</v>
      </c>
      <c r="S935" s="1"/>
      <c r="T935" s="1"/>
      <c r="U935" s="1"/>
      <c r="V935" s="1"/>
      <c r="W935" s="1" t="s">
        <v>2537</v>
      </c>
      <c r="X935" s="1">
        <v>1</v>
      </c>
    </row>
    <row r="936" spans="1:24" hidden="1" x14ac:dyDescent="0.35">
      <c r="A936" s="1" t="s">
        <v>40</v>
      </c>
      <c r="B936" s="1" t="s">
        <v>1081</v>
      </c>
      <c r="C936" s="1" t="s">
        <v>2538</v>
      </c>
      <c r="D936" s="1"/>
      <c r="E936" s="1"/>
      <c r="F936" s="1" t="s">
        <v>1484</v>
      </c>
      <c r="G936" s="1" t="s">
        <v>1464</v>
      </c>
      <c r="H936" s="1" t="s">
        <v>22</v>
      </c>
      <c r="I936" s="1" t="s">
        <v>119</v>
      </c>
      <c r="J936" s="1" t="s">
        <v>634</v>
      </c>
      <c r="K936" s="1">
        <v>1</v>
      </c>
      <c r="L936" s="1"/>
      <c r="M936" s="1">
        <v>500</v>
      </c>
      <c r="N936" s="1">
        <v>100</v>
      </c>
      <c r="O936" s="1" t="s">
        <v>139</v>
      </c>
      <c r="P936" s="1" t="s">
        <v>1485</v>
      </c>
      <c r="Q936" s="1" t="b">
        <v>0</v>
      </c>
      <c r="R936" s="1" t="s">
        <v>1486</v>
      </c>
      <c r="S936" s="1"/>
      <c r="T936" s="1"/>
      <c r="U936" s="1"/>
      <c r="V936" s="1"/>
      <c r="W936" s="1" t="s">
        <v>2512</v>
      </c>
      <c r="X936" s="1">
        <v>1</v>
      </c>
    </row>
    <row r="937" spans="1:24" hidden="1" x14ac:dyDescent="0.35">
      <c r="A937" s="1" t="s">
        <v>40</v>
      </c>
      <c r="B937" s="1" t="s">
        <v>1081</v>
      </c>
      <c r="C937" s="1" t="s">
        <v>2539</v>
      </c>
      <c r="D937" s="1"/>
      <c r="E937" s="1"/>
      <c r="F937" s="1" t="s">
        <v>1484</v>
      </c>
      <c r="G937" s="1" t="s">
        <v>1464</v>
      </c>
      <c r="H937" s="1" t="s">
        <v>22</v>
      </c>
      <c r="I937" s="1" t="s">
        <v>119</v>
      </c>
      <c r="J937" s="1" t="s">
        <v>634</v>
      </c>
      <c r="K937" s="1">
        <v>1</v>
      </c>
      <c r="L937" s="1"/>
      <c r="M937" s="1">
        <v>500</v>
      </c>
      <c r="N937" s="1">
        <v>100</v>
      </c>
      <c r="O937" s="1" t="s">
        <v>139</v>
      </c>
      <c r="P937" s="1" t="s">
        <v>1485</v>
      </c>
      <c r="Q937" s="1" t="b">
        <v>0</v>
      </c>
      <c r="R937" s="1" t="s">
        <v>1486</v>
      </c>
      <c r="S937" s="1"/>
      <c r="T937" s="1"/>
      <c r="U937" s="1"/>
      <c r="V937" s="1"/>
      <c r="W937" s="1" t="s">
        <v>2512</v>
      </c>
      <c r="X937" s="1">
        <v>1</v>
      </c>
    </row>
    <row r="938" spans="1:24" hidden="1" x14ac:dyDescent="0.35">
      <c r="A938" s="1" t="s">
        <v>40</v>
      </c>
      <c r="B938" s="1" t="s">
        <v>1081</v>
      </c>
      <c r="C938" s="1" t="s">
        <v>2540</v>
      </c>
      <c r="D938" s="1"/>
      <c r="E938" s="1"/>
      <c r="F938" s="1" t="s">
        <v>1484</v>
      </c>
      <c r="G938" s="1" t="s">
        <v>1464</v>
      </c>
      <c r="H938" s="1" t="s">
        <v>22</v>
      </c>
      <c r="I938" s="1" t="s">
        <v>119</v>
      </c>
      <c r="J938" s="1" t="s">
        <v>634</v>
      </c>
      <c r="K938" s="1">
        <v>1</v>
      </c>
      <c r="L938" s="1"/>
      <c r="M938" s="1">
        <v>500</v>
      </c>
      <c r="N938" s="1">
        <v>100</v>
      </c>
      <c r="O938" s="1" t="s">
        <v>139</v>
      </c>
      <c r="P938" s="1" t="s">
        <v>1485</v>
      </c>
      <c r="Q938" s="1" t="b">
        <v>0</v>
      </c>
      <c r="R938" s="1" t="s">
        <v>1486</v>
      </c>
      <c r="S938" s="1"/>
      <c r="T938" s="1"/>
      <c r="U938" s="1"/>
      <c r="V938" s="1"/>
      <c r="W938" s="1" t="s">
        <v>2541</v>
      </c>
      <c r="X938" s="1">
        <v>1</v>
      </c>
    </row>
    <row r="939" spans="1:24" hidden="1" x14ac:dyDescent="0.35">
      <c r="A939" s="1" t="s">
        <v>40</v>
      </c>
      <c r="B939" s="1" t="s">
        <v>1081</v>
      </c>
      <c r="C939" s="1" t="s">
        <v>2542</v>
      </c>
      <c r="D939" s="1"/>
      <c r="E939" s="1"/>
      <c r="F939" s="1" t="s">
        <v>1484</v>
      </c>
      <c r="G939" s="1" t="s">
        <v>1082</v>
      </c>
      <c r="H939" s="1" t="s">
        <v>22</v>
      </c>
      <c r="I939" s="1" t="s">
        <v>119</v>
      </c>
      <c r="J939" s="1" t="s">
        <v>634</v>
      </c>
      <c r="K939" s="1">
        <v>1</v>
      </c>
      <c r="L939" s="1"/>
      <c r="M939" s="1">
        <v>500</v>
      </c>
      <c r="N939" s="1">
        <v>100</v>
      </c>
      <c r="O939" s="1" t="s">
        <v>139</v>
      </c>
      <c r="P939" s="1" t="s">
        <v>1485</v>
      </c>
      <c r="Q939" s="1" t="b">
        <v>0</v>
      </c>
      <c r="R939" s="1" t="s">
        <v>1486</v>
      </c>
      <c r="S939" s="1"/>
      <c r="T939" s="1"/>
      <c r="U939" s="1"/>
      <c r="V939" s="1"/>
      <c r="W939" s="1" t="s">
        <v>2543</v>
      </c>
      <c r="X939" s="1">
        <v>1</v>
      </c>
    </row>
    <row r="940" spans="1:24" hidden="1" x14ac:dyDescent="0.35">
      <c r="A940" s="1" t="s">
        <v>40</v>
      </c>
      <c r="B940" s="1" t="s">
        <v>1081</v>
      </c>
      <c r="C940" s="1" t="s">
        <v>2544</v>
      </c>
      <c r="D940" s="1"/>
      <c r="E940" s="1"/>
      <c r="F940" s="1" t="s">
        <v>1484</v>
      </c>
      <c r="G940" s="1" t="s">
        <v>1464</v>
      </c>
      <c r="H940" s="1" t="s">
        <v>22</v>
      </c>
      <c r="I940" s="1" t="s">
        <v>119</v>
      </c>
      <c r="J940" s="1" t="s">
        <v>634</v>
      </c>
      <c r="K940" s="1">
        <v>1</v>
      </c>
      <c r="L940" s="1"/>
      <c r="M940" s="1">
        <v>500</v>
      </c>
      <c r="N940" s="1">
        <v>100</v>
      </c>
      <c r="O940" s="1" t="s">
        <v>139</v>
      </c>
      <c r="P940" s="1" t="s">
        <v>1485</v>
      </c>
      <c r="Q940" s="1" t="b">
        <v>0</v>
      </c>
      <c r="R940" s="1" t="s">
        <v>1486</v>
      </c>
      <c r="S940" s="1"/>
      <c r="T940" s="1"/>
      <c r="U940" s="1"/>
      <c r="V940" s="1"/>
      <c r="W940" s="1" t="s">
        <v>2512</v>
      </c>
      <c r="X940" s="1">
        <v>1</v>
      </c>
    </row>
    <row r="941" spans="1:24" hidden="1" x14ac:dyDescent="0.35">
      <c r="A941" s="1" t="s">
        <v>40</v>
      </c>
      <c r="B941" s="1" t="s">
        <v>1081</v>
      </c>
      <c r="C941" s="1" t="s">
        <v>2545</v>
      </c>
      <c r="D941" s="1"/>
      <c r="E941" s="1"/>
      <c r="F941" s="1" t="s">
        <v>1484</v>
      </c>
      <c r="G941" s="1" t="s">
        <v>1464</v>
      </c>
      <c r="H941" s="1" t="s">
        <v>22</v>
      </c>
      <c r="I941" s="1" t="s">
        <v>119</v>
      </c>
      <c r="J941" s="1" t="s">
        <v>634</v>
      </c>
      <c r="K941" s="1">
        <v>1</v>
      </c>
      <c r="L941" s="1"/>
      <c r="M941" s="1">
        <v>500</v>
      </c>
      <c r="N941" s="1">
        <v>100</v>
      </c>
      <c r="O941" s="1" t="s">
        <v>139</v>
      </c>
      <c r="P941" s="1" t="s">
        <v>1485</v>
      </c>
      <c r="Q941" s="1" t="b">
        <v>0</v>
      </c>
      <c r="R941" s="1" t="s">
        <v>1486</v>
      </c>
      <c r="S941" s="1"/>
      <c r="T941" s="1"/>
      <c r="U941" s="1"/>
      <c r="V941" s="1"/>
      <c r="W941" s="1" t="s">
        <v>2525</v>
      </c>
      <c r="X941" s="1">
        <v>1</v>
      </c>
    </row>
    <row r="942" spans="1:24" hidden="1" x14ac:dyDescent="0.35">
      <c r="A942" s="1" t="s">
        <v>40</v>
      </c>
      <c r="B942" s="1" t="s">
        <v>1081</v>
      </c>
      <c r="C942" s="1" t="s">
        <v>2546</v>
      </c>
      <c r="D942" s="1"/>
      <c r="E942" s="1"/>
      <c r="F942" s="1" t="s">
        <v>1484</v>
      </c>
      <c r="G942" s="1" t="s">
        <v>1082</v>
      </c>
      <c r="H942" s="1" t="s">
        <v>22</v>
      </c>
      <c r="I942" s="1" t="s">
        <v>119</v>
      </c>
      <c r="J942" s="1" t="s">
        <v>634</v>
      </c>
      <c r="K942" s="1">
        <v>1</v>
      </c>
      <c r="L942" s="1"/>
      <c r="M942" s="1">
        <v>500</v>
      </c>
      <c r="N942" s="1">
        <v>100</v>
      </c>
      <c r="O942" s="1" t="s">
        <v>139</v>
      </c>
      <c r="P942" s="1" t="s">
        <v>1485</v>
      </c>
      <c r="Q942" s="1" t="b">
        <v>0</v>
      </c>
      <c r="R942" s="1" t="s">
        <v>1486</v>
      </c>
      <c r="S942" s="1"/>
      <c r="T942" s="1"/>
      <c r="U942" s="1"/>
      <c r="V942" s="1"/>
      <c r="W942" s="1" t="s">
        <v>2547</v>
      </c>
      <c r="X942" s="1">
        <v>1</v>
      </c>
    </row>
    <row r="943" spans="1:24" hidden="1" x14ac:dyDescent="0.35">
      <c r="A943" s="1" t="s">
        <v>40</v>
      </c>
      <c r="B943" s="1" t="s">
        <v>1081</v>
      </c>
      <c r="C943" s="1" t="s">
        <v>2548</v>
      </c>
      <c r="D943" s="1"/>
      <c r="E943" s="1"/>
      <c r="F943" s="1" t="s">
        <v>1484</v>
      </c>
      <c r="G943" s="1" t="s">
        <v>1082</v>
      </c>
      <c r="H943" s="1" t="s">
        <v>22</v>
      </c>
      <c r="I943" s="1" t="s">
        <v>119</v>
      </c>
      <c r="J943" s="1" t="s">
        <v>634</v>
      </c>
      <c r="K943" s="1">
        <v>1</v>
      </c>
      <c r="L943" s="1"/>
      <c r="M943" s="1">
        <v>500</v>
      </c>
      <c r="N943" s="1">
        <v>100</v>
      </c>
      <c r="O943" s="1" t="s">
        <v>139</v>
      </c>
      <c r="P943" s="1" t="s">
        <v>1485</v>
      </c>
      <c r="Q943" s="1" t="b">
        <v>0</v>
      </c>
      <c r="R943" s="1" t="s">
        <v>1486</v>
      </c>
      <c r="S943" s="1"/>
      <c r="T943" s="1"/>
      <c r="U943" s="1"/>
      <c r="V943" s="1"/>
      <c r="W943" s="1" t="s">
        <v>2549</v>
      </c>
      <c r="X943" s="1">
        <v>1</v>
      </c>
    </row>
    <row r="944" spans="1:24" hidden="1" x14ac:dyDescent="0.35">
      <c r="A944" s="1" t="s">
        <v>40</v>
      </c>
      <c r="B944" s="1" t="s">
        <v>1081</v>
      </c>
      <c r="C944" s="1" t="s">
        <v>2550</v>
      </c>
      <c r="D944" s="1"/>
      <c r="E944" s="1"/>
      <c r="F944" s="1" t="s">
        <v>1484</v>
      </c>
      <c r="G944" s="1" t="s">
        <v>1464</v>
      </c>
      <c r="H944" s="1" t="s">
        <v>22</v>
      </c>
      <c r="I944" s="1" t="s">
        <v>119</v>
      </c>
      <c r="J944" s="1" t="s">
        <v>634</v>
      </c>
      <c r="K944" s="1">
        <v>1</v>
      </c>
      <c r="L944" s="1"/>
      <c r="M944" s="1">
        <v>500</v>
      </c>
      <c r="N944" s="1">
        <v>100</v>
      </c>
      <c r="O944" s="1" t="s">
        <v>139</v>
      </c>
      <c r="P944" s="1" t="s">
        <v>1485</v>
      </c>
      <c r="Q944" s="1" t="b">
        <v>0</v>
      </c>
      <c r="R944" s="1" t="s">
        <v>1486</v>
      </c>
      <c r="S944" s="1"/>
      <c r="T944" s="1"/>
      <c r="U944" s="1"/>
      <c r="V944" s="1"/>
      <c r="W944" s="1" t="s">
        <v>2512</v>
      </c>
      <c r="X944" s="1">
        <v>1</v>
      </c>
    </row>
    <row r="945" spans="1:24" hidden="1" x14ac:dyDescent="0.35">
      <c r="A945" s="1" t="s">
        <v>40</v>
      </c>
      <c r="B945" s="1" t="s">
        <v>1081</v>
      </c>
      <c r="C945" s="1" t="s">
        <v>2551</v>
      </c>
      <c r="D945" s="1"/>
      <c r="E945" s="1"/>
      <c r="F945" s="1" t="s">
        <v>1484</v>
      </c>
      <c r="G945" s="1" t="s">
        <v>1464</v>
      </c>
      <c r="H945" s="1" t="s">
        <v>22</v>
      </c>
      <c r="I945" s="1" t="s">
        <v>119</v>
      </c>
      <c r="J945" s="1" t="s">
        <v>634</v>
      </c>
      <c r="K945" s="1">
        <v>1</v>
      </c>
      <c r="L945" s="1"/>
      <c r="M945" s="1">
        <v>500</v>
      </c>
      <c r="N945" s="1">
        <v>100</v>
      </c>
      <c r="O945" s="1" t="s">
        <v>139</v>
      </c>
      <c r="P945" s="1" t="s">
        <v>1485</v>
      </c>
      <c r="Q945" s="1" t="b">
        <v>0</v>
      </c>
      <c r="R945" s="1" t="s">
        <v>1486</v>
      </c>
      <c r="S945" s="1"/>
      <c r="T945" s="1"/>
      <c r="U945" s="1"/>
      <c r="V945" s="1"/>
      <c r="W945" s="1" t="s">
        <v>2552</v>
      </c>
      <c r="X945" s="1">
        <v>1</v>
      </c>
    </row>
    <row r="946" spans="1:24" x14ac:dyDescent="0.35">
      <c r="A946" s="1" t="s">
        <v>40</v>
      </c>
      <c r="B946" s="1" t="s">
        <v>1081</v>
      </c>
      <c r="C946" s="1" t="s">
        <v>2553</v>
      </c>
      <c r="D946" s="1"/>
      <c r="E946" s="1"/>
      <c r="F946" s="1" t="s">
        <v>1537</v>
      </c>
      <c r="G946" s="1"/>
      <c r="H946" s="1" t="s">
        <v>22</v>
      </c>
      <c r="I946" s="1" t="s">
        <v>119</v>
      </c>
      <c r="J946" s="1" t="s">
        <v>634</v>
      </c>
      <c r="K946" s="1">
        <v>1</v>
      </c>
      <c r="L946" s="1"/>
      <c r="M946" s="1">
        <v>500</v>
      </c>
      <c r="N946" s="1">
        <v>100</v>
      </c>
      <c r="O946" s="1" t="s">
        <v>139</v>
      </c>
      <c r="P946" s="1" t="s">
        <v>1485</v>
      </c>
      <c r="Q946" s="1" t="b">
        <v>0</v>
      </c>
      <c r="R946" s="1" t="s">
        <v>1486</v>
      </c>
      <c r="S946" s="1"/>
      <c r="T946" s="1"/>
      <c r="U946" s="1"/>
      <c r="V946" s="1"/>
      <c r="W946" s="1" t="s">
        <v>2554</v>
      </c>
      <c r="X946" s="1">
        <v>1</v>
      </c>
    </row>
    <row r="947" spans="1:24" hidden="1" x14ac:dyDescent="0.35">
      <c r="A947" s="1" t="s">
        <v>40</v>
      </c>
      <c r="B947" s="1" t="s">
        <v>1081</v>
      </c>
      <c r="C947" s="1" t="s">
        <v>2555</v>
      </c>
      <c r="D947" s="1"/>
      <c r="E947" s="1"/>
      <c r="F947" s="1" t="s">
        <v>1484</v>
      </c>
      <c r="G947" s="1" t="s">
        <v>1464</v>
      </c>
      <c r="H947" s="1" t="s">
        <v>22</v>
      </c>
      <c r="I947" s="1" t="s">
        <v>119</v>
      </c>
      <c r="J947" s="1" t="s">
        <v>634</v>
      </c>
      <c r="K947" s="1">
        <v>1</v>
      </c>
      <c r="L947" s="1"/>
      <c r="M947" s="1">
        <v>500</v>
      </c>
      <c r="N947" s="1">
        <v>100</v>
      </c>
      <c r="O947" s="1" t="s">
        <v>139</v>
      </c>
      <c r="P947" s="1" t="s">
        <v>1485</v>
      </c>
      <c r="Q947" s="1" t="b">
        <v>0</v>
      </c>
      <c r="R947" s="1" t="s">
        <v>1486</v>
      </c>
      <c r="S947" s="1"/>
      <c r="T947" s="1"/>
      <c r="U947" s="1"/>
      <c r="V947" s="1"/>
      <c r="W947" s="1" t="s">
        <v>2556</v>
      </c>
      <c r="X947" s="1">
        <v>1</v>
      </c>
    </row>
    <row r="948" spans="1:24" hidden="1" x14ac:dyDescent="0.35">
      <c r="A948" s="1" t="s">
        <v>40</v>
      </c>
      <c r="B948" s="1" t="s">
        <v>1081</v>
      </c>
      <c r="C948" s="1" t="s">
        <v>2557</v>
      </c>
      <c r="D948" s="1"/>
      <c r="E948" s="1"/>
      <c r="F948" s="1" t="s">
        <v>1484</v>
      </c>
      <c r="G948" s="1" t="s">
        <v>1464</v>
      </c>
      <c r="H948" s="1" t="s">
        <v>22</v>
      </c>
      <c r="I948" s="1" t="s">
        <v>119</v>
      </c>
      <c r="J948" s="1" t="s">
        <v>634</v>
      </c>
      <c r="K948" s="1">
        <v>1</v>
      </c>
      <c r="L948" s="1"/>
      <c r="M948" s="1">
        <v>500</v>
      </c>
      <c r="N948" s="1">
        <v>100</v>
      </c>
      <c r="O948" s="1" t="s">
        <v>139</v>
      </c>
      <c r="P948" s="1" t="s">
        <v>1485</v>
      </c>
      <c r="Q948" s="1" t="b">
        <v>0</v>
      </c>
      <c r="R948" s="1" t="s">
        <v>1486</v>
      </c>
      <c r="S948" s="1"/>
      <c r="T948" s="1"/>
      <c r="U948" s="1"/>
      <c r="V948" s="1"/>
      <c r="W948" s="1" t="s">
        <v>2558</v>
      </c>
      <c r="X948" s="1">
        <v>1</v>
      </c>
    </row>
    <row r="949" spans="1:24" hidden="1" x14ac:dyDescent="0.35">
      <c r="A949" s="1" t="s">
        <v>40</v>
      </c>
      <c r="B949" s="1" t="s">
        <v>1081</v>
      </c>
      <c r="C949" s="1" t="s">
        <v>2559</v>
      </c>
      <c r="D949" s="1"/>
      <c r="E949" s="1"/>
      <c r="F949" s="1" t="s">
        <v>1484</v>
      </c>
      <c r="G949" s="1" t="s">
        <v>1464</v>
      </c>
      <c r="H949" s="1" t="s">
        <v>22</v>
      </c>
      <c r="I949" s="1" t="s">
        <v>119</v>
      </c>
      <c r="J949" s="1" t="s">
        <v>634</v>
      </c>
      <c r="K949" s="1">
        <v>1</v>
      </c>
      <c r="L949" s="1"/>
      <c r="M949" s="1">
        <v>500</v>
      </c>
      <c r="N949" s="1">
        <v>100</v>
      </c>
      <c r="O949" s="1" t="s">
        <v>139</v>
      </c>
      <c r="P949" s="1" t="s">
        <v>1485</v>
      </c>
      <c r="Q949" s="1" t="b">
        <v>0</v>
      </c>
      <c r="R949" s="1" t="s">
        <v>1486</v>
      </c>
      <c r="S949" s="1"/>
      <c r="T949" s="1"/>
      <c r="U949" s="1"/>
      <c r="V949" s="1"/>
      <c r="W949" s="1" t="s">
        <v>2512</v>
      </c>
      <c r="X949" s="1">
        <v>1</v>
      </c>
    </row>
    <row r="950" spans="1:24" x14ac:dyDescent="0.35">
      <c r="A950" s="1" t="s">
        <v>40</v>
      </c>
      <c r="B950" s="1" t="s">
        <v>1081</v>
      </c>
      <c r="C950" s="1" t="s">
        <v>2560</v>
      </c>
      <c r="D950" s="1"/>
      <c r="E950" s="1"/>
      <c r="F950" s="1" t="s">
        <v>1537</v>
      </c>
      <c r="G950" s="1"/>
      <c r="H950" s="1" t="s">
        <v>22</v>
      </c>
      <c r="I950" s="1" t="s">
        <v>119</v>
      </c>
      <c r="J950" s="1" t="s">
        <v>634</v>
      </c>
      <c r="K950" s="1">
        <v>1</v>
      </c>
      <c r="L950" s="1"/>
      <c r="M950" s="1">
        <v>500</v>
      </c>
      <c r="N950" s="1">
        <v>100</v>
      </c>
      <c r="O950" s="1" t="s">
        <v>139</v>
      </c>
      <c r="P950" s="1" t="s">
        <v>1485</v>
      </c>
      <c r="Q950" s="1" t="b">
        <v>0</v>
      </c>
      <c r="R950" s="1" t="s">
        <v>1486</v>
      </c>
      <c r="S950" s="1"/>
      <c r="T950" s="1"/>
      <c r="U950" s="1"/>
      <c r="V950" s="1"/>
      <c r="W950" s="1" t="s">
        <v>2561</v>
      </c>
      <c r="X950" s="1">
        <v>1</v>
      </c>
    </row>
    <row r="951" spans="1:24" hidden="1" x14ac:dyDescent="0.35">
      <c r="A951" s="1" t="s">
        <v>40</v>
      </c>
      <c r="B951" s="1" t="s">
        <v>1081</v>
      </c>
      <c r="C951" s="1" t="s">
        <v>2562</v>
      </c>
      <c r="D951" s="1"/>
      <c r="E951" s="1"/>
      <c r="F951" s="1" t="s">
        <v>1484</v>
      </c>
      <c r="G951" s="1" t="s">
        <v>1082</v>
      </c>
      <c r="H951" s="1" t="s">
        <v>22</v>
      </c>
      <c r="I951" s="1" t="s">
        <v>119</v>
      </c>
      <c r="J951" s="1" t="s">
        <v>634</v>
      </c>
      <c r="K951" s="1">
        <v>1</v>
      </c>
      <c r="L951" s="1"/>
      <c r="M951" s="1">
        <v>500</v>
      </c>
      <c r="N951" s="1">
        <v>100</v>
      </c>
      <c r="O951" s="1" t="s">
        <v>139</v>
      </c>
      <c r="P951" s="1" t="s">
        <v>1485</v>
      </c>
      <c r="Q951" s="1" t="b">
        <v>0</v>
      </c>
      <c r="R951" s="1" t="s">
        <v>1486</v>
      </c>
      <c r="S951" s="1"/>
      <c r="T951" s="1"/>
      <c r="U951" s="1"/>
      <c r="V951" s="1"/>
      <c r="W951" s="1" t="s">
        <v>2563</v>
      </c>
      <c r="X951" s="1">
        <v>1</v>
      </c>
    </row>
    <row r="952" spans="1:24" hidden="1" x14ac:dyDescent="0.35">
      <c r="A952" s="1" t="s">
        <v>40</v>
      </c>
      <c r="B952" s="1" t="s">
        <v>1081</v>
      </c>
      <c r="C952" s="1" t="s">
        <v>2564</v>
      </c>
      <c r="D952" s="1"/>
      <c r="E952" s="1"/>
      <c r="F952" s="1" t="s">
        <v>1484</v>
      </c>
      <c r="G952" s="1" t="s">
        <v>1464</v>
      </c>
      <c r="H952" s="1" t="s">
        <v>22</v>
      </c>
      <c r="I952" s="1" t="s">
        <v>119</v>
      </c>
      <c r="J952" s="1" t="s">
        <v>634</v>
      </c>
      <c r="K952" s="1">
        <v>1</v>
      </c>
      <c r="L952" s="1"/>
      <c r="M952" s="1">
        <v>500</v>
      </c>
      <c r="N952" s="1">
        <v>100</v>
      </c>
      <c r="O952" s="1" t="s">
        <v>139</v>
      </c>
      <c r="P952" s="1" t="s">
        <v>1485</v>
      </c>
      <c r="Q952" s="1" t="b">
        <v>0</v>
      </c>
      <c r="R952" s="1" t="s">
        <v>1486</v>
      </c>
      <c r="S952" s="1"/>
      <c r="T952" s="1"/>
      <c r="U952" s="1"/>
      <c r="V952" s="1"/>
      <c r="W952" s="1" t="s">
        <v>2512</v>
      </c>
      <c r="X952" s="1">
        <v>1</v>
      </c>
    </row>
    <row r="953" spans="1:24" hidden="1" x14ac:dyDescent="0.35">
      <c r="A953" s="1" t="s">
        <v>40</v>
      </c>
      <c r="B953" s="1" t="s">
        <v>1081</v>
      </c>
      <c r="C953" s="1" t="s">
        <v>2565</v>
      </c>
      <c r="D953" s="1"/>
      <c r="E953" s="1"/>
      <c r="F953" s="1" t="s">
        <v>1484</v>
      </c>
      <c r="G953" s="1" t="s">
        <v>1464</v>
      </c>
      <c r="H953" s="1" t="s">
        <v>22</v>
      </c>
      <c r="I953" s="1" t="s">
        <v>119</v>
      </c>
      <c r="J953" s="1" t="s">
        <v>634</v>
      </c>
      <c r="K953" s="1">
        <v>1</v>
      </c>
      <c r="L953" s="1"/>
      <c r="M953" s="1">
        <v>500</v>
      </c>
      <c r="N953" s="1">
        <v>100</v>
      </c>
      <c r="O953" s="1" t="s">
        <v>139</v>
      </c>
      <c r="P953" s="1" t="s">
        <v>1485</v>
      </c>
      <c r="Q953" s="1" t="b">
        <v>0</v>
      </c>
      <c r="R953" s="1" t="s">
        <v>1486</v>
      </c>
      <c r="S953" s="1"/>
      <c r="T953" s="1"/>
      <c r="U953" s="1"/>
      <c r="V953" s="1"/>
      <c r="W953" s="1" t="s">
        <v>2563</v>
      </c>
      <c r="X953" s="1">
        <v>1</v>
      </c>
    </row>
    <row r="954" spans="1:24" hidden="1" x14ac:dyDescent="0.35">
      <c r="A954" s="1" t="s">
        <v>40</v>
      </c>
      <c r="B954" s="1" t="s">
        <v>1081</v>
      </c>
      <c r="C954" s="1" t="s">
        <v>2566</v>
      </c>
      <c r="D954" s="1"/>
      <c r="E954" s="1"/>
      <c r="F954" s="1" t="s">
        <v>1484</v>
      </c>
      <c r="G954" s="1" t="s">
        <v>1464</v>
      </c>
      <c r="H954" s="1" t="s">
        <v>22</v>
      </c>
      <c r="I954" s="1" t="s">
        <v>119</v>
      </c>
      <c r="J954" s="1" t="s">
        <v>634</v>
      </c>
      <c r="K954" s="1">
        <v>1</v>
      </c>
      <c r="L954" s="1"/>
      <c r="M954" s="1">
        <v>500</v>
      </c>
      <c r="N954" s="1">
        <v>100</v>
      </c>
      <c r="O954" s="1" t="s">
        <v>139</v>
      </c>
      <c r="P954" s="1" t="s">
        <v>1485</v>
      </c>
      <c r="Q954" s="1" t="b">
        <v>0</v>
      </c>
      <c r="R954" s="1" t="s">
        <v>1486</v>
      </c>
      <c r="S954" s="1"/>
      <c r="T954" s="1"/>
      <c r="U954" s="1"/>
      <c r="V954" s="1"/>
      <c r="W954" s="1" t="s">
        <v>2567</v>
      </c>
      <c r="X954" s="1">
        <v>1</v>
      </c>
    </row>
    <row r="955" spans="1:24" hidden="1" x14ac:dyDescent="0.35">
      <c r="A955" s="1" t="s">
        <v>40</v>
      </c>
      <c r="B955" s="1" t="s">
        <v>1081</v>
      </c>
      <c r="C955" s="1" t="s">
        <v>2568</v>
      </c>
      <c r="D955" s="1"/>
      <c r="E955" s="1"/>
      <c r="F955" s="1" t="s">
        <v>1484</v>
      </c>
      <c r="G955" s="1" t="s">
        <v>1464</v>
      </c>
      <c r="H955" s="1" t="s">
        <v>22</v>
      </c>
      <c r="I955" s="1" t="s">
        <v>119</v>
      </c>
      <c r="J955" s="1" t="s">
        <v>634</v>
      </c>
      <c r="K955" s="1">
        <v>1</v>
      </c>
      <c r="L955" s="1"/>
      <c r="M955" s="1">
        <v>500</v>
      </c>
      <c r="N955" s="1">
        <v>100</v>
      </c>
      <c r="O955" s="1" t="s">
        <v>139</v>
      </c>
      <c r="P955" s="1" t="s">
        <v>1485</v>
      </c>
      <c r="Q955" s="1" t="b">
        <v>0</v>
      </c>
      <c r="R955" s="1" t="s">
        <v>1486</v>
      </c>
      <c r="S955" s="1"/>
      <c r="T955" s="1"/>
      <c r="U955" s="1"/>
      <c r="V955" s="1"/>
      <c r="W955" s="1" t="s">
        <v>2569</v>
      </c>
      <c r="X955" s="1">
        <v>1</v>
      </c>
    </row>
    <row r="956" spans="1:24" hidden="1" x14ac:dyDescent="0.35">
      <c r="A956" s="1" t="s">
        <v>40</v>
      </c>
      <c r="B956" s="1" t="s">
        <v>1081</v>
      </c>
      <c r="C956" s="1" t="s">
        <v>2570</v>
      </c>
      <c r="D956" s="1"/>
      <c r="E956" s="1"/>
      <c r="F956" s="1" t="s">
        <v>1484</v>
      </c>
      <c r="G956" s="1" t="s">
        <v>1464</v>
      </c>
      <c r="H956" s="1" t="s">
        <v>22</v>
      </c>
      <c r="I956" s="1" t="s">
        <v>119</v>
      </c>
      <c r="J956" s="1" t="s">
        <v>634</v>
      </c>
      <c r="K956" s="1">
        <v>1</v>
      </c>
      <c r="L956" s="1"/>
      <c r="M956" s="1">
        <v>500</v>
      </c>
      <c r="N956" s="1">
        <v>100</v>
      </c>
      <c r="O956" s="1" t="s">
        <v>139</v>
      </c>
      <c r="P956" s="1" t="s">
        <v>1485</v>
      </c>
      <c r="Q956" s="1" t="b">
        <v>0</v>
      </c>
      <c r="R956" s="1" t="s">
        <v>1486</v>
      </c>
      <c r="S956" s="1"/>
      <c r="T956" s="1"/>
      <c r="U956" s="1"/>
      <c r="V956" s="1"/>
      <c r="W956" s="1" t="s">
        <v>2571</v>
      </c>
      <c r="X956" s="1">
        <v>1</v>
      </c>
    </row>
    <row r="957" spans="1:24" hidden="1" x14ac:dyDescent="0.35">
      <c r="A957" s="1" t="s">
        <v>40</v>
      </c>
      <c r="B957" s="1" t="s">
        <v>1081</v>
      </c>
      <c r="C957" s="1" t="s">
        <v>2572</v>
      </c>
      <c r="D957" s="1"/>
      <c r="E957" s="1"/>
      <c r="F957" s="1" t="s">
        <v>1484</v>
      </c>
      <c r="G957" s="1" t="s">
        <v>1464</v>
      </c>
      <c r="H957" s="1" t="s">
        <v>22</v>
      </c>
      <c r="I957" s="1" t="s">
        <v>119</v>
      </c>
      <c r="J957" s="1" t="s">
        <v>634</v>
      </c>
      <c r="K957" s="1">
        <v>1</v>
      </c>
      <c r="L957" s="1"/>
      <c r="M957" s="1">
        <v>500</v>
      </c>
      <c r="N957" s="1">
        <v>100</v>
      </c>
      <c r="O957" s="1" t="s">
        <v>139</v>
      </c>
      <c r="P957" s="1" t="s">
        <v>1485</v>
      </c>
      <c r="Q957" s="1" t="b">
        <v>0</v>
      </c>
      <c r="R957" s="1" t="s">
        <v>1486</v>
      </c>
      <c r="S957" s="1"/>
      <c r="T957" s="1"/>
      <c r="U957" s="1"/>
      <c r="V957" s="1"/>
      <c r="W957" s="1" t="s">
        <v>2573</v>
      </c>
      <c r="X957" s="1">
        <v>1</v>
      </c>
    </row>
    <row r="958" spans="1:24" hidden="1" x14ac:dyDescent="0.35">
      <c r="A958" s="1" t="s">
        <v>40</v>
      </c>
      <c r="B958" s="1" t="s">
        <v>1081</v>
      </c>
      <c r="C958" s="1" t="s">
        <v>2574</v>
      </c>
      <c r="D958" s="1"/>
      <c r="E958" s="1"/>
      <c r="F958" s="1" t="s">
        <v>1484</v>
      </c>
      <c r="G958" s="1" t="s">
        <v>1464</v>
      </c>
      <c r="H958" s="1" t="s">
        <v>22</v>
      </c>
      <c r="I958" s="1" t="s">
        <v>119</v>
      </c>
      <c r="J958" s="1" t="s">
        <v>634</v>
      </c>
      <c r="K958" s="1">
        <v>1</v>
      </c>
      <c r="L958" s="1"/>
      <c r="M958" s="1">
        <v>500</v>
      </c>
      <c r="N958" s="1">
        <v>100</v>
      </c>
      <c r="O958" s="1" t="s">
        <v>139</v>
      </c>
      <c r="P958" s="1" t="s">
        <v>1485</v>
      </c>
      <c r="Q958" s="1" t="b">
        <v>0</v>
      </c>
      <c r="R958" s="1" t="s">
        <v>1486</v>
      </c>
      <c r="S958" s="1"/>
      <c r="T958" s="1"/>
      <c r="U958" s="1"/>
      <c r="V958" s="1"/>
      <c r="W958" s="1" t="s">
        <v>2575</v>
      </c>
      <c r="X958" s="1">
        <v>1</v>
      </c>
    </row>
    <row r="959" spans="1:24" hidden="1" x14ac:dyDescent="0.35">
      <c r="A959" s="1" t="s">
        <v>40</v>
      </c>
      <c r="B959" s="1" t="s">
        <v>1081</v>
      </c>
      <c r="C959" s="1" t="s">
        <v>2576</v>
      </c>
      <c r="D959" s="1"/>
      <c r="E959" s="1"/>
      <c r="F959" s="1" t="s">
        <v>1484</v>
      </c>
      <c r="G959" s="1" t="s">
        <v>1464</v>
      </c>
      <c r="H959" s="1" t="s">
        <v>22</v>
      </c>
      <c r="I959" s="1" t="s">
        <v>119</v>
      </c>
      <c r="J959" s="1" t="s">
        <v>634</v>
      </c>
      <c r="K959" s="1">
        <v>1</v>
      </c>
      <c r="L959" s="1"/>
      <c r="M959" s="1">
        <v>500</v>
      </c>
      <c r="N959" s="1">
        <v>100</v>
      </c>
      <c r="O959" s="1" t="s">
        <v>139</v>
      </c>
      <c r="P959" s="1" t="s">
        <v>1485</v>
      </c>
      <c r="Q959" s="1" t="b">
        <v>0</v>
      </c>
      <c r="R959" s="1" t="s">
        <v>1486</v>
      </c>
      <c r="S959" s="1"/>
      <c r="T959" s="1"/>
      <c r="U959" s="1"/>
      <c r="V959" s="1"/>
      <c r="W959" s="1" t="s">
        <v>2577</v>
      </c>
      <c r="X959" s="1">
        <v>1</v>
      </c>
    </row>
    <row r="960" spans="1:24" hidden="1" x14ac:dyDescent="0.35">
      <c r="A960" s="1" t="s">
        <v>40</v>
      </c>
      <c r="B960" s="1" t="s">
        <v>1081</v>
      </c>
      <c r="C960" s="1" t="s">
        <v>2578</v>
      </c>
      <c r="D960" s="1"/>
      <c r="E960" s="1"/>
      <c r="F960" s="1" t="s">
        <v>1484</v>
      </c>
      <c r="G960" s="1" t="s">
        <v>1464</v>
      </c>
      <c r="H960" s="1" t="s">
        <v>22</v>
      </c>
      <c r="I960" s="1" t="s">
        <v>119</v>
      </c>
      <c r="J960" s="1" t="s">
        <v>634</v>
      </c>
      <c r="K960" s="1">
        <v>1</v>
      </c>
      <c r="L960" s="1"/>
      <c r="M960" s="1">
        <v>500</v>
      </c>
      <c r="N960" s="1">
        <v>100</v>
      </c>
      <c r="O960" s="1" t="s">
        <v>139</v>
      </c>
      <c r="P960" s="1" t="s">
        <v>1485</v>
      </c>
      <c r="Q960" s="1" t="b">
        <v>0</v>
      </c>
      <c r="R960" s="1" t="s">
        <v>1486</v>
      </c>
      <c r="S960" s="1"/>
      <c r="T960" s="1"/>
      <c r="U960" s="1"/>
      <c r="V960" s="1"/>
      <c r="W960" s="1" t="s">
        <v>2579</v>
      </c>
      <c r="X960" s="1">
        <v>1</v>
      </c>
    </row>
    <row r="961" spans="1:24" hidden="1" x14ac:dyDescent="0.35">
      <c r="A961" s="1" t="s">
        <v>40</v>
      </c>
      <c r="B961" s="1" t="s">
        <v>1081</v>
      </c>
      <c r="C961" s="1" t="s">
        <v>2580</v>
      </c>
      <c r="D961" s="1"/>
      <c r="E961" s="1"/>
      <c r="F961" s="1" t="s">
        <v>1484</v>
      </c>
      <c r="G961" s="1" t="s">
        <v>1082</v>
      </c>
      <c r="H961" s="1" t="s">
        <v>22</v>
      </c>
      <c r="I961" s="1" t="s">
        <v>119</v>
      </c>
      <c r="J961" s="1" t="s">
        <v>634</v>
      </c>
      <c r="K961" s="1">
        <v>1</v>
      </c>
      <c r="L961" s="1"/>
      <c r="M961" s="1">
        <v>500</v>
      </c>
      <c r="N961" s="1">
        <v>100</v>
      </c>
      <c r="O961" s="1" t="s">
        <v>139</v>
      </c>
      <c r="P961" s="1" t="s">
        <v>1485</v>
      </c>
      <c r="Q961" s="1" t="b">
        <v>0</v>
      </c>
      <c r="R961" s="1" t="s">
        <v>1486</v>
      </c>
      <c r="S961" s="1"/>
      <c r="T961" s="1"/>
      <c r="U961" s="1"/>
      <c r="V961" s="1"/>
      <c r="W961" s="1" t="s">
        <v>2581</v>
      </c>
      <c r="X961" s="1">
        <v>1</v>
      </c>
    </row>
    <row r="962" spans="1:24" hidden="1" x14ac:dyDescent="0.35">
      <c r="A962" s="1" t="s">
        <v>40</v>
      </c>
      <c r="B962" s="1" t="s">
        <v>1081</v>
      </c>
      <c r="C962" s="1" t="s">
        <v>2582</v>
      </c>
      <c r="D962" s="1"/>
      <c r="E962" s="1"/>
      <c r="F962" s="1" t="s">
        <v>1484</v>
      </c>
      <c r="G962" s="1" t="s">
        <v>1464</v>
      </c>
      <c r="H962" s="1" t="s">
        <v>22</v>
      </c>
      <c r="I962" s="1" t="s">
        <v>119</v>
      </c>
      <c r="J962" s="1" t="s">
        <v>634</v>
      </c>
      <c r="K962" s="1">
        <v>1</v>
      </c>
      <c r="L962" s="1"/>
      <c r="M962" s="1">
        <v>500</v>
      </c>
      <c r="N962" s="1">
        <v>100</v>
      </c>
      <c r="O962" s="1" t="s">
        <v>139</v>
      </c>
      <c r="P962" s="1" t="s">
        <v>1485</v>
      </c>
      <c r="Q962" s="1" t="b">
        <v>0</v>
      </c>
      <c r="R962" s="1" t="s">
        <v>1486</v>
      </c>
      <c r="S962" s="1"/>
      <c r="T962" s="1"/>
      <c r="U962" s="1"/>
      <c r="V962" s="1"/>
      <c r="W962" s="1" t="s">
        <v>2583</v>
      </c>
      <c r="X962" s="1">
        <v>1</v>
      </c>
    </row>
    <row r="963" spans="1:24" hidden="1" x14ac:dyDescent="0.35">
      <c r="A963" s="1" t="s">
        <v>40</v>
      </c>
      <c r="B963" s="1" t="s">
        <v>1081</v>
      </c>
      <c r="C963" s="1" t="s">
        <v>2584</v>
      </c>
      <c r="D963" s="1"/>
      <c r="E963" s="1"/>
      <c r="F963" s="1" t="s">
        <v>1484</v>
      </c>
      <c r="G963" s="1" t="s">
        <v>1464</v>
      </c>
      <c r="H963" s="1" t="s">
        <v>22</v>
      </c>
      <c r="I963" s="1" t="s">
        <v>119</v>
      </c>
      <c r="J963" s="1" t="s">
        <v>634</v>
      </c>
      <c r="K963" s="1">
        <v>1</v>
      </c>
      <c r="L963" s="1"/>
      <c r="M963" s="1">
        <v>500</v>
      </c>
      <c r="N963" s="1">
        <v>100</v>
      </c>
      <c r="O963" s="1" t="s">
        <v>139</v>
      </c>
      <c r="P963" s="1" t="s">
        <v>1485</v>
      </c>
      <c r="Q963" s="1" t="b">
        <v>0</v>
      </c>
      <c r="R963" s="1" t="s">
        <v>1486</v>
      </c>
      <c r="S963" s="1"/>
      <c r="T963" s="1"/>
      <c r="U963" s="1"/>
      <c r="V963" s="1"/>
      <c r="W963" s="1" t="s">
        <v>2585</v>
      </c>
      <c r="X963" s="1">
        <v>1</v>
      </c>
    </row>
    <row r="964" spans="1:24" hidden="1" x14ac:dyDescent="0.35">
      <c r="A964" s="1" t="s">
        <v>40</v>
      </c>
      <c r="B964" s="1" t="s">
        <v>1081</v>
      </c>
      <c r="C964" s="1" t="s">
        <v>2586</v>
      </c>
      <c r="D964" s="1"/>
      <c r="E964" s="1"/>
      <c r="F964" s="1" t="s">
        <v>1484</v>
      </c>
      <c r="G964" s="1" t="s">
        <v>1464</v>
      </c>
      <c r="H964" s="1" t="s">
        <v>22</v>
      </c>
      <c r="I964" s="1" t="s">
        <v>119</v>
      </c>
      <c r="J964" s="1" t="s">
        <v>634</v>
      </c>
      <c r="K964" s="1">
        <v>1</v>
      </c>
      <c r="L964" s="1"/>
      <c r="M964" s="1">
        <v>500</v>
      </c>
      <c r="N964" s="1">
        <v>100</v>
      </c>
      <c r="O964" s="1" t="s">
        <v>139</v>
      </c>
      <c r="P964" s="1" t="s">
        <v>1485</v>
      </c>
      <c r="Q964" s="1" t="b">
        <v>0</v>
      </c>
      <c r="R964" s="1" t="s">
        <v>1486</v>
      </c>
      <c r="S964" s="1"/>
      <c r="T964" s="1"/>
      <c r="U964" s="1"/>
      <c r="V964" s="1"/>
      <c r="W964" s="1" t="s">
        <v>2512</v>
      </c>
      <c r="X964" s="1">
        <v>1</v>
      </c>
    </row>
    <row r="965" spans="1:24" hidden="1" x14ac:dyDescent="0.35">
      <c r="A965" s="1" t="s">
        <v>40</v>
      </c>
      <c r="B965" s="1" t="s">
        <v>1081</v>
      </c>
      <c r="C965" s="1" t="s">
        <v>2587</v>
      </c>
      <c r="D965" s="1"/>
      <c r="E965" s="1"/>
      <c r="F965" s="1" t="s">
        <v>1484</v>
      </c>
      <c r="G965" s="1" t="s">
        <v>1464</v>
      </c>
      <c r="H965" s="1" t="s">
        <v>22</v>
      </c>
      <c r="I965" s="1" t="s">
        <v>119</v>
      </c>
      <c r="J965" s="1" t="s">
        <v>634</v>
      </c>
      <c r="K965" s="1">
        <v>1</v>
      </c>
      <c r="L965" s="1"/>
      <c r="M965" s="1">
        <v>500</v>
      </c>
      <c r="N965" s="1">
        <v>100</v>
      </c>
      <c r="O965" s="1" t="s">
        <v>139</v>
      </c>
      <c r="P965" s="1" t="s">
        <v>1485</v>
      </c>
      <c r="Q965" s="1" t="b">
        <v>0</v>
      </c>
      <c r="R965" s="1" t="s">
        <v>1486</v>
      </c>
      <c r="S965" s="1"/>
      <c r="T965" s="1"/>
      <c r="U965" s="1"/>
      <c r="V965" s="1"/>
      <c r="W965" s="1" t="s">
        <v>2512</v>
      </c>
      <c r="X965" s="1">
        <v>1</v>
      </c>
    </row>
    <row r="966" spans="1:24" hidden="1" x14ac:dyDescent="0.35">
      <c r="A966" s="1" t="s">
        <v>40</v>
      </c>
      <c r="B966" s="1" t="s">
        <v>1081</v>
      </c>
      <c r="C966" s="1" t="s">
        <v>2588</v>
      </c>
      <c r="D966" s="1"/>
      <c r="E966" s="1"/>
      <c r="F966" s="1" t="s">
        <v>1484</v>
      </c>
      <c r="G966" s="1" t="s">
        <v>1464</v>
      </c>
      <c r="H966" s="1" t="s">
        <v>22</v>
      </c>
      <c r="I966" s="1" t="s">
        <v>119</v>
      </c>
      <c r="J966" s="1" t="s">
        <v>634</v>
      </c>
      <c r="K966" s="1">
        <v>1</v>
      </c>
      <c r="L966" s="1"/>
      <c r="M966" s="1">
        <v>500</v>
      </c>
      <c r="N966" s="1">
        <v>100</v>
      </c>
      <c r="O966" s="1" t="s">
        <v>139</v>
      </c>
      <c r="P966" s="1" t="s">
        <v>1485</v>
      </c>
      <c r="Q966" s="1" t="b">
        <v>0</v>
      </c>
      <c r="R966" s="1" t="s">
        <v>1486</v>
      </c>
      <c r="S966" s="1"/>
      <c r="T966" s="1"/>
      <c r="U966" s="1"/>
      <c r="V966" s="1"/>
      <c r="W966" s="1" t="s">
        <v>2512</v>
      </c>
      <c r="X966" s="1">
        <v>1</v>
      </c>
    </row>
    <row r="967" spans="1:24" x14ac:dyDescent="0.35">
      <c r="A967" s="1" t="s">
        <v>40</v>
      </c>
      <c r="B967" s="1" t="s">
        <v>1081</v>
      </c>
      <c r="C967" s="1" t="s">
        <v>2589</v>
      </c>
      <c r="D967" s="1"/>
      <c r="E967" s="1"/>
      <c r="F967" s="1" t="s">
        <v>1537</v>
      </c>
      <c r="G967" s="1"/>
      <c r="H967" s="1" t="s">
        <v>22</v>
      </c>
      <c r="I967" s="1" t="s">
        <v>119</v>
      </c>
      <c r="J967" s="1" t="s">
        <v>634</v>
      </c>
      <c r="K967" s="1">
        <v>1</v>
      </c>
      <c r="L967" s="1"/>
      <c r="M967" s="1">
        <v>500</v>
      </c>
      <c r="N967" s="1">
        <v>100</v>
      </c>
      <c r="O967" s="1" t="s">
        <v>139</v>
      </c>
      <c r="P967" s="1" t="s">
        <v>1485</v>
      </c>
      <c r="Q967" s="1" t="b">
        <v>0</v>
      </c>
      <c r="R967" s="1" t="s">
        <v>1486</v>
      </c>
      <c r="S967" s="1"/>
      <c r="T967" s="1"/>
      <c r="U967" s="1"/>
      <c r="V967" s="1"/>
      <c r="W967" s="1" t="s">
        <v>2554</v>
      </c>
      <c r="X967" s="1">
        <v>1</v>
      </c>
    </row>
    <row r="968" spans="1:24" hidden="1" x14ac:dyDescent="0.35">
      <c r="A968" s="1" t="s">
        <v>40</v>
      </c>
      <c r="B968" s="1" t="s">
        <v>1081</v>
      </c>
      <c r="C968" s="1" t="s">
        <v>2590</v>
      </c>
      <c r="D968" s="1"/>
      <c r="E968" s="1"/>
      <c r="F968" s="1" t="s">
        <v>1484</v>
      </c>
      <c r="G968" s="1" t="s">
        <v>1464</v>
      </c>
      <c r="H968" s="1" t="s">
        <v>22</v>
      </c>
      <c r="I968" s="1" t="s">
        <v>119</v>
      </c>
      <c r="J968" s="1" t="s">
        <v>634</v>
      </c>
      <c r="K968" s="1">
        <v>1</v>
      </c>
      <c r="L968" s="1"/>
      <c r="M968" s="1">
        <v>500</v>
      </c>
      <c r="N968" s="1">
        <v>100</v>
      </c>
      <c r="O968" s="1" t="s">
        <v>139</v>
      </c>
      <c r="P968" s="1" t="s">
        <v>1485</v>
      </c>
      <c r="Q968" s="1" t="b">
        <v>0</v>
      </c>
      <c r="R968" s="1" t="s">
        <v>1486</v>
      </c>
      <c r="S968" s="1"/>
      <c r="T968" s="1"/>
      <c r="U968" s="1"/>
      <c r="V968" s="1"/>
      <c r="W968" s="1" t="s">
        <v>2591</v>
      </c>
      <c r="X968" s="1">
        <v>1</v>
      </c>
    </row>
    <row r="969" spans="1:24" x14ac:dyDescent="0.35">
      <c r="A969" s="1" t="s">
        <v>40</v>
      </c>
      <c r="B969" s="1" t="s">
        <v>1081</v>
      </c>
      <c r="C969" s="1" t="s">
        <v>2592</v>
      </c>
      <c r="D969" s="1"/>
      <c r="E969" s="1"/>
      <c r="F969" s="1" t="s">
        <v>1537</v>
      </c>
      <c r="G969" s="1"/>
      <c r="H969" s="1" t="s">
        <v>22</v>
      </c>
      <c r="I969" s="1" t="s">
        <v>119</v>
      </c>
      <c r="J969" s="1" t="s">
        <v>634</v>
      </c>
      <c r="K969" s="1">
        <v>1</v>
      </c>
      <c r="L969" s="1"/>
      <c r="M969" s="1">
        <v>500</v>
      </c>
      <c r="N969" s="1">
        <v>100</v>
      </c>
      <c r="O969" s="1" t="s">
        <v>139</v>
      </c>
      <c r="P969" s="1" t="s">
        <v>1485</v>
      </c>
      <c r="Q969" s="1" t="b">
        <v>0</v>
      </c>
      <c r="R969" s="1" t="s">
        <v>1486</v>
      </c>
      <c r="S969" s="1"/>
      <c r="T969" s="1"/>
      <c r="U969" s="1"/>
      <c r="V969" s="1"/>
      <c r="W969" s="1" t="s">
        <v>2593</v>
      </c>
      <c r="X969" s="1">
        <v>1</v>
      </c>
    </row>
    <row r="970" spans="1:24" hidden="1" x14ac:dyDescent="0.35">
      <c r="A970" s="1" t="s">
        <v>40</v>
      </c>
      <c r="B970" s="1" t="s">
        <v>1081</v>
      </c>
      <c r="C970" s="1" t="s">
        <v>2594</v>
      </c>
      <c r="D970" s="1"/>
      <c r="E970" s="1"/>
      <c r="F970" s="1" t="s">
        <v>1484</v>
      </c>
      <c r="G970" s="1" t="s">
        <v>1464</v>
      </c>
      <c r="H970" s="1" t="s">
        <v>22</v>
      </c>
      <c r="I970" s="1" t="s">
        <v>119</v>
      </c>
      <c r="J970" s="1" t="s">
        <v>634</v>
      </c>
      <c r="K970" s="1">
        <v>1</v>
      </c>
      <c r="L970" s="1"/>
      <c r="M970" s="1">
        <v>500</v>
      </c>
      <c r="N970" s="1">
        <v>100</v>
      </c>
      <c r="O970" s="1" t="s">
        <v>139</v>
      </c>
      <c r="P970" s="1" t="s">
        <v>1485</v>
      </c>
      <c r="Q970" s="1" t="b">
        <v>0</v>
      </c>
      <c r="R970" s="1" t="s">
        <v>1486</v>
      </c>
      <c r="S970" s="1"/>
      <c r="T970" s="1"/>
      <c r="U970" s="1"/>
      <c r="V970" s="1"/>
      <c r="W970" s="1" t="s">
        <v>2554</v>
      </c>
      <c r="X970" s="1">
        <v>1</v>
      </c>
    </row>
    <row r="971" spans="1:24" hidden="1" x14ac:dyDescent="0.35">
      <c r="A971" s="1" t="s">
        <v>40</v>
      </c>
      <c r="B971" s="1" t="s">
        <v>1081</v>
      </c>
      <c r="C971" s="1" t="s">
        <v>2595</v>
      </c>
      <c r="D971" s="1"/>
      <c r="E971" s="1"/>
      <c r="F971" s="1" t="s">
        <v>1484</v>
      </c>
      <c r="G971" s="1" t="s">
        <v>1464</v>
      </c>
      <c r="H971" s="1" t="s">
        <v>22</v>
      </c>
      <c r="I971" s="1" t="s">
        <v>119</v>
      </c>
      <c r="J971" s="1" t="s">
        <v>634</v>
      </c>
      <c r="K971" s="1">
        <v>1</v>
      </c>
      <c r="L971" s="1"/>
      <c r="M971" s="1">
        <v>500</v>
      </c>
      <c r="N971" s="1">
        <v>100</v>
      </c>
      <c r="O971" s="1" t="s">
        <v>139</v>
      </c>
      <c r="P971" s="1" t="s">
        <v>1485</v>
      </c>
      <c r="Q971" s="1" t="b">
        <v>0</v>
      </c>
      <c r="R971" s="1" t="s">
        <v>1486</v>
      </c>
      <c r="S971" s="1"/>
      <c r="T971" s="1"/>
      <c r="U971" s="1"/>
      <c r="V971" s="1"/>
      <c r="W971" s="1" t="s">
        <v>2512</v>
      </c>
      <c r="X971" s="1">
        <v>1</v>
      </c>
    </row>
    <row r="972" spans="1:24" x14ac:dyDescent="0.35">
      <c r="A972" s="1" t="s">
        <v>40</v>
      </c>
      <c r="B972" s="1" t="s">
        <v>1081</v>
      </c>
      <c r="C972" s="1" t="s">
        <v>2596</v>
      </c>
      <c r="D972" s="1"/>
      <c r="E972" s="1"/>
      <c r="F972" s="1" t="s">
        <v>1537</v>
      </c>
      <c r="G972" s="1"/>
      <c r="H972" s="1" t="s">
        <v>22</v>
      </c>
      <c r="I972" s="1" t="s">
        <v>119</v>
      </c>
      <c r="J972" s="1" t="s">
        <v>634</v>
      </c>
      <c r="K972" s="1">
        <v>1</v>
      </c>
      <c r="L972" s="1"/>
      <c r="M972" s="1">
        <v>500</v>
      </c>
      <c r="N972" s="1">
        <v>100</v>
      </c>
      <c r="O972" s="1" t="s">
        <v>139</v>
      </c>
      <c r="P972" s="1" t="s">
        <v>1485</v>
      </c>
      <c r="Q972" s="1" t="b">
        <v>0</v>
      </c>
      <c r="R972" s="1" t="s">
        <v>1486</v>
      </c>
      <c r="S972" s="1"/>
      <c r="T972" s="1"/>
      <c r="U972" s="1"/>
      <c r="V972" s="1"/>
      <c r="W972" s="1" t="s">
        <v>2597</v>
      </c>
      <c r="X972" s="1">
        <v>1</v>
      </c>
    </row>
    <row r="973" spans="1:24" hidden="1" x14ac:dyDescent="0.35">
      <c r="A973" s="1" t="s">
        <v>40</v>
      </c>
      <c r="B973" s="1" t="s">
        <v>1081</v>
      </c>
      <c r="C973" s="1" t="s">
        <v>2598</v>
      </c>
      <c r="D973" s="1"/>
      <c r="E973" s="1"/>
      <c r="F973" s="1" t="s">
        <v>1484</v>
      </c>
      <c r="G973" s="1" t="s">
        <v>1467</v>
      </c>
      <c r="H973" s="1" t="s">
        <v>22</v>
      </c>
      <c r="I973" s="1" t="s">
        <v>119</v>
      </c>
      <c r="J973" s="1" t="s">
        <v>634</v>
      </c>
      <c r="K973" s="1">
        <v>1</v>
      </c>
      <c r="L973" s="1"/>
      <c r="M973" s="1">
        <v>500</v>
      </c>
      <c r="N973" s="1">
        <v>100</v>
      </c>
      <c r="O973" s="1" t="s">
        <v>139</v>
      </c>
      <c r="P973" s="1" t="s">
        <v>1485</v>
      </c>
      <c r="Q973" s="1" t="b">
        <v>0</v>
      </c>
      <c r="R973" s="1" t="s">
        <v>1486</v>
      </c>
      <c r="S973" s="1"/>
      <c r="T973" s="1"/>
      <c r="U973" s="1"/>
      <c r="V973" s="1"/>
      <c r="W973" s="1" t="s">
        <v>2599</v>
      </c>
      <c r="X973" s="1">
        <v>1</v>
      </c>
    </row>
    <row r="974" spans="1:24" hidden="1" x14ac:dyDescent="0.35">
      <c r="A974" s="1" t="s">
        <v>40</v>
      </c>
      <c r="B974" s="1" t="s">
        <v>1081</v>
      </c>
      <c r="C974" s="1" t="s">
        <v>2600</v>
      </c>
      <c r="D974" s="1"/>
      <c r="E974" s="1"/>
      <c r="F974" s="1" t="s">
        <v>1484</v>
      </c>
      <c r="G974" s="1" t="s">
        <v>1464</v>
      </c>
      <c r="H974" s="1" t="s">
        <v>22</v>
      </c>
      <c r="I974" s="1" t="s">
        <v>119</v>
      </c>
      <c r="J974" s="1" t="s">
        <v>634</v>
      </c>
      <c r="K974" s="1">
        <v>1</v>
      </c>
      <c r="L974" s="1"/>
      <c r="M974" s="1">
        <v>500</v>
      </c>
      <c r="N974" s="1">
        <v>100</v>
      </c>
      <c r="O974" s="1" t="s">
        <v>139</v>
      </c>
      <c r="P974" s="1" t="s">
        <v>1485</v>
      </c>
      <c r="Q974" s="1" t="b">
        <v>0</v>
      </c>
      <c r="R974" s="1" t="s">
        <v>1486</v>
      </c>
      <c r="S974" s="1"/>
      <c r="T974" s="1"/>
      <c r="U974" s="1"/>
      <c r="V974" s="1"/>
      <c r="W974" s="1" t="s">
        <v>2601</v>
      </c>
      <c r="X974" s="1">
        <v>1</v>
      </c>
    </row>
    <row r="975" spans="1:24" hidden="1" x14ac:dyDescent="0.35">
      <c r="A975" s="1" t="s">
        <v>40</v>
      </c>
      <c r="B975" s="1" t="s">
        <v>1081</v>
      </c>
      <c r="C975" s="1" t="s">
        <v>2602</v>
      </c>
      <c r="D975" s="1"/>
      <c r="E975" s="1"/>
      <c r="F975" s="1" t="s">
        <v>1484</v>
      </c>
      <c r="G975" s="1" t="s">
        <v>1464</v>
      </c>
      <c r="H975" s="1" t="s">
        <v>22</v>
      </c>
      <c r="I975" s="1" t="s">
        <v>119</v>
      </c>
      <c r="J975" s="1" t="s">
        <v>634</v>
      </c>
      <c r="K975" s="1">
        <v>1</v>
      </c>
      <c r="L975" s="1"/>
      <c r="M975" s="1">
        <v>500</v>
      </c>
      <c r="N975" s="1">
        <v>100</v>
      </c>
      <c r="O975" s="1" t="s">
        <v>139</v>
      </c>
      <c r="P975" s="1" t="s">
        <v>1485</v>
      </c>
      <c r="Q975" s="1" t="b">
        <v>0</v>
      </c>
      <c r="R975" s="1" t="s">
        <v>1486</v>
      </c>
      <c r="S975" s="1"/>
      <c r="T975" s="1"/>
      <c r="U975" s="1"/>
      <c r="V975" s="1"/>
      <c r="W975" s="1" t="s">
        <v>2512</v>
      </c>
      <c r="X975" s="1">
        <v>1</v>
      </c>
    </row>
    <row r="976" spans="1:24" hidden="1" x14ac:dyDescent="0.35">
      <c r="A976" s="1" t="s">
        <v>40</v>
      </c>
      <c r="B976" s="1" t="s">
        <v>1081</v>
      </c>
      <c r="C976" s="1" t="s">
        <v>2603</v>
      </c>
      <c r="D976" s="1"/>
      <c r="E976" s="1"/>
      <c r="F976" s="1" t="s">
        <v>1484</v>
      </c>
      <c r="G976" s="1" t="s">
        <v>1464</v>
      </c>
      <c r="H976" s="1" t="s">
        <v>22</v>
      </c>
      <c r="I976" s="1" t="s">
        <v>119</v>
      </c>
      <c r="J976" s="1" t="s">
        <v>634</v>
      </c>
      <c r="K976" s="1">
        <v>1</v>
      </c>
      <c r="L976" s="1"/>
      <c r="M976" s="1">
        <v>500</v>
      </c>
      <c r="N976" s="1">
        <v>100</v>
      </c>
      <c r="O976" s="1" t="s">
        <v>139</v>
      </c>
      <c r="P976" s="1" t="s">
        <v>1485</v>
      </c>
      <c r="Q976" s="1" t="b">
        <v>0</v>
      </c>
      <c r="R976" s="1" t="s">
        <v>1486</v>
      </c>
      <c r="S976" s="1"/>
      <c r="T976" s="1"/>
      <c r="U976" s="1"/>
      <c r="V976" s="1"/>
      <c r="W976" s="1" t="s">
        <v>2512</v>
      </c>
      <c r="X976" s="1">
        <v>1</v>
      </c>
    </row>
    <row r="977" spans="1:24" hidden="1" x14ac:dyDescent="0.35">
      <c r="A977" s="1" t="s">
        <v>40</v>
      </c>
      <c r="B977" s="1" t="s">
        <v>1081</v>
      </c>
      <c r="C977" s="1" t="s">
        <v>2604</v>
      </c>
      <c r="D977" s="1"/>
      <c r="E977" s="1"/>
      <c r="F977" s="1" t="s">
        <v>1484</v>
      </c>
      <c r="G977" s="1" t="s">
        <v>1464</v>
      </c>
      <c r="H977" s="1" t="s">
        <v>22</v>
      </c>
      <c r="I977" s="1" t="s">
        <v>119</v>
      </c>
      <c r="J977" s="1" t="s">
        <v>634</v>
      </c>
      <c r="K977" s="1">
        <v>1</v>
      </c>
      <c r="L977" s="1"/>
      <c r="M977" s="1">
        <v>500</v>
      </c>
      <c r="N977" s="1">
        <v>100</v>
      </c>
      <c r="O977" s="1" t="s">
        <v>139</v>
      </c>
      <c r="P977" s="1" t="s">
        <v>1485</v>
      </c>
      <c r="Q977" s="1" t="b">
        <v>0</v>
      </c>
      <c r="R977" s="1" t="s">
        <v>1486</v>
      </c>
      <c r="S977" s="1"/>
      <c r="T977" s="1"/>
      <c r="U977" s="1"/>
      <c r="V977" s="1"/>
      <c r="W977" s="1" t="s">
        <v>2605</v>
      </c>
      <c r="X977" s="1">
        <v>1</v>
      </c>
    </row>
    <row r="978" spans="1:24" hidden="1" x14ac:dyDescent="0.35">
      <c r="A978" s="1" t="s">
        <v>40</v>
      </c>
      <c r="B978" s="1" t="s">
        <v>1081</v>
      </c>
      <c r="C978" s="1" t="s">
        <v>2606</v>
      </c>
      <c r="D978" s="1"/>
      <c r="E978" s="1"/>
      <c r="F978" s="1" t="s">
        <v>1484</v>
      </c>
      <c r="G978" s="1" t="s">
        <v>1464</v>
      </c>
      <c r="H978" s="1" t="s">
        <v>22</v>
      </c>
      <c r="I978" s="1" t="s">
        <v>119</v>
      </c>
      <c r="J978" s="1" t="s">
        <v>634</v>
      </c>
      <c r="K978" s="1">
        <v>1</v>
      </c>
      <c r="L978" s="1"/>
      <c r="M978" s="1">
        <v>500</v>
      </c>
      <c r="N978" s="1">
        <v>100</v>
      </c>
      <c r="O978" s="1" t="s">
        <v>139</v>
      </c>
      <c r="P978" s="1" t="s">
        <v>1485</v>
      </c>
      <c r="Q978" s="1" t="b">
        <v>0</v>
      </c>
      <c r="R978" s="1" t="s">
        <v>1486</v>
      </c>
      <c r="S978" s="1"/>
      <c r="T978" s="1"/>
      <c r="U978" s="1"/>
      <c r="V978" s="1"/>
      <c r="W978" s="1" t="s">
        <v>2607</v>
      </c>
      <c r="X978" s="1">
        <v>1</v>
      </c>
    </row>
    <row r="979" spans="1:24" hidden="1" x14ac:dyDescent="0.35">
      <c r="A979" s="1" t="s">
        <v>40</v>
      </c>
      <c r="B979" s="1" t="s">
        <v>1081</v>
      </c>
      <c r="C979" s="1" t="s">
        <v>2608</v>
      </c>
      <c r="D979" s="1"/>
      <c r="E979" s="1"/>
      <c r="F979" s="1" t="s">
        <v>1484</v>
      </c>
      <c r="G979" s="1" t="s">
        <v>1464</v>
      </c>
      <c r="H979" s="1" t="s">
        <v>22</v>
      </c>
      <c r="I979" s="1" t="s">
        <v>119</v>
      </c>
      <c r="J979" s="1" t="s">
        <v>634</v>
      </c>
      <c r="K979" s="1">
        <v>1</v>
      </c>
      <c r="L979" s="1"/>
      <c r="M979" s="1">
        <v>500</v>
      </c>
      <c r="N979" s="1">
        <v>100</v>
      </c>
      <c r="O979" s="1" t="s">
        <v>139</v>
      </c>
      <c r="P979" s="1" t="s">
        <v>1485</v>
      </c>
      <c r="Q979" s="1" t="b">
        <v>0</v>
      </c>
      <c r="R979" s="1" t="s">
        <v>1486</v>
      </c>
      <c r="S979" s="1"/>
      <c r="T979" s="1"/>
      <c r="U979" s="1"/>
      <c r="V979" s="1"/>
      <c r="W979" s="1" t="s">
        <v>2512</v>
      </c>
      <c r="X979" s="1">
        <v>1</v>
      </c>
    </row>
    <row r="980" spans="1:24" hidden="1" x14ac:dyDescent="0.35">
      <c r="A980" s="1" t="s">
        <v>40</v>
      </c>
      <c r="B980" s="1" t="s">
        <v>1081</v>
      </c>
      <c r="C980" s="1" t="s">
        <v>2609</v>
      </c>
      <c r="D980" s="1"/>
      <c r="E980" s="1"/>
      <c r="F980" s="1" t="s">
        <v>1484</v>
      </c>
      <c r="G980" s="1" t="s">
        <v>1082</v>
      </c>
      <c r="H980" s="1" t="s">
        <v>22</v>
      </c>
      <c r="I980" s="1" t="s">
        <v>119</v>
      </c>
      <c r="J980" s="1" t="s">
        <v>634</v>
      </c>
      <c r="K980" s="1">
        <v>1</v>
      </c>
      <c r="L980" s="1"/>
      <c r="M980" s="1">
        <v>500</v>
      </c>
      <c r="N980" s="1">
        <v>100</v>
      </c>
      <c r="O980" s="1" t="s">
        <v>139</v>
      </c>
      <c r="P980" s="1" t="s">
        <v>1485</v>
      </c>
      <c r="Q980" s="1" t="b">
        <v>0</v>
      </c>
      <c r="R980" s="1" t="s">
        <v>1486</v>
      </c>
      <c r="S980" s="1"/>
      <c r="T980" s="1"/>
      <c r="U980" s="1"/>
      <c r="V980" s="1"/>
      <c r="W980" s="1" t="s">
        <v>2610</v>
      </c>
      <c r="X980" s="1">
        <v>1</v>
      </c>
    </row>
    <row r="981" spans="1:24" hidden="1" x14ac:dyDescent="0.35">
      <c r="A981" s="1" t="s">
        <v>40</v>
      </c>
      <c r="B981" s="1" t="s">
        <v>1081</v>
      </c>
      <c r="C981" s="1" t="s">
        <v>2611</v>
      </c>
      <c r="D981" s="1"/>
      <c r="E981" s="1"/>
      <c r="F981" s="1" t="s">
        <v>1484</v>
      </c>
      <c r="G981" s="1" t="s">
        <v>1464</v>
      </c>
      <c r="H981" s="1" t="s">
        <v>22</v>
      </c>
      <c r="I981" s="1" t="s">
        <v>119</v>
      </c>
      <c r="J981" s="1" t="s">
        <v>634</v>
      </c>
      <c r="K981" s="1">
        <v>1</v>
      </c>
      <c r="L981" s="1"/>
      <c r="M981" s="1">
        <v>500</v>
      </c>
      <c r="N981" s="1">
        <v>100</v>
      </c>
      <c r="O981" s="1" t="s">
        <v>139</v>
      </c>
      <c r="P981" s="1" t="s">
        <v>1485</v>
      </c>
      <c r="Q981" s="1" t="b">
        <v>0</v>
      </c>
      <c r="R981" s="1" t="s">
        <v>1486</v>
      </c>
      <c r="S981" s="1"/>
      <c r="T981" s="1"/>
      <c r="U981" s="1"/>
      <c r="V981" s="1"/>
      <c r="W981" s="1" t="s">
        <v>2512</v>
      </c>
      <c r="X981" s="1">
        <v>1</v>
      </c>
    </row>
    <row r="982" spans="1:24" hidden="1" x14ac:dyDescent="0.35">
      <c r="A982" s="1" t="s">
        <v>40</v>
      </c>
      <c r="B982" s="1" t="s">
        <v>1081</v>
      </c>
      <c r="C982" s="1" t="s">
        <v>2612</v>
      </c>
      <c r="D982" s="1"/>
      <c r="E982" s="1"/>
      <c r="F982" s="1" t="s">
        <v>1484</v>
      </c>
      <c r="G982" s="1" t="s">
        <v>1464</v>
      </c>
      <c r="H982" s="1" t="s">
        <v>22</v>
      </c>
      <c r="I982" s="1" t="s">
        <v>119</v>
      </c>
      <c r="J982" s="1" t="s">
        <v>634</v>
      </c>
      <c r="K982" s="1">
        <v>1</v>
      </c>
      <c r="L982" s="1"/>
      <c r="M982" s="1">
        <v>500</v>
      </c>
      <c r="N982" s="1">
        <v>100</v>
      </c>
      <c r="O982" s="1" t="s">
        <v>139</v>
      </c>
      <c r="P982" s="1" t="s">
        <v>1485</v>
      </c>
      <c r="Q982" s="1" t="b">
        <v>0</v>
      </c>
      <c r="R982" s="1" t="s">
        <v>1486</v>
      </c>
      <c r="S982" s="1"/>
      <c r="T982" s="1"/>
      <c r="U982" s="1"/>
      <c r="V982" s="1"/>
      <c r="W982" s="1" t="s">
        <v>2516</v>
      </c>
      <c r="X982" s="1">
        <v>1</v>
      </c>
    </row>
    <row r="983" spans="1:24" hidden="1" x14ac:dyDescent="0.35">
      <c r="A983" s="1" t="s">
        <v>40</v>
      </c>
      <c r="B983" s="1" t="s">
        <v>1081</v>
      </c>
      <c r="C983" s="1" t="s">
        <v>2613</v>
      </c>
      <c r="D983" s="1"/>
      <c r="E983" s="1"/>
      <c r="F983" s="1" t="s">
        <v>1484</v>
      </c>
      <c r="G983" s="1" t="s">
        <v>1082</v>
      </c>
      <c r="H983" s="1" t="s">
        <v>22</v>
      </c>
      <c r="I983" s="1" t="s">
        <v>119</v>
      </c>
      <c r="J983" s="1" t="s">
        <v>634</v>
      </c>
      <c r="K983" s="1">
        <v>1</v>
      </c>
      <c r="L983" s="1"/>
      <c r="M983" s="1">
        <v>500</v>
      </c>
      <c r="N983" s="1">
        <v>100</v>
      </c>
      <c r="O983" s="1" t="s">
        <v>139</v>
      </c>
      <c r="P983" s="1" t="s">
        <v>1485</v>
      </c>
      <c r="Q983" s="1" t="b">
        <v>0</v>
      </c>
      <c r="R983" s="1" t="s">
        <v>1486</v>
      </c>
      <c r="S983" s="1"/>
      <c r="T983" s="1"/>
      <c r="U983" s="1"/>
      <c r="V983" s="1"/>
      <c r="W983" s="1" t="s">
        <v>2614</v>
      </c>
      <c r="X983" s="1">
        <v>1</v>
      </c>
    </row>
    <row r="984" spans="1:24" hidden="1" x14ac:dyDescent="0.35">
      <c r="A984" s="1" t="s">
        <v>40</v>
      </c>
      <c r="B984" s="1" t="s">
        <v>1081</v>
      </c>
      <c r="C984" s="1" t="s">
        <v>2615</v>
      </c>
      <c r="D984" s="1"/>
      <c r="E984" s="1"/>
      <c r="F984" s="1" t="s">
        <v>1484</v>
      </c>
      <c r="G984" s="1" t="s">
        <v>1082</v>
      </c>
      <c r="H984" s="1" t="s">
        <v>22</v>
      </c>
      <c r="I984" s="1" t="s">
        <v>119</v>
      </c>
      <c r="J984" s="1" t="s">
        <v>634</v>
      </c>
      <c r="K984" s="1">
        <v>1</v>
      </c>
      <c r="L984" s="1"/>
      <c r="M984" s="1">
        <v>500</v>
      </c>
      <c r="N984" s="1">
        <v>100</v>
      </c>
      <c r="O984" s="1" t="s">
        <v>139</v>
      </c>
      <c r="P984" s="1" t="s">
        <v>1485</v>
      </c>
      <c r="Q984" s="1" t="b">
        <v>0</v>
      </c>
      <c r="R984" s="1" t="s">
        <v>1486</v>
      </c>
      <c r="S984" s="1"/>
      <c r="T984" s="1"/>
      <c r="U984" s="1"/>
      <c r="V984" s="1"/>
      <c r="W984" s="1" t="s">
        <v>2508</v>
      </c>
      <c r="X984" s="1">
        <v>1</v>
      </c>
    </row>
    <row r="985" spans="1:24" hidden="1" x14ac:dyDescent="0.35">
      <c r="A985" s="1" t="s">
        <v>40</v>
      </c>
      <c r="B985" s="1" t="s">
        <v>1081</v>
      </c>
      <c r="C985" s="1" t="s">
        <v>2616</v>
      </c>
      <c r="D985" s="1"/>
      <c r="E985" s="1"/>
      <c r="F985" s="1" t="s">
        <v>1484</v>
      </c>
      <c r="G985" s="1" t="s">
        <v>1464</v>
      </c>
      <c r="H985" s="1" t="s">
        <v>22</v>
      </c>
      <c r="I985" s="1" t="s">
        <v>119</v>
      </c>
      <c r="J985" s="1" t="s">
        <v>634</v>
      </c>
      <c r="K985" s="1">
        <v>1</v>
      </c>
      <c r="L985" s="1"/>
      <c r="M985" s="1">
        <v>500</v>
      </c>
      <c r="N985" s="1">
        <v>100</v>
      </c>
      <c r="O985" s="1" t="s">
        <v>139</v>
      </c>
      <c r="P985" s="1" t="s">
        <v>1485</v>
      </c>
      <c r="Q985" s="1" t="b">
        <v>0</v>
      </c>
      <c r="R985" s="1" t="s">
        <v>1486</v>
      </c>
      <c r="S985" s="1"/>
      <c r="T985" s="1"/>
      <c r="U985" s="1"/>
      <c r="V985" s="1"/>
      <c r="W985" s="1" t="s">
        <v>2617</v>
      </c>
      <c r="X985" s="1">
        <v>1</v>
      </c>
    </row>
    <row r="986" spans="1:24" hidden="1" x14ac:dyDescent="0.35">
      <c r="A986" s="1" t="s">
        <v>40</v>
      </c>
      <c r="B986" s="1" t="s">
        <v>1214</v>
      </c>
      <c r="C986" s="1" t="s">
        <v>2618</v>
      </c>
      <c r="D986" s="1"/>
      <c r="E986" s="1"/>
      <c r="F986" s="1" t="s">
        <v>1484</v>
      </c>
      <c r="G986" s="1" t="s">
        <v>1215</v>
      </c>
      <c r="H986" s="1" t="s">
        <v>22</v>
      </c>
      <c r="I986" s="1">
        <v>3</v>
      </c>
      <c r="J986" s="1" t="s">
        <v>690</v>
      </c>
      <c r="K986" s="1">
        <v>128</v>
      </c>
      <c r="L986" s="1" t="s">
        <v>1500</v>
      </c>
      <c r="M986" s="1">
        <v>500</v>
      </c>
      <c r="N986" s="1">
        <v>100</v>
      </c>
      <c r="O986" s="1" t="s">
        <v>139</v>
      </c>
      <c r="P986" s="1" t="s">
        <v>1485</v>
      </c>
      <c r="Q986" s="1" t="b">
        <v>0</v>
      </c>
      <c r="R986" s="1" t="s">
        <v>1486</v>
      </c>
      <c r="S986" s="1" t="s">
        <v>633</v>
      </c>
      <c r="T986" s="1"/>
      <c r="U986" s="1" t="s">
        <v>688</v>
      </c>
      <c r="V986" s="1" t="s">
        <v>691</v>
      </c>
      <c r="W986" s="1" t="s">
        <v>2619</v>
      </c>
      <c r="X986" s="1">
        <v>1</v>
      </c>
    </row>
    <row r="987" spans="1:24" hidden="1" x14ac:dyDescent="0.35">
      <c r="A987" s="1" t="s">
        <v>40</v>
      </c>
      <c r="B987" s="1" t="s">
        <v>1092</v>
      </c>
      <c r="C987" s="1" t="s">
        <v>2620</v>
      </c>
      <c r="D987" s="1"/>
      <c r="E987" s="1"/>
      <c r="F987" s="1" t="s">
        <v>1484</v>
      </c>
      <c r="G987" s="1" t="s">
        <v>1246</v>
      </c>
      <c r="H987" s="1" t="s">
        <v>22</v>
      </c>
      <c r="I987" s="1" t="s">
        <v>119</v>
      </c>
      <c r="J987" s="1" t="s">
        <v>634</v>
      </c>
      <c r="K987" s="1">
        <v>128</v>
      </c>
      <c r="L987" s="1"/>
      <c r="M987" s="1">
        <v>500</v>
      </c>
      <c r="N987" s="1">
        <v>100</v>
      </c>
      <c r="O987" s="1" t="s">
        <v>139</v>
      </c>
      <c r="P987" s="1" t="s">
        <v>1485</v>
      </c>
      <c r="Q987" s="1" t="b">
        <v>0</v>
      </c>
      <c r="R987" s="1" t="s">
        <v>1486</v>
      </c>
      <c r="S987" s="1"/>
      <c r="T987" s="1"/>
      <c r="U987" s="1" t="s">
        <v>688</v>
      </c>
      <c r="V987" s="1"/>
      <c r="W987" s="1" t="s">
        <v>2621</v>
      </c>
      <c r="X987" s="1">
        <v>1</v>
      </c>
    </row>
    <row r="988" spans="1:24" hidden="1" x14ac:dyDescent="0.35">
      <c r="A988" s="1" t="s">
        <v>40</v>
      </c>
      <c r="B988" s="1" t="s">
        <v>1099</v>
      </c>
      <c r="C988" s="1" t="s">
        <v>2622</v>
      </c>
      <c r="D988" s="1"/>
      <c r="E988" s="1"/>
      <c r="F988" s="1" t="s">
        <v>1502</v>
      </c>
      <c r="G988" s="1" t="s">
        <v>1280</v>
      </c>
      <c r="H988" s="1" t="s">
        <v>22</v>
      </c>
      <c r="I988" s="1">
        <v>1</v>
      </c>
      <c r="J988" s="1" t="s">
        <v>690</v>
      </c>
      <c r="K988" s="1">
        <v>128</v>
      </c>
      <c r="L988" s="1" t="s">
        <v>1500</v>
      </c>
      <c r="M988" s="1">
        <v>500</v>
      </c>
      <c r="N988" s="1">
        <v>100</v>
      </c>
      <c r="O988" s="1" t="s">
        <v>139</v>
      </c>
      <c r="P988" s="1" t="s">
        <v>1485</v>
      </c>
      <c r="Q988" s="1" t="b">
        <v>1</v>
      </c>
      <c r="R988" s="1" t="s">
        <v>1486</v>
      </c>
      <c r="S988" s="1" t="s">
        <v>633</v>
      </c>
      <c r="T988" s="1"/>
      <c r="U988" s="1" t="s">
        <v>688</v>
      </c>
      <c r="V988" s="1" t="s">
        <v>758</v>
      </c>
      <c r="W988" s="1" t="s">
        <v>2623</v>
      </c>
      <c r="X988" s="1">
        <v>1</v>
      </c>
    </row>
    <row r="989" spans="1:24" hidden="1" x14ac:dyDescent="0.35">
      <c r="A989" s="1" t="s">
        <v>40</v>
      </c>
      <c r="B989" s="1" t="s">
        <v>1099</v>
      </c>
      <c r="C989" s="1" t="s">
        <v>2624</v>
      </c>
      <c r="D989" s="1"/>
      <c r="E989" s="1"/>
      <c r="F989" s="1" t="s">
        <v>1484</v>
      </c>
      <c r="G989" s="1" t="s">
        <v>1114</v>
      </c>
      <c r="H989" s="1" t="s">
        <v>22</v>
      </c>
      <c r="I989" s="1" t="s">
        <v>119</v>
      </c>
      <c r="J989" s="1" t="s">
        <v>690</v>
      </c>
      <c r="K989" s="1">
        <v>128</v>
      </c>
      <c r="L989" s="1" t="s">
        <v>1500</v>
      </c>
      <c r="M989" s="1">
        <v>500</v>
      </c>
      <c r="N989" s="1">
        <v>100</v>
      </c>
      <c r="O989" s="1" t="s">
        <v>139</v>
      </c>
      <c r="P989" s="1" t="s">
        <v>1485</v>
      </c>
      <c r="Q989" s="1" t="b">
        <v>1</v>
      </c>
      <c r="R989" s="1" t="s">
        <v>1486</v>
      </c>
      <c r="S989" s="1" t="s">
        <v>633</v>
      </c>
      <c r="T989" s="1"/>
      <c r="U989" s="1" t="s">
        <v>688</v>
      </c>
      <c r="V989" s="1" t="s">
        <v>758</v>
      </c>
      <c r="W989" s="1" t="s">
        <v>2625</v>
      </c>
      <c r="X989" s="1">
        <v>1</v>
      </c>
    </row>
    <row r="990" spans="1:24" hidden="1" x14ac:dyDescent="0.35">
      <c r="A990" s="1" t="s">
        <v>40</v>
      </c>
      <c r="B990" s="1" t="s">
        <v>1099</v>
      </c>
      <c r="C990" s="1" t="s">
        <v>2626</v>
      </c>
      <c r="D990" s="1"/>
      <c r="E990" s="1"/>
      <c r="F990" s="1" t="s">
        <v>1484</v>
      </c>
      <c r="G990" s="1" t="s">
        <v>1100</v>
      </c>
      <c r="H990" s="1" t="s">
        <v>22</v>
      </c>
      <c r="I990" s="1" t="s">
        <v>119</v>
      </c>
      <c r="J990" s="1" t="s">
        <v>690</v>
      </c>
      <c r="K990" s="1">
        <v>128</v>
      </c>
      <c r="L990" s="1" t="s">
        <v>1500</v>
      </c>
      <c r="M990" s="1">
        <v>500</v>
      </c>
      <c r="N990" s="1">
        <v>100</v>
      </c>
      <c r="O990" s="1" t="s">
        <v>139</v>
      </c>
      <c r="P990" s="1" t="s">
        <v>1485</v>
      </c>
      <c r="Q990" s="1" t="b">
        <v>1</v>
      </c>
      <c r="R990" s="1" t="s">
        <v>1486</v>
      </c>
      <c r="S990" s="1" t="s">
        <v>633</v>
      </c>
      <c r="T990" s="1"/>
      <c r="U990" s="1" t="s">
        <v>688</v>
      </c>
      <c r="V990" s="1" t="s">
        <v>758</v>
      </c>
      <c r="W990" s="1" t="s">
        <v>2627</v>
      </c>
      <c r="X990" s="1">
        <v>1</v>
      </c>
    </row>
    <row r="991" spans="1:24" hidden="1" x14ac:dyDescent="0.35">
      <c r="A991" s="1" t="s">
        <v>40</v>
      </c>
      <c r="B991" s="1" t="s">
        <v>1099</v>
      </c>
      <c r="C991" s="1" t="s">
        <v>2628</v>
      </c>
      <c r="D991" s="1"/>
      <c r="E991" s="1"/>
      <c r="F991" s="1" t="s">
        <v>1484</v>
      </c>
      <c r="G991" s="1" t="s">
        <v>1290</v>
      </c>
      <c r="H991" s="1" t="s">
        <v>22</v>
      </c>
      <c r="I991" s="1" t="s">
        <v>119</v>
      </c>
      <c r="J991" s="1" t="s">
        <v>690</v>
      </c>
      <c r="K991" s="1">
        <v>128</v>
      </c>
      <c r="L991" s="1" t="s">
        <v>1500</v>
      </c>
      <c r="M991" s="1">
        <v>500</v>
      </c>
      <c r="N991" s="1">
        <v>100</v>
      </c>
      <c r="O991" s="1" t="s">
        <v>139</v>
      </c>
      <c r="P991" s="1" t="s">
        <v>1485</v>
      </c>
      <c r="Q991" s="1" t="b">
        <v>1</v>
      </c>
      <c r="R991" s="1" t="s">
        <v>1486</v>
      </c>
      <c r="S991" s="1" t="s">
        <v>633</v>
      </c>
      <c r="T991" s="1"/>
      <c r="U991" s="1" t="s">
        <v>688</v>
      </c>
      <c r="V991" s="1" t="s">
        <v>758</v>
      </c>
      <c r="W991" s="1" t="s">
        <v>2629</v>
      </c>
      <c r="X991" s="1">
        <v>1</v>
      </c>
    </row>
    <row r="992" spans="1:24" hidden="1" x14ac:dyDescent="0.35">
      <c r="A992" s="1" t="s">
        <v>40</v>
      </c>
      <c r="B992" s="1" t="s">
        <v>1099</v>
      </c>
      <c r="C992" s="1" t="s">
        <v>2630</v>
      </c>
      <c r="D992" s="1"/>
      <c r="E992" s="1"/>
      <c r="F992" s="1" t="s">
        <v>1502</v>
      </c>
      <c r="G992" s="1" t="s">
        <v>1297</v>
      </c>
      <c r="H992" s="1" t="s">
        <v>22</v>
      </c>
      <c r="I992" s="1">
        <v>1</v>
      </c>
      <c r="J992" s="1" t="s">
        <v>690</v>
      </c>
      <c r="K992" s="1">
        <v>128</v>
      </c>
      <c r="L992" s="1" t="s">
        <v>1500</v>
      </c>
      <c r="M992" s="1">
        <v>500</v>
      </c>
      <c r="N992" s="1">
        <v>100</v>
      </c>
      <c r="O992" s="1" t="s">
        <v>139</v>
      </c>
      <c r="P992" s="1" t="s">
        <v>1485</v>
      </c>
      <c r="Q992" s="1" t="b">
        <v>1</v>
      </c>
      <c r="R992" s="1" t="s">
        <v>1486</v>
      </c>
      <c r="S992" s="1" t="s">
        <v>633</v>
      </c>
      <c r="T992" s="1"/>
      <c r="U992" s="1" t="s">
        <v>688</v>
      </c>
      <c r="V992" s="1" t="s">
        <v>758</v>
      </c>
      <c r="W992" s="1" t="s">
        <v>2631</v>
      </c>
      <c r="X992" s="1">
        <v>1</v>
      </c>
    </row>
    <row r="993" spans="1:24" hidden="1" x14ac:dyDescent="0.35">
      <c r="A993" s="1" t="s">
        <v>40</v>
      </c>
      <c r="B993" s="1" t="s">
        <v>1099</v>
      </c>
      <c r="C993" s="1" t="s">
        <v>2632</v>
      </c>
      <c r="D993" s="1"/>
      <c r="E993" s="1"/>
      <c r="F993" s="1" t="s">
        <v>1502</v>
      </c>
      <c r="G993" s="1" t="s">
        <v>1301</v>
      </c>
      <c r="H993" s="1" t="s">
        <v>22</v>
      </c>
      <c r="I993" s="1">
        <v>1</v>
      </c>
      <c r="J993" s="1" t="s">
        <v>690</v>
      </c>
      <c r="K993" s="1">
        <v>128</v>
      </c>
      <c r="L993" s="1" t="s">
        <v>1500</v>
      </c>
      <c r="M993" s="1">
        <v>500</v>
      </c>
      <c r="N993" s="1">
        <v>100</v>
      </c>
      <c r="O993" s="1" t="s">
        <v>139</v>
      </c>
      <c r="P993" s="1" t="s">
        <v>1485</v>
      </c>
      <c r="Q993" s="1" t="b">
        <v>1</v>
      </c>
      <c r="R993" s="1" t="s">
        <v>1486</v>
      </c>
      <c r="S993" s="1" t="s">
        <v>633</v>
      </c>
      <c r="T993" s="1"/>
      <c r="U993" s="1" t="s">
        <v>688</v>
      </c>
      <c r="V993" s="1" t="s">
        <v>758</v>
      </c>
      <c r="W993" s="1" t="s">
        <v>2631</v>
      </c>
      <c r="X993" s="1">
        <v>1</v>
      </c>
    </row>
    <row r="994" spans="1:24" hidden="1" x14ac:dyDescent="0.35">
      <c r="A994" s="1" t="s">
        <v>40</v>
      </c>
      <c r="B994" s="1" t="s">
        <v>1099</v>
      </c>
      <c r="C994" s="1" t="s">
        <v>2633</v>
      </c>
      <c r="D994" s="1"/>
      <c r="E994" s="1"/>
      <c r="F994" s="1" t="s">
        <v>1502</v>
      </c>
      <c r="G994" s="1" t="s">
        <v>1314</v>
      </c>
      <c r="H994" s="1" t="s">
        <v>22</v>
      </c>
      <c r="I994" s="1" t="s">
        <v>119</v>
      </c>
      <c r="J994" s="1" t="s">
        <v>690</v>
      </c>
      <c r="K994" s="1">
        <v>128</v>
      </c>
      <c r="L994" s="1" t="s">
        <v>1500</v>
      </c>
      <c r="M994" s="1">
        <v>500</v>
      </c>
      <c r="N994" s="1">
        <v>100</v>
      </c>
      <c r="O994" s="1" t="s">
        <v>139</v>
      </c>
      <c r="P994" s="1" t="s">
        <v>1485</v>
      </c>
      <c r="Q994" s="1" t="b">
        <v>1</v>
      </c>
      <c r="R994" s="1" t="s">
        <v>1486</v>
      </c>
      <c r="S994" s="1" t="s">
        <v>633</v>
      </c>
      <c r="T994" s="1"/>
      <c r="U994" s="1"/>
      <c r="V994" s="1" t="s">
        <v>758</v>
      </c>
      <c r="W994" s="1" t="s">
        <v>1317</v>
      </c>
      <c r="X994" s="1">
        <v>1</v>
      </c>
    </row>
    <row r="995" spans="1:24" hidden="1" x14ac:dyDescent="0.35">
      <c r="A995" s="1" t="s">
        <v>40</v>
      </c>
      <c r="B995" s="1" t="s">
        <v>1099</v>
      </c>
      <c r="C995" s="1" t="s">
        <v>2634</v>
      </c>
      <c r="D995" s="1"/>
      <c r="E995" s="1"/>
      <c r="F995" s="1" t="s">
        <v>1502</v>
      </c>
      <c r="G995" s="1" t="s">
        <v>1318</v>
      </c>
      <c r="H995" s="1" t="s">
        <v>22</v>
      </c>
      <c r="I995" s="1">
        <v>1</v>
      </c>
      <c r="J995" s="1" t="s">
        <v>690</v>
      </c>
      <c r="K995" s="1">
        <v>128</v>
      </c>
      <c r="L995" s="1" t="s">
        <v>1500</v>
      </c>
      <c r="M995" s="1">
        <v>500</v>
      </c>
      <c r="N995" s="1">
        <v>100</v>
      </c>
      <c r="O995" s="1" t="s">
        <v>139</v>
      </c>
      <c r="P995" s="1" t="s">
        <v>1485</v>
      </c>
      <c r="Q995" s="1" t="b">
        <v>1</v>
      </c>
      <c r="R995" s="1" t="s">
        <v>1486</v>
      </c>
      <c r="S995" s="1" t="s">
        <v>633</v>
      </c>
      <c r="T995" s="1"/>
      <c r="U995" s="1" t="s">
        <v>688</v>
      </c>
      <c r="V995" s="1" t="s">
        <v>758</v>
      </c>
      <c r="W995" s="1" t="s">
        <v>2635</v>
      </c>
      <c r="X995" s="1">
        <v>1</v>
      </c>
    </row>
    <row r="996" spans="1:24" hidden="1" x14ac:dyDescent="0.35">
      <c r="A996" s="1" t="s">
        <v>40</v>
      </c>
      <c r="B996" s="1" t="s">
        <v>1099</v>
      </c>
      <c r="C996" s="1" t="s">
        <v>2636</v>
      </c>
      <c r="D996" s="1"/>
      <c r="E996" s="1"/>
      <c r="F996" s="1" t="s">
        <v>1484</v>
      </c>
      <c r="G996" s="1" t="s">
        <v>1150</v>
      </c>
      <c r="H996" s="1" t="s">
        <v>22</v>
      </c>
      <c r="I996" s="1" t="s">
        <v>119</v>
      </c>
      <c r="J996" s="1" t="s">
        <v>690</v>
      </c>
      <c r="K996" s="1">
        <v>128</v>
      </c>
      <c r="L996" s="1" t="s">
        <v>1500</v>
      </c>
      <c r="M996" s="1">
        <v>500</v>
      </c>
      <c r="N996" s="1">
        <v>100</v>
      </c>
      <c r="O996" s="1" t="s">
        <v>139</v>
      </c>
      <c r="P996" s="1" t="s">
        <v>1485</v>
      </c>
      <c r="Q996" s="1" t="b">
        <v>1</v>
      </c>
      <c r="R996" s="1" t="s">
        <v>1486</v>
      </c>
      <c r="S996" s="1" t="s">
        <v>633</v>
      </c>
      <c r="T996" s="1"/>
      <c r="U996" s="1" t="s">
        <v>688</v>
      </c>
      <c r="V996" s="1" t="s">
        <v>758</v>
      </c>
      <c r="W996" s="1" t="s">
        <v>2629</v>
      </c>
      <c r="X996" s="1">
        <v>1</v>
      </c>
    </row>
    <row r="997" spans="1:24" hidden="1" x14ac:dyDescent="0.35">
      <c r="A997" s="1" t="s">
        <v>40</v>
      </c>
      <c r="B997" s="1" t="s">
        <v>1099</v>
      </c>
      <c r="C997" s="1" t="s">
        <v>2637</v>
      </c>
      <c r="D997" s="1"/>
      <c r="E997" s="1"/>
      <c r="F997" s="1" t="s">
        <v>1502</v>
      </c>
      <c r="G997" s="1" t="s">
        <v>1322</v>
      </c>
      <c r="H997" s="1" t="s">
        <v>22</v>
      </c>
      <c r="I997" s="1">
        <v>1</v>
      </c>
      <c r="J997" s="1" t="s">
        <v>690</v>
      </c>
      <c r="K997" s="1">
        <v>128</v>
      </c>
      <c r="L997" s="1" t="s">
        <v>1500</v>
      </c>
      <c r="M997" s="1">
        <v>500</v>
      </c>
      <c r="N997" s="1">
        <v>100</v>
      </c>
      <c r="O997" s="1" t="s">
        <v>139</v>
      </c>
      <c r="P997" s="1" t="s">
        <v>1485</v>
      </c>
      <c r="Q997" s="1" t="b">
        <v>1</v>
      </c>
      <c r="R997" s="1" t="s">
        <v>1486</v>
      </c>
      <c r="S997" s="1" t="s">
        <v>633</v>
      </c>
      <c r="T997" s="1"/>
      <c r="U997" s="1" t="s">
        <v>688</v>
      </c>
      <c r="V997" s="1" t="s">
        <v>758</v>
      </c>
      <c r="W997" s="1" t="s">
        <v>2638</v>
      </c>
      <c r="X997" s="1">
        <v>1</v>
      </c>
    </row>
    <row r="998" spans="1:24" hidden="1" x14ac:dyDescent="0.35">
      <c r="A998" s="1" t="s">
        <v>40</v>
      </c>
      <c r="B998" s="1" t="s">
        <v>1099</v>
      </c>
      <c r="C998" s="1" t="s">
        <v>2639</v>
      </c>
      <c r="D998" s="1"/>
      <c r="E998" s="1"/>
      <c r="F998" s="1" t="s">
        <v>1484</v>
      </c>
      <c r="G998" s="1" t="s">
        <v>1154</v>
      </c>
      <c r="H998" s="1" t="s">
        <v>22</v>
      </c>
      <c r="I998" s="1" t="s">
        <v>119</v>
      </c>
      <c r="J998" s="1" t="s">
        <v>690</v>
      </c>
      <c r="K998" s="1">
        <v>128</v>
      </c>
      <c r="L998" s="1" t="s">
        <v>1500</v>
      </c>
      <c r="M998" s="1">
        <v>500</v>
      </c>
      <c r="N998" s="1">
        <v>100</v>
      </c>
      <c r="O998" s="1" t="s">
        <v>139</v>
      </c>
      <c r="P998" s="1" t="s">
        <v>1485</v>
      </c>
      <c r="Q998" s="1" t="b">
        <v>1</v>
      </c>
      <c r="R998" s="1" t="s">
        <v>1486</v>
      </c>
      <c r="S998" s="1" t="s">
        <v>633</v>
      </c>
      <c r="T998" s="1"/>
      <c r="U998" s="1" t="s">
        <v>688</v>
      </c>
      <c r="V998" s="1" t="s">
        <v>758</v>
      </c>
      <c r="W998" s="1" t="s">
        <v>2640</v>
      </c>
      <c r="X998" s="1">
        <v>1</v>
      </c>
    </row>
    <row r="999" spans="1:24" hidden="1" x14ac:dyDescent="0.35">
      <c r="A999" s="1" t="s">
        <v>40</v>
      </c>
      <c r="B999" s="1" t="s">
        <v>1099</v>
      </c>
      <c r="C999" s="1" t="s">
        <v>2641</v>
      </c>
      <c r="D999" s="1"/>
      <c r="E999" s="1"/>
      <c r="F999" s="1" t="s">
        <v>1484</v>
      </c>
      <c r="G999" s="1" t="s">
        <v>1100</v>
      </c>
      <c r="H999" s="1" t="s">
        <v>22</v>
      </c>
      <c r="I999" s="1" t="s">
        <v>119</v>
      </c>
      <c r="J999" s="1" t="s">
        <v>634</v>
      </c>
      <c r="K999" s="1">
        <v>16</v>
      </c>
      <c r="L999" s="1"/>
      <c r="M999" s="1">
        <v>500</v>
      </c>
      <c r="N999" s="1">
        <v>100</v>
      </c>
      <c r="O999" s="1" t="s">
        <v>139</v>
      </c>
      <c r="P999" s="1" t="s">
        <v>1485</v>
      </c>
      <c r="Q999" s="1" t="b">
        <v>0</v>
      </c>
      <c r="R999" s="1" t="s">
        <v>1486</v>
      </c>
      <c r="S999" s="1"/>
      <c r="T999" s="1">
        <v>3</v>
      </c>
      <c r="U999" s="1" t="s">
        <v>688</v>
      </c>
      <c r="V999" s="1"/>
      <c r="W999" s="1" t="s">
        <v>2642</v>
      </c>
      <c r="X999" s="1">
        <v>1</v>
      </c>
    </row>
    <row r="1000" spans="1:24" hidden="1" x14ac:dyDescent="0.35">
      <c r="A1000" s="1" t="s">
        <v>40</v>
      </c>
      <c r="B1000" s="1" t="s">
        <v>1099</v>
      </c>
      <c r="C1000" s="1" t="s">
        <v>2643</v>
      </c>
      <c r="D1000" s="1"/>
      <c r="E1000" s="1"/>
      <c r="F1000" s="1" t="s">
        <v>1484</v>
      </c>
      <c r="G1000" s="1" t="s">
        <v>1250</v>
      </c>
      <c r="H1000" s="1" t="s">
        <v>22</v>
      </c>
      <c r="I1000" s="1" t="s">
        <v>119</v>
      </c>
      <c r="J1000" s="1" t="s">
        <v>634</v>
      </c>
      <c r="K1000" s="1">
        <v>1024</v>
      </c>
      <c r="L1000" s="1"/>
      <c r="M1000" s="1">
        <v>500</v>
      </c>
      <c r="N1000" s="1">
        <v>100</v>
      </c>
      <c r="O1000" s="1" t="s">
        <v>139</v>
      </c>
      <c r="P1000" s="1" t="s">
        <v>1485</v>
      </c>
      <c r="Q1000" s="1" t="b">
        <v>0</v>
      </c>
      <c r="R1000" s="1" t="s">
        <v>1486</v>
      </c>
      <c r="S1000" s="1"/>
      <c r="T1000" s="1"/>
      <c r="U1000" s="1"/>
      <c r="V1000" s="1"/>
      <c r="W1000" s="1" t="s">
        <v>1255</v>
      </c>
      <c r="X1000" s="1">
        <v>1</v>
      </c>
    </row>
    <row r="1001" spans="1:24" hidden="1" x14ac:dyDescent="0.35">
      <c r="A1001" s="1" t="s">
        <v>40</v>
      </c>
      <c r="B1001" s="1" t="s">
        <v>1099</v>
      </c>
      <c r="C1001" s="1" t="s">
        <v>2644</v>
      </c>
      <c r="D1001" s="1"/>
      <c r="E1001" s="1"/>
      <c r="F1001" s="1" t="s">
        <v>1502</v>
      </c>
      <c r="G1001" s="1" t="s">
        <v>1286</v>
      </c>
      <c r="H1001" s="1" t="s">
        <v>22</v>
      </c>
      <c r="I1001" s="1">
        <v>1</v>
      </c>
      <c r="J1001" s="1" t="s">
        <v>690</v>
      </c>
      <c r="K1001" s="1">
        <v>128</v>
      </c>
      <c r="L1001" s="1" t="s">
        <v>1500</v>
      </c>
      <c r="M1001" s="1">
        <v>500</v>
      </c>
      <c r="N1001" s="1">
        <v>100</v>
      </c>
      <c r="O1001" s="1" t="s">
        <v>139</v>
      </c>
      <c r="P1001" s="1" t="s">
        <v>1485</v>
      </c>
      <c r="Q1001" s="1" t="b">
        <v>1</v>
      </c>
      <c r="R1001" s="1" t="s">
        <v>1486</v>
      </c>
      <c r="S1001" s="1" t="s">
        <v>633</v>
      </c>
      <c r="T1001" s="1"/>
      <c r="U1001" s="1" t="s">
        <v>688</v>
      </c>
      <c r="V1001" s="1" t="s">
        <v>691</v>
      </c>
      <c r="W1001" s="1" t="s">
        <v>2638</v>
      </c>
      <c r="X1001" s="1">
        <v>1</v>
      </c>
    </row>
    <row r="1002" spans="1:24" hidden="1" x14ac:dyDescent="0.35">
      <c r="A1002" s="1" t="s">
        <v>40</v>
      </c>
      <c r="B1002" s="1" t="s">
        <v>1099</v>
      </c>
      <c r="C1002" s="1" t="s">
        <v>2645</v>
      </c>
      <c r="D1002" s="1"/>
      <c r="E1002" s="1"/>
      <c r="F1002" s="1" t="s">
        <v>1484</v>
      </c>
      <c r="G1002" s="1" t="s">
        <v>1263</v>
      </c>
      <c r="H1002" s="1" t="s">
        <v>22</v>
      </c>
      <c r="I1002" s="1" t="s">
        <v>119</v>
      </c>
      <c r="J1002" s="1" t="s">
        <v>690</v>
      </c>
      <c r="K1002" s="1">
        <v>128</v>
      </c>
      <c r="L1002" s="1" t="s">
        <v>1500</v>
      </c>
      <c r="M1002" s="1">
        <v>500</v>
      </c>
      <c r="N1002" s="1">
        <v>100</v>
      </c>
      <c r="O1002" s="1" t="s">
        <v>139</v>
      </c>
      <c r="P1002" s="1" t="s">
        <v>1485</v>
      </c>
      <c r="Q1002" s="1" t="b">
        <v>1</v>
      </c>
      <c r="R1002" s="1" t="s">
        <v>1486</v>
      </c>
      <c r="S1002" s="1" t="s">
        <v>633</v>
      </c>
      <c r="T1002" s="1"/>
      <c r="U1002" s="1" t="s">
        <v>688</v>
      </c>
      <c r="V1002" s="1" t="s">
        <v>691</v>
      </c>
      <c r="W1002" s="1" t="s">
        <v>2625</v>
      </c>
      <c r="X1002" s="1">
        <v>1</v>
      </c>
    </row>
    <row r="1003" spans="1:24" hidden="1" x14ac:dyDescent="0.35">
      <c r="A1003" s="1" t="s">
        <v>40</v>
      </c>
      <c r="B1003" s="1" t="s">
        <v>52</v>
      </c>
      <c r="C1003" s="1" t="s">
        <v>2646</v>
      </c>
      <c r="D1003" s="1"/>
      <c r="E1003" s="1"/>
      <c r="F1003" s="1" t="s">
        <v>1484</v>
      </c>
      <c r="G1003" s="1" t="s">
        <v>1158</v>
      </c>
      <c r="H1003" s="1" t="s">
        <v>22</v>
      </c>
      <c r="I1003" s="1">
        <v>2</v>
      </c>
      <c r="J1003" s="1" t="s">
        <v>690</v>
      </c>
      <c r="K1003" s="1">
        <v>128</v>
      </c>
      <c r="L1003" s="1" t="s">
        <v>1500</v>
      </c>
      <c r="M1003" s="1">
        <v>500</v>
      </c>
      <c r="N1003" s="1">
        <v>100</v>
      </c>
      <c r="O1003" s="1" t="s">
        <v>139</v>
      </c>
      <c r="P1003" s="1" t="s">
        <v>1542</v>
      </c>
      <c r="Q1003" s="1" t="b">
        <v>0</v>
      </c>
      <c r="R1003" s="1" t="s">
        <v>1486</v>
      </c>
      <c r="S1003" s="1"/>
      <c r="T1003" s="1"/>
      <c r="U1003" s="1"/>
      <c r="V1003" s="1"/>
      <c r="W1003" s="1" t="s">
        <v>1164</v>
      </c>
      <c r="X1003" s="1">
        <v>1</v>
      </c>
    </row>
    <row r="1004" spans="1:24" hidden="1" x14ac:dyDescent="0.35">
      <c r="A1004" s="1" t="s">
        <v>40</v>
      </c>
      <c r="B1004" s="1" t="s">
        <v>52</v>
      </c>
      <c r="C1004" s="1" t="s">
        <v>2647</v>
      </c>
      <c r="D1004" s="1"/>
      <c r="E1004" s="1"/>
      <c r="F1004" s="1" t="s">
        <v>1484</v>
      </c>
      <c r="G1004" s="1" t="s">
        <v>1158</v>
      </c>
      <c r="H1004" s="1" t="s">
        <v>22</v>
      </c>
      <c r="I1004" s="1">
        <v>2</v>
      </c>
      <c r="J1004" s="1" t="s">
        <v>690</v>
      </c>
      <c r="K1004" s="1">
        <v>256</v>
      </c>
      <c r="L1004" s="1" t="s">
        <v>1856</v>
      </c>
      <c r="M1004" s="1">
        <v>1100</v>
      </c>
      <c r="N1004" s="1">
        <v>125</v>
      </c>
      <c r="O1004" s="1" t="s">
        <v>139</v>
      </c>
      <c r="P1004" s="1" t="s">
        <v>1542</v>
      </c>
      <c r="Q1004" s="1" t="b">
        <v>0</v>
      </c>
      <c r="R1004" s="1" t="s">
        <v>1486</v>
      </c>
      <c r="S1004" s="1"/>
      <c r="T1004" s="1"/>
      <c r="U1004" s="1"/>
      <c r="V1004" s="1"/>
      <c r="W1004" s="1" t="s">
        <v>1164</v>
      </c>
      <c r="X1004" s="1">
        <v>1</v>
      </c>
    </row>
    <row r="1005" spans="1:24" hidden="1" x14ac:dyDescent="0.35">
      <c r="A1005" s="1" t="s">
        <v>40</v>
      </c>
      <c r="B1005" s="1" t="s">
        <v>52</v>
      </c>
      <c r="C1005" s="1" t="s">
        <v>2648</v>
      </c>
      <c r="D1005" s="1"/>
      <c r="E1005" s="1"/>
      <c r="F1005" s="1" t="s">
        <v>1484</v>
      </c>
      <c r="G1005" s="1" t="s">
        <v>1167</v>
      </c>
      <c r="H1005" s="1" t="s">
        <v>22</v>
      </c>
      <c r="I1005" s="1">
        <v>2</v>
      </c>
      <c r="J1005" s="1" t="s">
        <v>690</v>
      </c>
      <c r="K1005" s="1">
        <v>128</v>
      </c>
      <c r="L1005" s="1" t="s">
        <v>1500</v>
      </c>
      <c r="M1005" s="1">
        <v>500</v>
      </c>
      <c r="N1005" s="1">
        <v>100</v>
      </c>
      <c r="O1005" s="1" t="s">
        <v>139</v>
      </c>
      <c r="P1005" s="1" t="s">
        <v>1542</v>
      </c>
      <c r="Q1005" s="1" t="b">
        <v>0</v>
      </c>
      <c r="R1005" s="1" t="s">
        <v>1486</v>
      </c>
      <c r="S1005" s="1"/>
      <c r="T1005" s="1"/>
      <c r="U1005" s="1"/>
      <c r="V1005" s="1"/>
      <c r="W1005" s="1" t="s">
        <v>1171</v>
      </c>
      <c r="X1005" s="1">
        <v>1</v>
      </c>
    </row>
    <row r="1006" spans="1:24" hidden="1" x14ac:dyDescent="0.35">
      <c r="A1006" s="1" t="s">
        <v>40</v>
      </c>
      <c r="B1006" s="1" t="s">
        <v>52</v>
      </c>
      <c r="C1006" s="1" t="s">
        <v>2649</v>
      </c>
      <c r="D1006" s="1"/>
      <c r="E1006" s="1"/>
      <c r="F1006" s="1" t="s">
        <v>1484</v>
      </c>
      <c r="G1006" s="1" t="s">
        <v>1167</v>
      </c>
      <c r="H1006" s="1" t="s">
        <v>22</v>
      </c>
      <c r="I1006" s="1">
        <v>2</v>
      </c>
      <c r="J1006" s="1" t="s">
        <v>690</v>
      </c>
      <c r="K1006" s="1">
        <v>256</v>
      </c>
      <c r="L1006" s="1" t="s">
        <v>1856</v>
      </c>
      <c r="M1006" s="1">
        <v>1100</v>
      </c>
      <c r="N1006" s="1">
        <v>125</v>
      </c>
      <c r="O1006" s="1" t="s">
        <v>139</v>
      </c>
      <c r="P1006" s="1" t="s">
        <v>1542</v>
      </c>
      <c r="Q1006" s="1" t="b">
        <v>0</v>
      </c>
      <c r="R1006" s="1" t="s">
        <v>1486</v>
      </c>
      <c r="S1006" s="1"/>
      <c r="T1006" s="1"/>
      <c r="U1006" s="1"/>
      <c r="V1006" s="1"/>
      <c r="W1006" s="1" t="s">
        <v>1171</v>
      </c>
      <c r="X1006" s="1">
        <v>1</v>
      </c>
    </row>
    <row r="1007" spans="1:24" hidden="1" x14ac:dyDescent="0.35">
      <c r="A1007" s="1" t="s">
        <v>40</v>
      </c>
      <c r="B1007" s="1" t="s">
        <v>52</v>
      </c>
      <c r="C1007" s="1" t="s">
        <v>2650</v>
      </c>
      <c r="D1007" s="1"/>
      <c r="E1007" s="1"/>
      <c r="F1007" s="1" t="s">
        <v>1484</v>
      </c>
      <c r="G1007" s="1" t="s">
        <v>1326</v>
      </c>
      <c r="H1007" s="1" t="s">
        <v>22</v>
      </c>
      <c r="I1007" s="1">
        <v>2</v>
      </c>
      <c r="J1007" s="1" t="s">
        <v>690</v>
      </c>
      <c r="K1007" s="1">
        <v>128</v>
      </c>
      <c r="L1007" s="1" t="s">
        <v>1500</v>
      </c>
      <c r="M1007" s="1">
        <v>500</v>
      </c>
      <c r="N1007" s="1">
        <v>100</v>
      </c>
      <c r="O1007" s="1" t="s">
        <v>139</v>
      </c>
      <c r="P1007" s="1" t="s">
        <v>1542</v>
      </c>
      <c r="Q1007" s="1" t="b">
        <v>0</v>
      </c>
      <c r="R1007" s="1" t="s">
        <v>1486</v>
      </c>
      <c r="S1007" s="1"/>
      <c r="T1007" s="1"/>
      <c r="U1007" s="1"/>
      <c r="V1007" s="1"/>
      <c r="W1007" s="1" t="s">
        <v>1184</v>
      </c>
      <c r="X1007" s="1">
        <v>1</v>
      </c>
    </row>
    <row r="1008" spans="1:24" hidden="1" x14ac:dyDescent="0.35">
      <c r="A1008" s="1" t="s">
        <v>40</v>
      </c>
      <c r="B1008" s="1" t="s">
        <v>52</v>
      </c>
      <c r="C1008" s="1" t="s">
        <v>2651</v>
      </c>
      <c r="D1008" s="1"/>
      <c r="E1008" s="1"/>
      <c r="F1008" s="1" t="s">
        <v>1484</v>
      </c>
      <c r="G1008" s="1" t="s">
        <v>1326</v>
      </c>
      <c r="H1008" s="1" t="s">
        <v>22</v>
      </c>
      <c r="I1008" s="1">
        <v>2</v>
      </c>
      <c r="J1008" s="1" t="s">
        <v>690</v>
      </c>
      <c r="K1008" s="1">
        <v>256</v>
      </c>
      <c r="L1008" s="1" t="s">
        <v>1856</v>
      </c>
      <c r="M1008" s="1">
        <v>1100</v>
      </c>
      <c r="N1008" s="1">
        <v>125</v>
      </c>
      <c r="O1008" s="1" t="s">
        <v>139</v>
      </c>
      <c r="P1008" s="1" t="s">
        <v>1542</v>
      </c>
      <c r="Q1008" s="1" t="b">
        <v>0</v>
      </c>
      <c r="R1008" s="1" t="s">
        <v>1486</v>
      </c>
      <c r="S1008" s="1"/>
      <c r="T1008" s="1"/>
      <c r="U1008" s="1"/>
      <c r="V1008" s="1"/>
      <c r="W1008" s="1" t="s">
        <v>1184</v>
      </c>
      <c r="X1008" s="1">
        <v>1</v>
      </c>
    </row>
    <row r="1009" spans="1:24" hidden="1" x14ac:dyDescent="0.35">
      <c r="A1009" s="1" t="s">
        <v>40</v>
      </c>
      <c r="B1009" s="1" t="s">
        <v>52</v>
      </c>
      <c r="C1009" s="1" t="s">
        <v>2652</v>
      </c>
      <c r="D1009" s="1"/>
      <c r="E1009" s="1"/>
      <c r="F1009" s="1" t="s">
        <v>1484</v>
      </c>
      <c r="G1009" s="1" t="s">
        <v>1174</v>
      </c>
      <c r="H1009" s="1" t="s">
        <v>22</v>
      </c>
      <c r="I1009" s="1">
        <v>2</v>
      </c>
      <c r="J1009" s="1" t="s">
        <v>690</v>
      </c>
      <c r="K1009" s="1">
        <v>128</v>
      </c>
      <c r="L1009" s="1" t="s">
        <v>1500</v>
      </c>
      <c r="M1009" s="1">
        <v>500</v>
      </c>
      <c r="N1009" s="1">
        <v>100</v>
      </c>
      <c r="O1009" s="1" t="s">
        <v>139</v>
      </c>
      <c r="P1009" s="1" t="s">
        <v>1542</v>
      </c>
      <c r="Q1009" s="1" t="b">
        <v>0</v>
      </c>
      <c r="R1009" s="1" t="s">
        <v>1486</v>
      </c>
      <c r="S1009" s="1"/>
      <c r="T1009" s="1"/>
      <c r="U1009" s="1"/>
      <c r="V1009" s="1"/>
      <c r="W1009" s="1" t="s">
        <v>1164</v>
      </c>
      <c r="X1009" s="1">
        <v>1</v>
      </c>
    </row>
    <row r="1010" spans="1:24" hidden="1" x14ac:dyDescent="0.35">
      <c r="A1010" s="1" t="s">
        <v>40</v>
      </c>
      <c r="B1010" s="1" t="s">
        <v>52</v>
      </c>
      <c r="C1010" s="1" t="s">
        <v>2653</v>
      </c>
      <c r="D1010" s="1"/>
      <c r="E1010" s="1"/>
      <c r="F1010" s="1" t="s">
        <v>1484</v>
      </c>
      <c r="G1010" s="1" t="s">
        <v>1174</v>
      </c>
      <c r="H1010" s="1" t="s">
        <v>22</v>
      </c>
      <c r="I1010" s="1">
        <v>2</v>
      </c>
      <c r="J1010" s="1" t="s">
        <v>690</v>
      </c>
      <c r="K1010" s="1">
        <v>256</v>
      </c>
      <c r="L1010" s="1" t="s">
        <v>1856</v>
      </c>
      <c r="M1010" s="1">
        <v>1100</v>
      </c>
      <c r="N1010" s="1">
        <v>125</v>
      </c>
      <c r="O1010" s="1" t="s">
        <v>139</v>
      </c>
      <c r="P1010" s="1" t="s">
        <v>1542</v>
      </c>
      <c r="Q1010" s="1" t="b">
        <v>0</v>
      </c>
      <c r="R1010" s="1" t="s">
        <v>1486</v>
      </c>
      <c r="S1010" s="1"/>
      <c r="T1010" s="1"/>
      <c r="U1010" s="1"/>
      <c r="V1010" s="1"/>
      <c r="W1010" s="1" t="s">
        <v>1164</v>
      </c>
      <c r="X1010" s="1">
        <v>1</v>
      </c>
    </row>
    <row r="1011" spans="1:24" hidden="1" x14ac:dyDescent="0.35">
      <c r="A1011" s="1" t="s">
        <v>40</v>
      </c>
      <c r="B1011" s="1" t="s">
        <v>52</v>
      </c>
      <c r="C1011" s="1" t="s">
        <v>2654</v>
      </c>
      <c r="D1011" s="1"/>
      <c r="E1011" s="1"/>
      <c r="F1011" s="1" t="s">
        <v>1484</v>
      </c>
      <c r="G1011" s="1" t="s">
        <v>1180</v>
      </c>
      <c r="H1011" s="1" t="s">
        <v>22</v>
      </c>
      <c r="I1011" s="1">
        <v>2</v>
      </c>
      <c r="J1011" s="1" t="s">
        <v>690</v>
      </c>
      <c r="K1011" s="1">
        <v>128</v>
      </c>
      <c r="L1011" s="1" t="s">
        <v>1500</v>
      </c>
      <c r="M1011" s="1">
        <v>500</v>
      </c>
      <c r="N1011" s="1">
        <v>100</v>
      </c>
      <c r="O1011" s="1" t="s">
        <v>139</v>
      </c>
      <c r="P1011" s="1" t="s">
        <v>1542</v>
      </c>
      <c r="Q1011" s="1" t="b">
        <v>0</v>
      </c>
      <c r="R1011" s="1" t="s">
        <v>1486</v>
      </c>
      <c r="S1011" s="1"/>
      <c r="T1011" s="1"/>
      <c r="U1011" s="1"/>
      <c r="V1011" s="1"/>
      <c r="W1011" s="1" t="s">
        <v>1184</v>
      </c>
      <c r="X1011" s="1">
        <v>1</v>
      </c>
    </row>
    <row r="1012" spans="1:24" hidden="1" x14ac:dyDescent="0.35">
      <c r="A1012" s="1" t="s">
        <v>40</v>
      </c>
      <c r="B1012" s="1" t="s">
        <v>52</v>
      </c>
      <c r="C1012" s="1" t="s">
        <v>2655</v>
      </c>
      <c r="D1012" s="1"/>
      <c r="E1012" s="1"/>
      <c r="F1012" s="1" t="s">
        <v>1484</v>
      </c>
      <c r="G1012" s="1" t="s">
        <v>1180</v>
      </c>
      <c r="H1012" s="1" t="s">
        <v>22</v>
      </c>
      <c r="I1012" s="1">
        <v>2</v>
      </c>
      <c r="J1012" s="1" t="s">
        <v>690</v>
      </c>
      <c r="K1012" s="1">
        <v>256</v>
      </c>
      <c r="L1012" s="1" t="s">
        <v>1856</v>
      </c>
      <c r="M1012" s="1">
        <v>1100</v>
      </c>
      <c r="N1012" s="1">
        <v>125</v>
      </c>
      <c r="O1012" s="1" t="s">
        <v>139</v>
      </c>
      <c r="P1012" s="1" t="s">
        <v>1542</v>
      </c>
      <c r="Q1012" s="1" t="b">
        <v>0</v>
      </c>
      <c r="R1012" s="1" t="s">
        <v>1486</v>
      </c>
      <c r="S1012" s="1"/>
      <c r="T1012" s="1"/>
      <c r="U1012" s="1"/>
      <c r="V1012" s="1"/>
      <c r="W1012" s="1" t="s">
        <v>1184</v>
      </c>
      <c r="X1012" s="1">
        <v>1</v>
      </c>
    </row>
    <row r="1013" spans="1:24" hidden="1" x14ac:dyDescent="0.35">
      <c r="A1013" s="1" t="s">
        <v>40</v>
      </c>
      <c r="B1013" s="1" t="s">
        <v>1332</v>
      </c>
      <c r="C1013" s="1" t="s">
        <v>2656</v>
      </c>
      <c r="D1013" s="1"/>
      <c r="E1013" s="1"/>
      <c r="F1013" s="1" t="s">
        <v>1502</v>
      </c>
      <c r="G1013" s="1" t="s">
        <v>1333</v>
      </c>
      <c r="H1013" s="1" t="s">
        <v>22</v>
      </c>
      <c r="I1013" s="1" t="s">
        <v>119</v>
      </c>
      <c r="J1013" s="1" t="s">
        <v>634</v>
      </c>
      <c r="K1013" s="1">
        <v>512</v>
      </c>
      <c r="L1013" s="1"/>
      <c r="M1013" s="1">
        <v>500</v>
      </c>
      <c r="N1013" s="1">
        <v>100</v>
      </c>
      <c r="O1013" s="1" t="s">
        <v>139</v>
      </c>
      <c r="P1013" s="1" t="s">
        <v>1485</v>
      </c>
      <c r="Q1013" s="1" t="b">
        <v>0</v>
      </c>
      <c r="R1013" s="1" t="s">
        <v>1486</v>
      </c>
      <c r="S1013" s="1"/>
      <c r="T1013" s="1"/>
      <c r="U1013" s="1"/>
      <c r="V1013" s="1"/>
      <c r="W1013" s="1" t="s">
        <v>2657</v>
      </c>
      <c r="X1013" s="1">
        <v>1</v>
      </c>
    </row>
    <row r="1014" spans="1:24" hidden="1" x14ac:dyDescent="0.35">
      <c r="A1014" s="1" t="s">
        <v>40</v>
      </c>
      <c r="B1014" s="1" t="s">
        <v>1187</v>
      </c>
      <c r="C1014" s="1" t="s">
        <v>2658</v>
      </c>
      <c r="D1014" s="1"/>
      <c r="E1014" s="1"/>
      <c r="F1014" s="1" t="s">
        <v>1502</v>
      </c>
      <c r="G1014" s="1" t="s">
        <v>1343</v>
      </c>
      <c r="H1014" s="1" t="s">
        <v>22</v>
      </c>
      <c r="I1014" s="1" t="s">
        <v>119</v>
      </c>
      <c r="J1014" s="1" t="s">
        <v>638</v>
      </c>
      <c r="K1014" s="1">
        <v>128</v>
      </c>
      <c r="L1014" s="1"/>
      <c r="M1014" s="1">
        <v>500</v>
      </c>
      <c r="N1014" s="1">
        <v>60</v>
      </c>
      <c r="O1014" s="1" t="s">
        <v>139</v>
      </c>
      <c r="P1014" s="1" t="s">
        <v>1485</v>
      </c>
      <c r="Q1014" s="1" t="b">
        <v>0</v>
      </c>
      <c r="R1014" s="1" t="s">
        <v>1486</v>
      </c>
      <c r="S1014" s="1"/>
      <c r="T1014" s="1"/>
      <c r="U1014" s="1"/>
      <c r="V1014" s="1"/>
      <c r="W1014" s="1" t="s">
        <v>2659</v>
      </c>
      <c r="X1014" s="1">
        <v>1</v>
      </c>
    </row>
    <row r="1015" spans="1:24" hidden="1" x14ac:dyDescent="0.35">
      <c r="A1015" s="1" t="s">
        <v>40</v>
      </c>
      <c r="B1015" s="1" t="s">
        <v>1187</v>
      </c>
      <c r="C1015" s="1" t="s">
        <v>2660</v>
      </c>
      <c r="D1015" s="1"/>
      <c r="E1015" s="1"/>
      <c r="F1015" s="1" t="s">
        <v>1484</v>
      </c>
      <c r="G1015" s="1" t="s">
        <v>1188</v>
      </c>
      <c r="H1015" s="1" t="s">
        <v>22</v>
      </c>
      <c r="I1015" s="1" t="s">
        <v>119</v>
      </c>
      <c r="J1015" s="1" t="s">
        <v>638</v>
      </c>
      <c r="K1015" s="1">
        <v>32</v>
      </c>
      <c r="L1015" s="1"/>
      <c r="M1015" s="1">
        <v>500</v>
      </c>
      <c r="N1015" s="1">
        <v>60</v>
      </c>
      <c r="O1015" s="1" t="s">
        <v>139</v>
      </c>
      <c r="P1015" s="1" t="s">
        <v>1485</v>
      </c>
      <c r="Q1015" s="1" t="b">
        <v>0</v>
      </c>
      <c r="R1015" s="1" t="s">
        <v>1486</v>
      </c>
      <c r="S1015" s="1"/>
      <c r="T1015" s="1"/>
      <c r="U1015" s="1"/>
      <c r="V1015" s="1"/>
      <c r="W1015" s="1" t="s">
        <v>1194</v>
      </c>
      <c r="X1015" s="1">
        <v>1</v>
      </c>
    </row>
    <row r="1016" spans="1:24" hidden="1" x14ac:dyDescent="0.35">
      <c r="A1016" s="1" t="s">
        <v>40</v>
      </c>
      <c r="B1016" s="1" t="s">
        <v>1187</v>
      </c>
      <c r="C1016" s="1" t="s">
        <v>2661</v>
      </c>
      <c r="D1016" s="1"/>
      <c r="E1016" s="1"/>
      <c r="F1016" s="1" t="s">
        <v>1502</v>
      </c>
      <c r="G1016" s="1" t="s">
        <v>1343</v>
      </c>
      <c r="H1016" s="1" t="s">
        <v>22</v>
      </c>
      <c r="I1016" s="1" t="s">
        <v>119</v>
      </c>
      <c r="J1016" s="1" t="s">
        <v>638</v>
      </c>
      <c r="K1016" s="1">
        <v>32</v>
      </c>
      <c r="L1016" s="1"/>
      <c r="M1016" s="1">
        <v>500</v>
      </c>
      <c r="N1016" s="1">
        <v>60</v>
      </c>
      <c r="O1016" s="1" t="s">
        <v>139</v>
      </c>
      <c r="P1016" s="1" t="s">
        <v>1485</v>
      </c>
      <c r="Q1016" s="1" t="b">
        <v>0</v>
      </c>
      <c r="R1016" s="1" t="s">
        <v>1486</v>
      </c>
      <c r="S1016" s="1"/>
      <c r="T1016" s="1"/>
      <c r="U1016" s="1"/>
      <c r="V1016" s="1"/>
      <c r="W1016" s="1" t="s">
        <v>1194</v>
      </c>
      <c r="X1016" s="1">
        <v>1</v>
      </c>
    </row>
  </sheetData>
  <conditionalFormatting sqref="D2:D100">
    <cfRule type="containsText" dxfId="144" priority="2" operator="containsText" text="">
      <formula>NOT(ISERROR(SEARCH("",D2)))</formula>
    </cfRule>
  </conditionalFormatting>
  <conditionalFormatting sqref="F1:F1048576">
    <cfRule type="containsText" dxfId="143" priority="1" operator="containsText" text="Unattached">
      <formula>NOT(ISERROR(SEARCH("Unattached",F1)))</formula>
    </cfRule>
  </conditionalFormatting>
  <hyperlinks>
    <hyperlink ref="F1" r:id="rId1" xr:uid="{00000000-0004-0000-0900-000000000000}"/>
  </hyperlinks>
  <pageMargins left="0.7" right="0.7" top="0.75" bottom="0.75" header="0.3" footer="0.3"/>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283"/>
  <sheetViews>
    <sheetView workbookViewId="0"/>
  </sheetViews>
  <sheetFormatPr baseColWidth="10" defaultColWidth="8.90625" defaultRowHeight="14.5" x14ac:dyDescent="0.35"/>
  <cols>
    <col min="1" max="1" width="17.54296875" customWidth="1"/>
    <col min="2" max="2" width="79.6328125" customWidth="1"/>
    <col min="3" max="3" width="45.81640625" customWidth="1"/>
    <col min="4" max="4" width="11.08984375" customWidth="1"/>
    <col min="5" max="5" width="17.81640625" customWidth="1"/>
    <col min="6" max="6" width="15.1796875" customWidth="1"/>
    <col min="7" max="7" width="12.453125" customWidth="1"/>
    <col min="8" max="8" width="83" customWidth="1"/>
    <col min="9" max="9" width="11.6328125" customWidth="1"/>
    <col min="10" max="10" width="9.36328125" customWidth="1"/>
    <col min="11" max="11" width="10.08984375" customWidth="1"/>
    <col min="12" max="12" width="11.08984375" customWidth="1"/>
    <col min="13" max="13" width="70" style="10" customWidth="1"/>
    <col min="14" max="14" width="13.90625" customWidth="1"/>
    <col min="15" max="15" width="70" style="10" customWidth="1"/>
    <col min="16" max="16" width="32" customWidth="1"/>
    <col min="17" max="18" width="70" style="10" customWidth="1"/>
    <col min="19" max="19" width="19.81640625" customWidth="1"/>
    <col min="20" max="20" width="26" customWidth="1"/>
    <col min="21" max="21" width="27.08984375" customWidth="1"/>
    <col min="22" max="22" width="13.6328125" customWidth="1"/>
  </cols>
  <sheetData>
    <row r="1" spans="1:22" x14ac:dyDescent="0.35">
      <c r="A1" s="1" t="s">
        <v>0</v>
      </c>
      <c r="B1" s="1" t="s">
        <v>1</v>
      </c>
      <c r="C1" s="1" t="s">
        <v>2</v>
      </c>
      <c r="D1" s="1" t="s">
        <v>3</v>
      </c>
      <c r="E1" s="1" t="s">
        <v>4</v>
      </c>
      <c r="F1" s="1" t="s">
        <v>5</v>
      </c>
      <c r="G1" s="1" t="s">
        <v>3481</v>
      </c>
      <c r="H1" s="1" t="s">
        <v>4787</v>
      </c>
      <c r="I1" s="1" t="s">
        <v>4788</v>
      </c>
      <c r="J1" s="1" t="s">
        <v>4789</v>
      </c>
      <c r="K1" s="1" t="s">
        <v>4790</v>
      </c>
      <c r="L1" s="1" t="s">
        <v>2797</v>
      </c>
      <c r="M1" s="10" t="s">
        <v>4791</v>
      </c>
      <c r="N1" s="1" t="s">
        <v>4792</v>
      </c>
      <c r="O1" s="10" t="s">
        <v>4793</v>
      </c>
      <c r="P1" s="1" t="s">
        <v>4794</v>
      </c>
      <c r="Q1" s="10" t="s">
        <v>4795</v>
      </c>
      <c r="R1" s="10" t="s">
        <v>4796</v>
      </c>
      <c r="S1" s="1" t="s">
        <v>4797</v>
      </c>
      <c r="T1" s="1" t="s">
        <v>4798</v>
      </c>
      <c r="U1" s="1" t="s">
        <v>4799</v>
      </c>
      <c r="V1" s="1" t="s">
        <v>18</v>
      </c>
    </row>
    <row r="2" spans="1:22" x14ac:dyDescent="0.35">
      <c r="A2" s="1" t="s">
        <v>153</v>
      </c>
      <c r="B2" s="1" t="s">
        <v>732</v>
      </c>
      <c r="C2" s="1" t="s">
        <v>740</v>
      </c>
      <c r="D2" s="1" t="s">
        <v>22</v>
      </c>
      <c r="E2" s="1"/>
      <c r="F2" s="1"/>
      <c r="G2" s="1" t="b">
        <v>0</v>
      </c>
      <c r="H2" s="1"/>
      <c r="I2" s="1"/>
      <c r="J2" s="1"/>
      <c r="K2" s="1" t="s">
        <v>119</v>
      </c>
      <c r="L2" s="1" t="s">
        <v>119</v>
      </c>
      <c r="M2" s="10" t="s">
        <v>119</v>
      </c>
      <c r="N2" s="1" t="s">
        <v>119</v>
      </c>
      <c r="O2" s="10" t="s">
        <v>119</v>
      </c>
      <c r="P2" s="1" t="s">
        <v>119</v>
      </c>
      <c r="Q2" s="10" t="s">
        <v>4800</v>
      </c>
      <c r="S2" s="1" t="b">
        <v>0</v>
      </c>
      <c r="T2" s="1" t="s">
        <v>4801</v>
      </c>
      <c r="U2" s="1" t="s">
        <v>4801</v>
      </c>
      <c r="V2" s="1">
        <v>1</v>
      </c>
    </row>
    <row r="3" spans="1:22" x14ac:dyDescent="0.35">
      <c r="A3" s="1" t="s">
        <v>153</v>
      </c>
      <c r="B3" s="1" t="s">
        <v>3723</v>
      </c>
      <c r="C3" s="1" t="s">
        <v>4802</v>
      </c>
      <c r="D3" s="1" t="s">
        <v>22</v>
      </c>
      <c r="E3" s="1"/>
      <c r="F3" s="1"/>
      <c r="G3" s="1" t="b">
        <v>1</v>
      </c>
      <c r="H3" s="1" t="s">
        <v>4803</v>
      </c>
      <c r="I3" s="1" t="s">
        <v>4804</v>
      </c>
      <c r="J3" s="1" t="s">
        <v>4805</v>
      </c>
      <c r="K3" s="1">
        <v>300</v>
      </c>
      <c r="L3" s="1" t="s">
        <v>4806</v>
      </c>
      <c r="M3" s="10" t="s">
        <v>4807</v>
      </c>
      <c r="N3" s="1" t="s">
        <v>4807</v>
      </c>
      <c r="O3" s="10" t="s">
        <v>4807</v>
      </c>
      <c r="P3" s="1">
        <v>3389</v>
      </c>
      <c r="Q3" s="10" t="s">
        <v>4800</v>
      </c>
      <c r="S3" s="1" t="b">
        <v>0</v>
      </c>
      <c r="T3" s="1" t="s">
        <v>4801</v>
      </c>
      <c r="U3" s="1" t="s">
        <v>4801</v>
      </c>
      <c r="V3" s="1">
        <v>1</v>
      </c>
    </row>
    <row r="4" spans="1:22" x14ac:dyDescent="0.35">
      <c r="A4" s="1" t="s">
        <v>153</v>
      </c>
      <c r="B4" s="1" t="s">
        <v>3723</v>
      </c>
      <c r="C4" s="1" t="s">
        <v>4802</v>
      </c>
      <c r="D4" s="1" t="s">
        <v>22</v>
      </c>
      <c r="E4" s="1"/>
      <c r="F4" s="1"/>
      <c r="G4" s="1" t="b">
        <v>1</v>
      </c>
      <c r="H4" s="1" t="s">
        <v>4808</v>
      </c>
      <c r="I4" s="1" t="s">
        <v>4804</v>
      </c>
      <c r="J4" s="1" t="s">
        <v>4805</v>
      </c>
      <c r="K4" s="1">
        <v>320</v>
      </c>
      <c r="L4" s="1" t="s">
        <v>4806</v>
      </c>
      <c r="M4" s="10" t="s">
        <v>4807</v>
      </c>
      <c r="N4" s="1" t="s">
        <v>4807</v>
      </c>
      <c r="O4" s="10" t="s">
        <v>4807</v>
      </c>
      <c r="P4" s="1">
        <v>22</v>
      </c>
      <c r="Q4" s="10" t="s">
        <v>4800</v>
      </c>
      <c r="S4" s="1" t="b">
        <v>0</v>
      </c>
      <c r="T4" s="1" t="s">
        <v>4801</v>
      </c>
      <c r="U4" s="1" t="s">
        <v>4801</v>
      </c>
      <c r="V4" s="1">
        <v>0</v>
      </c>
    </row>
    <row r="5" spans="1:22" x14ac:dyDescent="0.35">
      <c r="A5" s="1" t="s">
        <v>153</v>
      </c>
      <c r="B5" s="1" t="s">
        <v>744</v>
      </c>
      <c r="C5" s="1" t="s">
        <v>4809</v>
      </c>
      <c r="D5" s="1" t="s">
        <v>86</v>
      </c>
      <c r="E5" s="1"/>
      <c r="F5" s="1"/>
      <c r="G5" s="1" t="b">
        <v>1</v>
      </c>
      <c r="H5" s="1"/>
      <c r="I5" s="1"/>
      <c r="J5" s="1"/>
      <c r="K5" s="1" t="s">
        <v>119</v>
      </c>
      <c r="L5" s="1" t="s">
        <v>119</v>
      </c>
      <c r="M5" s="10" t="s">
        <v>119</v>
      </c>
      <c r="N5" s="1" t="s">
        <v>119</v>
      </c>
      <c r="O5" s="10" t="s">
        <v>119</v>
      </c>
      <c r="P5" s="1" t="s">
        <v>119</v>
      </c>
      <c r="Q5" s="10" t="s">
        <v>4800</v>
      </c>
      <c r="S5" s="1" t="b">
        <v>0</v>
      </c>
      <c r="T5" s="1" t="s">
        <v>4801</v>
      </c>
      <c r="U5" s="1" t="s">
        <v>4801</v>
      </c>
      <c r="V5" s="1">
        <v>1</v>
      </c>
    </row>
    <row r="6" spans="1:22" x14ac:dyDescent="0.35">
      <c r="A6" s="1" t="s">
        <v>153</v>
      </c>
      <c r="B6" s="1" t="s">
        <v>744</v>
      </c>
      <c r="C6" s="1" t="s">
        <v>749</v>
      </c>
      <c r="D6" s="1" t="s">
        <v>86</v>
      </c>
      <c r="E6" s="1"/>
      <c r="F6" s="1"/>
      <c r="G6" s="1" t="b">
        <v>0</v>
      </c>
      <c r="H6" s="1"/>
      <c r="I6" s="1"/>
      <c r="J6" s="1"/>
      <c r="K6" s="1" t="s">
        <v>119</v>
      </c>
      <c r="L6" s="1" t="s">
        <v>119</v>
      </c>
      <c r="M6" s="10" t="s">
        <v>119</v>
      </c>
      <c r="N6" s="1" t="s">
        <v>119</v>
      </c>
      <c r="O6" s="10" t="s">
        <v>119</v>
      </c>
      <c r="P6" s="1" t="s">
        <v>119</v>
      </c>
      <c r="Q6" s="10" t="s">
        <v>4810</v>
      </c>
      <c r="S6" s="1" t="b">
        <v>0</v>
      </c>
      <c r="T6" s="1" t="s">
        <v>4801</v>
      </c>
      <c r="U6" s="1" t="s">
        <v>4801</v>
      </c>
      <c r="V6" s="1">
        <v>1</v>
      </c>
    </row>
    <row r="7" spans="1:22" x14ac:dyDescent="0.35">
      <c r="A7" s="1" t="s">
        <v>153</v>
      </c>
      <c r="B7" s="1" t="s">
        <v>744</v>
      </c>
      <c r="C7" s="1" t="s">
        <v>850</v>
      </c>
      <c r="D7" s="1" t="s">
        <v>22</v>
      </c>
      <c r="E7" s="1"/>
      <c r="F7" s="1"/>
      <c r="G7" s="1" t="b">
        <v>0</v>
      </c>
      <c r="H7" s="1"/>
      <c r="I7" s="1"/>
      <c r="J7" s="1"/>
      <c r="K7" s="1" t="s">
        <v>119</v>
      </c>
      <c r="L7" s="1" t="s">
        <v>119</v>
      </c>
      <c r="M7" s="10" t="s">
        <v>119</v>
      </c>
      <c r="N7" s="1" t="s">
        <v>119</v>
      </c>
      <c r="O7" s="10" t="s">
        <v>119</v>
      </c>
      <c r="P7" s="1" t="s">
        <v>119</v>
      </c>
      <c r="Q7" s="10" t="s">
        <v>4811</v>
      </c>
      <c r="S7" s="1" t="b">
        <v>0</v>
      </c>
      <c r="T7" s="1" t="s">
        <v>4801</v>
      </c>
      <c r="U7" s="1" t="s">
        <v>4801</v>
      </c>
      <c r="V7" s="1">
        <v>1</v>
      </c>
    </row>
    <row r="8" spans="1:22" ht="29" x14ac:dyDescent="0.35">
      <c r="A8" s="1" t="s">
        <v>153</v>
      </c>
      <c r="B8" s="1" t="s">
        <v>624</v>
      </c>
      <c r="C8" s="1" t="s">
        <v>772</v>
      </c>
      <c r="D8" s="1" t="s">
        <v>22</v>
      </c>
      <c r="E8" s="1"/>
      <c r="F8" s="1"/>
      <c r="G8" s="1" t="b">
        <v>0</v>
      </c>
      <c r="H8" s="1" t="s">
        <v>4812</v>
      </c>
      <c r="I8" s="1" t="s">
        <v>4804</v>
      </c>
      <c r="J8" s="1" t="s">
        <v>4805</v>
      </c>
      <c r="K8" s="1">
        <v>100</v>
      </c>
      <c r="L8" s="1" t="s">
        <v>4807</v>
      </c>
      <c r="M8" s="10" t="s">
        <v>4807</v>
      </c>
      <c r="N8" s="1" t="s">
        <v>4807</v>
      </c>
      <c r="O8" s="10" t="s">
        <v>4807</v>
      </c>
      <c r="P8" s="1" t="s">
        <v>4807</v>
      </c>
      <c r="Q8" s="10" t="s">
        <v>4813</v>
      </c>
      <c r="S8" s="1" t="b">
        <v>0</v>
      </c>
      <c r="T8" s="1" t="s">
        <v>4801</v>
      </c>
      <c r="U8" s="1" t="s">
        <v>4801</v>
      </c>
      <c r="V8" s="1">
        <v>1</v>
      </c>
    </row>
    <row r="9" spans="1:22" ht="29" x14ac:dyDescent="0.35">
      <c r="A9" s="1" t="s">
        <v>153</v>
      </c>
      <c r="B9" s="1" t="s">
        <v>624</v>
      </c>
      <c r="C9" s="1" t="s">
        <v>772</v>
      </c>
      <c r="D9" s="1" t="s">
        <v>22</v>
      </c>
      <c r="E9" s="1"/>
      <c r="F9" s="1"/>
      <c r="G9" s="1" t="b">
        <v>0</v>
      </c>
      <c r="H9" s="1" t="s">
        <v>4814</v>
      </c>
      <c r="I9" s="1" t="s">
        <v>4815</v>
      </c>
      <c r="J9" s="1" t="s">
        <v>4805</v>
      </c>
      <c r="K9" s="1">
        <v>105</v>
      </c>
      <c r="L9" s="1" t="s">
        <v>4807</v>
      </c>
      <c r="M9" s="10" t="s">
        <v>4807</v>
      </c>
      <c r="N9" s="1" t="s">
        <v>4807</v>
      </c>
      <c r="O9" s="10" t="s">
        <v>4807</v>
      </c>
      <c r="P9" s="1" t="s">
        <v>4807</v>
      </c>
      <c r="Q9" s="10" t="s">
        <v>4813</v>
      </c>
      <c r="S9" s="1" t="b">
        <v>0</v>
      </c>
      <c r="T9" s="1" t="s">
        <v>4801</v>
      </c>
      <c r="U9" s="1" t="s">
        <v>4801</v>
      </c>
      <c r="V9" s="1">
        <v>0</v>
      </c>
    </row>
    <row r="10" spans="1:22" ht="29" x14ac:dyDescent="0.35">
      <c r="A10" s="1" t="s">
        <v>153</v>
      </c>
      <c r="B10" s="1" t="s">
        <v>624</v>
      </c>
      <c r="C10" s="1" t="s">
        <v>4816</v>
      </c>
      <c r="D10" s="1" t="s">
        <v>22</v>
      </c>
      <c r="E10" s="1"/>
      <c r="F10" s="1"/>
      <c r="G10" s="1" t="b">
        <v>1</v>
      </c>
      <c r="H10" s="1"/>
      <c r="I10" s="1"/>
      <c r="J10" s="1"/>
      <c r="K10" s="1" t="s">
        <v>119</v>
      </c>
      <c r="L10" s="1" t="s">
        <v>119</v>
      </c>
      <c r="M10" s="10" t="s">
        <v>119</v>
      </c>
      <c r="N10" s="1" t="s">
        <v>119</v>
      </c>
      <c r="O10" s="10" t="s">
        <v>119</v>
      </c>
      <c r="P10" s="1" t="s">
        <v>119</v>
      </c>
      <c r="Q10" s="10" t="s">
        <v>4813</v>
      </c>
      <c r="S10" s="1" t="b">
        <v>0</v>
      </c>
      <c r="T10" s="1" t="s">
        <v>4801</v>
      </c>
      <c r="U10" s="1" t="s">
        <v>4801</v>
      </c>
      <c r="V10" s="1">
        <v>1</v>
      </c>
    </row>
    <row r="11" spans="1:22" x14ac:dyDescent="0.35">
      <c r="A11" s="1" t="s">
        <v>153</v>
      </c>
      <c r="B11" s="1" t="s">
        <v>624</v>
      </c>
      <c r="C11" s="1" t="s">
        <v>707</v>
      </c>
      <c r="D11" s="1" t="s">
        <v>22</v>
      </c>
      <c r="E11" s="1"/>
      <c r="F11" s="1"/>
      <c r="G11" s="1" t="b">
        <v>0</v>
      </c>
      <c r="H11" s="1" t="s">
        <v>4817</v>
      </c>
      <c r="I11" s="1" t="s">
        <v>4804</v>
      </c>
      <c r="J11" s="1" t="s">
        <v>4805</v>
      </c>
      <c r="K11" s="1">
        <v>100</v>
      </c>
      <c r="L11" s="1" t="s">
        <v>4807</v>
      </c>
      <c r="M11" s="10" t="s">
        <v>4818</v>
      </c>
      <c r="N11" s="1">
        <v>53</v>
      </c>
      <c r="O11" s="10" t="s">
        <v>709</v>
      </c>
      <c r="P11" s="1">
        <v>53</v>
      </c>
      <c r="Q11" s="10" t="s">
        <v>4819</v>
      </c>
      <c r="S11" s="1" t="b">
        <v>0</v>
      </c>
      <c r="T11" s="1" t="s">
        <v>4801</v>
      </c>
      <c r="U11" s="1" t="s">
        <v>4801</v>
      </c>
      <c r="V11" s="1">
        <v>1</v>
      </c>
    </row>
    <row r="12" spans="1:22" x14ac:dyDescent="0.35">
      <c r="A12" s="1" t="s">
        <v>153</v>
      </c>
      <c r="B12" s="1" t="s">
        <v>624</v>
      </c>
      <c r="C12" s="1" t="s">
        <v>707</v>
      </c>
      <c r="D12" s="1" t="s">
        <v>22</v>
      </c>
      <c r="E12" s="1"/>
      <c r="F12" s="1"/>
      <c r="G12" s="1" t="b">
        <v>0</v>
      </c>
      <c r="H12" s="1" t="s">
        <v>4820</v>
      </c>
      <c r="I12" s="1" t="s">
        <v>4804</v>
      </c>
      <c r="J12" s="1" t="s">
        <v>4821</v>
      </c>
      <c r="K12" s="1">
        <v>110</v>
      </c>
      <c r="L12" s="1" t="s">
        <v>4807</v>
      </c>
      <c r="M12" s="10" t="s">
        <v>4818</v>
      </c>
      <c r="N12" s="1" t="s">
        <v>4807</v>
      </c>
      <c r="O12" s="10" t="s">
        <v>4807</v>
      </c>
      <c r="P12" s="1" t="s">
        <v>4807</v>
      </c>
      <c r="Q12" s="10" t="s">
        <v>4819</v>
      </c>
      <c r="S12" s="1" t="b">
        <v>0</v>
      </c>
      <c r="T12" s="1" t="s">
        <v>4801</v>
      </c>
      <c r="U12" s="1" t="s">
        <v>4801</v>
      </c>
      <c r="V12" s="1">
        <v>0</v>
      </c>
    </row>
    <row r="13" spans="1:22" x14ac:dyDescent="0.35">
      <c r="A13" s="1" t="s">
        <v>153</v>
      </c>
      <c r="B13" s="1" t="s">
        <v>624</v>
      </c>
      <c r="C13" s="1" t="s">
        <v>801</v>
      </c>
      <c r="D13" s="1" t="s">
        <v>22</v>
      </c>
      <c r="E13" s="1"/>
      <c r="F13" s="1"/>
      <c r="G13" s="1" t="b">
        <v>0</v>
      </c>
      <c r="H13" s="1"/>
      <c r="I13" s="1"/>
      <c r="J13" s="1"/>
      <c r="K13" s="1" t="s">
        <v>119</v>
      </c>
      <c r="L13" s="1" t="s">
        <v>119</v>
      </c>
      <c r="M13" s="10" t="s">
        <v>119</v>
      </c>
      <c r="N13" s="1" t="s">
        <v>119</v>
      </c>
      <c r="O13" s="10" t="s">
        <v>119</v>
      </c>
      <c r="P13" s="1" t="s">
        <v>119</v>
      </c>
      <c r="Q13" s="10" t="s">
        <v>4822</v>
      </c>
      <c r="S13" s="1" t="b">
        <v>0</v>
      </c>
      <c r="T13" s="1" t="s">
        <v>4801</v>
      </c>
      <c r="U13" s="1" t="s">
        <v>4801</v>
      </c>
      <c r="V13" s="1">
        <v>1</v>
      </c>
    </row>
    <row r="14" spans="1:22" x14ac:dyDescent="0.35">
      <c r="A14" s="1" t="s">
        <v>153</v>
      </c>
      <c r="B14" s="1" t="s">
        <v>624</v>
      </c>
      <c r="C14" s="1" t="s">
        <v>817</v>
      </c>
      <c r="D14" s="1" t="s">
        <v>22</v>
      </c>
      <c r="E14" s="1"/>
      <c r="F14" s="1"/>
      <c r="G14" s="1" t="b">
        <v>0</v>
      </c>
      <c r="H14" s="1"/>
      <c r="I14" s="1"/>
      <c r="J14" s="1"/>
      <c r="K14" s="1" t="s">
        <v>119</v>
      </c>
      <c r="L14" s="1" t="s">
        <v>119</v>
      </c>
      <c r="M14" s="10" t="s">
        <v>119</v>
      </c>
      <c r="N14" s="1" t="s">
        <v>119</v>
      </c>
      <c r="O14" s="10" t="s">
        <v>119</v>
      </c>
      <c r="P14" s="1" t="s">
        <v>119</v>
      </c>
      <c r="Q14" s="10" t="s">
        <v>4823</v>
      </c>
      <c r="S14" s="1" t="b">
        <v>0</v>
      </c>
      <c r="T14" s="1" t="s">
        <v>4801</v>
      </c>
      <c r="U14" s="1" t="s">
        <v>4801</v>
      </c>
      <c r="V14" s="1">
        <v>1</v>
      </c>
    </row>
    <row r="15" spans="1:22" x14ac:dyDescent="0.35">
      <c r="A15" s="1" t="s">
        <v>153</v>
      </c>
      <c r="B15" s="1" t="s">
        <v>624</v>
      </c>
      <c r="C15" s="1" t="s">
        <v>4824</v>
      </c>
      <c r="D15" s="1" t="s">
        <v>22</v>
      </c>
      <c r="E15" s="1"/>
      <c r="F15" s="1"/>
      <c r="G15" s="1" t="b">
        <v>1</v>
      </c>
      <c r="H15" s="1"/>
      <c r="I15" s="1"/>
      <c r="J15" s="1"/>
      <c r="K15" s="1" t="s">
        <v>119</v>
      </c>
      <c r="L15" s="1" t="s">
        <v>119</v>
      </c>
      <c r="M15" s="10" t="s">
        <v>119</v>
      </c>
      <c r="N15" s="1" t="s">
        <v>119</v>
      </c>
      <c r="O15" s="10" t="s">
        <v>119</v>
      </c>
      <c r="P15" s="1" t="s">
        <v>119</v>
      </c>
      <c r="Q15" s="10" t="s">
        <v>4823</v>
      </c>
      <c r="S15" s="1" t="b">
        <v>0</v>
      </c>
      <c r="T15" s="1" t="s">
        <v>4801</v>
      </c>
      <c r="U15" s="1" t="s">
        <v>4801</v>
      </c>
      <c r="V15" s="1">
        <v>1</v>
      </c>
    </row>
    <row r="16" spans="1:22" x14ac:dyDescent="0.35">
      <c r="A16" s="1" t="s">
        <v>153</v>
      </c>
      <c r="B16" s="1" t="s">
        <v>624</v>
      </c>
      <c r="C16" s="1" t="s">
        <v>4825</v>
      </c>
      <c r="D16" s="1" t="s">
        <v>22</v>
      </c>
      <c r="E16" s="1"/>
      <c r="F16" s="1"/>
      <c r="G16" s="1" t="b">
        <v>1</v>
      </c>
      <c r="H16" s="1"/>
      <c r="I16" s="1"/>
      <c r="J16" s="1"/>
      <c r="K16" s="1" t="s">
        <v>119</v>
      </c>
      <c r="L16" s="1" t="s">
        <v>119</v>
      </c>
      <c r="M16" s="10" t="s">
        <v>119</v>
      </c>
      <c r="N16" s="1" t="s">
        <v>119</v>
      </c>
      <c r="O16" s="10" t="s">
        <v>119</v>
      </c>
      <c r="P16" s="1" t="s">
        <v>119</v>
      </c>
      <c r="Q16" s="10" t="s">
        <v>4823</v>
      </c>
      <c r="S16" s="1" t="b">
        <v>0</v>
      </c>
      <c r="T16" s="1" t="s">
        <v>4801</v>
      </c>
      <c r="U16" s="1" t="s">
        <v>4801</v>
      </c>
      <c r="V16" s="1">
        <v>1</v>
      </c>
    </row>
    <row r="17" spans="1:22" x14ac:dyDescent="0.35">
      <c r="A17" s="1" t="s">
        <v>153</v>
      </c>
      <c r="B17" s="1" t="s">
        <v>624</v>
      </c>
      <c r="C17" s="1" t="s">
        <v>4826</v>
      </c>
      <c r="D17" s="1" t="s">
        <v>22</v>
      </c>
      <c r="E17" s="1"/>
      <c r="F17" s="1"/>
      <c r="G17" s="1" t="b">
        <v>1</v>
      </c>
      <c r="H17" s="1"/>
      <c r="I17" s="1"/>
      <c r="J17" s="1"/>
      <c r="K17" s="1" t="s">
        <v>119</v>
      </c>
      <c r="L17" s="1" t="s">
        <v>119</v>
      </c>
      <c r="M17" s="10" t="s">
        <v>119</v>
      </c>
      <c r="N17" s="1" t="s">
        <v>119</v>
      </c>
      <c r="O17" s="10" t="s">
        <v>119</v>
      </c>
      <c r="P17" s="1" t="s">
        <v>119</v>
      </c>
      <c r="Q17" s="10" t="s">
        <v>4823</v>
      </c>
      <c r="S17" s="1" t="b">
        <v>0</v>
      </c>
      <c r="T17" s="1" t="s">
        <v>4801</v>
      </c>
      <c r="U17" s="1" t="s">
        <v>4801</v>
      </c>
      <c r="V17" s="1">
        <v>1</v>
      </c>
    </row>
    <row r="18" spans="1:22" x14ac:dyDescent="0.35">
      <c r="A18" s="1" t="s">
        <v>153</v>
      </c>
      <c r="B18" s="1" t="s">
        <v>624</v>
      </c>
      <c r="C18" s="1" t="s">
        <v>4827</v>
      </c>
      <c r="D18" s="1" t="s">
        <v>22</v>
      </c>
      <c r="E18" s="1"/>
      <c r="F18" s="1"/>
      <c r="G18" s="1" t="b">
        <v>1</v>
      </c>
      <c r="H18" s="1"/>
      <c r="I18" s="1"/>
      <c r="J18" s="1"/>
      <c r="K18" s="1" t="s">
        <v>119</v>
      </c>
      <c r="L18" s="1" t="s">
        <v>119</v>
      </c>
      <c r="M18" s="10" t="s">
        <v>119</v>
      </c>
      <c r="N18" s="1" t="s">
        <v>119</v>
      </c>
      <c r="O18" s="10" t="s">
        <v>119</v>
      </c>
      <c r="P18" s="1" t="s">
        <v>119</v>
      </c>
      <c r="Q18" s="10" t="s">
        <v>4823</v>
      </c>
      <c r="S18" s="1" t="b">
        <v>0</v>
      </c>
      <c r="T18" s="1" t="s">
        <v>4801</v>
      </c>
      <c r="U18" s="1" t="s">
        <v>4801</v>
      </c>
      <c r="V18" s="1">
        <v>1</v>
      </c>
    </row>
    <row r="19" spans="1:22" x14ac:dyDescent="0.35">
      <c r="A19" s="1" t="s">
        <v>153</v>
      </c>
      <c r="B19" s="1" t="s">
        <v>624</v>
      </c>
      <c r="C19" s="1" t="s">
        <v>834</v>
      </c>
      <c r="D19" s="1" t="s">
        <v>22</v>
      </c>
      <c r="E19" s="1"/>
      <c r="F19" s="1"/>
      <c r="G19" s="1" t="b">
        <v>0</v>
      </c>
      <c r="H19" s="1"/>
      <c r="I19" s="1"/>
      <c r="J19" s="1"/>
      <c r="K19" s="1" t="s">
        <v>119</v>
      </c>
      <c r="L19" s="1" t="s">
        <v>119</v>
      </c>
      <c r="M19" s="10" t="s">
        <v>119</v>
      </c>
      <c r="N19" s="1" t="s">
        <v>119</v>
      </c>
      <c r="O19" s="10" t="s">
        <v>119</v>
      </c>
      <c r="P19" s="1" t="s">
        <v>119</v>
      </c>
      <c r="Q19" s="10" t="s">
        <v>4828</v>
      </c>
      <c r="S19" s="1" t="b">
        <v>0</v>
      </c>
      <c r="T19" s="1" t="s">
        <v>4801</v>
      </c>
      <c r="U19" s="1" t="s">
        <v>4801</v>
      </c>
      <c r="V19" s="1">
        <v>1</v>
      </c>
    </row>
    <row r="20" spans="1:22" x14ac:dyDescent="0.35">
      <c r="A20" s="1" t="s">
        <v>153</v>
      </c>
      <c r="B20" s="1" t="s">
        <v>624</v>
      </c>
      <c r="C20" s="1" t="s">
        <v>840</v>
      </c>
      <c r="D20" s="1" t="s">
        <v>22</v>
      </c>
      <c r="E20" s="1"/>
      <c r="F20" s="1"/>
      <c r="G20" s="1" t="b">
        <v>0</v>
      </c>
      <c r="H20" s="1" t="s">
        <v>4808</v>
      </c>
      <c r="I20" s="1" t="s">
        <v>4804</v>
      </c>
      <c r="J20" s="1" t="s">
        <v>4805</v>
      </c>
      <c r="K20" s="1">
        <v>300</v>
      </c>
      <c r="L20" s="1" t="s">
        <v>4806</v>
      </c>
      <c r="M20" s="10" t="s">
        <v>4807</v>
      </c>
      <c r="N20" s="1" t="s">
        <v>4807</v>
      </c>
      <c r="O20" s="10" t="s">
        <v>4807</v>
      </c>
      <c r="P20" s="1">
        <v>22</v>
      </c>
      <c r="Q20" s="10" t="s">
        <v>4829</v>
      </c>
      <c r="S20" s="1" t="b">
        <v>0</v>
      </c>
      <c r="T20" s="1" t="s">
        <v>4801</v>
      </c>
      <c r="U20" s="1" t="s">
        <v>4801</v>
      </c>
      <c r="V20" s="1">
        <v>1</v>
      </c>
    </row>
    <row r="21" spans="1:22" x14ac:dyDescent="0.35">
      <c r="A21" s="1" t="s">
        <v>153</v>
      </c>
      <c r="B21" s="1" t="s">
        <v>624</v>
      </c>
      <c r="C21" s="1" t="s">
        <v>840</v>
      </c>
      <c r="D21" s="1" t="s">
        <v>22</v>
      </c>
      <c r="E21" s="1"/>
      <c r="F21" s="1"/>
      <c r="G21" s="1" t="b">
        <v>0</v>
      </c>
      <c r="H21" s="1" t="s">
        <v>4830</v>
      </c>
      <c r="I21" s="1" t="s">
        <v>4804</v>
      </c>
      <c r="J21" s="1" t="s">
        <v>4805</v>
      </c>
      <c r="K21" s="1">
        <v>310</v>
      </c>
      <c r="L21" s="1" t="s">
        <v>4807</v>
      </c>
      <c r="M21" s="10" t="s">
        <v>4807</v>
      </c>
      <c r="N21" s="1" t="s">
        <v>4807</v>
      </c>
      <c r="O21" s="10" t="s">
        <v>4807</v>
      </c>
      <c r="P21" s="1">
        <v>7071</v>
      </c>
      <c r="Q21" s="10" t="s">
        <v>4829</v>
      </c>
      <c r="S21" s="1" t="b">
        <v>0</v>
      </c>
      <c r="T21" s="1" t="s">
        <v>4801</v>
      </c>
      <c r="U21" s="1" t="s">
        <v>4801</v>
      </c>
      <c r="V21" s="1">
        <v>0</v>
      </c>
    </row>
    <row r="22" spans="1:22" x14ac:dyDescent="0.35">
      <c r="A22" s="1" t="s">
        <v>153</v>
      </c>
      <c r="B22" s="1" t="s">
        <v>624</v>
      </c>
      <c r="C22" s="1" t="s">
        <v>840</v>
      </c>
      <c r="D22" s="1" t="s">
        <v>22</v>
      </c>
      <c r="E22" s="1"/>
      <c r="F22" s="1"/>
      <c r="G22" s="1" t="b">
        <v>0</v>
      </c>
      <c r="H22" s="1" t="s">
        <v>4831</v>
      </c>
      <c r="I22" s="1" t="s">
        <v>4815</v>
      </c>
      <c r="J22" s="1" t="s">
        <v>4805</v>
      </c>
      <c r="K22" s="1">
        <v>100</v>
      </c>
      <c r="L22" s="1" t="s">
        <v>4807</v>
      </c>
      <c r="M22" s="10" t="s">
        <v>4807</v>
      </c>
      <c r="N22" s="1" t="s">
        <v>4807</v>
      </c>
      <c r="O22" s="10" t="s">
        <v>4807</v>
      </c>
      <c r="P22" s="1">
        <v>7071</v>
      </c>
      <c r="Q22" s="10" t="s">
        <v>4829</v>
      </c>
      <c r="S22" s="1" t="b">
        <v>0</v>
      </c>
      <c r="T22" s="1" t="s">
        <v>4801</v>
      </c>
      <c r="U22" s="1" t="s">
        <v>4801</v>
      </c>
      <c r="V22" s="1">
        <v>0</v>
      </c>
    </row>
    <row r="23" spans="1:22" x14ac:dyDescent="0.35">
      <c r="A23" s="1" t="s">
        <v>153</v>
      </c>
      <c r="B23" s="1" t="s">
        <v>624</v>
      </c>
      <c r="C23" s="1" t="s">
        <v>716</v>
      </c>
      <c r="D23" s="1" t="s">
        <v>22</v>
      </c>
      <c r="E23" s="1"/>
      <c r="F23" s="1"/>
      <c r="G23" s="1" t="b">
        <v>0</v>
      </c>
      <c r="H23" s="1"/>
      <c r="I23" s="1"/>
      <c r="J23" s="1"/>
      <c r="K23" s="1" t="s">
        <v>119</v>
      </c>
      <c r="L23" s="1" t="s">
        <v>119</v>
      </c>
      <c r="M23" s="10" t="s">
        <v>119</v>
      </c>
      <c r="N23" s="1" t="s">
        <v>119</v>
      </c>
      <c r="O23" s="10" t="s">
        <v>119</v>
      </c>
      <c r="P23" s="1" t="s">
        <v>119</v>
      </c>
      <c r="Q23" s="10" t="s">
        <v>4832</v>
      </c>
      <c r="S23" s="1" t="b">
        <v>0</v>
      </c>
      <c r="T23" s="1" t="s">
        <v>4801</v>
      </c>
      <c r="U23" s="1" t="s">
        <v>4801</v>
      </c>
      <c r="V23" s="1">
        <v>1</v>
      </c>
    </row>
    <row r="24" spans="1:22" x14ac:dyDescent="0.35">
      <c r="A24" s="1" t="s">
        <v>153</v>
      </c>
      <c r="B24" s="1" t="s">
        <v>624</v>
      </c>
      <c r="C24" s="1" t="s">
        <v>850</v>
      </c>
      <c r="D24" s="1" t="s">
        <v>22</v>
      </c>
      <c r="E24" s="1"/>
      <c r="F24" s="1"/>
      <c r="G24" s="1" t="b">
        <v>0</v>
      </c>
      <c r="H24" s="1"/>
      <c r="I24" s="1"/>
      <c r="J24" s="1"/>
      <c r="K24" s="1" t="s">
        <v>119</v>
      </c>
      <c r="L24" s="1" t="s">
        <v>119</v>
      </c>
      <c r="M24" s="10" t="s">
        <v>119</v>
      </c>
      <c r="N24" s="1" t="s">
        <v>119</v>
      </c>
      <c r="O24" s="10" t="s">
        <v>119</v>
      </c>
      <c r="P24" s="1" t="s">
        <v>119</v>
      </c>
      <c r="Q24" s="10" t="s">
        <v>4833</v>
      </c>
      <c r="S24" s="1" t="b">
        <v>0</v>
      </c>
      <c r="T24" s="1" t="s">
        <v>4801</v>
      </c>
      <c r="U24" s="1" t="s">
        <v>4801</v>
      </c>
      <c r="V24" s="1">
        <v>1</v>
      </c>
    </row>
    <row r="25" spans="1:22" x14ac:dyDescent="0.35">
      <c r="A25" s="1" t="s">
        <v>153</v>
      </c>
      <c r="B25" s="1" t="s">
        <v>624</v>
      </c>
      <c r="C25" s="1" t="s">
        <v>4834</v>
      </c>
      <c r="D25" s="1" t="s">
        <v>22</v>
      </c>
      <c r="E25" s="1"/>
      <c r="F25" s="1"/>
      <c r="G25" s="1" t="b">
        <v>1</v>
      </c>
      <c r="H25" s="1"/>
      <c r="I25" s="1"/>
      <c r="J25" s="1"/>
      <c r="K25" s="1" t="s">
        <v>119</v>
      </c>
      <c r="L25" s="1" t="s">
        <v>119</v>
      </c>
      <c r="M25" s="10" t="s">
        <v>119</v>
      </c>
      <c r="N25" s="1" t="s">
        <v>119</v>
      </c>
      <c r="O25" s="10" t="s">
        <v>119</v>
      </c>
      <c r="P25" s="1" t="s">
        <v>119</v>
      </c>
      <c r="Q25" s="10" t="s">
        <v>4833</v>
      </c>
      <c r="S25" s="1" t="b">
        <v>0</v>
      </c>
      <c r="T25" s="1" t="s">
        <v>4801</v>
      </c>
      <c r="U25" s="1" t="s">
        <v>4801</v>
      </c>
      <c r="V25" s="1">
        <v>1</v>
      </c>
    </row>
    <row r="26" spans="1:22" x14ac:dyDescent="0.35">
      <c r="A26" s="1" t="s">
        <v>153</v>
      </c>
      <c r="B26" s="1" t="s">
        <v>624</v>
      </c>
      <c r="C26" s="1" t="s">
        <v>4835</v>
      </c>
      <c r="D26" s="1" t="s">
        <v>22</v>
      </c>
      <c r="E26" s="1"/>
      <c r="F26" s="1"/>
      <c r="G26" s="1" t="b">
        <v>1</v>
      </c>
      <c r="H26" s="1"/>
      <c r="I26" s="1"/>
      <c r="J26" s="1"/>
      <c r="K26" s="1" t="s">
        <v>119</v>
      </c>
      <c r="L26" s="1" t="s">
        <v>119</v>
      </c>
      <c r="M26" s="10" t="s">
        <v>119</v>
      </c>
      <c r="N26" s="1" t="s">
        <v>119</v>
      </c>
      <c r="O26" s="10" t="s">
        <v>119</v>
      </c>
      <c r="P26" s="1" t="s">
        <v>119</v>
      </c>
      <c r="Q26" s="10" t="s">
        <v>4833</v>
      </c>
      <c r="S26" s="1" t="b">
        <v>0</v>
      </c>
      <c r="T26" s="1" t="s">
        <v>4801</v>
      </c>
      <c r="U26" s="1" t="s">
        <v>4801</v>
      </c>
      <c r="V26" s="1">
        <v>1</v>
      </c>
    </row>
    <row r="27" spans="1:22" x14ac:dyDescent="0.35">
      <c r="A27" s="1" t="s">
        <v>153</v>
      </c>
      <c r="B27" s="1" t="s">
        <v>624</v>
      </c>
      <c r="C27" s="1" t="s">
        <v>857</v>
      </c>
      <c r="D27" s="1" t="s">
        <v>22</v>
      </c>
      <c r="E27" s="1"/>
      <c r="F27" s="1"/>
      <c r="G27" s="1" t="b">
        <v>0</v>
      </c>
      <c r="H27" s="1"/>
      <c r="I27" s="1"/>
      <c r="J27" s="1"/>
      <c r="K27" s="1" t="s">
        <v>119</v>
      </c>
      <c r="L27" s="1" t="s">
        <v>119</v>
      </c>
      <c r="M27" s="10" t="s">
        <v>119</v>
      </c>
      <c r="N27" s="1" t="s">
        <v>119</v>
      </c>
      <c r="O27" s="10" t="s">
        <v>119</v>
      </c>
      <c r="P27" s="1" t="s">
        <v>119</v>
      </c>
      <c r="Q27" s="10" t="s">
        <v>4836</v>
      </c>
      <c r="S27" s="1" t="b">
        <v>0</v>
      </c>
      <c r="T27" s="1" t="s">
        <v>4801</v>
      </c>
      <c r="U27" s="1" t="s">
        <v>4801</v>
      </c>
      <c r="V27" s="1">
        <v>1</v>
      </c>
    </row>
    <row r="28" spans="1:22" x14ac:dyDescent="0.35">
      <c r="A28" s="1" t="s">
        <v>153</v>
      </c>
      <c r="B28" s="1" t="s">
        <v>624</v>
      </c>
      <c r="C28" s="1" t="s">
        <v>864</v>
      </c>
      <c r="D28" s="1" t="s">
        <v>22</v>
      </c>
      <c r="E28" s="1"/>
      <c r="F28" s="1"/>
      <c r="G28" s="1" t="b">
        <v>0</v>
      </c>
      <c r="H28" s="1"/>
      <c r="I28" s="1"/>
      <c r="J28" s="1"/>
      <c r="K28" s="1" t="s">
        <v>119</v>
      </c>
      <c r="L28" s="1" t="s">
        <v>119</v>
      </c>
      <c r="M28" s="10" t="s">
        <v>119</v>
      </c>
      <c r="N28" s="1" t="s">
        <v>119</v>
      </c>
      <c r="O28" s="10" t="s">
        <v>119</v>
      </c>
      <c r="P28" s="1" t="s">
        <v>119</v>
      </c>
      <c r="Q28" s="10" t="s">
        <v>4837</v>
      </c>
      <c r="S28" s="1" t="b">
        <v>0</v>
      </c>
      <c r="T28" s="1" t="s">
        <v>4801</v>
      </c>
      <c r="U28" s="1" t="s">
        <v>4801</v>
      </c>
      <c r="V28" s="1">
        <v>1</v>
      </c>
    </row>
    <row r="29" spans="1:22" x14ac:dyDescent="0.35">
      <c r="A29" s="1" t="s">
        <v>153</v>
      </c>
      <c r="B29" s="1" t="s">
        <v>624</v>
      </c>
      <c r="C29" s="1" t="s">
        <v>870</v>
      </c>
      <c r="D29" s="1" t="s">
        <v>22</v>
      </c>
      <c r="E29" s="1"/>
      <c r="F29" s="1"/>
      <c r="G29" s="1" t="b">
        <v>0</v>
      </c>
      <c r="H29" s="1"/>
      <c r="I29" s="1"/>
      <c r="J29" s="1"/>
      <c r="K29" s="1" t="s">
        <v>119</v>
      </c>
      <c r="L29" s="1" t="s">
        <v>119</v>
      </c>
      <c r="M29" s="10" t="s">
        <v>119</v>
      </c>
      <c r="N29" s="1" t="s">
        <v>119</v>
      </c>
      <c r="O29" s="10" t="s">
        <v>119</v>
      </c>
      <c r="P29" s="1" t="s">
        <v>119</v>
      </c>
      <c r="Q29" s="10" t="s">
        <v>4838</v>
      </c>
      <c r="S29" s="1" t="b">
        <v>0</v>
      </c>
      <c r="T29" s="1" t="s">
        <v>4801</v>
      </c>
      <c r="U29" s="1" t="s">
        <v>4801</v>
      </c>
      <c r="V29" s="1">
        <v>1</v>
      </c>
    </row>
    <row r="30" spans="1:22" x14ac:dyDescent="0.35">
      <c r="A30" s="1" t="s">
        <v>153</v>
      </c>
      <c r="B30" s="1" t="s">
        <v>624</v>
      </c>
      <c r="C30" s="1" t="s">
        <v>696</v>
      </c>
      <c r="D30" s="1" t="s">
        <v>22</v>
      </c>
      <c r="E30" s="1"/>
      <c r="F30" s="1"/>
      <c r="G30" s="1" t="b">
        <v>0</v>
      </c>
      <c r="H30" s="1"/>
      <c r="I30" s="1"/>
      <c r="J30" s="1"/>
      <c r="K30" s="1" t="s">
        <v>119</v>
      </c>
      <c r="L30" s="1" t="s">
        <v>119</v>
      </c>
      <c r="M30" s="10" t="s">
        <v>119</v>
      </c>
      <c r="N30" s="1" t="s">
        <v>119</v>
      </c>
      <c r="O30" s="10" t="s">
        <v>119</v>
      </c>
      <c r="P30" s="1" t="s">
        <v>119</v>
      </c>
      <c r="Q30" s="10" t="s">
        <v>4839</v>
      </c>
      <c r="S30" s="1" t="b">
        <v>0</v>
      </c>
      <c r="T30" s="1" t="s">
        <v>4801</v>
      </c>
      <c r="U30" s="1" t="s">
        <v>4801</v>
      </c>
      <c r="V30" s="1">
        <v>1</v>
      </c>
    </row>
    <row r="31" spans="1:22" x14ac:dyDescent="0.35">
      <c r="A31" s="1" t="s">
        <v>153</v>
      </c>
      <c r="B31" s="1" t="s">
        <v>624</v>
      </c>
      <c r="C31" s="1" t="s">
        <v>4154</v>
      </c>
      <c r="D31" s="1" t="s">
        <v>22</v>
      </c>
      <c r="E31" s="1"/>
      <c r="F31" s="1"/>
      <c r="G31" s="1" t="b">
        <v>0</v>
      </c>
      <c r="H31" s="1"/>
      <c r="I31" s="1"/>
      <c r="J31" s="1"/>
      <c r="K31" s="1" t="s">
        <v>119</v>
      </c>
      <c r="L31" s="1" t="s">
        <v>119</v>
      </c>
      <c r="M31" s="10" t="s">
        <v>119</v>
      </c>
      <c r="N31" s="1" t="s">
        <v>119</v>
      </c>
      <c r="O31" s="10" t="s">
        <v>119</v>
      </c>
      <c r="P31" s="1" t="s">
        <v>119</v>
      </c>
      <c r="Q31" s="10" t="s">
        <v>4840</v>
      </c>
      <c r="S31" s="1" t="b">
        <v>0</v>
      </c>
      <c r="T31" s="1" t="s">
        <v>4801</v>
      </c>
      <c r="U31" s="1" t="s">
        <v>4801</v>
      </c>
      <c r="V31" s="1">
        <v>1</v>
      </c>
    </row>
    <row r="32" spans="1:22" x14ac:dyDescent="0.35">
      <c r="A32" s="1" t="s">
        <v>153</v>
      </c>
      <c r="B32" s="1" t="s">
        <v>624</v>
      </c>
      <c r="C32" s="1" t="s">
        <v>877</v>
      </c>
      <c r="D32" s="1" t="s">
        <v>22</v>
      </c>
      <c r="E32" s="1"/>
      <c r="F32" s="1"/>
      <c r="G32" s="1" t="b">
        <v>0</v>
      </c>
      <c r="H32" s="1"/>
      <c r="I32" s="1"/>
      <c r="J32" s="1"/>
      <c r="K32" s="1" t="s">
        <v>119</v>
      </c>
      <c r="L32" s="1" t="s">
        <v>119</v>
      </c>
      <c r="M32" s="10" t="s">
        <v>119</v>
      </c>
      <c r="N32" s="1" t="s">
        <v>119</v>
      </c>
      <c r="O32" s="10" t="s">
        <v>119</v>
      </c>
      <c r="P32" s="1" t="s">
        <v>119</v>
      </c>
      <c r="Q32" s="10" t="s">
        <v>4841</v>
      </c>
      <c r="S32" s="1" t="b">
        <v>0</v>
      </c>
      <c r="T32" s="1" t="s">
        <v>4801</v>
      </c>
      <c r="U32" s="1" t="s">
        <v>4801</v>
      </c>
      <c r="V32" s="1">
        <v>1</v>
      </c>
    </row>
    <row r="33" spans="1:22" x14ac:dyDescent="0.35">
      <c r="A33" s="1" t="s">
        <v>153</v>
      </c>
      <c r="B33" s="1" t="s">
        <v>624</v>
      </c>
      <c r="C33" s="1" t="s">
        <v>727</v>
      </c>
      <c r="D33" s="1" t="s">
        <v>22</v>
      </c>
      <c r="E33" s="1"/>
      <c r="F33" s="1"/>
      <c r="G33" s="1" t="b">
        <v>0</v>
      </c>
      <c r="H33" s="1"/>
      <c r="I33" s="1"/>
      <c r="J33" s="1"/>
      <c r="K33" s="1" t="s">
        <v>119</v>
      </c>
      <c r="L33" s="1" t="s">
        <v>119</v>
      </c>
      <c r="M33" s="10" t="s">
        <v>119</v>
      </c>
      <c r="N33" s="1" t="s">
        <v>119</v>
      </c>
      <c r="O33" s="10" t="s">
        <v>119</v>
      </c>
      <c r="P33" s="1" t="s">
        <v>119</v>
      </c>
      <c r="Q33" s="10" t="s">
        <v>4842</v>
      </c>
      <c r="S33" s="1" t="b">
        <v>0</v>
      </c>
      <c r="T33" s="1" t="s">
        <v>4801</v>
      </c>
      <c r="U33" s="1" t="s">
        <v>4801</v>
      </c>
      <c r="V33" s="1">
        <v>1</v>
      </c>
    </row>
    <row r="34" spans="1:22" x14ac:dyDescent="0.35">
      <c r="A34" s="1" t="s">
        <v>153</v>
      </c>
      <c r="B34" s="1" t="s">
        <v>624</v>
      </c>
      <c r="C34" s="1" t="s">
        <v>890</v>
      </c>
      <c r="D34" s="1" t="s">
        <v>22</v>
      </c>
      <c r="E34" s="1"/>
      <c r="F34" s="1"/>
      <c r="G34" s="1" t="b">
        <v>0</v>
      </c>
      <c r="H34" s="1"/>
      <c r="I34" s="1"/>
      <c r="J34" s="1"/>
      <c r="K34" s="1" t="s">
        <v>119</v>
      </c>
      <c r="L34" s="1" t="s">
        <v>119</v>
      </c>
      <c r="M34" s="10" t="s">
        <v>119</v>
      </c>
      <c r="N34" s="1" t="s">
        <v>119</v>
      </c>
      <c r="O34" s="10" t="s">
        <v>119</v>
      </c>
      <c r="P34" s="1" t="s">
        <v>119</v>
      </c>
      <c r="Q34" s="10" t="s">
        <v>4843</v>
      </c>
      <c r="S34" s="1" t="b">
        <v>0</v>
      </c>
      <c r="T34" s="1" t="s">
        <v>4801</v>
      </c>
      <c r="U34" s="1" t="s">
        <v>4801</v>
      </c>
      <c r="V34" s="1">
        <v>1</v>
      </c>
    </row>
    <row r="35" spans="1:22" x14ac:dyDescent="0.35">
      <c r="A35" s="1" t="s">
        <v>153</v>
      </c>
      <c r="B35" s="1" t="s">
        <v>624</v>
      </c>
      <c r="C35" s="1" t="s">
        <v>903</v>
      </c>
      <c r="D35" s="1" t="s">
        <v>22</v>
      </c>
      <c r="E35" s="1"/>
      <c r="F35" s="1"/>
      <c r="G35" s="1" t="b">
        <v>0</v>
      </c>
      <c r="H35" s="1"/>
      <c r="I35" s="1"/>
      <c r="J35" s="1"/>
      <c r="K35" s="1" t="s">
        <v>119</v>
      </c>
      <c r="L35" s="1" t="s">
        <v>119</v>
      </c>
      <c r="M35" s="10" t="s">
        <v>119</v>
      </c>
      <c r="N35" s="1" t="s">
        <v>119</v>
      </c>
      <c r="O35" s="10" t="s">
        <v>119</v>
      </c>
      <c r="P35" s="1" t="s">
        <v>119</v>
      </c>
      <c r="Q35" s="10" t="s">
        <v>4844</v>
      </c>
      <c r="S35" s="1" t="b">
        <v>0</v>
      </c>
      <c r="T35" s="1" t="s">
        <v>4801</v>
      </c>
      <c r="U35" s="1" t="s">
        <v>4801</v>
      </c>
      <c r="V35" s="1">
        <v>1</v>
      </c>
    </row>
    <row r="36" spans="1:22" x14ac:dyDescent="0.35">
      <c r="A36" s="1" t="s">
        <v>153</v>
      </c>
      <c r="B36" s="1" t="s">
        <v>624</v>
      </c>
      <c r="C36" s="1" t="s">
        <v>909</v>
      </c>
      <c r="D36" s="1" t="s">
        <v>22</v>
      </c>
      <c r="E36" s="1"/>
      <c r="F36" s="1"/>
      <c r="G36" s="1" t="b">
        <v>0</v>
      </c>
      <c r="H36" s="1"/>
      <c r="I36" s="1"/>
      <c r="J36" s="1"/>
      <c r="K36" s="1" t="s">
        <v>119</v>
      </c>
      <c r="L36" s="1" t="s">
        <v>119</v>
      </c>
      <c r="M36" s="10" t="s">
        <v>119</v>
      </c>
      <c r="N36" s="1" t="s">
        <v>119</v>
      </c>
      <c r="O36" s="10" t="s">
        <v>119</v>
      </c>
      <c r="P36" s="1" t="s">
        <v>119</v>
      </c>
      <c r="Q36" s="10" t="s">
        <v>4845</v>
      </c>
      <c r="S36" s="1" t="b">
        <v>0</v>
      </c>
      <c r="T36" s="1" t="s">
        <v>4801</v>
      </c>
      <c r="U36" s="1" t="s">
        <v>4801</v>
      </c>
      <c r="V36" s="1">
        <v>1</v>
      </c>
    </row>
    <row r="37" spans="1:22" x14ac:dyDescent="0.35">
      <c r="A37" s="1" t="s">
        <v>153</v>
      </c>
      <c r="B37" s="1" t="s">
        <v>624</v>
      </c>
      <c r="C37" s="1" t="s">
        <v>915</v>
      </c>
      <c r="D37" s="1" t="s">
        <v>22</v>
      </c>
      <c r="E37" s="1"/>
      <c r="F37" s="1"/>
      <c r="G37" s="1" t="b">
        <v>0</v>
      </c>
      <c r="H37" s="1"/>
      <c r="I37" s="1"/>
      <c r="J37" s="1"/>
      <c r="K37" s="1" t="s">
        <v>119</v>
      </c>
      <c r="L37" s="1" t="s">
        <v>119</v>
      </c>
      <c r="M37" s="10" t="s">
        <v>119</v>
      </c>
      <c r="N37" s="1" t="s">
        <v>119</v>
      </c>
      <c r="O37" s="10" t="s">
        <v>119</v>
      </c>
      <c r="P37" s="1" t="s">
        <v>119</v>
      </c>
      <c r="Q37" s="10" t="s">
        <v>4846</v>
      </c>
      <c r="S37" s="1" t="b">
        <v>0</v>
      </c>
      <c r="T37" s="1" t="s">
        <v>4801</v>
      </c>
      <c r="U37" s="1" t="s">
        <v>4801</v>
      </c>
      <c r="V37" s="1">
        <v>1</v>
      </c>
    </row>
    <row r="38" spans="1:22" x14ac:dyDescent="0.35">
      <c r="A38" s="1" t="s">
        <v>153</v>
      </c>
      <c r="B38" s="1" t="s">
        <v>624</v>
      </c>
      <c r="C38" s="1" t="s">
        <v>4163</v>
      </c>
      <c r="D38" s="1" t="s">
        <v>22</v>
      </c>
      <c r="E38" s="1"/>
      <c r="F38" s="1"/>
      <c r="G38" s="1" t="b">
        <v>0</v>
      </c>
      <c r="H38" s="1"/>
      <c r="I38" s="1"/>
      <c r="J38" s="1"/>
      <c r="K38" s="1" t="s">
        <v>119</v>
      </c>
      <c r="L38" s="1" t="s">
        <v>119</v>
      </c>
      <c r="M38" s="10" t="s">
        <v>119</v>
      </c>
      <c r="N38" s="1" t="s">
        <v>119</v>
      </c>
      <c r="O38" s="10" t="s">
        <v>119</v>
      </c>
      <c r="P38" s="1" t="s">
        <v>119</v>
      </c>
      <c r="Q38" s="10" t="s">
        <v>4847</v>
      </c>
      <c r="S38" s="1" t="b">
        <v>0</v>
      </c>
      <c r="T38" s="1" t="s">
        <v>4801</v>
      </c>
      <c r="U38" s="1" t="s">
        <v>4801</v>
      </c>
      <c r="V38" s="1">
        <v>1</v>
      </c>
    </row>
    <row r="39" spans="1:22" x14ac:dyDescent="0.35">
      <c r="A39" s="1" t="s">
        <v>153</v>
      </c>
      <c r="B39" s="1" t="s">
        <v>624</v>
      </c>
      <c r="C39" s="1" t="s">
        <v>4168</v>
      </c>
      <c r="D39" s="1" t="s">
        <v>22</v>
      </c>
      <c r="E39" s="1"/>
      <c r="F39" s="1"/>
      <c r="G39" s="1" t="b">
        <v>0</v>
      </c>
      <c r="H39" s="1"/>
      <c r="I39" s="1"/>
      <c r="J39" s="1"/>
      <c r="K39" s="1" t="s">
        <v>119</v>
      </c>
      <c r="L39" s="1" t="s">
        <v>119</v>
      </c>
      <c r="M39" s="10" t="s">
        <v>119</v>
      </c>
      <c r="N39" s="1" t="s">
        <v>119</v>
      </c>
      <c r="O39" s="10" t="s">
        <v>119</v>
      </c>
      <c r="P39" s="1" t="s">
        <v>119</v>
      </c>
      <c r="Q39" s="10" t="s">
        <v>4848</v>
      </c>
      <c r="S39" s="1" t="b">
        <v>0</v>
      </c>
      <c r="T39" s="1" t="s">
        <v>4801</v>
      </c>
      <c r="U39" s="1" t="s">
        <v>4801</v>
      </c>
      <c r="V39" s="1">
        <v>1</v>
      </c>
    </row>
    <row r="40" spans="1:22" x14ac:dyDescent="0.35">
      <c r="A40" s="1" t="s">
        <v>153</v>
      </c>
      <c r="B40" s="1" t="s">
        <v>624</v>
      </c>
      <c r="C40" s="1" t="s">
        <v>4849</v>
      </c>
      <c r="D40" s="1" t="s">
        <v>22</v>
      </c>
      <c r="E40" s="1"/>
      <c r="F40" s="1"/>
      <c r="G40" s="1" t="b">
        <v>1</v>
      </c>
      <c r="H40" s="1"/>
      <c r="I40" s="1"/>
      <c r="J40" s="1"/>
      <c r="K40" s="1" t="s">
        <v>119</v>
      </c>
      <c r="L40" s="1" t="s">
        <v>119</v>
      </c>
      <c r="M40" s="10" t="s">
        <v>119</v>
      </c>
      <c r="N40" s="1" t="s">
        <v>119</v>
      </c>
      <c r="O40" s="10" t="s">
        <v>119</v>
      </c>
      <c r="P40" s="1" t="s">
        <v>119</v>
      </c>
      <c r="Q40" s="10" t="s">
        <v>4848</v>
      </c>
      <c r="S40" s="1" t="b">
        <v>0</v>
      </c>
      <c r="T40" s="1" t="s">
        <v>4801</v>
      </c>
      <c r="U40" s="1" t="s">
        <v>4801</v>
      </c>
      <c r="V40" s="1">
        <v>1</v>
      </c>
    </row>
    <row r="41" spans="1:22" x14ac:dyDescent="0.35">
      <c r="A41" s="1" t="s">
        <v>153</v>
      </c>
      <c r="B41" s="1" t="s">
        <v>624</v>
      </c>
      <c r="C41" s="1" t="s">
        <v>4173</v>
      </c>
      <c r="D41" s="1" t="s">
        <v>22</v>
      </c>
      <c r="E41" s="1"/>
      <c r="F41" s="1"/>
      <c r="G41" s="1" t="b">
        <v>0</v>
      </c>
      <c r="H41" s="1"/>
      <c r="I41" s="1"/>
      <c r="J41" s="1"/>
      <c r="K41" s="1" t="s">
        <v>119</v>
      </c>
      <c r="L41" s="1" t="s">
        <v>119</v>
      </c>
      <c r="M41" s="10" t="s">
        <v>119</v>
      </c>
      <c r="N41" s="1" t="s">
        <v>119</v>
      </c>
      <c r="O41" s="10" t="s">
        <v>119</v>
      </c>
      <c r="P41" s="1" t="s">
        <v>119</v>
      </c>
      <c r="Q41" s="10" t="s">
        <v>4850</v>
      </c>
      <c r="S41" s="1" t="b">
        <v>0</v>
      </c>
      <c r="T41" s="1" t="s">
        <v>4801</v>
      </c>
      <c r="U41" s="1" t="s">
        <v>4801</v>
      </c>
      <c r="V41" s="1">
        <v>1</v>
      </c>
    </row>
    <row r="42" spans="1:22" x14ac:dyDescent="0.35">
      <c r="A42" s="1" t="s">
        <v>153</v>
      </c>
      <c r="B42" s="1" t="s">
        <v>624</v>
      </c>
      <c r="C42" s="1" t="s">
        <v>4851</v>
      </c>
      <c r="D42" s="1" t="s">
        <v>22</v>
      </c>
      <c r="E42" s="1"/>
      <c r="F42" s="1"/>
      <c r="G42" s="1" t="b">
        <v>1</v>
      </c>
      <c r="H42" s="1"/>
      <c r="I42" s="1"/>
      <c r="J42" s="1"/>
      <c r="K42" s="1" t="s">
        <v>119</v>
      </c>
      <c r="L42" s="1" t="s">
        <v>119</v>
      </c>
      <c r="M42" s="10" t="s">
        <v>119</v>
      </c>
      <c r="N42" s="1" t="s">
        <v>119</v>
      </c>
      <c r="O42" s="10" t="s">
        <v>119</v>
      </c>
      <c r="P42" s="1" t="s">
        <v>119</v>
      </c>
      <c r="Q42" s="10" t="s">
        <v>4850</v>
      </c>
      <c r="S42" s="1" t="b">
        <v>0</v>
      </c>
      <c r="T42" s="1" t="s">
        <v>4801</v>
      </c>
      <c r="U42" s="1" t="s">
        <v>4801</v>
      </c>
      <c r="V42" s="1">
        <v>1</v>
      </c>
    </row>
    <row r="43" spans="1:22" x14ac:dyDescent="0.35">
      <c r="A43" s="1" t="s">
        <v>153</v>
      </c>
      <c r="B43" s="1" t="s">
        <v>624</v>
      </c>
      <c r="C43" s="1" t="s">
        <v>4852</v>
      </c>
      <c r="D43" s="1" t="s">
        <v>22</v>
      </c>
      <c r="E43" s="1"/>
      <c r="F43" s="1"/>
      <c r="G43" s="1" t="b">
        <v>1</v>
      </c>
      <c r="H43" s="1"/>
      <c r="I43" s="1"/>
      <c r="J43" s="1"/>
      <c r="K43" s="1" t="s">
        <v>119</v>
      </c>
      <c r="L43" s="1" t="s">
        <v>119</v>
      </c>
      <c r="M43" s="10" t="s">
        <v>119</v>
      </c>
      <c r="N43" s="1" t="s">
        <v>119</v>
      </c>
      <c r="O43" s="10" t="s">
        <v>119</v>
      </c>
      <c r="P43" s="1" t="s">
        <v>119</v>
      </c>
      <c r="Q43" s="10" t="s">
        <v>4850</v>
      </c>
      <c r="S43" s="1" t="b">
        <v>0</v>
      </c>
      <c r="T43" s="1" t="s">
        <v>4801</v>
      </c>
      <c r="U43" s="1" t="s">
        <v>4801</v>
      </c>
      <c r="V43" s="1">
        <v>1</v>
      </c>
    </row>
    <row r="44" spans="1:22" ht="101.5" x14ac:dyDescent="0.35">
      <c r="A44" s="1" t="s">
        <v>153</v>
      </c>
      <c r="B44" s="1" t="s">
        <v>624</v>
      </c>
      <c r="C44" s="1" t="s">
        <v>4853</v>
      </c>
      <c r="D44" s="1" t="s">
        <v>22</v>
      </c>
      <c r="E44" s="1"/>
      <c r="F44" s="1"/>
      <c r="G44" s="1" t="b">
        <v>1</v>
      </c>
      <c r="H44" s="1" t="s">
        <v>4808</v>
      </c>
      <c r="I44" s="1" t="s">
        <v>4804</v>
      </c>
      <c r="J44" s="1" t="s">
        <v>4805</v>
      </c>
      <c r="K44" s="1">
        <v>300</v>
      </c>
      <c r="L44" s="1" t="s">
        <v>4806</v>
      </c>
      <c r="M44" s="10" t="s">
        <v>4854</v>
      </c>
      <c r="N44" s="1" t="s">
        <v>4807</v>
      </c>
      <c r="O44" s="10" t="s">
        <v>4807</v>
      </c>
      <c r="P44" s="1">
        <v>22</v>
      </c>
      <c r="Q44" s="10" t="s">
        <v>4850</v>
      </c>
      <c r="S44" s="1" t="b">
        <v>0</v>
      </c>
      <c r="T44" s="1" t="s">
        <v>4801</v>
      </c>
      <c r="U44" s="1" t="s">
        <v>4801</v>
      </c>
      <c r="V44" s="1">
        <v>1</v>
      </c>
    </row>
    <row r="45" spans="1:22" ht="101.5" x14ac:dyDescent="0.35">
      <c r="A45" s="1" t="s">
        <v>153</v>
      </c>
      <c r="B45" s="1" t="s">
        <v>624</v>
      </c>
      <c r="C45" s="1" t="s">
        <v>4853</v>
      </c>
      <c r="D45" s="1" t="s">
        <v>22</v>
      </c>
      <c r="E45" s="1"/>
      <c r="F45" s="1"/>
      <c r="G45" s="1" t="b">
        <v>1</v>
      </c>
      <c r="H45" s="1" t="s">
        <v>4855</v>
      </c>
      <c r="I45" s="1" t="s">
        <v>4804</v>
      </c>
      <c r="J45" s="1" t="s">
        <v>4805</v>
      </c>
      <c r="K45" s="1">
        <v>301</v>
      </c>
      <c r="L45" s="1" t="s">
        <v>4806</v>
      </c>
      <c r="M45" s="10" t="s">
        <v>4854</v>
      </c>
      <c r="N45" s="1" t="s">
        <v>4807</v>
      </c>
      <c r="O45" s="10" t="s">
        <v>4807</v>
      </c>
      <c r="P45" s="1">
        <v>80</v>
      </c>
      <c r="Q45" s="10" t="s">
        <v>4850</v>
      </c>
      <c r="S45" s="1" t="b">
        <v>0</v>
      </c>
      <c r="T45" s="1" t="s">
        <v>4801</v>
      </c>
      <c r="U45" s="1" t="s">
        <v>4801</v>
      </c>
      <c r="V45" s="1">
        <v>0</v>
      </c>
    </row>
    <row r="46" spans="1:22" ht="101.5" x14ac:dyDescent="0.35">
      <c r="A46" s="1" t="s">
        <v>153</v>
      </c>
      <c r="B46" s="1" t="s">
        <v>624</v>
      </c>
      <c r="C46" s="1" t="s">
        <v>4853</v>
      </c>
      <c r="D46" s="1" t="s">
        <v>22</v>
      </c>
      <c r="E46" s="1"/>
      <c r="F46" s="1"/>
      <c r="G46" s="1" t="b">
        <v>1</v>
      </c>
      <c r="H46" s="1" t="s">
        <v>4856</v>
      </c>
      <c r="I46" s="1" t="s">
        <v>4804</v>
      </c>
      <c r="J46" s="1" t="s">
        <v>4805</v>
      </c>
      <c r="K46" s="1">
        <v>302</v>
      </c>
      <c r="L46" s="1" t="s">
        <v>4806</v>
      </c>
      <c r="M46" s="10" t="s">
        <v>4854</v>
      </c>
      <c r="N46" s="1" t="s">
        <v>4807</v>
      </c>
      <c r="O46" s="10" t="s">
        <v>4807</v>
      </c>
      <c r="P46" s="1">
        <v>443</v>
      </c>
      <c r="Q46" s="10" t="s">
        <v>4850</v>
      </c>
      <c r="S46" s="1" t="b">
        <v>0</v>
      </c>
      <c r="T46" s="1" t="s">
        <v>4801</v>
      </c>
      <c r="U46" s="1" t="s">
        <v>4801</v>
      </c>
      <c r="V46" s="1">
        <v>0</v>
      </c>
    </row>
    <row r="47" spans="1:22" x14ac:dyDescent="0.35">
      <c r="A47" s="1" t="s">
        <v>153</v>
      </c>
      <c r="B47" s="1" t="s">
        <v>624</v>
      </c>
      <c r="C47" s="1" t="s">
        <v>932</v>
      </c>
      <c r="D47" s="1" t="s">
        <v>22</v>
      </c>
      <c r="E47" s="1"/>
      <c r="F47" s="1"/>
      <c r="G47" s="1" t="b">
        <v>0</v>
      </c>
      <c r="H47" s="1"/>
      <c r="I47" s="1"/>
      <c r="J47" s="1"/>
      <c r="K47" s="1" t="s">
        <v>119</v>
      </c>
      <c r="L47" s="1" t="s">
        <v>119</v>
      </c>
      <c r="M47" s="10" t="s">
        <v>119</v>
      </c>
      <c r="N47" s="1" t="s">
        <v>119</v>
      </c>
      <c r="O47" s="10" t="s">
        <v>119</v>
      </c>
      <c r="P47" s="1" t="s">
        <v>119</v>
      </c>
      <c r="Q47" s="10" t="s">
        <v>4857</v>
      </c>
      <c r="S47" s="1" t="b">
        <v>0</v>
      </c>
      <c r="T47" s="1" t="s">
        <v>4801</v>
      </c>
      <c r="U47" s="1" t="s">
        <v>4801</v>
      </c>
      <c r="V47" s="1">
        <v>1</v>
      </c>
    </row>
    <row r="48" spans="1:22" ht="29" x14ac:dyDescent="0.35">
      <c r="A48" s="1" t="s">
        <v>153</v>
      </c>
      <c r="B48" s="1" t="s">
        <v>624</v>
      </c>
      <c r="C48" s="1" t="s">
        <v>939</v>
      </c>
      <c r="D48" s="1" t="s">
        <v>22</v>
      </c>
      <c r="E48" s="1"/>
      <c r="F48" s="1"/>
      <c r="G48" s="1" t="b">
        <v>0</v>
      </c>
      <c r="H48" s="1"/>
      <c r="I48" s="1"/>
      <c r="J48" s="1"/>
      <c r="K48" s="1" t="s">
        <v>119</v>
      </c>
      <c r="L48" s="1" t="s">
        <v>119</v>
      </c>
      <c r="M48" s="10" t="s">
        <v>119</v>
      </c>
      <c r="N48" s="1" t="s">
        <v>119</v>
      </c>
      <c r="O48" s="10" t="s">
        <v>119</v>
      </c>
      <c r="P48" s="1" t="s">
        <v>119</v>
      </c>
      <c r="Q48" s="10" t="s">
        <v>4858</v>
      </c>
      <c r="S48" s="1" t="b">
        <v>0</v>
      </c>
      <c r="T48" s="1" t="s">
        <v>4801</v>
      </c>
      <c r="U48" s="1" t="s">
        <v>4801</v>
      </c>
      <c r="V48" s="1">
        <v>1</v>
      </c>
    </row>
    <row r="49" spans="1:22" ht="29" x14ac:dyDescent="0.35">
      <c r="A49" s="1" t="s">
        <v>153</v>
      </c>
      <c r="B49" s="1" t="s">
        <v>624</v>
      </c>
      <c r="C49" s="1" t="s">
        <v>759</v>
      </c>
      <c r="D49" s="1" t="s">
        <v>22</v>
      </c>
      <c r="E49" s="1"/>
      <c r="F49" s="1"/>
      <c r="G49" s="1" t="b">
        <v>0</v>
      </c>
      <c r="H49" s="1"/>
      <c r="I49" s="1"/>
      <c r="J49" s="1"/>
      <c r="K49" s="1" t="s">
        <v>119</v>
      </c>
      <c r="L49" s="1" t="s">
        <v>119</v>
      </c>
      <c r="M49" s="10" t="s">
        <v>119</v>
      </c>
      <c r="N49" s="1" t="s">
        <v>119</v>
      </c>
      <c r="O49" s="10" t="s">
        <v>119</v>
      </c>
      <c r="P49" s="1" t="s">
        <v>119</v>
      </c>
      <c r="Q49" s="10" t="s">
        <v>4859</v>
      </c>
      <c r="S49" s="1" t="b">
        <v>0</v>
      </c>
      <c r="T49" s="1" t="s">
        <v>4801</v>
      </c>
      <c r="U49" s="1" t="s">
        <v>4801</v>
      </c>
      <c r="V49" s="1">
        <v>1</v>
      </c>
    </row>
    <row r="50" spans="1:22" x14ac:dyDescent="0.35">
      <c r="A50" s="1" t="s">
        <v>153</v>
      </c>
      <c r="B50" s="1" t="s">
        <v>624</v>
      </c>
      <c r="C50" s="1" t="s">
        <v>826</v>
      </c>
      <c r="D50" s="1" t="s">
        <v>22</v>
      </c>
      <c r="E50" s="1"/>
      <c r="F50" s="1"/>
      <c r="G50" s="1" t="b">
        <v>0</v>
      </c>
      <c r="H50" s="1"/>
      <c r="I50" s="1"/>
      <c r="J50" s="1"/>
      <c r="K50" s="1" t="s">
        <v>119</v>
      </c>
      <c r="L50" s="1" t="s">
        <v>119</v>
      </c>
      <c r="M50" s="10" t="s">
        <v>119</v>
      </c>
      <c r="N50" s="1" t="s">
        <v>119</v>
      </c>
      <c r="O50" s="10" t="s">
        <v>119</v>
      </c>
      <c r="P50" s="1" t="s">
        <v>119</v>
      </c>
      <c r="Q50" s="10" t="s">
        <v>4860</v>
      </c>
      <c r="S50" s="1" t="b">
        <v>0</v>
      </c>
      <c r="T50" s="1" t="s">
        <v>4801</v>
      </c>
      <c r="U50" s="1" t="s">
        <v>4801</v>
      </c>
      <c r="V50" s="1">
        <v>1</v>
      </c>
    </row>
    <row r="51" spans="1:22" x14ac:dyDescent="0.35">
      <c r="A51" s="1" t="s">
        <v>153</v>
      </c>
      <c r="B51" s="1" t="s">
        <v>624</v>
      </c>
      <c r="C51" s="1" t="s">
        <v>4861</v>
      </c>
      <c r="D51" s="1" t="s">
        <v>22</v>
      </c>
      <c r="E51" s="1"/>
      <c r="F51" s="1"/>
      <c r="G51" s="1" t="b">
        <v>1</v>
      </c>
      <c r="H51" s="1"/>
      <c r="I51" s="1"/>
      <c r="J51" s="1"/>
      <c r="K51" s="1" t="s">
        <v>119</v>
      </c>
      <c r="L51" s="1" t="s">
        <v>119</v>
      </c>
      <c r="M51" s="10" t="s">
        <v>119</v>
      </c>
      <c r="N51" s="1" t="s">
        <v>119</v>
      </c>
      <c r="O51" s="10" t="s">
        <v>119</v>
      </c>
      <c r="P51" s="1" t="s">
        <v>119</v>
      </c>
      <c r="Q51" s="10" t="s">
        <v>4860</v>
      </c>
      <c r="S51" s="1" t="b">
        <v>0</v>
      </c>
      <c r="T51" s="1" t="s">
        <v>4801</v>
      </c>
      <c r="U51" s="1" t="s">
        <v>4801</v>
      </c>
      <c r="V51" s="1">
        <v>1</v>
      </c>
    </row>
    <row r="52" spans="1:22" x14ac:dyDescent="0.35">
      <c r="A52" s="1" t="s">
        <v>153</v>
      </c>
      <c r="B52" s="1" t="s">
        <v>624</v>
      </c>
      <c r="C52" s="1" t="s">
        <v>924</v>
      </c>
      <c r="D52" s="1" t="s">
        <v>22</v>
      </c>
      <c r="E52" s="1"/>
      <c r="F52" s="1"/>
      <c r="G52" s="1" t="b">
        <v>0</v>
      </c>
      <c r="H52" s="1" t="s">
        <v>4808</v>
      </c>
      <c r="I52" s="1" t="s">
        <v>4804</v>
      </c>
      <c r="J52" s="1" t="s">
        <v>4805</v>
      </c>
      <c r="K52" s="1">
        <v>1001</v>
      </c>
      <c r="L52" s="1" t="s">
        <v>4806</v>
      </c>
      <c r="M52" s="10" t="s">
        <v>4807</v>
      </c>
      <c r="N52" s="1" t="s">
        <v>4807</v>
      </c>
      <c r="O52" s="10" t="s">
        <v>4807</v>
      </c>
      <c r="P52" s="1">
        <v>22</v>
      </c>
      <c r="Q52" s="10" t="s">
        <v>4862</v>
      </c>
      <c r="S52" s="1" t="b">
        <v>0</v>
      </c>
      <c r="T52" s="1" t="s">
        <v>4801</v>
      </c>
      <c r="U52" s="1" t="s">
        <v>4801</v>
      </c>
      <c r="V52" s="1">
        <v>1</v>
      </c>
    </row>
    <row r="53" spans="1:22" x14ac:dyDescent="0.35">
      <c r="A53" s="1" t="s">
        <v>153</v>
      </c>
      <c r="B53" s="1" t="s">
        <v>624</v>
      </c>
      <c r="C53" s="1" t="s">
        <v>924</v>
      </c>
      <c r="D53" s="1" t="s">
        <v>22</v>
      </c>
      <c r="E53" s="1"/>
      <c r="F53" s="1"/>
      <c r="G53" s="1" t="b">
        <v>0</v>
      </c>
      <c r="H53" s="1" t="s">
        <v>4863</v>
      </c>
      <c r="I53" s="1" t="s">
        <v>4804</v>
      </c>
      <c r="J53" s="1" t="s">
        <v>4821</v>
      </c>
      <c r="K53" s="1">
        <v>1000</v>
      </c>
      <c r="L53" s="1" t="s">
        <v>4807</v>
      </c>
      <c r="M53" s="10" t="s">
        <v>4807</v>
      </c>
      <c r="N53" s="1" t="s">
        <v>4807</v>
      </c>
      <c r="O53" s="10" t="s">
        <v>926</v>
      </c>
      <c r="P53" s="1">
        <v>22</v>
      </c>
      <c r="Q53" s="10" t="s">
        <v>4862</v>
      </c>
      <c r="S53" s="1" t="b">
        <v>0</v>
      </c>
      <c r="T53" s="1" t="s">
        <v>4801</v>
      </c>
      <c r="U53" s="1" t="s">
        <v>4801</v>
      </c>
      <c r="V53" s="1">
        <v>0</v>
      </c>
    </row>
    <row r="54" spans="1:22" x14ac:dyDescent="0.35">
      <c r="A54" s="1" t="s">
        <v>153</v>
      </c>
      <c r="B54" s="1" t="s">
        <v>624</v>
      </c>
      <c r="C54" s="1" t="s">
        <v>4864</v>
      </c>
      <c r="D54" s="1" t="s">
        <v>22</v>
      </c>
      <c r="E54" s="1"/>
      <c r="F54" s="1"/>
      <c r="G54" s="1" t="b">
        <v>1</v>
      </c>
      <c r="H54" s="1"/>
      <c r="I54" s="1"/>
      <c r="J54" s="1"/>
      <c r="K54" s="1" t="s">
        <v>119</v>
      </c>
      <c r="L54" s="1" t="s">
        <v>119</v>
      </c>
      <c r="M54" s="10" t="s">
        <v>119</v>
      </c>
      <c r="N54" s="1" t="s">
        <v>119</v>
      </c>
      <c r="O54" s="10" t="s">
        <v>119</v>
      </c>
      <c r="P54" s="1" t="s">
        <v>119</v>
      </c>
      <c r="Q54" s="10" t="s">
        <v>4862</v>
      </c>
      <c r="S54" s="1" t="b">
        <v>0</v>
      </c>
      <c r="T54" s="1" t="s">
        <v>4801</v>
      </c>
      <c r="U54" s="1" t="s">
        <v>4801</v>
      </c>
      <c r="V54" s="1">
        <v>1</v>
      </c>
    </row>
    <row r="55" spans="1:22" x14ac:dyDescent="0.35">
      <c r="A55" s="1" t="s">
        <v>153</v>
      </c>
      <c r="B55" s="1" t="s">
        <v>4865</v>
      </c>
      <c r="C55" s="1" t="s">
        <v>4866</v>
      </c>
      <c r="D55" s="1" t="s">
        <v>22</v>
      </c>
      <c r="E55" s="1"/>
      <c r="F55" s="1"/>
      <c r="G55" s="1" t="b">
        <v>1</v>
      </c>
      <c r="H55" s="1"/>
      <c r="I55" s="1"/>
      <c r="J55" s="1"/>
      <c r="K55" s="1" t="s">
        <v>119</v>
      </c>
      <c r="L55" s="1" t="s">
        <v>119</v>
      </c>
      <c r="M55" s="10" t="s">
        <v>119</v>
      </c>
      <c r="N55" s="1" t="s">
        <v>119</v>
      </c>
      <c r="O55" s="10" t="s">
        <v>119</v>
      </c>
      <c r="P55" s="1" t="s">
        <v>119</v>
      </c>
      <c r="Q55" s="10" t="s">
        <v>4862</v>
      </c>
      <c r="S55" s="1" t="b">
        <v>0</v>
      </c>
      <c r="T55" s="1" t="s">
        <v>4801</v>
      </c>
      <c r="U55" s="1" t="s">
        <v>4801</v>
      </c>
      <c r="V55" s="1">
        <v>1</v>
      </c>
    </row>
    <row r="56" spans="1:22" x14ac:dyDescent="0.35">
      <c r="A56" s="1" t="s">
        <v>68</v>
      </c>
      <c r="B56" s="1" t="s">
        <v>1382</v>
      </c>
      <c r="C56" s="1" t="s">
        <v>4867</v>
      </c>
      <c r="D56" s="1" t="s">
        <v>22</v>
      </c>
      <c r="E56" s="1"/>
      <c r="F56" s="1"/>
      <c r="G56" s="1" t="b">
        <v>1</v>
      </c>
      <c r="H56" s="1"/>
      <c r="I56" s="1"/>
      <c r="J56" s="1"/>
      <c r="K56" s="1" t="s">
        <v>119</v>
      </c>
      <c r="L56" s="1" t="s">
        <v>119</v>
      </c>
      <c r="M56" s="10" t="s">
        <v>119</v>
      </c>
      <c r="N56" s="1" t="s">
        <v>119</v>
      </c>
      <c r="O56" s="10" t="s">
        <v>119</v>
      </c>
      <c r="P56" s="1" t="s">
        <v>119</v>
      </c>
      <c r="Q56" s="10" t="s">
        <v>4862</v>
      </c>
      <c r="S56" s="1" t="b">
        <v>0</v>
      </c>
      <c r="T56" s="1" t="s">
        <v>4801</v>
      </c>
      <c r="U56" s="1" t="s">
        <v>4801</v>
      </c>
      <c r="V56" s="1">
        <v>1</v>
      </c>
    </row>
    <row r="57" spans="1:22" x14ac:dyDescent="0.35">
      <c r="A57" s="1" t="s">
        <v>68</v>
      </c>
      <c r="B57" s="1" t="s">
        <v>1382</v>
      </c>
      <c r="C57" s="1" t="s">
        <v>4868</v>
      </c>
      <c r="D57" s="1" t="s">
        <v>22</v>
      </c>
      <c r="E57" s="1"/>
      <c r="F57" s="1"/>
      <c r="G57" s="1" t="b">
        <v>1</v>
      </c>
      <c r="H57" s="1"/>
      <c r="I57" s="1"/>
      <c r="J57" s="1"/>
      <c r="K57" s="1" t="s">
        <v>119</v>
      </c>
      <c r="L57" s="1" t="s">
        <v>119</v>
      </c>
      <c r="M57" s="10" t="s">
        <v>119</v>
      </c>
      <c r="N57" s="1" t="s">
        <v>119</v>
      </c>
      <c r="O57" s="10" t="s">
        <v>119</v>
      </c>
      <c r="P57" s="1" t="s">
        <v>119</v>
      </c>
      <c r="Q57" s="10" t="s">
        <v>4862</v>
      </c>
      <c r="S57" s="1" t="b">
        <v>0</v>
      </c>
      <c r="T57" s="1" t="s">
        <v>4801</v>
      </c>
      <c r="U57" s="1" t="s">
        <v>4801</v>
      </c>
      <c r="V57" s="1">
        <v>1</v>
      </c>
    </row>
    <row r="58" spans="1:22" x14ac:dyDescent="0.35">
      <c r="A58" s="1" t="s">
        <v>68</v>
      </c>
      <c r="B58" s="1" t="s">
        <v>1368</v>
      </c>
      <c r="C58" s="1" t="s">
        <v>1373</v>
      </c>
      <c r="D58" s="1" t="s">
        <v>22</v>
      </c>
      <c r="E58" s="1"/>
      <c r="F58" s="1"/>
      <c r="G58" s="1" t="b">
        <v>1</v>
      </c>
      <c r="H58" s="1"/>
      <c r="I58" s="1"/>
      <c r="J58" s="1"/>
      <c r="K58" s="1" t="s">
        <v>119</v>
      </c>
      <c r="L58" s="1" t="s">
        <v>119</v>
      </c>
      <c r="M58" s="10" t="s">
        <v>119</v>
      </c>
      <c r="N58" s="1" t="s">
        <v>119</v>
      </c>
      <c r="O58" s="10" t="s">
        <v>119</v>
      </c>
      <c r="P58" s="1" t="s">
        <v>119</v>
      </c>
      <c r="Q58" s="10" t="s">
        <v>4862</v>
      </c>
      <c r="S58" s="1" t="b">
        <v>0</v>
      </c>
      <c r="T58" s="1" t="s">
        <v>4801</v>
      </c>
      <c r="U58" s="1" t="s">
        <v>4801</v>
      </c>
      <c r="V58" s="1">
        <v>1</v>
      </c>
    </row>
    <row r="59" spans="1:22" ht="58" x14ac:dyDescent="0.35">
      <c r="A59" s="1" t="s">
        <v>68</v>
      </c>
      <c r="B59" s="1" t="s">
        <v>1382</v>
      </c>
      <c r="C59" s="1" t="s">
        <v>1386</v>
      </c>
      <c r="D59" s="1" t="s">
        <v>22</v>
      </c>
      <c r="E59" s="1"/>
      <c r="F59" s="1"/>
      <c r="G59" s="1" t="b">
        <v>0</v>
      </c>
      <c r="H59" s="1"/>
      <c r="I59" s="1"/>
      <c r="J59" s="1"/>
      <c r="K59" s="1" t="s">
        <v>119</v>
      </c>
      <c r="L59" s="1" t="s">
        <v>119</v>
      </c>
      <c r="M59" s="10" t="s">
        <v>119</v>
      </c>
      <c r="N59" s="1" t="s">
        <v>119</v>
      </c>
      <c r="O59" s="10" t="s">
        <v>119</v>
      </c>
      <c r="P59" s="1" t="s">
        <v>119</v>
      </c>
      <c r="Q59" s="10" t="s">
        <v>4869</v>
      </c>
      <c r="R59" s="10" t="s">
        <v>4870</v>
      </c>
      <c r="S59" s="1" t="b">
        <v>0</v>
      </c>
      <c r="T59" s="1" t="s">
        <v>4801</v>
      </c>
      <c r="U59" s="1" t="s">
        <v>4801</v>
      </c>
      <c r="V59" s="1">
        <v>1</v>
      </c>
    </row>
    <row r="60" spans="1:22" ht="58" x14ac:dyDescent="0.35">
      <c r="A60" s="1" t="s">
        <v>68</v>
      </c>
      <c r="B60" s="1" t="s">
        <v>1389</v>
      </c>
      <c r="C60" s="1" t="s">
        <v>1394</v>
      </c>
      <c r="D60" s="1" t="s">
        <v>22</v>
      </c>
      <c r="E60" s="1"/>
      <c r="F60" s="1"/>
      <c r="G60" s="1" t="b">
        <v>1</v>
      </c>
      <c r="H60" s="1"/>
      <c r="I60" s="1"/>
      <c r="J60" s="1"/>
      <c r="K60" s="1" t="s">
        <v>119</v>
      </c>
      <c r="L60" s="1" t="s">
        <v>119</v>
      </c>
      <c r="M60" s="10" t="s">
        <v>119</v>
      </c>
      <c r="N60" s="1" t="s">
        <v>119</v>
      </c>
      <c r="O60" s="10" t="s">
        <v>119</v>
      </c>
      <c r="P60" s="1" t="s">
        <v>119</v>
      </c>
      <c r="Q60" s="10" t="s">
        <v>4869</v>
      </c>
      <c r="R60" s="10" t="s">
        <v>4870</v>
      </c>
      <c r="S60" s="1" t="b">
        <v>0</v>
      </c>
      <c r="T60" s="1" t="s">
        <v>4801</v>
      </c>
      <c r="U60" s="1" t="s">
        <v>4801</v>
      </c>
      <c r="V60" s="1">
        <v>1</v>
      </c>
    </row>
    <row r="61" spans="1:22" ht="58" x14ac:dyDescent="0.35">
      <c r="A61" s="1" t="s">
        <v>68</v>
      </c>
      <c r="B61" s="1" t="s">
        <v>951</v>
      </c>
      <c r="C61" s="1" t="s">
        <v>4871</v>
      </c>
      <c r="D61" s="1" t="s">
        <v>22</v>
      </c>
      <c r="E61" s="1"/>
      <c r="F61" s="1"/>
      <c r="G61" s="1" t="b">
        <v>1</v>
      </c>
      <c r="H61" s="1" t="s">
        <v>4872</v>
      </c>
      <c r="I61" s="1" t="s">
        <v>4815</v>
      </c>
      <c r="J61" s="1" t="s">
        <v>4805</v>
      </c>
      <c r="K61" s="1">
        <v>110</v>
      </c>
      <c r="L61" s="1" t="s">
        <v>4806</v>
      </c>
      <c r="M61" s="10" t="s">
        <v>729</v>
      </c>
      <c r="N61" s="1" t="s">
        <v>4807</v>
      </c>
      <c r="O61" s="10" t="s">
        <v>729</v>
      </c>
      <c r="P61" s="1">
        <v>22</v>
      </c>
      <c r="Q61" s="10" t="s">
        <v>4869</v>
      </c>
      <c r="R61" s="10" t="s">
        <v>4870</v>
      </c>
      <c r="S61" s="1" t="b">
        <v>0</v>
      </c>
      <c r="T61" s="1" t="s">
        <v>4801</v>
      </c>
      <c r="U61" s="1" t="s">
        <v>4801</v>
      </c>
      <c r="V61" s="1">
        <v>1</v>
      </c>
    </row>
    <row r="62" spans="1:22" ht="58" x14ac:dyDescent="0.35">
      <c r="A62" s="1" t="s">
        <v>68</v>
      </c>
      <c r="B62" s="1" t="s">
        <v>951</v>
      </c>
      <c r="C62" s="1" t="s">
        <v>4871</v>
      </c>
      <c r="D62" s="1" t="s">
        <v>22</v>
      </c>
      <c r="E62" s="1"/>
      <c r="F62" s="1"/>
      <c r="G62" s="1" t="b">
        <v>1</v>
      </c>
      <c r="H62" s="1" t="s">
        <v>4873</v>
      </c>
      <c r="I62" s="1" t="s">
        <v>4804</v>
      </c>
      <c r="J62" s="1" t="s">
        <v>4805</v>
      </c>
      <c r="K62" s="1">
        <v>290</v>
      </c>
      <c r="L62" s="1" t="s">
        <v>4806</v>
      </c>
      <c r="M62" s="10" t="s">
        <v>729</v>
      </c>
      <c r="N62" s="1" t="s">
        <v>4807</v>
      </c>
      <c r="O62" s="10" t="s">
        <v>729</v>
      </c>
      <c r="P62" s="1">
        <v>22</v>
      </c>
      <c r="Q62" s="10" t="s">
        <v>4869</v>
      </c>
      <c r="R62" s="10" t="s">
        <v>4870</v>
      </c>
      <c r="S62" s="1" t="b">
        <v>0</v>
      </c>
      <c r="T62" s="1" t="s">
        <v>4801</v>
      </c>
      <c r="U62" s="1" t="s">
        <v>4801</v>
      </c>
      <c r="V62" s="1">
        <v>0</v>
      </c>
    </row>
    <row r="63" spans="1:22" ht="58" x14ac:dyDescent="0.35">
      <c r="A63" s="1" t="s">
        <v>68</v>
      </c>
      <c r="B63" s="1" t="s">
        <v>951</v>
      </c>
      <c r="C63" s="1" t="s">
        <v>4874</v>
      </c>
      <c r="D63" s="1" t="s">
        <v>22</v>
      </c>
      <c r="E63" s="1"/>
      <c r="F63" s="1"/>
      <c r="G63" s="1" t="b">
        <v>1</v>
      </c>
      <c r="H63" s="1"/>
      <c r="I63" s="1"/>
      <c r="J63" s="1"/>
      <c r="K63" s="1" t="s">
        <v>119</v>
      </c>
      <c r="L63" s="1" t="s">
        <v>119</v>
      </c>
      <c r="M63" s="10" t="s">
        <v>119</v>
      </c>
      <c r="N63" s="1" t="s">
        <v>119</v>
      </c>
      <c r="O63" s="10" t="s">
        <v>119</v>
      </c>
      <c r="P63" s="1" t="s">
        <v>119</v>
      </c>
      <c r="Q63" s="10" t="s">
        <v>4869</v>
      </c>
      <c r="R63" s="10" t="s">
        <v>4870</v>
      </c>
      <c r="S63" s="1" t="b">
        <v>0</v>
      </c>
      <c r="T63" s="1" t="s">
        <v>4801</v>
      </c>
      <c r="U63" s="1" t="s">
        <v>4801</v>
      </c>
      <c r="V63" s="1">
        <v>1</v>
      </c>
    </row>
    <row r="64" spans="1:22" ht="58" x14ac:dyDescent="0.35">
      <c r="A64" s="1" t="s">
        <v>68</v>
      </c>
      <c r="B64" s="1" t="s">
        <v>951</v>
      </c>
      <c r="C64" s="1" t="s">
        <v>4875</v>
      </c>
      <c r="D64" s="1" t="s">
        <v>22</v>
      </c>
      <c r="E64" s="1"/>
      <c r="F64" s="1"/>
      <c r="G64" s="1" t="b">
        <v>1</v>
      </c>
      <c r="H64" s="1"/>
      <c r="I64" s="1"/>
      <c r="J64" s="1"/>
      <c r="K64" s="1" t="s">
        <v>119</v>
      </c>
      <c r="L64" s="1" t="s">
        <v>119</v>
      </c>
      <c r="M64" s="10" t="s">
        <v>119</v>
      </c>
      <c r="N64" s="1" t="s">
        <v>119</v>
      </c>
      <c r="O64" s="10" t="s">
        <v>119</v>
      </c>
      <c r="P64" s="1" t="s">
        <v>119</v>
      </c>
      <c r="Q64" s="10" t="s">
        <v>4869</v>
      </c>
      <c r="R64" s="10" t="s">
        <v>4870</v>
      </c>
      <c r="S64" s="1" t="b">
        <v>0</v>
      </c>
      <c r="T64" s="1" t="s">
        <v>4801</v>
      </c>
      <c r="U64" s="1" t="s">
        <v>4801</v>
      </c>
      <c r="V64" s="1">
        <v>1</v>
      </c>
    </row>
    <row r="65" spans="1:22" ht="58" x14ac:dyDescent="0.35">
      <c r="A65" s="1" t="s">
        <v>68</v>
      </c>
      <c r="B65" s="1" t="s">
        <v>951</v>
      </c>
      <c r="C65" s="1" t="s">
        <v>4876</v>
      </c>
      <c r="D65" s="1" t="s">
        <v>22</v>
      </c>
      <c r="E65" s="1"/>
      <c r="F65" s="1"/>
      <c r="G65" s="1" t="b">
        <v>1</v>
      </c>
      <c r="H65" s="1"/>
      <c r="I65" s="1"/>
      <c r="J65" s="1"/>
      <c r="K65" s="1" t="s">
        <v>119</v>
      </c>
      <c r="L65" s="1" t="s">
        <v>119</v>
      </c>
      <c r="M65" s="10" t="s">
        <v>119</v>
      </c>
      <c r="N65" s="1" t="s">
        <v>119</v>
      </c>
      <c r="O65" s="10" t="s">
        <v>119</v>
      </c>
      <c r="P65" s="1" t="s">
        <v>119</v>
      </c>
      <c r="Q65" s="10" t="s">
        <v>4869</v>
      </c>
      <c r="R65" s="10" t="s">
        <v>4870</v>
      </c>
      <c r="S65" s="1" t="b">
        <v>0</v>
      </c>
      <c r="T65" s="1" t="s">
        <v>4801</v>
      </c>
      <c r="U65" s="1" t="s">
        <v>4801</v>
      </c>
      <c r="V65" s="1">
        <v>1</v>
      </c>
    </row>
    <row r="66" spans="1:22" ht="58" x14ac:dyDescent="0.35">
      <c r="A66" s="1" t="s">
        <v>68</v>
      </c>
      <c r="B66" s="1" t="s">
        <v>951</v>
      </c>
      <c r="C66" s="1" t="s">
        <v>4877</v>
      </c>
      <c r="D66" s="1" t="s">
        <v>22</v>
      </c>
      <c r="E66" s="1"/>
      <c r="F66" s="1"/>
      <c r="G66" s="1" t="b">
        <v>1</v>
      </c>
      <c r="H66" s="1"/>
      <c r="I66" s="1"/>
      <c r="J66" s="1"/>
      <c r="K66" s="1" t="s">
        <v>119</v>
      </c>
      <c r="L66" s="1" t="s">
        <v>119</v>
      </c>
      <c r="M66" s="10" t="s">
        <v>119</v>
      </c>
      <c r="N66" s="1" t="s">
        <v>119</v>
      </c>
      <c r="O66" s="10" t="s">
        <v>119</v>
      </c>
      <c r="P66" s="1" t="s">
        <v>119</v>
      </c>
      <c r="Q66" s="10" t="s">
        <v>4869</v>
      </c>
      <c r="R66" s="10" t="s">
        <v>4870</v>
      </c>
      <c r="S66" s="1" t="b">
        <v>0</v>
      </c>
      <c r="T66" s="1" t="s">
        <v>4801</v>
      </c>
      <c r="U66" s="1" t="s">
        <v>4801</v>
      </c>
      <c r="V66" s="1">
        <v>1</v>
      </c>
    </row>
    <row r="67" spans="1:22" ht="58" x14ac:dyDescent="0.35">
      <c r="A67" s="1" t="s">
        <v>68</v>
      </c>
      <c r="B67" s="1" t="s">
        <v>951</v>
      </c>
      <c r="C67" s="1" t="s">
        <v>4878</v>
      </c>
      <c r="D67" s="1" t="s">
        <v>22</v>
      </c>
      <c r="E67" s="1"/>
      <c r="F67" s="1"/>
      <c r="G67" s="1" t="b">
        <v>1</v>
      </c>
      <c r="H67" s="1"/>
      <c r="I67" s="1"/>
      <c r="J67" s="1"/>
      <c r="K67" s="1" t="s">
        <v>119</v>
      </c>
      <c r="L67" s="1" t="s">
        <v>119</v>
      </c>
      <c r="M67" s="10" t="s">
        <v>119</v>
      </c>
      <c r="N67" s="1" t="s">
        <v>119</v>
      </c>
      <c r="O67" s="10" t="s">
        <v>119</v>
      </c>
      <c r="P67" s="1" t="s">
        <v>119</v>
      </c>
      <c r="Q67" s="10" t="s">
        <v>4869</v>
      </c>
      <c r="R67" s="10" t="s">
        <v>4870</v>
      </c>
      <c r="S67" s="1" t="b">
        <v>0</v>
      </c>
      <c r="T67" s="1" t="s">
        <v>4801</v>
      </c>
      <c r="U67" s="1" t="s">
        <v>4801</v>
      </c>
      <c r="V67" s="1">
        <v>1</v>
      </c>
    </row>
    <row r="68" spans="1:22" ht="58" x14ac:dyDescent="0.35">
      <c r="A68" s="1" t="s">
        <v>68</v>
      </c>
      <c r="B68" s="1" t="s">
        <v>951</v>
      </c>
      <c r="C68" s="1" t="s">
        <v>4879</v>
      </c>
      <c r="D68" s="1" t="s">
        <v>22</v>
      </c>
      <c r="E68" s="1"/>
      <c r="F68" s="1"/>
      <c r="G68" s="1" t="b">
        <v>1</v>
      </c>
      <c r="H68" s="1"/>
      <c r="I68" s="1"/>
      <c r="J68" s="1"/>
      <c r="K68" s="1" t="s">
        <v>119</v>
      </c>
      <c r="L68" s="1" t="s">
        <v>119</v>
      </c>
      <c r="M68" s="10" t="s">
        <v>119</v>
      </c>
      <c r="N68" s="1" t="s">
        <v>119</v>
      </c>
      <c r="O68" s="10" t="s">
        <v>119</v>
      </c>
      <c r="P68" s="1" t="s">
        <v>119</v>
      </c>
      <c r="Q68" s="10" t="s">
        <v>4869</v>
      </c>
      <c r="R68" s="10" t="s">
        <v>4870</v>
      </c>
      <c r="S68" s="1" t="b">
        <v>0</v>
      </c>
      <c r="T68" s="1" t="s">
        <v>4801</v>
      </c>
      <c r="U68" s="1" t="s">
        <v>4801</v>
      </c>
      <c r="V68" s="1">
        <v>1</v>
      </c>
    </row>
    <row r="69" spans="1:22" ht="58" x14ac:dyDescent="0.35">
      <c r="A69" s="1" t="s">
        <v>68</v>
      </c>
      <c r="B69" s="1" t="s">
        <v>4880</v>
      </c>
      <c r="C69" s="1" t="s">
        <v>4881</v>
      </c>
      <c r="D69" s="1" t="s">
        <v>22</v>
      </c>
      <c r="E69" s="1"/>
      <c r="F69" s="1"/>
      <c r="G69" s="1" t="b">
        <v>1</v>
      </c>
      <c r="H69" s="1"/>
      <c r="I69" s="1"/>
      <c r="J69" s="1"/>
      <c r="K69" s="1" t="s">
        <v>119</v>
      </c>
      <c r="L69" s="1" t="s">
        <v>119</v>
      </c>
      <c r="M69" s="10" t="s">
        <v>119</v>
      </c>
      <c r="N69" s="1" t="s">
        <v>119</v>
      </c>
      <c r="O69" s="10" t="s">
        <v>119</v>
      </c>
      <c r="P69" s="1" t="s">
        <v>119</v>
      </c>
      <c r="Q69" s="10" t="s">
        <v>4869</v>
      </c>
      <c r="R69" s="10" t="s">
        <v>4870</v>
      </c>
      <c r="S69" s="1" t="b">
        <v>0</v>
      </c>
      <c r="T69" s="1" t="s">
        <v>4801</v>
      </c>
      <c r="U69" s="1" t="s">
        <v>4801</v>
      </c>
      <c r="V69" s="1">
        <v>1</v>
      </c>
    </row>
    <row r="70" spans="1:22" ht="58" x14ac:dyDescent="0.35">
      <c r="A70" s="1" t="s">
        <v>68</v>
      </c>
      <c r="B70" s="1" t="s">
        <v>3570</v>
      </c>
      <c r="C70" s="1" t="s">
        <v>3744</v>
      </c>
      <c r="D70" s="1" t="s">
        <v>22</v>
      </c>
      <c r="E70" s="1"/>
      <c r="F70" s="1"/>
      <c r="G70" s="1" t="b">
        <v>0</v>
      </c>
      <c r="H70" s="1" t="s">
        <v>4882</v>
      </c>
      <c r="I70" s="1" t="s">
        <v>4804</v>
      </c>
      <c r="J70" s="1" t="s">
        <v>4805</v>
      </c>
      <c r="K70" s="1">
        <v>100</v>
      </c>
      <c r="L70" s="1" t="s">
        <v>4807</v>
      </c>
      <c r="M70" s="10" t="s">
        <v>4883</v>
      </c>
      <c r="N70" s="1" t="s">
        <v>4807</v>
      </c>
      <c r="O70" s="10" t="s">
        <v>4807</v>
      </c>
      <c r="P70" s="1" t="s">
        <v>4807</v>
      </c>
      <c r="Q70" s="10" t="s">
        <v>4869</v>
      </c>
      <c r="R70" s="10" t="s">
        <v>4884</v>
      </c>
      <c r="S70" s="1" t="b">
        <v>0</v>
      </c>
      <c r="T70" s="1" t="s">
        <v>4801</v>
      </c>
      <c r="U70" s="1" t="s">
        <v>4801</v>
      </c>
      <c r="V70" s="1">
        <v>1</v>
      </c>
    </row>
    <row r="71" spans="1:22" ht="58" x14ac:dyDescent="0.35">
      <c r="A71" s="1" t="s">
        <v>68</v>
      </c>
      <c r="B71" s="1" t="s">
        <v>3570</v>
      </c>
      <c r="C71" s="1" t="s">
        <v>3744</v>
      </c>
      <c r="D71" s="1" t="s">
        <v>22</v>
      </c>
      <c r="E71" s="1"/>
      <c r="F71" s="1"/>
      <c r="G71" s="1" t="b">
        <v>0</v>
      </c>
      <c r="H71" s="1" t="s">
        <v>4885</v>
      </c>
      <c r="I71" s="1" t="s">
        <v>4804</v>
      </c>
      <c r="J71" s="1" t="s">
        <v>4821</v>
      </c>
      <c r="K71" s="1">
        <v>101</v>
      </c>
      <c r="L71" s="1" t="s">
        <v>4806</v>
      </c>
      <c r="M71" s="10" t="s">
        <v>3637</v>
      </c>
      <c r="N71" s="1" t="s">
        <v>4807</v>
      </c>
      <c r="O71" s="10" t="s">
        <v>4807</v>
      </c>
      <c r="P71" s="1" t="s">
        <v>4886</v>
      </c>
      <c r="Q71" s="10" t="s">
        <v>4869</v>
      </c>
      <c r="R71" s="10" t="s">
        <v>4884</v>
      </c>
      <c r="S71" s="1" t="b">
        <v>0</v>
      </c>
      <c r="T71" s="1" t="s">
        <v>4801</v>
      </c>
      <c r="U71" s="1" t="s">
        <v>4801</v>
      </c>
      <c r="V71" s="1">
        <v>0</v>
      </c>
    </row>
    <row r="72" spans="1:22" ht="58" x14ac:dyDescent="0.35">
      <c r="A72" s="1" t="s">
        <v>68</v>
      </c>
      <c r="B72" s="1" t="s">
        <v>3570</v>
      </c>
      <c r="C72" s="1" t="s">
        <v>3751</v>
      </c>
      <c r="D72" s="1" t="s">
        <v>22</v>
      </c>
      <c r="E72" s="1"/>
      <c r="F72" s="1"/>
      <c r="G72" s="1" t="b">
        <v>0</v>
      </c>
      <c r="H72" s="1" t="s">
        <v>4887</v>
      </c>
      <c r="I72" s="1" t="s">
        <v>4804</v>
      </c>
      <c r="J72" s="1" t="s">
        <v>4805</v>
      </c>
      <c r="K72" s="1">
        <v>260</v>
      </c>
      <c r="L72" s="1" t="s">
        <v>4806</v>
      </c>
      <c r="M72" s="10" t="s">
        <v>4807</v>
      </c>
      <c r="N72" s="1" t="s">
        <v>4807</v>
      </c>
      <c r="O72" s="10" t="s">
        <v>4807</v>
      </c>
      <c r="P72" s="1">
        <v>7688</v>
      </c>
      <c r="Q72" s="10" t="s">
        <v>4869</v>
      </c>
      <c r="R72" s="10" t="s">
        <v>4888</v>
      </c>
      <c r="S72" s="1" t="b">
        <v>0</v>
      </c>
      <c r="T72" s="1" t="s">
        <v>4801</v>
      </c>
      <c r="U72" s="1" t="s">
        <v>4801</v>
      </c>
      <c r="V72" s="1">
        <v>1</v>
      </c>
    </row>
    <row r="73" spans="1:22" ht="58" x14ac:dyDescent="0.35">
      <c r="A73" s="1" t="s">
        <v>68</v>
      </c>
      <c r="B73" s="1" t="s">
        <v>3570</v>
      </c>
      <c r="C73" s="1" t="s">
        <v>3751</v>
      </c>
      <c r="D73" s="1" t="s">
        <v>22</v>
      </c>
      <c r="E73" s="1"/>
      <c r="F73" s="1"/>
      <c r="G73" s="1" t="b">
        <v>0</v>
      </c>
      <c r="H73" s="1" t="s">
        <v>4855</v>
      </c>
      <c r="I73" s="1" t="s">
        <v>4815</v>
      </c>
      <c r="J73" s="1" t="s">
        <v>4805</v>
      </c>
      <c r="K73" s="1">
        <v>220</v>
      </c>
      <c r="L73" s="1" t="s">
        <v>4806</v>
      </c>
      <c r="M73" s="10" t="s">
        <v>4807</v>
      </c>
      <c r="N73" s="1" t="s">
        <v>4807</v>
      </c>
      <c r="O73" s="10" t="s">
        <v>4807</v>
      </c>
      <c r="P73" s="1">
        <v>80</v>
      </c>
      <c r="Q73" s="10" t="s">
        <v>4869</v>
      </c>
      <c r="R73" s="10" t="s">
        <v>4888</v>
      </c>
      <c r="S73" s="1" t="b">
        <v>0</v>
      </c>
      <c r="T73" s="1" t="s">
        <v>4801</v>
      </c>
      <c r="U73" s="1" t="s">
        <v>4801</v>
      </c>
      <c r="V73" s="1">
        <v>0</v>
      </c>
    </row>
    <row r="74" spans="1:22" ht="58" x14ac:dyDescent="0.35">
      <c r="A74" s="1" t="s">
        <v>68</v>
      </c>
      <c r="B74" s="1" t="s">
        <v>3570</v>
      </c>
      <c r="C74" s="1" t="s">
        <v>3751</v>
      </c>
      <c r="D74" s="1" t="s">
        <v>22</v>
      </c>
      <c r="E74" s="1"/>
      <c r="F74" s="1"/>
      <c r="G74" s="1" t="b">
        <v>0</v>
      </c>
      <c r="H74" s="1" t="s">
        <v>4856</v>
      </c>
      <c r="I74" s="1" t="s">
        <v>4815</v>
      </c>
      <c r="J74" s="1" t="s">
        <v>4805</v>
      </c>
      <c r="K74" s="1">
        <v>200</v>
      </c>
      <c r="L74" s="1" t="s">
        <v>4806</v>
      </c>
      <c r="M74" s="10" t="s">
        <v>4807</v>
      </c>
      <c r="N74" s="1" t="s">
        <v>4807</v>
      </c>
      <c r="O74" s="10" t="s">
        <v>4807</v>
      </c>
      <c r="P74" s="1">
        <v>443</v>
      </c>
      <c r="Q74" s="10" t="s">
        <v>4869</v>
      </c>
      <c r="R74" s="10" t="s">
        <v>4888</v>
      </c>
      <c r="S74" s="1" t="b">
        <v>0</v>
      </c>
      <c r="T74" s="1" t="s">
        <v>4801</v>
      </c>
      <c r="U74" s="1" t="s">
        <v>4801</v>
      </c>
      <c r="V74" s="1">
        <v>0</v>
      </c>
    </row>
    <row r="75" spans="1:22" ht="58" x14ac:dyDescent="0.35">
      <c r="A75" s="1" t="s">
        <v>68</v>
      </c>
      <c r="B75" s="1" t="s">
        <v>3570</v>
      </c>
      <c r="C75" s="1" t="s">
        <v>3751</v>
      </c>
      <c r="D75" s="1" t="s">
        <v>22</v>
      </c>
      <c r="E75" s="1"/>
      <c r="F75" s="1"/>
      <c r="G75" s="1" t="b">
        <v>0</v>
      </c>
      <c r="H75" s="1" t="s">
        <v>4889</v>
      </c>
      <c r="I75" s="1" t="s">
        <v>4815</v>
      </c>
      <c r="J75" s="1" t="s">
        <v>4805</v>
      </c>
      <c r="K75" s="1">
        <v>240</v>
      </c>
      <c r="L75" s="1" t="s">
        <v>4806</v>
      </c>
      <c r="M75" s="10" t="s">
        <v>4807</v>
      </c>
      <c r="N75" s="1" t="s">
        <v>4807</v>
      </c>
      <c r="O75" s="10" t="s">
        <v>4807</v>
      </c>
      <c r="P75" s="1">
        <v>7474</v>
      </c>
      <c r="Q75" s="10" t="s">
        <v>4869</v>
      </c>
      <c r="R75" s="10" t="s">
        <v>4888</v>
      </c>
      <c r="S75" s="1" t="b">
        <v>0</v>
      </c>
      <c r="T75" s="1" t="s">
        <v>4801</v>
      </c>
      <c r="U75" s="1" t="s">
        <v>4801</v>
      </c>
      <c r="V75" s="1">
        <v>0</v>
      </c>
    </row>
    <row r="76" spans="1:22" ht="58" x14ac:dyDescent="0.35">
      <c r="A76" s="1" t="s">
        <v>68</v>
      </c>
      <c r="B76" s="1" t="s">
        <v>3570</v>
      </c>
      <c r="C76" s="1" t="s">
        <v>3751</v>
      </c>
      <c r="D76" s="1" t="s">
        <v>22</v>
      </c>
      <c r="E76" s="1"/>
      <c r="F76" s="1"/>
      <c r="G76" s="1" t="b">
        <v>0</v>
      </c>
      <c r="H76" s="1" t="s">
        <v>4890</v>
      </c>
      <c r="I76" s="1" t="s">
        <v>4815</v>
      </c>
      <c r="J76" s="1" t="s">
        <v>4805</v>
      </c>
      <c r="K76" s="1">
        <v>260</v>
      </c>
      <c r="L76" s="1" t="s">
        <v>4807</v>
      </c>
      <c r="M76" s="10" t="s">
        <v>4807</v>
      </c>
      <c r="N76" s="1" t="s">
        <v>4807</v>
      </c>
      <c r="O76" s="10" t="s">
        <v>4807</v>
      </c>
      <c r="P76" s="1">
        <v>7688</v>
      </c>
      <c r="Q76" s="10" t="s">
        <v>4869</v>
      </c>
      <c r="R76" s="10" t="s">
        <v>4888</v>
      </c>
      <c r="S76" s="1" t="b">
        <v>0</v>
      </c>
      <c r="T76" s="1" t="s">
        <v>4801</v>
      </c>
      <c r="U76" s="1" t="s">
        <v>4801</v>
      </c>
      <c r="V76" s="1">
        <v>0</v>
      </c>
    </row>
    <row r="77" spans="1:22" ht="58" x14ac:dyDescent="0.35">
      <c r="A77" s="1" t="s">
        <v>68</v>
      </c>
      <c r="B77" s="1" t="s">
        <v>3570</v>
      </c>
      <c r="C77" s="1" t="s">
        <v>3751</v>
      </c>
      <c r="D77" s="1" t="s">
        <v>22</v>
      </c>
      <c r="E77" s="1"/>
      <c r="F77" s="1"/>
      <c r="G77" s="1" t="b">
        <v>0</v>
      </c>
      <c r="H77" s="1" t="s">
        <v>4891</v>
      </c>
      <c r="I77" s="1" t="s">
        <v>4815</v>
      </c>
      <c r="J77" s="1" t="s">
        <v>4805</v>
      </c>
      <c r="K77" s="1">
        <v>280</v>
      </c>
      <c r="L77" s="1" t="s">
        <v>4807</v>
      </c>
      <c r="M77" s="10" t="s">
        <v>4807</v>
      </c>
      <c r="N77" s="1" t="s">
        <v>4807</v>
      </c>
      <c r="O77" s="10" t="s">
        <v>4807</v>
      </c>
      <c r="P77" s="1">
        <v>7687</v>
      </c>
      <c r="Q77" s="10" t="s">
        <v>4869</v>
      </c>
      <c r="R77" s="10" t="s">
        <v>4888</v>
      </c>
      <c r="S77" s="1" t="b">
        <v>0</v>
      </c>
      <c r="T77" s="1" t="s">
        <v>4801</v>
      </c>
      <c r="U77" s="1" t="s">
        <v>4801</v>
      </c>
      <c r="V77" s="1">
        <v>0</v>
      </c>
    </row>
    <row r="78" spans="1:22" ht="58" x14ac:dyDescent="0.35">
      <c r="A78" s="1" t="s">
        <v>68</v>
      </c>
      <c r="B78" s="1" t="s">
        <v>3570</v>
      </c>
      <c r="C78" s="1" t="s">
        <v>3751</v>
      </c>
      <c r="D78" s="1" t="s">
        <v>22</v>
      </c>
      <c r="E78" s="1"/>
      <c r="F78" s="1"/>
      <c r="G78" s="1" t="b">
        <v>0</v>
      </c>
      <c r="H78" s="1" t="s">
        <v>4892</v>
      </c>
      <c r="I78" s="1" t="s">
        <v>4804</v>
      </c>
      <c r="J78" s="1" t="s">
        <v>4805</v>
      </c>
      <c r="K78" s="1">
        <v>300</v>
      </c>
      <c r="L78" s="1" t="s">
        <v>4807</v>
      </c>
      <c r="M78" s="10" t="s">
        <v>4807</v>
      </c>
      <c r="N78" s="1" t="s">
        <v>4807</v>
      </c>
      <c r="O78" s="10" t="s">
        <v>4807</v>
      </c>
      <c r="P78" s="1">
        <v>53</v>
      </c>
      <c r="Q78" s="10" t="s">
        <v>4869</v>
      </c>
      <c r="R78" s="10" t="s">
        <v>4888</v>
      </c>
      <c r="S78" s="1" t="b">
        <v>0</v>
      </c>
      <c r="T78" s="1" t="s">
        <v>4801</v>
      </c>
      <c r="U78" s="1" t="s">
        <v>4801</v>
      </c>
      <c r="V78" s="1">
        <v>0</v>
      </c>
    </row>
    <row r="79" spans="1:22" ht="58" x14ac:dyDescent="0.35">
      <c r="A79" s="1" t="s">
        <v>68</v>
      </c>
      <c r="B79" s="1" t="s">
        <v>3570</v>
      </c>
      <c r="C79" s="1" t="s">
        <v>3751</v>
      </c>
      <c r="D79" s="1" t="s">
        <v>22</v>
      </c>
      <c r="E79" s="1"/>
      <c r="F79" s="1"/>
      <c r="G79" s="1" t="b">
        <v>0</v>
      </c>
      <c r="H79" s="1" t="s">
        <v>4893</v>
      </c>
      <c r="I79" s="1" t="s">
        <v>4804</v>
      </c>
      <c r="J79" s="1" t="s">
        <v>4805</v>
      </c>
      <c r="K79" s="1">
        <v>320</v>
      </c>
      <c r="L79" s="1" t="s">
        <v>4894</v>
      </c>
      <c r="M79" s="10" t="s">
        <v>4807</v>
      </c>
      <c r="N79" s="1" t="s">
        <v>4807</v>
      </c>
      <c r="O79" s="10" t="s">
        <v>4807</v>
      </c>
      <c r="P79" s="1" t="s">
        <v>4895</v>
      </c>
      <c r="Q79" s="10" t="s">
        <v>4869</v>
      </c>
      <c r="R79" s="10" t="s">
        <v>4888</v>
      </c>
      <c r="S79" s="1" t="b">
        <v>0</v>
      </c>
      <c r="T79" s="1" t="s">
        <v>4801</v>
      </c>
      <c r="U79" s="1" t="s">
        <v>4801</v>
      </c>
      <c r="V79" s="1">
        <v>0</v>
      </c>
    </row>
    <row r="80" spans="1:22" ht="58" x14ac:dyDescent="0.35">
      <c r="A80" s="1" t="s">
        <v>68</v>
      </c>
      <c r="B80" s="1" t="s">
        <v>3570</v>
      </c>
      <c r="C80" s="1" t="s">
        <v>3751</v>
      </c>
      <c r="D80" s="1" t="s">
        <v>22</v>
      </c>
      <c r="E80" s="1"/>
      <c r="F80" s="1"/>
      <c r="G80" s="1" t="b">
        <v>0</v>
      </c>
      <c r="H80" s="1" t="s">
        <v>4896</v>
      </c>
      <c r="I80" s="1" t="s">
        <v>4804</v>
      </c>
      <c r="J80" s="1" t="s">
        <v>4805</v>
      </c>
      <c r="K80" s="1">
        <v>340</v>
      </c>
      <c r="L80" s="1" t="s">
        <v>4894</v>
      </c>
      <c r="M80" s="10" t="s">
        <v>4807</v>
      </c>
      <c r="N80" s="1" t="s">
        <v>4807</v>
      </c>
      <c r="O80" s="10" t="s">
        <v>4807</v>
      </c>
      <c r="P80" s="1">
        <v>123</v>
      </c>
      <c r="Q80" s="10" t="s">
        <v>4869</v>
      </c>
      <c r="R80" s="10" t="s">
        <v>4888</v>
      </c>
      <c r="S80" s="1" t="b">
        <v>0</v>
      </c>
      <c r="T80" s="1" t="s">
        <v>4801</v>
      </c>
      <c r="U80" s="1" t="s">
        <v>4801</v>
      </c>
      <c r="V80" s="1">
        <v>0</v>
      </c>
    </row>
    <row r="81" spans="1:22" ht="58" x14ac:dyDescent="0.35">
      <c r="A81" s="1" t="s">
        <v>68</v>
      </c>
      <c r="B81" s="1" t="s">
        <v>3570</v>
      </c>
      <c r="C81" s="1" t="s">
        <v>3751</v>
      </c>
      <c r="D81" s="1" t="s">
        <v>22</v>
      </c>
      <c r="E81" s="1"/>
      <c r="F81" s="1"/>
      <c r="G81" s="1" t="b">
        <v>0</v>
      </c>
      <c r="H81" s="1" t="s">
        <v>4897</v>
      </c>
      <c r="I81" s="1" t="s">
        <v>4804</v>
      </c>
      <c r="J81" s="1" t="s">
        <v>4805</v>
      </c>
      <c r="K81" s="1">
        <v>360</v>
      </c>
      <c r="L81" s="1" t="s">
        <v>4894</v>
      </c>
      <c r="M81" s="10" t="s">
        <v>4807</v>
      </c>
      <c r="N81" s="1" t="s">
        <v>4807</v>
      </c>
      <c r="O81" s="10" t="s">
        <v>4807</v>
      </c>
      <c r="P81" s="1">
        <v>161</v>
      </c>
      <c r="Q81" s="10" t="s">
        <v>4869</v>
      </c>
      <c r="R81" s="10" t="s">
        <v>4888</v>
      </c>
      <c r="S81" s="1" t="b">
        <v>0</v>
      </c>
      <c r="T81" s="1" t="s">
        <v>4801</v>
      </c>
      <c r="U81" s="1" t="s">
        <v>4801</v>
      </c>
      <c r="V81" s="1">
        <v>0</v>
      </c>
    </row>
    <row r="82" spans="1:22" ht="58" x14ac:dyDescent="0.35">
      <c r="A82" s="1" t="s">
        <v>68</v>
      </c>
      <c r="B82" s="1" t="s">
        <v>3570</v>
      </c>
      <c r="C82" s="1" t="s">
        <v>3751</v>
      </c>
      <c r="D82" s="1" t="s">
        <v>22</v>
      </c>
      <c r="E82" s="1"/>
      <c r="F82" s="1"/>
      <c r="G82" s="1" t="b">
        <v>0</v>
      </c>
      <c r="H82" s="1" t="s">
        <v>4898</v>
      </c>
      <c r="I82" s="1" t="s">
        <v>4804</v>
      </c>
      <c r="J82" s="1" t="s">
        <v>4805</v>
      </c>
      <c r="K82" s="1">
        <v>380</v>
      </c>
      <c r="L82" s="1" t="s">
        <v>4894</v>
      </c>
      <c r="M82" s="10" t="s">
        <v>4807</v>
      </c>
      <c r="N82" s="1" t="s">
        <v>4807</v>
      </c>
      <c r="O82" s="10" t="s">
        <v>4807</v>
      </c>
      <c r="P82" s="1">
        <v>162</v>
      </c>
      <c r="Q82" s="10" t="s">
        <v>4869</v>
      </c>
      <c r="R82" s="10" t="s">
        <v>4888</v>
      </c>
      <c r="S82" s="1" t="b">
        <v>0</v>
      </c>
      <c r="T82" s="1" t="s">
        <v>4801</v>
      </c>
      <c r="U82" s="1" t="s">
        <v>4801</v>
      </c>
      <c r="V82" s="1">
        <v>0</v>
      </c>
    </row>
    <row r="83" spans="1:22" ht="58" x14ac:dyDescent="0.35">
      <c r="A83" s="1" t="s">
        <v>68</v>
      </c>
      <c r="B83" s="1" t="s">
        <v>3570</v>
      </c>
      <c r="C83" s="1" t="s">
        <v>3751</v>
      </c>
      <c r="D83" s="1" t="s">
        <v>22</v>
      </c>
      <c r="E83" s="1"/>
      <c r="F83" s="1"/>
      <c r="G83" s="1" t="b">
        <v>0</v>
      </c>
      <c r="H83" s="1" t="s">
        <v>4899</v>
      </c>
      <c r="I83" s="1" t="s">
        <v>4815</v>
      </c>
      <c r="J83" s="1" t="s">
        <v>4805</v>
      </c>
      <c r="K83" s="1">
        <v>300</v>
      </c>
      <c r="L83" s="1" t="s">
        <v>4807</v>
      </c>
      <c r="M83" s="10" t="s">
        <v>4807</v>
      </c>
      <c r="N83" s="1" t="s">
        <v>4807</v>
      </c>
      <c r="O83" s="10" t="s">
        <v>4807</v>
      </c>
      <c r="P83" s="1">
        <v>53</v>
      </c>
      <c r="Q83" s="10" t="s">
        <v>4869</v>
      </c>
      <c r="R83" s="10" t="s">
        <v>4888</v>
      </c>
      <c r="S83" s="1" t="b">
        <v>0</v>
      </c>
      <c r="T83" s="1" t="s">
        <v>4801</v>
      </c>
      <c r="U83" s="1" t="s">
        <v>4801</v>
      </c>
      <c r="V83" s="1">
        <v>0</v>
      </c>
    </row>
    <row r="84" spans="1:22" ht="58" x14ac:dyDescent="0.35">
      <c r="A84" s="1" t="s">
        <v>68</v>
      </c>
      <c r="B84" s="1" t="s">
        <v>3570</v>
      </c>
      <c r="C84" s="1" t="s">
        <v>3751</v>
      </c>
      <c r="D84" s="1" t="s">
        <v>22</v>
      </c>
      <c r="E84" s="1"/>
      <c r="F84" s="1"/>
      <c r="G84" s="1" t="b">
        <v>0</v>
      </c>
      <c r="H84" s="1" t="s">
        <v>4900</v>
      </c>
      <c r="I84" s="1" t="s">
        <v>4815</v>
      </c>
      <c r="J84" s="1" t="s">
        <v>4805</v>
      </c>
      <c r="K84" s="1">
        <v>320</v>
      </c>
      <c r="L84" s="1" t="s">
        <v>4894</v>
      </c>
      <c r="M84" s="10" t="s">
        <v>4807</v>
      </c>
      <c r="N84" s="1" t="s">
        <v>4807</v>
      </c>
      <c r="O84" s="10" t="s">
        <v>4807</v>
      </c>
      <c r="P84" s="1" t="s">
        <v>4895</v>
      </c>
      <c r="Q84" s="10" t="s">
        <v>4869</v>
      </c>
      <c r="R84" s="10" t="s">
        <v>4888</v>
      </c>
      <c r="S84" s="1" t="b">
        <v>0</v>
      </c>
      <c r="T84" s="1" t="s">
        <v>4801</v>
      </c>
      <c r="U84" s="1" t="s">
        <v>4801</v>
      </c>
      <c r="V84" s="1">
        <v>0</v>
      </c>
    </row>
    <row r="85" spans="1:22" ht="58" x14ac:dyDescent="0.35">
      <c r="A85" s="1" t="s">
        <v>68</v>
      </c>
      <c r="B85" s="1" t="s">
        <v>3570</v>
      </c>
      <c r="C85" s="1" t="s">
        <v>3751</v>
      </c>
      <c r="D85" s="1" t="s">
        <v>22</v>
      </c>
      <c r="E85" s="1"/>
      <c r="F85" s="1"/>
      <c r="G85" s="1" t="b">
        <v>0</v>
      </c>
      <c r="H85" s="1" t="s">
        <v>4901</v>
      </c>
      <c r="I85" s="1" t="s">
        <v>4815</v>
      </c>
      <c r="J85" s="1" t="s">
        <v>4805</v>
      </c>
      <c r="K85" s="1">
        <v>340</v>
      </c>
      <c r="L85" s="1" t="s">
        <v>4894</v>
      </c>
      <c r="M85" s="10" t="s">
        <v>4807</v>
      </c>
      <c r="N85" s="1" t="s">
        <v>4807</v>
      </c>
      <c r="O85" s="10" t="s">
        <v>4807</v>
      </c>
      <c r="P85" s="1">
        <v>123</v>
      </c>
      <c r="Q85" s="10" t="s">
        <v>4869</v>
      </c>
      <c r="R85" s="10" t="s">
        <v>4888</v>
      </c>
      <c r="S85" s="1" t="b">
        <v>0</v>
      </c>
      <c r="T85" s="1" t="s">
        <v>4801</v>
      </c>
      <c r="U85" s="1" t="s">
        <v>4801</v>
      </c>
      <c r="V85" s="1">
        <v>0</v>
      </c>
    </row>
    <row r="86" spans="1:22" ht="58" x14ac:dyDescent="0.35">
      <c r="A86" s="1" t="s">
        <v>68</v>
      </c>
      <c r="B86" s="1" t="s">
        <v>3570</v>
      </c>
      <c r="C86" s="1" t="s">
        <v>3751</v>
      </c>
      <c r="D86" s="1" t="s">
        <v>22</v>
      </c>
      <c r="E86" s="1"/>
      <c r="F86" s="1"/>
      <c r="G86" s="1" t="b">
        <v>0</v>
      </c>
      <c r="H86" s="1" t="s">
        <v>4902</v>
      </c>
      <c r="I86" s="1" t="s">
        <v>4815</v>
      </c>
      <c r="J86" s="1" t="s">
        <v>4805</v>
      </c>
      <c r="K86" s="1">
        <v>350</v>
      </c>
      <c r="L86" s="1" t="s">
        <v>4894</v>
      </c>
      <c r="M86" s="10" t="s">
        <v>4807</v>
      </c>
      <c r="N86" s="1" t="s">
        <v>4807</v>
      </c>
      <c r="O86" s="10" t="s">
        <v>4807</v>
      </c>
      <c r="P86" s="1">
        <v>161</v>
      </c>
      <c r="Q86" s="10" t="s">
        <v>4869</v>
      </c>
      <c r="R86" s="10" t="s">
        <v>4888</v>
      </c>
      <c r="S86" s="1" t="b">
        <v>0</v>
      </c>
      <c r="T86" s="1" t="s">
        <v>4801</v>
      </c>
      <c r="U86" s="1" t="s">
        <v>4801</v>
      </c>
      <c r="V86" s="1">
        <v>0</v>
      </c>
    </row>
    <row r="87" spans="1:22" ht="58" x14ac:dyDescent="0.35">
      <c r="A87" s="1" t="s">
        <v>68</v>
      </c>
      <c r="B87" s="1" t="s">
        <v>3570</v>
      </c>
      <c r="C87" s="1" t="s">
        <v>3751</v>
      </c>
      <c r="D87" s="1" t="s">
        <v>22</v>
      </c>
      <c r="E87" s="1"/>
      <c r="F87" s="1"/>
      <c r="G87" s="1" t="b">
        <v>0</v>
      </c>
      <c r="H87" s="1" t="s">
        <v>4903</v>
      </c>
      <c r="I87" s="1" t="s">
        <v>4815</v>
      </c>
      <c r="J87" s="1" t="s">
        <v>4805</v>
      </c>
      <c r="K87" s="1">
        <v>380</v>
      </c>
      <c r="L87" s="1" t="s">
        <v>4807</v>
      </c>
      <c r="M87" s="10" t="s">
        <v>4807</v>
      </c>
      <c r="N87" s="1" t="s">
        <v>4807</v>
      </c>
      <c r="O87" s="10" t="s">
        <v>4807</v>
      </c>
      <c r="P87" s="1">
        <v>162</v>
      </c>
      <c r="Q87" s="10" t="s">
        <v>4869</v>
      </c>
      <c r="R87" s="10" t="s">
        <v>4888</v>
      </c>
      <c r="S87" s="1" t="b">
        <v>0</v>
      </c>
      <c r="T87" s="1" t="s">
        <v>4801</v>
      </c>
      <c r="U87" s="1" t="s">
        <v>4801</v>
      </c>
      <c r="V87" s="1">
        <v>0</v>
      </c>
    </row>
    <row r="88" spans="1:22" ht="58" x14ac:dyDescent="0.35">
      <c r="A88" s="1" t="s">
        <v>68</v>
      </c>
      <c r="B88" s="1" t="s">
        <v>3570</v>
      </c>
      <c r="C88" s="1" t="s">
        <v>3751</v>
      </c>
      <c r="D88" s="1" t="s">
        <v>22</v>
      </c>
      <c r="E88" s="1"/>
      <c r="F88" s="1"/>
      <c r="G88" s="1" t="b">
        <v>0</v>
      </c>
      <c r="H88" s="1" t="s">
        <v>4831</v>
      </c>
      <c r="I88" s="1" t="s">
        <v>4815</v>
      </c>
      <c r="J88" s="1" t="s">
        <v>4805</v>
      </c>
      <c r="K88" s="1">
        <v>390</v>
      </c>
      <c r="L88" s="1" t="s">
        <v>4807</v>
      </c>
      <c r="M88" s="10" t="s">
        <v>4807</v>
      </c>
      <c r="N88" s="1" t="s">
        <v>4807</v>
      </c>
      <c r="O88" s="10" t="s">
        <v>4807</v>
      </c>
      <c r="P88" s="1">
        <v>7071</v>
      </c>
      <c r="Q88" s="10" t="s">
        <v>4869</v>
      </c>
      <c r="R88" s="10" t="s">
        <v>4888</v>
      </c>
      <c r="S88" s="1" t="b">
        <v>0</v>
      </c>
      <c r="T88" s="1" t="s">
        <v>4801</v>
      </c>
      <c r="U88" s="1" t="s">
        <v>4801</v>
      </c>
      <c r="V88" s="1">
        <v>0</v>
      </c>
    </row>
    <row r="89" spans="1:22" ht="58" x14ac:dyDescent="0.35">
      <c r="A89" s="1" t="s">
        <v>68</v>
      </c>
      <c r="B89" s="1" t="s">
        <v>3570</v>
      </c>
      <c r="C89" s="1" t="s">
        <v>3751</v>
      </c>
      <c r="D89" s="1" t="s">
        <v>22</v>
      </c>
      <c r="E89" s="1"/>
      <c r="F89" s="1"/>
      <c r="G89" s="1" t="b">
        <v>0</v>
      </c>
      <c r="H89" s="1" t="s">
        <v>4830</v>
      </c>
      <c r="I89" s="1" t="s">
        <v>4804</v>
      </c>
      <c r="J89" s="1" t="s">
        <v>4805</v>
      </c>
      <c r="K89" s="1">
        <v>390</v>
      </c>
      <c r="L89" s="1" t="s">
        <v>4807</v>
      </c>
      <c r="M89" s="10" t="s">
        <v>4807</v>
      </c>
      <c r="N89" s="1" t="s">
        <v>4807</v>
      </c>
      <c r="O89" s="10" t="s">
        <v>4807</v>
      </c>
      <c r="P89" s="1">
        <v>7071</v>
      </c>
      <c r="Q89" s="10" t="s">
        <v>4869</v>
      </c>
      <c r="R89" s="10" t="s">
        <v>4888</v>
      </c>
      <c r="S89" s="1" t="b">
        <v>0</v>
      </c>
      <c r="T89" s="1" t="s">
        <v>4801</v>
      </c>
      <c r="U89" s="1" t="s">
        <v>4801</v>
      </c>
      <c r="V89" s="1">
        <v>0</v>
      </c>
    </row>
    <row r="90" spans="1:22" ht="58" x14ac:dyDescent="0.35">
      <c r="A90" s="1" t="s">
        <v>68</v>
      </c>
      <c r="B90" s="1" t="s">
        <v>3570</v>
      </c>
      <c r="C90" s="1" t="s">
        <v>3751</v>
      </c>
      <c r="D90" s="1" t="s">
        <v>22</v>
      </c>
      <c r="E90" s="1"/>
      <c r="F90" s="1"/>
      <c r="G90" s="1" t="b">
        <v>0</v>
      </c>
      <c r="H90" s="1" t="s">
        <v>4904</v>
      </c>
      <c r="I90" s="1" t="s">
        <v>4804</v>
      </c>
      <c r="J90" s="1" t="s">
        <v>4805</v>
      </c>
      <c r="K90" s="1">
        <v>400</v>
      </c>
      <c r="L90" s="1" t="s">
        <v>4807</v>
      </c>
      <c r="M90" s="10" t="s">
        <v>4807</v>
      </c>
      <c r="N90" s="1" t="s">
        <v>4807</v>
      </c>
      <c r="O90" s="10" t="s">
        <v>4807</v>
      </c>
      <c r="P90" s="1">
        <v>443</v>
      </c>
      <c r="Q90" s="10" t="s">
        <v>4869</v>
      </c>
      <c r="R90" s="10" t="s">
        <v>4888</v>
      </c>
      <c r="S90" s="1" t="b">
        <v>0</v>
      </c>
      <c r="T90" s="1" t="s">
        <v>4801</v>
      </c>
      <c r="U90" s="1" t="s">
        <v>4801</v>
      </c>
      <c r="V90" s="1">
        <v>0</v>
      </c>
    </row>
    <row r="91" spans="1:22" ht="58" x14ac:dyDescent="0.35">
      <c r="A91" s="1" t="s">
        <v>68</v>
      </c>
      <c r="B91" s="1" t="s">
        <v>3570</v>
      </c>
      <c r="C91" s="1" t="s">
        <v>3751</v>
      </c>
      <c r="D91" s="1" t="s">
        <v>22</v>
      </c>
      <c r="E91" s="1"/>
      <c r="F91" s="1"/>
      <c r="G91" s="1" t="b">
        <v>0</v>
      </c>
      <c r="H91" s="1" t="s">
        <v>4885</v>
      </c>
      <c r="I91" s="1" t="s">
        <v>4804</v>
      </c>
      <c r="J91" s="1" t="s">
        <v>4821</v>
      </c>
      <c r="K91" s="1">
        <v>259</v>
      </c>
      <c r="L91" s="1" t="s">
        <v>4806</v>
      </c>
      <c r="M91" s="10" t="s">
        <v>3637</v>
      </c>
      <c r="N91" s="1" t="s">
        <v>4807</v>
      </c>
      <c r="O91" s="10" t="s">
        <v>4807</v>
      </c>
      <c r="P91" s="1" t="s">
        <v>4886</v>
      </c>
      <c r="Q91" s="10" t="s">
        <v>4869</v>
      </c>
      <c r="R91" s="10" t="s">
        <v>4888</v>
      </c>
      <c r="S91" s="1" t="b">
        <v>0</v>
      </c>
      <c r="T91" s="1" t="s">
        <v>4801</v>
      </c>
      <c r="U91" s="1" t="s">
        <v>4801</v>
      </c>
      <c r="V91" s="1">
        <v>0</v>
      </c>
    </row>
    <row r="92" spans="1:22" ht="58" x14ac:dyDescent="0.35">
      <c r="A92" s="1" t="s">
        <v>68</v>
      </c>
      <c r="B92" s="1" t="s">
        <v>3570</v>
      </c>
      <c r="C92" s="1" t="s">
        <v>3751</v>
      </c>
      <c r="D92" s="1" t="s">
        <v>22</v>
      </c>
      <c r="E92" s="1"/>
      <c r="F92" s="1"/>
      <c r="G92" s="1" t="b">
        <v>0</v>
      </c>
      <c r="H92" s="1" t="s">
        <v>4905</v>
      </c>
      <c r="I92" s="1" t="s">
        <v>4804</v>
      </c>
      <c r="J92" s="1" t="s">
        <v>4805</v>
      </c>
      <c r="K92" s="1">
        <v>250</v>
      </c>
      <c r="L92" s="1" t="s">
        <v>4806</v>
      </c>
      <c r="M92" s="10" t="s">
        <v>3637</v>
      </c>
      <c r="N92" s="1" t="s">
        <v>4807</v>
      </c>
      <c r="O92" s="10" t="s">
        <v>4807</v>
      </c>
      <c r="P92" s="1" t="s">
        <v>4906</v>
      </c>
      <c r="Q92" s="10" t="s">
        <v>4869</v>
      </c>
      <c r="R92" s="10" t="s">
        <v>4888</v>
      </c>
      <c r="S92" s="1" t="b">
        <v>0</v>
      </c>
      <c r="T92" s="1" t="s">
        <v>4801</v>
      </c>
      <c r="U92" s="1" t="s">
        <v>4801</v>
      </c>
      <c r="V92" s="1">
        <v>0</v>
      </c>
    </row>
    <row r="93" spans="1:22" ht="58" x14ac:dyDescent="0.35">
      <c r="A93" s="1" t="s">
        <v>68</v>
      </c>
      <c r="B93" s="1" t="s">
        <v>3570</v>
      </c>
      <c r="C93" s="1" t="s">
        <v>3751</v>
      </c>
      <c r="D93" s="1" t="s">
        <v>22</v>
      </c>
      <c r="E93" s="1"/>
      <c r="F93" s="1"/>
      <c r="G93" s="1" t="b">
        <v>0</v>
      </c>
      <c r="H93" s="1" t="s">
        <v>4907</v>
      </c>
      <c r="I93" s="1" t="s">
        <v>4804</v>
      </c>
      <c r="J93" s="1" t="s">
        <v>4805</v>
      </c>
      <c r="K93" s="1">
        <v>410</v>
      </c>
      <c r="L93" s="1" t="s">
        <v>4806</v>
      </c>
      <c r="M93" s="10" t="s">
        <v>4908</v>
      </c>
      <c r="N93" s="1" t="s">
        <v>4807</v>
      </c>
      <c r="O93" s="10" t="s">
        <v>4807</v>
      </c>
      <c r="P93" s="1">
        <v>22</v>
      </c>
      <c r="Q93" s="10" t="s">
        <v>4869</v>
      </c>
      <c r="R93" s="10" t="s">
        <v>4888</v>
      </c>
      <c r="S93" s="1" t="b">
        <v>0</v>
      </c>
      <c r="T93" s="1" t="s">
        <v>4801</v>
      </c>
      <c r="U93" s="1" t="s">
        <v>4801</v>
      </c>
      <c r="V93" s="1">
        <v>0</v>
      </c>
    </row>
    <row r="94" spans="1:22" ht="58" x14ac:dyDescent="0.35">
      <c r="A94" s="1" t="s">
        <v>68</v>
      </c>
      <c r="B94" s="1" t="s">
        <v>3570</v>
      </c>
      <c r="C94" s="1" t="s">
        <v>4909</v>
      </c>
      <c r="D94" s="1" t="s">
        <v>22</v>
      </c>
      <c r="E94" s="1"/>
      <c r="F94" s="1"/>
      <c r="G94" s="1" t="b">
        <v>1</v>
      </c>
      <c r="H94" s="1" t="s">
        <v>4910</v>
      </c>
      <c r="I94" s="1" t="s">
        <v>4804</v>
      </c>
      <c r="J94" s="1" t="s">
        <v>4805</v>
      </c>
      <c r="K94" s="1">
        <v>100</v>
      </c>
      <c r="L94" s="1" t="s">
        <v>4807</v>
      </c>
      <c r="M94" s="10" t="s">
        <v>4818</v>
      </c>
      <c r="N94" s="1" t="s">
        <v>4807</v>
      </c>
      <c r="O94" s="10" t="s">
        <v>3752</v>
      </c>
      <c r="P94" s="1" t="s">
        <v>4911</v>
      </c>
      <c r="Q94" s="10" t="s">
        <v>4869</v>
      </c>
      <c r="R94" s="10" t="s">
        <v>4888</v>
      </c>
      <c r="S94" s="1" t="b">
        <v>0</v>
      </c>
      <c r="T94" s="1" t="s">
        <v>4801</v>
      </c>
      <c r="U94" s="1" t="s">
        <v>4801</v>
      </c>
      <c r="V94" s="1">
        <v>1</v>
      </c>
    </row>
    <row r="95" spans="1:22" ht="58" x14ac:dyDescent="0.35">
      <c r="A95" s="1" t="s">
        <v>68</v>
      </c>
      <c r="B95" s="1" t="s">
        <v>3570</v>
      </c>
      <c r="C95" s="1" t="s">
        <v>4909</v>
      </c>
      <c r="D95" s="1" t="s">
        <v>22</v>
      </c>
      <c r="E95" s="1"/>
      <c r="F95" s="1"/>
      <c r="G95" s="1" t="b">
        <v>1</v>
      </c>
      <c r="H95" s="1" t="s">
        <v>4912</v>
      </c>
      <c r="I95" s="1" t="s">
        <v>4804</v>
      </c>
      <c r="J95" s="1" t="s">
        <v>4821</v>
      </c>
      <c r="K95" s="1">
        <v>110</v>
      </c>
      <c r="L95" s="1" t="s">
        <v>4807</v>
      </c>
      <c r="M95" s="10" t="s">
        <v>4818</v>
      </c>
      <c r="N95" s="1" t="s">
        <v>4807</v>
      </c>
      <c r="O95" s="10" t="s">
        <v>4807</v>
      </c>
      <c r="P95" s="1" t="s">
        <v>4807</v>
      </c>
      <c r="Q95" s="10" t="s">
        <v>4869</v>
      </c>
      <c r="R95" s="10" t="s">
        <v>4888</v>
      </c>
      <c r="S95" s="1" t="b">
        <v>0</v>
      </c>
      <c r="T95" s="1" t="s">
        <v>4801</v>
      </c>
      <c r="U95" s="1" t="s">
        <v>4801</v>
      </c>
      <c r="V95" s="1">
        <v>0</v>
      </c>
    </row>
    <row r="96" spans="1:22" ht="58" x14ac:dyDescent="0.35">
      <c r="A96" s="1" t="s">
        <v>68</v>
      </c>
      <c r="B96" s="1" t="s">
        <v>3570</v>
      </c>
      <c r="C96" s="1" t="s">
        <v>3749</v>
      </c>
      <c r="D96" s="1" t="s">
        <v>22</v>
      </c>
      <c r="E96" s="1"/>
      <c r="F96" s="1"/>
      <c r="G96" s="1" t="b">
        <v>0</v>
      </c>
      <c r="H96" s="1"/>
      <c r="I96" s="1"/>
      <c r="J96" s="1"/>
      <c r="K96" s="1" t="s">
        <v>119</v>
      </c>
      <c r="L96" s="1" t="s">
        <v>119</v>
      </c>
      <c r="M96" s="10" t="s">
        <v>119</v>
      </c>
      <c r="N96" s="1" t="s">
        <v>119</v>
      </c>
      <c r="O96" s="10" t="s">
        <v>119</v>
      </c>
      <c r="P96" s="1" t="s">
        <v>119</v>
      </c>
      <c r="Q96" s="10" t="s">
        <v>4869</v>
      </c>
      <c r="R96" s="10" t="s">
        <v>4913</v>
      </c>
      <c r="S96" s="1" t="b">
        <v>0</v>
      </c>
      <c r="T96" s="1" t="s">
        <v>4801</v>
      </c>
      <c r="U96" s="1" t="s">
        <v>4801</v>
      </c>
      <c r="V96" s="1">
        <v>1</v>
      </c>
    </row>
    <row r="97" spans="1:22" ht="58" x14ac:dyDescent="0.35">
      <c r="A97" s="1" t="s">
        <v>68</v>
      </c>
      <c r="B97" s="1" t="s">
        <v>3570</v>
      </c>
      <c r="C97" s="1" t="s">
        <v>4914</v>
      </c>
      <c r="D97" s="1" t="s">
        <v>22</v>
      </c>
      <c r="E97" s="1"/>
      <c r="F97" s="1"/>
      <c r="G97" s="1" t="b">
        <v>1</v>
      </c>
      <c r="H97" s="1" t="s">
        <v>4915</v>
      </c>
      <c r="I97" s="1" t="s">
        <v>4804</v>
      </c>
      <c r="J97" s="1" t="s">
        <v>4821</v>
      </c>
      <c r="K97" s="1">
        <v>101</v>
      </c>
      <c r="L97" s="1" t="s">
        <v>4807</v>
      </c>
      <c r="M97" s="10" t="s">
        <v>4818</v>
      </c>
      <c r="N97" s="1" t="s">
        <v>4807</v>
      </c>
      <c r="O97" s="10" t="s">
        <v>4807</v>
      </c>
      <c r="P97" s="1" t="s">
        <v>4807</v>
      </c>
      <c r="Q97" s="10" t="s">
        <v>4869</v>
      </c>
      <c r="R97" s="10" t="s">
        <v>4913</v>
      </c>
      <c r="S97" s="1" t="b">
        <v>0</v>
      </c>
      <c r="T97" s="1" t="s">
        <v>4801</v>
      </c>
      <c r="U97" s="1" t="s">
        <v>4801</v>
      </c>
      <c r="V97" s="1">
        <v>1</v>
      </c>
    </row>
    <row r="98" spans="1:22" ht="58" x14ac:dyDescent="0.35">
      <c r="A98" s="1" t="s">
        <v>68</v>
      </c>
      <c r="B98" s="1" t="s">
        <v>3570</v>
      </c>
      <c r="C98" s="1" t="s">
        <v>4914</v>
      </c>
      <c r="D98" s="1" t="s">
        <v>22</v>
      </c>
      <c r="E98" s="1"/>
      <c r="F98" s="1"/>
      <c r="G98" s="1" t="b">
        <v>1</v>
      </c>
      <c r="H98" s="1" t="s">
        <v>4916</v>
      </c>
      <c r="I98" s="1" t="s">
        <v>4804</v>
      </c>
      <c r="J98" s="1" t="s">
        <v>4805</v>
      </c>
      <c r="K98" s="1">
        <v>100</v>
      </c>
      <c r="L98" s="1" t="s">
        <v>4807</v>
      </c>
      <c r="M98" s="10" t="s">
        <v>4818</v>
      </c>
      <c r="N98" s="1" t="s">
        <v>4807</v>
      </c>
      <c r="O98" s="10" t="s">
        <v>4917</v>
      </c>
      <c r="P98" s="1" t="s">
        <v>4911</v>
      </c>
      <c r="Q98" s="10" t="s">
        <v>4869</v>
      </c>
      <c r="R98" s="10" t="s">
        <v>4913</v>
      </c>
      <c r="S98" s="1" t="b">
        <v>0</v>
      </c>
      <c r="T98" s="1" t="s">
        <v>4801</v>
      </c>
      <c r="U98" s="1" t="s">
        <v>4801</v>
      </c>
      <c r="V98" s="1">
        <v>0</v>
      </c>
    </row>
    <row r="99" spans="1:22" ht="58" x14ac:dyDescent="0.35">
      <c r="A99" s="1" t="s">
        <v>68</v>
      </c>
      <c r="B99" s="1" t="s">
        <v>3570</v>
      </c>
      <c r="C99" s="1" t="s">
        <v>3742</v>
      </c>
      <c r="D99" s="1" t="s">
        <v>22</v>
      </c>
      <c r="E99" s="1"/>
      <c r="F99" s="1"/>
      <c r="G99" s="1" t="b">
        <v>0</v>
      </c>
      <c r="H99" s="1" t="s">
        <v>4918</v>
      </c>
      <c r="I99" s="1" t="s">
        <v>4804</v>
      </c>
      <c r="J99" s="1" t="s">
        <v>4821</v>
      </c>
      <c r="K99" s="1">
        <v>120</v>
      </c>
      <c r="L99" s="1" t="s">
        <v>4807</v>
      </c>
      <c r="M99" s="10" t="s">
        <v>4919</v>
      </c>
      <c r="N99" s="1" t="s">
        <v>4807</v>
      </c>
      <c r="O99" s="10" t="s">
        <v>4807</v>
      </c>
      <c r="P99" s="1">
        <v>8080</v>
      </c>
      <c r="Q99" s="10" t="s">
        <v>4869</v>
      </c>
      <c r="R99" s="10" t="s">
        <v>4920</v>
      </c>
      <c r="S99" s="1" t="b">
        <v>0</v>
      </c>
      <c r="T99" s="1" t="s">
        <v>4801</v>
      </c>
      <c r="U99" s="1" t="s">
        <v>4801</v>
      </c>
      <c r="V99" s="1">
        <v>1</v>
      </c>
    </row>
    <row r="100" spans="1:22" ht="58" x14ac:dyDescent="0.35">
      <c r="A100" s="1" t="s">
        <v>68</v>
      </c>
      <c r="B100" s="1" t="s">
        <v>3570</v>
      </c>
      <c r="C100" s="1" t="s">
        <v>3742</v>
      </c>
      <c r="D100" s="1" t="s">
        <v>22</v>
      </c>
      <c r="E100" s="1"/>
      <c r="F100" s="1"/>
      <c r="G100" s="1" t="b">
        <v>0</v>
      </c>
      <c r="H100" s="1" t="s">
        <v>4921</v>
      </c>
      <c r="I100" s="1" t="s">
        <v>4815</v>
      </c>
      <c r="J100" s="1" t="s">
        <v>4805</v>
      </c>
      <c r="K100" s="1">
        <v>130</v>
      </c>
      <c r="L100" s="1" t="s">
        <v>4807</v>
      </c>
      <c r="M100" s="10" t="s">
        <v>4807</v>
      </c>
      <c r="N100" s="1" t="s">
        <v>4807</v>
      </c>
      <c r="O100" s="10" t="s">
        <v>4919</v>
      </c>
      <c r="P100" s="1">
        <v>8080</v>
      </c>
      <c r="Q100" s="10" t="s">
        <v>4869</v>
      </c>
      <c r="R100" s="10" t="s">
        <v>4920</v>
      </c>
      <c r="S100" s="1" t="b">
        <v>0</v>
      </c>
      <c r="T100" s="1" t="s">
        <v>4801</v>
      </c>
      <c r="U100" s="1" t="s">
        <v>4801</v>
      </c>
      <c r="V100" s="1">
        <v>0</v>
      </c>
    </row>
    <row r="101" spans="1:22" ht="58" x14ac:dyDescent="0.35">
      <c r="A101" s="1" t="s">
        <v>68</v>
      </c>
      <c r="B101" s="1" t="s">
        <v>3570</v>
      </c>
      <c r="C101" s="1" t="s">
        <v>3742</v>
      </c>
      <c r="D101" s="1" t="s">
        <v>22</v>
      </c>
      <c r="E101" s="1"/>
      <c r="F101" s="1"/>
      <c r="G101" s="1" t="b">
        <v>0</v>
      </c>
      <c r="H101" s="1" t="s">
        <v>4885</v>
      </c>
      <c r="I101" s="1" t="s">
        <v>4804</v>
      </c>
      <c r="J101" s="1" t="s">
        <v>4821</v>
      </c>
      <c r="K101" s="1">
        <v>119</v>
      </c>
      <c r="L101" s="1" t="s">
        <v>4806</v>
      </c>
      <c r="M101" s="10" t="s">
        <v>3637</v>
      </c>
      <c r="N101" s="1" t="s">
        <v>4807</v>
      </c>
      <c r="O101" s="10" t="s">
        <v>4807</v>
      </c>
      <c r="P101" s="1" t="s">
        <v>4886</v>
      </c>
      <c r="Q101" s="10" t="s">
        <v>4869</v>
      </c>
      <c r="R101" s="10" t="s">
        <v>4920</v>
      </c>
      <c r="S101" s="1" t="b">
        <v>0</v>
      </c>
      <c r="T101" s="1" t="s">
        <v>4801</v>
      </c>
      <c r="U101" s="1" t="s">
        <v>4801</v>
      </c>
      <c r="V101" s="1">
        <v>0</v>
      </c>
    </row>
    <row r="102" spans="1:22" ht="58" x14ac:dyDescent="0.35">
      <c r="A102" s="1" t="s">
        <v>68</v>
      </c>
      <c r="B102" s="1" t="s">
        <v>3570</v>
      </c>
      <c r="C102" s="1" t="s">
        <v>3740</v>
      </c>
      <c r="D102" s="1" t="s">
        <v>22</v>
      </c>
      <c r="E102" s="1"/>
      <c r="F102" s="1"/>
      <c r="G102" s="1" t="b">
        <v>0</v>
      </c>
      <c r="H102" s="1"/>
      <c r="I102" s="1"/>
      <c r="J102" s="1"/>
      <c r="K102" s="1" t="s">
        <v>119</v>
      </c>
      <c r="L102" s="1" t="s">
        <v>119</v>
      </c>
      <c r="M102" s="10" t="s">
        <v>119</v>
      </c>
      <c r="N102" s="1" t="s">
        <v>119</v>
      </c>
      <c r="O102" s="10" t="s">
        <v>119</v>
      </c>
      <c r="P102" s="1" t="s">
        <v>119</v>
      </c>
      <c r="Q102" s="10" t="s">
        <v>4869</v>
      </c>
      <c r="R102" s="10" t="s">
        <v>4922</v>
      </c>
      <c r="S102" s="1" t="b">
        <v>0</v>
      </c>
      <c r="T102" s="1" t="s">
        <v>4801</v>
      </c>
      <c r="U102" s="1" t="s">
        <v>4801</v>
      </c>
      <c r="V102" s="1">
        <v>1</v>
      </c>
    </row>
    <row r="103" spans="1:22" ht="58" x14ac:dyDescent="0.35">
      <c r="A103" s="1" t="s">
        <v>68</v>
      </c>
      <c r="B103" s="1" t="s">
        <v>3570</v>
      </c>
      <c r="C103" s="1" t="s">
        <v>4923</v>
      </c>
      <c r="D103" s="1" t="s">
        <v>22</v>
      </c>
      <c r="E103" s="1"/>
      <c r="F103" s="1"/>
      <c r="G103" s="1" t="b">
        <v>1</v>
      </c>
      <c r="H103" s="1"/>
      <c r="I103" s="1"/>
      <c r="J103" s="1"/>
      <c r="K103" s="1" t="s">
        <v>119</v>
      </c>
      <c r="L103" s="1" t="s">
        <v>119</v>
      </c>
      <c r="M103" s="10" t="s">
        <v>119</v>
      </c>
      <c r="N103" s="1" t="s">
        <v>119</v>
      </c>
      <c r="O103" s="10" t="s">
        <v>119</v>
      </c>
      <c r="P103" s="1" t="s">
        <v>119</v>
      </c>
      <c r="Q103" s="10" t="s">
        <v>4869</v>
      </c>
      <c r="R103" s="10" t="s">
        <v>4922</v>
      </c>
      <c r="S103" s="1" t="b">
        <v>0</v>
      </c>
      <c r="T103" s="1" t="s">
        <v>4801</v>
      </c>
      <c r="U103" s="1" t="s">
        <v>4801</v>
      </c>
      <c r="V103" s="1">
        <v>1</v>
      </c>
    </row>
    <row r="104" spans="1:22" x14ac:dyDescent="0.35">
      <c r="A104" s="1" t="s">
        <v>68</v>
      </c>
      <c r="B104" s="1" t="s">
        <v>966</v>
      </c>
      <c r="C104" s="1" t="s">
        <v>969</v>
      </c>
      <c r="D104" s="1" t="s">
        <v>22</v>
      </c>
      <c r="E104" s="1"/>
      <c r="F104" s="1"/>
      <c r="G104" s="1" t="b">
        <v>0</v>
      </c>
      <c r="H104" s="1"/>
      <c r="I104" s="1"/>
      <c r="J104" s="1"/>
      <c r="K104" s="1" t="s">
        <v>119</v>
      </c>
      <c r="L104" s="1" t="s">
        <v>119</v>
      </c>
      <c r="M104" s="10" t="s">
        <v>119</v>
      </c>
      <c r="N104" s="1" t="s">
        <v>119</v>
      </c>
      <c r="O104" s="10" t="s">
        <v>119</v>
      </c>
      <c r="P104" s="1" t="s">
        <v>119</v>
      </c>
      <c r="Q104" s="10" t="s">
        <v>4924</v>
      </c>
      <c r="R104" s="10" t="s">
        <v>4922</v>
      </c>
      <c r="S104" s="1" t="b">
        <v>0</v>
      </c>
      <c r="T104" s="1" t="s">
        <v>4801</v>
      </c>
      <c r="U104" s="1" t="s">
        <v>4801</v>
      </c>
      <c r="V104" s="1">
        <v>1</v>
      </c>
    </row>
    <row r="105" spans="1:22" x14ac:dyDescent="0.35">
      <c r="A105" s="1" t="s">
        <v>68</v>
      </c>
      <c r="B105" s="1" t="s">
        <v>76</v>
      </c>
      <c r="C105" s="1" t="s">
        <v>4925</v>
      </c>
      <c r="D105" s="1" t="s">
        <v>22</v>
      </c>
      <c r="E105" s="1"/>
      <c r="F105" s="1"/>
      <c r="G105" s="1" t="b">
        <v>1</v>
      </c>
      <c r="H105" s="1" t="s">
        <v>4926</v>
      </c>
      <c r="I105" s="1" t="s">
        <v>4804</v>
      </c>
      <c r="J105" s="1" t="s">
        <v>4805</v>
      </c>
      <c r="K105" s="1">
        <v>100</v>
      </c>
      <c r="L105" s="1" t="s">
        <v>4807</v>
      </c>
      <c r="M105" s="10" t="s">
        <v>4807</v>
      </c>
      <c r="N105" s="1" t="s">
        <v>4807</v>
      </c>
      <c r="O105" s="10" t="s">
        <v>4807</v>
      </c>
      <c r="P105" s="1">
        <v>8080</v>
      </c>
      <c r="Q105" s="10" t="s">
        <v>4924</v>
      </c>
      <c r="R105" s="10" t="s">
        <v>4922</v>
      </c>
      <c r="S105" s="1" t="b">
        <v>0</v>
      </c>
      <c r="T105" s="1" t="s">
        <v>4801</v>
      </c>
      <c r="U105" s="1" t="s">
        <v>4801</v>
      </c>
      <c r="V105" s="1">
        <v>1</v>
      </c>
    </row>
    <row r="106" spans="1:22" x14ac:dyDescent="0.35">
      <c r="A106" s="1" t="s">
        <v>68</v>
      </c>
      <c r="B106" s="1" t="s">
        <v>76</v>
      </c>
      <c r="C106" s="1" t="s">
        <v>4925</v>
      </c>
      <c r="D106" s="1" t="s">
        <v>22</v>
      </c>
      <c r="E106" s="1"/>
      <c r="F106" s="1"/>
      <c r="G106" s="1" t="b">
        <v>1</v>
      </c>
      <c r="H106" s="1" t="s">
        <v>4927</v>
      </c>
      <c r="I106" s="1" t="s">
        <v>4815</v>
      </c>
      <c r="J106" s="1" t="s">
        <v>4805</v>
      </c>
      <c r="K106" s="1">
        <v>110</v>
      </c>
      <c r="L106" s="1" t="s">
        <v>4807</v>
      </c>
      <c r="M106" s="10" t="s">
        <v>4807</v>
      </c>
      <c r="N106" s="1" t="s">
        <v>4807</v>
      </c>
      <c r="O106" s="10" t="s">
        <v>4807</v>
      </c>
      <c r="P106" s="1">
        <v>8080</v>
      </c>
      <c r="Q106" s="10" t="s">
        <v>4924</v>
      </c>
      <c r="R106" s="10" t="s">
        <v>4922</v>
      </c>
      <c r="S106" s="1" t="b">
        <v>0</v>
      </c>
      <c r="T106" s="1" t="s">
        <v>4801</v>
      </c>
      <c r="U106" s="1" t="s">
        <v>4801</v>
      </c>
      <c r="V106" s="1">
        <v>0</v>
      </c>
    </row>
    <row r="107" spans="1:22" x14ac:dyDescent="0.35">
      <c r="A107" s="1" t="s">
        <v>68</v>
      </c>
      <c r="B107" s="1" t="s">
        <v>76</v>
      </c>
      <c r="C107" s="1" t="s">
        <v>3738</v>
      </c>
      <c r="D107" s="1" t="s">
        <v>22</v>
      </c>
      <c r="E107" s="1"/>
      <c r="F107" s="1"/>
      <c r="G107" s="1" t="b">
        <v>0</v>
      </c>
      <c r="H107" s="1" t="s">
        <v>4928</v>
      </c>
      <c r="I107" s="1" t="s">
        <v>4804</v>
      </c>
      <c r="J107" s="1" t="s">
        <v>4805</v>
      </c>
      <c r="K107" s="1">
        <v>130</v>
      </c>
      <c r="L107" s="1" t="s">
        <v>4806</v>
      </c>
      <c r="M107" s="10" t="s">
        <v>3657</v>
      </c>
      <c r="N107" s="1" t="s">
        <v>4807</v>
      </c>
      <c r="O107" s="10" t="s">
        <v>4929</v>
      </c>
      <c r="P107" s="1">
        <v>3443</v>
      </c>
      <c r="Q107" s="10" t="s">
        <v>4924</v>
      </c>
      <c r="R107" s="10" t="s">
        <v>4930</v>
      </c>
      <c r="S107" s="1" t="b">
        <v>0</v>
      </c>
      <c r="T107" s="1" t="s">
        <v>4801</v>
      </c>
      <c r="U107" s="1" t="s">
        <v>4801</v>
      </c>
      <c r="V107" s="1">
        <v>1</v>
      </c>
    </row>
    <row r="108" spans="1:22" x14ac:dyDescent="0.35">
      <c r="A108" s="1" t="s">
        <v>68</v>
      </c>
      <c r="B108" s="1" t="s">
        <v>76</v>
      </c>
      <c r="C108" s="1" t="s">
        <v>3738</v>
      </c>
      <c r="D108" s="1" t="s">
        <v>22</v>
      </c>
      <c r="E108" s="1"/>
      <c r="F108" s="1"/>
      <c r="G108" s="1" t="b">
        <v>0</v>
      </c>
      <c r="H108" s="1" t="s">
        <v>4931</v>
      </c>
      <c r="I108" s="1" t="s">
        <v>4804</v>
      </c>
      <c r="J108" s="1" t="s">
        <v>4805</v>
      </c>
      <c r="K108" s="1">
        <v>120</v>
      </c>
      <c r="L108" s="1" t="s">
        <v>4806</v>
      </c>
      <c r="M108" s="10" t="s">
        <v>3658</v>
      </c>
      <c r="N108" s="1" t="s">
        <v>4807</v>
      </c>
      <c r="O108" s="10" t="s">
        <v>4929</v>
      </c>
      <c r="P108" s="1" t="s">
        <v>4911</v>
      </c>
      <c r="Q108" s="10" t="s">
        <v>4924</v>
      </c>
      <c r="R108" s="10" t="s">
        <v>4930</v>
      </c>
      <c r="S108" s="1" t="b">
        <v>0</v>
      </c>
      <c r="T108" s="1" t="s">
        <v>4801</v>
      </c>
      <c r="U108" s="1" t="s">
        <v>4801</v>
      </c>
      <c r="V108" s="1">
        <v>0</v>
      </c>
    </row>
    <row r="109" spans="1:22" x14ac:dyDescent="0.35">
      <c r="A109" s="1" t="s">
        <v>68</v>
      </c>
      <c r="B109" s="1" t="s">
        <v>76</v>
      </c>
      <c r="C109" s="1" t="s">
        <v>3738</v>
      </c>
      <c r="D109" s="1" t="s">
        <v>22</v>
      </c>
      <c r="E109" s="1"/>
      <c r="F109" s="1"/>
      <c r="G109" s="1" t="b">
        <v>0</v>
      </c>
      <c r="H109" s="1" t="s">
        <v>4932</v>
      </c>
      <c r="I109" s="1" t="s">
        <v>4804</v>
      </c>
      <c r="J109" s="1" t="s">
        <v>4805</v>
      </c>
      <c r="K109" s="1">
        <v>140</v>
      </c>
      <c r="L109" s="1" t="s">
        <v>4806</v>
      </c>
      <c r="M109" s="10" t="s">
        <v>4933</v>
      </c>
      <c r="N109" s="1" t="s">
        <v>4807</v>
      </c>
      <c r="O109" s="10" t="s">
        <v>4929</v>
      </c>
      <c r="P109" s="1">
        <v>6390</v>
      </c>
      <c r="Q109" s="10" t="s">
        <v>4924</v>
      </c>
      <c r="R109" s="10" t="s">
        <v>4930</v>
      </c>
      <c r="S109" s="1" t="b">
        <v>0</v>
      </c>
      <c r="T109" s="1" t="s">
        <v>4801</v>
      </c>
      <c r="U109" s="1" t="s">
        <v>4801</v>
      </c>
      <c r="V109" s="1">
        <v>0</v>
      </c>
    </row>
    <row r="110" spans="1:22" x14ac:dyDescent="0.35">
      <c r="A110" s="1" t="s">
        <v>68</v>
      </c>
      <c r="B110" s="1" t="s">
        <v>76</v>
      </c>
      <c r="C110" s="1" t="s">
        <v>3738</v>
      </c>
      <c r="D110" s="1" t="s">
        <v>22</v>
      </c>
      <c r="E110" s="1"/>
      <c r="F110" s="1"/>
      <c r="G110" s="1" t="b">
        <v>0</v>
      </c>
      <c r="H110" s="1" t="s">
        <v>4934</v>
      </c>
      <c r="I110" s="1" t="s">
        <v>4815</v>
      </c>
      <c r="J110" s="1" t="s">
        <v>4805</v>
      </c>
      <c r="K110" s="1">
        <v>150</v>
      </c>
      <c r="L110" s="1" t="s">
        <v>4806</v>
      </c>
      <c r="M110" s="10" t="s">
        <v>4929</v>
      </c>
      <c r="N110" s="1" t="s">
        <v>4807</v>
      </c>
      <c r="O110" s="10" t="s">
        <v>4935</v>
      </c>
      <c r="P110" s="1">
        <v>443</v>
      </c>
      <c r="Q110" s="10" t="s">
        <v>4924</v>
      </c>
      <c r="R110" s="10" t="s">
        <v>4930</v>
      </c>
      <c r="S110" s="1" t="b">
        <v>0</v>
      </c>
      <c r="T110" s="1" t="s">
        <v>4801</v>
      </c>
      <c r="U110" s="1" t="s">
        <v>4801</v>
      </c>
      <c r="V110" s="1">
        <v>0</v>
      </c>
    </row>
    <row r="111" spans="1:22" x14ac:dyDescent="0.35">
      <c r="A111" s="1" t="s">
        <v>68</v>
      </c>
      <c r="B111" s="1" t="s">
        <v>76</v>
      </c>
      <c r="C111" s="1" t="s">
        <v>3738</v>
      </c>
      <c r="D111" s="1" t="s">
        <v>22</v>
      </c>
      <c r="E111" s="1"/>
      <c r="F111" s="1"/>
      <c r="G111" s="1" t="b">
        <v>0</v>
      </c>
      <c r="H111" s="1" t="s">
        <v>4936</v>
      </c>
      <c r="I111" s="1" t="s">
        <v>4815</v>
      </c>
      <c r="J111" s="1" t="s">
        <v>4805</v>
      </c>
      <c r="K111" s="1">
        <v>160</v>
      </c>
      <c r="L111" s="1" t="s">
        <v>4806</v>
      </c>
      <c r="M111" s="10" t="s">
        <v>4929</v>
      </c>
      <c r="N111" s="1" t="s">
        <v>4807</v>
      </c>
      <c r="O111" s="10" t="s">
        <v>4937</v>
      </c>
      <c r="P111" s="1">
        <v>1433</v>
      </c>
      <c r="Q111" s="10" t="s">
        <v>4924</v>
      </c>
      <c r="R111" s="10" t="s">
        <v>4930</v>
      </c>
      <c r="S111" s="1" t="b">
        <v>0</v>
      </c>
      <c r="T111" s="1" t="s">
        <v>4801</v>
      </c>
      <c r="U111" s="1" t="s">
        <v>4801</v>
      </c>
      <c r="V111" s="1">
        <v>0</v>
      </c>
    </row>
    <row r="112" spans="1:22" x14ac:dyDescent="0.35">
      <c r="A112" s="1" t="s">
        <v>68</v>
      </c>
      <c r="B112" s="1" t="s">
        <v>76</v>
      </c>
      <c r="C112" s="1" t="s">
        <v>3738</v>
      </c>
      <c r="D112" s="1" t="s">
        <v>22</v>
      </c>
      <c r="E112" s="1"/>
      <c r="F112" s="1"/>
      <c r="G112" s="1" t="b">
        <v>0</v>
      </c>
      <c r="H112" s="1" t="s">
        <v>4938</v>
      </c>
      <c r="I112" s="1" t="s">
        <v>4815</v>
      </c>
      <c r="J112" s="1" t="s">
        <v>4805</v>
      </c>
      <c r="K112" s="1">
        <v>170</v>
      </c>
      <c r="L112" s="1" t="s">
        <v>4806</v>
      </c>
      <c r="M112" s="10" t="s">
        <v>4929</v>
      </c>
      <c r="N112" s="1" t="s">
        <v>4807</v>
      </c>
      <c r="O112" s="10" t="s">
        <v>4939</v>
      </c>
      <c r="P112" s="1">
        <v>443</v>
      </c>
      <c r="Q112" s="10" t="s">
        <v>4924</v>
      </c>
      <c r="R112" s="10" t="s">
        <v>4930</v>
      </c>
      <c r="S112" s="1" t="b">
        <v>0</v>
      </c>
      <c r="T112" s="1" t="s">
        <v>4801</v>
      </c>
      <c r="U112" s="1" t="s">
        <v>4801</v>
      </c>
      <c r="V112" s="1">
        <v>0</v>
      </c>
    </row>
    <row r="113" spans="1:22" x14ac:dyDescent="0.35">
      <c r="A113" s="1" t="s">
        <v>68</v>
      </c>
      <c r="B113" s="1" t="s">
        <v>76</v>
      </c>
      <c r="C113" s="1" t="s">
        <v>3738</v>
      </c>
      <c r="D113" s="1" t="s">
        <v>22</v>
      </c>
      <c r="E113" s="1"/>
      <c r="F113" s="1"/>
      <c r="G113" s="1" t="b">
        <v>0</v>
      </c>
      <c r="H113" s="1" t="s">
        <v>4940</v>
      </c>
      <c r="I113" s="1" t="s">
        <v>4815</v>
      </c>
      <c r="J113" s="1" t="s">
        <v>4805</v>
      </c>
      <c r="K113" s="1">
        <v>180</v>
      </c>
      <c r="L113" s="1" t="s">
        <v>4807</v>
      </c>
      <c r="M113" s="10" t="s">
        <v>4807</v>
      </c>
      <c r="N113" s="1" t="s">
        <v>4807</v>
      </c>
      <c r="O113" s="10" t="s">
        <v>4807</v>
      </c>
      <c r="P113" s="1" t="s">
        <v>4807</v>
      </c>
      <c r="Q113" s="10" t="s">
        <v>4924</v>
      </c>
      <c r="R113" s="10" t="s">
        <v>4930</v>
      </c>
      <c r="S113" s="1" t="b">
        <v>0</v>
      </c>
      <c r="T113" s="1" t="s">
        <v>4801</v>
      </c>
      <c r="U113" s="1" t="s">
        <v>4801</v>
      </c>
      <c r="V113" s="1">
        <v>0</v>
      </c>
    </row>
    <row r="114" spans="1:22" x14ac:dyDescent="0.35">
      <c r="A114" s="1" t="s">
        <v>68</v>
      </c>
      <c r="B114" s="1" t="s">
        <v>76</v>
      </c>
      <c r="C114" s="1" t="s">
        <v>3738</v>
      </c>
      <c r="D114" s="1" t="s">
        <v>22</v>
      </c>
      <c r="E114" s="1"/>
      <c r="F114" s="1"/>
      <c r="G114" s="1" t="b">
        <v>0</v>
      </c>
      <c r="H114" s="1" t="s">
        <v>4885</v>
      </c>
      <c r="I114" s="1" t="s">
        <v>4804</v>
      </c>
      <c r="J114" s="1" t="s">
        <v>4821</v>
      </c>
      <c r="K114" s="1">
        <v>119</v>
      </c>
      <c r="L114" s="1" t="s">
        <v>4806</v>
      </c>
      <c r="M114" s="10" t="s">
        <v>3637</v>
      </c>
      <c r="N114" s="1" t="s">
        <v>4807</v>
      </c>
      <c r="O114" s="10" t="s">
        <v>4807</v>
      </c>
      <c r="P114" s="1" t="s">
        <v>4886</v>
      </c>
      <c r="Q114" s="10" t="s">
        <v>4924</v>
      </c>
      <c r="R114" s="10" t="s">
        <v>4930</v>
      </c>
      <c r="S114" s="1" t="b">
        <v>0</v>
      </c>
      <c r="T114" s="1" t="s">
        <v>4801</v>
      </c>
      <c r="U114" s="1" t="s">
        <v>4801</v>
      </c>
      <c r="V114" s="1">
        <v>0</v>
      </c>
    </row>
    <row r="115" spans="1:22" x14ac:dyDescent="0.35">
      <c r="A115" s="1" t="s">
        <v>68</v>
      </c>
      <c r="B115" s="1" t="s">
        <v>76</v>
      </c>
      <c r="C115" s="1" t="s">
        <v>3738</v>
      </c>
      <c r="D115" s="1" t="s">
        <v>22</v>
      </c>
      <c r="E115" s="1"/>
      <c r="F115" s="1"/>
      <c r="G115" s="1" t="b">
        <v>0</v>
      </c>
      <c r="H115" s="1" t="s">
        <v>4941</v>
      </c>
      <c r="I115" s="1" t="s">
        <v>4804</v>
      </c>
      <c r="J115" s="1" t="s">
        <v>4805</v>
      </c>
      <c r="K115" s="1">
        <v>121</v>
      </c>
      <c r="L115" s="1" t="s">
        <v>4806</v>
      </c>
      <c r="M115" s="10" t="s">
        <v>3637</v>
      </c>
      <c r="N115" s="1" t="s">
        <v>4807</v>
      </c>
      <c r="O115" s="10" t="s">
        <v>4807</v>
      </c>
      <c r="P115" s="1" t="s">
        <v>4911</v>
      </c>
      <c r="Q115" s="10" t="s">
        <v>4924</v>
      </c>
      <c r="R115" s="10" t="s">
        <v>4930</v>
      </c>
      <c r="S115" s="1" t="b">
        <v>0</v>
      </c>
      <c r="T115" s="1" t="s">
        <v>4801</v>
      </c>
      <c r="U115" s="1" t="s">
        <v>4801</v>
      </c>
      <c r="V115" s="1">
        <v>0</v>
      </c>
    </row>
    <row r="116" spans="1:22" x14ac:dyDescent="0.35">
      <c r="A116" s="1" t="s">
        <v>68</v>
      </c>
      <c r="B116" s="1" t="s">
        <v>76</v>
      </c>
      <c r="C116" s="1" t="s">
        <v>3761</v>
      </c>
      <c r="D116" s="1" t="s">
        <v>22</v>
      </c>
      <c r="E116" s="1"/>
      <c r="F116" s="1"/>
      <c r="G116" s="1" t="b">
        <v>0</v>
      </c>
      <c r="H116" s="1" t="s">
        <v>4942</v>
      </c>
      <c r="I116" s="1" t="s">
        <v>4804</v>
      </c>
      <c r="J116" s="1" t="s">
        <v>4805</v>
      </c>
      <c r="K116" s="1">
        <v>120</v>
      </c>
      <c r="L116" s="1" t="s">
        <v>4806</v>
      </c>
      <c r="M116" s="10" t="s">
        <v>3658</v>
      </c>
      <c r="N116" s="1" t="s">
        <v>4807</v>
      </c>
      <c r="O116" s="10" t="s">
        <v>4929</v>
      </c>
      <c r="P116" s="1" t="s">
        <v>4943</v>
      </c>
      <c r="Q116" s="10" t="s">
        <v>4924</v>
      </c>
      <c r="R116" s="10" t="s">
        <v>4944</v>
      </c>
      <c r="S116" s="1" t="b">
        <v>0</v>
      </c>
      <c r="T116" s="1" t="s">
        <v>4801</v>
      </c>
      <c r="U116" s="1" t="s">
        <v>4801</v>
      </c>
      <c r="V116" s="1">
        <v>1</v>
      </c>
    </row>
    <row r="117" spans="1:22" x14ac:dyDescent="0.35">
      <c r="A117" s="1" t="s">
        <v>68</v>
      </c>
      <c r="B117" s="1" t="s">
        <v>76</v>
      </c>
      <c r="C117" s="1" t="s">
        <v>3761</v>
      </c>
      <c r="D117" s="1" t="s">
        <v>22</v>
      </c>
      <c r="E117" s="1"/>
      <c r="F117" s="1"/>
      <c r="G117" s="1" t="b">
        <v>0</v>
      </c>
      <c r="H117" s="1" t="s">
        <v>4945</v>
      </c>
      <c r="I117" s="1" t="s">
        <v>4804</v>
      </c>
      <c r="J117" s="1" t="s">
        <v>4805</v>
      </c>
      <c r="K117" s="1">
        <v>121</v>
      </c>
      <c r="L117" s="1" t="s">
        <v>4806</v>
      </c>
      <c r="M117" s="10" t="s">
        <v>3657</v>
      </c>
      <c r="N117" s="1" t="s">
        <v>4807</v>
      </c>
      <c r="O117" s="10" t="s">
        <v>4929</v>
      </c>
      <c r="P117" s="1">
        <v>3443</v>
      </c>
      <c r="Q117" s="10" t="s">
        <v>4924</v>
      </c>
      <c r="R117" s="10" t="s">
        <v>4944</v>
      </c>
      <c r="S117" s="1" t="b">
        <v>0</v>
      </c>
      <c r="T117" s="1" t="s">
        <v>4801</v>
      </c>
      <c r="U117" s="1" t="s">
        <v>4801</v>
      </c>
      <c r="V117" s="1">
        <v>0</v>
      </c>
    </row>
    <row r="118" spans="1:22" x14ac:dyDescent="0.35">
      <c r="A118" s="1" t="s">
        <v>68</v>
      </c>
      <c r="B118" s="1" t="s">
        <v>76</v>
      </c>
      <c r="C118" s="1" t="s">
        <v>3761</v>
      </c>
      <c r="D118" s="1" t="s">
        <v>22</v>
      </c>
      <c r="E118" s="1"/>
      <c r="F118" s="1"/>
      <c r="G118" s="1" t="b">
        <v>0</v>
      </c>
      <c r="H118" s="1" t="s">
        <v>4946</v>
      </c>
      <c r="I118" s="1" t="s">
        <v>4804</v>
      </c>
      <c r="J118" s="1" t="s">
        <v>4805</v>
      </c>
      <c r="K118" s="1">
        <v>122</v>
      </c>
      <c r="L118" s="1" t="s">
        <v>4806</v>
      </c>
      <c r="M118" s="10" t="s">
        <v>4947</v>
      </c>
      <c r="N118" s="1" t="s">
        <v>4807</v>
      </c>
      <c r="O118" s="10" t="s">
        <v>4929</v>
      </c>
      <c r="P118" s="1">
        <v>443</v>
      </c>
      <c r="Q118" s="10" t="s">
        <v>4924</v>
      </c>
      <c r="R118" s="10" t="s">
        <v>4944</v>
      </c>
      <c r="S118" s="1" t="b">
        <v>0</v>
      </c>
      <c r="T118" s="1" t="s">
        <v>4801</v>
      </c>
      <c r="U118" s="1" t="s">
        <v>4801</v>
      </c>
      <c r="V118" s="1">
        <v>0</v>
      </c>
    </row>
    <row r="119" spans="1:22" x14ac:dyDescent="0.35">
      <c r="A119" s="1" t="s">
        <v>68</v>
      </c>
      <c r="B119" s="1" t="s">
        <v>76</v>
      </c>
      <c r="C119" s="1" t="s">
        <v>3761</v>
      </c>
      <c r="D119" s="1" t="s">
        <v>22</v>
      </c>
      <c r="E119" s="1"/>
      <c r="F119" s="1"/>
      <c r="G119" s="1" t="b">
        <v>0</v>
      </c>
      <c r="H119" s="1" t="s">
        <v>4934</v>
      </c>
      <c r="I119" s="1" t="s">
        <v>4815</v>
      </c>
      <c r="J119" s="1" t="s">
        <v>4805</v>
      </c>
      <c r="K119" s="1">
        <v>119</v>
      </c>
      <c r="L119" s="1" t="s">
        <v>4806</v>
      </c>
      <c r="M119" s="10" t="s">
        <v>4929</v>
      </c>
      <c r="N119" s="1" t="s">
        <v>4807</v>
      </c>
      <c r="O119" s="10" t="s">
        <v>4935</v>
      </c>
      <c r="P119" s="1">
        <v>443</v>
      </c>
      <c r="Q119" s="10" t="s">
        <v>4924</v>
      </c>
      <c r="R119" s="10" t="s">
        <v>4944</v>
      </c>
      <c r="S119" s="1" t="b">
        <v>0</v>
      </c>
      <c r="T119" s="1" t="s">
        <v>4801</v>
      </c>
      <c r="U119" s="1" t="s">
        <v>4801</v>
      </c>
      <c r="V119" s="1">
        <v>0</v>
      </c>
    </row>
    <row r="120" spans="1:22" x14ac:dyDescent="0.35">
      <c r="A120" s="1" t="s">
        <v>68</v>
      </c>
      <c r="B120" s="1" t="s">
        <v>76</v>
      </c>
      <c r="C120" s="1" t="s">
        <v>3761</v>
      </c>
      <c r="D120" s="1" t="s">
        <v>22</v>
      </c>
      <c r="E120" s="1"/>
      <c r="F120" s="1"/>
      <c r="G120" s="1" t="b">
        <v>0</v>
      </c>
      <c r="H120" s="1" t="s">
        <v>4936</v>
      </c>
      <c r="I120" s="1" t="s">
        <v>4815</v>
      </c>
      <c r="J120" s="1" t="s">
        <v>4805</v>
      </c>
      <c r="K120" s="1">
        <v>120</v>
      </c>
      <c r="L120" s="1" t="s">
        <v>4807</v>
      </c>
      <c r="M120" s="10" t="s">
        <v>4929</v>
      </c>
      <c r="N120" s="1" t="s">
        <v>4807</v>
      </c>
      <c r="O120" s="10" t="s">
        <v>4937</v>
      </c>
      <c r="P120" s="1">
        <v>1433</v>
      </c>
      <c r="Q120" s="10" t="s">
        <v>4924</v>
      </c>
      <c r="R120" s="10" t="s">
        <v>4944</v>
      </c>
      <c r="S120" s="1" t="b">
        <v>0</v>
      </c>
      <c r="T120" s="1" t="s">
        <v>4801</v>
      </c>
      <c r="U120" s="1" t="s">
        <v>4801</v>
      </c>
      <c r="V120" s="1">
        <v>0</v>
      </c>
    </row>
    <row r="121" spans="1:22" x14ac:dyDescent="0.35">
      <c r="A121" s="1" t="s">
        <v>68</v>
      </c>
      <c r="B121" s="1" t="s">
        <v>76</v>
      </c>
      <c r="C121" s="1" t="s">
        <v>3761</v>
      </c>
      <c r="D121" s="1" t="s">
        <v>22</v>
      </c>
      <c r="E121" s="1"/>
      <c r="F121" s="1"/>
      <c r="G121" s="1" t="b">
        <v>0</v>
      </c>
      <c r="H121" s="1" t="s">
        <v>4948</v>
      </c>
      <c r="I121" s="1" t="s">
        <v>4815</v>
      </c>
      <c r="J121" s="1" t="s">
        <v>4805</v>
      </c>
      <c r="K121" s="1">
        <v>121</v>
      </c>
      <c r="L121" s="1" t="s">
        <v>4807</v>
      </c>
      <c r="M121" s="10" t="s">
        <v>4929</v>
      </c>
      <c r="N121" s="1" t="s">
        <v>4807</v>
      </c>
      <c r="O121" s="10" t="s">
        <v>4939</v>
      </c>
      <c r="P121" s="1">
        <v>443</v>
      </c>
      <c r="Q121" s="10" t="s">
        <v>4924</v>
      </c>
      <c r="R121" s="10" t="s">
        <v>4944</v>
      </c>
      <c r="S121" s="1" t="b">
        <v>0</v>
      </c>
      <c r="T121" s="1" t="s">
        <v>4801</v>
      </c>
      <c r="U121" s="1" t="s">
        <v>4801</v>
      </c>
      <c r="V121" s="1">
        <v>0</v>
      </c>
    </row>
    <row r="122" spans="1:22" x14ac:dyDescent="0.35">
      <c r="A122" s="1" t="s">
        <v>68</v>
      </c>
      <c r="B122" s="1" t="s">
        <v>76</v>
      </c>
      <c r="C122" s="1" t="s">
        <v>3761</v>
      </c>
      <c r="D122" s="1" t="s">
        <v>22</v>
      </c>
      <c r="E122" s="1"/>
      <c r="F122" s="1"/>
      <c r="G122" s="1" t="b">
        <v>0</v>
      </c>
      <c r="H122" s="1" t="s">
        <v>4949</v>
      </c>
      <c r="I122" s="1" t="s">
        <v>4815</v>
      </c>
      <c r="J122" s="1" t="s">
        <v>4805</v>
      </c>
      <c r="K122" s="1">
        <v>122</v>
      </c>
      <c r="L122" s="1" t="s">
        <v>4807</v>
      </c>
      <c r="M122" s="10" t="s">
        <v>4929</v>
      </c>
      <c r="N122" s="1" t="s">
        <v>4807</v>
      </c>
      <c r="O122" s="10" t="s">
        <v>4950</v>
      </c>
      <c r="P122" s="1" t="s">
        <v>4951</v>
      </c>
      <c r="Q122" s="10" t="s">
        <v>4924</v>
      </c>
      <c r="R122" s="10" t="s">
        <v>4944</v>
      </c>
      <c r="S122" s="1" t="b">
        <v>0</v>
      </c>
      <c r="T122" s="1" t="s">
        <v>4801</v>
      </c>
      <c r="U122" s="1" t="s">
        <v>4801</v>
      </c>
      <c r="V122" s="1">
        <v>0</v>
      </c>
    </row>
    <row r="123" spans="1:22" x14ac:dyDescent="0.35">
      <c r="A123" s="1" t="s">
        <v>68</v>
      </c>
      <c r="B123" s="1" t="s">
        <v>76</v>
      </c>
      <c r="C123" s="1" t="s">
        <v>3761</v>
      </c>
      <c r="D123" s="1" t="s">
        <v>22</v>
      </c>
      <c r="E123" s="1"/>
      <c r="F123" s="1"/>
      <c r="G123" s="1" t="b">
        <v>0</v>
      </c>
      <c r="H123" s="1" t="s">
        <v>4952</v>
      </c>
      <c r="I123" s="1" t="s">
        <v>4804</v>
      </c>
      <c r="J123" s="1" t="s">
        <v>4805</v>
      </c>
      <c r="K123" s="1">
        <v>123</v>
      </c>
      <c r="L123" s="1" t="s">
        <v>4806</v>
      </c>
      <c r="M123" s="10" t="s">
        <v>4933</v>
      </c>
      <c r="N123" s="1" t="s">
        <v>4807</v>
      </c>
      <c r="O123" s="10" t="s">
        <v>4929</v>
      </c>
      <c r="P123" s="1">
        <v>6390</v>
      </c>
      <c r="Q123" s="10" t="s">
        <v>4924</v>
      </c>
      <c r="R123" s="10" t="s">
        <v>4944</v>
      </c>
      <c r="S123" s="1" t="b">
        <v>0</v>
      </c>
      <c r="T123" s="1" t="s">
        <v>4801</v>
      </c>
      <c r="U123" s="1" t="s">
        <v>4801</v>
      </c>
      <c r="V123" s="1">
        <v>0</v>
      </c>
    </row>
    <row r="124" spans="1:22" x14ac:dyDescent="0.35">
      <c r="A124" s="1" t="s">
        <v>68</v>
      </c>
      <c r="B124" s="1" t="s">
        <v>76</v>
      </c>
      <c r="C124" s="1" t="s">
        <v>3761</v>
      </c>
      <c r="D124" s="1" t="s">
        <v>22</v>
      </c>
      <c r="E124" s="1"/>
      <c r="F124" s="1"/>
      <c r="G124" s="1" t="b">
        <v>0</v>
      </c>
      <c r="H124" s="1" t="s">
        <v>4953</v>
      </c>
      <c r="I124" s="1" t="s">
        <v>4804</v>
      </c>
      <c r="J124" s="1" t="s">
        <v>4821</v>
      </c>
      <c r="K124" s="1">
        <v>114</v>
      </c>
      <c r="L124" s="1" t="s">
        <v>4807</v>
      </c>
      <c r="M124" s="10" t="s">
        <v>3637</v>
      </c>
      <c r="N124" s="1" t="s">
        <v>4807</v>
      </c>
      <c r="O124" s="10" t="s">
        <v>4807</v>
      </c>
      <c r="P124" s="1" t="s">
        <v>4886</v>
      </c>
      <c r="Q124" s="10" t="s">
        <v>4924</v>
      </c>
      <c r="R124" s="10" t="s">
        <v>4944</v>
      </c>
      <c r="S124" s="1" t="b">
        <v>0</v>
      </c>
      <c r="T124" s="1" t="s">
        <v>4801</v>
      </c>
      <c r="U124" s="1" t="s">
        <v>4801</v>
      </c>
      <c r="V124" s="1">
        <v>0</v>
      </c>
    </row>
    <row r="125" spans="1:22" x14ac:dyDescent="0.35">
      <c r="A125" s="1" t="s">
        <v>68</v>
      </c>
      <c r="B125" s="1" t="s">
        <v>76</v>
      </c>
      <c r="C125" s="1" t="s">
        <v>3761</v>
      </c>
      <c r="D125" s="1" t="s">
        <v>22</v>
      </c>
      <c r="E125" s="1"/>
      <c r="F125" s="1"/>
      <c r="G125" s="1" t="b">
        <v>0</v>
      </c>
      <c r="H125" s="1" t="s">
        <v>4954</v>
      </c>
      <c r="I125" s="1" t="s">
        <v>4804</v>
      </c>
      <c r="J125" s="1" t="s">
        <v>4805</v>
      </c>
      <c r="K125" s="1">
        <v>115</v>
      </c>
      <c r="L125" s="1" t="s">
        <v>4807</v>
      </c>
      <c r="M125" s="10" t="s">
        <v>3637</v>
      </c>
      <c r="N125" s="1" t="s">
        <v>4807</v>
      </c>
      <c r="O125" s="10" t="s">
        <v>4807</v>
      </c>
      <c r="P125" s="1" t="s">
        <v>4955</v>
      </c>
      <c r="Q125" s="10" t="s">
        <v>4924</v>
      </c>
      <c r="R125" s="10" t="s">
        <v>4944</v>
      </c>
      <c r="S125" s="1" t="b">
        <v>0</v>
      </c>
      <c r="T125" s="1" t="s">
        <v>4801</v>
      </c>
      <c r="U125" s="1" t="s">
        <v>4801</v>
      </c>
      <c r="V125" s="1">
        <v>0</v>
      </c>
    </row>
    <row r="126" spans="1:22" x14ac:dyDescent="0.35">
      <c r="A126" s="1" t="s">
        <v>68</v>
      </c>
      <c r="B126" s="1" t="s">
        <v>76</v>
      </c>
      <c r="C126" s="1" t="s">
        <v>4956</v>
      </c>
      <c r="D126" s="1" t="s">
        <v>22</v>
      </c>
      <c r="E126" s="1"/>
      <c r="F126" s="1"/>
      <c r="G126" s="1" t="b">
        <v>1</v>
      </c>
      <c r="H126" s="1" t="s">
        <v>4945</v>
      </c>
      <c r="I126" s="1" t="s">
        <v>4804</v>
      </c>
      <c r="J126" s="1" t="s">
        <v>4805</v>
      </c>
      <c r="K126" s="1">
        <v>500</v>
      </c>
      <c r="L126" s="1" t="s">
        <v>4806</v>
      </c>
      <c r="M126" s="10" t="s">
        <v>3658</v>
      </c>
      <c r="N126" s="1" t="s">
        <v>4807</v>
      </c>
      <c r="O126" s="10" t="s">
        <v>4929</v>
      </c>
      <c r="P126" s="1">
        <v>3443</v>
      </c>
      <c r="Q126" s="10" t="s">
        <v>4924</v>
      </c>
      <c r="R126" s="10" t="s">
        <v>4944</v>
      </c>
      <c r="S126" s="1" t="b">
        <v>0</v>
      </c>
      <c r="T126" s="1" t="s">
        <v>4801</v>
      </c>
      <c r="U126" s="1" t="s">
        <v>4801</v>
      </c>
      <c r="V126" s="1">
        <v>1</v>
      </c>
    </row>
    <row r="127" spans="1:22" x14ac:dyDescent="0.35">
      <c r="A127" s="1" t="s">
        <v>68</v>
      </c>
      <c r="B127" s="1" t="s">
        <v>76</v>
      </c>
      <c r="C127" s="1" t="s">
        <v>4956</v>
      </c>
      <c r="D127" s="1" t="s">
        <v>22</v>
      </c>
      <c r="E127" s="1"/>
      <c r="F127" s="1"/>
      <c r="G127" s="1" t="b">
        <v>1</v>
      </c>
      <c r="H127" s="1" t="s">
        <v>4957</v>
      </c>
      <c r="I127" s="1" t="s">
        <v>4804</v>
      </c>
      <c r="J127" s="1" t="s">
        <v>4805</v>
      </c>
      <c r="K127" s="1">
        <v>510</v>
      </c>
      <c r="L127" s="1" t="s">
        <v>4806</v>
      </c>
      <c r="M127" s="10" t="s">
        <v>4929</v>
      </c>
      <c r="N127" s="1" t="s">
        <v>4807</v>
      </c>
      <c r="O127" s="10" t="s">
        <v>4929</v>
      </c>
      <c r="P127" s="1" t="s">
        <v>4958</v>
      </c>
      <c r="Q127" s="10" t="s">
        <v>4924</v>
      </c>
      <c r="R127" s="10" t="s">
        <v>4944</v>
      </c>
      <c r="S127" s="1" t="b">
        <v>0</v>
      </c>
      <c r="T127" s="1" t="s">
        <v>4801</v>
      </c>
      <c r="U127" s="1" t="s">
        <v>4801</v>
      </c>
      <c r="V127" s="1">
        <v>0</v>
      </c>
    </row>
    <row r="128" spans="1:22" x14ac:dyDescent="0.35">
      <c r="A128" s="1" t="s">
        <v>68</v>
      </c>
      <c r="B128" s="1" t="s">
        <v>76</v>
      </c>
      <c r="C128" s="1" t="s">
        <v>4956</v>
      </c>
      <c r="D128" s="1" t="s">
        <v>22</v>
      </c>
      <c r="E128" s="1"/>
      <c r="F128" s="1"/>
      <c r="G128" s="1" t="b">
        <v>1</v>
      </c>
      <c r="H128" s="1" t="s">
        <v>4959</v>
      </c>
      <c r="I128" s="1" t="s">
        <v>4804</v>
      </c>
      <c r="J128" s="1" t="s">
        <v>4805</v>
      </c>
      <c r="K128" s="1">
        <v>520</v>
      </c>
      <c r="L128" s="1" t="s">
        <v>4806</v>
      </c>
      <c r="M128" s="10" t="s">
        <v>4933</v>
      </c>
      <c r="N128" s="1" t="s">
        <v>4807</v>
      </c>
      <c r="O128" s="10" t="s">
        <v>4929</v>
      </c>
      <c r="P128" s="1" t="s">
        <v>4807</v>
      </c>
      <c r="Q128" s="10" t="s">
        <v>4924</v>
      </c>
      <c r="R128" s="10" t="s">
        <v>4944</v>
      </c>
      <c r="S128" s="1" t="b">
        <v>0</v>
      </c>
      <c r="T128" s="1" t="s">
        <v>4801</v>
      </c>
      <c r="U128" s="1" t="s">
        <v>4801</v>
      </c>
      <c r="V128" s="1">
        <v>0</v>
      </c>
    </row>
    <row r="129" spans="1:22" x14ac:dyDescent="0.35">
      <c r="A129" s="1" t="s">
        <v>68</v>
      </c>
      <c r="B129" s="1" t="s">
        <v>76</v>
      </c>
      <c r="C129" s="1" t="s">
        <v>4956</v>
      </c>
      <c r="D129" s="1" t="s">
        <v>22</v>
      </c>
      <c r="E129" s="1"/>
      <c r="F129" s="1"/>
      <c r="G129" s="1" t="b">
        <v>1</v>
      </c>
      <c r="H129" s="1" t="s">
        <v>4960</v>
      </c>
      <c r="I129" s="1" t="s">
        <v>4815</v>
      </c>
      <c r="J129" s="1" t="s">
        <v>4805</v>
      </c>
      <c r="K129" s="1">
        <v>530</v>
      </c>
      <c r="L129" s="1" t="s">
        <v>4806</v>
      </c>
      <c r="M129" s="10" t="s">
        <v>4929</v>
      </c>
      <c r="N129" s="1" t="s">
        <v>4807</v>
      </c>
      <c r="O129" s="10" t="s">
        <v>4929</v>
      </c>
      <c r="P129" s="1" t="s">
        <v>4958</v>
      </c>
      <c r="Q129" s="10" t="s">
        <v>4924</v>
      </c>
      <c r="R129" s="10" t="s">
        <v>4944</v>
      </c>
      <c r="S129" s="1" t="b">
        <v>0</v>
      </c>
      <c r="T129" s="1" t="s">
        <v>4801</v>
      </c>
      <c r="U129" s="1" t="s">
        <v>4801</v>
      </c>
      <c r="V129" s="1">
        <v>0</v>
      </c>
    </row>
    <row r="130" spans="1:22" x14ac:dyDescent="0.35">
      <c r="A130" s="1" t="s">
        <v>68</v>
      </c>
      <c r="B130" s="1" t="s">
        <v>76</v>
      </c>
      <c r="C130" s="1" t="s">
        <v>4956</v>
      </c>
      <c r="D130" s="1" t="s">
        <v>22</v>
      </c>
      <c r="E130" s="1"/>
      <c r="F130" s="1"/>
      <c r="G130" s="1" t="b">
        <v>1</v>
      </c>
      <c r="H130" s="1" t="s">
        <v>4934</v>
      </c>
      <c r="I130" s="1" t="s">
        <v>4815</v>
      </c>
      <c r="J130" s="1" t="s">
        <v>4805</v>
      </c>
      <c r="K130" s="1">
        <v>520</v>
      </c>
      <c r="L130" s="1" t="s">
        <v>4806</v>
      </c>
      <c r="M130" s="10" t="s">
        <v>4929</v>
      </c>
      <c r="N130" s="1" t="s">
        <v>4807</v>
      </c>
      <c r="O130" s="10" t="s">
        <v>4935</v>
      </c>
      <c r="P130" s="1">
        <v>443</v>
      </c>
      <c r="Q130" s="10" t="s">
        <v>4924</v>
      </c>
      <c r="R130" s="10" t="s">
        <v>4944</v>
      </c>
      <c r="S130" s="1" t="b">
        <v>0</v>
      </c>
      <c r="T130" s="1" t="s">
        <v>4801</v>
      </c>
      <c r="U130" s="1" t="s">
        <v>4801</v>
      </c>
      <c r="V130" s="1">
        <v>0</v>
      </c>
    </row>
    <row r="131" spans="1:22" x14ac:dyDescent="0.35">
      <c r="A131" s="1" t="s">
        <v>68</v>
      </c>
      <c r="B131" s="1" t="s">
        <v>76</v>
      </c>
      <c r="C131" s="1" t="s">
        <v>4956</v>
      </c>
      <c r="D131" s="1" t="s">
        <v>22</v>
      </c>
      <c r="E131" s="1"/>
      <c r="F131" s="1"/>
      <c r="G131" s="1" t="b">
        <v>1</v>
      </c>
      <c r="H131" s="1" t="s">
        <v>4961</v>
      </c>
      <c r="I131" s="1" t="s">
        <v>4815</v>
      </c>
      <c r="J131" s="1" t="s">
        <v>4805</v>
      </c>
      <c r="K131" s="1">
        <v>540</v>
      </c>
      <c r="L131" s="1" t="s">
        <v>4806</v>
      </c>
      <c r="M131" s="10" t="s">
        <v>4929</v>
      </c>
      <c r="N131" s="1" t="s">
        <v>4807</v>
      </c>
      <c r="O131" s="10" t="s">
        <v>4962</v>
      </c>
      <c r="P131" s="1">
        <v>443</v>
      </c>
      <c r="Q131" s="10" t="s">
        <v>4924</v>
      </c>
      <c r="R131" s="10" t="s">
        <v>4944</v>
      </c>
      <c r="S131" s="1" t="b">
        <v>0</v>
      </c>
      <c r="T131" s="1" t="s">
        <v>4801</v>
      </c>
      <c r="U131" s="1" t="s">
        <v>4801</v>
      </c>
      <c r="V131" s="1">
        <v>0</v>
      </c>
    </row>
    <row r="132" spans="1:22" x14ac:dyDescent="0.35">
      <c r="A132" s="1" t="s">
        <v>68</v>
      </c>
      <c r="B132" s="1" t="s">
        <v>76</v>
      </c>
      <c r="C132" s="1" t="s">
        <v>4956</v>
      </c>
      <c r="D132" s="1" t="s">
        <v>22</v>
      </c>
      <c r="E132" s="1"/>
      <c r="F132" s="1"/>
      <c r="G132" s="1" t="b">
        <v>1</v>
      </c>
      <c r="H132" s="1" t="s">
        <v>4963</v>
      </c>
      <c r="I132" s="1" t="s">
        <v>4815</v>
      </c>
      <c r="J132" s="1" t="s">
        <v>4805</v>
      </c>
      <c r="K132" s="1">
        <v>550</v>
      </c>
      <c r="L132" s="1" t="s">
        <v>4806</v>
      </c>
      <c r="M132" s="10" t="s">
        <v>4929</v>
      </c>
      <c r="N132" s="1" t="s">
        <v>4807</v>
      </c>
      <c r="O132" s="10" t="s">
        <v>4929</v>
      </c>
      <c r="P132" s="1">
        <v>6380</v>
      </c>
      <c r="Q132" s="10" t="s">
        <v>4924</v>
      </c>
      <c r="R132" s="10" t="s">
        <v>4944</v>
      </c>
      <c r="S132" s="1" t="b">
        <v>0</v>
      </c>
      <c r="T132" s="1" t="s">
        <v>4801</v>
      </c>
      <c r="U132" s="1" t="s">
        <v>4801</v>
      </c>
      <c r="V132" s="1">
        <v>0</v>
      </c>
    </row>
    <row r="133" spans="1:22" x14ac:dyDescent="0.35">
      <c r="A133" s="1" t="s">
        <v>68</v>
      </c>
      <c r="B133" s="1" t="s">
        <v>76</v>
      </c>
      <c r="C133" s="1" t="s">
        <v>4956</v>
      </c>
      <c r="D133" s="1" t="s">
        <v>22</v>
      </c>
      <c r="E133" s="1"/>
      <c r="F133" s="1"/>
      <c r="G133" s="1" t="b">
        <v>1</v>
      </c>
      <c r="H133" s="1" t="s">
        <v>4964</v>
      </c>
      <c r="I133" s="1" t="s">
        <v>4804</v>
      </c>
      <c r="J133" s="1" t="s">
        <v>4805</v>
      </c>
      <c r="K133" s="1">
        <v>560</v>
      </c>
      <c r="L133" s="1" t="s">
        <v>4806</v>
      </c>
      <c r="M133" s="10" t="s">
        <v>4933</v>
      </c>
      <c r="N133" s="1" t="s">
        <v>4807</v>
      </c>
      <c r="O133" s="10" t="s">
        <v>4929</v>
      </c>
      <c r="P133" s="1">
        <v>6390</v>
      </c>
      <c r="Q133" s="10" t="s">
        <v>4924</v>
      </c>
      <c r="R133" s="10" t="s">
        <v>4944</v>
      </c>
      <c r="S133" s="1" t="b">
        <v>0</v>
      </c>
      <c r="T133" s="1" t="s">
        <v>4801</v>
      </c>
      <c r="U133" s="1" t="s">
        <v>4801</v>
      </c>
      <c r="V133" s="1">
        <v>0</v>
      </c>
    </row>
    <row r="134" spans="1:22" x14ac:dyDescent="0.35">
      <c r="A134" s="1" t="s">
        <v>68</v>
      </c>
      <c r="B134" s="1" t="s">
        <v>76</v>
      </c>
      <c r="C134" s="1" t="s">
        <v>4956</v>
      </c>
      <c r="D134" s="1" t="s">
        <v>22</v>
      </c>
      <c r="E134" s="1"/>
      <c r="F134" s="1"/>
      <c r="G134" s="1" t="b">
        <v>1</v>
      </c>
      <c r="H134" s="1" t="s">
        <v>4965</v>
      </c>
      <c r="I134" s="1" t="s">
        <v>4804</v>
      </c>
      <c r="J134" s="1" t="s">
        <v>4805</v>
      </c>
      <c r="K134" s="1">
        <v>200</v>
      </c>
      <c r="L134" s="1" t="s">
        <v>4806</v>
      </c>
      <c r="M134" s="10" t="s">
        <v>3637</v>
      </c>
      <c r="N134" s="1" t="s">
        <v>4807</v>
      </c>
      <c r="O134" s="10" t="s">
        <v>4807</v>
      </c>
      <c r="P134" s="1" t="s">
        <v>4911</v>
      </c>
      <c r="Q134" s="10" t="s">
        <v>4924</v>
      </c>
      <c r="R134" s="10" t="s">
        <v>4944</v>
      </c>
      <c r="S134" s="1" t="b">
        <v>0</v>
      </c>
      <c r="T134" s="1" t="s">
        <v>4801</v>
      </c>
      <c r="U134" s="1" t="s">
        <v>4801</v>
      </c>
      <c r="V134" s="1">
        <v>0</v>
      </c>
    </row>
    <row r="135" spans="1:22" x14ac:dyDescent="0.35">
      <c r="A135" s="1" t="s">
        <v>68</v>
      </c>
      <c r="B135" s="1" t="s">
        <v>76</v>
      </c>
      <c r="C135" s="1" t="s">
        <v>4956</v>
      </c>
      <c r="D135" s="1" t="s">
        <v>22</v>
      </c>
      <c r="E135" s="1"/>
      <c r="F135" s="1"/>
      <c r="G135" s="1" t="b">
        <v>1</v>
      </c>
      <c r="H135" s="1" t="s">
        <v>4966</v>
      </c>
      <c r="I135" s="1" t="s">
        <v>4804</v>
      </c>
      <c r="J135" s="1" t="s">
        <v>4821</v>
      </c>
      <c r="K135" s="1">
        <v>210</v>
      </c>
      <c r="L135" s="1" t="s">
        <v>4807</v>
      </c>
      <c r="M135" s="10" t="s">
        <v>3637</v>
      </c>
      <c r="N135" s="1" t="s">
        <v>4807</v>
      </c>
      <c r="O135" s="10" t="s">
        <v>4807</v>
      </c>
      <c r="P135" s="1" t="s">
        <v>4886</v>
      </c>
      <c r="Q135" s="10" t="s">
        <v>4924</v>
      </c>
      <c r="R135" s="10" t="s">
        <v>4944</v>
      </c>
      <c r="S135" s="1" t="b">
        <v>0</v>
      </c>
      <c r="T135" s="1" t="s">
        <v>4801</v>
      </c>
      <c r="U135" s="1" t="s">
        <v>4801</v>
      </c>
      <c r="V135" s="1">
        <v>0</v>
      </c>
    </row>
    <row r="136" spans="1:22" x14ac:dyDescent="0.35">
      <c r="A136" s="1" t="s">
        <v>68</v>
      </c>
      <c r="B136" s="1" t="s">
        <v>76</v>
      </c>
      <c r="C136" s="1" t="s">
        <v>3753</v>
      </c>
      <c r="D136" s="1" t="s">
        <v>22</v>
      </c>
      <c r="E136" s="1"/>
      <c r="F136" s="1"/>
      <c r="G136" s="1" t="b">
        <v>0</v>
      </c>
      <c r="H136" s="1"/>
      <c r="I136" s="1"/>
      <c r="J136" s="1"/>
      <c r="K136" s="1" t="s">
        <v>119</v>
      </c>
      <c r="L136" s="1" t="s">
        <v>119</v>
      </c>
      <c r="M136" s="10" t="s">
        <v>119</v>
      </c>
      <c r="N136" s="1" t="s">
        <v>119</v>
      </c>
      <c r="O136" s="10" t="s">
        <v>119</v>
      </c>
      <c r="P136" s="1" t="s">
        <v>119</v>
      </c>
      <c r="Q136" s="10" t="s">
        <v>4924</v>
      </c>
      <c r="R136" s="10" t="s">
        <v>4967</v>
      </c>
      <c r="S136" s="1" t="b">
        <v>0</v>
      </c>
      <c r="T136" s="1" t="s">
        <v>4801</v>
      </c>
      <c r="U136" s="1" t="s">
        <v>4801</v>
      </c>
      <c r="V136" s="1">
        <v>1</v>
      </c>
    </row>
    <row r="137" spans="1:22" x14ac:dyDescent="0.35">
      <c r="A137" s="1" t="s">
        <v>19</v>
      </c>
      <c r="B137" s="1" t="s">
        <v>1397</v>
      </c>
      <c r="C137" s="1" t="s">
        <v>4968</v>
      </c>
      <c r="D137" s="1" t="s">
        <v>22</v>
      </c>
      <c r="E137" s="1"/>
      <c r="F137" s="1"/>
      <c r="G137" s="1" t="b">
        <v>1</v>
      </c>
      <c r="H137" s="1"/>
      <c r="I137" s="1"/>
      <c r="J137" s="1"/>
      <c r="K137" s="1" t="s">
        <v>119</v>
      </c>
      <c r="L137" s="1" t="s">
        <v>119</v>
      </c>
      <c r="M137" s="10" t="s">
        <v>119</v>
      </c>
      <c r="N137" s="1" t="s">
        <v>119</v>
      </c>
      <c r="O137" s="10" t="s">
        <v>119</v>
      </c>
      <c r="P137" s="1" t="s">
        <v>119</v>
      </c>
      <c r="Q137" s="10" t="s">
        <v>4924</v>
      </c>
      <c r="R137" s="10" t="s">
        <v>4967</v>
      </c>
      <c r="S137" s="1" t="b">
        <v>0</v>
      </c>
      <c r="T137" s="1" t="s">
        <v>4801</v>
      </c>
      <c r="U137" s="1" t="s">
        <v>4801</v>
      </c>
      <c r="V137" s="1">
        <v>1</v>
      </c>
    </row>
    <row r="138" spans="1:22" x14ac:dyDescent="0.35">
      <c r="A138" s="1" t="s">
        <v>19</v>
      </c>
      <c r="B138" s="1" t="s">
        <v>1397</v>
      </c>
      <c r="C138" s="1" t="s">
        <v>4969</v>
      </c>
      <c r="D138" s="1" t="s">
        <v>22</v>
      </c>
      <c r="E138" s="1"/>
      <c r="F138" s="1"/>
      <c r="G138" s="1" t="b">
        <v>1</v>
      </c>
      <c r="H138" s="1"/>
      <c r="I138" s="1"/>
      <c r="J138" s="1"/>
      <c r="K138" s="1" t="s">
        <v>119</v>
      </c>
      <c r="L138" s="1" t="s">
        <v>119</v>
      </c>
      <c r="M138" s="10" t="s">
        <v>119</v>
      </c>
      <c r="N138" s="1" t="s">
        <v>119</v>
      </c>
      <c r="O138" s="10" t="s">
        <v>119</v>
      </c>
      <c r="P138" s="1" t="s">
        <v>119</v>
      </c>
      <c r="Q138" s="10" t="s">
        <v>4924</v>
      </c>
      <c r="R138" s="10" t="s">
        <v>4967</v>
      </c>
      <c r="S138" s="1" t="b">
        <v>0</v>
      </c>
      <c r="T138" s="1" t="s">
        <v>4801</v>
      </c>
      <c r="U138" s="1" t="s">
        <v>4801</v>
      </c>
      <c r="V138" s="1">
        <v>1</v>
      </c>
    </row>
    <row r="139" spans="1:22" x14ac:dyDescent="0.35">
      <c r="A139" s="1" t="s">
        <v>19</v>
      </c>
      <c r="B139" s="1" t="s">
        <v>1416</v>
      </c>
      <c r="C139" s="1" t="s">
        <v>4970</v>
      </c>
      <c r="D139" s="1" t="s">
        <v>22</v>
      </c>
      <c r="E139" s="1"/>
      <c r="F139" s="1"/>
      <c r="G139" s="1" t="b">
        <v>1</v>
      </c>
      <c r="H139" s="1"/>
      <c r="I139" s="1"/>
      <c r="J139" s="1"/>
      <c r="K139" s="1" t="s">
        <v>119</v>
      </c>
      <c r="L139" s="1" t="s">
        <v>119</v>
      </c>
      <c r="M139" s="10" t="s">
        <v>119</v>
      </c>
      <c r="N139" s="1" t="s">
        <v>119</v>
      </c>
      <c r="O139" s="10" t="s">
        <v>119</v>
      </c>
      <c r="P139" s="1" t="s">
        <v>119</v>
      </c>
      <c r="Q139" s="10" t="s">
        <v>4924</v>
      </c>
      <c r="R139" s="10" t="s">
        <v>4967</v>
      </c>
      <c r="S139" s="1" t="b">
        <v>0</v>
      </c>
      <c r="T139" s="1" t="s">
        <v>4801</v>
      </c>
      <c r="U139" s="1" t="s">
        <v>4801</v>
      </c>
      <c r="V139" s="1">
        <v>1</v>
      </c>
    </row>
    <row r="140" spans="1:22" x14ac:dyDescent="0.35">
      <c r="A140" s="1" t="s">
        <v>19</v>
      </c>
      <c r="B140" s="1" t="s">
        <v>1416</v>
      </c>
      <c r="C140" s="1" t="s">
        <v>4971</v>
      </c>
      <c r="D140" s="1" t="s">
        <v>22</v>
      </c>
      <c r="E140" s="1"/>
      <c r="F140" s="1"/>
      <c r="G140" s="1" t="b">
        <v>1</v>
      </c>
      <c r="H140" s="1"/>
      <c r="I140" s="1"/>
      <c r="J140" s="1"/>
      <c r="K140" s="1" t="s">
        <v>119</v>
      </c>
      <c r="L140" s="1" t="s">
        <v>119</v>
      </c>
      <c r="M140" s="10" t="s">
        <v>119</v>
      </c>
      <c r="N140" s="1" t="s">
        <v>119</v>
      </c>
      <c r="O140" s="10" t="s">
        <v>119</v>
      </c>
      <c r="P140" s="1" t="s">
        <v>119</v>
      </c>
      <c r="Q140" s="10" t="s">
        <v>4924</v>
      </c>
      <c r="R140" s="10" t="s">
        <v>4967</v>
      </c>
      <c r="S140" s="1" t="b">
        <v>0</v>
      </c>
      <c r="T140" s="1" t="s">
        <v>4801</v>
      </c>
      <c r="U140" s="1" t="s">
        <v>4801</v>
      </c>
      <c r="V140" s="1">
        <v>1</v>
      </c>
    </row>
    <row r="141" spans="1:22" x14ac:dyDescent="0.35">
      <c r="A141" s="1" t="s">
        <v>19</v>
      </c>
      <c r="B141" s="1" t="s">
        <v>1422</v>
      </c>
      <c r="C141" s="1" t="s">
        <v>4972</v>
      </c>
      <c r="D141" s="1" t="s">
        <v>22</v>
      </c>
      <c r="E141" s="1"/>
      <c r="F141" s="1"/>
      <c r="G141" s="1" t="b">
        <v>1</v>
      </c>
      <c r="H141" s="1"/>
      <c r="I141" s="1"/>
      <c r="J141" s="1"/>
      <c r="K141" s="1" t="s">
        <v>119</v>
      </c>
      <c r="L141" s="1" t="s">
        <v>119</v>
      </c>
      <c r="M141" s="10" t="s">
        <v>119</v>
      </c>
      <c r="N141" s="1" t="s">
        <v>119</v>
      </c>
      <c r="O141" s="10" t="s">
        <v>119</v>
      </c>
      <c r="P141" s="1" t="s">
        <v>119</v>
      </c>
      <c r="Q141" s="10" t="s">
        <v>4924</v>
      </c>
      <c r="R141" s="10" t="s">
        <v>4967</v>
      </c>
      <c r="S141" s="1" t="b">
        <v>0</v>
      </c>
      <c r="T141" s="1" t="s">
        <v>4801</v>
      </c>
      <c r="U141" s="1" t="s">
        <v>4801</v>
      </c>
      <c r="V141" s="1">
        <v>1</v>
      </c>
    </row>
    <row r="142" spans="1:22" x14ac:dyDescent="0.35">
      <c r="A142" s="1" t="s">
        <v>19</v>
      </c>
      <c r="B142" s="1" t="s">
        <v>1422</v>
      </c>
      <c r="C142" s="1" t="s">
        <v>4973</v>
      </c>
      <c r="D142" s="1" t="s">
        <v>22</v>
      </c>
      <c r="E142" s="1"/>
      <c r="F142" s="1"/>
      <c r="G142" s="1" t="b">
        <v>1</v>
      </c>
      <c r="H142" s="1"/>
      <c r="I142" s="1"/>
      <c r="J142" s="1"/>
      <c r="K142" s="1" t="s">
        <v>119</v>
      </c>
      <c r="L142" s="1" t="s">
        <v>119</v>
      </c>
      <c r="M142" s="10" t="s">
        <v>119</v>
      </c>
      <c r="N142" s="1" t="s">
        <v>119</v>
      </c>
      <c r="O142" s="10" t="s">
        <v>119</v>
      </c>
      <c r="P142" s="1" t="s">
        <v>119</v>
      </c>
      <c r="Q142" s="10" t="s">
        <v>4924</v>
      </c>
      <c r="R142" s="10" t="s">
        <v>4967</v>
      </c>
      <c r="S142" s="1" t="b">
        <v>0</v>
      </c>
      <c r="T142" s="1" t="s">
        <v>4801</v>
      </c>
      <c r="U142" s="1" t="s">
        <v>4801</v>
      </c>
      <c r="V142" s="1">
        <v>1</v>
      </c>
    </row>
    <row r="143" spans="1:22" ht="72.5" x14ac:dyDescent="0.35">
      <c r="A143" s="1" t="s">
        <v>19</v>
      </c>
      <c r="B143" s="1" t="s">
        <v>1397</v>
      </c>
      <c r="C143" s="1" t="s">
        <v>1401</v>
      </c>
      <c r="D143" s="1" t="s">
        <v>22</v>
      </c>
      <c r="E143" s="1"/>
      <c r="F143" s="1"/>
      <c r="G143" s="1" t="b">
        <v>0</v>
      </c>
      <c r="H143" s="1"/>
      <c r="I143" s="1"/>
      <c r="J143" s="1"/>
      <c r="K143" s="1" t="s">
        <v>119</v>
      </c>
      <c r="L143" s="1" t="s">
        <v>119</v>
      </c>
      <c r="M143" s="10" t="s">
        <v>119</v>
      </c>
      <c r="N143" s="1" t="s">
        <v>119</v>
      </c>
      <c r="O143" s="10" t="s">
        <v>119</v>
      </c>
      <c r="P143" s="1" t="s">
        <v>119</v>
      </c>
      <c r="Q143" s="10" t="s">
        <v>4974</v>
      </c>
      <c r="R143" s="10" t="s">
        <v>4975</v>
      </c>
      <c r="S143" s="1" t="b">
        <v>0</v>
      </c>
      <c r="T143" s="1" t="s">
        <v>4801</v>
      </c>
      <c r="U143" s="1" t="s">
        <v>4801</v>
      </c>
      <c r="V143" s="1">
        <v>1</v>
      </c>
    </row>
    <row r="144" spans="1:22" ht="58" x14ac:dyDescent="0.35">
      <c r="A144" s="1" t="s">
        <v>19</v>
      </c>
      <c r="B144" s="1" t="s">
        <v>1404</v>
      </c>
      <c r="C144" s="1" t="s">
        <v>1407</v>
      </c>
      <c r="D144" s="1" t="s">
        <v>22</v>
      </c>
      <c r="E144" s="1"/>
      <c r="F144" s="1"/>
      <c r="G144" s="1" t="b">
        <v>0</v>
      </c>
      <c r="H144" s="1"/>
      <c r="I144" s="1"/>
      <c r="J144" s="1"/>
      <c r="K144" s="1" t="s">
        <v>119</v>
      </c>
      <c r="L144" s="1" t="s">
        <v>119</v>
      </c>
      <c r="M144" s="10" t="s">
        <v>119</v>
      </c>
      <c r="N144" s="1" t="s">
        <v>119</v>
      </c>
      <c r="O144" s="10" t="s">
        <v>119</v>
      </c>
      <c r="P144" s="1" t="s">
        <v>119</v>
      </c>
      <c r="Q144" s="10" t="s">
        <v>4976</v>
      </c>
      <c r="R144" s="10" t="s">
        <v>4977</v>
      </c>
      <c r="S144" s="1" t="b">
        <v>0</v>
      </c>
      <c r="T144" s="1" t="s">
        <v>4801</v>
      </c>
      <c r="U144" s="1" t="s">
        <v>4801</v>
      </c>
      <c r="V144" s="1">
        <v>1</v>
      </c>
    </row>
    <row r="145" spans="1:22" ht="58" x14ac:dyDescent="0.35">
      <c r="A145" s="1" t="s">
        <v>19</v>
      </c>
      <c r="B145" s="1" t="s">
        <v>1410</v>
      </c>
      <c r="C145" s="1" t="s">
        <v>1407</v>
      </c>
      <c r="D145" s="1" t="s">
        <v>22</v>
      </c>
      <c r="E145" s="1"/>
      <c r="F145" s="1"/>
      <c r="G145" s="1" t="b">
        <v>1</v>
      </c>
      <c r="H145" s="1"/>
      <c r="I145" s="1"/>
      <c r="J145" s="1"/>
      <c r="K145" s="1" t="s">
        <v>119</v>
      </c>
      <c r="L145" s="1" t="s">
        <v>119</v>
      </c>
      <c r="M145" s="10" t="s">
        <v>119</v>
      </c>
      <c r="N145" s="1" t="s">
        <v>119</v>
      </c>
      <c r="O145" s="10" t="s">
        <v>119</v>
      </c>
      <c r="P145" s="1" t="s">
        <v>119</v>
      </c>
      <c r="Q145" s="10" t="s">
        <v>4976</v>
      </c>
      <c r="R145" s="10" t="s">
        <v>4977</v>
      </c>
      <c r="S145" s="1" t="b">
        <v>0</v>
      </c>
      <c r="T145" s="1" t="s">
        <v>4801</v>
      </c>
      <c r="U145" s="1" t="s">
        <v>4801</v>
      </c>
      <c r="V145" s="1">
        <v>1</v>
      </c>
    </row>
    <row r="146" spans="1:22" ht="29" x14ac:dyDescent="0.35">
      <c r="A146" s="1" t="s">
        <v>19</v>
      </c>
      <c r="B146" s="1" t="s">
        <v>1416</v>
      </c>
      <c r="C146" s="1" t="s">
        <v>1394</v>
      </c>
      <c r="D146" s="1" t="s">
        <v>22</v>
      </c>
      <c r="E146" s="1"/>
      <c r="F146" s="1"/>
      <c r="G146" s="1" t="b">
        <v>0</v>
      </c>
      <c r="H146" s="1"/>
      <c r="I146" s="1"/>
      <c r="J146" s="1"/>
      <c r="K146" s="1" t="s">
        <v>119</v>
      </c>
      <c r="L146" s="1" t="s">
        <v>119</v>
      </c>
      <c r="M146" s="10" t="s">
        <v>119</v>
      </c>
      <c r="N146" s="1" t="s">
        <v>119</v>
      </c>
      <c r="O146" s="10" t="s">
        <v>119</v>
      </c>
      <c r="P146" s="1" t="s">
        <v>119</v>
      </c>
      <c r="Q146" s="10" t="s">
        <v>4978</v>
      </c>
      <c r="R146" s="10" t="s">
        <v>4979</v>
      </c>
      <c r="S146" s="1" t="b">
        <v>0</v>
      </c>
      <c r="T146" s="1" t="s">
        <v>4801</v>
      </c>
      <c r="U146" s="1" t="s">
        <v>4801</v>
      </c>
      <c r="V146" s="1">
        <v>1</v>
      </c>
    </row>
    <row r="147" spans="1:22" ht="43.5" x14ac:dyDescent="0.35">
      <c r="A147" s="1" t="s">
        <v>19</v>
      </c>
      <c r="B147" s="1" t="s">
        <v>1422</v>
      </c>
      <c r="C147" s="1" t="s">
        <v>1426</v>
      </c>
      <c r="D147" s="1" t="s">
        <v>22</v>
      </c>
      <c r="E147" s="1"/>
      <c r="F147" s="1"/>
      <c r="G147" s="1" t="b">
        <v>0</v>
      </c>
      <c r="H147" s="1" t="s">
        <v>4980</v>
      </c>
      <c r="I147" s="1" t="s">
        <v>4804</v>
      </c>
      <c r="J147" s="1" t="s">
        <v>4805</v>
      </c>
      <c r="K147" s="1">
        <v>500</v>
      </c>
      <c r="L147" s="1" t="s">
        <v>4981</v>
      </c>
      <c r="M147" s="10" t="s">
        <v>3658</v>
      </c>
      <c r="N147" s="1" t="s">
        <v>4807</v>
      </c>
      <c r="O147" s="10" t="s">
        <v>4982</v>
      </c>
      <c r="P147" s="1" t="s">
        <v>4955</v>
      </c>
      <c r="Q147" s="10" t="s">
        <v>4983</v>
      </c>
      <c r="R147" s="10" t="s">
        <v>4984</v>
      </c>
      <c r="S147" s="1" t="b">
        <v>0</v>
      </c>
      <c r="T147" s="1" t="s">
        <v>4801</v>
      </c>
      <c r="U147" s="1" t="s">
        <v>4801</v>
      </c>
      <c r="V147" s="1">
        <v>1</v>
      </c>
    </row>
    <row r="148" spans="1:22" ht="43.5" x14ac:dyDescent="0.35">
      <c r="A148" s="1" t="s">
        <v>19</v>
      </c>
      <c r="B148" s="1" t="s">
        <v>1422</v>
      </c>
      <c r="C148" s="1" t="s">
        <v>1426</v>
      </c>
      <c r="D148" s="1" t="s">
        <v>22</v>
      </c>
      <c r="E148" s="1"/>
      <c r="F148" s="1"/>
      <c r="G148" s="1" t="b">
        <v>0</v>
      </c>
      <c r="H148" s="1" t="s">
        <v>4985</v>
      </c>
      <c r="I148" s="1" t="s">
        <v>4804</v>
      </c>
      <c r="J148" s="1" t="s">
        <v>4805</v>
      </c>
      <c r="K148" s="1">
        <v>502</v>
      </c>
      <c r="L148" s="1" t="s">
        <v>4981</v>
      </c>
      <c r="M148" s="10" t="s">
        <v>3658</v>
      </c>
      <c r="N148" s="1" t="s">
        <v>4807</v>
      </c>
      <c r="O148" s="10" t="s">
        <v>4986</v>
      </c>
      <c r="P148" s="1">
        <v>80</v>
      </c>
      <c r="Q148" s="10" t="s">
        <v>4983</v>
      </c>
      <c r="R148" s="10" t="s">
        <v>4984</v>
      </c>
      <c r="S148" s="1" t="b">
        <v>0</v>
      </c>
      <c r="T148" s="1" t="s">
        <v>4801</v>
      </c>
      <c r="U148" s="1" t="s">
        <v>4801</v>
      </c>
      <c r="V148" s="1">
        <v>0</v>
      </c>
    </row>
    <row r="149" spans="1:22" ht="43.5" x14ac:dyDescent="0.35">
      <c r="A149" s="1" t="s">
        <v>19</v>
      </c>
      <c r="B149" s="1" t="s">
        <v>20</v>
      </c>
      <c r="C149" s="1" t="s">
        <v>3803</v>
      </c>
      <c r="D149" s="1" t="s">
        <v>22</v>
      </c>
      <c r="E149" s="1"/>
      <c r="F149" s="1"/>
      <c r="G149" s="1" t="b">
        <v>0</v>
      </c>
      <c r="H149" s="1"/>
      <c r="I149" s="1"/>
      <c r="J149" s="1"/>
      <c r="K149" s="1" t="s">
        <v>119</v>
      </c>
      <c r="L149" s="1" t="s">
        <v>119</v>
      </c>
      <c r="M149" s="10" t="s">
        <v>119</v>
      </c>
      <c r="N149" s="1" t="s">
        <v>119</v>
      </c>
      <c r="O149" s="10" t="s">
        <v>119</v>
      </c>
      <c r="P149" s="1" t="s">
        <v>119</v>
      </c>
      <c r="Q149" s="10" t="s">
        <v>4983</v>
      </c>
      <c r="R149" s="10" t="s">
        <v>4987</v>
      </c>
      <c r="S149" s="1" t="b">
        <v>0</v>
      </c>
      <c r="T149" s="1" t="s">
        <v>4801</v>
      </c>
      <c r="U149" s="1" t="s">
        <v>4801</v>
      </c>
      <c r="V149" s="1">
        <v>1</v>
      </c>
    </row>
    <row r="150" spans="1:22" ht="29" x14ac:dyDescent="0.35">
      <c r="A150" s="1" t="s">
        <v>19</v>
      </c>
      <c r="B150" s="1" t="s">
        <v>980</v>
      </c>
      <c r="C150" s="1" t="s">
        <v>4318</v>
      </c>
      <c r="D150" s="1" t="s">
        <v>22</v>
      </c>
      <c r="E150" s="1"/>
      <c r="F150" s="1"/>
      <c r="G150" s="1" t="b">
        <v>0</v>
      </c>
      <c r="H150" s="1"/>
      <c r="I150" s="1"/>
      <c r="J150" s="1"/>
      <c r="K150" s="1" t="s">
        <v>119</v>
      </c>
      <c r="L150" s="1" t="s">
        <v>119</v>
      </c>
      <c r="M150" s="10" t="s">
        <v>119</v>
      </c>
      <c r="N150" s="1" t="s">
        <v>119</v>
      </c>
      <c r="O150" s="10" t="s">
        <v>119</v>
      </c>
      <c r="P150" s="1" t="s">
        <v>119</v>
      </c>
      <c r="Q150" s="10" t="s">
        <v>4988</v>
      </c>
      <c r="R150" s="10" t="s">
        <v>4987</v>
      </c>
      <c r="S150" s="1" t="b">
        <v>0</v>
      </c>
      <c r="T150" s="1" t="s">
        <v>4801</v>
      </c>
      <c r="U150" s="1" t="s">
        <v>4801</v>
      </c>
      <c r="V150" s="1">
        <v>1</v>
      </c>
    </row>
    <row r="151" spans="1:22" ht="29" x14ac:dyDescent="0.35">
      <c r="A151" s="1" t="s">
        <v>19</v>
      </c>
      <c r="B151" s="1" t="s">
        <v>980</v>
      </c>
      <c r="C151" s="1" t="s">
        <v>4322</v>
      </c>
      <c r="D151" s="1" t="s">
        <v>22</v>
      </c>
      <c r="E151" s="1"/>
      <c r="F151" s="1"/>
      <c r="G151" s="1" t="b">
        <v>0</v>
      </c>
      <c r="H151" s="1"/>
      <c r="I151" s="1"/>
      <c r="J151" s="1"/>
      <c r="K151" s="1" t="s">
        <v>119</v>
      </c>
      <c r="L151" s="1" t="s">
        <v>119</v>
      </c>
      <c r="M151" s="10" t="s">
        <v>119</v>
      </c>
      <c r="N151" s="1" t="s">
        <v>119</v>
      </c>
      <c r="O151" s="10" t="s">
        <v>119</v>
      </c>
      <c r="P151" s="1" t="s">
        <v>119</v>
      </c>
      <c r="Q151" s="10" t="s">
        <v>4989</v>
      </c>
      <c r="R151" s="10" t="s">
        <v>4987</v>
      </c>
      <c r="S151" s="1" t="b">
        <v>0</v>
      </c>
      <c r="T151" s="1" t="s">
        <v>4801</v>
      </c>
      <c r="U151" s="1" t="s">
        <v>4801</v>
      </c>
      <c r="V151" s="1">
        <v>1</v>
      </c>
    </row>
    <row r="152" spans="1:22" ht="29" x14ac:dyDescent="0.35">
      <c r="A152" s="1" t="s">
        <v>19</v>
      </c>
      <c r="B152" s="1" t="s">
        <v>980</v>
      </c>
      <c r="C152" s="1" t="s">
        <v>986</v>
      </c>
      <c r="D152" s="1" t="s">
        <v>22</v>
      </c>
      <c r="E152" s="1"/>
      <c r="F152" s="1"/>
      <c r="G152" s="1" t="b">
        <v>0</v>
      </c>
      <c r="H152" s="1"/>
      <c r="I152" s="1"/>
      <c r="J152" s="1"/>
      <c r="K152" s="1" t="s">
        <v>119</v>
      </c>
      <c r="L152" s="1" t="s">
        <v>119</v>
      </c>
      <c r="M152" s="10" t="s">
        <v>119</v>
      </c>
      <c r="N152" s="1" t="s">
        <v>119</v>
      </c>
      <c r="O152" s="10" t="s">
        <v>119</v>
      </c>
      <c r="P152" s="1" t="s">
        <v>119</v>
      </c>
      <c r="Q152" s="10" t="s">
        <v>4990</v>
      </c>
      <c r="R152" s="10" t="s">
        <v>4987</v>
      </c>
      <c r="S152" s="1" t="b">
        <v>0</v>
      </c>
      <c r="T152" s="1" t="s">
        <v>4801</v>
      </c>
      <c r="U152" s="1" t="s">
        <v>4801</v>
      </c>
      <c r="V152" s="1">
        <v>1</v>
      </c>
    </row>
    <row r="153" spans="1:22" ht="29" x14ac:dyDescent="0.35">
      <c r="A153" s="1" t="s">
        <v>19</v>
      </c>
      <c r="B153" s="1" t="s">
        <v>4991</v>
      </c>
      <c r="C153" s="1" t="s">
        <v>4992</v>
      </c>
      <c r="D153" s="1" t="s">
        <v>22</v>
      </c>
      <c r="E153" s="1"/>
      <c r="F153" s="1"/>
      <c r="G153" s="1" t="b">
        <v>1</v>
      </c>
      <c r="H153" s="1"/>
      <c r="I153" s="1"/>
      <c r="J153" s="1"/>
      <c r="K153" s="1" t="s">
        <v>119</v>
      </c>
      <c r="L153" s="1" t="s">
        <v>119</v>
      </c>
      <c r="M153" s="10" t="s">
        <v>119</v>
      </c>
      <c r="N153" s="1" t="s">
        <v>119</v>
      </c>
      <c r="O153" s="10" t="s">
        <v>119</v>
      </c>
      <c r="P153" s="1" t="s">
        <v>119</v>
      </c>
      <c r="Q153" s="10" t="s">
        <v>4990</v>
      </c>
      <c r="R153" s="10" t="s">
        <v>4987</v>
      </c>
      <c r="S153" s="1" t="b">
        <v>0</v>
      </c>
      <c r="T153" s="1" t="s">
        <v>4801</v>
      </c>
      <c r="U153" s="1" t="s">
        <v>4801</v>
      </c>
      <c r="V153" s="1">
        <v>1</v>
      </c>
    </row>
    <row r="154" spans="1:22" x14ac:dyDescent="0.35">
      <c r="A154" s="1" t="s">
        <v>19</v>
      </c>
      <c r="B154" s="1" t="s">
        <v>3576</v>
      </c>
      <c r="C154" s="1" t="s">
        <v>3801</v>
      </c>
      <c r="D154" s="1" t="s">
        <v>22</v>
      </c>
      <c r="E154" s="1"/>
      <c r="F154" s="1"/>
      <c r="G154" s="1" t="b">
        <v>0</v>
      </c>
      <c r="H154" s="1"/>
      <c r="I154" s="1"/>
      <c r="J154" s="1"/>
      <c r="K154" s="1" t="s">
        <v>119</v>
      </c>
      <c r="L154" s="1" t="s">
        <v>119</v>
      </c>
      <c r="M154" s="10" t="s">
        <v>119</v>
      </c>
      <c r="N154" s="1" t="s">
        <v>119</v>
      </c>
      <c r="O154" s="10" t="s">
        <v>119</v>
      </c>
      <c r="P154" s="1" t="s">
        <v>119</v>
      </c>
      <c r="Q154" s="10" t="s">
        <v>4990</v>
      </c>
      <c r="R154" s="10" t="s">
        <v>4993</v>
      </c>
      <c r="S154" s="1" t="b">
        <v>0</v>
      </c>
      <c r="T154" s="1" t="s">
        <v>4801</v>
      </c>
      <c r="U154" s="1" t="s">
        <v>4801</v>
      </c>
      <c r="V154" s="1">
        <v>1</v>
      </c>
    </row>
    <row r="155" spans="1:22" x14ac:dyDescent="0.35">
      <c r="A155" s="1" t="s">
        <v>19</v>
      </c>
      <c r="B155" s="1" t="s">
        <v>3576</v>
      </c>
      <c r="C155" s="1" t="s">
        <v>4994</v>
      </c>
      <c r="D155" s="1" t="s">
        <v>22</v>
      </c>
      <c r="E155" s="1"/>
      <c r="F155" s="1"/>
      <c r="G155" s="1" t="b">
        <v>1</v>
      </c>
      <c r="H155" s="1" t="s">
        <v>4931</v>
      </c>
      <c r="I155" s="1" t="s">
        <v>4804</v>
      </c>
      <c r="J155" s="1" t="s">
        <v>4805</v>
      </c>
      <c r="K155" s="1">
        <v>120</v>
      </c>
      <c r="L155" s="1" t="s">
        <v>4806</v>
      </c>
      <c r="M155" s="10" t="s">
        <v>3658</v>
      </c>
      <c r="N155" s="1" t="s">
        <v>4807</v>
      </c>
      <c r="O155" s="10" t="s">
        <v>4929</v>
      </c>
      <c r="P155" s="1" t="s">
        <v>4911</v>
      </c>
      <c r="Q155" s="10" t="s">
        <v>4990</v>
      </c>
      <c r="R155" s="10" t="s">
        <v>4993</v>
      </c>
      <c r="S155" s="1" t="b">
        <v>0</v>
      </c>
      <c r="T155" s="1" t="s">
        <v>4801</v>
      </c>
      <c r="U155" s="1" t="s">
        <v>4801</v>
      </c>
      <c r="V155" s="1">
        <v>1</v>
      </c>
    </row>
    <row r="156" spans="1:22" x14ac:dyDescent="0.35">
      <c r="A156" s="1" t="s">
        <v>19</v>
      </c>
      <c r="B156" s="1" t="s">
        <v>3576</v>
      </c>
      <c r="C156" s="1" t="s">
        <v>4994</v>
      </c>
      <c r="D156" s="1" t="s">
        <v>22</v>
      </c>
      <c r="E156" s="1"/>
      <c r="F156" s="1"/>
      <c r="G156" s="1" t="b">
        <v>1</v>
      </c>
      <c r="H156" s="1" t="s">
        <v>4928</v>
      </c>
      <c r="I156" s="1" t="s">
        <v>4804</v>
      </c>
      <c r="J156" s="1" t="s">
        <v>4805</v>
      </c>
      <c r="K156" s="1">
        <v>130</v>
      </c>
      <c r="L156" s="1" t="s">
        <v>4806</v>
      </c>
      <c r="M156" s="10" t="s">
        <v>3657</v>
      </c>
      <c r="N156" s="1" t="s">
        <v>4807</v>
      </c>
      <c r="O156" s="10" t="s">
        <v>4929</v>
      </c>
      <c r="P156" s="1">
        <v>3443</v>
      </c>
      <c r="Q156" s="10" t="s">
        <v>4990</v>
      </c>
      <c r="R156" s="10" t="s">
        <v>4993</v>
      </c>
      <c r="S156" s="1" t="b">
        <v>0</v>
      </c>
      <c r="T156" s="1" t="s">
        <v>4801</v>
      </c>
      <c r="U156" s="1" t="s">
        <v>4801</v>
      </c>
      <c r="V156" s="1">
        <v>0</v>
      </c>
    </row>
    <row r="157" spans="1:22" x14ac:dyDescent="0.35">
      <c r="A157" s="1" t="s">
        <v>19</v>
      </c>
      <c r="B157" s="1" t="s">
        <v>3576</v>
      </c>
      <c r="C157" s="1" t="s">
        <v>4994</v>
      </c>
      <c r="D157" s="1" t="s">
        <v>22</v>
      </c>
      <c r="E157" s="1"/>
      <c r="F157" s="1"/>
      <c r="G157" s="1" t="b">
        <v>1</v>
      </c>
      <c r="H157" s="1" t="s">
        <v>4932</v>
      </c>
      <c r="I157" s="1" t="s">
        <v>4804</v>
      </c>
      <c r="J157" s="1" t="s">
        <v>4805</v>
      </c>
      <c r="K157" s="1">
        <v>140</v>
      </c>
      <c r="L157" s="1" t="s">
        <v>4806</v>
      </c>
      <c r="M157" s="10" t="s">
        <v>4933</v>
      </c>
      <c r="N157" s="1" t="s">
        <v>4807</v>
      </c>
      <c r="O157" s="10" t="s">
        <v>4929</v>
      </c>
      <c r="P157" s="1">
        <v>6390</v>
      </c>
      <c r="Q157" s="10" t="s">
        <v>4990</v>
      </c>
      <c r="R157" s="10" t="s">
        <v>4993</v>
      </c>
      <c r="S157" s="1" t="b">
        <v>0</v>
      </c>
      <c r="T157" s="1" t="s">
        <v>4801</v>
      </c>
      <c r="U157" s="1" t="s">
        <v>4801</v>
      </c>
      <c r="V157" s="1">
        <v>0</v>
      </c>
    </row>
    <row r="158" spans="1:22" x14ac:dyDescent="0.35">
      <c r="A158" s="1" t="s">
        <v>19</v>
      </c>
      <c r="B158" s="1" t="s">
        <v>3576</v>
      </c>
      <c r="C158" s="1" t="s">
        <v>4994</v>
      </c>
      <c r="D158" s="1" t="s">
        <v>22</v>
      </c>
      <c r="E158" s="1"/>
      <c r="F158" s="1"/>
      <c r="G158" s="1" t="b">
        <v>1</v>
      </c>
      <c r="H158" s="1" t="s">
        <v>4934</v>
      </c>
      <c r="I158" s="1" t="s">
        <v>4815</v>
      </c>
      <c r="J158" s="1" t="s">
        <v>4805</v>
      </c>
      <c r="K158" s="1">
        <v>150</v>
      </c>
      <c r="L158" s="1" t="s">
        <v>4806</v>
      </c>
      <c r="M158" s="10" t="s">
        <v>4929</v>
      </c>
      <c r="N158" s="1" t="s">
        <v>4807</v>
      </c>
      <c r="O158" s="10" t="s">
        <v>4935</v>
      </c>
      <c r="P158" s="1">
        <v>443</v>
      </c>
      <c r="Q158" s="10" t="s">
        <v>4990</v>
      </c>
      <c r="R158" s="10" t="s">
        <v>4993</v>
      </c>
      <c r="S158" s="1" t="b">
        <v>0</v>
      </c>
      <c r="T158" s="1" t="s">
        <v>4801</v>
      </c>
      <c r="U158" s="1" t="s">
        <v>4801</v>
      </c>
      <c r="V158" s="1">
        <v>0</v>
      </c>
    </row>
    <row r="159" spans="1:22" x14ac:dyDescent="0.35">
      <c r="A159" s="1" t="s">
        <v>19</v>
      </c>
      <c r="B159" s="1" t="s">
        <v>3576</v>
      </c>
      <c r="C159" s="1" t="s">
        <v>4994</v>
      </c>
      <c r="D159" s="1" t="s">
        <v>22</v>
      </c>
      <c r="E159" s="1"/>
      <c r="F159" s="1"/>
      <c r="G159" s="1" t="b">
        <v>1</v>
      </c>
      <c r="H159" s="1" t="s">
        <v>4936</v>
      </c>
      <c r="I159" s="1" t="s">
        <v>4815</v>
      </c>
      <c r="J159" s="1" t="s">
        <v>4805</v>
      </c>
      <c r="K159" s="1">
        <v>160</v>
      </c>
      <c r="L159" s="1" t="s">
        <v>4806</v>
      </c>
      <c r="M159" s="10" t="s">
        <v>4929</v>
      </c>
      <c r="N159" s="1" t="s">
        <v>4807</v>
      </c>
      <c r="O159" s="10" t="s">
        <v>4937</v>
      </c>
      <c r="P159" s="1">
        <v>1433</v>
      </c>
      <c r="Q159" s="10" t="s">
        <v>4990</v>
      </c>
      <c r="R159" s="10" t="s">
        <v>4993</v>
      </c>
      <c r="S159" s="1" t="b">
        <v>0</v>
      </c>
      <c r="T159" s="1" t="s">
        <v>4801</v>
      </c>
      <c r="U159" s="1" t="s">
        <v>4801</v>
      </c>
      <c r="V159" s="1">
        <v>0</v>
      </c>
    </row>
    <row r="160" spans="1:22" x14ac:dyDescent="0.35">
      <c r="A160" s="1" t="s">
        <v>19</v>
      </c>
      <c r="B160" s="1" t="s">
        <v>3576</v>
      </c>
      <c r="C160" s="1" t="s">
        <v>4994</v>
      </c>
      <c r="D160" s="1" t="s">
        <v>22</v>
      </c>
      <c r="E160" s="1"/>
      <c r="F160" s="1"/>
      <c r="G160" s="1" t="b">
        <v>1</v>
      </c>
      <c r="H160" s="1" t="s">
        <v>4938</v>
      </c>
      <c r="I160" s="1" t="s">
        <v>4815</v>
      </c>
      <c r="J160" s="1" t="s">
        <v>4805</v>
      </c>
      <c r="K160" s="1">
        <v>170</v>
      </c>
      <c r="L160" s="1" t="s">
        <v>4806</v>
      </c>
      <c r="M160" s="10" t="s">
        <v>4929</v>
      </c>
      <c r="N160" s="1" t="s">
        <v>4807</v>
      </c>
      <c r="O160" s="10" t="s">
        <v>4939</v>
      </c>
      <c r="P160" s="1">
        <v>443</v>
      </c>
      <c r="Q160" s="10" t="s">
        <v>4990</v>
      </c>
      <c r="R160" s="10" t="s">
        <v>4993</v>
      </c>
      <c r="S160" s="1" t="b">
        <v>0</v>
      </c>
      <c r="T160" s="1" t="s">
        <v>4801</v>
      </c>
      <c r="U160" s="1" t="s">
        <v>4801</v>
      </c>
      <c r="V160" s="1">
        <v>0</v>
      </c>
    </row>
    <row r="161" spans="1:22" x14ac:dyDescent="0.35">
      <c r="A161" s="1" t="s">
        <v>19</v>
      </c>
      <c r="B161" s="1" t="s">
        <v>3576</v>
      </c>
      <c r="C161" s="1" t="s">
        <v>4994</v>
      </c>
      <c r="D161" s="1" t="s">
        <v>22</v>
      </c>
      <c r="E161" s="1"/>
      <c r="F161" s="1"/>
      <c r="G161" s="1" t="b">
        <v>1</v>
      </c>
      <c r="H161" s="1" t="s">
        <v>4940</v>
      </c>
      <c r="I161" s="1" t="s">
        <v>4815</v>
      </c>
      <c r="J161" s="1" t="s">
        <v>4805</v>
      </c>
      <c r="K161" s="1">
        <v>180</v>
      </c>
      <c r="L161" s="1" t="s">
        <v>4807</v>
      </c>
      <c r="M161" s="10" t="s">
        <v>4807</v>
      </c>
      <c r="N161" s="1" t="s">
        <v>4807</v>
      </c>
      <c r="O161" s="10" t="s">
        <v>4807</v>
      </c>
      <c r="P161" s="1" t="s">
        <v>4807</v>
      </c>
      <c r="Q161" s="10" t="s">
        <v>4990</v>
      </c>
      <c r="R161" s="10" t="s">
        <v>4993</v>
      </c>
      <c r="S161" s="1" t="b">
        <v>0</v>
      </c>
      <c r="T161" s="1" t="s">
        <v>4801</v>
      </c>
      <c r="U161" s="1" t="s">
        <v>4801</v>
      </c>
      <c r="V161" s="1">
        <v>0</v>
      </c>
    </row>
    <row r="162" spans="1:22" x14ac:dyDescent="0.35">
      <c r="A162" s="1" t="s">
        <v>19</v>
      </c>
      <c r="B162" s="1" t="s">
        <v>3576</v>
      </c>
      <c r="C162" s="1" t="s">
        <v>4994</v>
      </c>
      <c r="D162" s="1" t="s">
        <v>22</v>
      </c>
      <c r="E162" s="1"/>
      <c r="F162" s="1"/>
      <c r="G162" s="1" t="b">
        <v>1</v>
      </c>
      <c r="H162" s="1" t="s">
        <v>4885</v>
      </c>
      <c r="I162" s="1" t="s">
        <v>4804</v>
      </c>
      <c r="J162" s="1" t="s">
        <v>4821</v>
      </c>
      <c r="K162" s="1">
        <v>118</v>
      </c>
      <c r="L162" s="1" t="s">
        <v>4806</v>
      </c>
      <c r="M162" s="10" t="s">
        <v>3637</v>
      </c>
      <c r="N162" s="1" t="s">
        <v>4807</v>
      </c>
      <c r="O162" s="10" t="s">
        <v>4807</v>
      </c>
      <c r="P162" s="1" t="s">
        <v>4886</v>
      </c>
      <c r="Q162" s="10" t="s">
        <v>4990</v>
      </c>
      <c r="R162" s="10" t="s">
        <v>4993</v>
      </c>
      <c r="S162" s="1" t="b">
        <v>0</v>
      </c>
      <c r="T162" s="1" t="s">
        <v>4801</v>
      </c>
      <c r="U162" s="1" t="s">
        <v>4801</v>
      </c>
      <c r="V162" s="1">
        <v>0</v>
      </c>
    </row>
    <row r="163" spans="1:22" x14ac:dyDescent="0.35">
      <c r="A163" s="1" t="s">
        <v>19</v>
      </c>
      <c r="B163" s="1" t="s">
        <v>3576</v>
      </c>
      <c r="C163" s="1" t="s">
        <v>4994</v>
      </c>
      <c r="D163" s="1" t="s">
        <v>22</v>
      </c>
      <c r="E163" s="1"/>
      <c r="F163" s="1"/>
      <c r="G163" s="1" t="b">
        <v>1</v>
      </c>
      <c r="H163" s="1" t="s">
        <v>4995</v>
      </c>
      <c r="I163" s="1" t="s">
        <v>4804</v>
      </c>
      <c r="J163" s="1" t="s">
        <v>4805</v>
      </c>
      <c r="K163" s="1">
        <v>117</v>
      </c>
      <c r="L163" s="1" t="s">
        <v>4806</v>
      </c>
      <c r="M163" s="10" t="s">
        <v>3637</v>
      </c>
      <c r="N163" s="1" t="s">
        <v>4807</v>
      </c>
      <c r="O163" s="10" t="s">
        <v>4807</v>
      </c>
      <c r="P163" s="1" t="s">
        <v>4996</v>
      </c>
      <c r="Q163" s="10" t="s">
        <v>4990</v>
      </c>
      <c r="R163" s="10" t="s">
        <v>4993</v>
      </c>
      <c r="S163" s="1" t="b">
        <v>0</v>
      </c>
      <c r="T163" s="1" t="s">
        <v>4801</v>
      </c>
      <c r="U163" s="1" t="s">
        <v>4801</v>
      </c>
      <c r="V163" s="1">
        <v>0</v>
      </c>
    </row>
    <row r="164" spans="1:22" x14ac:dyDescent="0.35">
      <c r="A164" s="1" t="s">
        <v>19</v>
      </c>
      <c r="B164" s="1" t="s">
        <v>3576</v>
      </c>
      <c r="C164" s="1" t="s">
        <v>3793</v>
      </c>
      <c r="D164" s="1" t="s">
        <v>22</v>
      </c>
      <c r="E164" s="1"/>
      <c r="F164" s="1"/>
      <c r="G164" s="1" t="b">
        <v>0</v>
      </c>
      <c r="H164" s="1" t="s">
        <v>4953</v>
      </c>
      <c r="I164" s="1" t="s">
        <v>4804</v>
      </c>
      <c r="J164" s="1" t="s">
        <v>4821</v>
      </c>
      <c r="K164" s="1">
        <v>118</v>
      </c>
      <c r="L164" s="1" t="s">
        <v>4807</v>
      </c>
      <c r="M164" s="10" t="s">
        <v>3637</v>
      </c>
      <c r="N164" s="1" t="s">
        <v>4807</v>
      </c>
      <c r="O164" s="10" t="s">
        <v>4807</v>
      </c>
      <c r="P164" s="1" t="s">
        <v>4886</v>
      </c>
      <c r="Q164" s="10" t="s">
        <v>4990</v>
      </c>
      <c r="R164" s="10" t="s">
        <v>4997</v>
      </c>
      <c r="S164" s="1" t="b">
        <v>0</v>
      </c>
      <c r="T164" s="1" t="s">
        <v>4801</v>
      </c>
      <c r="U164" s="1" t="s">
        <v>4801</v>
      </c>
      <c r="V164" s="1">
        <v>1</v>
      </c>
    </row>
    <row r="165" spans="1:22" x14ac:dyDescent="0.35">
      <c r="A165" s="1" t="s">
        <v>19</v>
      </c>
      <c r="B165" s="1" t="s">
        <v>3576</v>
      </c>
      <c r="C165" s="1" t="s">
        <v>3793</v>
      </c>
      <c r="D165" s="1" t="s">
        <v>22</v>
      </c>
      <c r="E165" s="1"/>
      <c r="F165" s="1"/>
      <c r="G165" s="1" t="b">
        <v>0</v>
      </c>
      <c r="H165" s="1" t="s">
        <v>4954</v>
      </c>
      <c r="I165" s="1" t="s">
        <v>4804</v>
      </c>
      <c r="J165" s="1" t="s">
        <v>4805</v>
      </c>
      <c r="K165" s="1">
        <v>119</v>
      </c>
      <c r="L165" s="1" t="s">
        <v>4807</v>
      </c>
      <c r="M165" s="10" t="s">
        <v>3637</v>
      </c>
      <c r="N165" s="1" t="s">
        <v>4807</v>
      </c>
      <c r="O165" s="10" t="s">
        <v>4807</v>
      </c>
      <c r="P165" s="1" t="s">
        <v>4955</v>
      </c>
      <c r="Q165" s="10" t="s">
        <v>4990</v>
      </c>
      <c r="R165" s="10" t="s">
        <v>4997</v>
      </c>
      <c r="S165" s="1" t="b">
        <v>0</v>
      </c>
      <c r="T165" s="1" t="s">
        <v>4801</v>
      </c>
      <c r="U165" s="1" t="s">
        <v>4801</v>
      </c>
      <c r="V165" s="1">
        <v>0</v>
      </c>
    </row>
    <row r="166" spans="1:22" x14ac:dyDescent="0.35">
      <c r="A166" s="1" t="s">
        <v>19</v>
      </c>
      <c r="B166" s="1" t="s">
        <v>3576</v>
      </c>
      <c r="C166" s="1" t="s">
        <v>3793</v>
      </c>
      <c r="D166" s="1" t="s">
        <v>22</v>
      </c>
      <c r="E166" s="1"/>
      <c r="F166" s="1"/>
      <c r="G166" s="1" t="b">
        <v>0</v>
      </c>
      <c r="H166" s="1" t="s">
        <v>4998</v>
      </c>
      <c r="I166" s="1" t="s">
        <v>4804</v>
      </c>
      <c r="J166" s="1" t="s">
        <v>4805</v>
      </c>
      <c r="K166" s="1">
        <v>120</v>
      </c>
      <c r="L166" s="1" t="s">
        <v>4807</v>
      </c>
      <c r="M166" s="10" t="s">
        <v>3658</v>
      </c>
      <c r="N166" s="1" t="s">
        <v>4807</v>
      </c>
      <c r="O166" s="10" t="s">
        <v>4929</v>
      </c>
      <c r="P166" s="1" t="s">
        <v>4943</v>
      </c>
      <c r="Q166" s="10" t="s">
        <v>4990</v>
      </c>
      <c r="R166" s="10" t="s">
        <v>4997</v>
      </c>
      <c r="S166" s="1" t="b">
        <v>0</v>
      </c>
      <c r="T166" s="1" t="s">
        <v>4801</v>
      </c>
      <c r="U166" s="1" t="s">
        <v>4801</v>
      </c>
      <c r="V166" s="1">
        <v>0</v>
      </c>
    </row>
    <row r="167" spans="1:22" x14ac:dyDescent="0.35">
      <c r="A167" s="1" t="s">
        <v>19</v>
      </c>
      <c r="B167" s="1" t="s">
        <v>3576</v>
      </c>
      <c r="C167" s="1" t="s">
        <v>3793</v>
      </c>
      <c r="D167" s="1" t="s">
        <v>22</v>
      </c>
      <c r="E167" s="1"/>
      <c r="F167" s="1"/>
      <c r="G167" s="1" t="b">
        <v>0</v>
      </c>
      <c r="H167" s="1" t="s">
        <v>4945</v>
      </c>
      <c r="I167" s="1" t="s">
        <v>4804</v>
      </c>
      <c r="J167" s="1" t="s">
        <v>4805</v>
      </c>
      <c r="K167" s="1">
        <v>121</v>
      </c>
      <c r="L167" s="1" t="s">
        <v>4807</v>
      </c>
      <c r="M167" s="10" t="s">
        <v>3657</v>
      </c>
      <c r="N167" s="1" t="s">
        <v>4807</v>
      </c>
      <c r="O167" s="10" t="s">
        <v>4929</v>
      </c>
      <c r="P167" s="1">
        <v>3443</v>
      </c>
      <c r="Q167" s="10" t="s">
        <v>4990</v>
      </c>
      <c r="R167" s="10" t="s">
        <v>4997</v>
      </c>
      <c r="S167" s="1" t="b">
        <v>0</v>
      </c>
      <c r="T167" s="1" t="s">
        <v>4801</v>
      </c>
      <c r="U167" s="1" t="s">
        <v>4801</v>
      </c>
      <c r="V167" s="1">
        <v>0</v>
      </c>
    </row>
    <row r="168" spans="1:22" x14ac:dyDescent="0.35">
      <c r="A168" s="1" t="s">
        <v>19</v>
      </c>
      <c r="B168" s="1" t="s">
        <v>3576</v>
      </c>
      <c r="C168" s="1" t="s">
        <v>3793</v>
      </c>
      <c r="D168" s="1" t="s">
        <v>22</v>
      </c>
      <c r="E168" s="1"/>
      <c r="F168" s="1"/>
      <c r="G168" s="1" t="b">
        <v>0</v>
      </c>
      <c r="H168" s="1" t="s">
        <v>4964</v>
      </c>
      <c r="I168" s="1" t="s">
        <v>4804</v>
      </c>
      <c r="J168" s="1" t="s">
        <v>4805</v>
      </c>
      <c r="K168" s="1">
        <v>122</v>
      </c>
      <c r="L168" s="1" t="s">
        <v>4807</v>
      </c>
      <c r="M168" s="10" t="s">
        <v>4933</v>
      </c>
      <c r="N168" s="1" t="s">
        <v>4807</v>
      </c>
      <c r="O168" s="10" t="s">
        <v>4929</v>
      </c>
      <c r="P168" s="1">
        <v>6390</v>
      </c>
      <c r="Q168" s="10" t="s">
        <v>4990</v>
      </c>
      <c r="R168" s="10" t="s">
        <v>4997</v>
      </c>
      <c r="S168" s="1" t="b">
        <v>0</v>
      </c>
      <c r="T168" s="1" t="s">
        <v>4801</v>
      </c>
      <c r="U168" s="1" t="s">
        <v>4801</v>
      </c>
      <c r="V168" s="1">
        <v>0</v>
      </c>
    </row>
    <row r="169" spans="1:22" x14ac:dyDescent="0.35">
      <c r="A169" s="1" t="s">
        <v>19</v>
      </c>
      <c r="B169" s="1" t="s">
        <v>3576</v>
      </c>
      <c r="C169" s="1" t="s">
        <v>3793</v>
      </c>
      <c r="D169" s="1" t="s">
        <v>22</v>
      </c>
      <c r="E169" s="1"/>
      <c r="F169" s="1"/>
      <c r="G169" s="1" t="b">
        <v>0</v>
      </c>
      <c r="H169" s="1" t="s">
        <v>4999</v>
      </c>
      <c r="I169" s="1" t="s">
        <v>4804</v>
      </c>
      <c r="J169" s="1" t="s">
        <v>4805</v>
      </c>
      <c r="K169" s="1">
        <v>123</v>
      </c>
      <c r="L169" s="1" t="s">
        <v>4807</v>
      </c>
      <c r="M169" s="10" t="s">
        <v>4947</v>
      </c>
      <c r="N169" s="1" t="s">
        <v>4807</v>
      </c>
      <c r="O169" s="10" t="s">
        <v>4929</v>
      </c>
      <c r="P169" s="1">
        <v>443</v>
      </c>
      <c r="Q169" s="10" t="s">
        <v>4990</v>
      </c>
      <c r="R169" s="10" t="s">
        <v>4997</v>
      </c>
      <c r="S169" s="1" t="b">
        <v>0</v>
      </c>
      <c r="T169" s="1" t="s">
        <v>4801</v>
      </c>
      <c r="U169" s="1" t="s">
        <v>4801</v>
      </c>
      <c r="V169" s="1">
        <v>0</v>
      </c>
    </row>
    <row r="170" spans="1:22" x14ac:dyDescent="0.35">
      <c r="A170" s="1" t="s">
        <v>19</v>
      </c>
      <c r="B170" s="1" t="s">
        <v>3576</v>
      </c>
      <c r="C170" s="1" t="s">
        <v>3793</v>
      </c>
      <c r="D170" s="1" t="s">
        <v>22</v>
      </c>
      <c r="E170" s="1"/>
      <c r="F170" s="1"/>
      <c r="G170" s="1" t="b">
        <v>0</v>
      </c>
      <c r="H170" s="1" t="s">
        <v>4934</v>
      </c>
      <c r="I170" s="1" t="s">
        <v>4815</v>
      </c>
      <c r="J170" s="1" t="s">
        <v>4805</v>
      </c>
      <c r="K170" s="1">
        <v>120</v>
      </c>
      <c r="L170" s="1" t="s">
        <v>4807</v>
      </c>
      <c r="M170" s="10" t="s">
        <v>4929</v>
      </c>
      <c r="N170" s="1" t="s">
        <v>4807</v>
      </c>
      <c r="O170" s="10" t="s">
        <v>4935</v>
      </c>
      <c r="P170" s="1">
        <v>443</v>
      </c>
      <c r="Q170" s="10" t="s">
        <v>4990</v>
      </c>
      <c r="R170" s="10" t="s">
        <v>4997</v>
      </c>
      <c r="S170" s="1" t="b">
        <v>0</v>
      </c>
      <c r="T170" s="1" t="s">
        <v>4801</v>
      </c>
      <c r="U170" s="1" t="s">
        <v>4801</v>
      </c>
      <c r="V170" s="1">
        <v>0</v>
      </c>
    </row>
    <row r="171" spans="1:22" x14ac:dyDescent="0.35">
      <c r="A171" s="1" t="s">
        <v>19</v>
      </c>
      <c r="B171" s="1" t="s">
        <v>3576</v>
      </c>
      <c r="C171" s="1" t="s">
        <v>3793</v>
      </c>
      <c r="D171" s="1" t="s">
        <v>22</v>
      </c>
      <c r="E171" s="1"/>
      <c r="F171" s="1"/>
      <c r="G171" s="1" t="b">
        <v>0</v>
      </c>
      <c r="H171" s="1" t="s">
        <v>5000</v>
      </c>
      <c r="I171" s="1" t="s">
        <v>4815</v>
      </c>
      <c r="J171" s="1" t="s">
        <v>4805</v>
      </c>
      <c r="K171" s="1">
        <v>121</v>
      </c>
      <c r="L171" s="1" t="s">
        <v>4807</v>
      </c>
      <c r="M171" s="10" t="s">
        <v>4929</v>
      </c>
      <c r="N171" s="1" t="s">
        <v>4807</v>
      </c>
      <c r="O171" s="10" t="s">
        <v>4937</v>
      </c>
      <c r="P171" s="1">
        <v>1443</v>
      </c>
      <c r="Q171" s="10" t="s">
        <v>4990</v>
      </c>
      <c r="R171" s="10" t="s">
        <v>4997</v>
      </c>
      <c r="S171" s="1" t="b">
        <v>0</v>
      </c>
      <c r="T171" s="1" t="s">
        <v>4801</v>
      </c>
      <c r="U171" s="1" t="s">
        <v>4801</v>
      </c>
      <c r="V171" s="1">
        <v>0</v>
      </c>
    </row>
    <row r="172" spans="1:22" x14ac:dyDescent="0.35">
      <c r="A172" s="1" t="s">
        <v>19</v>
      </c>
      <c r="B172" s="1" t="s">
        <v>3576</v>
      </c>
      <c r="C172" s="1" t="s">
        <v>3793</v>
      </c>
      <c r="D172" s="1" t="s">
        <v>22</v>
      </c>
      <c r="E172" s="1"/>
      <c r="F172" s="1"/>
      <c r="G172" s="1" t="b">
        <v>0</v>
      </c>
      <c r="H172" s="1" t="s">
        <v>5001</v>
      </c>
      <c r="I172" s="1" t="s">
        <v>4815</v>
      </c>
      <c r="J172" s="1" t="s">
        <v>4805</v>
      </c>
      <c r="K172" s="1">
        <v>122</v>
      </c>
      <c r="L172" s="1" t="s">
        <v>4807</v>
      </c>
      <c r="M172" s="10" t="s">
        <v>4929</v>
      </c>
      <c r="N172" s="1" t="s">
        <v>4807</v>
      </c>
      <c r="O172" s="10" t="s">
        <v>4939</v>
      </c>
      <c r="P172" s="1">
        <v>443</v>
      </c>
      <c r="Q172" s="10" t="s">
        <v>4990</v>
      </c>
      <c r="R172" s="10" t="s">
        <v>4997</v>
      </c>
      <c r="S172" s="1" t="b">
        <v>0</v>
      </c>
      <c r="T172" s="1" t="s">
        <v>4801</v>
      </c>
      <c r="U172" s="1" t="s">
        <v>4801</v>
      </c>
      <c r="V172" s="1">
        <v>0</v>
      </c>
    </row>
    <row r="173" spans="1:22" x14ac:dyDescent="0.35">
      <c r="A173" s="1" t="s">
        <v>19</v>
      </c>
      <c r="B173" s="1" t="s">
        <v>3576</v>
      </c>
      <c r="C173" s="1" t="s">
        <v>3793</v>
      </c>
      <c r="D173" s="1" t="s">
        <v>22</v>
      </c>
      <c r="E173" s="1"/>
      <c r="F173" s="1"/>
      <c r="G173" s="1" t="b">
        <v>0</v>
      </c>
      <c r="H173" s="1" t="s">
        <v>5002</v>
      </c>
      <c r="I173" s="1" t="s">
        <v>4815</v>
      </c>
      <c r="J173" s="1" t="s">
        <v>4805</v>
      </c>
      <c r="K173" s="1">
        <v>123</v>
      </c>
      <c r="L173" s="1" t="s">
        <v>4807</v>
      </c>
      <c r="M173" s="10" t="s">
        <v>4929</v>
      </c>
      <c r="N173" s="1" t="s">
        <v>4807</v>
      </c>
      <c r="O173" s="10" t="s">
        <v>4950</v>
      </c>
      <c r="P173" s="1" t="s">
        <v>4951</v>
      </c>
      <c r="Q173" s="10" t="s">
        <v>4990</v>
      </c>
      <c r="R173" s="10" t="s">
        <v>4997</v>
      </c>
      <c r="S173" s="1" t="b">
        <v>0</v>
      </c>
      <c r="T173" s="1" t="s">
        <v>4801</v>
      </c>
      <c r="U173" s="1" t="s">
        <v>4801</v>
      </c>
      <c r="V173" s="1">
        <v>0</v>
      </c>
    </row>
    <row r="174" spans="1:22" x14ac:dyDescent="0.35">
      <c r="A174" s="1" t="s">
        <v>19</v>
      </c>
      <c r="B174" s="1" t="s">
        <v>3576</v>
      </c>
      <c r="C174" s="1" t="s">
        <v>3767</v>
      </c>
      <c r="D174" s="1" t="s">
        <v>22</v>
      </c>
      <c r="E174" s="1"/>
      <c r="F174" s="1"/>
      <c r="G174" s="1" t="b">
        <v>0</v>
      </c>
      <c r="H174" s="1"/>
      <c r="I174" s="1"/>
      <c r="J174" s="1"/>
      <c r="K174" s="1" t="s">
        <v>119</v>
      </c>
      <c r="L174" s="1" t="s">
        <v>119</v>
      </c>
      <c r="M174" s="10" t="s">
        <v>119</v>
      </c>
      <c r="N174" s="1" t="s">
        <v>119</v>
      </c>
      <c r="O174" s="10" t="s">
        <v>119</v>
      </c>
      <c r="P174" s="1" t="s">
        <v>119</v>
      </c>
      <c r="Q174" s="10" t="s">
        <v>4990</v>
      </c>
      <c r="R174" s="10" t="s">
        <v>4975</v>
      </c>
      <c r="S174" s="1" t="b">
        <v>0</v>
      </c>
      <c r="T174" s="1" t="s">
        <v>4801</v>
      </c>
      <c r="U174" s="1" t="s">
        <v>4801</v>
      </c>
      <c r="V174" s="1">
        <v>1</v>
      </c>
    </row>
    <row r="175" spans="1:22" x14ac:dyDescent="0.35">
      <c r="A175" s="1" t="s">
        <v>19</v>
      </c>
      <c r="B175" s="1" t="s">
        <v>3576</v>
      </c>
      <c r="C175" s="1" t="s">
        <v>3807</v>
      </c>
      <c r="D175" s="1" t="s">
        <v>22</v>
      </c>
      <c r="E175" s="1"/>
      <c r="F175" s="1"/>
      <c r="G175" s="1" t="b">
        <v>0</v>
      </c>
      <c r="H175" s="1"/>
      <c r="I175" s="1"/>
      <c r="J175" s="1"/>
      <c r="K175" s="1" t="s">
        <v>119</v>
      </c>
      <c r="L175" s="1" t="s">
        <v>119</v>
      </c>
      <c r="M175" s="10" t="s">
        <v>119</v>
      </c>
      <c r="N175" s="1" t="s">
        <v>119</v>
      </c>
      <c r="O175" s="10" t="s">
        <v>119</v>
      </c>
      <c r="P175" s="1" t="s">
        <v>119</v>
      </c>
      <c r="Q175" s="10" t="s">
        <v>4990</v>
      </c>
      <c r="R175" s="10" t="s">
        <v>4977</v>
      </c>
      <c r="S175" s="1" t="b">
        <v>0</v>
      </c>
      <c r="T175" s="1" t="s">
        <v>4801</v>
      </c>
      <c r="U175" s="1" t="s">
        <v>4801</v>
      </c>
      <c r="V175" s="1">
        <v>1</v>
      </c>
    </row>
    <row r="176" spans="1:22" x14ac:dyDescent="0.35">
      <c r="A176" s="1" t="s">
        <v>19</v>
      </c>
      <c r="B176" s="1" t="s">
        <v>3576</v>
      </c>
      <c r="C176" s="1" t="s">
        <v>5003</v>
      </c>
      <c r="D176" s="1" t="s">
        <v>22</v>
      </c>
      <c r="E176" s="1"/>
      <c r="F176" s="1"/>
      <c r="G176" s="1" t="b">
        <v>1</v>
      </c>
      <c r="H176" s="1"/>
      <c r="I176" s="1"/>
      <c r="J176" s="1"/>
      <c r="K176" s="1" t="s">
        <v>119</v>
      </c>
      <c r="L176" s="1" t="s">
        <v>119</v>
      </c>
      <c r="M176" s="10" t="s">
        <v>119</v>
      </c>
      <c r="N176" s="1" t="s">
        <v>119</v>
      </c>
      <c r="O176" s="10" t="s">
        <v>119</v>
      </c>
      <c r="P176" s="1" t="s">
        <v>119</v>
      </c>
      <c r="Q176" s="10" t="s">
        <v>4990</v>
      </c>
      <c r="R176" s="10" t="s">
        <v>4977</v>
      </c>
      <c r="S176" s="1" t="b">
        <v>0</v>
      </c>
      <c r="T176" s="1" t="s">
        <v>4801</v>
      </c>
      <c r="U176" s="1" t="s">
        <v>4801</v>
      </c>
      <c r="V176" s="1">
        <v>1</v>
      </c>
    </row>
    <row r="177" spans="1:22" ht="29" x14ac:dyDescent="0.35">
      <c r="A177" s="1" t="s">
        <v>19</v>
      </c>
      <c r="B177" s="1" t="s">
        <v>3576</v>
      </c>
      <c r="C177" s="1" t="s">
        <v>3780</v>
      </c>
      <c r="D177" s="1" t="s">
        <v>22</v>
      </c>
      <c r="E177" s="1"/>
      <c r="F177" s="1"/>
      <c r="G177" s="1" t="b">
        <v>0</v>
      </c>
      <c r="H177" s="1"/>
      <c r="I177" s="1"/>
      <c r="J177" s="1"/>
      <c r="K177" s="1" t="s">
        <v>119</v>
      </c>
      <c r="L177" s="1" t="s">
        <v>119</v>
      </c>
      <c r="M177" s="10" t="s">
        <v>119</v>
      </c>
      <c r="N177" s="1" t="s">
        <v>119</v>
      </c>
      <c r="O177" s="10" t="s">
        <v>119</v>
      </c>
      <c r="P177" s="1" t="s">
        <v>119</v>
      </c>
      <c r="Q177" s="10" t="s">
        <v>4990</v>
      </c>
      <c r="R177" s="10" t="s">
        <v>5004</v>
      </c>
      <c r="S177" s="1" t="b">
        <v>0</v>
      </c>
      <c r="T177" s="1" t="s">
        <v>4801</v>
      </c>
      <c r="U177" s="1" t="s">
        <v>4801</v>
      </c>
      <c r="V177" s="1">
        <v>1</v>
      </c>
    </row>
    <row r="178" spans="1:22" x14ac:dyDescent="0.35">
      <c r="A178" s="1" t="s">
        <v>19</v>
      </c>
      <c r="B178" s="1" t="s">
        <v>3576</v>
      </c>
      <c r="C178" s="1" t="s">
        <v>3809</v>
      </c>
      <c r="D178" s="1" t="s">
        <v>22</v>
      </c>
      <c r="E178" s="1"/>
      <c r="F178" s="1"/>
      <c r="G178" s="1" t="b">
        <v>0</v>
      </c>
      <c r="H178" s="1"/>
      <c r="I178" s="1"/>
      <c r="J178" s="1"/>
      <c r="K178" s="1" t="s">
        <v>119</v>
      </c>
      <c r="L178" s="1" t="s">
        <v>119</v>
      </c>
      <c r="M178" s="10" t="s">
        <v>119</v>
      </c>
      <c r="N178" s="1" t="s">
        <v>119</v>
      </c>
      <c r="O178" s="10" t="s">
        <v>119</v>
      </c>
      <c r="P178" s="1" t="s">
        <v>119</v>
      </c>
      <c r="Q178" s="10" t="s">
        <v>4990</v>
      </c>
      <c r="R178" s="10" t="s">
        <v>5005</v>
      </c>
      <c r="S178" s="1" t="b">
        <v>0</v>
      </c>
      <c r="T178" s="1" t="s">
        <v>4801</v>
      </c>
      <c r="U178" s="1" t="s">
        <v>4801</v>
      </c>
      <c r="V178" s="1">
        <v>1</v>
      </c>
    </row>
    <row r="179" spans="1:22" x14ac:dyDescent="0.35">
      <c r="A179" s="1" t="s">
        <v>19</v>
      </c>
      <c r="B179" s="1" t="s">
        <v>3576</v>
      </c>
      <c r="C179" s="1" t="s">
        <v>3769</v>
      </c>
      <c r="D179" s="1" t="s">
        <v>22</v>
      </c>
      <c r="E179" s="1"/>
      <c r="F179" s="1"/>
      <c r="G179" s="1" t="b">
        <v>0</v>
      </c>
      <c r="H179" s="1" t="s">
        <v>5006</v>
      </c>
      <c r="I179" s="1" t="s">
        <v>4804</v>
      </c>
      <c r="J179" s="1" t="s">
        <v>4821</v>
      </c>
      <c r="K179" s="1">
        <v>100</v>
      </c>
      <c r="L179" s="1" t="s">
        <v>4807</v>
      </c>
      <c r="M179" s="10" t="s">
        <v>3741</v>
      </c>
      <c r="N179" s="1" t="s">
        <v>4807</v>
      </c>
      <c r="O179" s="10" t="s">
        <v>4807</v>
      </c>
      <c r="P179" s="1" t="s">
        <v>4807</v>
      </c>
      <c r="Q179" s="10" t="s">
        <v>4990</v>
      </c>
      <c r="R179" s="10" t="s">
        <v>5007</v>
      </c>
      <c r="S179" s="1" t="b">
        <v>0</v>
      </c>
      <c r="T179" s="1" t="s">
        <v>4801</v>
      </c>
      <c r="U179" s="1" t="s">
        <v>4801</v>
      </c>
      <c r="V179" s="1">
        <v>1</v>
      </c>
    </row>
    <row r="180" spans="1:22" x14ac:dyDescent="0.35">
      <c r="A180" s="1" t="s">
        <v>19</v>
      </c>
      <c r="B180" s="1" t="s">
        <v>3576</v>
      </c>
      <c r="C180" s="1" t="s">
        <v>3769</v>
      </c>
      <c r="D180" s="1" t="s">
        <v>22</v>
      </c>
      <c r="E180" s="1"/>
      <c r="F180" s="1"/>
      <c r="G180" s="1" t="b">
        <v>0</v>
      </c>
      <c r="H180" s="1" t="s">
        <v>5008</v>
      </c>
      <c r="I180" s="1" t="s">
        <v>4815</v>
      </c>
      <c r="J180" s="1" t="s">
        <v>4821</v>
      </c>
      <c r="K180" s="1">
        <v>110</v>
      </c>
      <c r="L180" s="1" t="s">
        <v>4807</v>
      </c>
      <c r="M180" s="10" t="s">
        <v>4807</v>
      </c>
      <c r="N180" s="1" t="s">
        <v>4807</v>
      </c>
      <c r="O180" s="10" t="s">
        <v>3741</v>
      </c>
      <c r="P180" s="1" t="s">
        <v>4807</v>
      </c>
      <c r="Q180" s="10" t="s">
        <v>4990</v>
      </c>
      <c r="R180" s="10" t="s">
        <v>5007</v>
      </c>
      <c r="S180" s="1" t="b">
        <v>0</v>
      </c>
      <c r="T180" s="1" t="s">
        <v>4801</v>
      </c>
      <c r="U180" s="1" t="s">
        <v>4801</v>
      </c>
      <c r="V180" s="1">
        <v>0</v>
      </c>
    </row>
    <row r="181" spans="1:22" x14ac:dyDescent="0.35">
      <c r="A181" s="1" t="s">
        <v>19</v>
      </c>
      <c r="B181" s="1" t="s">
        <v>3576</v>
      </c>
      <c r="C181" s="1" t="s">
        <v>3769</v>
      </c>
      <c r="D181" s="1" t="s">
        <v>22</v>
      </c>
      <c r="E181" s="1"/>
      <c r="F181" s="1"/>
      <c r="G181" s="1" t="b">
        <v>0</v>
      </c>
      <c r="H181" s="1" t="s">
        <v>5009</v>
      </c>
      <c r="I181" s="1" t="s">
        <v>4804</v>
      </c>
      <c r="J181" s="1" t="s">
        <v>4821</v>
      </c>
      <c r="K181" s="1">
        <v>110</v>
      </c>
      <c r="L181" s="1" t="s">
        <v>4806</v>
      </c>
      <c r="M181" s="10" t="s">
        <v>3637</v>
      </c>
      <c r="N181" s="1" t="s">
        <v>4807</v>
      </c>
      <c r="O181" s="10" t="s">
        <v>4807</v>
      </c>
      <c r="P181" s="1" t="s">
        <v>4886</v>
      </c>
      <c r="Q181" s="10" t="s">
        <v>4990</v>
      </c>
      <c r="R181" s="10" t="s">
        <v>5007</v>
      </c>
      <c r="S181" s="1" t="b">
        <v>0</v>
      </c>
      <c r="T181" s="1" t="s">
        <v>4801</v>
      </c>
      <c r="U181" s="1" t="s">
        <v>4801</v>
      </c>
      <c r="V181" s="1">
        <v>0</v>
      </c>
    </row>
    <row r="182" spans="1:22" x14ac:dyDescent="0.35">
      <c r="A182" s="1" t="s">
        <v>19</v>
      </c>
      <c r="B182" s="1" t="s">
        <v>3576</v>
      </c>
      <c r="C182" s="1" t="s">
        <v>5010</v>
      </c>
      <c r="D182" s="1" t="s">
        <v>22</v>
      </c>
      <c r="E182" s="1"/>
      <c r="F182" s="1"/>
      <c r="G182" s="1" t="b">
        <v>1</v>
      </c>
      <c r="H182" s="1"/>
      <c r="I182" s="1"/>
      <c r="J182" s="1"/>
      <c r="K182" s="1" t="s">
        <v>119</v>
      </c>
      <c r="L182" s="1" t="s">
        <v>119</v>
      </c>
      <c r="M182" s="10" t="s">
        <v>119</v>
      </c>
      <c r="N182" s="1" t="s">
        <v>119</v>
      </c>
      <c r="O182" s="10" t="s">
        <v>119</v>
      </c>
      <c r="P182" s="1" t="s">
        <v>119</v>
      </c>
      <c r="Q182" s="10" t="s">
        <v>4990</v>
      </c>
      <c r="R182" s="10" t="s">
        <v>5007</v>
      </c>
      <c r="S182" s="1" t="b">
        <v>0</v>
      </c>
      <c r="T182" s="1" t="s">
        <v>4801</v>
      </c>
      <c r="U182" s="1" t="s">
        <v>4801</v>
      </c>
      <c r="V182" s="1">
        <v>1</v>
      </c>
    </row>
    <row r="183" spans="1:22" x14ac:dyDescent="0.35">
      <c r="A183" s="1" t="s">
        <v>19</v>
      </c>
      <c r="B183" s="1" t="s">
        <v>3576</v>
      </c>
      <c r="C183" s="1" t="s">
        <v>3771</v>
      </c>
      <c r="D183" s="1" t="s">
        <v>22</v>
      </c>
      <c r="E183" s="1"/>
      <c r="F183" s="1"/>
      <c r="G183" s="1" t="b">
        <v>0</v>
      </c>
      <c r="H183" s="1"/>
      <c r="I183" s="1"/>
      <c r="J183" s="1"/>
      <c r="K183" s="1" t="s">
        <v>119</v>
      </c>
      <c r="L183" s="1" t="s">
        <v>119</v>
      </c>
      <c r="M183" s="10" t="s">
        <v>119</v>
      </c>
      <c r="N183" s="1" t="s">
        <v>119</v>
      </c>
      <c r="O183" s="10" t="s">
        <v>119</v>
      </c>
      <c r="P183" s="1" t="s">
        <v>119</v>
      </c>
      <c r="Q183" s="10" t="s">
        <v>4990</v>
      </c>
      <c r="R183" s="10" t="s">
        <v>5011</v>
      </c>
      <c r="S183" s="1" t="b">
        <v>0</v>
      </c>
      <c r="T183" s="1" t="s">
        <v>4801</v>
      </c>
      <c r="U183" s="1" t="s">
        <v>4801</v>
      </c>
      <c r="V183" s="1">
        <v>1</v>
      </c>
    </row>
    <row r="184" spans="1:22" x14ac:dyDescent="0.35">
      <c r="A184" s="1" t="s">
        <v>19</v>
      </c>
      <c r="B184" s="1" t="s">
        <v>3576</v>
      </c>
      <c r="C184" s="1" t="s">
        <v>3773</v>
      </c>
      <c r="D184" s="1" t="s">
        <v>22</v>
      </c>
      <c r="E184" s="1"/>
      <c r="F184" s="1"/>
      <c r="G184" s="1" t="b">
        <v>0</v>
      </c>
      <c r="H184" s="1"/>
      <c r="I184" s="1"/>
      <c r="J184" s="1"/>
      <c r="K184" s="1" t="s">
        <v>119</v>
      </c>
      <c r="L184" s="1" t="s">
        <v>119</v>
      </c>
      <c r="M184" s="10" t="s">
        <v>119</v>
      </c>
      <c r="N184" s="1" t="s">
        <v>119</v>
      </c>
      <c r="O184" s="10" t="s">
        <v>119</v>
      </c>
      <c r="P184" s="1" t="s">
        <v>119</v>
      </c>
      <c r="Q184" s="10" t="s">
        <v>4990</v>
      </c>
      <c r="R184" s="10" t="s">
        <v>5012</v>
      </c>
      <c r="S184" s="1" t="b">
        <v>0</v>
      </c>
      <c r="T184" s="1" t="s">
        <v>4801</v>
      </c>
      <c r="U184" s="1" t="s">
        <v>4801</v>
      </c>
      <c r="V184" s="1">
        <v>1</v>
      </c>
    </row>
    <row r="185" spans="1:22" ht="29" x14ac:dyDescent="0.35">
      <c r="A185" s="1" t="s">
        <v>19</v>
      </c>
      <c r="B185" s="1" t="s">
        <v>32</v>
      </c>
      <c r="C185" s="1" t="s">
        <v>3785</v>
      </c>
      <c r="D185" s="1" t="s">
        <v>22</v>
      </c>
      <c r="E185" s="1"/>
      <c r="F185" s="1"/>
      <c r="G185" s="1" t="b">
        <v>0</v>
      </c>
      <c r="H185" s="1" t="s">
        <v>5013</v>
      </c>
      <c r="I185" s="1" t="s">
        <v>4804</v>
      </c>
      <c r="J185" s="1" t="s">
        <v>4805</v>
      </c>
      <c r="K185" s="1">
        <v>100</v>
      </c>
      <c r="L185" s="1" t="s">
        <v>4807</v>
      </c>
      <c r="M185" s="10" t="s">
        <v>4929</v>
      </c>
      <c r="N185" s="1" t="s">
        <v>4807</v>
      </c>
      <c r="O185" s="10" t="s">
        <v>4929</v>
      </c>
      <c r="P185" s="1" t="s">
        <v>4807</v>
      </c>
      <c r="Q185" s="10" t="s">
        <v>4990</v>
      </c>
      <c r="R185" s="10" t="s">
        <v>5014</v>
      </c>
      <c r="S185" s="1" t="b">
        <v>0</v>
      </c>
      <c r="T185" s="1" t="s">
        <v>4801</v>
      </c>
      <c r="U185" s="1" t="s">
        <v>4801</v>
      </c>
      <c r="V185" s="1">
        <v>1</v>
      </c>
    </row>
    <row r="186" spans="1:22" ht="29" x14ac:dyDescent="0.35">
      <c r="A186" s="1" t="s">
        <v>19</v>
      </c>
      <c r="B186" s="1" t="s">
        <v>32</v>
      </c>
      <c r="C186" s="1" t="s">
        <v>3785</v>
      </c>
      <c r="D186" s="1" t="s">
        <v>22</v>
      </c>
      <c r="E186" s="1"/>
      <c r="F186" s="1"/>
      <c r="G186" s="1" t="b">
        <v>0</v>
      </c>
      <c r="H186" s="1" t="s">
        <v>5015</v>
      </c>
      <c r="I186" s="1" t="s">
        <v>4804</v>
      </c>
      <c r="J186" s="1" t="s">
        <v>4805</v>
      </c>
      <c r="K186" s="1">
        <v>101</v>
      </c>
      <c r="L186" s="1" t="s">
        <v>5016</v>
      </c>
      <c r="M186" s="10" t="s">
        <v>1159</v>
      </c>
      <c r="N186" s="1" t="s">
        <v>4807</v>
      </c>
      <c r="O186" s="10" t="s">
        <v>4929</v>
      </c>
      <c r="P186" s="1">
        <v>22</v>
      </c>
      <c r="Q186" s="10" t="s">
        <v>4990</v>
      </c>
      <c r="R186" s="10" t="s">
        <v>5014</v>
      </c>
      <c r="S186" s="1" t="b">
        <v>0</v>
      </c>
      <c r="T186" s="1" t="s">
        <v>4801</v>
      </c>
      <c r="U186" s="1" t="s">
        <v>4801</v>
      </c>
      <c r="V186" s="1">
        <v>0</v>
      </c>
    </row>
    <row r="187" spans="1:22" ht="29" x14ac:dyDescent="0.35">
      <c r="A187" s="1" t="s">
        <v>19</v>
      </c>
      <c r="B187" s="1" t="s">
        <v>32</v>
      </c>
      <c r="C187" s="1" t="s">
        <v>3785</v>
      </c>
      <c r="D187" s="1" t="s">
        <v>22</v>
      </c>
      <c r="E187" s="1"/>
      <c r="F187" s="1"/>
      <c r="G187" s="1" t="b">
        <v>0</v>
      </c>
      <c r="H187" s="1" t="s">
        <v>5017</v>
      </c>
      <c r="I187" s="1" t="s">
        <v>4804</v>
      </c>
      <c r="J187" s="1" t="s">
        <v>4805</v>
      </c>
      <c r="K187" s="1">
        <v>102</v>
      </c>
      <c r="L187" s="1" t="s">
        <v>5016</v>
      </c>
      <c r="M187" s="10" t="s">
        <v>1159</v>
      </c>
      <c r="N187" s="1" t="s">
        <v>4807</v>
      </c>
      <c r="O187" s="10" t="s">
        <v>4929</v>
      </c>
      <c r="P187" s="1">
        <v>5557</v>
      </c>
      <c r="Q187" s="10" t="s">
        <v>4990</v>
      </c>
      <c r="R187" s="10" t="s">
        <v>5014</v>
      </c>
      <c r="S187" s="1" t="b">
        <v>0</v>
      </c>
      <c r="T187" s="1" t="s">
        <v>4801</v>
      </c>
      <c r="U187" s="1" t="s">
        <v>4801</v>
      </c>
      <c r="V187" s="1">
        <v>0</v>
      </c>
    </row>
    <row r="188" spans="1:22" ht="29" x14ac:dyDescent="0.35">
      <c r="A188" s="1" t="s">
        <v>19</v>
      </c>
      <c r="B188" s="1" t="s">
        <v>32</v>
      </c>
      <c r="C188" s="1" t="s">
        <v>3785</v>
      </c>
      <c r="D188" s="1" t="s">
        <v>22</v>
      </c>
      <c r="E188" s="1"/>
      <c r="F188" s="1"/>
      <c r="G188" s="1" t="b">
        <v>0</v>
      </c>
      <c r="H188" s="1" t="s">
        <v>5018</v>
      </c>
      <c r="I188" s="1" t="s">
        <v>4815</v>
      </c>
      <c r="J188" s="1" t="s">
        <v>4805</v>
      </c>
      <c r="K188" s="1">
        <v>101</v>
      </c>
      <c r="L188" s="1" t="s">
        <v>4807</v>
      </c>
      <c r="M188" s="10" t="s">
        <v>4929</v>
      </c>
      <c r="N188" s="1" t="s">
        <v>4807</v>
      </c>
      <c r="O188" s="10" t="s">
        <v>4929</v>
      </c>
      <c r="P188" s="1" t="s">
        <v>4807</v>
      </c>
      <c r="Q188" s="10" t="s">
        <v>4990</v>
      </c>
      <c r="R188" s="10" t="s">
        <v>5014</v>
      </c>
      <c r="S188" s="1" t="b">
        <v>0</v>
      </c>
      <c r="T188" s="1" t="s">
        <v>4801</v>
      </c>
      <c r="U188" s="1" t="s">
        <v>4801</v>
      </c>
      <c r="V188" s="1">
        <v>0</v>
      </c>
    </row>
    <row r="189" spans="1:22" ht="29" x14ac:dyDescent="0.35">
      <c r="A189" s="1" t="s">
        <v>19</v>
      </c>
      <c r="B189" s="1" t="s">
        <v>32</v>
      </c>
      <c r="C189" s="1" t="s">
        <v>3785</v>
      </c>
      <c r="D189" s="1" t="s">
        <v>22</v>
      </c>
      <c r="E189" s="1"/>
      <c r="F189" s="1"/>
      <c r="G189" s="1" t="b">
        <v>0</v>
      </c>
      <c r="H189" s="1" t="s">
        <v>5019</v>
      </c>
      <c r="I189" s="1" t="s">
        <v>4815</v>
      </c>
      <c r="J189" s="1" t="s">
        <v>4805</v>
      </c>
      <c r="K189" s="1">
        <v>103</v>
      </c>
      <c r="L189" s="1" t="s">
        <v>5016</v>
      </c>
      <c r="M189" s="10" t="s">
        <v>4929</v>
      </c>
      <c r="N189" s="1" t="s">
        <v>4807</v>
      </c>
      <c r="O189" s="10" t="s">
        <v>4937</v>
      </c>
      <c r="P189" s="1">
        <v>3306</v>
      </c>
      <c r="Q189" s="10" t="s">
        <v>4990</v>
      </c>
      <c r="R189" s="10" t="s">
        <v>5014</v>
      </c>
      <c r="S189" s="1" t="b">
        <v>0</v>
      </c>
      <c r="T189" s="1" t="s">
        <v>4801</v>
      </c>
      <c r="U189" s="1" t="s">
        <v>4801</v>
      </c>
      <c r="V189" s="1">
        <v>0</v>
      </c>
    </row>
    <row r="190" spans="1:22" ht="29" x14ac:dyDescent="0.35">
      <c r="A190" s="1" t="s">
        <v>19</v>
      </c>
      <c r="B190" s="1" t="s">
        <v>32</v>
      </c>
      <c r="C190" s="1" t="s">
        <v>3785</v>
      </c>
      <c r="D190" s="1" t="s">
        <v>22</v>
      </c>
      <c r="E190" s="1"/>
      <c r="F190" s="1"/>
      <c r="G190" s="1" t="b">
        <v>0</v>
      </c>
      <c r="H190" s="1" t="s">
        <v>5020</v>
      </c>
      <c r="I190" s="1" t="s">
        <v>4815</v>
      </c>
      <c r="J190" s="1" t="s">
        <v>4805</v>
      </c>
      <c r="K190" s="1">
        <v>104</v>
      </c>
      <c r="L190" s="1" t="s">
        <v>5016</v>
      </c>
      <c r="M190" s="10" t="s">
        <v>4929</v>
      </c>
      <c r="N190" s="1" t="s">
        <v>4807</v>
      </c>
      <c r="O190" s="10" t="s">
        <v>4935</v>
      </c>
      <c r="P190" s="1">
        <v>443</v>
      </c>
      <c r="Q190" s="10" t="s">
        <v>4990</v>
      </c>
      <c r="R190" s="10" t="s">
        <v>5014</v>
      </c>
      <c r="S190" s="1" t="b">
        <v>0</v>
      </c>
      <c r="T190" s="1" t="s">
        <v>4801</v>
      </c>
      <c r="U190" s="1" t="s">
        <v>4801</v>
      </c>
      <c r="V190" s="1">
        <v>0</v>
      </c>
    </row>
    <row r="191" spans="1:22" ht="29" x14ac:dyDescent="0.35">
      <c r="A191" s="1" t="s">
        <v>19</v>
      </c>
      <c r="B191" s="1" t="s">
        <v>32</v>
      </c>
      <c r="C191" s="1" t="s">
        <v>3785</v>
      </c>
      <c r="D191" s="1" t="s">
        <v>22</v>
      </c>
      <c r="E191" s="1"/>
      <c r="F191" s="1"/>
      <c r="G191" s="1" t="b">
        <v>0</v>
      </c>
      <c r="H191" s="1" t="s">
        <v>5021</v>
      </c>
      <c r="I191" s="1" t="s">
        <v>4815</v>
      </c>
      <c r="J191" s="1" t="s">
        <v>4805</v>
      </c>
      <c r="K191" s="1">
        <v>105</v>
      </c>
      <c r="L191" s="1" t="s">
        <v>5016</v>
      </c>
      <c r="M191" s="10" t="s">
        <v>4929</v>
      </c>
      <c r="N191" s="1" t="s">
        <v>4807</v>
      </c>
      <c r="O191" s="10" t="s">
        <v>5022</v>
      </c>
      <c r="P191" s="1">
        <v>9093</v>
      </c>
      <c r="Q191" s="10" t="s">
        <v>4990</v>
      </c>
      <c r="R191" s="10" t="s">
        <v>5014</v>
      </c>
      <c r="S191" s="1" t="b">
        <v>0</v>
      </c>
      <c r="T191" s="1" t="s">
        <v>4801</v>
      </c>
      <c r="U191" s="1" t="s">
        <v>4801</v>
      </c>
      <c r="V191" s="1">
        <v>0</v>
      </c>
    </row>
    <row r="192" spans="1:22" ht="29" x14ac:dyDescent="0.35">
      <c r="A192" s="1" t="s">
        <v>19</v>
      </c>
      <c r="B192" s="1" t="s">
        <v>32</v>
      </c>
      <c r="C192" s="1" t="s">
        <v>3785</v>
      </c>
      <c r="D192" s="1" t="s">
        <v>22</v>
      </c>
      <c r="E192" s="1"/>
      <c r="F192" s="1"/>
      <c r="G192" s="1" t="b">
        <v>0</v>
      </c>
      <c r="H192" s="1" t="s">
        <v>5023</v>
      </c>
      <c r="I192" s="1" t="s">
        <v>4815</v>
      </c>
      <c r="J192" s="1" t="s">
        <v>4805</v>
      </c>
      <c r="K192" s="1">
        <v>100</v>
      </c>
      <c r="L192" s="1" t="s">
        <v>5016</v>
      </c>
      <c r="M192" s="10" t="s">
        <v>4929</v>
      </c>
      <c r="N192" s="1" t="s">
        <v>4807</v>
      </c>
      <c r="O192" s="10" t="s">
        <v>1159</v>
      </c>
      <c r="P192" s="1" t="s">
        <v>5024</v>
      </c>
      <c r="Q192" s="10" t="s">
        <v>4990</v>
      </c>
      <c r="R192" s="10" t="s">
        <v>5014</v>
      </c>
      <c r="S192" s="1" t="b">
        <v>0</v>
      </c>
      <c r="T192" s="1" t="s">
        <v>4801</v>
      </c>
      <c r="U192" s="1" t="s">
        <v>4801</v>
      </c>
      <c r="V192" s="1">
        <v>0</v>
      </c>
    </row>
    <row r="193" spans="1:22" ht="29" x14ac:dyDescent="0.35">
      <c r="A193" s="1" t="s">
        <v>19</v>
      </c>
      <c r="B193" s="1" t="s">
        <v>1873</v>
      </c>
      <c r="C193" s="1" t="s">
        <v>5025</v>
      </c>
      <c r="D193" s="1" t="s">
        <v>22</v>
      </c>
      <c r="E193" s="1"/>
      <c r="F193" s="1"/>
      <c r="G193" s="1" t="b">
        <v>1</v>
      </c>
      <c r="H193" s="1"/>
      <c r="I193" s="1"/>
      <c r="J193" s="1"/>
      <c r="K193" s="1" t="s">
        <v>119</v>
      </c>
      <c r="L193" s="1" t="s">
        <v>119</v>
      </c>
      <c r="M193" s="10" t="s">
        <v>119</v>
      </c>
      <c r="N193" s="1" t="s">
        <v>119</v>
      </c>
      <c r="O193" s="10" t="s">
        <v>119</v>
      </c>
      <c r="P193" s="1" t="s">
        <v>119</v>
      </c>
      <c r="Q193" s="10" t="s">
        <v>4990</v>
      </c>
      <c r="R193" s="10" t="s">
        <v>5014</v>
      </c>
      <c r="S193" s="1" t="b">
        <v>0</v>
      </c>
      <c r="T193" s="1" t="s">
        <v>4801</v>
      </c>
      <c r="U193" s="1" t="s">
        <v>4801</v>
      </c>
      <c r="V193" s="1">
        <v>1</v>
      </c>
    </row>
    <row r="194" spans="1:22" ht="29" x14ac:dyDescent="0.35">
      <c r="A194" s="1" t="s">
        <v>19</v>
      </c>
      <c r="B194" s="1" t="s">
        <v>1873</v>
      </c>
      <c r="C194" s="1" t="s">
        <v>5026</v>
      </c>
      <c r="D194" s="1" t="s">
        <v>22</v>
      </c>
      <c r="E194" s="1"/>
      <c r="F194" s="1"/>
      <c r="G194" s="1" t="b">
        <v>1</v>
      </c>
      <c r="H194" s="1"/>
      <c r="I194" s="1"/>
      <c r="J194" s="1"/>
      <c r="K194" s="1" t="s">
        <v>119</v>
      </c>
      <c r="L194" s="1" t="s">
        <v>119</v>
      </c>
      <c r="M194" s="10" t="s">
        <v>119</v>
      </c>
      <c r="N194" s="1" t="s">
        <v>119</v>
      </c>
      <c r="O194" s="10" t="s">
        <v>119</v>
      </c>
      <c r="P194" s="1" t="s">
        <v>119</v>
      </c>
      <c r="Q194" s="10" t="s">
        <v>4990</v>
      </c>
      <c r="R194" s="10" t="s">
        <v>5014</v>
      </c>
      <c r="S194" s="1" t="b">
        <v>0</v>
      </c>
      <c r="T194" s="1" t="s">
        <v>4801</v>
      </c>
      <c r="U194" s="1" t="s">
        <v>4801</v>
      </c>
      <c r="V194" s="1">
        <v>1</v>
      </c>
    </row>
    <row r="195" spans="1:22" ht="29" x14ac:dyDescent="0.35">
      <c r="A195" s="1" t="s">
        <v>19</v>
      </c>
      <c r="B195" s="1" t="s">
        <v>1873</v>
      </c>
      <c r="C195" s="1" t="s">
        <v>5027</v>
      </c>
      <c r="D195" s="1" t="s">
        <v>22</v>
      </c>
      <c r="E195" s="1"/>
      <c r="F195" s="1"/>
      <c r="G195" s="1" t="b">
        <v>1</v>
      </c>
      <c r="H195" s="1"/>
      <c r="I195" s="1"/>
      <c r="J195" s="1"/>
      <c r="K195" s="1" t="s">
        <v>119</v>
      </c>
      <c r="L195" s="1" t="s">
        <v>119</v>
      </c>
      <c r="M195" s="10" t="s">
        <v>119</v>
      </c>
      <c r="N195" s="1" t="s">
        <v>119</v>
      </c>
      <c r="O195" s="10" t="s">
        <v>119</v>
      </c>
      <c r="P195" s="1" t="s">
        <v>119</v>
      </c>
      <c r="Q195" s="10" t="s">
        <v>4990</v>
      </c>
      <c r="R195" s="10" t="s">
        <v>5014</v>
      </c>
      <c r="S195" s="1" t="b">
        <v>0</v>
      </c>
      <c r="T195" s="1" t="s">
        <v>4801</v>
      </c>
      <c r="U195" s="1" t="s">
        <v>4801</v>
      </c>
      <c r="V195" s="1">
        <v>1</v>
      </c>
    </row>
    <row r="196" spans="1:22" ht="29" x14ac:dyDescent="0.35">
      <c r="A196" s="1" t="s">
        <v>19</v>
      </c>
      <c r="B196" s="1" t="s">
        <v>2823</v>
      </c>
      <c r="C196" s="1" t="s">
        <v>5028</v>
      </c>
      <c r="D196" s="1" t="s">
        <v>22</v>
      </c>
      <c r="E196" s="1"/>
      <c r="F196" s="1"/>
      <c r="G196" s="1" t="b">
        <v>1</v>
      </c>
      <c r="H196" s="1" t="s">
        <v>5029</v>
      </c>
      <c r="I196" s="1" t="s">
        <v>4804</v>
      </c>
      <c r="J196" s="1" t="s">
        <v>4805</v>
      </c>
      <c r="K196" s="1">
        <v>100</v>
      </c>
      <c r="L196" s="1" t="s">
        <v>4807</v>
      </c>
      <c r="M196" s="10" t="s">
        <v>4807</v>
      </c>
      <c r="N196" s="1" t="s">
        <v>4807</v>
      </c>
      <c r="O196" s="10" t="s">
        <v>5030</v>
      </c>
      <c r="P196" s="1">
        <v>9092</v>
      </c>
      <c r="Q196" s="10" t="s">
        <v>4990</v>
      </c>
      <c r="R196" s="10" t="s">
        <v>5014</v>
      </c>
      <c r="S196" s="1" t="b">
        <v>0</v>
      </c>
      <c r="T196" s="1" t="s">
        <v>4801</v>
      </c>
      <c r="U196" s="1" t="s">
        <v>4801</v>
      </c>
      <c r="V196" s="1">
        <v>1</v>
      </c>
    </row>
    <row r="197" spans="1:22" ht="29" x14ac:dyDescent="0.35">
      <c r="A197" s="1" t="s">
        <v>19</v>
      </c>
      <c r="B197" s="1" t="s">
        <v>2823</v>
      </c>
      <c r="C197" s="1" t="s">
        <v>5028</v>
      </c>
      <c r="D197" s="1" t="s">
        <v>22</v>
      </c>
      <c r="E197" s="1"/>
      <c r="F197" s="1"/>
      <c r="G197" s="1" t="b">
        <v>1</v>
      </c>
      <c r="H197" s="1" t="s">
        <v>5031</v>
      </c>
      <c r="I197" s="1" t="s">
        <v>4804</v>
      </c>
      <c r="J197" s="1" t="s">
        <v>4805</v>
      </c>
      <c r="K197" s="1">
        <v>110</v>
      </c>
      <c r="L197" s="1" t="s">
        <v>4807</v>
      </c>
      <c r="M197" s="10" t="s">
        <v>4807</v>
      </c>
      <c r="N197" s="1" t="s">
        <v>4807</v>
      </c>
      <c r="O197" s="10" t="s">
        <v>5030</v>
      </c>
      <c r="P197" s="1">
        <v>2181</v>
      </c>
      <c r="Q197" s="10" t="s">
        <v>4990</v>
      </c>
      <c r="R197" s="10" t="s">
        <v>5014</v>
      </c>
      <c r="S197" s="1" t="b">
        <v>0</v>
      </c>
      <c r="T197" s="1" t="s">
        <v>4801</v>
      </c>
      <c r="U197" s="1" t="s">
        <v>4801</v>
      </c>
      <c r="V197" s="1">
        <v>0</v>
      </c>
    </row>
    <row r="198" spans="1:22" ht="29" x14ac:dyDescent="0.35">
      <c r="A198" s="1" t="s">
        <v>19</v>
      </c>
      <c r="B198" s="1" t="s">
        <v>2823</v>
      </c>
      <c r="C198" s="1" t="s">
        <v>5032</v>
      </c>
      <c r="D198" s="1" t="s">
        <v>22</v>
      </c>
      <c r="E198" s="1"/>
      <c r="F198" s="1"/>
      <c r="G198" s="1" t="b">
        <v>1</v>
      </c>
      <c r="H198" s="1"/>
      <c r="I198" s="1"/>
      <c r="J198" s="1"/>
      <c r="K198" s="1" t="s">
        <v>119</v>
      </c>
      <c r="L198" s="1" t="s">
        <v>119</v>
      </c>
      <c r="M198" s="10" t="s">
        <v>119</v>
      </c>
      <c r="N198" s="1" t="s">
        <v>119</v>
      </c>
      <c r="O198" s="10" t="s">
        <v>119</v>
      </c>
      <c r="P198" s="1" t="s">
        <v>119</v>
      </c>
      <c r="Q198" s="10" t="s">
        <v>4990</v>
      </c>
      <c r="R198" s="10" t="s">
        <v>5014</v>
      </c>
      <c r="S198" s="1" t="b">
        <v>0</v>
      </c>
      <c r="T198" s="1" t="s">
        <v>4801</v>
      </c>
      <c r="U198" s="1" t="s">
        <v>4801</v>
      </c>
      <c r="V198" s="1">
        <v>1</v>
      </c>
    </row>
    <row r="199" spans="1:22" ht="29" x14ac:dyDescent="0.35">
      <c r="A199" s="1" t="s">
        <v>19</v>
      </c>
      <c r="B199" s="1" t="s">
        <v>2823</v>
      </c>
      <c r="C199" s="1" t="s">
        <v>5033</v>
      </c>
      <c r="D199" s="1" t="s">
        <v>22</v>
      </c>
      <c r="E199" s="1"/>
      <c r="F199" s="1"/>
      <c r="G199" s="1" t="b">
        <v>1</v>
      </c>
      <c r="H199" s="1"/>
      <c r="I199" s="1"/>
      <c r="J199" s="1"/>
      <c r="K199" s="1" t="s">
        <v>119</v>
      </c>
      <c r="L199" s="1" t="s">
        <v>119</v>
      </c>
      <c r="M199" s="10" t="s">
        <v>119</v>
      </c>
      <c r="N199" s="1" t="s">
        <v>119</v>
      </c>
      <c r="O199" s="10" t="s">
        <v>119</v>
      </c>
      <c r="P199" s="1" t="s">
        <v>119</v>
      </c>
      <c r="Q199" s="10" t="s">
        <v>4990</v>
      </c>
      <c r="R199" s="10" t="s">
        <v>5014</v>
      </c>
      <c r="S199" s="1" t="b">
        <v>0</v>
      </c>
      <c r="T199" s="1" t="s">
        <v>4801</v>
      </c>
      <c r="U199" s="1" t="s">
        <v>4801</v>
      </c>
      <c r="V199" s="1">
        <v>1</v>
      </c>
    </row>
    <row r="200" spans="1:22" ht="116" x14ac:dyDescent="0.35">
      <c r="A200" s="1" t="s">
        <v>40</v>
      </c>
      <c r="B200" s="1" t="s">
        <v>1431</v>
      </c>
      <c r="C200" s="1" t="s">
        <v>1434</v>
      </c>
      <c r="D200" s="1" t="s">
        <v>22</v>
      </c>
      <c r="E200" s="1"/>
      <c r="F200" s="1"/>
      <c r="G200" s="1" t="b">
        <v>0</v>
      </c>
      <c r="H200" s="1"/>
      <c r="I200" s="1"/>
      <c r="J200" s="1"/>
      <c r="K200" s="1" t="s">
        <v>119</v>
      </c>
      <c r="L200" s="1" t="s">
        <v>119</v>
      </c>
      <c r="M200" s="10" t="s">
        <v>119</v>
      </c>
      <c r="N200" s="1" t="s">
        <v>119</v>
      </c>
      <c r="O200" s="10" t="s">
        <v>119</v>
      </c>
      <c r="P200" s="1" t="s">
        <v>119</v>
      </c>
      <c r="Q200" s="10" t="s">
        <v>5034</v>
      </c>
      <c r="R200" s="10" t="s">
        <v>5035</v>
      </c>
      <c r="S200" s="1" t="b">
        <v>0</v>
      </c>
      <c r="T200" s="1" t="s">
        <v>4801</v>
      </c>
      <c r="U200" s="1" t="s">
        <v>4801</v>
      </c>
      <c r="V200" s="1">
        <v>1</v>
      </c>
    </row>
    <row r="201" spans="1:22" ht="43.5" x14ac:dyDescent="0.35">
      <c r="A201" s="1" t="s">
        <v>40</v>
      </c>
      <c r="B201" s="1" t="s">
        <v>1437</v>
      </c>
      <c r="C201" s="1" t="s">
        <v>1407</v>
      </c>
      <c r="D201" s="1" t="s">
        <v>22</v>
      </c>
      <c r="E201" s="1"/>
      <c r="F201" s="1"/>
      <c r="G201" s="1" t="b">
        <v>0</v>
      </c>
      <c r="H201" s="1"/>
      <c r="I201" s="1"/>
      <c r="J201" s="1"/>
      <c r="K201" s="1" t="s">
        <v>119</v>
      </c>
      <c r="L201" s="1" t="s">
        <v>119</v>
      </c>
      <c r="M201" s="10" t="s">
        <v>119</v>
      </c>
      <c r="N201" s="1" t="s">
        <v>119</v>
      </c>
      <c r="O201" s="10" t="s">
        <v>119</v>
      </c>
      <c r="P201" s="1" t="s">
        <v>119</v>
      </c>
      <c r="Q201" s="10" t="s">
        <v>5036</v>
      </c>
      <c r="R201" s="10" t="s">
        <v>5037</v>
      </c>
      <c r="S201" s="1" t="b">
        <v>0</v>
      </c>
      <c r="T201" s="1" t="s">
        <v>4801</v>
      </c>
      <c r="U201" s="1" t="s">
        <v>4801</v>
      </c>
      <c r="V201" s="1">
        <v>1</v>
      </c>
    </row>
    <row r="202" spans="1:22" ht="58" x14ac:dyDescent="0.35">
      <c r="A202" s="1" t="s">
        <v>40</v>
      </c>
      <c r="B202" s="1" t="s">
        <v>1444</v>
      </c>
      <c r="C202" s="1" t="s">
        <v>1447</v>
      </c>
      <c r="D202" s="1" t="s">
        <v>22</v>
      </c>
      <c r="E202" s="1"/>
      <c r="F202" s="1"/>
      <c r="G202" s="1" t="b">
        <v>0</v>
      </c>
      <c r="H202" s="1"/>
      <c r="I202" s="1"/>
      <c r="J202" s="1"/>
      <c r="K202" s="1" t="s">
        <v>119</v>
      </c>
      <c r="L202" s="1" t="s">
        <v>119</v>
      </c>
      <c r="M202" s="10" t="s">
        <v>119</v>
      </c>
      <c r="N202" s="1" t="s">
        <v>119</v>
      </c>
      <c r="O202" s="10" t="s">
        <v>119</v>
      </c>
      <c r="P202" s="1" t="s">
        <v>119</v>
      </c>
      <c r="Q202" s="10" t="s">
        <v>5038</v>
      </c>
      <c r="R202" s="10" t="s">
        <v>5039</v>
      </c>
      <c r="S202" s="1" t="b">
        <v>0</v>
      </c>
      <c r="T202" s="1" t="s">
        <v>4801</v>
      </c>
      <c r="U202" s="1" t="s">
        <v>4801</v>
      </c>
      <c r="V202" s="1">
        <v>1</v>
      </c>
    </row>
    <row r="203" spans="1:22" ht="29" x14ac:dyDescent="0.35">
      <c r="A203" s="1" t="s">
        <v>40</v>
      </c>
      <c r="B203" s="1" t="s">
        <v>1456</v>
      </c>
      <c r="C203" s="1" t="s">
        <v>1394</v>
      </c>
      <c r="D203" s="1" t="s">
        <v>22</v>
      </c>
      <c r="E203" s="1"/>
      <c r="F203" s="1"/>
      <c r="G203" s="1" t="b">
        <v>0</v>
      </c>
      <c r="H203" s="1"/>
      <c r="I203" s="1"/>
      <c r="J203" s="1"/>
      <c r="K203" s="1" t="s">
        <v>119</v>
      </c>
      <c r="L203" s="1" t="s">
        <v>119</v>
      </c>
      <c r="M203" s="10" t="s">
        <v>119</v>
      </c>
      <c r="N203" s="1" t="s">
        <v>119</v>
      </c>
      <c r="O203" s="10" t="s">
        <v>119</v>
      </c>
      <c r="P203" s="1" t="s">
        <v>119</v>
      </c>
      <c r="Q203" s="10" t="s">
        <v>5040</v>
      </c>
      <c r="R203" s="10" t="s">
        <v>5041</v>
      </c>
      <c r="S203" s="1" t="b">
        <v>0</v>
      </c>
      <c r="T203" s="1" t="s">
        <v>4801</v>
      </c>
      <c r="U203" s="1" t="s">
        <v>4801</v>
      </c>
      <c r="V203" s="1">
        <v>1</v>
      </c>
    </row>
    <row r="204" spans="1:22" ht="58" x14ac:dyDescent="0.35">
      <c r="A204" s="1" t="s">
        <v>40</v>
      </c>
      <c r="B204" s="1" t="s">
        <v>1081</v>
      </c>
      <c r="C204" s="1" t="s">
        <v>1087</v>
      </c>
      <c r="D204" s="1" t="s">
        <v>22</v>
      </c>
      <c r="E204" s="1"/>
      <c r="F204" s="1"/>
      <c r="G204" s="1" t="b">
        <v>0</v>
      </c>
      <c r="H204" s="1"/>
      <c r="I204" s="1"/>
      <c r="J204" s="1"/>
      <c r="K204" s="1" t="s">
        <v>119</v>
      </c>
      <c r="L204" s="1" t="s">
        <v>119</v>
      </c>
      <c r="M204" s="10" t="s">
        <v>119</v>
      </c>
      <c r="N204" s="1" t="s">
        <v>119</v>
      </c>
      <c r="O204" s="10" t="s">
        <v>119</v>
      </c>
      <c r="P204" s="1" t="s">
        <v>119</v>
      </c>
      <c r="Q204" s="10" t="s">
        <v>5042</v>
      </c>
      <c r="R204" s="10" t="s">
        <v>5043</v>
      </c>
      <c r="S204" s="1" t="b">
        <v>0</v>
      </c>
      <c r="T204" s="1" t="s">
        <v>4801</v>
      </c>
      <c r="U204" s="1" t="s">
        <v>4801</v>
      </c>
      <c r="V204" s="1">
        <v>1</v>
      </c>
    </row>
    <row r="205" spans="1:22" ht="29" x14ac:dyDescent="0.35">
      <c r="A205" s="1" t="s">
        <v>40</v>
      </c>
      <c r="B205" s="1" t="s">
        <v>1214</v>
      </c>
      <c r="C205" s="1" t="s">
        <v>1218</v>
      </c>
      <c r="D205" s="1" t="s">
        <v>22</v>
      </c>
      <c r="E205" s="1"/>
      <c r="F205" s="1"/>
      <c r="G205" s="1" t="b">
        <v>0</v>
      </c>
      <c r="H205" s="1"/>
      <c r="I205" s="1"/>
      <c r="J205" s="1"/>
      <c r="K205" s="1" t="s">
        <v>119</v>
      </c>
      <c r="L205" s="1" t="s">
        <v>119</v>
      </c>
      <c r="M205" s="10" t="s">
        <v>119</v>
      </c>
      <c r="N205" s="1" t="s">
        <v>119</v>
      </c>
      <c r="O205" s="10" t="s">
        <v>119</v>
      </c>
      <c r="P205" s="1" t="s">
        <v>119</v>
      </c>
      <c r="Q205" s="10" t="s">
        <v>5044</v>
      </c>
      <c r="R205" s="10" t="s">
        <v>5043</v>
      </c>
      <c r="S205" s="1" t="b">
        <v>0</v>
      </c>
      <c r="T205" s="1" t="s">
        <v>4801</v>
      </c>
      <c r="U205" s="1" t="s">
        <v>4801</v>
      </c>
      <c r="V205" s="1">
        <v>1</v>
      </c>
    </row>
    <row r="206" spans="1:22" ht="29" x14ac:dyDescent="0.35">
      <c r="A206" s="1" t="s">
        <v>40</v>
      </c>
      <c r="B206" s="1" t="s">
        <v>1214</v>
      </c>
      <c r="C206" s="1" t="s">
        <v>5045</v>
      </c>
      <c r="D206" s="1" t="s">
        <v>22</v>
      </c>
      <c r="E206" s="1"/>
      <c r="F206" s="1"/>
      <c r="G206" s="1" t="b">
        <v>1</v>
      </c>
      <c r="H206" s="1"/>
      <c r="I206" s="1"/>
      <c r="J206" s="1"/>
      <c r="K206" s="1" t="s">
        <v>119</v>
      </c>
      <c r="L206" s="1" t="s">
        <v>119</v>
      </c>
      <c r="M206" s="10" t="s">
        <v>119</v>
      </c>
      <c r="N206" s="1" t="s">
        <v>119</v>
      </c>
      <c r="O206" s="10" t="s">
        <v>119</v>
      </c>
      <c r="P206" s="1" t="s">
        <v>119</v>
      </c>
      <c r="Q206" s="10" t="s">
        <v>5044</v>
      </c>
      <c r="R206" s="10" t="s">
        <v>5043</v>
      </c>
      <c r="S206" s="1" t="b">
        <v>0</v>
      </c>
      <c r="T206" s="1" t="s">
        <v>4801</v>
      </c>
      <c r="U206" s="1" t="s">
        <v>4801</v>
      </c>
      <c r="V206" s="1">
        <v>1</v>
      </c>
    </row>
    <row r="207" spans="1:22" ht="29" x14ac:dyDescent="0.35">
      <c r="A207" s="1" t="s">
        <v>40</v>
      </c>
      <c r="B207" s="1" t="s">
        <v>41</v>
      </c>
      <c r="C207" s="1" t="s">
        <v>3910</v>
      </c>
      <c r="D207" s="1" t="s">
        <v>22</v>
      </c>
      <c r="E207" s="1"/>
      <c r="F207" s="1"/>
      <c r="G207" s="1" t="b">
        <v>0</v>
      </c>
      <c r="H207" s="1" t="s">
        <v>5013</v>
      </c>
      <c r="I207" s="1" t="s">
        <v>4804</v>
      </c>
      <c r="J207" s="1" t="s">
        <v>4805</v>
      </c>
      <c r="K207" s="1">
        <v>100</v>
      </c>
      <c r="L207" s="1" t="s">
        <v>4807</v>
      </c>
      <c r="M207" s="10" t="s">
        <v>4929</v>
      </c>
      <c r="N207" s="1" t="s">
        <v>4807</v>
      </c>
      <c r="O207" s="10" t="s">
        <v>4929</v>
      </c>
      <c r="P207" s="1" t="s">
        <v>4807</v>
      </c>
      <c r="Q207" s="10" t="s">
        <v>5044</v>
      </c>
      <c r="R207" s="10" t="s">
        <v>5046</v>
      </c>
      <c r="S207" s="1" t="b">
        <v>0</v>
      </c>
      <c r="T207" s="1" t="s">
        <v>4801</v>
      </c>
      <c r="U207" s="1" t="s">
        <v>4801</v>
      </c>
      <c r="V207" s="1">
        <v>1</v>
      </c>
    </row>
    <row r="208" spans="1:22" ht="29" x14ac:dyDescent="0.35">
      <c r="A208" s="1" t="s">
        <v>40</v>
      </c>
      <c r="B208" s="1" t="s">
        <v>41</v>
      </c>
      <c r="C208" s="1" t="s">
        <v>3910</v>
      </c>
      <c r="D208" s="1" t="s">
        <v>22</v>
      </c>
      <c r="E208" s="1"/>
      <c r="F208" s="1"/>
      <c r="G208" s="1" t="b">
        <v>0</v>
      </c>
      <c r="H208" s="1" t="s">
        <v>5018</v>
      </c>
      <c r="I208" s="1" t="s">
        <v>4815</v>
      </c>
      <c r="J208" s="1" t="s">
        <v>4805</v>
      </c>
      <c r="K208" s="1">
        <v>100</v>
      </c>
      <c r="L208" s="1" t="s">
        <v>4807</v>
      </c>
      <c r="M208" s="10" t="s">
        <v>4929</v>
      </c>
      <c r="N208" s="1" t="s">
        <v>4807</v>
      </c>
      <c r="O208" s="10" t="s">
        <v>4929</v>
      </c>
      <c r="P208" s="1" t="s">
        <v>4807</v>
      </c>
      <c r="Q208" s="10" t="s">
        <v>5044</v>
      </c>
      <c r="R208" s="10" t="s">
        <v>5046</v>
      </c>
      <c r="S208" s="1" t="b">
        <v>0</v>
      </c>
      <c r="T208" s="1" t="s">
        <v>4801</v>
      </c>
      <c r="U208" s="1" t="s">
        <v>4801</v>
      </c>
      <c r="V208" s="1">
        <v>0</v>
      </c>
    </row>
    <row r="209" spans="1:22" ht="29" x14ac:dyDescent="0.35">
      <c r="A209" s="1" t="s">
        <v>40</v>
      </c>
      <c r="B209" s="1" t="s">
        <v>41</v>
      </c>
      <c r="C209" s="1" t="s">
        <v>3910</v>
      </c>
      <c r="D209" s="1" t="s">
        <v>22</v>
      </c>
      <c r="E209" s="1"/>
      <c r="F209" s="1"/>
      <c r="G209" s="1" t="b">
        <v>0</v>
      </c>
      <c r="H209" s="1" t="s">
        <v>5019</v>
      </c>
      <c r="I209" s="1" t="s">
        <v>4815</v>
      </c>
      <c r="J209" s="1" t="s">
        <v>4805</v>
      </c>
      <c r="K209" s="1">
        <v>101</v>
      </c>
      <c r="L209" s="1" t="s">
        <v>5016</v>
      </c>
      <c r="M209" s="10" t="s">
        <v>4929</v>
      </c>
      <c r="N209" s="1" t="s">
        <v>4807</v>
      </c>
      <c r="O209" s="10" t="s">
        <v>4937</v>
      </c>
      <c r="P209" s="1">
        <v>3306</v>
      </c>
      <c r="Q209" s="10" t="s">
        <v>5044</v>
      </c>
      <c r="R209" s="10" t="s">
        <v>5046</v>
      </c>
      <c r="S209" s="1" t="b">
        <v>0</v>
      </c>
      <c r="T209" s="1" t="s">
        <v>4801</v>
      </c>
      <c r="U209" s="1" t="s">
        <v>4801</v>
      </c>
      <c r="V209" s="1">
        <v>0</v>
      </c>
    </row>
    <row r="210" spans="1:22" ht="29" x14ac:dyDescent="0.35">
      <c r="A210" s="1" t="s">
        <v>40</v>
      </c>
      <c r="B210" s="1" t="s">
        <v>41</v>
      </c>
      <c r="C210" s="1" t="s">
        <v>3910</v>
      </c>
      <c r="D210" s="1" t="s">
        <v>22</v>
      </c>
      <c r="E210" s="1"/>
      <c r="F210" s="1"/>
      <c r="G210" s="1" t="b">
        <v>0</v>
      </c>
      <c r="H210" s="1" t="s">
        <v>5020</v>
      </c>
      <c r="I210" s="1" t="s">
        <v>4815</v>
      </c>
      <c r="J210" s="1" t="s">
        <v>4805</v>
      </c>
      <c r="K210" s="1">
        <v>102</v>
      </c>
      <c r="L210" s="1" t="s">
        <v>5016</v>
      </c>
      <c r="M210" s="10" t="s">
        <v>4929</v>
      </c>
      <c r="N210" s="1" t="s">
        <v>4807</v>
      </c>
      <c r="O210" s="10" t="s">
        <v>4935</v>
      </c>
      <c r="P210" s="1">
        <v>443</v>
      </c>
      <c r="Q210" s="10" t="s">
        <v>5044</v>
      </c>
      <c r="R210" s="10" t="s">
        <v>5046</v>
      </c>
      <c r="S210" s="1" t="b">
        <v>0</v>
      </c>
      <c r="T210" s="1" t="s">
        <v>4801</v>
      </c>
      <c r="U210" s="1" t="s">
        <v>4801</v>
      </c>
      <c r="V210" s="1">
        <v>0</v>
      </c>
    </row>
    <row r="211" spans="1:22" ht="29" x14ac:dyDescent="0.35">
      <c r="A211" s="1" t="s">
        <v>40</v>
      </c>
      <c r="B211" s="1" t="s">
        <v>41</v>
      </c>
      <c r="C211" s="1" t="s">
        <v>3910</v>
      </c>
      <c r="D211" s="1" t="s">
        <v>22</v>
      </c>
      <c r="E211" s="1"/>
      <c r="F211" s="1"/>
      <c r="G211" s="1" t="b">
        <v>0</v>
      </c>
      <c r="H211" s="1" t="s">
        <v>5021</v>
      </c>
      <c r="I211" s="1" t="s">
        <v>4815</v>
      </c>
      <c r="J211" s="1" t="s">
        <v>4805</v>
      </c>
      <c r="K211" s="1">
        <v>103</v>
      </c>
      <c r="L211" s="1" t="s">
        <v>5016</v>
      </c>
      <c r="M211" s="10" t="s">
        <v>4929</v>
      </c>
      <c r="N211" s="1" t="s">
        <v>4807</v>
      </c>
      <c r="O211" s="10" t="s">
        <v>5022</v>
      </c>
      <c r="P211" s="1">
        <v>9093</v>
      </c>
      <c r="Q211" s="10" t="s">
        <v>5044</v>
      </c>
      <c r="R211" s="10" t="s">
        <v>5046</v>
      </c>
      <c r="S211" s="1" t="b">
        <v>0</v>
      </c>
      <c r="T211" s="1" t="s">
        <v>4801</v>
      </c>
      <c r="U211" s="1" t="s">
        <v>4801</v>
      </c>
      <c r="V211" s="1">
        <v>0</v>
      </c>
    </row>
    <row r="212" spans="1:22" ht="29" x14ac:dyDescent="0.35">
      <c r="A212" s="1" t="s">
        <v>40</v>
      </c>
      <c r="B212" s="1" t="s">
        <v>3299</v>
      </c>
      <c r="C212" s="1" t="s">
        <v>4644</v>
      </c>
      <c r="D212" s="1" t="s">
        <v>22</v>
      </c>
      <c r="E212" s="1"/>
      <c r="F212" s="1"/>
      <c r="G212" s="1" t="b">
        <v>0</v>
      </c>
      <c r="H212" s="1" t="s">
        <v>4803</v>
      </c>
      <c r="I212" s="1" t="s">
        <v>4804</v>
      </c>
      <c r="J212" s="1" t="s">
        <v>4805</v>
      </c>
      <c r="K212" s="1">
        <v>300</v>
      </c>
      <c r="L212" s="1" t="s">
        <v>4806</v>
      </c>
      <c r="M212" s="10" t="s">
        <v>4807</v>
      </c>
      <c r="N212" s="1" t="s">
        <v>4807</v>
      </c>
      <c r="O212" s="10" t="s">
        <v>4807</v>
      </c>
      <c r="P212" s="1">
        <v>3389</v>
      </c>
      <c r="Q212" s="10" t="s">
        <v>5047</v>
      </c>
      <c r="R212" s="10" t="s">
        <v>5046</v>
      </c>
      <c r="S212" s="1" t="b">
        <v>0</v>
      </c>
      <c r="T212" s="1" t="s">
        <v>4801</v>
      </c>
      <c r="U212" s="1" t="s">
        <v>4801</v>
      </c>
      <c r="V212" s="1">
        <v>1</v>
      </c>
    </row>
    <row r="213" spans="1:22" ht="29" x14ac:dyDescent="0.35">
      <c r="A213" s="1" t="s">
        <v>40</v>
      </c>
      <c r="B213" s="1" t="s">
        <v>3299</v>
      </c>
      <c r="C213" s="1" t="s">
        <v>4644</v>
      </c>
      <c r="D213" s="1" t="s">
        <v>22</v>
      </c>
      <c r="E213" s="1"/>
      <c r="F213" s="1"/>
      <c r="G213" s="1" t="b">
        <v>0</v>
      </c>
      <c r="H213" s="1" t="s">
        <v>5048</v>
      </c>
      <c r="I213" s="1" t="s">
        <v>4804</v>
      </c>
      <c r="J213" s="1" t="s">
        <v>4805</v>
      </c>
      <c r="K213" s="1">
        <v>310</v>
      </c>
      <c r="L213" s="1" t="s">
        <v>4807</v>
      </c>
      <c r="M213" s="10" t="s">
        <v>4807</v>
      </c>
      <c r="N213" s="1" t="s">
        <v>4807</v>
      </c>
      <c r="O213" s="10" t="s">
        <v>4807</v>
      </c>
      <c r="P213" s="1">
        <v>22</v>
      </c>
      <c r="Q213" s="10" t="s">
        <v>5047</v>
      </c>
      <c r="R213" s="10" t="s">
        <v>5046</v>
      </c>
      <c r="S213" s="1" t="b">
        <v>0</v>
      </c>
      <c r="T213" s="1" t="s">
        <v>4801</v>
      </c>
      <c r="U213" s="1" t="s">
        <v>4801</v>
      </c>
      <c r="V213" s="1">
        <v>0</v>
      </c>
    </row>
    <row r="214" spans="1:22" ht="29" x14ac:dyDescent="0.35">
      <c r="A214" s="1" t="s">
        <v>40</v>
      </c>
      <c r="B214" s="1" t="s">
        <v>3299</v>
      </c>
      <c r="C214" s="1" t="s">
        <v>4644</v>
      </c>
      <c r="D214" s="1" t="s">
        <v>22</v>
      </c>
      <c r="E214" s="1"/>
      <c r="F214" s="1"/>
      <c r="G214" s="1" t="b">
        <v>0</v>
      </c>
      <c r="H214" s="1" t="s">
        <v>5049</v>
      </c>
      <c r="I214" s="1" t="s">
        <v>4804</v>
      </c>
      <c r="J214" s="1" t="s">
        <v>4821</v>
      </c>
      <c r="K214" s="1">
        <v>299</v>
      </c>
      <c r="L214" s="1" t="s">
        <v>4806</v>
      </c>
      <c r="M214" s="10" t="s">
        <v>3629</v>
      </c>
      <c r="N214" s="1" t="s">
        <v>4807</v>
      </c>
      <c r="O214" s="10" t="s">
        <v>4807</v>
      </c>
      <c r="P214" s="1">
        <v>22</v>
      </c>
      <c r="Q214" s="10" t="s">
        <v>5047</v>
      </c>
      <c r="R214" s="10" t="s">
        <v>5046</v>
      </c>
      <c r="S214" s="1" t="b">
        <v>0</v>
      </c>
      <c r="T214" s="1" t="s">
        <v>4801</v>
      </c>
      <c r="U214" s="1" t="s">
        <v>4801</v>
      </c>
      <c r="V214" s="1">
        <v>0</v>
      </c>
    </row>
    <row r="215" spans="1:22" ht="29" x14ac:dyDescent="0.35">
      <c r="A215" s="1" t="s">
        <v>40</v>
      </c>
      <c r="B215" s="1" t="s">
        <v>3299</v>
      </c>
      <c r="C215" s="1" t="s">
        <v>5050</v>
      </c>
      <c r="D215" s="1" t="s">
        <v>22</v>
      </c>
      <c r="E215" s="1"/>
      <c r="F215" s="1"/>
      <c r="G215" s="1" t="b">
        <v>1</v>
      </c>
      <c r="H215" s="1" t="s">
        <v>4803</v>
      </c>
      <c r="I215" s="1" t="s">
        <v>4804</v>
      </c>
      <c r="J215" s="1" t="s">
        <v>4805</v>
      </c>
      <c r="K215" s="1">
        <v>300</v>
      </c>
      <c r="L215" s="1" t="s">
        <v>4806</v>
      </c>
      <c r="M215" s="10" t="s">
        <v>4807</v>
      </c>
      <c r="N215" s="1" t="s">
        <v>4807</v>
      </c>
      <c r="O215" s="10" t="s">
        <v>4807</v>
      </c>
      <c r="P215" s="1">
        <v>3389</v>
      </c>
      <c r="Q215" s="10" t="s">
        <v>5047</v>
      </c>
      <c r="R215" s="10" t="s">
        <v>5046</v>
      </c>
      <c r="S215" s="1" t="b">
        <v>0</v>
      </c>
      <c r="T215" s="1" t="s">
        <v>4801</v>
      </c>
      <c r="U215" s="1" t="s">
        <v>4801</v>
      </c>
      <c r="V215" s="1">
        <v>1</v>
      </c>
    </row>
    <row r="216" spans="1:22" ht="29" x14ac:dyDescent="0.35">
      <c r="A216" s="1" t="s">
        <v>40</v>
      </c>
      <c r="B216" s="1" t="s">
        <v>3299</v>
      </c>
      <c r="C216" s="1" t="s">
        <v>5050</v>
      </c>
      <c r="D216" s="1" t="s">
        <v>22</v>
      </c>
      <c r="E216" s="1"/>
      <c r="F216" s="1"/>
      <c r="G216" s="1" t="b">
        <v>1</v>
      </c>
      <c r="H216" s="1" t="s">
        <v>3640</v>
      </c>
      <c r="I216" s="1" t="s">
        <v>4804</v>
      </c>
      <c r="J216" s="1" t="s">
        <v>4805</v>
      </c>
      <c r="K216" s="1">
        <v>310</v>
      </c>
      <c r="L216" s="1" t="s">
        <v>4806</v>
      </c>
      <c r="M216" s="10" t="s">
        <v>4807</v>
      </c>
      <c r="N216" s="1" t="s">
        <v>4807</v>
      </c>
      <c r="O216" s="10" t="s">
        <v>4807</v>
      </c>
      <c r="P216" s="1">
        <v>22</v>
      </c>
      <c r="Q216" s="10" t="s">
        <v>5047</v>
      </c>
      <c r="R216" s="10" t="s">
        <v>5046</v>
      </c>
      <c r="S216" s="1" t="b">
        <v>0</v>
      </c>
      <c r="T216" s="1" t="s">
        <v>4801</v>
      </c>
      <c r="U216" s="1" t="s">
        <v>4801</v>
      </c>
      <c r="V216" s="1">
        <v>0</v>
      </c>
    </row>
    <row r="217" spans="1:22" ht="43.5" x14ac:dyDescent="0.35">
      <c r="A217" s="1" t="s">
        <v>40</v>
      </c>
      <c r="B217" s="1" t="s">
        <v>1099</v>
      </c>
      <c r="C217" s="1" t="s">
        <v>3909</v>
      </c>
      <c r="D217" s="1" t="s">
        <v>22</v>
      </c>
      <c r="E217" s="1"/>
      <c r="F217" s="1"/>
      <c r="G217" s="1" t="b">
        <v>0</v>
      </c>
      <c r="H217" s="1" t="s">
        <v>5051</v>
      </c>
      <c r="I217" s="1" t="s">
        <v>4804</v>
      </c>
      <c r="J217" s="1" t="s">
        <v>4821</v>
      </c>
      <c r="K217" s="1">
        <v>120</v>
      </c>
      <c r="L217" s="1" t="s">
        <v>4806</v>
      </c>
      <c r="M217" s="10" t="s">
        <v>3637</v>
      </c>
      <c r="N217" s="1" t="s">
        <v>4807</v>
      </c>
      <c r="O217" s="10" t="s">
        <v>4807</v>
      </c>
      <c r="P217" s="1" t="s">
        <v>4886</v>
      </c>
      <c r="Q217" s="10" t="s">
        <v>5047</v>
      </c>
      <c r="R217" s="10" t="s">
        <v>5052</v>
      </c>
      <c r="S217" s="1" t="b">
        <v>0</v>
      </c>
      <c r="T217" s="1" t="s">
        <v>4801</v>
      </c>
      <c r="U217" s="1" t="s">
        <v>4801</v>
      </c>
      <c r="V217" s="1">
        <v>1</v>
      </c>
    </row>
    <row r="218" spans="1:22" ht="43.5" x14ac:dyDescent="0.35">
      <c r="A218" s="1" t="s">
        <v>40</v>
      </c>
      <c r="B218" s="1" t="s">
        <v>1099</v>
      </c>
      <c r="C218" s="1" t="s">
        <v>3909</v>
      </c>
      <c r="D218" s="1" t="s">
        <v>22</v>
      </c>
      <c r="E218" s="1"/>
      <c r="F218" s="1"/>
      <c r="G218" s="1" t="b">
        <v>0</v>
      </c>
      <c r="H218" s="1" t="s">
        <v>5053</v>
      </c>
      <c r="I218" s="1" t="s">
        <v>4804</v>
      </c>
      <c r="J218" s="1" t="s">
        <v>4805</v>
      </c>
      <c r="K218" s="1">
        <v>110</v>
      </c>
      <c r="L218" s="1" t="s">
        <v>4806</v>
      </c>
      <c r="M218" s="10" t="s">
        <v>5054</v>
      </c>
      <c r="N218" s="1" t="s">
        <v>4807</v>
      </c>
      <c r="O218" s="10" t="s">
        <v>4807</v>
      </c>
      <c r="P218" s="1" t="s">
        <v>5055</v>
      </c>
      <c r="Q218" s="10" t="s">
        <v>5047</v>
      </c>
      <c r="R218" s="10" t="s">
        <v>5052</v>
      </c>
      <c r="S218" s="1" t="b">
        <v>0</v>
      </c>
      <c r="T218" s="1" t="s">
        <v>4801</v>
      </c>
      <c r="U218" s="1" t="s">
        <v>4801</v>
      </c>
      <c r="V218" s="1">
        <v>0</v>
      </c>
    </row>
    <row r="219" spans="1:22" ht="43.5" x14ac:dyDescent="0.35">
      <c r="A219" s="1" t="s">
        <v>40</v>
      </c>
      <c r="B219" s="1" t="s">
        <v>1099</v>
      </c>
      <c r="C219" s="1" t="s">
        <v>1252</v>
      </c>
      <c r="D219" s="1" t="s">
        <v>22</v>
      </c>
      <c r="E219" s="1"/>
      <c r="F219" s="1"/>
      <c r="G219" s="1" t="b">
        <v>0</v>
      </c>
      <c r="H219" s="1"/>
      <c r="I219" s="1"/>
      <c r="J219" s="1"/>
      <c r="K219" s="1" t="s">
        <v>119</v>
      </c>
      <c r="L219" s="1" t="s">
        <v>119</v>
      </c>
      <c r="M219" s="10" t="s">
        <v>119</v>
      </c>
      <c r="N219" s="1" t="s">
        <v>119</v>
      </c>
      <c r="O219" s="10" t="s">
        <v>119</v>
      </c>
      <c r="P219" s="1" t="s">
        <v>119</v>
      </c>
      <c r="Q219" s="10" t="s">
        <v>5056</v>
      </c>
      <c r="R219" s="10" t="s">
        <v>5052</v>
      </c>
      <c r="S219" s="1" t="b">
        <v>0</v>
      </c>
      <c r="T219" s="1" t="s">
        <v>4801</v>
      </c>
      <c r="U219" s="1" t="s">
        <v>4801</v>
      </c>
      <c r="V219" s="1">
        <v>1</v>
      </c>
    </row>
    <row r="220" spans="1:22" ht="43.5" x14ac:dyDescent="0.35">
      <c r="A220" s="1" t="s">
        <v>40</v>
      </c>
      <c r="B220" s="1" t="s">
        <v>1099</v>
      </c>
      <c r="C220" s="1" t="s">
        <v>1258</v>
      </c>
      <c r="D220" s="1" t="s">
        <v>22</v>
      </c>
      <c r="E220" s="1"/>
      <c r="F220" s="1"/>
      <c r="G220" s="1" t="b">
        <v>0</v>
      </c>
      <c r="H220" s="1"/>
      <c r="I220" s="1"/>
      <c r="J220" s="1"/>
      <c r="K220" s="1" t="s">
        <v>119</v>
      </c>
      <c r="L220" s="1" t="s">
        <v>119</v>
      </c>
      <c r="M220" s="10" t="s">
        <v>119</v>
      </c>
      <c r="N220" s="1" t="s">
        <v>119</v>
      </c>
      <c r="O220" s="10" t="s">
        <v>119</v>
      </c>
      <c r="P220" s="1" t="s">
        <v>119</v>
      </c>
      <c r="Q220" s="10" t="s">
        <v>5057</v>
      </c>
      <c r="R220" s="10" t="s">
        <v>5052</v>
      </c>
      <c r="S220" s="1" t="b">
        <v>0</v>
      </c>
      <c r="T220" s="1" t="s">
        <v>4801</v>
      </c>
      <c r="U220" s="1" t="s">
        <v>4801</v>
      </c>
      <c r="V220" s="1">
        <v>1</v>
      </c>
    </row>
    <row r="221" spans="1:22" x14ac:dyDescent="0.35">
      <c r="A221" s="1" t="s">
        <v>40</v>
      </c>
      <c r="B221" s="1" t="s">
        <v>2775</v>
      </c>
      <c r="C221" s="1" t="s">
        <v>3962</v>
      </c>
      <c r="D221" s="1" t="s">
        <v>22</v>
      </c>
      <c r="E221" s="1"/>
      <c r="F221" s="1"/>
      <c r="G221" s="1" t="b">
        <v>0</v>
      </c>
      <c r="H221" s="1"/>
      <c r="I221" s="1"/>
      <c r="J221" s="1"/>
      <c r="K221" s="1" t="s">
        <v>119</v>
      </c>
      <c r="L221" s="1" t="s">
        <v>119</v>
      </c>
      <c r="M221" s="10" t="s">
        <v>119</v>
      </c>
      <c r="N221" s="1" t="s">
        <v>119</v>
      </c>
      <c r="O221" s="10" t="s">
        <v>119</v>
      </c>
      <c r="P221" s="1" t="s">
        <v>119</v>
      </c>
      <c r="Q221" s="10" t="s">
        <v>5057</v>
      </c>
      <c r="R221" s="10" t="s">
        <v>5058</v>
      </c>
      <c r="S221" s="1" t="b">
        <v>0</v>
      </c>
      <c r="T221" s="1" t="s">
        <v>4801</v>
      </c>
      <c r="U221" s="1" t="s">
        <v>4801</v>
      </c>
      <c r="V221" s="1">
        <v>1</v>
      </c>
    </row>
    <row r="222" spans="1:22" x14ac:dyDescent="0.35">
      <c r="A222" s="1" t="s">
        <v>40</v>
      </c>
      <c r="B222" s="1" t="s">
        <v>3682</v>
      </c>
      <c r="C222" s="1" t="s">
        <v>3898</v>
      </c>
      <c r="D222" s="1" t="s">
        <v>86</v>
      </c>
      <c r="E222" s="1"/>
      <c r="F222" s="1"/>
      <c r="G222" s="1" t="b">
        <v>0</v>
      </c>
      <c r="H222" s="1" t="s">
        <v>5059</v>
      </c>
      <c r="I222" s="1" t="s">
        <v>4804</v>
      </c>
      <c r="J222" s="1" t="s">
        <v>4805</v>
      </c>
      <c r="K222" s="1">
        <v>120</v>
      </c>
      <c r="L222" s="1" t="s">
        <v>4806</v>
      </c>
      <c r="M222" s="10" t="s">
        <v>3658</v>
      </c>
      <c r="N222" s="1" t="s">
        <v>4807</v>
      </c>
      <c r="O222" s="10" t="s">
        <v>4929</v>
      </c>
      <c r="P222" s="1" t="s">
        <v>4943</v>
      </c>
      <c r="Q222" s="10" t="s">
        <v>5057</v>
      </c>
      <c r="R222" s="10" t="s">
        <v>5060</v>
      </c>
      <c r="S222" s="1" t="b">
        <v>0</v>
      </c>
      <c r="T222" s="1" t="s">
        <v>4801</v>
      </c>
      <c r="U222" s="1" t="s">
        <v>4801</v>
      </c>
      <c r="V222" s="1">
        <v>1</v>
      </c>
    </row>
    <row r="223" spans="1:22" x14ac:dyDescent="0.35">
      <c r="A223" s="1" t="s">
        <v>40</v>
      </c>
      <c r="B223" s="1" t="s">
        <v>3682</v>
      </c>
      <c r="C223" s="1" t="s">
        <v>3898</v>
      </c>
      <c r="D223" s="1" t="s">
        <v>86</v>
      </c>
      <c r="E223" s="1"/>
      <c r="F223" s="1"/>
      <c r="G223" s="1" t="b">
        <v>0</v>
      </c>
      <c r="H223" s="1" t="s">
        <v>4945</v>
      </c>
      <c r="I223" s="1" t="s">
        <v>4804</v>
      </c>
      <c r="J223" s="1" t="s">
        <v>4805</v>
      </c>
      <c r="K223" s="1">
        <v>121</v>
      </c>
      <c r="L223" s="1" t="s">
        <v>4806</v>
      </c>
      <c r="M223" s="10" t="s">
        <v>3657</v>
      </c>
      <c r="N223" s="1" t="s">
        <v>4807</v>
      </c>
      <c r="O223" s="10" t="s">
        <v>4929</v>
      </c>
      <c r="P223" s="1">
        <v>3443</v>
      </c>
      <c r="Q223" s="10" t="s">
        <v>5057</v>
      </c>
      <c r="R223" s="10" t="s">
        <v>5060</v>
      </c>
      <c r="S223" s="1" t="b">
        <v>0</v>
      </c>
      <c r="T223" s="1" t="s">
        <v>4801</v>
      </c>
      <c r="U223" s="1" t="s">
        <v>4801</v>
      </c>
      <c r="V223" s="1">
        <v>0</v>
      </c>
    </row>
    <row r="224" spans="1:22" x14ac:dyDescent="0.35">
      <c r="A224" s="1" t="s">
        <v>40</v>
      </c>
      <c r="B224" s="1" t="s">
        <v>3682</v>
      </c>
      <c r="C224" s="1" t="s">
        <v>3898</v>
      </c>
      <c r="D224" s="1" t="s">
        <v>86</v>
      </c>
      <c r="E224" s="1"/>
      <c r="F224" s="1"/>
      <c r="G224" s="1" t="b">
        <v>0</v>
      </c>
      <c r="H224" s="1" t="s">
        <v>4964</v>
      </c>
      <c r="I224" s="1" t="s">
        <v>4804</v>
      </c>
      <c r="J224" s="1" t="s">
        <v>4805</v>
      </c>
      <c r="K224" s="1">
        <v>122</v>
      </c>
      <c r="L224" s="1" t="s">
        <v>4806</v>
      </c>
      <c r="M224" s="10" t="s">
        <v>4933</v>
      </c>
      <c r="N224" s="1" t="s">
        <v>4807</v>
      </c>
      <c r="O224" s="10" t="s">
        <v>4929</v>
      </c>
      <c r="P224" s="1">
        <v>6390</v>
      </c>
      <c r="Q224" s="10" t="s">
        <v>5057</v>
      </c>
      <c r="R224" s="10" t="s">
        <v>5060</v>
      </c>
      <c r="S224" s="1" t="b">
        <v>0</v>
      </c>
      <c r="T224" s="1" t="s">
        <v>4801</v>
      </c>
      <c r="U224" s="1" t="s">
        <v>4801</v>
      </c>
      <c r="V224" s="1">
        <v>0</v>
      </c>
    </row>
    <row r="225" spans="1:22" x14ac:dyDescent="0.35">
      <c r="A225" s="1" t="s">
        <v>40</v>
      </c>
      <c r="B225" s="1" t="s">
        <v>3682</v>
      </c>
      <c r="C225" s="1" t="s">
        <v>3898</v>
      </c>
      <c r="D225" s="1" t="s">
        <v>86</v>
      </c>
      <c r="E225" s="1"/>
      <c r="F225" s="1"/>
      <c r="G225" s="1" t="b">
        <v>0</v>
      </c>
      <c r="H225" s="1" t="s">
        <v>5061</v>
      </c>
      <c r="I225" s="1" t="s">
        <v>4804</v>
      </c>
      <c r="J225" s="1" t="s">
        <v>4805</v>
      </c>
      <c r="K225" s="1">
        <v>123</v>
      </c>
      <c r="L225" s="1" t="s">
        <v>4806</v>
      </c>
      <c r="M225" s="10" t="s">
        <v>4947</v>
      </c>
      <c r="N225" s="1" t="s">
        <v>4807</v>
      </c>
      <c r="O225" s="10" t="s">
        <v>4929</v>
      </c>
      <c r="P225" s="1">
        <v>443</v>
      </c>
      <c r="Q225" s="10" t="s">
        <v>5057</v>
      </c>
      <c r="R225" s="10" t="s">
        <v>5060</v>
      </c>
      <c r="S225" s="1" t="b">
        <v>0</v>
      </c>
      <c r="T225" s="1" t="s">
        <v>4801</v>
      </c>
      <c r="U225" s="1" t="s">
        <v>4801</v>
      </c>
      <c r="V225" s="1">
        <v>0</v>
      </c>
    </row>
    <row r="226" spans="1:22" x14ac:dyDescent="0.35">
      <c r="A226" s="1" t="s">
        <v>40</v>
      </c>
      <c r="B226" s="1" t="s">
        <v>3682</v>
      </c>
      <c r="C226" s="1" t="s">
        <v>3898</v>
      </c>
      <c r="D226" s="1" t="s">
        <v>86</v>
      </c>
      <c r="E226" s="1"/>
      <c r="F226" s="1"/>
      <c r="G226" s="1" t="b">
        <v>0</v>
      </c>
      <c r="H226" s="1" t="s">
        <v>5062</v>
      </c>
      <c r="I226" s="1" t="s">
        <v>4815</v>
      </c>
      <c r="J226" s="1" t="s">
        <v>4805</v>
      </c>
      <c r="K226" s="1">
        <v>120</v>
      </c>
      <c r="L226" s="1" t="s">
        <v>4806</v>
      </c>
      <c r="M226" s="10" t="s">
        <v>4929</v>
      </c>
      <c r="N226" s="1" t="s">
        <v>4807</v>
      </c>
      <c r="O226" s="10" t="s">
        <v>4935</v>
      </c>
      <c r="P226" s="1">
        <v>443</v>
      </c>
      <c r="Q226" s="10" t="s">
        <v>5057</v>
      </c>
      <c r="R226" s="10" t="s">
        <v>5060</v>
      </c>
      <c r="S226" s="1" t="b">
        <v>0</v>
      </c>
      <c r="T226" s="1" t="s">
        <v>4801</v>
      </c>
      <c r="U226" s="1" t="s">
        <v>4801</v>
      </c>
      <c r="V226" s="1">
        <v>0</v>
      </c>
    </row>
    <row r="227" spans="1:22" x14ac:dyDescent="0.35">
      <c r="A227" s="1" t="s">
        <v>40</v>
      </c>
      <c r="B227" s="1" t="s">
        <v>3682</v>
      </c>
      <c r="C227" s="1" t="s">
        <v>3898</v>
      </c>
      <c r="D227" s="1" t="s">
        <v>86</v>
      </c>
      <c r="E227" s="1"/>
      <c r="F227" s="1"/>
      <c r="G227" s="1" t="b">
        <v>0</v>
      </c>
      <c r="H227" s="1" t="s">
        <v>5000</v>
      </c>
      <c r="I227" s="1" t="s">
        <v>4815</v>
      </c>
      <c r="J227" s="1" t="s">
        <v>4805</v>
      </c>
      <c r="K227" s="1">
        <v>121</v>
      </c>
      <c r="L227" s="1" t="s">
        <v>4806</v>
      </c>
      <c r="M227" s="10" t="s">
        <v>4929</v>
      </c>
      <c r="N227" s="1" t="s">
        <v>4807</v>
      </c>
      <c r="O227" s="10" t="s">
        <v>4937</v>
      </c>
      <c r="P227" s="1">
        <v>1443</v>
      </c>
      <c r="Q227" s="10" t="s">
        <v>5057</v>
      </c>
      <c r="R227" s="10" t="s">
        <v>5060</v>
      </c>
      <c r="S227" s="1" t="b">
        <v>0</v>
      </c>
      <c r="T227" s="1" t="s">
        <v>4801</v>
      </c>
      <c r="U227" s="1" t="s">
        <v>4801</v>
      </c>
      <c r="V227" s="1">
        <v>0</v>
      </c>
    </row>
    <row r="228" spans="1:22" x14ac:dyDescent="0.35">
      <c r="A228" s="1" t="s">
        <v>40</v>
      </c>
      <c r="B228" s="1" t="s">
        <v>3682</v>
      </c>
      <c r="C228" s="1" t="s">
        <v>3898</v>
      </c>
      <c r="D228" s="1" t="s">
        <v>86</v>
      </c>
      <c r="E228" s="1"/>
      <c r="F228" s="1"/>
      <c r="G228" s="1" t="b">
        <v>0</v>
      </c>
      <c r="H228" s="1" t="s">
        <v>5063</v>
      </c>
      <c r="I228" s="1" t="s">
        <v>4815</v>
      </c>
      <c r="J228" s="1" t="s">
        <v>4805</v>
      </c>
      <c r="K228" s="1">
        <v>122</v>
      </c>
      <c r="L228" s="1" t="s">
        <v>4806</v>
      </c>
      <c r="M228" s="10" t="s">
        <v>4929</v>
      </c>
      <c r="N228" s="1" t="s">
        <v>4807</v>
      </c>
      <c r="O228" s="10" t="s">
        <v>4939</v>
      </c>
      <c r="P228" s="1">
        <v>443</v>
      </c>
      <c r="Q228" s="10" t="s">
        <v>5057</v>
      </c>
      <c r="R228" s="10" t="s">
        <v>5060</v>
      </c>
      <c r="S228" s="1" t="b">
        <v>0</v>
      </c>
      <c r="T228" s="1" t="s">
        <v>4801</v>
      </c>
      <c r="U228" s="1" t="s">
        <v>4801</v>
      </c>
      <c r="V228" s="1">
        <v>0</v>
      </c>
    </row>
    <row r="229" spans="1:22" x14ac:dyDescent="0.35">
      <c r="A229" s="1" t="s">
        <v>40</v>
      </c>
      <c r="B229" s="1" t="s">
        <v>3682</v>
      </c>
      <c r="C229" s="1" t="s">
        <v>3898</v>
      </c>
      <c r="D229" s="1" t="s">
        <v>86</v>
      </c>
      <c r="E229" s="1"/>
      <c r="F229" s="1"/>
      <c r="G229" s="1" t="b">
        <v>0</v>
      </c>
      <c r="H229" s="1" t="s">
        <v>5002</v>
      </c>
      <c r="I229" s="1" t="s">
        <v>4815</v>
      </c>
      <c r="J229" s="1" t="s">
        <v>4805</v>
      </c>
      <c r="K229" s="1">
        <v>123</v>
      </c>
      <c r="L229" s="1" t="s">
        <v>4806</v>
      </c>
      <c r="M229" s="10" t="s">
        <v>3658</v>
      </c>
      <c r="N229" s="1" t="s">
        <v>4807</v>
      </c>
      <c r="O229" s="10" t="s">
        <v>4950</v>
      </c>
      <c r="P229" s="1" t="s">
        <v>4951</v>
      </c>
      <c r="Q229" s="10" t="s">
        <v>5057</v>
      </c>
      <c r="R229" s="10" t="s">
        <v>5060</v>
      </c>
      <c r="S229" s="1" t="b">
        <v>0</v>
      </c>
      <c r="T229" s="1" t="s">
        <v>4801</v>
      </c>
      <c r="U229" s="1" t="s">
        <v>4801</v>
      </c>
      <c r="V229" s="1">
        <v>0</v>
      </c>
    </row>
    <row r="230" spans="1:22" ht="29" x14ac:dyDescent="0.35">
      <c r="A230" s="1" t="s">
        <v>40</v>
      </c>
      <c r="B230" s="1" t="s">
        <v>3682</v>
      </c>
      <c r="C230" s="1" t="s">
        <v>3881</v>
      </c>
      <c r="D230" s="1" t="s">
        <v>86</v>
      </c>
      <c r="E230" s="1"/>
      <c r="F230" s="1"/>
      <c r="G230" s="1" t="b">
        <v>0</v>
      </c>
      <c r="H230" s="1"/>
      <c r="I230" s="1"/>
      <c r="J230" s="1"/>
      <c r="K230" s="1" t="s">
        <v>119</v>
      </c>
      <c r="L230" s="1" t="s">
        <v>119</v>
      </c>
      <c r="M230" s="10" t="s">
        <v>119</v>
      </c>
      <c r="N230" s="1" t="s">
        <v>119</v>
      </c>
      <c r="O230" s="10" t="s">
        <v>119</v>
      </c>
      <c r="P230" s="1" t="s">
        <v>119</v>
      </c>
      <c r="Q230" s="10" t="s">
        <v>5057</v>
      </c>
      <c r="R230" s="10" t="s">
        <v>5064</v>
      </c>
      <c r="S230" s="1" t="b">
        <v>0</v>
      </c>
      <c r="T230" s="1" t="s">
        <v>4801</v>
      </c>
      <c r="U230" s="1" t="s">
        <v>4801</v>
      </c>
      <c r="V230" s="1">
        <v>1</v>
      </c>
    </row>
    <row r="231" spans="1:22" ht="29" x14ac:dyDescent="0.35">
      <c r="A231" s="1" t="s">
        <v>40</v>
      </c>
      <c r="B231" s="1" t="s">
        <v>3682</v>
      </c>
      <c r="C231" s="1" t="s">
        <v>3893</v>
      </c>
      <c r="D231" s="1" t="s">
        <v>86</v>
      </c>
      <c r="E231" s="1"/>
      <c r="F231" s="1"/>
      <c r="G231" s="1" t="b">
        <v>0</v>
      </c>
      <c r="H231" s="1"/>
      <c r="I231" s="1"/>
      <c r="J231" s="1"/>
      <c r="K231" s="1" t="s">
        <v>119</v>
      </c>
      <c r="L231" s="1" t="s">
        <v>119</v>
      </c>
      <c r="M231" s="10" t="s">
        <v>119</v>
      </c>
      <c r="N231" s="1" t="s">
        <v>119</v>
      </c>
      <c r="O231" s="10" t="s">
        <v>119</v>
      </c>
      <c r="P231" s="1" t="s">
        <v>119</v>
      </c>
      <c r="Q231" s="10" t="s">
        <v>5057</v>
      </c>
      <c r="R231" s="10" t="s">
        <v>5065</v>
      </c>
      <c r="S231" s="1" t="b">
        <v>0</v>
      </c>
      <c r="T231" s="1" t="s">
        <v>4801</v>
      </c>
      <c r="U231" s="1" t="s">
        <v>4801</v>
      </c>
      <c r="V231" s="1">
        <v>1</v>
      </c>
    </row>
    <row r="232" spans="1:22" x14ac:dyDescent="0.35">
      <c r="A232" s="1" t="s">
        <v>40</v>
      </c>
      <c r="B232" s="1" t="s">
        <v>3682</v>
      </c>
      <c r="C232" s="1" t="s">
        <v>3884</v>
      </c>
      <c r="D232" s="1" t="s">
        <v>86</v>
      </c>
      <c r="E232" s="1"/>
      <c r="F232" s="1"/>
      <c r="G232" s="1" t="b">
        <v>0</v>
      </c>
      <c r="H232" s="1"/>
      <c r="I232" s="1"/>
      <c r="J232" s="1"/>
      <c r="K232" s="1" t="s">
        <v>119</v>
      </c>
      <c r="L232" s="1" t="s">
        <v>119</v>
      </c>
      <c r="M232" s="10" t="s">
        <v>119</v>
      </c>
      <c r="N232" s="1" t="s">
        <v>119</v>
      </c>
      <c r="O232" s="10" t="s">
        <v>119</v>
      </c>
      <c r="P232" s="1" t="s">
        <v>119</v>
      </c>
      <c r="Q232" s="10" t="s">
        <v>5057</v>
      </c>
      <c r="R232" s="10" t="s">
        <v>5066</v>
      </c>
      <c r="S232" s="1" t="b">
        <v>0</v>
      </c>
      <c r="T232" s="1" t="s">
        <v>4801</v>
      </c>
      <c r="U232" s="1" t="s">
        <v>4801</v>
      </c>
      <c r="V232" s="1">
        <v>1</v>
      </c>
    </row>
    <row r="233" spans="1:22" x14ac:dyDescent="0.35">
      <c r="A233" s="1" t="s">
        <v>40</v>
      </c>
      <c r="B233" s="1" t="s">
        <v>3682</v>
      </c>
      <c r="C233" s="1" t="s">
        <v>3876</v>
      </c>
      <c r="D233" s="1" t="s">
        <v>86</v>
      </c>
      <c r="E233" s="1"/>
      <c r="F233" s="1"/>
      <c r="G233" s="1" t="b">
        <v>0</v>
      </c>
      <c r="H233" s="1"/>
      <c r="I233" s="1"/>
      <c r="J233" s="1"/>
      <c r="K233" s="1" t="s">
        <v>119</v>
      </c>
      <c r="L233" s="1" t="s">
        <v>119</v>
      </c>
      <c r="M233" s="10" t="s">
        <v>119</v>
      </c>
      <c r="N233" s="1" t="s">
        <v>119</v>
      </c>
      <c r="O233" s="10" t="s">
        <v>119</v>
      </c>
      <c r="P233" s="1" t="s">
        <v>119</v>
      </c>
      <c r="Q233" s="10" t="s">
        <v>5057</v>
      </c>
      <c r="R233" s="10" t="s">
        <v>5067</v>
      </c>
      <c r="S233" s="1" t="b">
        <v>0</v>
      </c>
      <c r="T233" s="1" t="s">
        <v>4801</v>
      </c>
      <c r="U233" s="1" t="s">
        <v>4801</v>
      </c>
      <c r="V233" s="1">
        <v>1</v>
      </c>
    </row>
    <row r="234" spans="1:22" x14ac:dyDescent="0.35">
      <c r="A234" s="1" t="s">
        <v>40</v>
      </c>
      <c r="B234" s="1" t="s">
        <v>3682</v>
      </c>
      <c r="C234" s="1" t="s">
        <v>3879</v>
      </c>
      <c r="D234" s="1" t="s">
        <v>86</v>
      </c>
      <c r="E234" s="1"/>
      <c r="F234" s="1"/>
      <c r="G234" s="1" t="b">
        <v>0</v>
      </c>
      <c r="H234" s="1"/>
      <c r="I234" s="1"/>
      <c r="J234" s="1"/>
      <c r="K234" s="1" t="s">
        <v>119</v>
      </c>
      <c r="L234" s="1" t="s">
        <v>119</v>
      </c>
      <c r="M234" s="10" t="s">
        <v>119</v>
      </c>
      <c r="N234" s="1" t="s">
        <v>119</v>
      </c>
      <c r="O234" s="10" t="s">
        <v>119</v>
      </c>
      <c r="P234" s="1" t="s">
        <v>119</v>
      </c>
      <c r="Q234" s="10" t="s">
        <v>5057</v>
      </c>
      <c r="R234" s="10" t="s">
        <v>5068</v>
      </c>
      <c r="S234" s="1" t="b">
        <v>0</v>
      </c>
      <c r="T234" s="1" t="s">
        <v>4801</v>
      </c>
      <c r="U234" s="1" t="s">
        <v>4801</v>
      </c>
      <c r="V234" s="1">
        <v>1</v>
      </c>
    </row>
    <row r="235" spans="1:22" x14ac:dyDescent="0.35">
      <c r="A235" s="1" t="s">
        <v>40</v>
      </c>
      <c r="B235" s="1" t="s">
        <v>5069</v>
      </c>
      <c r="C235" s="1" t="s">
        <v>5070</v>
      </c>
      <c r="D235" s="1" t="s">
        <v>86</v>
      </c>
      <c r="E235" s="1"/>
      <c r="F235" s="1"/>
      <c r="G235" s="1" t="b">
        <v>1</v>
      </c>
      <c r="H235" s="1"/>
      <c r="I235" s="1"/>
      <c r="J235" s="1"/>
      <c r="K235" s="1" t="s">
        <v>119</v>
      </c>
      <c r="L235" s="1" t="s">
        <v>119</v>
      </c>
      <c r="M235" s="10" t="s">
        <v>119</v>
      </c>
      <c r="N235" s="1" t="s">
        <v>119</v>
      </c>
      <c r="O235" s="10" t="s">
        <v>119</v>
      </c>
      <c r="P235" s="1" t="s">
        <v>119</v>
      </c>
      <c r="Q235" s="10" t="s">
        <v>5057</v>
      </c>
      <c r="R235" s="10" t="s">
        <v>5068</v>
      </c>
      <c r="S235" s="1" t="b">
        <v>0</v>
      </c>
      <c r="T235" s="1" t="s">
        <v>4801</v>
      </c>
      <c r="U235" s="1" t="s">
        <v>4801</v>
      </c>
      <c r="V235" s="1">
        <v>1</v>
      </c>
    </row>
    <row r="236" spans="1:22" x14ac:dyDescent="0.35">
      <c r="A236" s="1" t="s">
        <v>40</v>
      </c>
      <c r="B236" s="1" t="s">
        <v>5069</v>
      </c>
      <c r="C236" s="1" t="s">
        <v>5071</v>
      </c>
      <c r="D236" s="1" t="s">
        <v>86</v>
      </c>
      <c r="E236" s="1"/>
      <c r="F236" s="1"/>
      <c r="G236" s="1" t="b">
        <v>1</v>
      </c>
      <c r="H236" s="1"/>
      <c r="I236" s="1"/>
      <c r="J236" s="1"/>
      <c r="K236" s="1" t="s">
        <v>119</v>
      </c>
      <c r="L236" s="1" t="s">
        <v>119</v>
      </c>
      <c r="M236" s="10" t="s">
        <v>119</v>
      </c>
      <c r="N236" s="1" t="s">
        <v>119</v>
      </c>
      <c r="O236" s="10" t="s">
        <v>119</v>
      </c>
      <c r="P236" s="1" t="s">
        <v>119</v>
      </c>
      <c r="Q236" s="10" t="s">
        <v>5057</v>
      </c>
      <c r="R236" s="10" t="s">
        <v>5068</v>
      </c>
      <c r="S236" s="1" t="b">
        <v>0</v>
      </c>
      <c r="T236" s="1" t="s">
        <v>4801</v>
      </c>
      <c r="U236" s="1" t="s">
        <v>4801</v>
      </c>
      <c r="V236" s="1">
        <v>1</v>
      </c>
    </row>
    <row r="237" spans="1:22" x14ac:dyDescent="0.35">
      <c r="A237" s="1" t="s">
        <v>40</v>
      </c>
      <c r="B237" s="1" t="s">
        <v>5069</v>
      </c>
      <c r="C237" s="1" t="s">
        <v>5072</v>
      </c>
      <c r="D237" s="1" t="s">
        <v>86</v>
      </c>
      <c r="E237" s="1"/>
      <c r="F237" s="1"/>
      <c r="G237" s="1" t="b">
        <v>1</v>
      </c>
      <c r="H237" s="1"/>
      <c r="I237" s="1"/>
      <c r="J237" s="1"/>
      <c r="K237" s="1" t="s">
        <v>119</v>
      </c>
      <c r="L237" s="1" t="s">
        <v>119</v>
      </c>
      <c r="M237" s="10" t="s">
        <v>119</v>
      </c>
      <c r="N237" s="1" t="s">
        <v>119</v>
      </c>
      <c r="O237" s="10" t="s">
        <v>119</v>
      </c>
      <c r="P237" s="1" t="s">
        <v>119</v>
      </c>
      <c r="Q237" s="10" t="s">
        <v>5057</v>
      </c>
      <c r="R237" s="10" t="s">
        <v>5068</v>
      </c>
      <c r="S237" s="1" t="b">
        <v>0</v>
      </c>
      <c r="T237" s="1" t="s">
        <v>4801</v>
      </c>
      <c r="U237" s="1" t="s">
        <v>4801</v>
      </c>
      <c r="V237" s="1">
        <v>1</v>
      </c>
    </row>
    <row r="238" spans="1:22" x14ac:dyDescent="0.35">
      <c r="A238" s="1" t="s">
        <v>40</v>
      </c>
      <c r="B238" s="1" t="s">
        <v>3581</v>
      </c>
      <c r="C238" s="1" t="s">
        <v>3907</v>
      </c>
      <c r="D238" s="1" t="s">
        <v>22</v>
      </c>
      <c r="E238" s="1"/>
      <c r="F238" s="1"/>
      <c r="G238" s="1" t="b">
        <v>0</v>
      </c>
      <c r="H238" s="1"/>
      <c r="I238" s="1"/>
      <c r="J238" s="1"/>
      <c r="K238" s="1" t="s">
        <v>119</v>
      </c>
      <c r="L238" s="1" t="s">
        <v>119</v>
      </c>
      <c r="M238" s="10" t="s">
        <v>119</v>
      </c>
      <c r="N238" s="1" t="s">
        <v>119</v>
      </c>
      <c r="O238" s="10" t="s">
        <v>119</v>
      </c>
      <c r="P238" s="1" t="s">
        <v>119</v>
      </c>
      <c r="Q238" s="10" t="s">
        <v>5057</v>
      </c>
      <c r="R238" s="10" t="s">
        <v>5035</v>
      </c>
      <c r="S238" s="1" t="b">
        <v>0</v>
      </c>
      <c r="T238" s="1" t="s">
        <v>4801</v>
      </c>
      <c r="U238" s="1" t="s">
        <v>4801</v>
      </c>
      <c r="V238" s="1">
        <v>1</v>
      </c>
    </row>
    <row r="239" spans="1:22" ht="43.5" x14ac:dyDescent="0.35">
      <c r="A239" s="1" t="s">
        <v>40</v>
      </c>
      <c r="B239" s="1" t="s">
        <v>3576</v>
      </c>
      <c r="C239" s="1" t="s">
        <v>3912</v>
      </c>
      <c r="D239" s="1" t="s">
        <v>22</v>
      </c>
      <c r="E239" s="1"/>
      <c r="F239" s="1"/>
      <c r="G239" s="1" t="b">
        <v>0</v>
      </c>
      <c r="H239" s="1"/>
      <c r="I239" s="1"/>
      <c r="J239" s="1"/>
      <c r="K239" s="1" t="s">
        <v>119</v>
      </c>
      <c r="L239" s="1" t="s">
        <v>119</v>
      </c>
      <c r="M239" s="10" t="s">
        <v>119</v>
      </c>
      <c r="N239" s="1" t="s">
        <v>119</v>
      </c>
      <c r="O239" s="10" t="s">
        <v>119</v>
      </c>
      <c r="P239" s="1" t="s">
        <v>119</v>
      </c>
      <c r="Q239" s="10" t="s">
        <v>5057</v>
      </c>
      <c r="R239" s="10" t="s">
        <v>5073</v>
      </c>
      <c r="S239" s="1" t="b">
        <v>0</v>
      </c>
      <c r="T239" s="1" t="s">
        <v>4801</v>
      </c>
      <c r="U239" s="1" t="s">
        <v>4801</v>
      </c>
      <c r="V239" s="1">
        <v>1</v>
      </c>
    </row>
    <row r="240" spans="1:22" x14ac:dyDescent="0.35">
      <c r="A240" s="1" t="s">
        <v>40</v>
      </c>
      <c r="B240" s="1" t="s">
        <v>3576</v>
      </c>
      <c r="C240" s="1" t="s">
        <v>3911</v>
      </c>
      <c r="D240" s="1" t="s">
        <v>22</v>
      </c>
      <c r="E240" s="1"/>
      <c r="F240" s="1"/>
      <c r="G240" s="1" t="b">
        <v>0</v>
      </c>
      <c r="H240" s="1"/>
      <c r="I240" s="1"/>
      <c r="J240" s="1"/>
      <c r="K240" s="1" t="s">
        <v>119</v>
      </c>
      <c r="L240" s="1" t="s">
        <v>119</v>
      </c>
      <c r="M240" s="10" t="s">
        <v>119</v>
      </c>
      <c r="N240" s="1" t="s">
        <v>119</v>
      </c>
      <c r="O240" s="10" t="s">
        <v>119</v>
      </c>
      <c r="P240" s="1" t="s">
        <v>119</v>
      </c>
      <c r="Q240" s="10" t="s">
        <v>5057</v>
      </c>
      <c r="R240" s="10" t="s">
        <v>5074</v>
      </c>
      <c r="S240" s="1" t="b">
        <v>0</v>
      </c>
      <c r="T240" s="1" t="s">
        <v>4801</v>
      </c>
      <c r="U240" s="1" t="s">
        <v>4801</v>
      </c>
      <c r="V240" s="1">
        <v>1</v>
      </c>
    </row>
    <row r="241" spans="1:22" x14ac:dyDescent="0.35">
      <c r="A241" s="1" t="s">
        <v>40</v>
      </c>
      <c r="B241" s="1" t="s">
        <v>3576</v>
      </c>
      <c r="C241" s="1" t="s">
        <v>3963</v>
      </c>
      <c r="D241" s="1" t="s">
        <v>22</v>
      </c>
      <c r="E241" s="1"/>
      <c r="F241" s="1"/>
      <c r="G241" s="1" t="b">
        <v>0</v>
      </c>
      <c r="H241" s="1"/>
      <c r="I241" s="1"/>
      <c r="J241" s="1"/>
      <c r="K241" s="1" t="s">
        <v>119</v>
      </c>
      <c r="L241" s="1" t="s">
        <v>119</v>
      </c>
      <c r="M241" s="10" t="s">
        <v>119</v>
      </c>
      <c r="N241" s="1" t="s">
        <v>119</v>
      </c>
      <c r="O241" s="10" t="s">
        <v>119</v>
      </c>
      <c r="P241" s="1" t="s">
        <v>119</v>
      </c>
      <c r="Q241" s="10" t="s">
        <v>5057</v>
      </c>
      <c r="R241" s="10" t="s">
        <v>5075</v>
      </c>
      <c r="S241" s="1" t="b">
        <v>0</v>
      </c>
      <c r="T241" s="1" t="s">
        <v>4801</v>
      </c>
      <c r="U241" s="1" t="s">
        <v>4801</v>
      </c>
      <c r="V241" s="1">
        <v>1</v>
      </c>
    </row>
    <row r="242" spans="1:22" ht="29" x14ac:dyDescent="0.35">
      <c r="A242" s="1" t="s">
        <v>40</v>
      </c>
      <c r="B242" s="1" t="s">
        <v>50</v>
      </c>
      <c r="C242" s="1" t="s">
        <v>3933</v>
      </c>
      <c r="D242" s="1" t="s">
        <v>22</v>
      </c>
      <c r="E242" s="1"/>
      <c r="F242" s="1"/>
      <c r="G242" s="1" t="b">
        <v>0</v>
      </c>
      <c r="H242" s="1" t="s">
        <v>5013</v>
      </c>
      <c r="I242" s="1" t="s">
        <v>4804</v>
      </c>
      <c r="J242" s="1" t="s">
        <v>4805</v>
      </c>
      <c r="K242" s="1">
        <v>100</v>
      </c>
      <c r="L242" s="1" t="s">
        <v>4807</v>
      </c>
      <c r="M242" s="10" t="s">
        <v>4929</v>
      </c>
      <c r="N242" s="1" t="s">
        <v>4807</v>
      </c>
      <c r="O242" s="10" t="s">
        <v>4929</v>
      </c>
      <c r="P242" s="1" t="s">
        <v>4807</v>
      </c>
      <c r="Q242" s="10" t="s">
        <v>5057</v>
      </c>
      <c r="R242" s="10" t="s">
        <v>5076</v>
      </c>
      <c r="S242" s="1" t="b">
        <v>0</v>
      </c>
      <c r="T242" s="1" t="s">
        <v>4801</v>
      </c>
      <c r="U242" s="1" t="s">
        <v>4801</v>
      </c>
      <c r="V242" s="1">
        <v>1</v>
      </c>
    </row>
    <row r="243" spans="1:22" ht="29" x14ac:dyDescent="0.35">
      <c r="A243" s="1" t="s">
        <v>40</v>
      </c>
      <c r="B243" s="1" t="s">
        <v>50</v>
      </c>
      <c r="C243" s="1" t="s">
        <v>3933</v>
      </c>
      <c r="D243" s="1" t="s">
        <v>22</v>
      </c>
      <c r="E243" s="1"/>
      <c r="F243" s="1"/>
      <c r="G243" s="1" t="b">
        <v>0</v>
      </c>
      <c r="H243" s="1" t="s">
        <v>5015</v>
      </c>
      <c r="I243" s="1" t="s">
        <v>4804</v>
      </c>
      <c r="J243" s="1" t="s">
        <v>4805</v>
      </c>
      <c r="K243" s="1">
        <v>101</v>
      </c>
      <c r="L243" s="1" t="s">
        <v>5016</v>
      </c>
      <c r="M243" s="10" t="s">
        <v>1159</v>
      </c>
      <c r="N243" s="1" t="s">
        <v>4807</v>
      </c>
      <c r="O243" s="10" t="s">
        <v>4929</v>
      </c>
      <c r="P243" s="1">
        <v>22</v>
      </c>
      <c r="Q243" s="10" t="s">
        <v>5057</v>
      </c>
      <c r="R243" s="10" t="s">
        <v>5076</v>
      </c>
      <c r="S243" s="1" t="b">
        <v>0</v>
      </c>
      <c r="T243" s="1" t="s">
        <v>4801</v>
      </c>
      <c r="U243" s="1" t="s">
        <v>4801</v>
      </c>
      <c r="V243" s="1">
        <v>0</v>
      </c>
    </row>
    <row r="244" spans="1:22" ht="29" x14ac:dyDescent="0.35">
      <c r="A244" s="1" t="s">
        <v>40</v>
      </c>
      <c r="B244" s="1" t="s">
        <v>50</v>
      </c>
      <c r="C244" s="1" t="s">
        <v>3933</v>
      </c>
      <c r="D244" s="1" t="s">
        <v>22</v>
      </c>
      <c r="E244" s="1"/>
      <c r="F244" s="1"/>
      <c r="G244" s="1" t="b">
        <v>0</v>
      </c>
      <c r="H244" s="1" t="s">
        <v>5017</v>
      </c>
      <c r="I244" s="1" t="s">
        <v>4804</v>
      </c>
      <c r="J244" s="1" t="s">
        <v>4805</v>
      </c>
      <c r="K244" s="1">
        <v>102</v>
      </c>
      <c r="L244" s="1" t="s">
        <v>5016</v>
      </c>
      <c r="M244" s="10" t="s">
        <v>1159</v>
      </c>
      <c r="N244" s="1" t="s">
        <v>4807</v>
      </c>
      <c r="O244" s="10" t="s">
        <v>4929</v>
      </c>
      <c r="P244" s="1">
        <v>5557</v>
      </c>
      <c r="Q244" s="10" t="s">
        <v>5057</v>
      </c>
      <c r="R244" s="10" t="s">
        <v>5076</v>
      </c>
      <c r="S244" s="1" t="b">
        <v>0</v>
      </c>
      <c r="T244" s="1" t="s">
        <v>4801</v>
      </c>
      <c r="U244" s="1" t="s">
        <v>4801</v>
      </c>
      <c r="V244" s="1">
        <v>0</v>
      </c>
    </row>
    <row r="245" spans="1:22" ht="29" x14ac:dyDescent="0.35">
      <c r="A245" s="1" t="s">
        <v>40</v>
      </c>
      <c r="B245" s="1" t="s">
        <v>50</v>
      </c>
      <c r="C245" s="1" t="s">
        <v>3933</v>
      </c>
      <c r="D245" s="1" t="s">
        <v>22</v>
      </c>
      <c r="E245" s="1"/>
      <c r="F245" s="1"/>
      <c r="G245" s="1" t="b">
        <v>0</v>
      </c>
      <c r="H245" s="1" t="s">
        <v>5018</v>
      </c>
      <c r="I245" s="1" t="s">
        <v>4815</v>
      </c>
      <c r="J245" s="1" t="s">
        <v>4805</v>
      </c>
      <c r="K245" s="1">
        <v>100</v>
      </c>
      <c r="L245" s="1" t="s">
        <v>4807</v>
      </c>
      <c r="M245" s="10" t="s">
        <v>4929</v>
      </c>
      <c r="N245" s="1" t="s">
        <v>4807</v>
      </c>
      <c r="O245" s="10" t="s">
        <v>4929</v>
      </c>
      <c r="P245" s="1" t="s">
        <v>4807</v>
      </c>
      <c r="Q245" s="10" t="s">
        <v>5057</v>
      </c>
      <c r="R245" s="10" t="s">
        <v>5076</v>
      </c>
      <c r="S245" s="1" t="b">
        <v>0</v>
      </c>
      <c r="T245" s="1" t="s">
        <v>4801</v>
      </c>
      <c r="U245" s="1" t="s">
        <v>4801</v>
      </c>
      <c r="V245" s="1">
        <v>0</v>
      </c>
    </row>
    <row r="246" spans="1:22" ht="29" x14ac:dyDescent="0.35">
      <c r="A246" s="1" t="s">
        <v>40</v>
      </c>
      <c r="B246" s="1" t="s">
        <v>50</v>
      </c>
      <c r="C246" s="1" t="s">
        <v>3933</v>
      </c>
      <c r="D246" s="1" t="s">
        <v>22</v>
      </c>
      <c r="E246" s="1"/>
      <c r="F246" s="1"/>
      <c r="G246" s="1" t="b">
        <v>0</v>
      </c>
      <c r="H246" s="1" t="s">
        <v>5077</v>
      </c>
      <c r="I246" s="1" t="s">
        <v>4815</v>
      </c>
      <c r="J246" s="1" t="s">
        <v>4805</v>
      </c>
      <c r="K246" s="1">
        <v>101</v>
      </c>
      <c r="L246" s="1" t="s">
        <v>5016</v>
      </c>
      <c r="M246" s="10" t="s">
        <v>4929</v>
      </c>
      <c r="N246" s="1" t="s">
        <v>4807</v>
      </c>
      <c r="O246" s="10" t="s">
        <v>1159</v>
      </c>
      <c r="P246" s="1" t="s">
        <v>5078</v>
      </c>
      <c r="Q246" s="10" t="s">
        <v>5057</v>
      </c>
      <c r="R246" s="10" t="s">
        <v>5076</v>
      </c>
      <c r="S246" s="1" t="b">
        <v>0</v>
      </c>
      <c r="T246" s="1" t="s">
        <v>4801</v>
      </c>
      <c r="U246" s="1" t="s">
        <v>4801</v>
      </c>
      <c r="V246" s="1">
        <v>0</v>
      </c>
    </row>
    <row r="247" spans="1:22" ht="29" x14ac:dyDescent="0.35">
      <c r="A247" s="1" t="s">
        <v>40</v>
      </c>
      <c r="B247" s="1" t="s">
        <v>50</v>
      </c>
      <c r="C247" s="1" t="s">
        <v>3933</v>
      </c>
      <c r="D247" s="1" t="s">
        <v>22</v>
      </c>
      <c r="E247" s="1"/>
      <c r="F247" s="1"/>
      <c r="G247" s="1" t="b">
        <v>0</v>
      </c>
      <c r="H247" s="1" t="s">
        <v>5019</v>
      </c>
      <c r="I247" s="1" t="s">
        <v>4815</v>
      </c>
      <c r="J247" s="1" t="s">
        <v>4805</v>
      </c>
      <c r="K247" s="1">
        <v>102</v>
      </c>
      <c r="L247" s="1" t="s">
        <v>5016</v>
      </c>
      <c r="M247" s="10" t="s">
        <v>4929</v>
      </c>
      <c r="N247" s="1" t="s">
        <v>4807</v>
      </c>
      <c r="O247" s="10" t="s">
        <v>4937</v>
      </c>
      <c r="P247" s="1">
        <v>3306</v>
      </c>
      <c r="Q247" s="10" t="s">
        <v>5057</v>
      </c>
      <c r="R247" s="10" t="s">
        <v>5076</v>
      </c>
      <c r="S247" s="1" t="b">
        <v>0</v>
      </c>
      <c r="T247" s="1" t="s">
        <v>4801</v>
      </c>
      <c r="U247" s="1" t="s">
        <v>4801</v>
      </c>
      <c r="V247" s="1">
        <v>0</v>
      </c>
    </row>
    <row r="248" spans="1:22" ht="29" x14ac:dyDescent="0.35">
      <c r="A248" s="1" t="s">
        <v>40</v>
      </c>
      <c r="B248" s="1" t="s">
        <v>50</v>
      </c>
      <c r="C248" s="1" t="s">
        <v>3933</v>
      </c>
      <c r="D248" s="1" t="s">
        <v>22</v>
      </c>
      <c r="E248" s="1"/>
      <c r="F248" s="1"/>
      <c r="G248" s="1" t="b">
        <v>0</v>
      </c>
      <c r="H248" s="1" t="s">
        <v>5020</v>
      </c>
      <c r="I248" s="1" t="s">
        <v>4815</v>
      </c>
      <c r="J248" s="1" t="s">
        <v>4805</v>
      </c>
      <c r="K248" s="1">
        <v>103</v>
      </c>
      <c r="L248" s="1" t="s">
        <v>5016</v>
      </c>
      <c r="M248" s="10" t="s">
        <v>4929</v>
      </c>
      <c r="N248" s="1" t="s">
        <v>4807</v>
      </c>
      <c r="O248" s="10" t="s">
        <v>4935</v>
      </c>
      <c r="P248" s="1">
        <v>443</v>
      </c>
      <c r="Q248" s="10" t="s">
        <v>5057</v>
      </c>
      <c r="R248" s="10" t="s">
        <v>5076</v>
      </c>
      <c r="S248" s="1" t="b">
        <v>0</v>
      </c>
      <c r="T248" s="1" t="s">
        <v>4801</v>
      </c>
      <c r="U248" s="1" t="s">
        <v>4801</v>
      </c>
      <c r="V248" s="1">
        <v>0</v>
      </c>
    </row>
    <row r="249" spans="1:22" ht="29" x14ac:dyDescent="0.35">
      <c r="A249" s="1" t="s">
        <v>40</v>
      </c>
      <c r="B249" s="1" t="s">
        <v>50</v>
      </c>
      <c r="C249" s="1" t="s">
        <v>3933</v>
      </c>
      <c r="D249" s="1" t="s">
        <v>22</v>
      </c>
      <c r="E249" s="1"/>
      <c r="F249" s="1"/>
      <c r="G249" s="1" t="b">
        <v>0</v>
      </c>
      <c r="H249" s="1" t="s">
        <v>5021</v>
      </c>
      <c r="I249" s="1" t="s">
        <v>4815</v>
      </c>
      <c r="J249" s="1" t="s">
        <v>4805</v>
      </c>
      <c r="K249" s="1">
        <v>104</v>
      </c>
      <c r="L249" s="1" t="s">
        <v>5016</v>
      </c>
      <c r="M249" s="10" t="s">
        <v>4929</v>
      </c>
      <c r="N249" s="1" t="s">
        <v>4807</v>
      </c>
      <c r="O249" s="10" t="s">
        <v>5022</v>
      </c>
      <c r="P249" s="1">
        <v>9093</v>
      </c>
      <c r="Q249" s="10" t="s">
        <v>5057</v>
      </c>
      <c r="R249" s="10" t="s">
        <v>5076</v>
      </c>
      <c r="S249" s="1" t="b">
        <v>0</v>
      </c>
      <c r="T249" s="1" t="s">
        <v>4801</v>
      </c>
      <c r="U249" s="1" t="s">
        <v>4801</v>
      </c>
      <c r="V249" s="1">
        <v>0</v>
      </c>
    </row>
    <row r="250" spans="1:22" ht="29" x14ac:dyDescent="0.35">
      <c r="A250" s="1" t="s">
        <v>40</v>
      </c>
      <c r="B250" s="1" t="s">
        <v>1332</v>
      </c>
      <c r="C250" s="1" t="s">
        <v>1339</v>
      </c>
      <c r="D250" s="1" t="s">
        <v>22</v>
      </c>
      <c r="E250" s="1"/>
      <c r="F250" s="1"/>
      <c r="G250" s="1" t="b">
        <v>0</v>
      </c>
      <c r="H250" s="1" t="s">
        <v>4808</v>
      </c>
      <c r="I250" s="1" t="s">
        <v>4804</v>
      </c>
      <c r="J250" s="1" t="s">
        <v>4805</v>
      </c>
      <c r="K250" s="1">
        <v>300</v>
      </c>
      <c r="L250" s="1" t="s">
        <v>4806</v>
      </c>
      <c r="M250" s="10" t="s">
        <v>4807</v>
      </c>
      <c r="N250" s="1" t="s">
        <v>4807</v>
      </c>
      <c r="O250" s="10" t="s">
        <v>4807</v>
      </c>
      <c r="P250" s="1">
        <v>22</v>
      </c>
      <c r="Q250" s="10" t="s">
        <v>5079</v>
      </c>
      <c r="R250" s="10" t="s">
        <v>5076</v>
      </c>
      <c r="S250" s="1" t="b">
        <v>0</v>
      </c>
      <c r="T250" s="1" t="s">
        <v>4801</v>
      </c>
      <c r="U250" s="1" t="s">
        <v>4801</v>
      </c>
      <c r="V250" s="1">
        <v>1</v>
      </c>
    </row>
    <row r="251" spans="1:22" ht="29" x14ac:dyDescent="0.35">
      <c r="A251" s="1" t="s">
        <v>40</v>
      </c>
      <c r="B251" s="1" t="s">
        <v>1332</v>
      </c>
      <c r="C251" s="1" t="s">
        <v>1339</v>
      </c>
      <c r="D251" s="1" t="s">
        <v>22</v>
      </c>
      <c r="E251" s="1"/>
      <c r="F251" s="1"/>
      <c r="G251" s="1" t="b">
        <v>0</v>
      </c>
      <c r="H251" s="1" t="s">
        <v>5080</v>
      </c>
      <c r="I251" s="1" t="s">
        <v>4815</v>
      </c>
      <c r="J251" s="1" t="s">
        <v>4805</v>
      </c>
      <c r="K251" s="1">
        <v>310</v>
      </c>
      <c r="L251" s="1" t="s">
        <v>4806</v>
      </c>
      <c r="M251" s="10" t="s">
        <v>1341</v>
      </c>
      <c r="N251" s="1" t="s">
        <v>4807</v>
      </c>
      <c r="O251" s="10" t="s">
        <v>5081</v>
      </c>
      <c r="P251" s="1" t="s">
        <v>5082</v>
      </c>
      <c r="Q251" s="10" t="s">
        <v>5079</v>
      </c>
      <c r="R251" s="10" t="s">
        <v>5076</v>
      </c>
      <c r="S251" s="1" t="b">
        <v>0</v>
      </c>
      <c r="T251" s="1" t="s">
        <v>4801</v>
      </c>
      <c r="U251" s="1" t="s">
        <v>4801</v>
      </c>
      <c r="V251" s="1">
        <v>0</v>
      </c>
    </row>
    <row r="252" spans="1:22" ht="29" x14ac:dyDescent="0.35">
      <c r="A252" s="1" t="s">
        <v>40</v>
      </c>
      <c r="B252" s="1" t="s">
        <v>2799</v>
      </c>
      <c r="C252" s="1" t="s">
        <v>5083</v>
      </c>
      <c r="D252" s="1" t="s">
        <v>22</v>
      </c>
      <c r="E252" s="1"/>
      <c r="F252" s="1"/>
      <c r="G252" s="1" t="b">
        <v>1</v>
      </c>
      <c r="H252" s="1"/>
      <c r="I252" s="1"/>
      <c r="J252" s="1"/>
      <c r="K252" s="1" t="s">
        <v>119</v>
      </c>
      <c r="L252" s="1" t="s">
        <v>119</v>
      </c>
      <c r="M252" s="10" t="s">
        <v>119</v>
      </c>
      <c r="N252" s="1" t="s">
        <v>119</v>
      </c>
      <c r="O252" s="10" t="s">
        <v>119</v>
      </c>
      <c r="P252" s="1" t="s">
        <v>119</v>
      </c>
      <c r="Q252" s="10" t="s">
        <v>5079</v>
      </c>
      <c r="R252" s="10" t="s">
        <v>5076</v>
      </c>
      <c r="S252" s="1" t="b">
        <v>0</v>
      </c>
      <c r="T252" s="1" t="s">
        <v>4801</v>
      </c>
      <c r="U252" s="1" t="s">
        <v>4801</v>
      </c>
      <c r="V252" s="1">
        <v>1</v>
      </c>
    </row>
    <row r="253" spans="1:22" ht="29" x14ac:dyDescent="0.35">
      <c r="A253" s="1" t="s">
        <v>40</v>
      </c>
      <c r="B253" s="1" t="s">
        <v>2799</v>
      </c>
      <c r="C253" s="1" t="s">
        <v>5084</v>
      </c>
      <c r="D253" s="1" t="s">
        <v>22</v>
      </c>
      <c r="E253" s="1"/>
      <c r="F253" s="1"/>
      <c r="G253" s="1" t="b">
        <v>1</v>
      </c>
      <c r="H253" s="1"/>
      <c r="I253" s="1"/>
      <c r="J253" s="1"/>
      <c r="K253" s="1" t="s">
        <v>119</v>
      </c>
      <c r="L253" s="1" t="s">
        <v>119</v>
      </c>
      <c r="M253" s="10" t="s">
        <v>119</v>
      </c>
      <c r="N253" s="1" t="s">
        <v>119</v>
      </c>
      <c r="O253" s="10" t="s">
        <v>119</v>
      </c>
      <c r="P253" s="1" t="s">
        <v>119</v>
      </c>
      <c r="Q253" s="10" t="s">
        <v>5079</v>
      </c>
      <c r="R253" s="10" t="s">
        <v>5076</v>
      </c>
      <c r="S253" s="1" t="b">
        <v>0</v>
      </c>
      <c r="T253" s="1" t="s">
        <v>4801</v>
      </c>
      <c r="U253" s="1" t="s">
        <v>4801</v>
      </c>
      <c r="V253" s="1">
        <v>1</v>
      </c>
    </row>
    <row r="254" spans="1:22" x14ac:dyDescent="0.35">
      <c r="A254" s="1" t="s">
        <v>40</v>
      </c>
      <c r="B254" s="1" t="s">
        <v>3050</v>
      </c>
      <c r="C254" s="1" t="s">
        <v>3898</v>
      </c>
      <c r="D254" s="1" t="s">
        <v>86</v>
      </c>
      <c r="E254" s="1"/>
      <c r="F254" s="1"/>
      <c r="G254" s="1" t="b">
        <v>0</v>
      </c>
      <c r="H254" s="1" t="s">
        <v>4995</v>
      </c>
      <c r="I254" s="1" t="s">
        <v>4804</v>
      </c>
      <c r="J254" s="1" t="s">
        <v>4805</v>
      </c>
      <c r="K254" s="1">
        <v>117</v>
      </c>
      <c r="L254" s="1" t="s">
        <v>4806</v>
      </c>
      <c r="M254" s="10" t="s">
        <v>5085</v>
      </c>
      <c r="N254" s="1" t="s">
        <v>4807</v>
      </c>
      <c r="O254" s="10" t="s">
        <v>4807</v>
      </c>
      <c r="P254" s="1" t="s">
        <v>4996</v>
      </c>
      <c r="Q254" s="10" t="s">
        <v>5079</v>
      </c>
      <c r="R254" s="10" t="s">
        <v>5086</v>
      </c>
      <c r="S254" s="1" t="b">
        <v>0</v>
      </c>
      <c r="T254" s="1" t="s">
        <v>4801</v>
      </c>
      <c r="U254" s="1" t="s">
        <v>4801</v>
      </c>
      <c r="V254" s="1">
        <v>1</v>
      </c>
    </row>
    <row r="255" spans="1:22" x14ac:dyDescent="0.35">
      <c r="A255" s="1" t="s">
        <v>40</v>
      </c>
      <c r="B255" s="1" t="s">
        <v>3050</v>
      </c>
      <c r="C255" s="1" t="s">
        <v>3898</v>
      </c>
      <c r="D255" s="1" t="s">
        <v>86</v>
      </c>
      <c r="E255" s="1"/>
      <c r="F255" s="1"/>
      <c r="G255" s="1" t="b">
        <v>0</v>
      </c>
      <c r="H255" s="1" t="s">
        <v>4931</v>
      </c>
      <c r="I255" s="1" t="s">
        <v>4804</v>
      </c>
      <c r="J255" s="1" t="s">
        <v>4805</v>
      </c>
      <c r="K255" s="1">
        <v>120</v>
      </c>
      <c r="L255" s="1" t="s">
        <v>4806</v>
      </c>
      <c r="M255" s="10" t="s">
        <v>3658</v>
      </c>
      <c r="N255" s="1" t="s">
        <v>4807</v>
      </c>
      <c r="O255" s="10" t="s">
        <v>4929</v>
      </c>
      <c r="P255" s="1" t="s">
        <v>4911</v>
      </c>
      <c r="Q255" s="10" t="s">
        <v>5079</v>
      </c>
      <c r="R255" s="10" t="s">
        <v>5086</v>
      </c>
      <c r="S255" s="1" t="b">
        <v>0</v>
      </c>
      <c r="T255" s="1" t="s">
        <v>4801</v>
      </c>
      <c r="U255" s="1" t="s">
        <v>4801</v>
      </c>
      <c r="V255" s="1">
        <v>0</v>
      </c>
    </row>
    <row r="256" spans="1:22" x14ac:dyDescent="0.35">
      <c r="A256" s="1" t="s">
        <v>40</v>
      </c>
      <c r="B256" s="1" t="s">
        <v>3050</v>
      </c>
      <c r="C256" s="1" t="s">
        <v>3898</v>
      </c>
      <c r="D256" s="1" t="s">
        <v>86</v>
      </c>
      <c r="E256" s="1"/>
      <c r="F256" s="1"/>
      <c r="G256" s="1" t="b">
        <v>0</v>
      </c>
      <c r="H256" s="1" t="s">
        <v>4928</v>
      </c>
      <c r="I256" s="1" t="s">
        <v>4804</v>
      </c>
      <c r="J256" s="1" t="s">
        <v>4805</v>
      </c>
      <c r="K256" s="1">
        <v>130</v>
      </c>
      <c r="L256" s="1" t="s">
        <v>4806</v>
      </c>
      <c r="M256" s="10" t="s">
        <v>3657</v>
      </c>
      <c r="N256" s="1" t="s">
        <v>4807</v>
      </c>
      <c r="O256" s="10" t="s">
        <v>4929</v>
      </c>
      <c r="P256" s="1">
        <v>3443</v>
      </c>
      <c r="Q256" s="10" t="s">
        <v>5079</v>
      </c>
      <c r="R256" s="10" t="s">
        <v>5086</v>
      </c>
      <c r="S256" s="1" t="b">
        <v>0</v>
      </c>
      <c r="T256" s="1" t="s">
        <v>4801</v>
      </c>
      <c r="U256" s="1" t="s">
        <v>4801</v>
      </c>
      <c r="V256" s="1">
        <v>0</v>
      </c>
    </row>
    <row r="257" spans="1:22" x14ac:dyDescent="0.35">
      <c r="A257" s="1" t="s">
        <v>40</v>
      </c>
      <c r="B257" s="1" t="s">
        <v>3050</v>
      </c>
      <c r="C257" s="1" t="s">
        <v>3898</v>
      </c>
      <c r="D257" s="1" t="s">
        <v>86</v>
      </c>
      <c r="E257" s="1"/>
      <c r="F257" s="1"/>
      <c r="G257" s="1" t="b">
        <v>0</v>
      </c>
      <c r="H257" s="1" t="s">
        <v>4964</v>
      </c>
      <c r="I257" s="1" t="s">
        <v>4804</v>
      </c>
      <c r="J257" s="1" t="s">
        <v>4805</v>
      </c>
      <c r="K257" s="1">
        <v>140</v>
      </c>
      <c r="L257" s="1" t="s">
        <v>4806</v>
      </c>
      <c r="M257" s="10" t="s">
        <v>4933</v>
      </c>
      <c r="N257" s="1" t="s">
        <v>4807</v>
      </c>
      <c r="O257" s="10" t="s">
        <v>4929</v>
      </c>
      <c r="P257" s="1">
        <v>6390</v>
      </c>
      <c r="Q257" s="10" t="s">
        <v>5079</v>
      </c>
      <c r="R257" s="10" t="s">
        <v>5086</v>
      </c>
      <c r="S257" s="1" t="b">
        <v>0</v>
      </c>
      <c r="T257" s="1" t="s">
        <v>4801</v>
      </c>
      <c r="U257" s="1" t="s">
        <v>4801</v>
      </c>
      <c r="V257" s="1">
        <v>0</v>
      </c>
    </row>
    <row r="258" spans="1:22" x14ac:dyDescent="0.35">
      <c r="A258" s="1" t="s">
        <v>40</v>
      </c>
      <c r="B258" s="1" t="s">
        <v>3050</v>
      </c>
      <c r="C258" s="1" t="s">
        <v>3898</v>
      </c>
      <c r="D258" s="1" t="s">
        <v>86</v>
      </c>
      <c r="E258" s="1"/>
      <c r="F258" s="1"/>
      <c r="G258" s="1" t="b">
        <v>0</v>
      </c>
      <c r="H258" s="1" t="s">
        <v>4934</v>
      </c>
      <c r="I258" s="1" t="s">
        <v>4815</v>
      </c>
      <c r="J258" s="1" t="s">
        <v>4805</v>
      </c>
      <c r="K258" s="1">
        <v>150</v>
      </c>
      <c r="L258" s="1" t="s">
        <v>4806</v>
      </c>
      <c r="M258" s="10" t="s">
        <v>4929</v>
      </c>
      <c r="N258" s="1" t="s">
        <v>4807</v>
      </c>
      <c r="O258" s="10" t="s">
        <v>4935</v>
      </c>
      <c r="P258" s="1">
        <v>443</v>
      </c>
      <c r="Q258" s="10" t="s">
        <v>5079</v>
      </c>
      <c r="R258" s="10" t="s">
        <v>5086</v>
      </c>
      <c r="S258" s="1" t="b">
        <v>0</v>
      </c>
      <c r="T258" s="1" t="s">
        <v>4801</v>
      </c>
      <c r="U258" s="1" t="s">
        <v>4801</v>
      </c>
      <c r="V258" s="1">
        <v>0</v>
      </c>
    </row>
    <row r="259" spans="1:22" x14ac:dyDescent="0.35">
      <c r="A259" s="1" t="s">
        <v>40</v>
      </c>
      <c r="B259" s="1" t="s">
        <v>3050</v>
      </c>
      <c r="C259" s="1" t="s">
        <v>3898</v>
      </c>
      <c r="D259" s="1" t="s">
        <v>86</v>
      </c>
      <c r="E259" s="1"/>
      <c r="F259" s="1"/>
      <c r="G259" s="1" t="b">
        <v>0</v>
      </c>
      <c r="H259" s="1" t="s">
        <v>4936</v>
      </c>
      <c r="I259" s="1" t="s">
        <v>4815</v>
      </c>
      <c r="J259" s="1" t="s">
        <v>4805</v>
      </c>
      <c r="K259" s="1">
        <v>160</v>
      </c>
      <c r="L259" s="1" t="s">
        <v>4806</v>
      </c>
      <c r="M259" s="10" t="s">
        <v>4929</v>
      </c>
      <c r="N259" s="1" t="s">
        <v>4807</v>
      </c>
      <c r="O259" s="10" t="s">
        <v>4937</v>
      </c>
      <c r="P259" s="1">
        <v>1433</v>
      </c>
      <c r="Q259" s="10" t="s">
        <v>5079</v>
      </c>
      <c r="R259" s="10" t="s">
        <v>5086</v>
      </c>
      <c r="S259" s="1" t="b">
        <v>0</v>
      </c>
      <c r="T259" s="1" t="s">
        <v>4801</v>
      </c>
      <c r="U259" s="1" t="s">
        <v>4801</v>
      </c>
      <c r="V259" s="1">
        <v>0</v>
      </c>
    </row>
    <row r="260" spans="1:22" x14ac:dyDescent="0.35">
      <c r="A260" s="1" t="s">
        <v>40</v>
      </c>
      <c r="B260" s="1" t="s">
        <v>3050</v>
      </c>
      <c r="C260" s="1" t="s">
        <v>3898</v>
      </c>
      <c r="D260" s="1" t="s">
        <v>86</v>
      </c>
      <c r="E260" s="1"/>
      <c r="F260" s="1"/>
      <c r="G260" s="1" t="b">
        <v>0</v>
      </c>
      <c r="H260" s="1" t="s">
        <v>4938</v>
      </c>
      <c r="I260" s="1" t="s">
        <v>4815</v>
      </c>
      <c r="J260" s="1" t="s">
        <v>4805</v>
      </c>
      <c r="K260" s="1">
        <v>170</v>
      </c>
      <c r="L260" s="1" t="s">
        <v>4806</v>
      </c>
      <c r="M260" s="10" t="s">
        <v>4929</v>
      </c>
      <c r="N260" s="1" t="s">
        <v>4807</v>
      </c>
      <c r="O260" s="10" t="s">
        <v>4939</v>
      </c>
      <c r="P260" s="1">
        <v>443</v>
      </c>
      <c r="Q260" s="10" t="s">
        <v>5079</v>
      </c>
      <c r="R260" s="10" t="s">
        <v>5086</v>
      </c>
      <c r="S260" s="1" t="b">
        <v>0</v>
      </c>
      <c r="T260" s="1" t="s">
        <v>4801</v>
      </c>
      <c r="U260" s="1" t="s">
        <v>4801</v>
      </c>
      <c r="V260" s="1">
        <v>0</v>
      </c>
    </row>
    <row r="261" spans="1:22" x14ac:dyDescent="0.35">
      <c r="A261" s="1" t="s">
        <v>40</v>
      </c>
      <c r="B261" s="1" t="s">
        <v>3050</v>
      </c>
      <c r="C261" s="1" t="s">
        <v>3898</v>
      </c>
      <c r="D261" s="1" t="s">
        <v>86</v>
      </c>
      <c r="E261" s="1"/>
      <c r="F261" s="1"/>
      <c r="G261" s="1" t="b">
        <v>0</v>
      </c>
      <c r="H261" s="1" t="s">
        <v>4940</v>
      </c>
      <c r="I261" s="1" t="s">
        <v>4815</v>
      </c>
      <c r="J261" s="1" t="s">
        <v>4805</v>
      </c>
      <c r="K261" s="1">
        <v>180</v>
      </c>
      <c r="L261" s="1" t="s">
        <v>4807</v>
      </c>
      <c r="M261" s="10" t="s">
        <v>4807</v>
      </c>
      <c r="N261" s="1" t="s">
        <v>4807</v>
      </c>
      <c r="O261" s="10" t="s">
        <v>4807</v>
      </c>
      <c r="P261" s="1" t="s">
        <v>4807</v>
      </c>
      <c r="Q261" s="10" t="s">
        <v>5079</v>
      </c>
      <c r="R261" s="10" t="s">
        <v>5086</v>
      </c>
      <c r="S261" s="1" t="b">
        <v>0</v>
      </c>
      <c r="T261" s="1" t="s">
        <v>4801</v>
      </c>
      <c r="U261" s="1" t="s">
        <v>4801</v>
      </c>
      <c r="V261" s="1">
        <v>0</v>
      </c>
    </row>
    <row r="262" spans="1:22" x14ac:dyDescent="0.35">
      <c r="A262" s="1" t="s">
        <v>40</v>
      </c>
      <c r="B262" s="1" t="s">
        <v>3050</v>
      </c>
      <c r="C262" s="1" t="s">
        <v>3898</v>
      </c>
      <c r="D262" s="1" t="s">
        <v>86</v>
      </c>
      <c r="E262" s="1"/>
      <c r="F262" s="1"/>
      <c r="G262" s="1" t="b">
        <v>0</v>
      </c>
      <c r="H262" s="1" t="s">
        <v>5087</v>
      </c>
      <c r="I262" s="1" t="s">
        <v>4804</v>
      </c>
      <c r="J262" s="1" t="s">
        <v>4821</v>
      </c>
      <c r="K262" s="1">
        <v>119</v>
      </c>
      <c r="L262" s="1" t="s">
        <v>4806</v>
      </c>
      <c r="M262" s="10" t="s">
        <v>3637</v>
      </c>
      <c r="N262" s="1" t="s">
        <v>4807</v>
      </c>
      <c r="O262" s="10" t="s">
        <v>4807</v>
      </c>
      <c r="P262" s="1" t="s">
        <v>4886</v>
      </c>
      <c r="Q262" s="10" t="s">
        <v>5079</v>
      </c>
      <c r="R262" s="10" t="s">
        <v>5086</v>
      </c>
      <c r="S262" s="1" t="b">
        <v>0</v>
      </c>
      <c r="T262" s="1" t="s">
        <v>4801</v>
      </c>
      <c r="U262" s="1" t="s">
        <v>4801</v>
      </c>
      <c r="V262" s="1">
        <v>0</v>
      </c>
    </row>
    <row r="263" spans="1:22" x14ac:dyDescent="0.35">
      <c r="A263" s="1" t="s">
        <v>40</v>
      </c>
      <c r="B263" s="1" t="s">
        <v>3050</v>
      </c>
      <c r="C263" s="1" t="s">
        <v>3898</v>
      </c>
      <c r="D263" s="1" t="s">
        <v>86</v>
      </c>
      <c r="E263" s="1"/>
      <c r="F263" s="1"/>
      <c r="G263" s="1" t="b">
        <v>0</v>
      </c>
      <c r="H263" s="1" t="s">
        <v>5088</v>
      </c>
      <c r="I263" s="1" t="s">
        <v>4804</v>
      </c>
      <c r="J263" s="1" t="s">
        <v>4805</v>
      </c>
      <c r="K263" s="1">
        <v>116</v>
      </c>
      <c r="L263" s="1" t="s">
        <v>4807</v>
      </c>
      <c r="M263" s="10" t="s">
        <v>4090</v>
      </c>
      <c r="N263" s="1" t="s">
        <v>4807</v>
      </c>
      <c r="O263" s="10" t="s">
        <v>4807</v>
      </c>
      <c r="P263" s="1" t="s">
        <v>4807</v>
      </c>
      <c r="Q263" s="10" t="s">
        <v>5079</v>
      </c>
      <c r="R263" s="10" t="s">
        <v>5086</v>
      </c>
      <c r="S263" s="1" t="b">
        <v>0</v>
      </c>
      <c r="T263" s="1" t="s">
        <v>4801</v>
      </c>
      <c r="U263" s="1" t="s">
        <v>4801</v>
      </c>
      <c r="V263" s="1">
        <v>0</v>
      </c>
    </row>
    <row r="264" spans="1:22" x14ac:dyDescent="0.35">
      <c r="A264" s="1" t="s">
        <v>40</v>
      </c>
      <c r="B264" s="1" t="s">
        <v>3050</v>
      </c>
      <c r="C264" s="1" t="s">
        <v>3898</v>
      </c>
      <c r="D264" s="1" t="s">
        <v>86</v>
      </c>
      <c r="E264" s="1"/>
      <c r="F264" s="1"/>
      <c r="G264" s="1" t="b">
        <v>0</v>
      </c>
      <c r="H264" s="1" t="s">
        <v>5089</v>
      </c>
      <c r="I264" s="1" t="s">
        <v>4815</v>
      </c>
      <c r="J264" s="1" t="s">
        <v>4805</v>
      </c>
      <c r="K264" s="1">
        <v>140</v>
      </c>
      <c r="L264" s="1" t="s">
        <v>4807</v>
      </c>
      <c r="M264" s="10" t="s">
        <v>5090</v>
      </c>
      <c r="N264" s="1" t="s">
        <v>4807</v>
      </c>
      <c r="O264" s="10" t="s">
        <v>4090</v>
      </c>
      <c r="P264" s="1" t="s">
        <v>4807</v>
      </c>
      <c r="Q264" s="10" t="s">
        <v>5079</v>
      </c>
      <c r="R264" s="10" t="s">
        <v>5086</v>
      </c>
      <c r="S264" s="1" t="b">
        <v>0</v>
      </c>
      <c r="T264" s="1" t="s">
        <v>4801</v>
      </c>
      <c r="U264" s="1" t="s">
        <v>4801</v>
      </c>
      <c r="V264" s="1">
        <v>0</v>
      </c>
    </row>
    <row r="265" spans="1:22" x14ac:dyDescent="0.35">
      <c r="A265" s="1" t="s">
        <v>40</v>
      </c>
      <c r="B265" s="1" t="s">
        <v>2805</v>
      </c>
      <c r="C265" s="1" t="s">
        <v>5091</v>
      </c>
      <c r="D265" s="1" t="s">
        <v>22</v>
      </c>
      <c r="E265" s="1"/>
      <c r="F265" s="1"/>
      <c r="G265" s="1" t="b">
        <v>1</v>
      </c>
      <c r="H265" s="1" t="s">
        <v>4945</v>
      </c>
      <c r="I265" s="1" t="s">
        <v>4804</v>
      </c>
      <c r="J265" s="1" t="s">
        <v>4805</v>
      </c>
      <c r="K265" s="1">
        <v>130</v>
      </c>
      <c r="L265" s="1" t="s">
        <v>4806</v>
      </c>
      <c r="M265" s="10" t="s">
        <v>3657</v>
      </c>
      <c r="N265" s="1" t="s">
        <v>4807</v>
      </c>
      <c r="O265" s="10" t="s">
        <v>4929</v>
      </c>
      <c r="P265" s="1">
        <v>3443</v>
      </c>
      <c r="Q265" s="10" t="s">
        <v>5079</v>
      </c>
      <c r="R265" s="10" t="s">
        <v>5086</v>
      </c>
      <c r="S265" s="1" t="b">
        <v>0</v>
      </c>
      <c r="T265" s="1" t="s">
        <v>4801</v>
      </c>
      <c r="U265" s="1" t="s">
        <v>4801</v>
      </c>
      <c r="V265" s="1">
        <v>1</v>
      </c>
    </row>
    <row r="266" spans="1:22" x14ac:dyDescent="0.35">
      <c r="A266" s="1" t="s">
        <v>40</v>
      </c>
      <c r="B266" s="1" t="s">
        <v>2805</v>
      </c>
      <c r="C266" s="1" t="s">
        <v>5091</v>
      </c>
      <c r="D266" s="1" t="s">
        <v>22</v>
      </c>
      <c r="E266" s="1"/>
      <c r="F266" s="1"/>
      <c r="G266" s="1" t="b">
        <v>1</v>
      </c>
      <c r="H266" s="1" t="s">
        <v>4964</v>
      </c>
      <c r="I266" s="1" t="s">
        <v>4804</v>
      </c>
      <c r="J266" s="1" t="s">
        <v>4805</v>
      </c>
      <c r="K266" s="1">
        <v>140</v>
      </c>
      <c r="L266" s="1" t="s">
        <v>4806</v>
      </c>
      <c r="M266" s="10" t="s">
        <v>4933</v>
      </c>
      <c r="N266" s="1" t="s">
        <v>4807</v>
      </c>
      <c r="O266" s="10" t="s">
        <v>4929</v>
      </c>
      <c r="P266" s="1">
        <v>6390</v>
      </c>
      <c r="Q266" s="10" t="s">
        <v>5079</v>
      </c>
      <c r="R266" s="10" t="s">
        <v>5086</v>
      </c>
      <c r="S266" s="1" t="b">
        <v>0</v>
      </c>
      <c r="T266" s="1" t="s">
        <v>4801</v>
      </c>
      <c r="U266" s="1" t="s">
        <v>4801</v>
      </c>
      <c r="V266" s="1">
        <v>0</v>
      </c>
    </row>
    <row r="267" spans="1:22" x14ac:dyDescent="0.35">
      <c r="A267" s="1" t="s">
        <v>40</v>
      </c>
      <c r="B267" s="1" t="s">
        <v>2805</v>
      </c>
      <c r="C267" s="1" t="s">
        <v>5091</v>
      </c>
      <c r="D267" s="1" t="s">
        <v>22</v>
      </c>
      <c r="E267" s="1"/>
      <c r="F267" s="1"/>
      <c r="G267" s="1" t="b">
        <v>1</v>
      </c>
      <c r="H267" s="1" t="s">
        <v>4934</v>
      </c>
      <c r="I267" s="1" t="s">
        <v>4815</v>
      </c>
      <c r="J267" s="1" t="s">
        <v>4805</v>
      </c>
      <c r="K267" s="1">
        <v>150</v>
      </c>
      <c r="L267" s="1" t="s">
        <v>4806</v>
      </c>
      <c r="M267" s="10" t="s">
        <v>4929</v>
      </c>
      <c r="N267" s="1" t="s">
        <v>4807</v>
      </c>
      <c r="O267" s="10" t="s">
        <v>4935</v>
      </c>
      <c r="P267" s="1">
        <v>443</v>
      </c>
      <c r="Q267" s="10" t="s">
        <v>5079</v>
      </c>
      <c r="R267" s="10" t="s">
        <v>5086</v>
      </c>
      <c r="S267" s="1" t="b">
        <v>0</v>
      </c>
      <c r="T267" s="1" t="s">
        <v>4801</v>
      </c>
      <c r="U267" s="1" t="s">
        <v>4801</v>
      </c>
      <c r="V267" s="1">
        <v>0</v>
      </c>
    </row>
    <row r="268" spans="1:22" x14ac:dyDescent="0.35">
      <c r="A268" s="1" t="s">
        <v>40</v>
      </c>
      <c r="B268" s="1" t="s">
        <v>2805</v>
      </c>
      <c r="C268" s="1" t="s">
        <v>5091</v>
      </c>
      <c r="D268" s="1" t="s">
        <v>22</v>
      </c>
      <c r="E268" s="1"/>
      <c r="F268" s="1"/>
      <c r="G268" s="1" t="b">
        <v>1</v>
      </c>
      <c r="H268" s="1" t="s">
        <v>5000</v>
      </c>
      <c r="I268" s="1" t="s">
        <v>4815</v>
      </c>
      <c r="J268" s="1" t="s">
        <v>4805</v>
      </c>
      <c r="K268" s="1">
        <v>160</v>
      </c>
      <c r="L268" s="1" t="s">
        <v>4806</v>
      </c>
      <c r="M268" s="10" t="s">
        <v>4929</v>
      </c>
      <c r="N268" s="1" t="s">
        <v>4807</v>
      </c>
      <c r="O268" s="10" t="s">
        <v>4937</v>
      </c>
      <c r="P268" s="1">
        <v>1433</v>
      </c>
      <c r="Q268" s="10" t="s">
        <v>5079</v>
      </c>
      <c r="R268" s="10" t="s">
        <v>5086</v>
      </c>
      <c r="S268" s="1" t="b">
        <v>0</v>
      </c>
      <c r="T268" s="1" t="s">
        <v>4801</v>
      </c>
      <c r="U268" s="1" t="s">
        <v>4801</v>
      </c>
      <c r="V268" s="1">
        <v>0</v>
      </c>
    </row>
    <row r="269" spans="1:22" x14ac:dyDescent="0.35">
      <c r="A269" s="1" t="s">
        <v>40</v>
      </c>
      <c r="B269" s="1" t="s">
        <v>2805</v>
      </c>
      <c r="C269" s="1" t="s">
        <v>5091</v>
      </c>
      <c r="D269" s="1" t="s">
        <v>22</v>
      </c>
      <c r="E269" s="1"/>
      <c r="F269" s="1"/>
      <c r="G269" s="1" t="b">
        <v>1</v>
      </c>
      <c r="H269" s="1" t="s">
        <v>4938</v>
      </c>
      <c r="I269" s="1" t="s">
        <v>4815</v>
      </c>
      <c r="J269" s="1" t="s">
        <v>4805</v>
      </c>
      <c r="K269" s="1">
        <v>170</v>
      </c>
      <c r="L269" s="1" t="s">
        <v>4806</v>
      </c>
      <c r="M269" s="10" t="s">
        <v>4929</v>
      </c>
      <c r="N269" s="1" t="s">
        <v>4807</v>
      </c>
      <c r="O269" s="10" t="s">
        <v>4939</v>
      </c>
      <c r="P269" s="1">
        <v>443</v>
      </c>
      <c r="Q269" s="10" t="s">
        <v>5079</v>
      </c>
      <c r="R269" s="10" t="s">
        <v>5086</v>
      </c>
      <c r="S269" s="1" t="b">
        <v>0</v>
      </c>
      <c r="T269" s="1" t="s">
        <v>4801</v>
      </c>
      <c r="U269" s="1" t="s">
        <v>4801</v>
      </c>
      <c r="V269" s="1">
        <v>0</v>
      </c>
    </row>
    <row r="270" spans="1:22" x14ac:dyDescent="0.35">
      <c r="A270" s="1" t="s">
        <v>40</v>
      </c>
      <c r="B270" s="1" t="s">
        <v>2805</v>
      </c>
      <c r="C270" s="1" t="s">
        <v>5091</v>
      </c>
      <c r="D270" s="1" t="s">
        <v>22</v>
      </c>
      <c r="E270" s="1"/>
      <c r="F270" s="1"/>
      <c r="G270" s="1" t="b">
        <v>1</v>
      </c>
      <c r="H270" s="1" t="s">
        <v>4940</v>
      </c>
      <c r="I270" s="1" t="s">
        <v>4815</v>
      </c>
      <c r="J270" s="1" t="s">
        <v>4805</v>
      </c>
      <c r="K270" s="1">
        <v>180</v>
      </c>
      <c r="L270" s="1" t="s">
        <v>4807</v>
      </c>
      <c r="M270" s="10" t="s">
        <v>4807</v>
      </c>
      <c r="N270" s="1" t="s">
        <v>4807</v>
      </c>
      <c r="O270" s="10" t="s">
        <v>4807</v>
      </c>
      <c r="P270" s="1" t="s">
        <v>4807</v>
      </c>
      <c r="Q270" s="10" t="s">
        <v>5079</v>
      </c>
      <c r="R270" s="10" t="s">
        <v>5086</v>
      </c>
      <c r="S270" s="1" t="b">
        <v>0</v>
      </c>
      <c r="T270" s="1" t="s">
        <v>4801</v>
      </c>
      <c r="U270" s="1" t="s">
        <v>4801</v>
      </c>
      <c r="V270" s="1">
        <v>0</v>
      </c>
    </row>
    <row r="271" spans="1:22" x14ac:dyDescent="0.35">
      <c r="A271" s="1" t="s">
        <v>40</v>
      </c>
      <c r="B271" s="1" t="s">
        <v>2805</v>
      </c>
      <c r="C271" s="1" t="s">
        <v>5091</v>
      </c>
      <c r="D271" s="1" t="s">
        <v>22</v>
      </c>
      <c r="E271" s="1"/>
      <c r="F271" s="1"/>
      <c r="G271" s="1" t="b">
        <v>1</v>
      </c>
      <c r="H271" s="1" t="s">
        <v>5092</v>
      </c>
      <c r="I271" s="1" t="s">
        <v>4804</v>
      </c>
      <c r="J271" s="1" t="s">
        <v>4805</v>
      </c>
      <c r="K271" s="1">
        <v>120</v>
      </c>
      <c r="L271" s="1" t="s">
        <v>4806</v>
      </c>
      <c r="M271" s="10" t="s">
        <v>3658</v>
      </c>
      <c r="N271" s="1" t="s">
        <v>4807</v>
      </c>
      <c r="O271" s="10" t="s">
        <v>4929</v>
      </c>
      <c r="P271" s="1" t="s">
        <v>4911</v>
      </c>
      <c r="Q271" s="10" t="s">
        <v>5079</v>
      </c>
      <c r="R271" s="10" t="s">
        <v>5086</v>
      </c>
      <c r="S271" s="1" t="b">
        <v>0</v>
      </c>
      <c r="T271" s="1" t="s">
        <v>4801</v>
      </c>
      <c r="U271" s="1" t="s">
        <v>4801</v>
      </c>
      <c r="V271" s="1">
        <v>0</v>
      </c>
    </row>
    <row r="272" spans="1:22" x14ac:dyDescent="0.35">
      <c r="A272" s="1" t="s">
        <v>40</v>
      </c>
      <c r="B272" s="1" t="s">
        <v>2805</v>
      </c>
      <c r="C272" s="1" t="s">
        <v>5091</v>
      </c>
      <c r="D272" s="1" t="s">
        <v>22</v>
      </c>
      <c r="E272" s="1"/>
      <c r="F272" s="1"/>
      <c r="G272" s="1" t="b">
        <v>1</v>
      </c>
      <c r="H272" s="1" t="s">
        <v>4995</v>
      </c>
      <c r="I272" s="1" t="s">
        <v>4804</v>
      </c>
      <c r="J272" s="1" t="s">
        <v>4805</v>
      </c>
      <c r="K272" s="1">
        <v>117</v>
      </c>
      <c r="L272" s="1" t="s">
        <v>4806</v>
      </c>
      <c r="M272" s="10" t="s">
        <v>3637</v>
      </c>
      <c r="N272" s="1" t="s">
        <v>4807</v>
      </c>
      <c r="O272" s="10" t="s">
        <v>4807</v>
      </c>
      <c r="P272" s="1" t="s">
        <v>4996</v>
      </c>
      <c r="Q272" s="10" t="s">
        <v>5079</v>
      </c>
      <c r="R272" s="10" t="s">
        <v>5086</v>
      </c>
      <c r="S272" s="1" t="b">
        <v>0</v>
      </c>
      <c r="T272" s="1" t="s">
        <v>4801</v>
      </c>
      <c r="U272" s="1" t="s">
        <v>4801</v>
      </c>
      <c r="V272" s="1">
        <v>0</v>
      </c>
    </row>
    <row r="273" spans="1:22" x14ac:dyDescent="0.35">
      <c r="A273" s="1" t="s">
        <v>40</v>
      </c>
      <c r="B273" s="1" t="s">
        <v>2805</v>
      </c>
      <c r="C273" s="1" t="s">
        <v>5091</v>
      </c>
      <c r="D273" s="1" t="s">
        <v>22</v>
      </c>
      <c r="E273" s="1"/>
      <c r="F273" s="1"/>
      <c r="G273" s="1" t="b">
        <v>1</v>
      </c>
      <c r="H273" s="1" t="s">
        <v>4885</v>
      </c>
      <c r="I273" s="1" t="s">
        <v>4804</v>
      </c>
      <c r="J273" s="1" t="s">
        <v>4821</v>
      </c>
      <c r="K273" s="1">
        <v>118</v>
      </c>
      <c r="L273" s="1" t="s">
        <v>4806</v>
      </c>
      <c r="M273" s="10" t="s">
        <v>3637</v>
      </c>
      <c r="N273" s="1" t="s">
        <v>4807</v>
      </c>
      <c r="O273" s="10" t="s">
        <v>4807</v>
      </c>
      <c r="P273" s="1" t="s">
        <v>4886</v>
      </c>
      <c r="Q273" s="10" t="s">
        <v>5079</v>
      </c>
      <c r="R273" s="10" t="s">
        <v>5086</v>
      </c>
      <c r="S273" s="1" t="b">
        <v>0</v>
      </c>
      <c r="T273" s="1" t="s">
        <v>4801</v>
      </c>
      <c r="U273" s="1" t="s">
        <v>4801</v>
      </c>
      <c r="V273" s="1">
        <v>0</v>
      </c>
    </row>
    <row r="274" spans="1:22" x14ac:dyDescent="0.35">
      <c r="A274" s="1" t="s">
        <v>40</v>
      </c>
      <c r="B274" s="1" t="s">
        <v>2805</v>
      </c>
      <c r="C274" s="1" t="s">
        <v>3923</v>
      </c>
      <c r="D274" s="1" t="s">
        <v>22</v>
      </c>
      <c r="E274" s="1"/>
      <c r="F274" s="1"/>
      <c r="G274" s="1" t="b">
        <v>0</v>
      </c>
      <c r="H274" s="1" t="s">
        <v>4953</v>
      </c>
      <c r="I274" s="1" t="s">
        <v>4804</v>
      </c>
      <c r="J274" s="1" t="s">
        <v>4821</v>
      </c>
      <c r="K274" s="1">
        <v>118</v>
      </c>
      <c r="L274" s="1" t="s">
        <v>4806</v>
      </c>
      <c r="M274" s="10" t="s">
        <v>3637</v>
      </c>
      <c r="N274" s="1" t="s">
        <v>4807</v>
      </c>
      <c r="O274" s="10" t="s">
        <v>4807</v>
      </c>
      <c r="P274" s="1" t="s">
        <v>4886</v>
      </c>
      <c r="Q274" s="10" t="s">
        <v>5079</v>
      </c>
      <c r="R274" s="10" t="s">
        <v>5093</v>
      </c>
      <c r="S274" s="1" t="b">
        <v>0</v>
      </c>
      <c r="T274" s="1" t="s">
        <v>4801</v>
      </c>
      <c r="U274" s="1" t="s">
        <v>4801</v>
      </c>
      <c r="V274" s="1">
        <v>1</v>
      </c>
    </row>
    <row r="275" spans="1:22" x14ac:dyDescent="0.35">
      <c r="A275" s="1" t="s">
        <v>40</v>
      </c>
      <c r="B275" s="1" t="s">
        <v>2805</v>
      </c>
      <c r="C275" s="1" t="s">
        <v>3923</v>
      </c>
      <c r="D275" s="1" t="s">
        <v>22</v>
      </c>
      <c r="E275" s="1"/>
      <c r="F275" s="1"/>
      <c r="G275" s="1" t="b">
        <v>0</v>
      </c>
      <c r="H275" s="1" t="s">
        <v>4954</v>
      </c>
      <c r="I275" s="1" t="s">
        <v>4804</v>
      </c>
      <c r="J275" s="1" t="s">
        <v>4805</v>
      </c>
      <c r="K275" s="1">
        <v>119</v>
      </c>
      <c r="L275" s="1" t="s">
        <v>4807</v>
      </c>
      <c r="M275" s="10" t="s">
        <v>3637</v>
      </c>
      <c r="N275" s="1" t="s">
        <v>4807</v>
      </c>
      <c r="O275" s="10" t="s">
        <v>4807</v>
      </c>
      <c r="P275" s="1" t="s">
        <v>4955</v>
      </c>
      <c r="Q275" s="10" t="s">
        <v>5079</v>
      </c>
      <c r="R275" s="10" t="s">
        <v>5093</v>
      </c>
      <c r="S275" s="1" t="b">
        <v>0</v>
      </c>
      <c r="T275" s="1" t="s">
        <v>4801</v>
      </c>
      <c r="U275" s="1" t="s">
        <v>4801</v>
      </c>
      <c r="V275" s="1">
        <v>0</v>
      </c>
    </row>
    <row r="276" spans="1:22" x14ac:dyDescent="0.35">
      <c r="A276" s="1" t="s">
        <v>40</v>
      </c>
      <c r="B276" s="1" t="s">
        <v>2805</v>
      </c>
      <c r="C276" s="1" t="s">
        <v>3923</v>
      </c>
      <c r="D276" s="1" t="s">
        <v>22</v>
      </c>
      <c r="E276" s="1"/>
      <c r="F276" s="1"/>
      <c r="G276" s="1" t="b">
        <v>0</v>
      </c>
      <c r="H276" s="1" t="s">
        <v>4998</v>
      </c>
      <c r="I276" s="1" t="s">
        <v>4804</v>
      </c>
      <c r="J276" s="1" t="s">
        <v>4805</v>
      </c>
      <c r="K276" s="1">
        <v>120</v>
      </c>
      <c r="L276" s="1" t="s">
        <v>4807</v>
      </c>
      <c r="M276" s="10" t="s">
        <v>3658</v>
      </c>
      <c r="N276" s="1" t="s">
        <v>4807</v>
      </c>
      <c r="O276" s="10" t="s">
        <v>4929</v>
      </c>
      <c r="P276" s="1" t="s">
        <v>4943</v>
      </c>
      <c r="Q276" s="10" t="s">
        <v>5079</v>
      </c>
      <c r="R276" s="10" t="s">
        <v>5093</v>
      </c>
      <c r="S276" s="1" t="b">
        <v>0</v>
      </c>
      <c r="T276" s="1" t="s">
        <v>4801</v>
      </c>
      <c r="U276" s="1" t="s">
        <v>4801</v>
      </c>
      <c r="V276" s="1">
        <v>0</v>
      </c>
    </row>
    <row r="277" spans="1:22" x14ac:dyDescent="0.35">
      <c r="A277" s="1" t="s">
        <v>40</v>
      </c>
      <c r="B277" s="1" t="s">
        <v>2805</v>
      </c>
      <c r="C277" s="1" t="s">
        <v>3923</v>
      </c>
      <c r="D277" s="1" t="s">
        <v>22</v>
      </c>
      <c r="E277" s="1"/>
      <c r="F277" s="1"/>
      <c r="G277" s="1" t="b">
        <v>0</v>
      </c>
      <c r="H277" s="1" t="s">
        <v>4945</v>
      </c>
      <c r="I277" s="1" t="s">
        <v>4804</v>
      </c>
      <c r="J277" s="1" t="s">
        <v>4805</v>
      </c>
      <c r="K277" s="1">
        <v>121</v>
      </c>
      <c r="L277" s="1" t="s">
        <v>4807</v>
      </c>
      <c r="M277" s="10" t="s">
        <v>3657</v>
      </c>
      <c r="N277" s="1" t="s">
        <v>4807</v>
      </c>
      <c r="O277" s="10" t="s">
        <v>4929</v>
      </c>
      <c r="P277" s="1">
        <v>3443</v>
      </c>
      <c r="Q277" s="10" t="s">
        <v>5079</v>
      </c>
      <c r="R277" s="10" t="s">
        <v>5093</v>
      </c>
      <c r="S277" s="1" t="b">
        <v>0</v>
      </c>
      <c r="T277" s="1" t="s">
        <v>4801</v>
      </c>
      <c r="U277" s="1" t="s">
        <v>4801</v>
      </c>
      <c r="V277" s="1">
        <v>0</v>
      </c>
    </row>
    <row r="278" spans="1:22" x14ac:dyDescent="0.35">
      <c r="A278" s="1" t="s">
        <v>40</v>
      </c>
      <c r="B278" s="1" t="s">
        <v>2805</v>
      </c>
      <c r="C278" s="1" t="s">
        <v>3923</v>
      </c>
      <c r="D278" s="1" t="s">
        <v>22</v>
      </c>
      <c r="E278" s="1"/>
      <c r="F278" s="1"/>
      <c r="G278" s="1" t="b">
        <v>0</v>
      </c>
      <c r="H278" s="1" t="s">
        <v>4964</v>
      </c>
      <c r="I278" s="1" t="s">
        <v>4804</v>
      </c>
      <c r="J278" s="1" t="s">
        <v>4805</v>
      </c>
      <c r="K278" s="1">
        <v>122</v>
      </c>
      <c r="L278" s="1" t="s">
        <v>4807</v>
      </c>
      <c r="M278" s="10" t="s">
        <v>4933</v>
      </c>
      <c r="N278" s="1" t="s">
        <v>4807</v>
      </c>
      <c r="O278" s="10" t="s">
        <v>4929</v>
      </c>
      <c r="P278" s="1">
        <v>6390</v>
      </c>
      <c r="Q278" s="10" t="s">
        <v>5079</v>
      </c>
      <c r="R278" s="10" t="s">
        <v>5093</v>
      </c>
      <c r="S278" s="1" t="b">
        <v>0</v>
      </c>
      <c r="T278" s="1" t="s">
        <v>4801</v>
      </c>
      <c r="U278" s="1" t="s">
        <v>4801</v>
      </c>
      <c r="V278" s="1">
        <v>0</v>
      </c>
    </row>
    <row r="279" spans="1:22" x14ac:dyDescent="0.35">
      <c r="A279" s="1" t="s">
        <v>40</v>
      </c>
      <c r="B279" s="1" t="s">
        <v>2805</v>
      </c>
      <c r="C279" s="1" t="s">
        <v>3923</v>
      </c>
      <c r="D279" s="1" t="s">
        <v>22</v>
      </c>
      <c r="E279" s="1"/>
      <c r="F279" s="1"/>
      <c r="G279" s="1" t="b">
        <v>0</v>
      </c>
      <c r="H279" s="1" t="s">
        <v>4999</v>
      </c>
      <c r="I279" s="1" t="s">
        <v>4804</v>
      </c>
      <c r="J279" s="1" t="s">
        <v>4805</v>
      </c>
      <c r="K279" s="1">
        <v>123</v>
      </c>
      <c r="L279" s="1" t="s">
        <v>4807</v>
      </c>
      <c r="M279" s="10" t="s">
        <v>4947</v>
      </c>
      <c r="N279" s="1" t="s">
        <v>4807</v>
      </c>
      <c r="O279" s="10" t="s">
        <v>4929</v>
      </c>
      <c r="P279" s="1">
        <v>443</v>
      </c>
      <c r="Q279" s="10" t="s">
        <v>5079</v>
      </c>
      <c r="R279" s="10" t="s">
        <v>5093</v>
      </c>
      <c r="S279" s="1" t="b">
        <v>0</v>
      </c>
      <c r="T279" s="1" t="s">
        <v>4801</v>
      </c>
      <c r="U279" s="1" t="s">
        <v>4801</v>
      </c>
      <c r="V279" s="1">
        <v>0</v>
      </c>
    </row>
    <row r="280" spans="1:22" x14ac:dyDescent="0.35">
      <c r="A280" s="1" t="s">
        <v>40</v>
      </c>
      <c r="B280" s="1" t="s">
        <v>2805</v>
      </c>
      <c r="C280" s="1" t="s">
        <v>3923</v>
      </c>
      <c r="D280" s="1" t="s">
        <v>22</v>
      </c>
      <c r="E280" s="1"/>
      <c r="F280" s="1"/>
      <c r="G280" s="1" t="b">
        <v>0</v>
      </c>
      <c r="H280" s="1" t="s">
        <v>4934</v>
      </c>
      <c r="I280" s="1" t="s">
        <v>4815</v>
      </c>
      <c r="J280" s="1" t="s">
        <v>4805</v>
      </c>
      <c r="K280" s="1">
        <v>120</v>
      </c>
      <c r="L280" s="1" t="s">
        <v>4807</v>
      </c>
      <c r="M280" s="10" t="s">
        <v>4929</v>
      </c>
      <c r="N280" s="1" t="s">
        <v>4807</v>
      </c>
      <c r="O280" s="10" t="s">
        <v>4935</v>
      </c>
      <c r="P280" s="1">
        <v>443</v>
      </c>
      <c r="Q280" s="10" t="s">
        <v>5079</v>
      </c>
      <c r="R280" s="10" t="s">
        <v>5093</v>
      </c>
      <c r="S280" s="1" t="b">
        <v>0</v>
      </c>
      <c r="T280" s="1" t="s">
        <v>4801</v>
      </c>
      <c r="U280" s="1" t="s">
        <v>4801</v>
      </c>
      <c r="V280" s="1">
        <v>0</v>
      </c>
    </row>
    <row r="281" spans="1:22" x14ac:dyDescent="0.35">
      <c r="A281" s="1" t="s">
        <v>40</v>
      </c>
      <c r="B281" s="1" t="s">
        <v>2805</v>
      </c>
      <c r="C281" s="1" t="s">
        <v>3923</v>
      </c>
      <c r="D281" s="1" t="s">
        <v>22</v>
      </c>
      <c r="E281" s="1"/>
      <c r="F281" s="1"/>
      <c r="G281" s="1" t="b">
        <v>0</v>
      </c>
      <c r="H281" s="1" t="s">
        <v>5000</v>
      </c>
      <c r="I281" s="1" t="s">
        <v>4815</v>
      </c>
      <c r="J281" s="1" t="s">
        <v>4805</v>
      </c>
      <c r="K281" s="1">
        <v>121</v>
      </c>
      <c r="L281" s="1" t="s">
        <v>4807</v>
      </c>
      <c r="M281" s="10" t="s">
        <v>4929</v>
      </c>
      <c r="N281" s="1" t="s">
        <v>4807</v>
      </c>
      <c r="O281" s="10" t="s">
        <v>4937</v>
      </c>
      <c r="P281" s="1">
        <v>1443</v>
      </c>
      <c r="Q281" s="10" t="s">
        <v>5079</v>
      </c>
      <c r="R281" s="10" t="s">
        <v>5093</v>
      </c>
      <c r="S281" s="1" t="b">
        <v>0</v>
      </c>
      <c r="T281" s="1" t="s">
        <v>4801</v>
      </c>
      <c r="U281" s="1" t="s">
        <v>4801</v>
      </c>
      <c r="V281" s="1">
        <v>0</v>
      </c>
    </row>
    <row r="282" spans="1:22" x14ac:dyDescent="0.35">
      <c r="A282" s="1" t="s">
        <v>40</v>
      </c>
      <c r="B282" s="1" t="s">
        <v>2805</v>
      </c>
      <c r="C282" s="1" t="s">
        <v>3923</v>
      </c>
      <c r="D282" s="1" t="s">
        <v>22</v>
      </c>
      <c r="E282" s="1"/>
      <c r="F282" s="1"/>
      <c r="G282" s="1" t="b">
        <v>0</v>
      </c>
      <c r="H282" s="1" t="s">
        <v>5094</v>
      </c>
      <c r="I282" s="1" t="s">
        <v>4815</v>
      </c>
      <c r="J282" s="1" t="s">
        <v>4805</v>
      </c>
      <c r="K282" s="1">
        <v>122</v>
      </c>
      <c r="L282" s="1" t="s">
        <v>4807</v>
      </c>
      <c r="M282" s="10" t="s">
        <v>4929</v>
      </c>
      <c r="N282" s="1" t="s">
        <v>4807</v>
      </c>
      <c r="O282" s="10" t="s">
        <v>4939</v>
      </c>
      <c r="P282" s="1">
        <v>443</v>
      </c>
      <c r="Q282" s="10" t="s">
        <v>5079</v>
      </c>
      <c r="R282" s="10" t="s">
        <v>5093</v>
      </c>
      <c r="S282" s="1" t="b">
        <v>0</v>
      </c>
      <c r="T282" s="1" t="s">
        <v>4801</v>
      </c>
      <c r="U282" s="1" t="s">
        <v>4801</v>
      </c>
      <c r="V282" s="1">
        <v>0</v>
      </c>
    </row>
    <row r="283" spans="1:22" x14ac:dyDescent="0.35">
      <c r="A283" s="1" t="s">
        <v>40</v>
      </c>
      <c r="B283" s="1" t="s">
        <v>2805</v>
      </c>
      <c r="C283" s="1" t="s">
        <v>3923</v>
      </c>
      <c r="D283" s="1" t="s">
        <v>22</v>
      </c>
      <c r="E283" s="1"/>
      <c r="F283" s="1"/>
      <c r="G283" s="1" t="b">
        <v>0</v>
      </c>
      <c r="H283" s="1" t="s">
        <v>5002</v>
      </c>
      <c r="I283" s="1" t="s">
        <v>4815</v>
      </c>
      <c r="J283" s="1" t="s">
        <v>4805</v>
      </c>
      <c r="K283" s="1">
        <v>123</v>
      </c>
      <c r="L283" s="1" t="s">
        <v>4807</v>
      </c>
      <c r="M283" s="10" t="s">
        <v>4929</v>
      </c>
      <c r="N283" s="1" t="s">
        <v>4807</v>
      </c>
      <c r="O283" s="10" t="s">
        <v>4950</v>
      </c>
      <c r="P283" s="1" t="s">
        <v>4951</v>
      </c>
      <c r="Q283" s="10" t="s">
        <v>5079</v>
      </c>
      <c r="R283" s="10" t="s">
        <v>5093</v>
      </c>
      <c r="S283" s="1" t="b">
        <v>0</v>
      </c>
      <c r="T283" s="1" t="s">
        <v>4801</v>
      </c>
      <c r="U283" s="1" t="s">
        <v>4801</v>
      </c>
      <c r="V283" s="1">
        <v>0</v>
      </c>
    </row>
  </sheetData>
  <conditionalFormatting sqref="E2:E100">
    <cfRule type="containsText" dxfId="142" priority="3" operator="containsText" text="">
      <formula>NOT(ISERROR(SEARCH("",E2)))</formula>
    </cfRule>
  </conditionalFormatting>
  <conditionalFormatting sqref="G1:G1048576">
    <cfRule type="containsText" dxfId="141" priority="1" operator="containsText" text="TRUE">
      <formula>NOT(ISERROR(SEARCH("TRUE",G1)))</formula>
    </cfRule>
  </conditionalFormatting>
  <conditionalFormatting sqref="R1:R1048576">
    <cfRule type="containsText" dxfId="140" priority="2" operator="containsText" text="FALSE">
      <formula>NOT(ISERROR(SEARCH("FALSE",R1)))</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79"/>
  <sheetViews>
    <sheetView workbookViewId="0"/>
  </sheetViews>
  <sheetFormatPr baseColWidth="10" defaultColWidth="8.90625" defaultRowHeight="14.5" x14ac:dyDescent="0.35"/>
  <cols>
    <col min="1" max="1" width="17.54296875" customWidth="1"/>
    <col min="2" max="2" width="73.453125" customWidth="1"/>
    <col min="3" max="3" width="71.36328125" customWidth="1"/>
    <col min="4" max="4" width="11.08984375" customWidth="1"/>
    <col min="5" max="5" width="17.81640625" customWidth="1"/>
    <col min="6" max="6" width="15.1796875" customWidth="1"/>
    <col min="7" max="7" width="25" customWidth="1"/>
    <col min="8" max="8" width="42.6328125" customWidth="1"/>
    <col min="9" max="9" width="45.81640625" customWidth="1"/>
    <col min="10" max="10" width="14.36328125" customWidth="1"/>
    <col min="11" max="11" width="50.90625" customWidth="1"/>
    <col min="12" max="12" width="24.81640625" customWidth="1"/>
    <col min="13" max="13" width="15.81640625" customWidth="1"/>
    <col min="14" max="14" width="18.90625" customWidth="1"/>
    <col min="15" max="15" width="61" customWidth="1"/>
    <col min="16" max="16" width="30.08984375" customWidth="1"/>
    <col min="17" max="17" width="33.36328125" customWidth="1"/>
    <col min="18" max="18" width="10.54296875" customWidth="1"/>
    <col min="19" max="19" width="19.08984375" customWidth="1"/>
    <col min="20" max="20" width="12" customWidth="1"/>
    <col min="21" max="21" width="19.54296875" customWidth="1"/>
    <col min="22" max="22" width="43.81640625" customWidth="1"/>
    <col min="23" max="23" width="16.1796875" customWidth="1"/>
    <col min="24" max="24" width="13.6328125" customWidth="1"/>
  </cols>
  <sheetData>
    <row r="1" spans="1:24" x14ac:dyDescent="0.35">
      <c r="A1" s="1" t="s">
        <v>0</v>
      </c>
      <c r="B1" s="1" t="s">
        <v>1</v>
      </c>
      <c r="C1" s="1" t="s">
        <v>2</v>
      </c>
      <c r="D1" s="1" t="s">
        <v>3</v>
      </c>
      <c r="E1" s="1" t="s">
        <v>4</v>
      </c>
      <c r="F1" s="1" t="s">
        <v>5</v>
      </c>
      <c r="G1" s="1" t="s">
        <v>4029</v>
      </c>
      <c r="H1" s="1" t="s">
        <v>4030</v>
      </c>
      <c r="I1" s="1" t="s">
        <v>1365</v>
      </c>
      <c r="J1" s="1" t="s">
        <v>670</v>
      </c>
      <c r="K1" s="1" t="s">
        <v>4031</v>
      </c>
      <c r="L1" s="1" t="s">
        <v>674</v>
      </c>
      <c r="M1" s="1" t="s">
        <v>675</v>
      </c>
      <c r="N1" s="1" t="s">
        <v>4032</v>
      </c>
      <c r="O1" s="1" t="s">
        <v>4033</v>
      </c>
      <c r="P1" s="1" t="s">
        <v>668</v>
      </c>
      <c r="Q1" s="1" t="s">
        <v>669</v>
      </c>
      <c r="R1" s="1" t="s">
        <v>2890</v>
      </c>
      <c r="S1" s="1" t="s">
        <v>4034</v>
      </c>
      <c r="T1" s="1" t="s">
        <v>4035</v>
      </c>
      <c r="U1" s="1" t="s">
        <v>4036</v>
      </c>
      <c r="V1" s="1" t="s">
        <v>4037</v>
      </c>
      <c r="W1" s="1" t="s">
        <v>678</v>
      </c>
      <c r="X1" s="1" t="s">
        <v>18</v>
      </c>
    </row>
    <row r="2" spans="1:24" x14ac:dyDescent="0.35">
      <c r="A2" s="1" t="s">
        <v>153</v>
      </c>
      <c r="B2" s="1" t="s">
        <v>732</v>
      </c>
      <c r="C2" s="1" t="s">
        <v>741</v>
      </c>
      <c r="D2" s="1" t="s">
        <v>22</v>
      </c>
      <c r="E2" s="1"/>
      <c r="F2" s="1"/>
      <c r="G2" s="1" t="s">
        <v>4038</v>
      </c>
      <c r="H2" s="1" t="s">
        <v>733</v>
      </c>
      <c r="I2" s="1" t="s">
        <v>740</v>
      </c>
      <c r="J2" s="1"/>
      <c r="K2" s="1"/>
      <c r="L2" s="1" t="s">
        <v>3427</v>
      </c>
      <c r="M2" s="1" t="b">
        <v>0</v>
      </c>
      <c r="N2" s="1" t="s">
        <v>4039</v>
      </c>
      <c r="O2" s="1" t="s">
        <v>4040</v>
      </c>
      <c r="P2" s="1" t="s">
        <v>693</v>
      </c>
      <c r="Q2" s="1" t="s">
        <v>694</v>
      </c>
      <c r="R2" s="1" t="b">
        <v>1</v>
      </c>
      <c r="S2" s="1" t="s">
        <v>4041</v>
      </c>
      <c r="T2" s="1" t="s">
        <v>742</v>
      </c>
      <c r="U2" s="1" t="s">
        <v>720</v>
      </c>
      <c r="V2" s="1"/>
      <c r="W2" s="1" t="s">
        <v>4042</v>
      </c>
      <c r="X2" s="1">
        <v>1</v>
      </c>
    </row>
    <row r="3" spans="1:24" x14ac:dyDescent="0.35">
      <c r="A3" s="1" t="s">
        <v>153</v>
      </c>
      <c r="B3" s="1" t="s">
        <v>744</v>
      </c>
      <c r="C3" s="1" t="s">
        <v>750</v>
      </c>
      <c r="D3" s="1" t="s">
        <v>86</v>
      </c>
      <c r="E3" s="1"/>
      <c r="F3" s="1"/>
      <c r="G3" s="1" t="s">
        <v>4038</v>
      </c>
      <c r="H3" s="1" t="s">
        <v>745</v>
      </c>
      <c r="I3" s="1" t="s">
        <v>749</v>
      </c>
      <c r="J3" s="1"/>
      <c r="K3" s="1"/>
      <c r="L3" s="1" t="s">
        <v>4043</v>
      </c>
      <c r="M3" s="1" t="b">
        <v>0</v>
      </c>
      <c r="N3" s="1" t="s">
        <v>4044</v>
      </c>
      <c r="O3" s="1" t="s">
        <v>4040</v>
      </c>
      <c r="P3" s="1" t="s">
        <v>747</v>
      </c>
      <c r="Q3" s="1" t="s">
        <v>748</v>
      </c>
      <c r="R3" s="1" t="b">
        <v>1</v>
      </c>
      <c r="S3" s="1" t="s">
        <v>4041</v>
      </c>
      <c r="T3" s="1" t="s">
        <v>751</v>
      </c>
      <c r="U3" s="1" t="s">
        <v>720</v>
      </c>
      <c r="V3" s="1"/>
      <c r="W3" s="1" t="s">
        <v>4042</v>
      </c>
      <c r="X3" s="1">
        <v>1</v>
      </c>
    </row>
    <row r="4" spans="1:24" x14ac:dyDescent="0.35">
      <c r="A4" s="1" t="s">
        <v>153</v>
      </c>
      <c r="B4" s="1" t="s">
        <v>744</v>
      </c>
      <c r="C4" s="1" t="s">
        <v>851</v>
      </c>
      <c r="D4" s="1" t="s">
        <v>22</v>
      </c>
      <c r="E4" s="1"/>
      <c r="F4" s="1"/>
      <c r="G4" s="1" t="s">
        <v>4038</v>
      </c>
      <c r="H4" s="1" t="s">
        <v>844</v>
      </c>
      <c r="I4" s="1" t="s">
        <v>850</v>
      </c>
      <c r="J4" s="1"/>
      <c r="K4" s="1"/>
      <c r="L4" s="1" t="s">
        <v>4043</v>
      </c>
      <c r="M4" s="1" t="b">
        <v>0</v>
      </c>
      <c r="N4" s="1" t="s">
        <v>4045</v>
      </c>
      <c r="O4" s="1" t="s">
        <v>4040</v>
      </c>
      <c r="P4" s="1" t="s">
        <v>693</v>
      </c>
      <c r="Q4" s="1" t="s">
        <v>849</v>
      </c>
      <c r="R4" s="1" t="b">
        <v>1</v>
      </c>
      <c r="S4" s="1" t="s">
        <v>4041</v>
      </c>
      <c r="T4" s="1" t="s">
        <v>852</v>
      </c>
      <c r="U4" s="1" t="s">
        <v>720</v>
      </c>
      <c r="V4" s="1"/>
      <c r="W4" s="1" t="s">
        <v>4042</v>
      </c>
      <c r="X4" s="1">
        <v>1</v>
      </c>
    </row>
    <row r="5" spans="1:24" x14ac:dyDescent="0.35">
      <c r="A5" s="1" t="s">
        <v>153</v>
      </c>
      <c r="B5" s="1" t="s">
        <v>624</v>
      </c>
      <c r="C5" s="1" t="s">
        <v>4046</v>
      </c>
      <c r="D5" s="1" t="s">
        <v>22</v>
      </c>
      <c r="E5" s="1"/>
      <c r="F5" s="1"/>
      <c r="G5" s="1" t="s">
        <v>2847</v>
      </c>
      <c r="H5" s="1" t="s">
        <v>4047</v>
      </c>
      <c r="I5" s="1"/>
      <c r="J5" s="1"/>
      <c r="K5" s="1" t="s">
        <v>4048</v>
      </c>
      <c r="L5" s="1" t="s">
        <v>3427</v>
      </c>
      <c r="M5" s="1" t="b">
        <v>0</v>
      </c>
      <c r="N5" s="1" t="s">
        <v>119</v>
      </c>
      <c r="O5" s="1" t="s">
        <v>4049</v>
      </c>
      <c r="P5" s="1" t="s">
        <v>693</v>
      </c>
      <c r="Q5" s="1" t="s">
        <v>694</v>
      </c>
      <c r="R5" s="1" t="b">
        <v>1</v>
      </c>
      <c r="S5" s="1" t="s">
        <v>4041</v>
      </c>
      <c r="T5" s="1" t="s">
        <v>4050</v>
      </c>
      <c r="U5" s="1" t="s">
        <v>720</v>
      </c>
      <c r="V5" s="1"/>
      <c r="W5" s="1" t="s">
        <v>4042</v>
      </c>
      <c r="X5" s="1">
        <v>1</v>
      </c>
    </row>
    <row r="6" spans="1:24" x14ac:dyDescent="0.35">
      <c r="A6" s="1" t="s">
        <v>153</v>
      </c>
      <c r="B6" s="1" t="s">
        <v>624</v>
      </c>
      <c r="C6" s="1" t="s">
        <v>4051</v>
      </c>
      <c r="D6" s="1" t="s">
        <v>22</v>
      </c>
      <c r="E6" s="1"/>
      <c r="F6" s="1"/>
      <c r="G6" s="1" t="s">
        <v>4052</v>
      </c>
      <c r="H6" s="1" t="s">
        <v>688</v>
      </c>
      <c r="I6" s="1" t="s">
        <v>759</v>
      </c>
      <c r="J6" s="1"/>
      <c r="K6" s="1"/>
      <c r="L6" s="1" t="s">
        <v>3427</v>
      </c>
      <c r="M6" s="1" t="b">
        <v>0</v>
      </c>
      <c r="N6" s="1" t="s">
        <v>4053</v>
      </c>
      <c r="O6" s="1" t="s">
        <v>4051</v>
      </c>
      <c r="P6" s="1" t="s">
        <v>693</v>
      </c>
      <c r="Q6" s="1" t="s">
        <v>694</v>
      </c>
      <c r="R6" s="1" t="b">
        <v>1</v>
      </c>
      <c r="S6" s="1" t="s">
        <v>4041</v>
      </c>
      <c r="T6" s="1" t="s">
        <v>4054</v>
      </c>
      <c r="U6" s="1" t="s">
        <v>699</v>
      </c>
      <c r="V6" s="1"/>
      <c r="W6" s="1" t="s">
        <v>4042</v>
      </c>
      <c r="X6" s="1">
        <v>1</v>
      </c>
    </row>
    <row r="7" spans="1:24" x14ac:dyDescent="0.35">
      <c r="A7" s="1" t="s">
        <v>153</v>
      </c>
      <c r="B7" s="1" t="s">
        <v>624</v>
      </c>
      <c r="C7" s="1" t="s">
        <v>760</v>
      </c>
      <c r="D7" s="1" t="s">
        <v>22</v>
      </c>
      <c r="E7" s="1"/>
      <c r="F7" s="1"/>
      <c r="G7" s="1" t="s">
        <v>4038</v>
      </c>
      <c r="H7" s="1" t="s">
        <v>753</v>
      </c>
      <c r="I7" s="1" t="s">
        <v>759</v>
      </c>
      <c r="J7" s="1"/>
      <c r="K7" s="1" t="s">
        <v>4048</v>
      </c>
      <c r="L7" s="1" t="s">
        <v>3427</v>
      </c>
      <c r="M7" s="1" t="b">
        <v>0</v>
      </c>
      <c r="N7" s="1" t="s">
        <v>4055</v>
      </c>
      <c r="O7" s="1" t="s">
        <v>760</v>
      </c>
      <c r="P7" s="1" t="s">
        <v>693</v>
      </c>
      <c r="Q7" s="1" t="s">
        <v>694</v>
      </c>
      <c r="R7" s="1" t="b">
        <v>1</v>
      </c>
      <c r="S7" s="1" t="s">
        <v>4041</v>
      </c>
      <c r="T7" s="1" t="s">
        <v>761</v>
      </c>
      <c r="U7" s="1" t="s">
        <v>720</v>
      </c>
      <c r="V7" s="1"/>
      <c r="W7" s="1" t="s">
        <v>4042</v>
      </c>
      <c r="X7" s="1">
        <v>1</v>
      </c>
    </row>
    <row r="8" spans="1:24" x14ac:dyDescent="0.35">
      <c r="A8" s="1" t="s">
        <v>153</v>
      </c>
      <c r="B8" s="1" t="s">
        <v>624</v>
      </c>
      <c r="C8" s="1" t="s">
        <v>4056</v>
      </c>
      <c r="D8" s="1" t="s">
        <v>22</v>
      </c>
      <c r="E8" s="1"/>
      <c r="F8" s="1"/>
      <c r="G8" s="1" t="s">
        <v>2847</v>
      </c>
      <c r="H8" s="1" t="s">
        <v>4057</v>
      </c>
      <c r="I8" s="1"/>
      <c r="J8" s="1"/>
      <c r="K8" s="1" t="s">
        <v>4048</v>
      </c>
      <c r="L8" s="1" t="s">
        <v>3427</v>
      </c>
      <c r="M8" s="1" t="b">
        <v>0</v>
      </c>
      <c r="N8" s="1" t="s">
        <v>119</v>
      </c>
      <c r="O8" s="1" t="s">
        <v>4058</v>
      </c>
      <c r="P8" s="1" t="s">
        <v>693</v>
      </c>
      <c r="Q8" s="1" t="s">
        <v>694</v>
      </c>
      <c r="R8" s="1" t="b">
        <v>1</v>
      </c>
      <c r="S8" s="1" t="s">
        <v>4041</v>
      </c>
      <c r="T8" s="1" t="s">
        <v>4059</v>
      </c>
      <c r="U8" s="1" t="s">
        <v>720</v>
      </c>
      <c r="V8" s="1"/>
      <c r="W8" s="1" t="s">
        <v>4042</v>
      </c>
      <c r="X8" s="1">
        <v>1</v>
      </c>
    </row>
    <row r="9" spans="1:24" x14ac:dyDescent="0.35">
      <c r="A9" s="1" t="s">
        <v>153</v>
      </c>
      <c r="B9" s="1" t="s">
        <v>624</v>
      </c>
      <c r="C9" s="1" t="s">
        <v>4056</v>
      </c>
      <c r="D9" s="1" t="s">
        <v>22</v>
      </c>
      <c r="E9" s="1"/>
      <c r="F9" s="1"/>
      <c r="G9" s="1" t="s">
        <v>2847</v>
      </c>
      <c r="H9" s="1" t="s">
        <v>4057</v>
      </c>
      <c r="I9" s="1"/>
      <c r="J9" s="1"/>
      <c r="K9" s="1" t="s">
        <v>4048</v>
      </c>
      <c r="L9" s="1" t="s">
        <v>3427</v>
      </c>
      <c r="M9" s="1" t="b">
        <v>0</v>
      </c>
      <c r="N9" s="1" t="s">
        <v>119</v>
      </c>
      <c r="O9" s="1" t="s">
        <v>4060</v>
      </c>
      <c r="P9" s="1" t="s">
        <v>693</v>
      </c>
      <c r="Q9" s="1" t="s">
        <v>694</v>
      </c>
      <c r="R9" s="1" t="b">
        <v>0</v>
      </c>
      <c r="S9" s="1" t="s">
        <v>4041</v>
      </c>
      <c r="T9" s="1" t="s">
        <v>4061</v>
      </c>
      <c r="U9" s="1" t="s">
        <v>720</v>
      </c>
      <c r="V9" s="1"/>
      <c r="W9" s="1" t="s">
        <v>4042</v>
      </c>
      <c r="X9" s="1">
        <v>0</v>
      </c>
    </row>
    <row r="10" spans="1:24" x14ac:dyDescent="0.35">
      <c r="A10" s="1" t="s">
        <v>153</v>
      </c>
      <c r="B10" s="1" t="s">
        <v>624</v>
      </c>
      <c r="C10" s="1" t="s">
        <v>773</v>
      </c>
      <c r="D10" s="1" t="s">
        <v>22</v>
      </c>
      <c r="E10" s="1"/>
      <c r="F10" s="1"/>
      <c r="G10" s="1" t="s">
        <v>4038</v>
      </c>
      <c r="H10" s="1" t="s">
        <v>764</v>
      </c>
      <c r="I10" s="1" t="s">
        <v>772</v>
      </c>
      <c r="J10" s="1"/>
      <c r="K10" s="1" t="s">
        <v>4048</v>
      </c>
      <c r="L10" s="1" t="s">
        <v>4043</v>
      </c>
      <c r="M10" s="1" t="b">
        <v>1</v>
      </c>
      <c r="N10" s="1" t="s">
        <v>4062</v>
      </c>
      <c r="O10" s="1" t="s">
        <v>4040</v>
      </c>
      <c r="P10" s="1" t="s">
        <v>693</v>
      </c>
      <c r="Q10" s="1" t="s">
        <v>771</v>
      </c>
      <c r="R10" s="1" t="b">
        <v>1</v>
      </c>
      <c r="S10" s="1" t="s">
        <v>4041</v>
      </c>
      <c r="T10" s="1" t="s">
        <v>774</v>
      </c>
      <c r="U10" s="1" t="s">
        <v>699</v>
      </c>
      <c r="V10" s="1" t="s">
        <v>775</v>
      </c>
      <c r="W10" s="1" t="s">
        <v>4063</v>
      </c>
      <c r="X10" s="1">
        <v>1</v>
      </c>
    </row>
    <row r="11" spans="1:24" x14ac:dyDescent="0.35">
      <c r="A11" s="1" t="s">
        <v>153</v>
      </c>
      <c r="B11" s="1" t="s">
        <v>624</v>
      </c>
      <c r="C11" s="1" t="s">
        <v>779</v>
      </c>
      <c r="D11" s="1" t="s">
        <v>22</v>
      </c>
      <c r="E11" s="1"/>
      <c r="F11" s="1"/>
      <c r="G11" s="1" t="s">
        <v>4038</v>
      </c>
      <c r="H11" s="1" t="s">
        <v>764</v>
      </c>
      <c r="I11" s="1" t="s">
        <v>772</v>
      </c>
      <c r="J11" s="1"/>
      <c r="K11" s="1" t="s">
        <v>4048</v>
      </c>
      <c r="L11" s="1" t="s">
        <v>4043</v>
      </c>
      <c r="M11" s="1" t="b">
        <v>1</v>
      </c>
      <c r="N11" s="1" t="s">
        <v>4064</v>
      </c>
      <c r="O11" s="1" t="s">
        <v>4040</v>
      </c>
      <c r="P11" s="1" t="s">
        <v>693</v>
      </c>
      <c r="Q11" s="1" t="s">
        <v>778</v>
      </c>
      <c r="R11" s="1" t="b">
        <v>1</v>
      </c>
      <c r="S11" s="1" t="s">
        <v>4041</v>
      </c>
      <c r="T11" s="1" t="s">
        <v>780</v>
      </c>
      <c r="U11" s="1" t="s">
        <v>699</v>
      </c>
      <c r="V11" s="1"/>
      <c r="W11" s="1" t="s">
        <v>4042</v>
      </c>
      <c r="X11" s="1">
        <v>1</v>
      </c>
    </row>
    <row r="12" spans="1:24" x14ac:dyDescent="0.35">
      <c r="A12" s="1" t="s">
        <v>153</v>
      </c>
      <c r="B12" s="1" t="s">
        <v>624</v>
      </c>
      <c r="C12" s="1" t="s">
        <v>786</v>
      </c>
      <c r="D12" s="1" t="s">
        <v>22</v>
      </c>
      <c r="E12" s="1"/>
      <c r="F12" s="1"/>
      <c r="G12" s="1" t="s">
        <v>4038</v>
      </c>
      <c r="H12" s="1" t="s">
        <v>631</v>
      </c>
      <c r="I12" s="1"/>
      <c r="J12" s="1"/>
      <c r="K12" s="1" t="s">
        <v>4048</v>
      </c>
      <c r="L12" s="1" t="s">
        <v>3427</v>
      </c>
      <c r="M12" s="1" t="b">
        <v>0</v>
      </c>
      <c r="N12" s="1" t="s">
        <v>4065</v>
      </c>
      <c r="O12" s="1" t="s">
        <v>4066</v>
      </c>
      <c r="P12" s="1" t="s">
        <v>693</v>
      </c>
      <c r="Q12" s="1" t="s">
        <v>694</v>
      </c>
      <c r="R12" s="1" t="b">
        <v>1</v>
      </c>
      <c r="S12" s="1" t="s">
        <v>4041</v>
      </c>
      <c r="T12" s="1" t="s">
        <v>787</v>
      </c>
      <c r="U12" s="1" t="s">
        <v>720</v>
      </c>
      <c r="V12" s="1"/>
      <c r="W12" s="1" t="s">
        <v>4042</v>
      </c>
      <c r="X12" s="1">
        <v>1</v>
      </c>
    </row>
    <row r="13" spans="1:24" x14ac:dyDescent="0.35">
      <c r="A13" s="1" t="s">
        <v>153</v>
      </c>
      <c r="B13" s="1" t="s">
        <v>624</v>
      </c>
      <c r="C13" s="1" t="s">
        <v>791</v>
      </c>
      <c r="D13" s="1" t="s">
        <v>22</v>
      </c>
      <c r="E13" s="1"/>
      <c r="F13" s="1"/>
      <c r="G13" s="1" t="s">
        <v>4038</v>
      </c>
      <c r="H13" s="1" t="s">
        <v>636</v>
      </c>
      <c r="I13" s="1"/>
      <c r="J13" s="1"/>
      <c r="K13" s="1" t="s">
        <v>4048</v>
      </c>
      <c r="L13" s="1" t="s">
        <v>3427</v>
      </c>
      <c r="M13" s="1" t="b">
        <v>0</v>
      </c>
      <c r="N13" s="1" t="s">
        <v>4067</v>
      </c>
      <c r="O13" s="1" t="s">
        <v>4066</v>
      </c>
      <c r="P13" s="1" t="s">
        <v>693</v>
      </c>
      <c r="Q13" s="1" t="s">
        <v>694</v>
      </c>
      <c r="R13" s="1" t="b">
        <v>1</v>
      </c>
      <c r="S13" s="1" t="s">
        <v>4041</v>
      </c>
      <c r="T13" s="1" t="s">
        <v>792</v>
      </c>
      <c r="U13" s="1" t="s">
        <v>720</v>
      </c>
      <c r="V13" s="1"/>
      <c r="W13" s="1" t="s">
        <v>4042</v>
      </c>
      <c r="X13" s="1">
        <v>1</v>
      </c>
    </row>
    <row r="14" spans="1:24" x14ac:dyDescent="0.35">
      <c r="A14" s="1" t="s">
        <v>153</v>
      </c>
      <c r="B14" s="1" t="s">
        <v>624</v>
      </c>
      <c r="C14" s="1" t="s">
        <v>794</v>
      </c>
      <c r="D14" s="1" t="s">
        <v>22</v>
      </c>
      <c r="E14" s="1"/>
      <c r="F14" s="1"/>
      <c r="G14" s="1" t="s">
        <v>4038</v>
      </c>
      <c r="H14" s="1" t="s">
        <v>637</v>
      </c>
      <c r="I14" s="1"/>
      <c r="J14" s="1"/>
      <c r="K14" s="1" t="s">
        <v>4048</v>
      </c>
      <c r="L14" s="1" t="s">
        <v>3427</v>
      </c>
      <c r="M14" s="1" t="b">
        <v>0</v>
      </c>
      <c r="N14" s="1" t="s">
        <v>4068</v>
      </c>
      <c r="O14" s="1" t="s">
        <v>4066</v>
      </c>
      <c r="P14" s="1" t="s">
        <v>693</v>
      </c>
      <c r="Q14" s="1" t="s">
        <v>694</v>
      </c>
      <c r="R14" s="1" t="b">
        <v>1</v>
      </c>
      <c r="S14" s="1" t="s">
        <v>4041</v>
      </c>
      <c r="T14" s="1" t="s">
        <v>795</v>
      </c>
      <c r="U14" s="1" t="s">
        <v>720</v>
      </c>
      <c r="V14" s="1"/>
      <c r="W14" s="1" t="s">
        <v>4042</v>
      </c>
      <c r="X14" s="1">
        <v>1</v>
      </c>
    </row>
    <row r="15" spans="1:24" x14ac:dyDescent="0.35">
      <c r="A15" s="1" t="s">
        <v>153</v>
      </c>
      <c r="B15" s="1" t="s">
        <v>624</v>
      </c>
      <c r="C15" s="1" t="s">
        <v>797</v>
      </c>
      <c r="D15" s="1" t="s">
        <v>22</v>
      </c>
      <c r="E15" s="1"/>
      <c r="F15" s="1"/>
      <c r="G15" s="1" t="s">
        <v>4038</v>
      </c>
      <c r="H15" s="1" t="s">
        <v>640</v>
      </c>
      <c r="I15" s="1"/>
      <c r="J15" s="1"/>
      <c r="K15" s="1" t="s">
        <v>4048</v>
      </c>
      <c r="L15" s="1" t="s">
        <v>3427</v>
      </c>
      <c r="M15" s="1" t="b">
        <v>0</v>
      </c>
      <c r="N15" s="1" t="s">
        <v>4069</v>
      </c>
      <c r="O15" s="1" t="s">
        <v>4066</v>
      </c>
      <c r="P15" s="1" t="s">
        <v>693</v>
      </c>
      <c r="Q15" s="1" t="s">
        <v>694</v>
      </c>
      <c r="R15" s="1" t="b">
        <v>1</v>
      </c>
      <c r="S15" s="1" t="s">
        <v>4041</v>
      </c>
      <c r="T15" s="1" t="s">
        <v>798</v>
      </c>
      <c r="U15" s="1" t="s">
        <v>720</v>
      </c>
      <c r="V15" s="1"/>
      <c r="W15" s="1" t="s">
        <v>4042</v>
      </c>
      <c r="X15" s="1">
        <v>1</v>
      </c>
    </row>
    <row r="16" spans="1:24" x14ac:dyDescent="0.35">
      <c r="A16" s="1" t="s">
        <v>153</v>
      </c>
      <c r="B16" s="1" t="s">
        <v>624</v>
      </c>
      <c r="C16" s="1" t="s">
        <v>886</v>
      </c>
      <c r="D16" s="1" t="s">
        <v>22</v>
      </c>
      <c r="E16" s="1"/>
      <c r="F16" s="1"/>
      <c r="G16" s="1" t="s">
        <v>4038</v>
      </c>
      <c r="H16" s="1" t="s">
        <v>881</v>
      </c>
      <c r="I16" s="1"/>
      <c r="J16" s="1"/>
      <c r="K16" s="1" t="s">
        <v>4048</v>
      </c>
      <c r="L16" s="1" t="s">
        <v>3427</v>
      </c>
      <c r="M16" s="1" t="b">
        <v>0</v>
      </c>
      <c r="N16" s="1" t="s">
        <v>4070</v>
      </c>
      <c r="O16" s="1" t="s">
        <v>4071</v>
      </c>
      <c r="P16" s="1" t="s">
        <v>693</v>
      </c>
      <c r="Q16" s="1" t="s">
        <v>694</v>
      </c>
      <c r="R16" s="1" t="b">
        <v>1</v>
      </c>
      <c r="S16" s="1" t="s">
        <v>4041</v>
      </c>
      <c r="T16" s="1" t="s">
        <v>887</v>
      </c>
      <c r="U16" s="1" t="s">
        <v>720</v>
      </c>
      <c r="V16" s="1"/>
      <c r="W16" s="1" t="s">
        <v>4042</v>
      </c>
      <c r="X16" s="1">
        <v>1</v>
      </c>
    </row>
    <row r="17" spans="1:24" x14ac:dyDescent="0.35">
      <c r="A17" s="1" t="s">
        <v>153</v>
      </c>
      <c r="B17" s="1" t="s">
        <v>624</v>
      </c>
      <c r="C17" s="1" t="s">
        <v>898</v>
      </c>
      <c r="D17" s="1" t="s">
        <v>22</v>
      </c>
      <c r="E17" s="1"/>
      <c r="F17" s="1"/>
      <c r="G17" s="1" t="s">
        <v>4038</v>
      </c>
      <c r="H17" s="1" t="s">
        <v>894</v>
      </c>
      <c r="I17" s="1"/>
      <c r="J17" s="1"/>
      <c r="K17" s="1" t="s">
        <v>4048</v>
      </c>
      <c r="L17" s="1" t="s">
        <v>3427</v>
      </c>
      <c r="M17" s="1" t="b">
        <v>0</v>
      </c>
      <c r="N17" s="1" t="s">
        <v>4072</v>
      </c>
      <c r="O17" s="1" t="s">
        <v>4071</v>
      </c>
      <c r="P17" s="1" t="s">
        <v>693</v>
      </c>
      <c r="Q17" s="1" t="s">
        <v>694</v>
      </c>
      <c r="R17" s="1" t="b">
        <v>1</v>
      </c>
      <c r="S17" s="1" t="s">
        <v>4041</v>
      </c>
      <c r="T17" s="1" t="s">
        <v>899</v>
      </c>
      <c r="U17" s="1" t="s">
        <v>720</v>
      </c>
      <c r="V17" s="1"/>
      <c r="W17" s="1" t="s">
        <v>4042</v>
      </c>
      <c r="X17" s="1">
        <v>1</v>
      </c>
    </row>
    <row r="18" spans="1:24" x14ac:dyDescent="0.35">
      <c r="A18" s="1" t="s">
        <v>153</v>
      </c>
      <c r="B18" s="1" t="s">
        <v>624</v>
      </c>
      <c r="C18" s="1" t="s">
        <v>4073</v>
      </c>
      <c r="D18" s="1" t="s">
        <v>22</v>
      </c>
      <c r="E18" s="1"/>
      <c r="F18" s="1"/>
      <c r="G18" s="1" t="s">
        <v>2847</v>
      </c>
      <c r="H18" s="1" t="s">
        <v>4074</v>
      </c>
      <c r="I18" s="1"/>
      <c r="J18" s="1"/>
      <c r="K18" s="1" t="s">
        <v>4048</v>
      </c>
      <c r="L18" s="1" t="s">
        <v>3427</v>
      </c>
      <c r="M18" s="1" t="b">
        <v>0</v>
      </c>
      <c r="N18" s="1" t="s">
        <v>119</v>
      </c>
      <c r="O18" s="1" t="s">
        <v>4075</v>
      </c>
      <c r="P18" s="1" t="s">
        <v>693</v>
      </c>
      <c r="Q18" s="1" t="s">
        <v>694</v>
      </c>
      <c r="R18" s="1" t="b">
        <v>1</v>
      </c>
      <c r="S18" s="1" t="s">
        <v>4041</v>
      </c>
      <c r="T18" s="1" t="s">
        <v>4076</v>
      </c>
      <c r="U18" s="1" t="s">
        <v>720</v>
      </c>
      <c r="V18" s="1"/>
      <c r="W18" s="1" t="s">
        <v>4042</v>
      </c>
      <c r="X18" s="1">
        <v>1</v>
      </c>
    </row>
    <row r="19" spans="1:24" x14ac:dyDescent="0.35">
      <c r="A19" s="1" t="s">
        <v>153</v>
      </c>
      <c r="B19" s="1" t="s">
        <v>624</v>
      </c>
      <c r="C19" s="1" t="s">
        <v>4073</v>
      </c>
      <c r="D19" s="1" t="s">
        <v>22</v>
      </c>
      <c r="E19" s="1"/>
      <c r="F19" s="1"/>
      <c r="G19" s="1" t="s">
        <v>2847</v>
      </c>
      <c r="H19" s="1" t="s">
        <v>4074</v>
      </c>
      <c r="I19" s="1"/>
      <c r="J19" s="1"/>
      <c r="K19" s="1" t="s">
        <v>4048</v>
      </c>
      <c r="L19" s="1" t="s">
        <v>3427</v>
      </c>
      <c r="M19" s="1" t="b">
        <v>0</v>
      </c>
      <c r="N19" s="1" t="s">
        <v>119</v>
      </c>
      <c r="O19" s="1" t="s">
        <v>4077</v>
      </c>
      <c r="P19" s="1" t="s">
        <v>693</v>
      </c>
      <c r="Q19" s="1" t="s">
        <v>694</v>
      </c>
      <c r="R19" s="1" t="b">
        <v>0</v>
      </c>
      <c r="S19" s="1" t="s">
        <v>4041</v>
      </c>
      <c r="T19" s="1" t="s">
        <v>4078</v>
      </c>
      <c r="U19" s="1" t="s">
        <v>720</v>
      </c>
      <c r="V19" s="1"/>
      <c r="W19" s="1" t="s">
        <v>4042</v>
      </c>
      <c r="X19" s="1">
        <v>0</v>
      </c>
    </row>
    <row r="20" spans="1:24" x14ac:dyDescent="0.35">
      <c r="A20" s="1" t="s">
        <v>153</v>
      </c>
      <c r="B20" s="1" t="s">
        <v>624</v>
      </c>
      <c r="C20" s="1" t="s">
        <v>4079</v>
      </c>
      <c r="D20" s="1" t="s">
        <v>22</v>
      </c>
      <c r="E20" s="1"/>
      <c r="F20" s="1"/>
      <c r="G20" s="1" t="s">
        <v>2847</v>
      </c>
      <c r="H20" s="1" t="s">
        <v>4080</v>
      </c>
      <c r="I20" s="1"/>
      <c r="J20" s="1"/>
      <c r="K20" s="1" t="s">
        <v>4048</v>
      </c>
      <c r="L20" s="1" t="s">
        <v>3427</v>
      </c>
      <c r="M20" s="1" t="b">
        <v>0</v>
      </c>
      <c r="N20" s="1" t="s">
        <v>119</v>
      </c>
      <c r="O20" s="1" t="s">
        <v>4081</v>
      </c>
      <c r="P20" s="1" t="s">
        <v>693</v>
      </c>
      <c r="Q20" s="1" t="s">
        <v>694</v>
      </c>
      <c r="R20" s="1" t="b">
        <v>1</v>
      </c>
      <c r="S20" s="1" t="s">
        <v>4041</v>
      </c>
      <c r="T20" s="1" t="s">
        <v>4082</v>
      </c>
      <c r="U20" s="1" t="s">
        <v>720</v>
      </c>
      <c r="V20" s="1"/>
      <c r="W20" s="1" t="s">
        <v>4042</v>
      </c>
      <c r="X20" s="1">
        <v>1</v>
      </c>
    </row>
    <row r="21" spans="1:24" x14ac:dyDescent="0.35">
      <c r="A21" s="1" t="s">
        <v>153</v>
      </c>
      <c r="B21" s="1" t="s">
        <v>624</v>
      </c>
      <c r="C21" s="1" t="s">
        <v>4079</v>
      </c>
      <c r="D21" s="1" t="s">
        <v>22</v>
      </c>
      <c r="E21" s="1"/>
      <c r="F21" s="1"/>
      <c r="G21" s="1" t="s">
        <v>2847</v>
      </c>
      <c r="H21" s="1" t="s">
        <v>4080</v>
      </c>
      <c r="I21" s="1"/>
      <c r="J21" s="1"/>
      <c r="K21" s="1" t="s">
        <v>4048</v>
      </c>
      <c r="L21" s="1" t="s">
        <v>3427</v>
      </c>
      <c r="M21" s="1" t="b">
        <v>0</v>
      </c>
      <c r="N21" s="1" t="s">
        <v>119</v>
      </c>
      <c r="O21" s="1" t="s">
        <v>4083</v>
      </c>
      <c r="P21" s="1" t="s">
        <v>693</v>
      </c>
      <c r="Q21" s="1" t="s">
        <v>694</v>
      </c>
      <c r="R21" s="1" t="b">
        <v>0</v>
      </c>
      <c r="S21" s="1" t="s">
        <v>4041</v>
      </c>
      <c r="T21" s="1" t="s">
        <v>4084</v>
      </c>
      <c r="U21" s="1" t="s">
        <v>720</v>
      </c>
      <c r="V21" s="1"/>
      <c r="W21" s="1" t="s">
        <v>4042</v>
      </c>
      <c r="X21" s="1">
        <v>0</v>
      </c>
    </row>
    <row r="22" spans="1:24" x14ac:dyDescent="0.35">
      <c r="A22" s="1" t="s">
        <v>153</v>
      </c>
      <c r="B22" s="1" t="s">
        <v>624</v>
      </c>
      <c r="C22" s="1" t="s">
        <v>4079</v>
      </c>
      <c r="D22" s="1" t="s">
        <v>22</v>
      </c>
      <c r="E22" s="1"/>
      <c r="F22" s="1"/>
      <c r="G22" s="1" t="s">
        <v>2847</v>
      </c>
      <c r="H22" s="1" t="s">
        <v>4080</v>
      </c>
      <c r="I22" s="1"/>
      <c r="J22" s="1"/>
      <c r="K22" s="1" t="s">
        <v>4048</v>
      </c>
      <c r="L22" s="1" t="s">
        <v>3427</v>
      </c>
      <c r="M22" s="1" t="b">
        <v>0</v>
      </c>
      <c r="N22" s="1" t="s">
        <v>119</v>
      </c>
      <c r="O22" s="1" t="s">
        <v>4085</v>
      </c>
      <c r="P22" s="1" t="s">
        <v>693</v>
      </c>
      <c r="Q22" s="1" t="s">
        <v>694</v>
      </c>
      <c r="R22" s="1" t="b">
        <v>0</v>
      </c>
      <c r="S22" s="1" t="s">
        <v>4041</v>
      </c>
      <c r="T22" s="1" t="s">
        <v>4086</v>
      </c>
      <c r="U22" s="1" t="s">
        <v>720</v>
      </c>
      <c r="V22" s="1"/>
      <c r="W22" s="1" t="s">
        <v>4042</v>
      </c>
      <c r="X22" s="1">
        <v>0</v>
      </c>
    </row>
    <row r="23" spans="1:24" x14ac:dyDescent="0.35">
      <c r="A23" s="1" t="s">
        <v>153</v>
      </c>
      <c r="B23" s="1" t="s">
        <v>624</v>
      </c>
      <c r="C23" s="1" t="s">
        <v>4087</v>
      </c>
      <c r="D23" s="1" t="s">
        <v>22</v>
      </c>
      <c r="E23" s="1"/>
      <c r="F23" s="1"/>
      <c r="G23" s="1" t="s">
        <v>2847</v>
      </c>
      <c r="H23" s="1" t="s">
        <v>4088</v>
      </c>
      <c r="I23" s="1"/>
      <c r="J23" s="1"/>
      <c r="K23" s="1" t="s">
        <v>4048</v>
      </c>
      <c r="L23" s="1" t="s">
        <v>3427</v>
      </c>
      <c r="M23" s="1" t="b">
        <v>0</v>
      </c>
      <c r="N23" s="1" t="s">
        <v>119</v>
      </c>
      <c r="O23" s="1" t="s">
        <v>4089</v>
      </c>
      <c r="P23" s="1" t="s">
        <v>693</v>
      </c>
      <c r="Q23" s="1" t="s">
        <v>849</v>
      </c>
      <c r="R23" s="1" t="b">
        <v>1</v>
      </c>
      <c r="S23" s="1" t="s">
        <v>4041</v>
      </c>
      <c r="T23" s="1" t="s">
        <v>4090</v>
      </c>
      <c r="U23" s="1" t="s">
        <v>720</v>
      </c>
      <c r="V23" s="1"/>
      <c r="W23" s="1" t="s">
        <v>4042</v>
      </c>
      <c r="X23" s="1">
        <v>1</v>
      </c>
    </row>
    <row r="24" spans="1:24" x14ac:dyDescent="0.35">
      <c r="A24" s="1" t="s">
        <v>153</v>
      </c>
      <c r="B24" s="1" t="s">
        <v>624</v>
      </c>
      <c r="C24" s="1" t="s">
        <v>4091</v>
      </c>
      <c r="D24" s="1" t="s">
        <v>22</v>
      </c>
      <c r="E24" s="1"/>
      <c r="F24" s="1"/>
      <c r="G24" s="1" t="s">
        <v>2847</v>
      </c>
      <c r="H24" s="1" t="s">
        <v>4092</v>
      </c>
      <c r="I24" s="1"/>
      <c r="J24" s="1"/>
      <c r="K24" s="1" t="s">
        <v>4048</v>
      </c>
      <c r="L24" s="1" t="s">
        <v>3427</v>
      </c>
      <c r="M24" s="1" t="b">
        <v>0</v>
      </c>
      <c r="N24" s="1" t="s">
        <v>119</v>
      </c>
      <c r="O24" s="1" t="s">
        <v>4093</v>
      </c>
      <c r="P24" s="1" t="s">
        <v>693</v>
      </c>
      <c r="Q24" s="1" t="s">
        <v>694</v>
      </c>
      <c r="R24" s="1" t="b">
        <v>1</v>
      </c>
      <c r="S24" s="1" t="s">
        <v>4041</v>
      </c>
      <c r="T24" s="1" t="s">
        <v>4094</v>
      </c>
      <c r="U24" s="1" t="s">
        <v>720</v>
      </c>
      <c r="V24" s="1"/>
      <c r="W24" s="1" t="s">
        <v>4042</v>
      </c>
      <c r="X24" s="1">
        <v>1</v>
      </c>
    </row>
    <row r="25" spans="1:24" x14ac:dyDescent="0.35">
      <c r="A25" s="1" t="s">
        <v>153</v>
      </c>
      <c r="B25" s="1" t="s">
        <v>624</v>
      </c>
      <c r="C25" s="1" t="s">
        <v>4095</v>
      </c>
      <c r="D25" s="1" t="s">
        <v>22</v>
      </c>
      <c r="E25" s="1"/>
      <c r="F25" s="1"/>
      <c r="G25" s="1" t="s">
        <v>2847</v>
      </c>
      <c r="H25" s="1" t="s">
        <v>4096</v>
      </c>
      <c r="I25" s="1"/>
      <c r="J25" s="1"/>
      <c r="K25" s="1" t="s">
        <v>4048</v>
      </c>
      <c r="L25" s="1" t="s">
        <v>3427</v>
      </c>
      <c r="M25" s="1" t="b">
        <v>0</v>
      </c>
      <c r="N25" s="1" t="s">
        <v>119</v>
      </c>
      <c r="O25" s="1" t="s">
        <v>4097</v>
      </c>
      <c r="P25" s="1" t="s">
        <v>693</v>
      </c>
      <c r="Q25" s="1" t="s">
        <v>771</v>
      </c>
      <c r="R25" s="1" t="b">
        <v>1</v>
      </c>
      <c r="S25" s="1" t="s">
        <v>4041</v>
      </c>
      <c r="T25" s="1" t="s">
        <v>4098</v>
      </c>
      <c r="U25" s="1" t="s">
        <v>720</v>
      </c>
      <c r="V25" s="1"/>
      <c r="W25" s="1" t="s">
        <v>4042</v>
      </c>
      <c r="X25" s="1">
        <v>1</v>
      </c>
    </row>
    <row r="26" spans="1:24" x14ac:dyDescent="0.35">
      <c r="A26" s="1" t="s">
        <v>153</v>
      </c>
      <c r="B26" s="1" t="s">
        <v>624</v>
      </c>
      <c r="C26" s="1" t="s">
        <v>4099</v>
      </c>
      <c r="D26" s="1" t="s">
        <v>22</v>
      </c>
      <c r="E26" s="1"/>
      <c r="F26" s="1"/>
      <c r="G26" s="1" t="s">
        <v>2847</v>
      </c>
      <c r="H26" s="1" t="s">
        <v>4100</v>
      </c>
      <c r="I26" s="1"/>
      <c r="J26" s="1"/>
      <c r="K26" s="1" t="s">
        <v>4048</v>
      </c>
      <c r="L26" s="1" t="s">
        <v>3427</v>
      </c>
      <c r="M26" s="1" t="b">
        <v>0</v>
      </c>
      <c r="N26" s="1" t="s">
        <v>119</v>
      </c>
      <c r="O26" s="1" t="s">
        <v>4101</v>
      </c>
      <c r="P26" s="1" t="s">
        <v>693</v>
      </c>
      <c r="Q26" s="1" t="s">
        <v>694</v>
      </c>
      <c r="R26" s="1" t="b">
        <v>1</v>
      </c>
      <c r="S26" s="1" t="s">
        <v>4041</v>
      </c>
      <c r="T26" s="1" t="s">
        <v>4102</v>
      </c>
      <c r="U26" s="1" t="s">
        <v>720</v>
      </c>
      <c r="V26" s="1"/>
      <c r="W26" s="1" t="s">
        <v>4042</v>
      </c>
      <c r="X26" s="1">
        <v>1</v>
      </c>
    </row>
    <row r="27" spans="1:24" x14ac:dyDescent="0.35">
      <c r="A27" s="1" t="s">
        <v>153</v>
      </c>
      <c r="B27" s="1" t="s">
        <v>624</v>
      </c>
      <c r="C27" s="1" t="s">
        <v>4103</v>
      </c>
      <c r="D27" s="1" t="s">
        <v>22</v>
      </c>
      <c r="E27" s="1"/>
      <c r="F27" s="1"/>
      <c r="G27" s="1" t="s">
        <v>2847</v>
      </c>
      <c r="H27" s="1" t="s">
        <v>4104</v>
      </c>
      <c r="I27" s="1"/>
      <c r="J27" s="1"/>
      <c r="K27" s="1" t="s">
        <v>4048</v>
      </c>
      <c r="L27" s="1" t="s">
        <v>3427</v>
      </c>
      <c r="M27" s="1" t="b">
        <v>0</v>
      </c>
      <c r="N27" s="1" t="s">
        <v>119</v>
      </c>
      <c r="O27" s="1" t="s">
        <v>4105</v>
      </c>
      <c r="P27" s="1" t="s">
        <v>693</v>
      </c>
      <c r="Q27" s="1" t="s">
        <v>778</v>
      </c>
      <c r="R27" s="1" t="b">
        <v>1</v>
      </c>
      <c r="S27" s="1" t="s">
        <v>4041</v>
      </c>
      <c r="T27" s="1" t="s">
        <v>4106</v>
      </c>
      <c r="U27" s="1" t="s">
        <v>720</v>
      </c>
      <c r="V27" s="1"/>
      <c r="W27" s="1" t="s">
        <v>4042</v>
      </c>
      <c r="X27" s="1">
        <v>1</v>
      </c>
    </row>
    <row r="28" spans="1:24" x14ac:dyDescent="0.35">
      <c r="A28" s="1" t="s">
        <v>153</v>
      </c>
      <c r="B28" s="1" t="s">
        <v>624</v>
      </c>
      <c r="C28" s="1" t="s">
        <v>4107</v>
      </c>
      <c r="D28" s="1" t="s">
        <v>22</v>
      </c>
      <c r="E28" s="1"/>
      <c r="F28" s="1"/>
      <c r="G28" s="1" t="s">
        <v>2847</v>
      </c>
      <c r="H28" s="1" t="s">
        <v>4108</v>
      </c>
      <c r="I28" s="1"/>
      <c r="J28" s="1"/>
      <c r="K28" s="1" t="s">
        <v>4048</v>
      </c>
      <c r="L28" s="1" t="s">
        <v>3427</v>
      </c>
      <c r="M28" s="1" t="b">
        <v>0</v>
      </c>
      <c r="N28" s="1" t="s">
        <v>119</v>
      </c>
      <c r="O28" s="1" t="s">
        <v>4109</v>
      </c>
      <c r="P28" s="1" t="s">
        <v>693</v>
      </c>
      <c r="Q28" s="1" t="s">
        <v>694</v>
      </c>
      <c r="R28" s="1" t="b">
        <v>1</v>
      </c>
      <c r="S28" s="1" t="s">
        <v>4041</v>
      </c>
      <c r="T28" s="1" t="s">
        <v>4110</v>
      </c>
      <c r="U28" s="1" t="s">
        <v>720</v>
      </c>
      <c r="V28" s="1"/>
      <c r="W28" s="1" t="s">
        <v>4042</v>
      </c>
      <c r="X28" s="1">
        <v>1</v>
      </c>
    </row>
    <row r="29" spans="1:24" x14ac:dyDescent="0.35">
      <c r="A29" s="1" t="s">
        <v>153</v>
      </c>
      <c r="B29" s="1" t="s">
        <v>624</v>
      </c>
      <c r="C29" s="1" t="s">
        <v>4111</v>
      </c>
      <c r="D29" s="1" t="s">
        <v>22</v>
      </c>
      <c r="E29" s="1"/>
      <c r="F29" s="1"/>
      <c r="G29" s="1" t="s">
        <v>2847</v>
      </c>
      <c r="H29" s="1" t="s">
        <v>4112</v>
      </c>
      <c r="I29" s="1"/>
      <c r="J29" s="1"/>
      <c r="K29" s="1" t="s">
        <v>4048</v>
      </c>
      <c r="L29" s="1" t="s">
        <v>3427</v>
      </c>
      <c r="M29" s="1" t="b">
        <v>0</v>
      </c>
      <c r="N29" s="1" t="s">
        <v>119</v>
      </c>
      <c r="O29" s="1" t="s">
        <v>4113</v>
      </c>
      <c r="P29" s="1" t="s">
        <v>693</v>
      </c>
      <c r="Q29" s="1" t="s">
        <v>694</v>
      </c>
      <c r="R29" s="1" t="b">
        <v>1</v>
      </c>
      <c r="S29" s="1" t="s">
        <v>4041</v>
      </c>
      <c r="T29" s="1" t="s">
        <v>4114</v>
      </c>
      <c r="U29" s="1" t="s">
        <v>720</v>
      </c>
      <c r="V29" s="1"/>
      <c r="W29" s="1" t="s">
        <v>4042</v>
      </c>
      <c r="X29" s="1">
        <v>1</v>
      </c>
    </row>
    <row r="30" spans="1:24" x14ac:dyDescent="0.35">
      <c r="A30" s="1" t="s">
        <v>153</v>
      </c>
      <c r="B30" s="1" t="s">
        <v>624</v>
      </c>
      <c r="C30" s="1" t="s">
        <v>4115</v>
      </c>
      <c r="D30" s="1" t="s">
        <v>22</v>
      </c>
      <c r="E30" s="1"/>
      <c r="F30" s="1"/>
      <c r="G30" s="1" t="s">
        <v>2847</v>
      </c>
      <c r="H30" s="1" t="s">
        <v>4116</v>
      </c>
      <c r="I30" s="1"/>
      <c r="J30" s="1"/>
      <c r="K30" s="1" t="s">
        <v>4048</v>
      </c>
      <c r="L30" s="1" t="s">
        <v>3427</v>
      </c>
      <c r="M30" s="1" t="b">
        <v>0</v>
      </c>
      <c r="N30" s="1" t="s">
        <v>119</v>
      </c>
      <c r="O30" s="1" t="s">
        <v>4117</v>
      </c>
      <c r="P30" s="1" t="s">
        <v>693</v>
      </c>
      <c r="Q30" s="1" t="s">
        <v>694</v>
      </c>
      <c r="R30" s="1" t="b">
        <v>1</v>
      </c>
      <c r="S30" s="1" t="s">
        <v>4041</v>
      </c>
      <c r="T30" s="1" t="s">
        <v>4118</v>
      </c>
      <c r="U30" s="1" t="s">
        <v>720</v>
      </c>
      <c r="V30" s="1"/>
      <c r="W30" s="1" t="s">
        <v>4042</v>
      </c>
      <c r="X30" s="1">
        <v>1</v>
      </c>
    </row>
    <row r="31" spans="1:24" x14ac:dyDescent="0.35">
      <c r="A31" s="1" t="s">
        <v>153</v>
      </c>
      <c r="B31" s="1" t="s">
        <v>624</v>
      </c>
      <c r="C31" s="1" t="s">
        <v>4119</v>
      </c>
      <c r="D31" s="1" t="s">
        <v>22</v>
      </c>
      <c r="E31" s="1"/>
      <c r="F31" s="1"/>
      <c r="G31" s="1" t="s">
        <v>2847</v>
      </c>
      <c r="H31" s="1" t="s">
        <v>4120</v>
      </c>
      <c r="I31" s="1"/>
      <c r="J31" s="1"/>
      <c r="K31" s="1" t="s">
        <v>4048</v>
      </c>
      <c r="L31" s="1" t="s">
        <v>3427</v>
      </c>
      <c r="M31" s="1" t="b">
        <v>0</v>
      </c>
      <c r="N31" s="1" t="s">
        <v>119</v>
      </c>
      <c r="O31" s="1" t="s">
        <v>4121</v>
      </c>
      <c r="P31" s="1" t="s">
        <v>693</v>
      </c>
      <c r="Q31" s="1" t="s">
        <v>694</v>
      </c>
      <c r="R31" s="1" t="b">
        <v>1</v>
      </c>
      <c r="S31" s="1" t="s">
        <v>4041</v>
      </c>
      <c r="T31" s="1" t="s">
        <v>4122</v>
      </c>
      <c r="U31" s="1" t="s">
        <v>720</v>
      </c>
      <c r="V31" s="1"/>
      <c r="W31" s="1" t="s">
        <v>4042</v>
      </c>
      <c r="X31" s="1">
        <v>1</v>
      </c>
    </row>
    <row r="32" spans="1:24" x14ac:dyDescent="0.35">
      <c r="A32" s="1" t="s">
        <v>153</v>
      </c>
      <c r="B32" s="1" t="s">
        <v>624</v>
      </c>
      <c r="C32" s="1" t="s">
        <v>4123</v>
      </c>
      <c r="D32" s="1" t="s">
        <v>22</v>
      </c>
      <c r="E32" s="1"/>
      <c r="F32" s="1"/>
      <c r="G32" s="1" t="s">
        <v>2847</v>
      </c>
      <c r="H32" s="1" t="s">
        <v>4124</v>
      </c>
      <c r="I32" s="1"/>
      <c r="J32" s="1"/>
      <c r="K32" s="1" t="s">
        <v>4048</v>
      </c>
      <c r="L32" s="1" t="s">
        <v>3427</v>
      </c>
      <c r="M32" s="1" t="b">
        <v>0</v>
      </c>
      <c r="N32" s="1" t="s">
        <v>119</v>
      </c>
      <c r="O32" s="1" t="s">
        <v>4125</v>
      </c>
      <c r="P32" s="1" t="s">
        <v>693</v>
      </c>
      <c r="Q32" s="1" t="s">
        <v>694</v>
      </c>
      <c r="R32" s="1" t="b">
        <v>1</v>
      </c>
      <c r="S32" s="1" t="s">
        <v>4041</v>
      </c>
      <c r="T32" s="1" t="s">
        <v>4126</v>
      </c>
      <c r="U32" s="1" t="s">
        <v>720</v>
      </c>
      <c r="V32" s="1"/>
      <c r="W32" s="1" t="s">
        <v>4042</v>
      </c>
      <c r="X32" s="1">
        <v>1</v>
      </c>
    </row>
    <row r="33" spans="1:24" x14ac:dyDescent="0.35">
      <c r="A33" s="1" t="s">
        <v>153</v>
      </c>
      <c r="B33" s="1" t="s">
        <v>624</v>
      </c>
      <c r="C33" s="1" t="s">
        <v>4127</v>
      </c>
      <c r="D33" s="1" t="s">
        <v>22</v>
      </c>
      <c r="E33" s="1"/>
      <c r="F33" s="1"/>
      <c r="G33" s="1" t="s">
        <v>2847</v>
      </c>
      <c r="H33" s="1" t="s">
        <v>4128</v>
      </c>
      <c r="I33" s="1"/>
      <c r="J33" s="1"/>
      <c r="K33" s="1" t="s">
        <v>4048</v>
      </c>
      <c r="L33" s="1" t="s">
        <v>3427</v>
      </c>
      <c r="M33" s="1" t="b">
        <v>0</v>
      </c>
      <c r="N33" s="1" t="s">
        <v>119</v>
      </c>
      <c r="O33" s="1" t="s">
        <v>4129</v>
      </c>
      <c r="P33" s="1" t="s">
        <v>693</v>
      </c>
      <c r="Q33" s="1" t="s">
        <v>694</v>
      </c>
      <c r="R33" s="1" t="b">
        <v>1</v>
      </c>
      <c r="S33" s="1" t="s">
        <v>4041</v>
      </c>
      <c r="T33" s="1" t="s">
        <v>4130</v>
      </c>
      <c r="U33" s="1" t="s">
        <v>720</v>
      </c>
      <c r="V33" s="1"/>
      <c r="W33" s="1" t="s">
        <v>4042</v>
      </c>
      <c r="X33" s="1">
        <v>1</v>
      </c>
    </row>
    <row r="34" spans="1:24" x14ac:dyDescent="0.35">
      <c r="A34" s="1" t="s">
        <v>153</v>
      </c>
      <c r="B34" s="1" t="s">
        <v>624</v>
      </c>
      <c r="C34" s="1" t="s">
        <v>4131</v>
      </c>
      <c r="D34" s="1" t="s">
        <v>22</v>
      </c>
      <c r="E34" s="1"/>
      <c r="F34" s="1"/>
      <c r="G34" s="1" t="s">
        <v>2847</v>
      </c>
      <c r="H34" s="1" t="s">
        <v>4132</v>
      </c>
      <c r="I34" s="1"/>
      <c r="J34" s="1"/>
      <c r="K34" s="1" t="s">
        <v>4048</v>
      </c>
      <c r="L34" s="1" t="s">
        <v>3427</v>
      </c>
      <c r="M34" s="1" t="b">
        <v>0</v>
      </c>
      <c r="N34" s="1" t="s">
        <v>119</v>
      </c>
      <c r="O34" s="1" t="s">
        <v>4133</v>
      </c>
      <c r="P34" s="1" t="s">
        <v>693</v>
      </c>
      <c r="Q34" s="1" t="s">
        <v>694</v>
      </c>
      <c r="R34" s="1" t="b">
        <v>1</v>
      </c>
      <c r="S34" s="1" t="s">
        <v>4041</v>
      </c>
      <c r="T34" s="1" t="s">
        <v>4134</v>
      </c>
      <c r="U34" s="1" t="s">
        <v>720</v>
      </c>
      <c r="V34" s="1"/>
      <c r="W34" s="1" t="s">
        <v>4042</v>
      </c>
      <c r="X34" s="1">
        <v>1</v>
      </c>
    </row>
    <row r="35" spans="1:24" x14ac:dyDescent="0.35">
      <c r="A35" s="1" t="s">
        <v>153</v>
      </c>
      <c r="B35" s="1" t="s">
        <v>624</v>
      </c>
      <c r="C35" s="1" t="s">
        <v>802</v>
      </c>
      <c r="D35" s="1" t="s">
        <v>22</v>
      </c>
      <c r="E35" s="1"/>
      <c r="F35" s="1"/>
      <c r="G35" s="1" t="s">
        <v>4038</v>
      </c>
      <c r="H35" s="1" t="s">
        <v>799</v>
      </c>
      <c r="I35" s="1" t="s">
        <v>801</v>
      </c>
      <c r="J35" s="1"/>
      <c r="K35" s="1" t="s">
        <v>4048</v>
      </c>
      <c r="L35" s="1" t="s">
        <v>3427</v>
      </c>
      <c r="M35" s="1" t="b">
        <v>0</v>
      </c>
      <c r="N35" s="1" t="s">
        <v>4135</v>
      </c>
      <c r="O35" s="1" t="s">
        <v>4040</v>
      </c>
      <c r="P35" s="1" t="s">
        <v>693</v>
      </c>
      <c r="Q35" s="1" t="s">
        <v>694</v>
      </c>
      <c r="R35" s="1" t="b">
        <v>1</v>
      </c>
      <c r="S35" s="1" t="s">
        <v>4041</v>
      </c>
      <c r="T35" s="1" t="s">
        <v>803</v>
      </c>
      <c r="U35" s="1" t="s">
        <v>699</v>
      </c>
      <c r="V35" s="1"/>
      <c r="W35" s="1" t="s">
        <v>4042</v>
      </c>
      <c r="X35" s="1">
        <v>1</v>
      </c>
    </row>
    <row r="36" spans="1:24" x14ac:dyDescent="0.35">
      <c r="A36" s="1" t="s">
        <v>153</v>
      </c>
      <c r="B36" s="1" t="s">
        <v>624</v>
      </c>
      <c r="C36" s="1" t="s">
        <v>708</v>
      </c>
      <c r="D36" s="1" t="s">
        <v>22</v>
      </c>
      <c r="E36" s="1"/>
      <c r="F36" s="1"/>
      <c r="G36" s="1" t="s">
        <v>4038</v>
      </c>
      <c r="H36" s="1" t="s">
        <v>702</v>
      </c>
      <c r="I36" s="1" t="s">
        <v>707</v>
      </c>
      <c r="J36" s="1"/>
      <c r="K36" s="1" t="s">
        <v>4048</v>
      </c>
      <c r="L36" s="1" t="s">
        <v>3427</v>
      </c>
      <c r="M36" s="1" t="b">
        <v>0</v>
      </c>
      <c r="N36" s="1" t="s">
        <v>4136</v>
      </c>
      <c r="O36" s="1" t="s">
        <v>4040</v>
      </c>
      <c r="P36" s="1" t="s">
        <v>693</v>
      </c>
      <c r="Q36" s="1" t="s">
        <v>694</v>
      </c>
      <c r="R36" s="1" t="b">
        <v>1</v>
      </c>
      <c r="S36" s="1" t="s">
        <v>4041</v>
      </c>
      <c r="T36" s="1" t="s">
        <v>709</v>
      </c>
      <c r="U36" s="1" t="s">
        <v>699</v>
      </c>
      <c r="V36" s="1"/>
      <c r="W36" s="1" t="s">
        <v>4042</v>
      </c>
      <c r="X36" s="1">
        <v>1</v>
      </c>
    </row>
    <row r="37" spans="1:24" x14ac:dyDescent="0.35">
      <c r="A37" s="1" t="s">
        <v>153</v>
      </c>
      <c r="B37" s="1" t="s">
        <v>624</v>
      </c>
      <c r="C37" s="1" t="s">
        <v>809</v>
      </c>
      <c r="D37" s="1" t="s">
        <v>22</v>
      </c>
      <c r="E37" s="1"/>
      <c r="F37" s="1"/>
      <c r="G37" s="1" t="s">
        <v>4038</v>
      </c>
      <c r="H37" s="1" t="s">
        <v>806</v>
      </c>
      <c r="I37" s="1"/>
      <c r="J37" s="1"/>
      <c r="K37" s="1" t="s">
        <v>4048</v>
      </c>
      <c r="L37" s="1" t="s">
        <v>4043</v>
      </c>
      <c r="M37" s="1" t="b">
        <v>0</v>
      </c>
      <c r="N37" s="1" t="s">
        <v>4137</v>
      </c>
      <c r="O37" s="1" t="s">
        <v>4040</v>
      </c>
      <c r="P37" s="1" t="s">
        <v>693</v>
      </c>
      <c r="Q37" s="1" t="s">
        <v>694</v>
      </c>
      <c r="R37" s="1" t="b">
        <v>1</v>
      </c>
      <c r="S37" s="1" t="s">
        <v>4041</v>
      </c>
      <c r="T37" s="1" t="s">
        <v>810</v>
      </c>
      <c r="U37" s="1" t="s">
        <v>720</v>
      </c>
      <c r="V37" s="1"/>
      <c r="W37" s="1" t="s">
        <v>4042</v>
      </c>
      <c r="X37" s="1">
        <v>1</v>
      </c>
    </row>
    <row r="38" spans="1:24" x14ac:dyDescent="0.35">
      <c r="A38" s="1" t="s">
        <v>153</v>
      </c>
      <c r="B38" s="1" t="s">
        <v>624</v>
      </c>
      <c r="C38" s="1" t="s">
        <v>818</v>
      </c>
      <c r="D38" s="1" t="s">
        <v>22</v>
      </c>
      <c r="E38" s="1"/>
      <c r="F38" s="1"/>
      <c r="G38" s="1" t="s">
        <v>4038</v>
      </c>
      <c r="H38" s="1" t="s">
        <v>812</v>
      </c>
      <c r="I38" s="1" t="s">
        <v>817</v>
      </c>
      <c r="J38" s="1"/>
      <c r="K38" s="1"/>
      <c r="L38" s="1" t="s">
        <v>3427</v>
      </c>
      <c r="M38" s="1" t="b">
        <v>0</v>
      </c>
      <c r="N38" s="1" t="s">
        <v>4138</v>
      </c>
      <c r="O38" s="1" t="s">
        <v>4040</v>
      </c>
      <c r="P38" s="1" t="s">
        <v>693</v>
      </c>
      <c r="Q38" s="1" t="s">
        <v>694</v>
      </c>
      <c r="R38" s="1" t="b">
        <v>1</v>
      </c>
      <c r="S38" s="1" t="s">
        <v>4041</v>
      </c>
      <c r="T38" s="1" t="s">
        <v>819</v>
      </c>
      <c r="U38" s="1" t="s">
        <v>720</v>
      </c>
      <c r="V38" s="1"/>
      <c r="W38" s="1" t="s">
        <v>4042</v>
      </c>
      <c r="X38" s="1">
        <v>1</v>
      </c>
    </row>
    <row r="39" spans="1:24" x14ac:dyDescent="0.35">
      <c r="A39" s="1" t="s">
        <v>153</v>
      </c>
      <c r="B39" s="1" t="s">
        <v>624</v>
      </c>
      <c r="C39" s="1" t="s">
        <v>827</v>
      </c>
      <c r="D39" s="1" t="s">
        <v>22</v>
      </c>
      <c r="E39" s="1"/>
      <c r="F39" s="1"/>
      <c r="G39" s="1" t="s">
        <v>4038</v>
      </c>
      <c r="H39" s="1" t="s">
        <v>821</v>
      </c>
      <c r="I39" s="1" t="s">
        <v>826</v>
      </c>
      <c r="J39" s="1"/>
      <c r="K39" s="1" t="s">
        <v>4048</v>
      </c>
      <c r="L39" s="1" t="s">
        <v>3427</v>
      </c>
      <c r="M39" s="1" t="b">
        <v>0</v>
      </c>
      <c r="N39" s="1" t="s">
        <v>4139</v>
      </c>
      <c r="O39" s="1" t="s">
        <v>4040</v>
      </c>
      <c r="P39" s="1" t="s">
        <v>693</v>
      </c>
      <c r="Q39" s="1" t="s">
        <v>694</v>
      </c>
      <c r="R39" s="1" t="b">
        <v>1</v>
      </c>
      <c r="S39" s="1" t="s">
        <v>4041</v>
      </c>
      <c r="T39" s="1" t="s">
        <v>828</v>
      </c>
      <c r="U39" s="1" t="s">
        <v>699</v>
      </c>
      <c r="V39" s="1"/>
      <c r="W39" s="1" t="s">
        <v>4042</v>
      </c>
      <c r="X39" s="1">
        <v>1</v>
      </c>
    </row>
    <row r="40" spans="1:24" x14ac:dyDescent="0.35">
      <c r="A40" s="1" t="s">
        <v>153</v>
      </c>
      <c r="B40" s="1" t="s">
        <v>624</v>
      </c>
      <c r="C40" s="1" t="s">
        <v>835</v>
      </c>
      <c r="D40" s="1" t="s">
        <v>22</v>
      </c>
      <c r="E40" s="1"/>
      <c r="F40" s="1"/>
      <c r="G40" s="1" t="s">
        <v>4038</v>
      </c>
      <c r="H40" s="1" t="s">
        <v>831</v>
      </c>
      <c r="I40" s="1" t="s">
        <v>834</v>
      </c>
      <c r="J40" s="1"/>
      <c r="K40" s="1" t="s">
        <v>4048</v>
      </c>
      <c r="L40" s="1" t="s">
        <v>3427</v>
      </c>
      <c r="M40" s="1" t="b">
        <v>0</v>
      </c>
      <c r="N40" s="1" t="s">
        <v>4140</v>
      </c>
      <c r="O40" s="1" t="s">
        <v>4040</v>
      </c>
      <c r="P40" s="1" t="s">
        <v>693</v>
      </c>
      <c r="Q40" s="1" t="s">
        <v>694</v>
      </c>
      <c r="R40" s="1" t="b">
        <v>1</v>
      </c>
      <c r="S40" s="1" t="s">
        <v>4041</v>
      </c>
      <c r="T40" s="1" t="s">
        <v>836</v>
      </c>
      <c r="U40" s="1" t="s">
        <v>720</v>
      </c>
      <c r="V40" s="1"/>
      <c r="W40" s="1" t="s">
        <v>4042</v>
      </c>
      <c r="X40" s="1">
        <v>1</v>
      </c>
    </row>
    <row r="41" spans="1:24" x14ac:dyDescent="0.35">
      <c r="A41" s="1" t="s">
        <v>153</v>
      </c>
      <c r="B41" s="1" t="s">
        <v>624</v>
      </c>
      <c r="C41" s="1" t="s">
        <v>841</v>
      </c>
      <c r="D41" s="1" t="s">
        <v>22</v>
      </c>
      <c r="E41" s="1"/>
      <c r="F41" s="1"/>
      <c r="G41" s="1" t="s">
        <v>4038</v>
      </c>
      <c r="H41" s="1" t="s">
        <v>838</v>
      </c>
      <c r="I41" s="1" t="s">
        <v>840</v>
      </c>
      <c r="J41" s="1"/>
      <c r="K41" s="1" t="s">
        <v>4048</v>
      </c>
      <c r="L41" s="1" t="s">
        <v>4043</v>
      </c>
      <c r="M41" s="1" t="b">
        <v>0</v>
      </c>
      <c r="N41" s="1" t="s">
        <v>4141</v>
      </c>
      <c r="O41" s="1" t="s">
        <v>4040</v>
      </c>
      <c r="P41" s="1" t="s">
        <v>693</v>
      </c>
      <c r="Q41" s="1" t="s">
        <v>694</v>
      </c>
      <c r="R41" s="1" t="b">
        <v>1</v>
      </c>
      <c r="S41" s="1" t="s">
        <v>4041</v>
      </c>
      <c r="T41" s="1" t="s">
        <v>842</v>
      </c>
      <c r="U41" s="1" t="s">
        <v>720</v>
      </c>
      <c r="V41" s="1"/>
      <c r="W41" s="1" t="s">
        <v>4042</v>
      </c>
      <c r="X41" s="1">
        <v>1</v>
      </c>
    </row>
    <row r="42" spans="1:24" x14ac:dyDescent="0.35">
      <c r="A42" s="1" t="s">
        <v>153</v>
      </c>
      <c r="B42" s="1" t="s">
        <v>624</v>
      </c>
      <c r="C42" s="1" t="s">
        <v>717</v>
      </c>
      <c r="D42" s="1" t="s">
        <v>22</v>
      </c>
      <c r="E42" s="1"/>
      <c r="F42" s="1"/>
      <c r="G42" s="1" t="s">
        <v>4038</v>
      </c>
      <c r="H42" s="1" t="s">
        <v>712</v>
      </c>
      <c r="I42" s="1" t="s">
        <v>716</v>
      </c>
      <c r="J42" s="1"/>
      <c r="K42" s="1" t="s">
        <v>4048</v>
      </c>
      <c r="L42" s="1" t="s">
        <v>3427</v>
      </c>
      <c r="M42" s="1" t="b">
        <v>1</v>
      </c>
      <c r="N42" s="1" t="s">
        <v>4142</v>
      </c>
      <c r="O42" s="1" t="s">
        <v>4040</v>
      </c>
      <c r="P42" s="1" t="s">
        <v>693</v>
      </c>
      <c r="Q42" s="1" t="s">
        <v>694</v>
      </c>
      <c r="R42" s="1" t="b">
        <v>1</v>
      </c>
      <c r="S42" s="1" t="s">
        <v>4041</v>
      </c>
      <c r="T42" s="1" t="s">
        <v>719</v>
      </c>
      <c r="U42" s="1" t="s">
        <v>720</v>
      </c>
      <c r="V42" s="1"/>
      <c r="W42" s="1" t="s">
        <v>4042</v>
      </c>
      <c r="X42" s="1">
        <v>1</v>
      </c>
    </row>
    <row r="43" spans="1:24" x14ac:dyDescent="0.35">
      <c r="A43" s="1" t="s">
        <v>153</v>
      </c>
      <c r="B43" s="1" t="s">
        <v>624</v>
      </c>
      <c r="C43" s="1" t="s">
        <v>4143</v>
      </c>
      <c r="D43" s="1" t="s">
        <v>22</v>
      </c>
      <c r="E43" s="1"/>
      <c r="F43" s="1"/>
      <c r="G43" s="1" t="s">
        <v>4052</v>
      </c>
      <c r="H43" s="1" t="s">
        <v>688</v>
      </c>
      <c r="I43" s="1"/>
      <c r="J43" s="1"/>
      <c r="K43" s="1"/>
      <c r="L43" s="1" t="s">
        <v>4043</v>
      </c>
      <c r="M43" s="1" t="b">
        <v>0</v>
      </c>
      <c r="N43" s="1" t="s">
        <v>4144</v>
      </c>
      <c r="O43" s="1" t="s">
        <v>4040</v>
      </c>
      <c r="P43" s="1" t="s">
        <v>693</v>
      </c>
      <c r="Q43" s="1" t="s">
        <v>849</v>
      </c>
      <c r="R43" s="1" t="b">
        <v>1</v>
      </c>
      <c r="S43" s="1" t="s">
        <v>4041</v>
      </c>
      <c r="T43" s="1" t="s">
        <v>4145</v>
      </c>
      <c r="U43" s="1" t="s">
        <v>720</v>
      </c>
      <c r="V43" s="1"/>
      <c r="W43" s="1" t="s">
        <v>4042</v>
      </c>
      <c r="X43" s="1">
        <v>1</v>
      </c>
    </row>
    <row r="44" spans="1:24" x14ac:dyDescent="0.35">
      <c r="A44" s="1" t="s">
        <v>153</v>
      </c>
      <c r="B44" s="1" t="s">
        <v>624</v>
      </c>
      <c r="C44" s="1" t="s">
        <v>4146</v>
      </c>
      <c r="D44" s="1" t="s">
        <v>22</v>
      </c>
      <c r="E44" s="1"/>
      <c r="F44" s="1"/>
      <c r="G44" s="1" t="s">
        <v>4052</v>
      </c>
      <c r="H44" s="1" t="s">
        <v>688</v>
      </c>
      <c r="I44" s="1" t="s">
        <v>850</v>
      </c>
      <c r="J44" s="1"/>
      <c r="K44" s="1"/>
      <c r="L44" s="1" t="s">
        <v>4043</v>
      </c>
      <c r="M44" s="1" t="b">
        <v>0</v>
      </c>
      <c r="N44" s="1" t="s">
        <v>4147</v>
      </c>
      <c r="O44" s="1" t="s">
        <v>4040</v>
      </c>
      <c r="P44" s="1" t="s">
        <v>693</v>
      </c>
      <c r="Q44" s="1" t="s">
        <v>694</v>
      </c>
      <c r="R44" s="1" t="b">
        <v>1</v>
      </c>
      <c r="S44" s="1" t="s">
        <v>4041</v>
      </c>
      <c r="T44" s="1" t="s">
        <v>4148</v>
      </c>
      <c r="U44" s="1" t="s">
        <v>720</v>
      </c>
      <c r="V44" s="1"/>
      <c r="W44" s="1" t="s">
        <v>4042</v>
      </c>
      <c r="X44" s="1">
        <v>1</v>
      </c>
    </row>
    <row r="45" spans="1:24" x14ac:dyDescent="0.35">
      <c r="A45" s="1" t="s">
        <v>153</v>
      </c>
      <c r="B45" s="1" t="s">
        <v>624</v>
      </c>
      <c r="C45" s="1" t="s">
        <v>858</v>
      </c>
      <c r="D45" s="1" t="s">
        <v>22</v>
      </c>
      <c r="E45" s="1"/>
      <c r="F45" s="1"/>
      <c r="G45" s="1" t="s">
        <v>4038</v>
      </c>
      <c r="H45" s="1" t="s">
        <v>854</v>
      </c>
      <c r="I45" s="1" t="s">
        <v>857</v>
      </c>
      <c r="J45" s="1"/>
      <c r="K45" s="1" t="s">
        <v>4048</v>
      </c>
      <c r="L45" s="1" t="s">
        <v>3427</v>
      </c>
      <c r="M45" s="1" t="b">
        <v>0</v>
      </c>
      <c r="N45" s="1" t="s">
        <v>4149</v>
      </c>
      <c r="O45" s="1" t="s">
        <v>4040</v>
      </c>
      <c r="P45" s="1" t="s">
        <v>693</v>
      </c>
      <c r="Q45" s="1" t="s">
        <v>694</v>
      </c>
      <c r="R45" s="1" t="b">
        <v>1</v>
      </c>
      <c r="S45" s="1" t="s">
        <v>4041</v>
      </c>
      <c r="T45" s="1" t="s">
        <v>859</v>
      </c>
      <c r="U45" s="1" t="s">
        <v>699</v>
      </c>
      <c r="V45" s="1"/>
      <c r="W45" s="1" t="s">
        <v>4042</v>
      </c>
      <c r="X45" s="1">
        <v>1</v>
      </c>
    </row>
    <row r="46" spans="1:24" x14ac:dyDescent="0.35">
      <c r="A46" s="1" t="s">
        <v>153</v>
      </c>
      <c r="B46" s="1" t="s">
        <v>624</v>
      </c>
      <c r="C46" s="1" t="s">
        <v>865</v>
      </c>
      <c r="D46" s="1" t="s">
        <v>22</v>
      </c>
      <c r="E46" s="1"/>
      <c r="F46" s="1"/>
      <c r="G46" s="1" t="s">
        <v>4038</v>
      </c>
      <c r="H46" s="1" t="s">
        <v>862</v>
      </c>
      <c r="I46" s="1" t="s">
        <v>864</v>
      </c>
      <c r="J46" s="1"/>
      <c r="K46" s="1" t="s">
        <v>4048</v>
      </c>
      <c r="L46" s="1" t="s">
        <v>3427</v>
      </c>
      <c r="M46" s="1" t="b">
        <v>0</v>
      </c>
      <c r="N46" s="1" t="s">
        <v>4150</v>
      </c>
      <c r="O46" s="1" t="s">
        <v>4040</v>
      </c>
      <c r="P46" s="1" t="s">
        <v>693</v>
      </c>
      <c r="Q46" s="1" t="s">
        <v>694</v>
      </c>
      <c r="R46" s="1" t="b">
        <v>1</v>
      </c>
      <c r="S46" s="1" t="s">
        <v>4041</v>
      </c>
      <c r="T46" s="1" t="s">
        <v>866</v>
      </c>
      <c r="U46" s="1" t="s">
        <v>720</v>
      </c>
      <c r="V46" s="1"/>
      <c r="W46" s="1" t="s">
        <v>4042</v>
      </c>
      <c r="X46" s="1">
        <v>1</v>
      </c>
    </row>
    <row r="47" spans="1:24" x14ac:dyDescent="0.35">
      <c r="A47" s="1" t="s">
        <v>153</v>
      </c>
      <c r="B47" s="1" t="s">
        <v>624</v>
      </c>
      <c r="C47" s="1" t="s">
        <v>871</v>
      </c>
      <c r="D47" s="1" t="s">
        <v>22</v>
      </c>
      <c r="E47" s="1"/>
      <c r="F47" s="1"/>
      <c r="G47" s="1" t="s">
        <v>4038</v>
      </c>
      <c r="H47" s="1" t="s">
        <v>869</v>
      </c>
      <c r="I47" s="1" t="s">
        <v>870</v>
      </c>
      <c r="J47" s="1"/>
      <c r="K47" s="1" t="s">
        <v>4048</v>
      </c>
      <c r="L47" s="1" t="s">
        <v>3427</v>
      </c>
      <c r="M47" s="1" t="b">
        <v>0</v>
      </c>
      <c r="N47" s="1" t="s">
        <v>4151</v>
      </c>
      <c r="O47" s="1" t="s">
        <v>4040</v>
      </c>
      <c r="P47" s="1" t="s">
        <v>693</v>
      </c>
      <c r="Q47" s="1" t="s">
        <v>694</v>
      </c>
      <c r="R47" s="1" t="b">
        <v>1</v>
      </c>
      <c r="S47" s="1" t="s">
        <v>4041</v>
      </c>
      <c r="T47" s="1" t="s">
        <v>872</v>
      </c>
      <c r="U47" s="1" t="s">
        <v>720</v>
      </c>
      <c r="V47" s="1"/>
      <c r="W47" s="1" t="s">
        <v>4042</v>
      </c>
      <c r="X47" s="1">
        <v>1</v>
      </c>
    </row>
    <row r="48" spans="1:24" x14ac:dyDescent="0.35">
      <c r="A48" s="1" t="s">
        <v>153</v>
      </c>
      <c r="B48" s="1" t="s">
        <v>624</v>
      </c>
      <c r="C48" s="1" t="s">
        <v>697</v>
      </c>
      <c r="D48" s="1" t="s">
        <v>22</v>
      </c>
      <c r="E48" s="1"/>
      <c r="F48" s="1"/>
      <c r="G48" s="1" t="s">
        <v>4038</v>
      </c>
      <c r="H48" s="1" t="s">
        <v>681</v>
      </c>
      <c r="I48" s="1" t="s">
        <v>696</v>
      </c>
      <c r="J48" s="1"/>
      <c r="K48" s="1" t="s">
        <v>4048</v>
      </c>
      <c r="L48" s="1" t="s">
        <v>4043</v>
      </c>
      <c r="M48" s="1" t="b">
        <v>0</v>
      </c>
      <c r="N48" s="1" t="s">
        <v>4152</v>
      </c>
      <c r="O48" s="1" t="s">
        <v>4040</v>
      </c>
      <c r="P48" s="1" t="s">
        <v>693</v>
      </c>
      <c r="Q48" s="1" t="s">
        <v>694</v>
      </c>
      <c r="R48" s="1" t="b">
        <v>1</v>
      </c>
      <c r="S48" s="1" t="s">
        <v>4041</v>
      </c>
      <c r="T48" s="1" t="s">
        <v>698</v>
      </c>
      <c r="U48" s="1" t="s">
        <v>699</v>
      </c>
      <c r="V48" s="1"/>
      <c r="W48" s="1" t="s">
        <v>4042</v>
      </c>
      <c r="X48" s="1">
        <v>1</v>
      </c>
    </row>
    <row r="49" spans="1:24" x14ac:dyDescent="0.35">
      <c r="A49" s="1" t="s">
        <v>153</v>
      </c>
      <c r="B49" s="1" t="s">
        <v>624</v>
      </c>
      <c r="C49" s="1" t="s">
        <v>4153</v>
      </c>
      <c r="D49" s="1" t="s">
        <v>22</v>
      </c>
      <c r="E49" s="1"/>
      <c r="F49" s="1"/>
      <c r="G49" s="1" t="s">
        <v>4052</v>
      </c>
      <c r="H49" s="1" t="s">
        <v>688</v>
      </c>
      <c r="I49" s="1" t="s">
        <v>4154</v>
      </c>
      <c r="J49" s="1"/>
      <c r="K49" s="1"/>
      <c r="L49" s="1" t="s">
        <v>4043</v>
      </c>
      <c r="M49" s="1" t="b">
        <v>0</v>
      </c>
      <c r="N49" s="1" t="s">
        <v>4155</v>
      </c>
      <c r="O49" s="1" t="s">
        <v>4040</v>
      </c>
      <c r="P49" s="1" t="s">
        <v>693</v>
      </c>
      <c r="Q49" s="1" t="s">
        <v>694</v>
      </c>
      <c r="R49" s="1" t="b">
        <v>1</v>
      </c>
      <c r="S49" s="1" t="s">
        <v>4041</v>
      </c>
      <c r="T49" s="1" t="s">
        <v>4156</v>
      </c>
      <c r="U49" s="1" t="s">
        <v>720</v>
      </c>
      <c r="V49" s="1"/>
      <c r="W49" s="1" t="s">
        <v>4042</v>
      </c>
      <c r="X49" s="1">
        <v>1</v>
      </c>
    </row>
    <row r="50" spans="1:24" x14ac:dyDescent="0.35">
      <c r="A50" s="1" t="s">
        <v>153</v>
      </c>
      <c r="B50" s="1" t="s">
        <v>624</v>
      </c>
      <c r="C50" s="1" t="s">
        <v>878</v>
      </c>
      <c r="D50" s="1" t="s">
        <v>22</v>
      </c>
      <c r="E50" s="1"/>
      <c r="F50" s="1"/>
      <c r="G50" s="1" t="s">
        <v>4038</v>
      </c>
      <c r="H50" s="1" t="s">
        <v>875</v>
      </c>
      <c r="I50" s="1" t="s">
        <v>877</v>
      </c>
      <c r="J50" s="1"/>
      <c r="K50" s="1" t="s">
        <v>4048</v>
      </c>
      <c r="L50" s="1" t="s">
        <v>3427</v>
      </c>
      <c r="M50" s="1" t="b">
        <v>0</v>
      </c>
      <c r="N50" s="1" t="s">
        <v>4157</v>
      </c>
      <c r="O50" s="1" t="s">
        <v>4040</v>
      </c>
      <c r="P50" s="1" t="s">
        <v>693</v>
      </c>
      <c r="Q50" s="1" t="s">
        <v>694</v>
      </c>
      <c r="R50" s="1" t="b">
        <v>1</v>
      </c>
      <c r="S50" s="1" t="s">
        <v>4041</v>
      </c>
      <c r="T50" s="1" t="s">
        <v>879</v>
      </c>
      <c r="U50" s="1" t="s">
        <v>720</v>
      </c>
      <c r="V50" s="1"/>
      <c r="W50" s="1" t="s">
        <v>4042</v>
      </c>
      <c r="X50" s="1">
        <v>1</v>
      </c>
    </row>
    <row r="51" spans="1:24" x14ac:dyDescent="0.35">
      <c r="A51" s="1" t="s">
        <v>153</v>
      </c>
      <c r="B51" s="1" t="s">
        <v>624</v>
      </c>
      <c r="C51" s="1" t="s">
        <v>728</v>
      </c>
      <c r="D51" s="1" t="s">
        <v>22</v>
      </c>
      <c r="E51" s="1"/>
      <c r="F51" s="1"/>
      <c r="G51" s="1" t="s">
        <v>4038</v>
      </c>
      <c r="H51" s="1" t="s">
        <v>723</v>
      </c>
      <c r="I51" s="1" t="s">
        <v>727</v>
      </c>
      <c r="J51" s="1"/>
      <c r="K51" s="1" t="s">
        <v>4048</v>
      </c>
      <c r="L51" s="1" t="s">
        <v>3427</v>
      </c>
      <c r="M51" s="1" t="b">
        <v>0</v>
      </c>
      <c r="N51" s="1" t="s">
        <v>4158</v>
      </c>
      <c r="O51" s="1" t="s">
        <v>4040</v>
      </c>
      <c r="P51" s="1" t="s">
        <v>693</v>
      </c>
      <c r="Q51" s="1" t="s">
        <v>694</v>
      </c>
      <c r="R51" s="1" t="b">
        <v>1</v>
      </c>
      <c r="S51" s="1" t="s">
        <v>4041</v>
      </c>
      <c r="T51" s="1" t="s">
        <v>729</v>
      </c>
      <c r="U51" s="1" t="s">
        <v>699</v>
      </c>
      <c r="V51" s="1"/>
      <c r="W51" s="1" t="s">
        <v>4042</v>
      </c>
      <c r="X51" s="1">
        <v>1</v>
      </c>
    </row>
    <row r="52" spans="1:24" x14ac:dyDescent="0.35">
      <c r="A52" s="1" t="s">
        <v>153</v>
      </c>
      <c r="B52" s="1" t="s">
        <v>624</v>
      </c>
      <c r="C52" s="1" t="s">
        <v>891</v>
      </c>
      <c r="D52" s="1" t="s">
        <v>22</v>
      </c>
      <c r="E52" s="1"/>
      <c r="F52" s="1"/>
      <c r="G52" s="1" t="s">
        <v>4038</v>
      </c>
      <c r="H52" s="1" t="s">
        <v>889</v>
      </c>
      <c r="I52" s="1" t="s">
        <v>890</v>
      </c>
      <c r="J52" s="1"/>
      <c r="K52" s="1" t="s">
        <v>4048</v>
      </c>
      <c r="L52" s="1" t="s">
        <v>3427</v>
      </c>
      <c r="M52" s="1" t="b">
        <v>0</v>
      </c>
      <c r="N52" s="1" t="s">
        <v>4159</v>
      </c>
      <c r="O52" s="1" t="s">
        <v>4040</v>
      </c>
      <c r="P52" s="1" t="s">
        <v>693</v>
      </c>
      <c r="Q52" s="1" t="s">
        <v>694</v>
      </c>
      <c r="R52" s="1" t="b">
        <v>1</v>
      </c>
      <c r="S52" s="1" t="s">
        <v>4041</v>
      </c>
      <c r="T52" s="1" t="s">
        <v>892</v>
      </c>
      <c r="U52" s="1" t="s">
        <v>720</v>
      </c>
      <c r="V52" s="1"/>
      <c r="W52" s="1" t="s">
        <v>4042</v>
      </c>
      <c r="X52" s="1">
        <v>1</v>
      </c>
    </row>
    <row r="53" spans="1:24" x14ac:dyDescent="0.35">
      <c r="A53" s="1" t="s">
        <v>153</v>
      </c>
      <c r="B53" s="1" t="s">
        <v>624</v>
      </c>
      <c r="C53" s="1" t="s">
        <v>904</v>
      </c>
      <c r="D53" s="1" t="s">
        <v>22</v>
      </c>
      <c r="E53" s="1"/>
      <c r="F53" s="1"/>
      <c r="G53" s="1" t="s">
        <v>4038</v>
      </c>
      <c r="H53" s="1" t="s">
        <v>901</v>
      </c>
      <c r="I53" s="1" t="s">
        <v>903</v>
      </c>
      <c r="J53" s="1"/>
      <c r="K53" s="1"/>
      <c r="L53" s="1" t="s">
        <v>3427</v>
      </c>
      <c r="M53" s="1" t="b">
        <v>0</v>
      </c>
      <c r="N53" s="1" t="s">
        <v>4160</v>
      </c>
      <c r="O53" s="1" t="s">
        <v>4040</v>
      </c>
      <c r="P53" s="1" t="s">
        <v>693</v>
      </c>
      <c r="Q53" s="1" t="s">
        <v>694</v>
      </c>
      <c r="R53" s="1" t="b">
        <v>1</v>
      </c>
      <c r="S53" s="1" t="s">
        <v>4041</v>
      </c>
      <c r="T53" s="1" t="s">
        <v>905</v>
      </c>
      <c r="U53" s="1" t="s">
        <v>720</v>
      </c>
      <c r="V53" s="1"/>
      <c r="W53" s="1" t="s">
        <v>4042</v>
      </c>
      <c r="X53" s="1">
        <v>1</v>
      </c>
    </row>
    <row r="54" spans="1:24" x14ac:dyDescent="0.35">
      <c r="A54" s="1" t="s">
        <v>153</v>
      </c>
      <c r="B54" s="1" t="s">
        <v>624</v>
      </c>
      <c r="C54" s="1" t="s">
        <v>910</v>
      </c>
      <c r="D54" s="1" t="s">
        <v>22</v>
      </c>
      <c r="E54" s="1"/>
      <c r="F54" s="1"/>
      <c r="G54" s="1" t="s">
        <v>4038</v>
      </c>
      <c r="H54" s="1" t="s">
        <v>907</v>
      </c>
      <c r="I54" s="1" t="s">
        <v>909</v>
      </c>
      <c r="J54" s="1"/>
      <c r="K54" s="1"/>
      <c r="L54" s="1" t="s">
        <v>3427</v>
      </c>
      <c r="M54" s="1" t="b">
        <v>0</v>
      </c>
      <c r="N54" s="1" t="s">
        <v>4161</v>
      </c>
      <c r="O54" s="1" t="s">
        <v>4040</v>
      </c>
      <c r="P54" s="1" t="s">
        <v>693</v>
      </c>
      <c r="Q54" s="1" t="s">
        <v>694</v>
      </c>
      <c r="R54" s="1" t="b">
        <v>1</v>
      </c>
      <c r="S54" s="1" t="s">
        <v>4041</v>
      </c>
      <c r="T54" s="1" t="s">
        <v>911</v>
      </c>
      <c r="U54" s="1" t="s">
        <v>720</v>
      </c>
      <c r="V54" s="1"/>
      <c r="W54" s="1" t="s">
        <v>4042</v>
      </c>
      <c r="X54" s="1">
        <v>1</v>
      </c>
    </row>
    <row r="55" spans="1:24" x14ac:dyDescent="0.35">
      <c r="A55" s="1" t="s">
        <v>153</v>
      </c>
      <c r="B55" s="1" t="s">
        <v>624</v>
      </c>
      <c r="C55" s="1" t="s">
        <v>4162</v>
      </c>
      <c r="D55" s="1" t="s">
        <v>22</v>
      </c>
      <c r="E55" s="1"/>
      <c r="F55" s="1"/>
      <c r="G55" s="1" t="s">
        <v>4052</v>
      </c>
      <c r="H55" s="1" t="s">
        <v>688</v>
      </c>
      <c r="I55" s="1" t="s">
        <v>4163</v>
      </c>
      <c r="J55" s="1"/>
      <c r="K55" s="1"/>
      <c r="L55" s="1" t="s">
        <v>3427</v>
      </c>
      <c r="M55" s="1" t="b">
        <v>0</v>
      </c>
      <c r="N55" s="1" t="s">
        <v>4164</v>
      </c>
      <c r="O55" s="1" t="s">
        <v>4040</v>
      </c>
      <c r="P55" s="1" t="s">
        <v>693</v>
      </c>
      <c r="Q55" s="1" t="s">
        <v>694</v>
      </c>
      <c r="R55" s="1" t="b">
        <v>1</v>
      </c>
      <c r="S55" s="1" t="s">
        <v>4041</v>
      </c>
      <c r="T55" s="1" t="s">
        <v>4165</v>
      </c>
      <c r="U55" s="1" t="s">
        <v>720</v>
      </c>
      <c r="V55" s="1"/>
      <c r="W55" s="1" t="s">
        <v>4042</v>
      </c>
      <c r="X55" s="1">
        <v>1</v>
      </c>
    </row>
    <row r="56" spans="1:24" x14ac:dyDescent="0.35">
      <c r="A56" s="1" t="s">
        <v>153</v>
      </c>
      <c r="B56" s="1" t="s">
        <v>624</v>
      </c>
      <c r="C56" s="1" t="s">
        <v>916</v>
      </c>
      <c r="D56" s="1" t="s">
        <v>22</v>
      </c>
      <c r="E56" s="1"/>
      <c r="F56" s="1"/>
      <c r="G56" s="1" t="s">
        <v>4038</v>
      </c>
      <c r="H56" s="1" t="s">
        <v>913</v>
      </c>
      <c r="I56" s="1" t="s">
        <v>915</v>
      </c>
      <c r="J56" s="1"/>
      <c r="K56" s="1" t="s">
        <v>4048</v>
      </c>
      <c r="L56" s="1" t="s">
        <v>3427</v>
      </c>
      <c r="M56" s="1" t="b">
        <v>0</v>
      </c>
      <c r="N56" s="1" t="s">
        <v>4166</v>
      </c>
      <c r="O56" s="1" t="s">
        <v>4040</v>
      </c>
      <c r="P56" s="1" t="s">
        <v>693</v>
      </c>
      <c r="Q56" s="1" t="s">
        <v>694</v>
      </c>
      <c r="R56" s="1" t="b">
        <v>1</v>
      </c>
      <c r="S56" s="1" t="s">
        <v>4041</v>
      </c>
      <c r="T56" s="1" t="s">
        <v>917</v>
      </c>
      <c r="U56" s="1" t="s">
        <v>720</v>
      </c>
      <c r="V56" s="1"/>
      <c r="W56" s="1" t="s">
        <v>4042</v>
      </c>
      <c r="X56" s="1">
        <v>1</v>
      </c>
    </row>
    <row r="57" spans="1:24" x14ac:dyDescent="0.35">
      <c r="A57" s="1" t="s">
        <v>153</v>
      </c>
      <c r="B57" s="1" t="s">
        <v>624</v>
      </c>
      <c r="C57" s="1" t="s">
        <v>4167</v>
      </c>
      <c r="D57" s="1" t="s">
        <v>22</v>
      </c>
      <c r="E57" s="1"/>
      <c r="F57" s="1"/>
      <c r="G57" s="1" t="s">
        <v>4052</v>
      </c>
      <c r="H57" s="1" t="s">
        <v>688</v>
      </c>
      <c r="I57" s="1" t="s">
        <v>4168</v>
      </c>
      <c r="J57" s="1"/>
      <c r="K57" s="1"/>
      <c r="L57" s="1" t="s">
        <v>3427</v>
      </c>
      <c r="M57" s="1" t="b">
        <v>0</v>
      </c>
      <c r="N57" s="1" t="s">
        <v>4169</v>
      </c>
      <c r="O57" s="1" t="s">
        <v>4040</v>
      </c>
      <c r="P57" s="1" t="s">
        <v>693</v>
      </c>
      <c r="Q57" s="1" t="s">
        <v>694</v>
      </c>
      <c r="R57" s="1" t="b">
        <v>1</v>
      </c>
      <c r="S57" s="1" t="s">
        <v>4041</v>
      </c>
      <c r="T57" s="1" t="s">
        <v>4170</v>
      </c>
      <c r="U57" s="1" t="s">
        <v>699</v>
      </c>
      <c r="V57" s="1"/>
      <c r="W57" s="1" t="s">
        <v>4042</v>
      </c>
      <c r="X57" s="1">
        <v>1</v>
      </c>
    </row>
    <row r="58" spans="1:24" x14ac:dyDescent="0.35">
      <c r="A58" s="1" t="s">
        <v>153</v>
      </c>
      <c r="B58" s="1" t="s">
        <v>624</v>
      </c>
      <c r="C58" s="1" t="s">
        <v>925</v>
      </c>
      <c r="D58" s="1" t="s">
        <v>22</v>
      </c>
      <c r="E58" s="1"/>
      <c r="F58" s="1"/>
      <c r="G58" s="1" t="s">
        <v>4038</v>
      </c>
      <c r="H58" s="1" t="s">
        <v>920</v>
      </c>
      <c r="I58" s="1" t="s">
        <v>924</v>
      </c>
      <c r="J58" s="1"/>
      <c r="K58" s="1" t="s">
        <v>4048</v>
      </c>
      <c r="L58" s="1" t="s">
        <v>4043</v>
      </c>
      <c r="M58" s="1" t="b">
        <v>0</v>
      </c>
      <c r="N58" s="1" t="s">
        <v>4171</v>
      </c>
      <c r="O58" s="1" t="s">
        <v>4040</v>
      </c>
      <c r="P58" s="1" t="s">
        <v>693</v>
      </c>
      <c r="Q58" s="1" t="s">
        <v>694</v>
      </c>
      <c r="R58" s="1" t="b">
        <v>1</v>
      </c>
      <c r="S58" s="1" t="s">
        <v>4041</v>
      </c>
      <c r="T58" s="1" t="s">
        <v>926</v>
      </c>
      <c r="U58" s="1" t="s">
        <v>720</v>
      </c>
      <c r="V58" s="1"/>
      <c r="W58" s="1" t="s">
        <v>4042</v>
      </c>
      <c r="X58" s="1">
        <v>1</v>
      </c>
    </row>
    <row r="59" spans="1:24" x14ac:dyDescent="0.35">
      <c r="A59" s="1" t="s">
        <v>153</v>
      </c>
      <c r="B59" s="1" t="s">
        <v>624</v>
      </c>
      <c r="C59" s="1" t="s">
        <v>4172</v>
      </c>
      <c r="D59" s="1" t="s">
        <v>22</v>
      </c>
      <c r="E59" s="1"/>
      <c r="F59" s="1"/>
      <c r="G59" s="1" t="s">
        <v>4052</v>
      </c>
      <c r="H59" s="1" t="s">
        <v>688</v>
      </c>
      <c r="I59" s="1" t="s">
        <v>4173</v>
      </c>
      <c r="J59" s="1"/>
      <c r="K59" s="1"/>
      <c r="L59" s="1" t="s">
        <v>4043</v>
      </c>
      <c r="M59" s="1" t="b">
        <v>0</v>
      </c>
      <c r="N59" s="1" t="s">
        <v>4174</v>
      </c>
      <c r="O59" s="1" t="s">
        <v>4040</v>
      </c>
      <c r="P59" s="1" t="s">
        <v>693</v>
      </c>
      <c r="Q59" s="1" t="s">
        <v>694</v>
      </c>
      <c r="R59" s="1" t="b">
        <v>1</v>
      </c>
      <c r="S59" s="1" t="s">
        <v>4041</v>
      </c>
      <c r="T59" s="1" t="s">
        <v>4175</v>
      </c>
      <c r="U59" s="1" t="s">
        <v>720</v>
      </c>
      <c r="V59" s="1"/>
      <c r="W59" s="1" t="s">
        <v>4042</v>
      </c>
      <c r="X59" s="1">
        <v>1</v>
      </c>
    </row>
    <row r="60" spans="1:24" x14ac:dyDescent="0.35">
      <c r="A60" s="1" t="s">
        <v>153</v>
      </c>
      <c r="B60" s="1" t="s">
        <v>624</v>
      </c>
      <c r="C60" s="1" t="s">
        <v>933</v>
      </c>
      <c r="D60" s="1" t="s">
        <v>22</v>
      </c>
      <c r="E60" s="1"/>
      <c r="F60" s="1"/>
      <c r="G60" s="1" t="s">
        <v>4038</v>
      </c>
      <c r="H60" s="1" t="s">
        <v>929</v>
      </c>
      <c r="I60" s="1" t="s">
        <v>932</v>
      </c>
      <c r="J60" s="1"/>
      <c r="K60" s="1" t="s">
        <v>4048</v>
      </c>
      <c r="L60" s="1" t="s">
        <v>3427</v>
      </c>
      <c r="M60" s="1" t="b">
        <v>0</v>
      </c>
      <c r="N60" s="1" t="s">
        <v>4176</v>
      </c>
      <c r="O60" s="1" t="s">
        <v>4040</v>
      </c>
      <c r="P60" s="1" t="s">
        <v>693</v>
      </c>
      <c r="Q60" s="1" t="s">
        <v>694</v>
      </c>
      <c r="R60" s="1" t="b">
        <v>1</v>
      </c>
      <c r="S60" s="1" t="s">
        <v>4041</v>
      </c>
      <c r="T60" s="1" t="s">
        <v>934</v>
      </c>
      <c r="U60" s="1" t="s">
        <v>720</v>
      </c>
      <c r="V60" s="1"/>
      <c r="W60" s="1" t="s">
        <v>4042</v>
      </c>
      <c r="X60" s="1">
        <v>1</v>
      </c>
    </row>
    <row r="61" spans="1:24" x14ac:dyDescent="0.35">
      <c r="A61" s="1" t="s">
        <v>153</v>
      </c>
      <c r="B61" s="1" t="s">
        <v>624</v>
      </c>
      <c r="C61" s="1" t="s">
        <v>940</v>
      </c>
      <c r="D61" s="1" t="s">
        <v>22</v>
      </c>
      <c r="E61" s="1"/>
      <c r="F61" s="1"/>
      <c r="G61" s="1" t="s">
        <v>4038</v>
      </c>
      <c r="H61" s="1" t="s">
        <v>936</v>
      </c>
      <c r="I61" s="1" t="s">
        <v>939</v>
      </c>
      <c r="J61" s="1"/>
      <c r="K61" s="1" t="s">
        <v>4048</v>
      </c>
      <c r="L61" s="1" t="s">
        <v>4043</v>
      </c>
      <c r="M61" s="1" t="b">
        <v>0</v>
      </c>
      <c r="N61" s="1" t="s">
        <v>4177</v>
      </c>
      <c r="O61" s="1" t="s">
        <v>4040</v>
      </c>
      <c r="P61" s="1" t="s">
        <v>693</v>
      </c>
      <c r="Q61" s="1" t="s">
        <v>694</v>
      </c>
      <c r="R61" s="1" t="b">
        <v>1</v>
      </c>
      <c r="S61" s="1" t="s">
        <v>4041</v>
      </c>
      <c r="T61" s="1" t="s">
        <v>941</v>
      </c>
      <c r="U61" s="1" t="s">
        <v>720</v>
      </c>
      <c r="V61" s="1"/>
      <c r="W61" s="1" t="s">
        <v>4042</v>
      </c>
      <c r="X61" s="1">
        <v>1</v>
      </c>
    </row>
    <row r="62" spans="1:24" x14ac:dyDescent="0.35">
      <c r="A62" s="1" t="s">
        <v>153</v>
      </c>
      <c r="B62" s="1" t="s">
        <v>624</v>
      </c>
      <c r="C62" s="1" t="s">
        <v>948</v>
      </c>
      <c r="D62" s="1" t="s">
        <v>22</v>
      </c>
      <c r="E62" s="1"/>
      <c r="F62" s="1"/>
      <c r="G62" s="1" t="s">
        <v>4038</v>
      </c>
      <c r="H62" s="1" t="s">
        <v>944</v>
      </c>
      <c r="I62" s="1" t="s">
        <v>939</v>
      </c>
      <c r="J62" s="1"/>
      <c r="K62" s="1"/>
      <c r="L62" s="1" t="s">
        <v>3427</v>
      </c>
      <c r="M62" s="1" t="b">
        <v>0</v>
      </c>
      <c r="N62" s="1" t="s">
        <v>4178</v>
      </c>
      <c r="O62" s="1" t="s">
        <v>4179</v>
      </c>
      <c r="P62" s="1" t="s">
        <v>693</v>
      </c>
      <c r="Q62" s="1" t="s">
        <v>694</v>
      </c>
      <c r="R62" s="1" t="b">
        <v>1</v>
      </c>
      <c r="S62" s="1" t="s">
        <v>4041</v>
      </c>
      <c r="T62" s="1" t="s">
        <v>949</v>
      </c>
      <c r="U62" s="1" t="s">
        <v>720</v>
      </c>
      <c r="V62" s="1"/>
      <c r="W62" s="1" t="s">
        <v>4042</v>
      </c>
      <c r="X62" s="1">
        <v>1</v>
      </c>
    </row>
    <row r="63" spans="1:24" x14ac:dyDescent="0.35">
      <c r="A63" s="1" t="s">
        <v>153</v>
      </c>
      <c r="B63" s="1" t="s">
        <v>4180</v>
      </c>
      <c r="C63" s="1" t="s">
        <v>4181</v>
      </c>
      <c r="D63" s="1" t="s">
        <v>22</v>
      </c>
      <c r="E63" s="1"/>
      <c r="F63" s="1"/>
      <c r="G63" s="1" t="s">
        <v>2847</v>
      </c>
      <c r="H63" s="1" t="s">
        <v>4182</v>
      </c>
      <c r="I63" s="1"/>
      <c r="J63" s="1"/>
      <c r="K63" s="1" t="s">
        <v>4048</v>
      </c>
      <c r="L63" s="1" t="s">
        <v>3427</v>
      </c>
      <c r="M63" s="1" t="b">
        <v>0</v>
      </c>
      <c r="N63" s="1" t="s">
        <v>119</v>
      </c>
      <c r="O63" s="1" t="s">
        <v>4183</v>
      </c>
      <c r="P63" s="1" t="s">
        <v>693</v>
      </c>
      <c r="Q63" s="1" t="s">
        <v>694</v>
      </c>
      <c r="R63" s="1" t="b">
        <v>1</v>
      </c>
      <c r="S63" s="1" t="s">
        <v>4041</v>
      </c>
      <c r="T63" s="1" t="s">
        <v>4184</v>
      </c>
      <c r="U63" s="1" t="s">
        <v>720</v>
      </c>
      <c r="V63" s="1"/>
      <c r="W63" s="1" t="s">
        <v>4042</v>
      </c>
      <c r="X63" s="1">
        <v>1</v>
      </c>
    </row>
    <row r="64" spans="1:24" x14ac:dyDescent="0.35">
      <c r="A64" s="1" t="s">
        <v>153</v>
      </c>
      <c r="B64" s="1" t="s">
        <v>4180</v>
      </c>
      <c r="C64" s="1" t="s">
        <v>4185</v>
      </c>
      <c r="D64" s="1" t="s">
        <v>22</v>
      </c>
      <c r="E64" s="1"/>
      <c r="F64" s="1"/>
      <c r="G64" s="1" t="s">
        <v>2847</v>
      </c>
      <c r="H64" s="1" t="s">
        <v>4186</v>
      </c>
      <c r="I64" s="1"/>
      <c r="J64" s="1"/>
      <c r="K64" s="1" t="s">
        <v>4048</v>
      </c>
      <c r="L64" s="1" t="s">
        <v>3427</v>
      </c>
      <c r="M64" s="1" t="b">
        <v>0</v>
      </c>
      <c r="N64" s="1" t="s">
        <v>119</v>
      </c>
      <c r="O64" s="1" t="s">
        <v>4187</v>
      </c>
      <c r="P64" s="1" t="s">
        <v>693</v>
      </c>
      <c r="Q64" s="1" t="s">
        <v>694</v>
      </c>
      <c r="R64" s="1" t="b">
        <v>1</v>
      </c>
      <c r="S64" s="1" t="s">
        <v>4041</v>
      </c>
      <c r="T64" s="1" t="s">
        <v>4188</v>
      </c>
      <c r="U64" s="1" t="s">
        <v>720</v>
      </c>
      <c r="V64" s="1"/>
      <c r="W64" s="1" t="s">
        <v>4042</v>
      </c>
      <c r="X64" s="1">
        <v>1</v>
      </c>
    </row>
    <row r="65" spans="1:24" x14ac:dyDescent="0.35">
      <c r="A65" s="1" t="s">
        <v>68</v>
      </c>
      <c r="B65" s="1" t="s">
        <v>1382</v>
      </c>
      <c r="C65" s="1" t="s">
        <v>4189</v>
      </c>
      <c r="D65" s="1" t="s">
        <v>22</v>
      </c>
      <c r="E65" s="1"/>
      <c r="F65" s="1"/>
      <c r="G65" s="1" t="s">
        <v>2847</v>
      </c>
      <c r="H65" s="1" t="s">
        <v>4190</v>
      </c>
      <c r="I65" s="1"/>
      <c r="J65" s="1"/>
      <c r="K65" s="1" t="s">
        <v>4191</v>
      </c>
      <c r="L65" s="1" t="s">
        <v>3427</v>
      </c>
      <c r="M65" s="1" t="b">
        <v>0</v>
      </c>
      <c r="N65" s="1" t="s">
        <v>119</v>
      </c>
      <c r="O65" s="1" t="s">
        <v>4192</v>
      </c>
      <c r="P65" s="1" t="s">
        <v>955</v>
      </c>
      <c r="Q65" s="1" t="s">
        <v>1385</v>
      </c>
      <c r="R65" s="1" t="b">
        <v>1</v>
      </c>
      <c r="S65" s="1" t="s">
        <v>4041</v>
      </c>
      <c r="T65" s="1" t="s">
        <v>4193</v>
      </c>
      <c r="U65" s="1" t="s">
        <v>720</v>
      </c>
      <c r="V65" s="1"/>
      <c r="W65" s="1" t="s">
        <v>4042</v>
      </c>
      <c r="X65" s="1">
        <v>1</v>
      </c>
    </row>
    <row r="66" spans="1:24" x14ac:dyDescent="0.35">
      <c r="A66" s="1" t="s">
        <v>68</v>
      </c>
      <c r="B66" s="1" t="s">
        <v>69</v>
      </c>
      <c r="C66" s="1" t="s">
        <v>4194</v>
      </c>
      <c r="D66" s="1" t="s">
        <v>22</v>
      </c>
      <c r="E66" s="1"/>
      <c r="F66" s="1"/>
      <c r="G66" s="1" t="s">
        <v>2847</v>
      </c>
      <c r="H66" s="1" t="s">
        <v>4195</v>
      </c>
      <c r="I66" s="1"/>
      <c r="J66" s="1"/>
      <c r="K66" s="1" t="s">
        <v>4191</v>
      </c>
      <c r="L66" s="1" t="s">
        <v>3427</v>
      </c>
      <c r="M66" s="1" t="b">
        <v>0</v>
      </c>
      <c r="N66" s="1" t="s">
        <v>119</v>
      </c>
      <c r="O66" s="1" t="s">
        <v>4196</v>
      </c>
      <c r="P66" s="1" t="s">
        <v>955</v>
      </c>
      <c r="Q66" s="1" t="s">
        <v>3573</v>
      </c>
      <c r="R66" s="1" t="b">
        <v>1</v>
      </c>
      <c r="S66" s="1" t="s">
        <v>4041</v>
      </c>
      <c r="T66" s="1" t="s">
        <v>4197</v>
      </c>
      <c r="U66" s="1" t="s">
        <v>720</v>
      </c>
      <c r="V66" s="1"/>
      <c r="W66" s="1" t="s">
        <v>4042</v>
      </c>
      <c r="X66" s="1">
        <v>1</v>
      </c>
    </row>
    <row r="67" spans="1:24" x14ac:dyDescent="0.35">
      <c r="A67" s="1" t="s">
        <v>68</v>
      </c>
      <c r="B67" s="1" t="s">
        <v>69</v>
      </c>
      <c r="C67" s="1" t="s">
        <v>4194</v>
      </c>
      <c r="D67" s="1" t="s">
        <v>22</v>
      </c>
      <c r="E67" s="1"/>
      <c r="F67" s="1"/>
      <c r="G67" s="1" t="s">
        <v>2847</v>
      </c>
      <c r="H67" s="1" t="s">
        <v>4195</v>
      </c>
      <c r="I67" s="1"/>
      <c r="J67" s="1"/>
      <c r="K67" s="1" t="s">
        <v>4191</v>
      </c>
      <c r="L67" s="1" t="s">
        <v>3427</v>
      </c>
      <c r="M67" s="1" t="b">
        <v>0</v>
      </c>
      <c r="N67" s="1" t="s">
        <v>119</v>
      </c>
      <c r="O67" s="1" t="s">
        <v>4198</v>
      </c>
      <c r="P67" s="1" t="s">
        <v>955</v>
      </c>
      <c r="Q67" s="1" t="s">
        <v>3573</v>
      </c>
      <c r="R67" s="1" t="b">
        <v>0</v>
      </c>
      <c r="S67" s="1" t="s">
        <v>4041</v>
      </c>
      <c r="T67" s="1" t="s">
        <v>4199</v>
      </c>
      <c r="U67" s="1" t="s">
        <v>720</v>
      </c>
      <c r="V67" s="1"/>
      <c r="W67" s="1" t="s">
        <v>4042</v>
      </c>
      <c r="X67" s="1">
        <v>0</v>
      </c>
    </row>
    <row r="68" spans="1:24" x14ac:dyDescent="0.35">
      <c r="A68" s="1" t="s">
        <v>68</v>
      </c>
      <c r="B68" s="1" t="s">
        <v>69</v>
      </c>
      <c r="C68" s="1" t="s">
        <v>4200</v>
      </c>
      <c r="D68" s="1" t="s">
        <v>22</v>
      </c>
      <c r="E68" s="1"/>
      <c r="F68" s="1"/>
      <c r="G68" s="1" t="s">
        <v>2847</v>
      </c>
      <c r="H68" s="1" t="s">
        <v>4201</v>
      </c>
      <c r="I68" s="1"/>
      <c r="J68" s="1"/>
      <c r="K68" s="1" t="s">
        <v>4191</v>
      </c>
      <c r="L68" s="1" t="s">
        <v>3427</v>
      </c>
      <c r="M68" s="1" t="b">
        <v>0</v>
      </c>
      <c r="N68" s="1" t="s">
        <v>119</v>
      </c>
      <c r="O68" s="1" t="s">
        <v>4202</v>
      </c>
      <c r="P68" s="1" t="s">
        <v>955</v>
      </c>
      <c r="Q68" s="1" t="s">
        <v>3573</v>
      </c>
      <c r="R68" s="1" t="b">
        <v>1</v>
      </c>
      <c r="S68" s="1" t="s">
        <v>4041</v>
      </c>
      <c r="T68" s="1" t="s">
        <v>4203</v>
      </c>
      <c r="U68" s="1" t="s">
        <v>699</v>
      </c>
      <c r="V68" s="1"/>
      <c r="W68" s="1" t="s">
        <v>4042</v>
      </c>
      <c r="X68" s="1">
        <v>1</v>
      </c>
    </row>
    <row r="69" spans="1:24" x14ac:dyDescent="0.35">
      <c r="A69" s="1" t="s">
        <v>68</v>
      </c>
      <c r="B69" s="1" t="s">
        <v>69</v>
      </c>
      <c r="C69" s="1" t="s">
        <v>4200</v>
      </c>
      <c r="D69" s="1" t="s">
        <v>22</v>
      </c>
      <c r="E69" s="1"/>
      <c r="F69" s="1"/>
      <c r="G69" s="1" t="s">
        <v>2847</v>
      </c>
      <c r="H69" s="1" t="s">
        <v>4201</v>
      </c>
      <c r="I69" s="1"/>
      <c r="J69" s="1"/>
      <c r="K69" s="1" t="s">
        <v>4191</v>
      </c>
      <c r="L69" s="1" t="s">
        <v>3427</v>
      </c>
      <c r="M69" s="1" t="b">
        <v>0</v>
      </c>
      <c r="N69" s="1" t="s">
        <v>119</v>
      </c>
      <c r="O69" s="1" t="s">
        <v>4204</v>
      </c>
      <c r="P69" s="1" t="s">
        <v>955</v>
      </c>
      <c r="Q69" s="1" t="s">
        <v>3573</v>
      </c>
      <c r="R69" s="1" t="b">
        <v>0</v>
      </c>
      <c r="S69" s="1" t="s">
        <v>4041</v>
      </c>
      <c r="T69" s="1" t="s">
        <v>4205</v>
      </c>
      <c r="U69" s="1" t="s">
        <v>699</v>
      </c>
      <c r="V69" s="1"/>
      <c r="W69" s="1" t="s">
        <v>4042</v>
      </c>
      <c r="X69" s="1">
        <v>0</v>
      </c>
    </row>
    <row r="70" spans="1:24" x14ac:dyDescent="0.35">
      <c r="A70" s="1" t="s">
        <v>68</v>
      </c>
      <c r="B70" s="1" t="s">
        <v>69</v>
      </c>
      <c r="C70" s="1" t="s">
        <v>4206</v>
      </c>
      <c r="D70" s="1" t="s">
        <v>22</v>
      </c>
      <c r="E70" s="1"/>
      <c r="F70" s="1"/>
      <c r="G70" s="1" t="s">
        <v>2847</v>
      </c>
      <c r="H70" s="1" t="s">
        <v>4207</v>
      </c>
      <c r="I70" s="1"/>
      <c r="J70" s="1"/>
      <c r="K70" s="1" t="s">
        <v>4191</v>
      </c>
      <c r="L70" s="1" t="s">
        <v>3427</v>
      </c>
      <c r="M70" s="1" t="b">
        <v>0</v>
      </c>
      <c r="N70" s="1" t="s">
        <v>119</v>
      </c>
      <c r="O70" s="1" t="s">
        <v>4208</v>
      </c>
      <c r="P70" s="1" t="s">
        <v>955</v>
      </c>
      <c r="Q70" s="1" t="s">
        <v>3573</v>
      </c>
      <c r="R70" s="1" t="b">
        <v>1</v>
      </c>
      <c r="S70" s="1" t="s">
        <v>4041</v>
      </c>
      <c r="T70" s="1" t="s">
        <v>4209</v>
      </c>
      <c r="U70" s="1" t="s">
        <v>720</v>
      </c>
      <c r="V70" s="1"/>
      <c r="W70" s="1" t="s">
        <v>4042</v>
      </c>
      <c r="X70" s="1">
        <v>1</v>
      </c>
    </row>
    <row r="71" spans="1:24" x14ac:dyDescent="0.35">
      <c r="A71" s="1" t="s">
        <v>68</v>
      </c>
      <c r="B71" s="1" t="s">
        <v>69</v>
      </c>
      <c r="C71" s="1" t="s">
        <v>4210</v>
      </c>
      <c r="D71" s="1" t="s">
        <v>22</v>
      </c>
      <c r="E71" s="1"/>
      <c r="F71" s="1"/>
      <c r="G71" s="1" t="s">
        <v>2847</v>
      </c>
      <c r="H71" s="1" t="s">
        <v>4211</v>
      </c>
      <c r="I71" s="1"/>
      <c r="J71" s="1"/>
      <c r="K71" s="1" t="s">
        <v>4191</v>
      </c>
      <c r="L71" s="1" t="s">
        <v>3427</v>
      </c>
      <c r="M71" s="1" t="b">
        <v>0</v>
      </c>
      <c r="N71" s="1" t="s">
        <v>119</v>
      </c>
      <c r="O71" s="1" t="s">
        <v>4212</v>
      </c>
      <c r="P71" s="1" t="s">
        <v>955</v>
      </c>
      <c r="Q71" s="1" t="s">
        <v>3573</v>
      </c>
      <c r="R71" s="1" t="b">
        <v>1</v>
      </c>
      <c r="S71" s="1" t="s">
        <v>4041</v>
      </c>
      <c r="T71" s="1" t="s">
        <v>4213</v>
      </c>
      <c r="U71" s="1" t="s">
        <v>699</v>
      </c>
      <c r="V71" s="1"/>
      <c r="W71" s="1" t="s">
        <v>4042</v>
      </c>
      <c r="X71" s="1">
        <v>1</v>
      </c>
    </row>
    <row r="72" spans="1:24" x14ac:dyDescent="0.35">
      <c r="A72" s="1" t="s">
        <v>68</v>
      </c>
      <c r="B72" s="1" t="s">
        <v>69</v>
      </c>
      <c r="C72" s="1" t="s">
        <v>4214</v>
      </c>
      <c r="D72" s="1" t="s">
        <v>22</v>
      </c>
      <c r="E72" s="1"/>
      <c r="F72" s="1"/>
      <c r="G72" s="1" t="s">
        <v>2847</v>
      </c>
      <c r="H72" s="1" t="s">
        <v>4215</v>
      </c>
      <c r="I72" s="1"/>
      <c r="J72" s="1"/>
      <c r="K72" s="1" t="s">
        <v>4191</v>
      </c>
      <c r="L72" s="1" t="s">
        <v>3427</v>
      </c>
      <c r="M72" s="1" t="b">
        <v>0</v>
      </c>
      <c r="N72" s="1" t="s">
        <v>119</v>
      </c>
      <c r="O72" s="1" t="s">
        <v>4216</v>
      </c>
      <c r="P72" s="1" t="s">
        <v>955</v>
      </c>
      <c r="Q72" s="1" t="s">
        <v>3573</v>
      </c>
      <c r="R72" s="1" t="b">
        <v>1</v>
      </c>
      <c r="S72" s="1" t="s">
        <v>4041</v>
      </c>
      <c r="T72" s="1" t="s">
        <v>4217</v>
      </c>
      <c r="U72" s="1" t="s">
        <v>720</v>
      </c>
      <c r="V72" s="1"/>
      <c r="W72" s="1" t="s">
        <v>4042</v>
      </c>
      <c r="X72" s="1">
        <v>1</v>
      </c>
    </row>
    <row r="73" spans="1:24" x14ac:dyDescent="0.35">
      <c r="A73" s="1" t="s">
        <v>68</v>
      </c>
      <c r="B73" s="1" t="s">
        <v>951</v>
      </c>
      <c r="C73" s="1" t="s">
        <v>4218</v>
      </c>
      <c r="D73" s="1" t="s">
        <v>22</v>
      </c>
      <c r="E73" s="1"/>
      <c r="F73" s="1"/>
      <c r="G73" s="1" t="s">
        <v>4052</v>
      </c>
      <c r="H73" s="1" t="s">
        <v>688</v>
      </c>
      <c r="I73" s="1"/>
      <c r="J73" s="1"/>
      <c r="K73" s="1"/>
      <c r="L73" s="1" t="s">
        <v>3427</v>
      </c>
      <c r="M73" s="1" t="b">
        <v>0</v>
      </c>
      <c r="N73" s="1" t="s">
        <v>4219</v>
      </c>
      <c r="O73" s="1" t="s">
        <v>4220</v>
      </c>
      <c r="P73" s="1" t="s">
        <v>955</v>
      </c>
      <c r="Q73" s="1" t="s">
        <v>956</v>
      </c>
      <c r="R73" s="1" t="b">
        <v>1</v>
      </c>
      <c r="S73" s="1" t="s">
        <v>4041</v>
      </c>
      <c r="T73" s="1" t="s">
        <v>4221</v>
      </c>
      <c r="U73" s="1" t="s">
        <v>699</v>
      </c>
      <c r="V73" s="1"/>
      <c r="W73" s="1" t="s">
        <v>4042</v>
      </c>
      <c r="X73" s="1">
        <v>1</v>
      </c>
    </row>
    <row r="74" spans="1:24" x14ac:dyDescent="0.35">
      <c r="A74" s="1" t="s">
        <v>68</v>
      </c>
      <c r="B74" s="1" t="s">
        <v>951</v>
      </c>
      <c r="C74" s="1" t="s">
        <v>957</v>
      </c>
      <c r="D74" s="1" t="s">
        <v>22</v>
      </c>
      <c r="E74" s="1"/>
      <c r="F74" s="1"/>
      <c r="G74" s="1" t="s">
        <v>4038</v>
      </c>
      <c r="H74" s="1" t="s">
        <v>952</v>
      </c>
      <c r="I74" s="1"/>
      <c r="J74" s="1"/>
      <c r="K74" s="1"/>
      <c r="L74" s="1" t="s">
        <v>3427</v>
      </c>
      <c r="M74" s="1" t="b">
        <v>0</v>
      </c>
      <c r="N74" s="1" t="s">
        <v>4222</v>
      </c>
      <c r="O74" s="1" t="s">
        <v>4223</v>
      </c>
      <c r="P74" s="1" t="s">
        <v>955</v>
      </c>
      <c r="Q74" s="1" t="s">
        <v>956</v>
      </c>
      <c r="R74" s="1" t="b">
        <v>1</v>
      </c>
      <c r="S74" s="1" t="s">
        <v>4041</v>
      </c>
      <c r="T74" s="1" t="s">
        <v>958</v>
      </c>
      <c r="U74" s="1" t="s">
        <v>699</v>
      </c>
      <c r="V74" s="1"/>
      <c r="W74" s="1" t="s">
        <v>4042</v>
      </c>
      <c r="X74" s="1">
        <v>1</v>
      </c>
    </row>
    <row r="75" spans="1:24" x14ac:dyDescent="0.35">
      <c r="A75" s="1" t="s">
        <v>68</v>
      </c>
      <c r="B75" s="1" t="s">
        <v>951</v>
      </c>
      <c r="C75" s="1" t="s">
        <v>963</v>
      </c>
      <c r="D75" s="1" t="s">
        <v>22</v>
      </c>
      <c r="E75" s="1"/>
      <c r="F75" s="1"/>
      <c r="G75" s="1" t="s">
        <v>4038</v>
      </c>
      <c r="H75" s="1" t="s">
        <v>960</v>
      </c>
      <c r="I75" s="1"/>
      <c r="J75" s="1"/>
      <c r="K75" s="1"/>
      <c r="L75" s="1" t="s">
        <v>3427</v>
      </c>
      <c r="M75" s="1" t="b">
        <v>0</v>
      </c>
      <c r="N75" s="1" t="s">
        <v>4224</v>
      </c>
      <c r="O75" s="1" t="s">
        <v>4225</v>
      </c>
      <c r="P75" s="1" t="s">
        <v>955</v>
      </c>
      <c r="Q75" s="1" t="s">
        <v>962</v>
      </c>
      <c r="R75" s="1" t="b">
        <v>1</v>
      </c>
      <c r="S75" s="1" t="s">
        <v>4041</v>
      </c>
      <c r="T75" s="1" t="s">
        <v>964</v>
      </c>
      <c r="U75" s="1" t="s">
        <v>699</v>
      </c>
      <c r="V75" s="1"/>
      <c r="W75" s="1" t="s">
        <v>4042</v>
      </c>
      <c r="X75" s="1">
        <v>1</v>
      </c>
    </row>
    <row r="76" spans="1:24" x14ac:dyDescent="0.35">
      <c r="A76" s="1" t="s">
        <v>68</v>
      </c>
      <c r="B76" s="1" t="s">
        <v>951</v>
      </c>
      <c r="C76" s="1" t="s">
        <v>4226</v>
      </c>
      <c r="D76" s="1" t="s">
        <v>22</v>
      </c>
      <c r="E76" s="1"/>
      <c r="F76" s="1"/>
      <c r="G76" s="1" t="s">
        <v>2847</v>
      </c>
      <c r="H76" s="1" t="s">
        <v>4227</v>
      </c>
      <c r="I76" s="1"/>
      <c r="J76" s="1"/>
      <c r="K76" s="1" t="s">
        <v>4191</v>
      </c>
      <c r="L76" s="1" t="s">
        <v>3427</v>
      </c>
      <c r="M76" s="1" t="b">
        <v>0</v>
      </c>
      <c r="N76" s="1" t="s">
        <v>119</v>
      </c>
      <c r="O76" s="1" t="s">
        <v>4228</v>
      </c>
      <c r="P76" s="1" t="s">
        <v>955</v>
      </c>
      <c r="Q76" s="1" t="s">
        <v>956</v>
      </c>
      <c r="R76" s="1" t="b">
        <v>1</v>
      </c>
      <c r="S76" s="1" t="s">
        <v>4041</v>
      </c>
      <c r="T76" s="1" t="s">
        <v>4229</v>
      </c>
      <c r="U76" s="1" t="s">
        <v>720</v>
      </c>
      <c r="V76" s="1"/>
      <c r="W76" s="1" t="s">
        <v>4042</v>
      </c>
      <c r="X76" s="1">
        <v>1</v>
      </c>
    </row>
    <row r="77" spans="1:24" x14ac:dyDescent="0.35">
      <c r="A77" s="1" t="s">
        <v>68</v>
      </c>
      <c r="B77" s="1" t="s">
        <v>951</v>
      </c>
      <c r="C77" s="1" t="s">
        <v>4230</v>
      </c>
      <c r="D77" s="1" t="s">
        <v>22</v>
      </c>
      <c r="E77" s="1"/>
      <c r="F77" s="1"/>
      <c r="G77" s="1" t="s">
        <v>2847</v>
      </c>
      <c r="H77" s="1" t="s">
        <v>4231</v>
      </c>
      <c r="I77" s="1"/>
      <c r="J77" s="1"/>
      <c r="K77" s="1" t="s">
        <v>4191</v>
      </c>
      <c r="L77" s="1" t="s">
        <v>3427</v>
      </c>
      <c r="M77" s="1" t="b">
        <v>0</v>
      </c>
      <c r="N77" s="1" t="s">
        <v>119</v>
      </c>
      <c r="O77" s="1" t="s">
        <v>4232</v>
      </c>
      <c r="P77" s="1" t="s">
        <v>955</v>
      </c>
      <c r="Q77" s="1" t="s">
        <v>956</v>
      </c>
      <c r="R77" s="1" t="b">
        <v>1</v>
      </c>
      <c r="S77" s="1" t="s">
        <v>4041</v>
      </c>
      <c r="T77" s="1" t="s">
        <v>4233</v>
      </c>
      <c r="U77" s="1" t="s">
        <v>720</v>
      </c>
      <c r="V77" s="1"/>
      <c r="W77" s="1" t="s">
        <v>4042</v>
      </c>
      <c r="X77" s="1">
        <v>1</v>
      </c>
    </row>
    <row r="78" spans="1:24" x14ac:dyDescent="0.35">
      <c r="A78" s="1" t="s">
        <v>68</v>
      </c>
      <c r="B78" s="1" t="s">
        <v>3570</v>
      </c>
      <c r="C78" s="1" t="s">
        <v>4234</v>
      </c>
      <c r="D78" s="1" t="s">
        <v>22</v>
      </c>
      <c r="E78" s="1"/>
      <c r="F78" s="1"/>
      <c r="G78" s="1" t="s">
        <v>2847</v>
      </c>
      <c r="H78" s="1" t="s">
        <v>4235</v>
      </c>
      <c r="I78" s="1"/>
      <c r="J78" s="1"/>
      <c r="K78" s="1" t="s">
        <v>4191</v>
      </c>
      <c r="L78" s="1" t="s">
        <v>3427</v>
      </c>
      <c r="M78" s="1" t="b">
        <v>0</v>
      </c>
      <c r="N78" s="1" t="s">
        <v>119</v>
      </c>
      <c r="O78" s="1" t="s">
        <v>4236</v>
      </c>
      <c r="P78" s="1" t="s">
        <v>955</v>
      </c>
      <c r="Q78" s="1" t="s">
        <v>3575</v>
      </c>
      <c r="R78" s="1" t="b">
        <v>1</v>
      </c>
      <c r="S78" s="1" t="s">
        <v>4041</v>
      </c>
      <c r="T78" s="1" t="s">
        <v>4237</v>
      </c>
      <c r="U78" s="1" t="s">
        <v>720</v>
      </c>
      <c r="V78" s="1"/>
      <c r="W78" s="1" t="s">
        <v>4042</v>
      </c>
      <c r="X78" s="1">
        <v>1</v>
      </c>
    </row>
    <row r="79" spans="1:24" x14ac:dyDescent="0.35">
      <c r="A79" s="1" t="s">
        <v>68</v>
      </c>
      <c r="B79" s="1" t="s">
        <v>966</v>
      </c>
      <c r="C79" s="1" t="s">
        <v>970</v>
      </c>
      <c r="D79" s="1" t="s">
        <v>22</v>
      </c>
      <c r="E79" s="1"/>
      <c r="F79" s="1"/>
      <c r="G79" s="1" t="s">
        <v>4038</v>
      </c>
      <c r="H79" s="1" t="s">
        <v>967</v>
      </c>
      <c r="I79" s="1" t="s">
        <v>969</v>
      </c>
      <c r="J79" s="1"/>
      <c r="K79" s="1"/>
      <c r="L79" s="1" t="s">
        <v>3427</v>
      </c>
      <c r="M79" s="1" t="b">
        <v>0</v>
      </c>
      <c r="N79" s="1" t="s">
        <v>4238</v>
      </c>
      <c r="O79" s="1" t="s">
        <v>4040</v>
      </c>
      <c r="P79" s="1" t="s">
        <v>955</v>
      </c>
      <c r="Q79" s="1" t="s">
        <v>968</v>
      </c>
      <c r="R79" s="1" t="b">
        <v>1</v>
      </c>
      <c r="S79" s="1" t="s">
        <v>4041</v>
      </c>
      <c r="T79" s="1" t="s">
        <v>971</v>
      </c>
      <c r="U79" s="1" t="s">
        <v>699</v>
      </c>
      <c r="V79" s="1"/>
      <c r="W79" s="1" t="s">
        <v>4042</v>
      </c>
      <c r="X79" s="1">
        <v>1</v>
      </c>
    </row>
    <row r="80" spans="1:24" x14ac:dyDescent="0.35">
      <c r="A80" s="1" t="s">
        <v>68</v>
      </c>
      <c r="B80" s="1" t="s">
        <v>966</v>
      </c>
      <c r="C80" s="1" t="s">
        <v>977</v>
      </c>
      <c r="D80" s="1" t="s">
        <v>22</v>
      </c>
      <c r="E80" s="1"/>
      <c r="F80" s="1"/>
      <c r="G80" s="1" t="s">
        <v>4038</v>
      </c>
      <c r="H80" s="1" t="s">
        <v>974</v>
      </c>
      <c r="I80" s="1"/>
      <c r="J80" s="1"/>
      <c r="K80" s="1"/>
      <c r="L80" s="1" t="s">
        <v>3427</v>
      </c>
      <c r="M80" s="1" t="b">
        <v>0</v>
      </c>
      <c r="N80" s="1" t="s">
        <v>4239</v>
      </c>
      <c r="O80" s="1" t="s">
        <v>4240</v>
      </c>
      <c r="P80" s="1" t="s">
        <v>955</v>
      </c>
      <c r="Q80" s="1" t="s">
        <v>968</v>
      </c>
      <c r="R80" s="1" t="b">
        <v>1</v>
      </c>
      <c r="S80" s="1" t="s">
        <v>4041</v>
      </c>
      <c r="T80" s="1" t="s">
        <v>978</v>
      </c>
      <c r="U80" s="1" t="s">
        <v>720</v>
      </c>
      <c r="V80" s="1"/>
      <c r="W80" s="1" t="s">
        <v>4042</v>
      </c>
      <c r="X80" s="1">
        <v>1</v>
      </c>
    </row>
    <row r="81" spans="1:24" x14ac:dyDescent="0.35">
      <c r="A81" s="1" t="s">
        <v>68</v>
      </c>
      <c r="B81" s="1" t="s">
        <v>76</v>
      </c>
      <c r="C81" s="1" t="s">
        <v>4241</v>
      </c>
      <c r="D81" s="1" t="s">
        <v>22</v>
      </c>
      <c r="E81" s="1"/>
      <c r="F81" s="1"/>
      <c r="G81" s="1" t="s">
        <v>2847</v>
      </c>
      <c r="H81" s="1" t="s">
        <v>4242</v>
      </c>
      <c r="I81" s="1"/>
      <c r="J81" s="1"/>
      <c r="K81" s="1" t="s">
        <v>4191</v>
      </c>
      <c r="L81" s="1" t="s">
        <v>3427</v>
      </c>
      <c r="M81" s="1" t="b">
        <v>0</v>
      </c>
      <c r="N81" s="1" t="s">
        <v>119</v>
      </c>
      <c r="O81" s="1" t="s">
        <v>4243</v>
      </c>
      <c r="P81" s="1" t="s">
        <v>955</v>
      </c>
      <c r="Q81" s="1" t="s">
        <v>962</v>
      </c>
      <c r="R81" s="1" t="b">
        <v>1</v>
      </c>
      <c r="S81" s="1" t="s">
        <v>4041</v>
      </c>
      <c r="T81" s="1" t="s">
        <v>4244</v>
      </c>
      <c r="U81" s="1" t="s">
        <v>720</v>
      </c>
      <c r="V81" s="1"/>
      <c r="W81" s="1" t="s">
        <v>4042</v>
      </c>
      <c r="X81" s="1">
        <v>1</v>
      </c>
    </row>
    <row r="82" spans="1:24" x14ac:dyDescent="0.35">
      <c r="A82" s="1" t="s">
        <v>68</v>
      </c>
      <c r="B82" s="1" t="s">
        <v>76</v>
      </c>
      <c r="C82" s="1" t="s">
        <v>4245</v>
      </c>
      <c r="D82" s="1" t="s">
        <v>22</v>
      </c>
      <c r="E82" s="1"/>
      <c r="F82" s="1"/>
      <c r="G82" s="1" t="s">
        <v>2847</v>
      </c>
      <c r="H82" s="1" t="s">
        <v>4246</v>
      </c>
      <c r="I82" s="1"/>
      <c r="J82" s="1"/>
      <c r="K82" s="1" t="s">
        <v>4191</v>
      </c>
      <c r="L82" s="1" t="s">
        <v>3427</v>
      </c>
      <c r="M82" s="1" t="b">
        <v>0</v>
      </c>
      <c r="N82" s="1" t="s">
        <v>119</v>
      </c>
      <c r="O82" s="1" t="s">
        <v>4247</v>
      </c>
      <c r="P82" s="1" t="s">
        <v>955</v>
      </c>
      <c r="Q82" s="1" t="s">
        <v>3575</v>
      </c>
      <c r="R82" s="1" t="b">
        <v>1</v>
      </c>
      <c r="S82" s="1" t="s">
        <v>4041</v>
      </c>
      <c r="T82" s="1" t="s">
        <v>4248</v>
      </c>
      <c r="U82" s="1" t="s">
        <v>720</v>
      </c>
      <c r="V82" s="1"/>
      <c r="W82" s="1" t="s">
        <v>4042</v>
      </c>
      <c r="X82" s="1">
        <v>1</v>
      </c>
    </row>
    <row r="83" spans="1:24" x14ac:dyDescent="0.35">
      <c r="A83" s="1" t="s">
        <v>19</v>
      </c>
      <c r="B83" s="1" t="s">
        <v>1397</v>
      </c>
      <c r="C83" s="1" t="s">
        <v>4249</v>
      </c>
      <c r="D83" s="1" t="s">
        <v>22</v>
      </c>
      <c r="E83" s="1"/>
      <c r="F83" s="1"/>
      <c r="G83" s="1" t="s">
        <v>2847</v>
      </c>
      <c r="H83" s="1" t="s">
        <v>4190</v>
      </c>
      <c r="I83" s="1"/>
      <c r="J83" s="1"/>
      <c r="K83" s="1" t="s">
        <v>4250</v>
      </c>
      <c r="L83" s="1" t="s">
        <v>3427</v>
      </c>
      <c r="M83" s="1" t="b">
        <v>0</v>
      </c>
      <c r="N83" s="1" t="s">
        <v>119</v>
      </c>
      <c r="O83" s="1" t="s">
        <v>4251</v>
      </c>
      <c r="P83" s="1" t="s">
        <v>27</v>
      </c>
      <c r="Q83" s="1" t="s">
        <v>1400</v>
      </c>
      <c r="R83" s="1" t="b">
        <v>1</v>
      </c>
      <c r="S83" s="1" t="s">
        <v>4041</v>
      </c>
      <c r="T83" s="1" t="s">
        <v>4252</v>
      </c>
      <c r="U83" s="1" t="s">
        <v>720</v>
      </c>
      <c r="V83" s="1"/>
      <c r="W83" s="1" t="s">
        <v>4042</v>
      </c>
      <c r="X83" s="1">
        <v>1</v>
      </c>
    </row>
    <row r="84" spans="1:24" x14ac:dyDescent="0.35">
      <c r="A84" s="1" t="s">
        <v>19</v>
      </c>
      <c r="B84" s="1" t="s">
        <v>1422</v>
      </c>
      <c r="C84" s="1" t="s">
        <v>4253</v>
      </c>
      <c r="D84" s="1" t="s">
        <v>22</v>
      </c>
      <c r="E84" s="1"/>
      <c r="F84" s="1"/>
      <c r="G84" s="1" t="s">
        <v>2847</v>
      </c>
      <c r="H84" s="1" t="s">
        <v>4190</v>
      </c>
      <c r="I84" s="1"/>
      <c r="J84" s="1"/>
      <c r="K84" s="1" t="s">
        <v>4250</v>
      </c>
      <c r="L84" s="1" t="s">
        <v>3427</v>
      </c>
      <c r="M84" s="1" t="b">
        <v>0</v>
      </c>
      <c r="N84" s="1" t="s">
        <v>119</v>
      </c>
      <c r="O84" s="1" t="s">
        <v>4254</v>
      </c>
      <c r="P84" s="1" t="s">
        <v>27</v>
      </c>
      <c r="Q84" s="1" t="s">
        <v>1425</v>
      </c>
      <c r="R84" s="1" t="b">
        <v>1</v>
      </c>
      <c r="S84" s="1" t="s">
        <v>4041</v>
      </c>
      <c r="T84" s="1" t="s">
        <v>4255</v>
      </c>
      <c r="U84" s="1" t="s">
        <v>720</v>
      </c>
      <c r="V84" s="1"/>
      <c r="W84" s="1" t="s">
        <v>4042</v>
      </c>
      <c r="X84" s="1">
        <v>1</v>
      </c>
    </row>
    <row r="85" spans="1:24" x14ac:dyDescent="0.35">
      <c r="A85" s="1" t="s">
        <v>19</v>
      </c>
      <c r="B85" s="1" t="s">
        <v>80</v>
      </c>
      <c r="C85" s="1" t="s">
        <v>4256</v>
      </c>
      <c r="D85" s="1" t="s">
        <v>22</v>
      </c>
      <c r="E85" s="1"/>
      <c r="F85" s="1"/>
      <c r="G85" s="1" t="s">
        <v>2847</v>
      </c>
      <c r="H85" s="1" t="s">
        <v>4257</v>
      </c>
      <c r="I85" s="1"/>
      <c r="J85" s="1"/>
      <c r="K85" s="1" t="s">
        <v>4250</v>
      </c>
      <c r="L85" s="1" t="s">
        <v>3427</v>
      </c>
      <c r="M85" s="1" t="b">
        <v>0</v>
      </c>
      <c r="N85" s="1" t="s">
        <v>119</v>
      </c>
      <c r="O85" s="1" t="s">
        <v>4258</v>
      </c>
      <c r="P85" s="1" t="s">
        <v>27</v>
      </c>
      <c r="Q85" s="1" t="s">
        <v>1400</v>
      </c>
      <c r="R85" s="1" t="b">
        <v>1</v>
      </c>
      <c r="S85" s="1" t="s">
        <v>4041</v>
      </c>
      <c r="T85" s="1" t="s">
        <v>4259</v>
      </c>
      <c r="U85" s="1" t="s">
        <v>720</v>
      </c>
      <c r="V85" s="1"/>
      <c r="W85" s="1" t="s">
        <v>4042</v>
      </c>
      <c r="X85" s="1">
        <v>1</v>
      </c>
    </row>
    <row r="86" spans="1:24" x14ac:dyDescent="0.35">
      <c r="A86" s="1" t="s">
        <v>19</v>
      </c>
      <c r="B86" s="1" t="s">
        <v>80</v>
      </c>
      <c r="C86" s="1" t="s">
        <v>4260</v>
      </c>
      <c r="D86" s="1" t="s">
        <v>22</v>
      </c>
      <c r="E86" s="1"/>
      <c r="F86" s="1"/>
      <c r="G86" s="1" t="s">
        <v>2847</v>
      </c>
      <c r="H86" s="1" t="s">
        <v>4261</v>
      </c>
      <c r="I86" s="1"/>
      <c r="J86" s="1"/>
      <c r="K86" s="1" t="s">
        <v>4250</v>
      </c>
      <c r="L86" s="1" t="s">
        <v>3427</v>
      </c>
      <c r="M86" s="1" t="b">
        <v>0</v>
      </c>
      <c r="N86" s="1" t="s">
        <v>119</v>
      </c>
      <c r="O86" s="1" t="s">
        <v>4262</v>
      </c>
      <c r="P86" s="1" t="s">
        <v>27</v>
      </c>
      <c r="Q86" s="1" t="s">
        <v>1400</v>
      </c>
      <c r="R86" s="1" t="b">
        <v>1</v>
      </c>
      <c r="S86" s="1" t="s">
        <v>4041</v>
      </c>
      <c r="T86" s="1" t="s">
        <v>4263</v>
      </c>
      <c r="U86" s="1" t="s">
        <v>720</v>
      </c>
      <c r="V86" s="1"/>
      <c r="W86" s="1" t="s">
        <v>4042</v>
      </c>
      <c r="X86" s="1">
        <v>1</v>
      </c>
    </row>
    <row r="87" spans="1:24" x14ac:dyDescent="0.35">
      <c r="A87" s="1" t="s">
        <v>19</v>
      </c>
      <c r="B87" s="1" t="s">
        <v>80</v>
      </c>
      <c r="C87" s="1" t="s">
        <v>4260</v>
      </c>
      <c r="D87" s="1" t="s">
        <v>22</v>
      </c>
      <c r="E87" s="1"/>
      <c r="F87" s="1"/>
      <c r="G87" s="1" t="s">
        <v>2847</v>
      </c>
      <c r="H87" s="1" t="s">
        <v>4261</v>
      </c>
      <c r="I87" s="1"/>
      <c r="J87" s="1"/>
      <c r="K87" s="1" t="s">
        <v>4250</v>
      </c>
      <c r="L87" s="1" t="s">
        <v>3427</v>
      </c>
      <c r="M87" s="1" t="b">
        <v>0</v>
      </c>
      <c r="N87" s="1" t="s">
        <v>119</v>
      </c>
      <c r="O87" s="1" t="s">
        <v>4264</v>
      </c>
      <c r="P87" s="1" t="s">
        <v>27</v>
      </c>
      <c r="Q87" s="1" t="s">
        <v>1400</v>
      </c>
      <c r="R87" s="1" t="b">
        <v>0</v>
      </c>
      <c r="S87" s="1" t="s">
        <v>4041</v>
      </c>
      <c r="T87" s="1" t="s">
        <v>4265</v>
      </c>
      <c r="U87" s="1" t="s">
        <v>720</v>
      </c>
      <c r="V87" s="1"/>
      <c r="W87" s="1" t="s">
        <v>4042</v>
      </c>
      <c r="X87" s="1">
        <v>0</v>
      </c>
    </row>
    <row r="88" spans="1:24" x14ac:dyDescent="0.35">
      <c r="A88" s="1" t="s">
        <v>19</v>
      </c>
      <c r="B88" s="1" t="s">
        <v>80</v>
      </c>
      <c r="C88" s="1" t="s">
        <v>4266</v>
      </c>
      <c r="D88" s="1" t="s">
        <v>22</v>
      </c>
      <c r="E88" s="1"/>
      <c r="F88" s="1"/>
      <c r="G88" s="1" t="s">
        <v>2847</v>
      </c>
      <c r="H88" s="1" t="s">
        <v>4267</v>
      </c>
      <c r="I88" s="1"/>
      <c r="J88" s="1"/>
      <c r="K88" s="1" t="s">
        <v>4250</v>
      </c>
      <c r="L88" s="1" t="s">
        <v>3427</v>
      </c>
      <c r="M88" s="1" t="b">
        <v>0</v>
      </c>
      <c r="N88" s="1" t="s">
        <v>119</v>
      </c>
      <c r="O88" s="1" t="s">
        <v>4268</v>
      </c>
      <c r="P88" s="1" t="s">
        <v>27</v>
      </c>
      <c r="Q88" s="1" t="s">
        <v>1400</v>
      </c>
      <c r="R88" s="1" t="b">
        <v>1</v>
      </c>
      <c r="S88" s="1" t="s">
        <v>4041</v>
      </c>
      <c r="T88" s="1" t="s">
        <v>4269</v>
      </c>
      <c r="U88" s="1" t="s">
        <v>720</v>
      </c>
      <c r="V88" s="1"/>
      <c r="W88" s="1" t="s">
        <v>4042</v>
      </c>
      <c r="X88" s="1">
        <v>1</v>
      </c>
    </row>
    <row r="89" spans="1:24" x14ac:dyDescent="0.35">
      <c r="A89" s="1" t="s">
        <v>19</v>
      </c>
      <c r="B89" s="1" t="s">
        <v>80</v>
      </c>
      <c r="C89" s="1" t="s">
        <v>4270</v>
      </c>
      <c r="D89" s="1" t="s">
        <v>22</v>
      </c>
      <c r="E89" s="1"/>
      <c r="F89" s="1"/>
      <c r="G89" s="1" t="s">
        <v>2847</v>
      </c>
      <c r="H89" s="1" t="s">
        <v>4271</v>
      </c>
      <c r="I89" s="1"/>
      <c r="J89" s="1"/>
      <c r="K89" s="1" t="s">
        <v>4250</v>
      </c>
      <c r="L89" s="1" t="s">
        <v>3427</v>
      </c>
      <c r="M89" s="1" t="b">
        <v>0</v>
      </c>
      <c r="N89" s="1" t="s">
        <v>119</v>
      </c>
      <c r="O89" s="1" t="s">
        <v>4272</v>
      </c>
      <c r="P89" s="1" t="s">
        <v>27</v>
      </c>
      <c r="Q89" s="1" t="s">
        <v>1400</v>
      </c>
      <c r="R89" s="1" t="b">
        <v>1</v>
      </c>
      <c r="S89" s="1" t="s">
        <v>4041</v>
      </c>
      <c r="T89" s="1" t="s">
        <v>4273</v>
      </c>
      <c r="U89" s="1" t="s">
        <v>720</v>
      </c>
      <c r="V89" s="1"/>
      <c r="W89" s="1" t="s">
        <v>4042</v>
      </c>
      <c r="X89" s="1">
        <v>1</v>
      </c>
    </row>
    <row r="90" spans="1:24" x14ac:dyDescent="0.35">
      <c r="A90" s="1" t="s">
        <v>19</v>
      </c>
      <c r="B90" s="1" t="s">
        <v>20</v>
      </c>
      <c r="C90" s="1" t="s">
        <v>4099</v>
      </c>
      <c r="D90" s="1" t="s">
        <v>22</v>
      </c>
      <c r="E90" s="1"/>
      <c r="F90" s="1"/>
      <c r="G90" s="1" t="s">
        <v>2847</v>
      </c>
      <c r="H90" s="1" t="s">
        <v>4100</v>
      </c>
      <c r="I90" s="1"/>
      <c r="J90" s="1"/>
      <c r="K90" s="1" t="s">
        <v>4250</v>
      </c>
      <c r="L90" s="1" t="s">
        <v>3427</v>
      </c>
      <c r="M90" s="1" t="b">
        <v>0</v>
      </c>
      <c r="N90" s="1" t="s">
        <v>119</v>
      </c>
      <c r="O90" s="1" t="s">
        <v>4274</v>
      </c>
      <c r="P90" s="1" t="s">
        <v>27</v>
      </c>
      <c r="Q90" s="1" t="s">
        <v>3579</v>
      </c>
      <c r="R90" s="1" t="b">
        <v>1</v>
      </c>
      <c r="S90" s="1" t="s">
        <v>4041</v>
      </c>
      <c r="T90" s="1" t="s">
        <v>4275</v>
      </c>
      <c r="U90" s="1" t="s">
        <v>720</v>
      </c>
      <c r="V90" s="1"/>
      <c r="W90" s="1" t="s">
        <v>4042</v>
      </c>
      <c r="X90" s="1">
        <v>1</v>
      </c>
    </row>
    <row r="91" spans="1:24" x14ac:dyDescent="0.35">
      <c r="A91" s="1" t="s">
        <v>19</v>
      </c>
      <c r="B91" s="1" t="s">
        <v>980</v>
      </c>
      <c r="C91" s="1" t="s">
        <v>4276</v>
      </c>
      <c r="D91" s="1" t="s">
        <v>22</v>
      </c>
      <c r="E91" s="1"/>
      <c r="F91" s="1"/>
      <c r="G91" s="1" t="s">
        <v>4052</v>
      </c>
      <c r="H91" s="1" t="s">
        <v>688</v>
      </c>
      <c r="I91" s="1"/>
      <c r="J91" s="1"/>
      <c r="K91" s="1"/>
      <c r="L91" s="1" t="s">
        <v>3427</v>
      </c>
      <c r="M91" s="1" t="b">
        <v>0</v>
      </c>
      <c r="N91" s="1" t="s">
        <v>4277</v>
      </c>
      <c r="O91" s="1" t="s">
        <v>4278</v>
      </c>
      <c r="P91" s="1" t="s">
        <v>27</v>
      </c>
      <c r="Q91" s="1" t="s">
        <v>1002</v>
      </c>
      <c r="R91" s="1" t="b">
        <v>1</v>
      </c>
      <c r="S91" s="1" t="s">
        <v>4041</v>
      </c>
      <c r="T91" s="1" t="s">
        <v>4279</v>
      </c>
      <c r="U91" s="1" t="s">
        <v>699</v>
      </c>
      <c r="V91" s="1"/>
      <c r="W91" s="1" t="s">
        <v>4042</v>
      </c>
      <c r="X91" s="1">
        <v>1</v>
      </c>
    </row>
    <row r="92" spans="1:24" x14ac:dyDescent="0.35">
      <c r="A92" s="1" t="s">
        <v>19</v>
      </c>
      <c r="B92" s="1" t="s">
        <v>980</v>
      </c>
      <c r="C92" s="1" t="s">
        <v>4280</v>
      </c>
      <c r="D92" s="1" t="s">
        <v>22</v>
      </c>
      <c r="E92" s="1"/>
      <c r="F92" s="1"/>
      <c r="G92" s="1" t="s">
        <v>4052</v>
      </c>
      <c r="H92" s="1" t="s">
        <v>688</v>
      </c>
      <c r="I92" s="1"/>
      <c r="J92" s="1"/>
      <c r="K92" s="1"/>
      <c r="L92" s="1" t="s">
        <v>3427</v>
      </c>
      <c r="M92" s="1" t="b">
        <v>0</v>
      </c>
      <c r="N92" s="1" t="s">
        <v>4281</v>
      </c>
      <c r="O92" s="1" t="s">
        <v>4282</v>
      </c>
      <c r="P92" s="1" t="s">
        <v>27</v>
      </c>
      <c r="Q92" s="1" t="s">
        <v>1002</v>
      </c>
      <c r="R92" s="1" t="b">
        <v>1</v>
      </c>
      <c r="S92" s="1" t="s">
        <v>4041</v>
      </c>
      <c r="T92" s="1" t="s">
        <v>4283</v>
      </c>
      <c r="U92" s="1" t="s">
        <v>699</v>
      </c>
      <c r="V92" s="1"/>
      <c r="W92" s="1" t="s">
        <v>4042</v>
      </c>
      <c r="X92" s="1">
        <v>1</v>
      </c>
    </row>
    <row r="93" spans="1:24" x14ac:dyDescent="0.35">
      <c r="A93" s="1" t="s">
        <v>19</v>
      </c>
      <c r="B93" s="1" t="s">
        <v>980</v>
      </c>
      <c r="C93" s="1" t="s">
        <v>4284</v>
      </c>
      <c r="D93" s="1" t="s">
        <v>22</v>
      </c>
      <c r="E93" s="1"/>
      <c r="F93" s="1"/>
      <c r="G93" s="1" t="s">
        <v>4052</v>
      </c>
      <c r="H93" s="1" t="s">
        <v>688</v>
      </c>
      <c r="I93" s="1"/>
      <c r="J93" s="1"/>
      <c r="K93" s="1"/>
      <c r="L93" s="1" t="s">
        <v>3427</v>
      </c>
      <c r="M93" s="1" t="b">
        <v>0</v>
      </c>
      <c r="N93" s="1" t="s">
        <v>4285</v>
      </c>
      <c r="O93" s="1" t="s">
        <v>4286</v>
      </c>
      <c r="P93" s="1" t="s">
        <v>27</v>
      </c>
      <c r="Q93" s="1" t="s">
        <v>1002</v>
      </c>
      <c r="R93" s="1" t="b">
        <v>1</v>
      </c>
      <c r="S93" s="1" t="s">
        <v>4041</v>
      </c>
      <c r="T93" s="1" t="s">
        <v>4287</v>
      </c>
      <c r="U93" s="1" t="s">
        <v>699</v>
      </c>
      <c r="V93" s="1"/>
      <c r="W93" s="1" t="s">
        <v>4042</v>
      </c>
      <c r="X93" s="1">
        <v>1</v>
      </c>
    </row>
    <row r="94" spans="1:24" x14ac:dyDescent="0.35">
      <c r="A94" s="1" t="s">
        <v>19</v>
      </c>
      <c r="B94" s="1" t="s">
        <v>980</v>
      </c>
      <c r="C94" s="1" t="s">
        <v>1003</v>
      </c>
      <c r="D94" s="1" t="s">
        <v>22</v>
      </c>
      <c r="E94" s="1"/>
      <c r="F94" s="1"/>
      <c r="G94" s="1" t="s">
        <v>4038</v>
      </c>
      <c r="H94" s="1" t="s">
        <v>1001</v>
      </c>
      <c r="I94" s="1"/>
      <c r="J94" s="1"/>
      <c r="K94" s="1"/>
      <c r="L94" s="1" t="s">
        <v>3427</v>
      </c>
      <c r="M94" s="1" t="b">
        <v>0</v>
      </c>
      <c r="N94" s="1" t="s">
        <v>4288</v>
      </c>
      <c r="O94" s="1" t="s">
        <v>4289</v>
      </c>
      <c r="P94" s="1" t="s">
        <v>27</v>
      </c>
      <c r="Q94" s="1" t="s">
        <v>1002</v>
      </c>
      <c r="R94" s="1" t="b">
        <v>1</v>
      </c>
      <c r="S94" s="1" t="s">
        <v>4041</v>
      </c>
      <c r="T94" s="1" t="s">
        <v>1004</v>
      </c>
      <c r="U94" s="1" t="s">
        <v>699</v>
      </c>
      <c r="V94" s="1"/>
      <c r="W94" s="1" t="s">
        <v>4042</v>
      </c>
      <c r="X94" s="1">
        <v>1</v>
      </c>
    </row>
    <row r="95" spans="1:24" x14ac:dyDescent="0.35">
      <c r="A95" s="1" t="s">
        <v>19</v>
      </c>
      <c r="B95" s="1" t="s">
        <v>980</v>
      </c>
      <c r="C95" s="1" t="s">
        <v>4290</v>
      </c>
      <c r="D95" s="1" t="s">
        <v>22</v>
      </c>
      <c r="E95" s="1"/>
      <c r="F95" s="1"/>
      <c r="G95" s="1" t="s">
        <v>2847</v>
      </c>
      <c r="H95" s="1" t="s">
        <v>4291</v>
      </c>
      <c r="I95" s="1"/>
      <c r="J95" s="1"/>
      <c r="K95" s="1" t="s">
        <v>4250</v>
      </c>
      <c r="L95" s="1" t="s">
        <v>3427</v>
      </c>
      <c r="M95" s="1" t="b">
        <v>0</v>
      </c>
      <c r="N95" s="1" t="s">
        <v>119</v>
      </c>
      <c r="O95" s="1" t="s">
        <v>4292</v>
      </c>
      <c r="P95" s="1" t="s">
        <v>27</v>
      </c>
      <c r="Q95" s="1" t="s">
        <v>985</v>
      </c>
      <c r="R95" s="1" t="b">
        <v>1</v>
      </c>
      <c r="S95" s="1" t="s">
        <v>4041</v>
      </c>
      <c r="T95" s="1" t="s">
        <v>4293</v>
      </c>
      <c r="U95" s="1" t="s">
        <v>720</v>
      </c>
      <c r="V95" s="1"/>
      <c r="W95" s="1" t="s">
        <v>4042</v>
      </c>
      <c r="X95" s="1">
        <v>1</v>
      </c>
    </row>
    <row r="96" spans="1:24" x14ac:dyDescent="0.35">
      <c r="A96" s="1" t="s">
        <v>19</v>
      </c>
      <c r="B96" s="1" t="s">
        <v>980</v>
      </c>
      <c r="C96" s="1" t="s">
        <v>4294</v>
      </c>
      <c r="D96" s="1" t="s">
        <v>22</v>
      </c>
      <c r="E96" s="1"/>
      <c r="F96" s="1"/>
      <c r="G96" s="1" t="s">
        <v>2847</v>
      </c>
      <c r="H96" s="1" t="s">
        <v>4295</v>
      </c>
      <c r="I96" s="1"/>
      <c r="J96" s="1"/>
      <c r="K96" s="1" t="s">
        <v>4250</v>
      </c>
      <c r="L96" s="1" t="s">
        <v>3427</v>
      </c>
      <c r="M96" s="1" t="b">
        <v>0</v>
      </c>
      <c r="N96" s="1" t="s">
        <v>119</v>
      </c>
      <c r="O96" s="1" t="s">
        <v>4296</v>
      </c>
      <c r="P96" s="1" t="s">
        <v>27</v>
      </c>
      <c r="Q96" s="1" t="s">
        <v>3794</v>
      </c>
      <c r="R96" s="1" t="b">
        <v>1</v>
      </c>
      <c r="S96" s="1" t="s">
        <v>4041</v>
      </c>
      <c r="T96" s="1" t="s">
        <v>4297</v>
      </c>
      <c r="U96" s="1" t="s">
        <v>720</v>
      </c>
      <c r="V96" s="1"/>
      <c r="W96" s="1" t="s">
        <v>4042</v>
      </c>
      <c r="X96" s="1">
        <v>1</v>
      </c>
    </row>
    <row r="97" spans="1:24" x14ac:dyDescent="0.35">
      <c r="A97" s="1" t="s">
        <v>19</v>
      </c>
      <c r="B97" s="1" t="s">
        <v>980</v>
      </c>
      <c r="C97" s="1" t="s">
        <v>4298</v>
      </c>
      <c r="D97" s="1" t="s">
        <v>22</v>
      </c>
      <c r="E97" s="1"/>
      <c r="F97" s="1"/>
      <c r="G97" s="1" t="s">
        <v>2847</v>
      </c>
      <c r="H97" s="1" t="s">
        <v>4299</v>
      </c>
      <c r="I97" s="1"/>
      <c r="J97" s="1"/>
      <c r="K97" s="1" t="s">
        <v>4250</v>
      </c>
      <c r="L97" s="1" t="s">
        <v>3427</v>
      </c>
      <c r="M97" s="1" t="b">
        <v>0</v>
      </c>
      <c r="N97" s="1" t="s">
        <v>119</v>
      </c>
      <c r="O97" s="1" t="s">
        <v>4300</v>
      </c>
      <c r="P97" s="1" t="s">
        <v>27</v>
      </c>
      <c r="Q97" s="1" t="s">
        <v>985</v>
      </c>
      <c r="R97" s="1" t="b">
        <v>1</v>
      </c>
      <c r="S97" s="1" t="s">
        <v>4041</v>
      </c>
      <c r="T97" s="1" t="s">
        <v>4301</v>
      </c>
      <c r="U97" s="1" t="s">
        <v>720</v>
      </c>
      <c r="V97" s="1"/>
      <c r="W97" s="1" t="s">
        <v>4042</v>
      </c>
      <c r="X97" s="1">
        <v>1</v>
      </c>
    </row>
    <row r="98" spans="1:24" x14ac:dyDescent="0.35">
      <c r="A98" s="1" t="s">
        <v>19</v>
      </c>
      <c r="B98" s="1" t="s">
        <v>980</v>
      </c>
      <c r="C98" s="1" t="s">
        <v>4302</v>
      </c>
      <c r="D98" s="1" t="s">
        <v>22</v>
      </c>
      <c r="E98" s="1"/>
      <c r="F98" s="1"/>
      <c r="G98" s="1" t="s">
        <v>2847</v>
      </c>
      <c r="H98" s="1" t="s">
        <v>4303</v>
      </c>
      <c r="I98" s="1"/>
      <c r="J98" s="1"/>
      <c r="K98" s="1" t="s">
        <v>4250</v>
      </c>
      <c r="L98" s="1" t="s">
        <v>3427</v>
      </c>
      <c r="M98" s="1" t="b">
        <v>0</v>
      </c>
      <c r="N98" s="1" t="s">
        <v>119</v>
      </c>
      <c r="O98" s="1" t="s">
        <v>4304</v>
      </c>
      <c r="P98" s="1" t="s">
        <v>27</v>
      </c>
      <c r="Q98" s="1" t="s">
        <v>985</v>
      </c>
      <c r="R98" s="1" t="b">
        <v>1</v>
      </c>
      <c r="S98" s="1" t="s">
        <v>4041</v>
      </c>
      <c r="T98" s="1" t="s">
        <v>4305</v>
      </c>
      <c r="U98" s="1" t="s">
        <v>720</v>
      </c>
      <c r="V98" s="1"/>
      <c r="W98" s="1" t="s">
        <v>4042</v>
      </c>
      <c r="X98" s="1">
        <v>1</v>
      </c>
    </row>
    <row r="99" spans="1:24" x14ac:dyDescent="0.35">
      <c r="A99" s="1" t="s">
        <v>19</v>
      </c>
      <c r="B99" s="1" t="s">
        <v>980</v>
      </c>
      <c r="C99" s="1" t="s">
        <v>4306</v>
      </c>
      <c r="D99" s="1" t="s">
        <v>22</v>
      </c>
      <c r="E99" s="1"/>
      <c r="F99" s="1"/>
      <c r="G99" s="1" t="s">
        <v>2847</v>
      </c>
      <c r="H99" s="1" t="s">
        <v>4307</v>
      </c>
      <c r="I99" s="1"/>
      <c r="J99" s="1"/>
      <c r="K99" s="1" t="s">
        <v>4250</v>
      </c>
      <c r="L99" s="1" t="s">
        <v>3427</v>
      </c>
      <c r="M99" s="1" t="b">
        <v>0</v>
      </c>
      <c r="N99" s="1" t="s">
        <v>119</v>
      </c>
      <c r="O99" s="1" t="s">
        <v>4308</v>
      </c>
      <c r="P99" s="1" t="s">
        <v>27</v>
      </c>
      <c r="Q99" s="1" t="s">
        <v>1008</v>
      </c>
      <c r="R99" s="1" t="b">
        <v>1</v>
      </c>
      <c r="S99" s="1" t="s">
        <v>4041</v>
      </c>
      <c r="T99" s="1" t="s">
        <v>4309</v>
      </c>
      <c r="U99" s="1" t="s">
        <v>699</v>
      </c>
      <c r="V99" s="1"/>
      <c r="W99" s="1" t="s">
        <v>4042</v>
      </c>
      <c r="X99" s="1">
        <v>1</v>
      </c>
    </row>
    <row r="100" spans="1:24" x14ac:dyDescent="0.35">
      <c r="A100" s="1" t="s">
        <v>19</v>
      </c>
      <c r="B100" s="1" t="s">
        <v>980</v>
      </c>
      <c r="C100" s="1" t="s">
        <v>4310</v>
      </c>
      <c r="D100" s="1" t="s">
        <v>22</v>
      </c>
      <c r="E100" s="1"/>
      <c r="F100" s="1"/>
      <c r="G100" s="1" t="s">
        <v>2847</v>
      </c>
      <c r="H100" s="1" t="s">
        <v>4311</v>
      </c>
      <c r="I100" s="1"/>
      <c r="J100" s="1"/>
      <c r="K100" s="1" t="s">
        <v>4250</v>
      </c>
      <c r="L100" s="1" t="s">
        <v>3427</v>
      </c>
      <c r="M100" s="1" t="b">
        <v>0</v>
      </c>
      <c r="N100" s="1" t="s">
        <v>119</v>
      </c>
      <c r="O100" s="1" t="s">
        <v>4312</v>
      </c>
      <c r="P100" s="1" t="s">
        <v>27</v>
      </c>
      <c r="Q100" s="1" t="s">
        <v>3777</v>
      </c>
      <c r="R100" s="1" t="b">
        <v>1</v>
      </c>
      <c r="S100" s="1" t="s">
        <v>4041</v>
      </c>
      <c r="T100" s="1" t="s">
        <v>4313</v>
      </c>
      <c r="U100" s="1" t="s">
        <v>720</v>
      </c>
      <c r="V100" s="1"/>
      <c r="W100" s="1" t="s">
        <v>4042</v>
      </c>
      <c r="X100" s="1">
        <v>1</v>
      </c>
    </row>
    <row r="101" spans="1:24" x14ac:dyDescent="0.35">
      <c r="A101" s="1" t="s">
        <v>19</v>
      </c>
      <c r="B101" s="1" t="s">
        <v>980</v>
      </c>
      <c r="C101" s="1" t="s">
        <v>4314</v>
      </c>
      <c r="D101" s="1" t="s">
        <v>22</v>
      </c>
      <c r="E101" s="1"/>
      <c r="F101" s="1"/>
      <c r="G101" s="1" t="s">
        <v>4052</v>
      </c>
      <c r="H101" s="1" t="s">
        <v>688</v>
      </c>
      <c r="I101" s="1"/>
      <c r="J101" s="1"/>
      <c r="K101" s="1"/>
      <c r="L101" s="1" t="s">
        <v>4043</v>
      </c>
      <c r="M101" s="1" t="b">
        <v>0</v>
      </c>
      <c r="N101" s="1" t="s">
        <v>4315</v>
      </c>
      <c r="O101" s="1" t="s">
        <v>4040</v>
      </c>
      <c r="P101" s="1" t="s">
        <v>27</v>
      </c>
      <c r="Q101" s="1" t="s">
        <v>1008</v>
      </c>
      <c r="R101" s="1" t="b">
        <v>1</v>
      </c>
      <c r="S101" s="1" t="s">
        <v>4041</v>
      </c>
      <c r="T101" s="1" t="s">
        <v>4316</v>
      </c>
      <c r="U101" s="1" t="s">
        <v>720</v>
      </c>
      <c r="V101" s="1"/>
      <c r="W101" s="1" t="s">
        <v>4042</v>
      </c>
      <c r="X101" s="1">
        <v>1</v>
      </c>
    </row>
    <row r="102" spans="1:24" x14ac:dyDescent="0.35">
      <c r="A102" s="1" t="s">
        <v>19</v>
      </c>
      <c r="B102" s="1" t="s">
        <v>980</v>
      </c>
      <c r="C102" s="1" t="s">
        <v>4317</v>
      </c>
      <c r="D102" s="1" t="s">
        <v>22</v>
      </c>
      <c r="E102" s="1"/>
      <c r="F102" s="1"/>
      <c r="G102" s="1" t="s">
        <v>4052</v>
      </c>
      <c r="H102" s="1" t="s">
        <v>688</v>
      </c>
      <c r="I102" s="1" t="s">
        <v>4318</v>
      </c>
      <c r="J102" s="1"/>
      <c r="K102" s="1"/>
      <c r="L102" s="1" t="s">
        <v>3427</v>
      </c>
      <c r="M102" s="1" t="b">
        <v>0</v>
      </c>
      <c r="N102" s="1" t="s">
        <v>4319</v>
      </c>
      <c r="O102" s="1" t="s">
        <v>4040</v>
      </c>
      <c r="P102" s="1" t="s">
        <v>27</v>
      </c>
      <c r="Q102" s="1" t="s">
        <v>985</v>
      </c>
      <c r="R102" s="1" t="b">
        <v>1</v>
      </c>
      <c r="S102" s="1" t="s">
        <v>4041</v>
      </c>
      <c r="T102" s="1" t="s">
        <v>4320</v>
      </c>
      <c r="U102" s="1" t="s">
        <v>720</v>
      </c>
      <c r="V102" s="1"/>
      <c r="W102" s="1" t="s">
        <v>4042</v>
      </c>
      <c r="X102" s="1">
        <v>1</v>
      </c>
    </row>
    <row r="103" spans="1:24" x14ac:dyDescent="0.35">
      <c r="A103" s="1" t="s">
        <v>19</v>
      </c>
      <c r="B103" s="1" t="s">
        <v>980</v>
      </c>
      <c r="C103" s="1" t="s">
        <v>4321</v>
      </c>
      <c r="D103" s="1" t="s">
        <v>22</v>
      </c>
      <c r="E103" s="1"/>
      <c r="F103" s="1"/>
      <c r="G103" s="1" t="s">
        <v>4052</v>
      </c>
      <c r="H103" s="1" t="s">
        <v>688</v>
      </c>
      <c r="I103" s="1" t="s">
        <v>4322</v>
      </c>
      <c r="J103" s="1"/>
      <c r="K103" s="1"/>
      <c r="L103" s="1" t="s">
        <v>4043</v>
      </c>
      <c r="M103" s="1" t="b">
        <v>0</v>
      </c>
      <c r="N103" s="1" t="s">
        <v>4323</v>
      </c>
      <c r="O103" s="1" t="s">
        <v>4040</v>
      </c>
      <c r="P103" s="1" t="s">
        <v>27</v>
      </c>
      <c r="Q103" s="1" t="s">
        <v>985</v>
      </c>
      <c r="R103" s="1" t="b">
        <v>1</v>
      </c>
      <c r="S103" s="1" t="s">
        <v>4041</v>
      </c>
      <c r="T103" s="1" t="s">
        <v>4324</v>
      </c>
      <c r="U103" s="1" t="s">
        <v>720</v>
      </c>
      <c r="V103" s="1"/>
      <c r="W103" s="1" t="s">
        <v>4042</v>
      </c>
      <c r="X103" s="1">
        <v>1</v>
      </c>
    </row>
    <row r="104" spans="1:24" x14ac:dyDescent="0.35">
      <c r="A104" s="1" t="s">
        <v>19</v>
      </c>
      <c r="B104" s="1" t="s">
        <v>980</v>
      </c>
      <c r="C104" s="1" t="s">
        <v>4325</v>
      </c>
      <c r="D104" s="1" t="s">
        <v>22</v>
      </c>
      <c r="E104" s="1"/>
      <c r="F104" s="1"/>
      <c r="G104" s="1" t="s">
        <v>4052</v>
      </c>
      <c r="H104" s="1" t="s">
        <v>688</v>
      </c>
      <c r="I104" s="1"/>
      <c r="J104" s="1"/>
      <c r="K104" s="1"/>
      <c r="L104" s="1" t="s">
        <v>4043</v>
      </c>
      <c r="M104" s="1" t="b">
        <v>0</v>
      </c>
      <c r="N104" s="1" t="s">
        <v>4326</v>
      </c>
      <c r="O104" s="1" t="s">
        <v>4040</v>
      </c>
      <c r="P104" s="1" t="s">
        <v>27</v>
      </c>
      <c r="Q104" s="1" t="s">
        <v>1008</v>
      </c>
      <c r="R104" s="1" t="b">
        <v>1</v>
      </c>
      <c r="S104" s="1" t="s">
        <v>4041</v>
      </c>
      <c r="T104" s="1" t="s">
        <v>4327</v>
      </c>
      <c r="U104" s="1" t="s">
        <v>720</v>
      </c>
      <c r="V104" s="1"/>
      <c r="W104" s="1" t="s">
        <v>4042</v>
      </c>
      <c r="X104" s="1">
        <v>1</v>
      </c>
    </row>
    <row r="105" spans="1:24" x14ac:dyDescent="0.35">
      <c r="A105" s="1" t="s">
        <v>19</v>
      </c>
      <c r="B105" s="1" t="s">
        <v>980</v>
      </c>
      <c r="C105" s="1" t="s">
        <v>4328</v>
      </c>
      <c r="D105" s="1" t="s">
        <v>22</v>
      </c>
      <c r="E105" s="1"/>
      <c r="F105" s="1"/>
      <c r="G105" s="1" t="s">
        <v>4052</v>
      </c>
      <c r="H105" s="1" t="s">
        <v>688</v>
      </c>
      <c r="I105" s="1"/>
      <c r="J105" s="1"/>
      <c r="K105" s="1"/>
      <c r="L105" s="1" t="s">
        <v>4043</v>
      </c>
      <c r="M105" s="1" t="b">
        <v>0</v>
      </c>
      <c r="N105" s="1" t="s">
        <v>4329</v>
      </c>
      <c r="O105" s="1" t="s">
        <v>4040</v>
      </c>
      <c r="P105" s="1" t="s">
        <v>27</v>
      </c>
      <c r="Q105" s="1" t="s">
        <v>1008</v>
      </c>
      <c r="R105" s="1" t="b">
        <v>1</v>
      </c>
      <c r="S105" s="1" t="s">
        <v>4041</v>
      </c>
      <c r="T105" s="1" t="s">
        <v>4330</v>
      </c>
      <c r="U105" s="1" t="s">
        <v>720</v>
      </c>
      <c r="V105" s="1"/>
      <c r="W105" s="1" t="s">
        <v>4042</v>
      </c>
      <c r="X105" s="1">
        <v>1</v>
      </c>
    </row>
    <row r="106" spans="1:24" x14ac:dyDescent="0.35">
      <c r="A106" s="1" t="s">
        <v>19</v>
      </c>
      <c r="B106" s="1" t="s">
        <v>980</v>
      </c>
      <c r="C106" s="1" t="s">
        <v>4331</v>
      </c>
      <c r="D106" s="1" t="s">
        <v>22</v>
      </c>
      <c r="E106" s="1"/>
      <c r="F106" s="1"/>
      <c r="G106" s="1" t="s">
        <v>4052</v>
      </c>
      <c r="H106" s="1" t="s">
        <v>688</v>
      </c>
      <c r="I106" s="1"/>
      <c r="J106" s="1"/>
      <c r="K106" s="1"/>
      <c r="L106" s="1" t="s">
        <v>4043</v>
      </c>
      <c r="M106" s="1" t="b">
        <v>0</v>
      </c>
      <c r="N106" s="1" t="s">
        <v>4332</v>
      </c>
      <c r="O106" s="1" t="s">
        <v>4040</v>
      </c>
      <c r="P106" s="1" t="s">
        <v>27</v>
      </c>
      <c r="Q106" s="1" t="s">
        <v>1008</v>
      </c>
      <c r="R106" s="1" t="b">
        <v>1</v>
      </c>
      <c r="S106" s="1" t="s">
        <v>4041</v>
      </c>
      <c r="T106" s="1" t="s">
        <v>4333</v>
      </c>
      <c r="U106" s="1" t="s">
        <v>720</v>
      </c>
      <c r="V106" s="1"/>
      <c r="W106" s="1" t="s">
        <v>4042</v>
      </c>
      <c r="X106" s="1">
        <v>1</v>
      </c>
    </row>
    <row r="107" spans="1:24" x14ac:dyDescent="0.35">
      <c r="A107" s="1" t="s">
        <v>19</v>
      </c>
      <c r="B107" s="1" t="s">
        <v>980</v>
      </c>
      <c r="C107" s="1" t="s">
        <v>987</v>
      </c>
      <c r="D107" s="1" t="s">
        <v>22</v>
      </c>
      <c r="E107" s="1"/>
      <c r="F107" s="1"/>
      <c r="G107" s="1" t="s">
        <v>4038</v>
      </c>
      <c r="H107" s="1" t="s">
        <v>981</v>
      </c>
      <c r="I107" s="1" t="s">
        <v>986</v>
      </c>
      <c r="J107" s="1"/>
      <c r="K107" s="1"/>
      <c r="L107" s="1" t="s">
        <v>4043</v>
      </c>
      <c r="M107" s="1" t="b">
        <v>0</v>
      </c>
      <c r="N107" s="1" t="s">
        <v>4334</v>
      </c>
      <c r="O107" s="1" t="s">
        <v>4040</v>
      </c>
      <c r="P107" s="1" t="s">
        <v>27</v>
      </c>
      <c r="Q107" s="1" t="s">
        <v>985</v>
      </c>
      <c r="R107" s="1" t="b">
        <v>1</v>
      </c>
      <c r="S107" s="1" t="s">
        <v>4041</v>
      </c>
      <c r="T107" s="1" t="s">
        <v>988</v>
      </c>
      <c r="U107" s="1" t="s">
        <v>720</v>
      </c>
      <c r="V107" s="1"/>
      <c r="W107" s="1" t="s">
        <v>4042</v>
      </c>
      <c r="X107" s="1">
        <v>1</v>
      </c>
    </row>
    <row r="108" spans="1:24" x14ac:dyDescent="0.35">
      <c r="A108" s="1" t="s">
        <v>19</v>
      </c>
      <c r="B108" s="1" t="s">
        <v>980</v>
      </c>
      <c r="C108" s="1" t="s">
        <v>1009</v>
      </c>
      <c r="D108" s="1" t="s">
        <v>22</v>
      </c>
      <c r="E108" s="1"/>
      <c r="F108" s="1"/>
      <c r="G108" s="1" t="s">
        <v>4038</v>
      </c>
      <c r="H108" s="1" t="s">
        <v>1006</v>
      </c>
      <c r="I108" s="1"/>
      <c r="J108" s="1"/>
      <c r="K108" s="1"/>
      <c r="L108" s="1" t="s">
        <v>3427</v>
      </c>
      <c r="M108" s="1" t="b">
        <v>0</v>
      </c>
      <c r="N108" s="1" t="s">
        <v>4335</v>
      </c>
      <c r="O108" s="1" t="s">
        <v>4040</v>
      </c>
      <c r="P108" s="1" t="s">
        <v>27</v>
      </c>
      <c r="Q108" s="1" t="s">
        <v>1008</v>
      </c>
      <c r="R108" s="1" t="b">
        <v>1</v>
      </c>
      <c r="S108" s="1" t="s">
        <v>4041</v>
      </c>
      <c r="T108" s="1" t="s">
        <v>1010</v>
      </c>
      <c r="U108" s="1" t="s">
        <v>720</v>
      </c>
      <c r="V108" s="1"/>
      <c r="W108" s="1" t="s">
        <v>4042</v>
      </c>
      <c r="X108" s="1">
        <v>1</v>
      </c>
    </row>
    <row r="109" spans="1:24" x14ac:dyDescent="0.35">
      <c r="A109" s="1" t="s">
        <v>19</v>
      </c>
      <c r="B109" s="1" t="s">
        <v>991</v>
      </c>
      <c r="C109" s="1" t="s">
        <v>1015</v>
      </c>
      <c r="D109" s="1" t="s">
        <v>22</v>
      </c>
      <c r="E109" s="1"/>
      <c r="F109" s="1"/>
      <c r="G109" s="1" t="s">
        <v>4038</v>
      </c>
      <c r="H109" s="1" t="s">
        <v>1012</v>
      </c>
      <c r="I109" s="1"/>
      <c r="J109" s="1"/>
      <c r="K109" s="1"/>
      <c r="L109" s="1" t="s">
        <v>3427</v>
      </c>
      <c r="M109" s="1" t="b">
        <v>0</v>
      </c>
      <c r="N109" s="1" t="s">
        <v>4336</v>
      </c>
      <c r="O109" s="1" t="s">
        <v>4337</v>
      </c>
      <c r="P109" s="1" t="s">
        <v>27</v>
      </c>
      <c r="Q109" s="1" t="s">
        <v>997</v>
      </c>
      <c r="R109" s="1" t="b">
        <v>1</v>
      </c>
      <c r="S109" s="1" t="s">
        <v>4041</v>
      </c>
      <c r="T109" s="1" t="s">
        <v>1016</v>
      </c>
      <c r="U109" s="1" t="s">
        <v>699</v>
      </c>
      <c r="V109" s="1"/>
      <c r="W109" s="1" t="s">
        <v>4042</v>
      </c>
      <c r="X109" s="1">
        <v>1</v>
      </c>
    </row>
    <row r="110" spans="1:24" x14ac:dyDescent="0.35">
      <c r="A110" s="1" t="s">
        <v>19</v>
      </c>
      <c r="B110" s="1" t="s">
        <v>991</v>
      </c>
      <c r="C110" s="1" t="s">
        <v>1024</v>
      </c>
      <c r="D110" s="1" t="s">
        <v>22</v>
      </c>
      <c r="E110" s="1"/>
      <c r="F110" s="1"/>
      <c r="G110" s="1" t="s">
        <v>4038</v>
      </c>
      <c r="H110" s="1" t="s">
        <v>1023</v>
      </c>
      <c r="I110" s="1"/>
      <c r="J110" s="1"/>
      <c r="K110" s="1"/>
      <c r="L110" s="1" t="s">
        <v>3427</v>
      </c>
      <c r="M110" s="1" t="b">
        <v>0</v>
      </c>
      <c r="N110" s="1" t="s">
        <v>4338</v>
      </c>
      <c r="O110" s="1" t="s">
        <v>4339</v>
      </c>
      <c r="P110" s="1" t="s">
        <v>27</v>
      </c>
      <c r="Q110" s="1" t="s">
        <v>997</v>
      </c>
      <c r="R110" s="1" t="b">
        <v>1</v>
      </c>
      <c r="S110" s="1" t="s">
        <v>4041</v>
      </c>
      <c r="T110" s="1" t="s">
        <v>1025</v>
      </c>
      <c r="U110" s="1" t="s">
        <v>699</v>
      </c>
      <c r="V110" s="1"/>
      <c r="W110" s="1" t="s">
        <v>4042</v>
      </c>
      <c r="X110" s="1">
        <v>1</v>
      </c>
    </row>
    <row r="111" spans="1:24" x14ac:dyDescent="0.35">
      <c r="A111" s="1" t="s">
        <v>19</v>
      </c>
      <c r="B111" s="1" t="s">
        <v>991</v>
      </c>
      <c r="C111" s="1" t="s">
        <v>1032</v>
      </c>
      <c r="D111" s="1" t="s">
        <v>22</v>
      </c>
      <c r="E111" s="1"/>
      <c r="F111" s="1"/>
      <c r="G111" s="1" t="s">
        <v>4038</v>
      </c>
      <c r="H111" s="1" t="s">
        <v>1031</v>
      </c>
      <c r="I111" s="1"/>
      <c r="J111" s="1"/>
      <c r="K111" s="1"/>
      <c r="L111" s="1" t="s">
        <v>3427</v>
      </c>
      <c r="M111" s="1" t="b">
        <v>0</v>
      </c>
      <c r="N111" s="1" t="s">
        <v>4340</v>
      </c>
      <c r="O111" s="1" t="s">
        <v>4341</v>
      </c>
      <c r="P111" s="1" t="s">
        <v>27</v>
      </c>
      <c r="Q111" s="1" t="s">
        <v>997</v>
      </c>
      <c r="R111" s="1" t="b">
        <v>1</v>
      </c>
      <c r="S111" s="1" t="s">
        <v>4041</v>
      </c>
      <c r="T111" s="1" t="s">
        <v>1033</v>
      </c>
      <c r="U111" s="1" t="s">
        <v>699</v>
      </c>
      <c r="V111" s="1"/>
      <c r="W111" s="1" t="s">
        <v>4042</v>
      </c>
      <c r="X111" s="1">
        <v>1</v>
      </c>
    </row>
    <row r="112" spans="1:24" x14ac:dyDescent="0.35">
      <c r="A112" s="1" t="s">
        <v>19</v>
      </c>
      <c r="B112" s="1" t="s">
        <v>991</v>
      </c>
      <c r="C112" s="1" t="s">
        <v>998</v>
      </c>
      <c r="D112" s="1" t="s">
        <v>22</v>
      </c>
      <c r="E112" s="1"/>
      <c r="F112" s="1"/>
      <c r="G112" s="1" t="s">
        <v>4038</v>
      </c>
      <c r="H112" s="1" t="s">
        <v>992</v>
      </c>
      <c r="I112" s="1"/>
      <c r="J112" s="1"/>
      <c r="K112" s="1"/>
      <c r="L112" s="1" t="s">
        <v>3427</v>
      </c>
      <c r="M112" s="1" t="b">
        <v>0</v>
      </c>
      <c r="N112" s="1" t="s">
        <v>4342</v>
      </c>
      <c r="O112" s="1" t="s">
        <v>4343</v>
      </c>
      <c r="P112" s="1" t="s">
        <v>27</v>
      </c>
      <c r="Q112" s="1" t="s">
        <v>997</v>
      </c>
      <c r="R112" s="1" t="b">
        <v>1</v>
      </c>
      <c r="S112" s="1" t="s">
        <v>4041</v>
      </c>
      <c r="T112" s="1" t="s">
        <v>999</v>
      </c>
      <c r="U112" s="1" t="s">
        <v>699</v>
      </c>
      <c r="V112" s="1"/>
      <c r="W112" s="1" t="s">
        <v>4042</v>
      </c>
      <c r="X112" s="1">
        <v>1</v>
      </c>
    </row>
    <row r="113" spans="1:24" x14ac:dyDescent="0.35">
      <c r="A113" s="1" t="s">
        <v>19</v>
      </c>
      <c r="B113" s="1" t="s">
        <v>991</v>
      </c>
      <c r="C113" s="1" t="s">
        <v>4344</v>
      </c>
      <c r="D113" s="1" t="s">
        <v>22</v>
      </c>
      <c r="E113" s="1"/>
      <c r="F113" s="1"/>
      <c r="G113" s="1" t="s">
        <v>2847</v>
      </c>
      <c r="H113" s="1" t="s">
        <v>4345</v>
      </c>
      <c r="I113" s="1"/>
      <c r="J113" s="1"/>
      <c r="K113" s="1" t="s">
        <v>4250</v>
      </c>
      <c r="L113" s="1" t="s">
        <v>3427</v>
      </c>
      <c r="M113" s="1" t="b">
        <v>0</v>
      </c>
      <c r="N113" s="1" t="s">
        <v>119</v>
      </c>
      <c r="O113" s="1" t="s">
        <v>4346</v>
      </c>
      <c r="P113" s="1" t="s">
        <v>27</v>
      </c>
      <c r="Q113" s="1" t="s">
        <v>997</v>
      </c>
      <c r="R113" s="1" t="b">
        <v>1</v>
      </c>
      <c r="S113" s="1" t="s">
        <v>4041</v>
      </c>
      <c r="T113" s="1" t="s">
        <v>4347</v>
      </c>
      <c r="U113" s="1" t="s">
        <v>699</v>
      </c>
      <c r="V113" s="1"/>
      <c r="W113" s="1" t="s">
        <v>4042</v>
      </c>
      <c r="X113" s="1">
        <v>1</v>
      </c>
    </row>
    <row r="114" spans="1:24" x14ac:dyDescent="0.35">
      <c r="A114" s="1" t="s">
        <v>19</v>
      </c>
      <c r="B114" s="1" t="s">
        <v>991</v>
      </c>
      <c r="C114" s="1" t="s">
        <v>4348</v>
      </c>
      <c r="D114" s="1" t="s">
        <v>22</v>
      </c>
      <c r="E114" s="1"/>
      <c r="F114" s="1"/>
      <c r="G114" s="1" t="s">
        <v>4052</v>
      </c>
      <c r="H114" s="1" t="s">
        <v>688</v>
      </c>
      <c r="I114" s="1"/>
      <c r="J114" s="1"/>
      <c r="K114" s="1"/>
      <c r="L114" s="1" t="s">
        <v>3427</v>
      </c>
      <c r="M114" s="1" t="b">
        <v>0</v>
      </c>
      <c r="N114" s="1" t="s">
        <v>4349</v>
      </c>
      <c r="O114" s="1" t="s">
        <v>4040</v>
      </c>
      <c r="P114" s="1" t="s">
        <v>27</v>
      </c>
      <c r="Q114" s="1" t="s">
        <v>997</v>
      </c>
      <c r="R114" s="1" t="b">
        <v>1</v>
      </c>
      <c r="S114" s="1" t="s">
        <v>4041</v>
      </c>
      <c r="T114" s="1" t="s">
        <v>4350</v>
      </c>
      <c r="U114" s="1" t="s">
        <v>720</v>
      </c>
      <c r="V114" s="1"/>
      <c r="W114" s="1" t="s">
        <v>4042</v>
      </c>
      <c r="X114" s="1">
        <v>1</v>
      </c>
    </row>
    <row r="115" spans="1:24" x14ac:dyDescent="0.35">
      <c r="A115" s="1" t="s">
        <v>19</v>
      </c>
      <c r="B115" s="1" t="s">
        <v>991</v>
      </c>
      <c r="C115" s="1" t="s">
        <v>4351</v>
      </c>
      <c r="D115" s="1" t="s">
        <v>22</v>
      </c>
      <c r="E115" s="1"/>
      <c r="F115" s="1"/>
      <c r="G115" s="1" t="s">
        <v>4052</v>
      </c>
      <c r="H115" s="1" t="s">
        <v>688</v>
      </c>
      <c r="I115" s="1"/>
      <c r="J115" s="1"/>
      <c r="K115" s="1"/>
      <c r="L115" s="1" t="s">
        <v>3427</v>
      </c>
      <c r="M115" s="1" t="b">
        <v>0</v>
      </c>
      <c r="N115" s="1" t="s">
        <v>4352</v>
      </c>
      <c r="O115" s="1" t="s">
        <v>4040</v>
      </c>
      <c r="P115" s="1" t="s">
        <v>27</v>
      </c>
      <c r="Q115" s="1" t="s">
        <v>997</v>
      </c>
      <c r="R115" s="1" t="b">
        <v>1</v>
      </c>
      <c r="S115" s="1" t="s">
        <v>4041</v>
      </c>
      <c r="T115" s="1" t="s">
        <v>4353</v>
      </c>
      <c r="U115" s="1" t="s">
        <v>720</v>
      </c>
      <c r="V115" s="1"/>
      <c r="W115" s="1" t="s">
        <v>4042</v>
      </c>
      <c r="X115" s="1">
        <v>1</v>
      </c>
    </row>
    <row r="116" spans="1:24" x14ac:dyDescent="0.35">
      <c r="A116" s="1" t="s">
        <v>19</v>
      </c>
      <c r="B116" s="1" t="s">
        <v>991</v>
      </c>
      <c r="C116" s="1" t="s">
        <v>1020</v>
      </c>
      <c r="D116" s="1" t="s">
        <v>22</v>
      </c>
      <c r="E116" s="1"/>
      <c r="F116" s="1"/>
      <c r="G116" s="1" t="s">
        <v>4038</v>
      </c>
      <c r="H116" s="1" t="s">
        <v>1018</v>
      </c>
      <c r="I116" s="1"/>
      <c r="J116" s="1"/>
      <c r="K116" s="1" t="s">
        <v>4250</v>
      </c>
      <c r="L116" s="1" t="s">
        <v>4043</v>
      </c>
      <c r="M116" s="1" t="b">
        <v>0</v>
      </c>
      <c r="N116" s="1" t="s">
        <v>4354</v>
      </c>
      <c r="O116" s="1" t="s">
        <v>4040</v>
      </c>
      <c r="P116" s="1" t="s">
        <v>27</v>
      </c>
      <c r="Q116" s="1" t="s">
        <v>997</v>
      </c>
      <c r="R116" s="1" t="b">
        <v>1</v>
      </c>
      <c r="S116" s="1" t="s">
        <v>4041</v>
      </c>
      <c r="T116" s="1" t="s">
        <v>1021</v>
      </c>
      <c r="U116" s="1" t="s">
        <v>720</v>
      </c>
      <c r="V116" s="1"/>
      <c r="W116" s="1" t="s">
        <v>4042</v>
      </c>
      <c r="X116" s="1">
        <v>1</v>
      </c>
    </row>
    <row r="117" spans="1:24" x14ac:dyDescent="0.35">
      <c r="A117" s="1" t="s">
        <v>19</v>
      </c>
      <c r="B117" s="1" t="s">
        <v>991</v>
      </c>
      <c r="C117" s="1" t="s">
        <v>4355</v>
      </c>
      <c r="D117" s="1" t="s">
        <v>22</v>
      </c>
      <c r="E117" s="1"/>
      <c r="F117" s="1"/>
      <c r="G117" s="1" t="s">
        <v>4052</v>
      </c>
      <c r="H117" s="1" t="s">
        <v>688</v>
      </c>
      <c r="I117" s="1"/>
      <c r="J117" s="1"/>
      <c r="K117" s="1"/>
      <c r="L117" s="1" t="s">
        <v>3427</v>
      </c>
      <c r="M117" s="1" t="b">
        <v>0</v>
      </c>
      <c r="N117" s="1" t="s">
        <v>4356</v>
      </c>
      <c r="O117" s="1" t="s">
        <v>4040</v>
      </c>
      <c r="P117" s="1" t="s">
        <v>27</v>
      </c>
      <c r="Q117" s="1" t="s">
        <v>997</v>
      </c>
      <c r="R117" s="1" t="b">
        <v>1</v>
      </c>
      <c r="S117" s="1" t="s">
        <v>4041</v>
      </c>
      <c r="T117" s="1" t="s">
        <v>4357</v>
      </c>
      <c r="U117" s="1" t="s">
        <v>720</v>
      </c>
      <c r="V117" s="1"/>
      <c r="W117" s="1" t="s">
        <v>4042</v>
      </c>
      <c r="X117" s="1">
        <v>1</v>
      </c>
    </row>
    <row r="118" spans="1:24" x14ac:dyDescent="0.35">
      <c r="A118" s="1" t="s">
        <v>19</v>
      </c>
      <c r="B118" s="1" t="s">
        <v>991</v>
      </c>
      <c r="C118" s="1" t="s">
        <v>1028</v>
      </c>
      <c r="D118" s="1" t="s">
        <v>22</v>
      </c>
      <c r="E118" s="1"/>
      <c r="F118" s="1"/>
      <c r="G118" s="1" t="s">
        <v>4038</v>
      </c>
      <c r="H118" s="1" t="s">
        <v>1027</v>
      </c>
      <c r="I118" s="1"/>
      <c r="J118" s="1"/>
      <c r="K118" s="1" t="s">
        <v>4250</v>
      </c>
      <c r="L118" s="1" t="s">
        <v>4043</v>
      </c>
      <c r="M118" s="1" t="b">
        <v>0</v>
      </c>
      <c r="N118" s="1" t="s">
        <v>4358</v>
      </c>
      <c r="O118" s="1" t="s">
        <v>4040</v>
      </c>
      <c r="P118" s="1" t="s">
        <v>27</v>
      </c>
      <c r="Q118" s="1" t="s">
        <v>997</v>
      </c>
      <c r="R118" s="1" t="b">
        <v>1</v>
      </c>
      <c r="S118" s="1" t="s">
        <v>4041</v>
      </c>
      <c r="T118" s="1" t="s">
        <v>1029</v>
      </c>
      <c r="U118" s="1" t="s">
        <v>720</v>
      </c>
      <c r="V118" s="1"/>
      <c r="W118" s="1" t="s">
        <v>4042</v>
      </c>
      <c r="X118" s="1">
        <v>1</v>
      </c>
    </row>
    <row r="119" spans="1:24" x14ac:dyDescent="0.35">
      <c r="A119" s="1" t="s">
        <v>19</v>
      </c>
      <c r="B119" s="1" t="s">
        <v>991</v>
      </c>
      <c r="C119" s="1" t="s">
        <v>4359</v>
      </c>
      <c r="D119" s="1" t="s">
        <v>22</v>
      </c>
      <c r="E119" s="1"/>
      <c r="F119" s="1"/>
      <c r="G119" s="1" t="s">
        <v>4052</v>
      </c>
      <c r="H119" s="1" t="s">
        <v>688</v>
      </c>
      <c r="I119" s="1"/>
      <c r="J119" s="1"/>
      <c r="K119" s="1"/>
      <c r="L119" s="1" t="s">
        <v>3427</v>
      </c>
      <c r="M119" s="1" t="b">
        <v>0</v>
      </c>
      <c r="N119" s="1" t="s">
        <v>4360</v>
      </c>
      <c r="O119" s="1" t="s">
        <v>4040</v>
      </c>
      <c r="P119" s="1" t="s">
        <v>27</v>
      </c>
      <c r="Q119" s="1" t="s">
        <v>997</v>
      </c>
      <c r="R119" s="1" t="b">
        <v>1</v>
      </c>
      <c r="S119" s="1" t="s">
        <v>4041</v>
      </c>
      <c r="T119" s="1" t="s">
        <v>4361</v>
      </c>
      <c r="U119" s="1" t="s">
        <v>720</v>
      </c>
      <c r="V119" s="1"/>
      <c r="W119" s="1" t="s">
        <v>4042</v>
      </c>
      <c r="X119" s="1">
        <v>1</v>
      </c>
    </row>
    <row r="120" spans="1:24" x14ac:dyDescent="0.35">
      <c r="A120" s="1" t="s">
        <v>19</v>
      </c>
      <c r="B120" s="1" t="s">
        <v>991</v>
      </c>
      <c r="C120" s="1" t="s">
        <v>1036</v>
      </c>
      <c r="D120" s="1" t="s">
        <v>22</v>
      </c>
      <c r="E120" s="1"/>
      <c r="F120" s="1"/>
      <c r="G120" s="1" t="s">
        <v>4038</v>
      </c>
      <c r="H120" s="1" t="s">
        <v>1035</v>
      </c>
      <c r="I120" s="1"/>
      <c r="J120" s="1"/>
      <c r="K120" s="1"/>
      <c r="L120" s="1" t="s">
        <v>3427</v>
      </c>
      <c r="M120" s="1" t="b">
        <v>0</v>
      </c>
      <c r="N120" s="1" t="s">
        <v>4362</v>
      </c>
      <c r="O120" s="1" t="s">
        <v>4040</v>
      </c>
      <c r="P120" s="1" t="s">
        <v>27</v>
      </c>
      <c r="Q120" s="1" t="s">
        <v>997</v>
      </c>
      <c r="R120" s="1" t="b">
        <v>1</v>
      </c>
      <c r="S120" s="1" t="s">
        <v>4041</v>
      </c>
      <c r="T120" s="1" t="s">
        <v>1037</v>
      </c>
      <c r="U120" s="1" t="s">
        <v>699</v>
      </c>
      <c r="V120" s="1"/>
      <c r="W120" s="1" t="s">
        <v>4042</v>
      </c>
      <c r="X120" s="1">
        <v>1</v>
      </c>
    </row>
    <row r="121" spans="1:24" x14ac:dyDescent="0.35">
      <c r="A121" s="1" t="s">
        <v>19</v>
      </c>
      <c r="B121" s="1" t="s">
        <v>991</v>
      </c>
      <c r="C121" s="1" t="s">
        <v>1040</v>
      </c>
      <c r="D121" s="1" t="s">
        <v>22</v>
      </c>
      <c r="E121" s="1"/>
      <c r="F121" s="1"/>
      <c r="G121" s="1" t="s">
        <v>4038</v>
      </c>
      <c r="H121" s="1" t="s">
        <v>1039</v>
      </c>
      <c r="I121" s="1"/>
      <c r="J121" s="1"/>
      <c r="K121" s="1" t="s">
        <v>4250</v>
      </c>
      <c r="L121" s="1" t="s">
        <v>3427</v>
      </c>
      <c r="M121" s="1" t="b">
        <v>0</v>
      </c>
      <c r="N121" s="1" t="s">
        <v>4363</v>
      </c>
      <c r="O121" s="1" t="s">
        <v>4040</v>
      </c>
      <c r="P121" s="1" t="s">
        <v>27</v>
      </c>
      <c r="Q121" s="1" t="s">
        <v>997</v>
      </c>
      <c r="R121" s="1" t="b">
        <v>1</v>
      </c>
      <c r="S121" s="1" t="s">
        <v>4041</v>
      </c>
      <c r="T121" s="1" t="s">
        <v>1041</v>
      </c>
      <c r="U121" s="1" t="s">
        <v>720</v>
      </c>
      <c r="V121" s="1"/>
      <c r="W121" s="1" t="s">
        <v>4042</v>
      </c>
      <c r="X121" s="1">
        <v>1</v>
      </c>
    </row>
    <row r="122" spans="1:24" x14ac:dyDescent="0.35">
      <c r="A122" s="1" t="s">
        <v>19</v>
      </c>
      <c r="B122" s="1" t="s">
        <v>991</v>
      </c>
      <c r="C122" s="1" t="s">
        <v>4364</v>
      </c>
      <c r="D122" s="1" t="s">
        <v>22</v>
      </c>
      <c r="E122" s="1"/>
      <c r="F122" s="1"/>
      <c r="G122" s="1" t="s">
        <v>4052</v>
      </c>
      <c r="H122" s="1" t="s">
        <v>688</v>
      </c>
      <c r="I122" s="1"/>
      <c r="J122" s="1"/>
      <c r="K122" s="1"/>
      <c r="L122" s="1" t="s">
        <v>3427</v>
      </c>
      <c r="M122" s="1" t="b">
        <v>0</v>
      </c>
      <c r="N122" s="1" t="s">
        <v>4365</v>
      </c>
      <c r="O122" s="1" t="s">
        <v>4040</v>
      </c>
      <c r="P122" s="1" t="s">
        <v>27</v>
      </c>
      <c r="Q122" s="1" t="s">
        <v>997</v>
      </c>
      <c r="R122" s="1" t="b">
        <v>1</v>
      </c>
      <c r="S122" s="1" t="s">
        <v>4041</v>
      </c>
      <c r="T122" s="1" t="s">
        <v>4366</v>
      </c>
      <c r="U122" s="1" t="s">
        <v>720</v>
      </c>
      <c r="V122" s="1"/>
      <c r="W122" s="1" t="s">
        <v>4042</v>
      </c>
      <c r="X122" s="1">
        <v>1</v>
      </c>
    </row>
    <row r="123" spans="1:24" x14ac:dyDescent="0.35">
      <c r="A123" s="1" t="s">
        <v>19</v>
      </c>
      <c r="B123" s="1" t="s">
        <v>991</v>
      </c>
      <c r="C123" s="1" t="s">
        <v>1044</v>
      </c>
      <c r="D123" s="1" t="s">
        <v>22</v>
      </c>
      <c r="E123" s="1"/>
      <c r="F123" s="1"/>
      <c r="G123" s="1" t="s">
        <v>4038</v>
      </c>
      <c r="H123" s="1" t="s">
        <v>1043</v>
      </c>
      <c r="I123" s="1"/>
      <c r="J123" s="1"/>
      <c r="K123" s="1" t="s">
        <v>4250</v>
      </c>
      <c r="L123" s="1" t="s">
        <v>4043</v>
      </c>
      <c r="M123" s="1" t="b">
        <v>0</v>
      </c>
      <c r="N123" s="1" t="s">
        <v>4367</v>
      </c>
      <c r="O123" s="1" t="s">
        <v>4040</v>
      </c>
      <c r="P123" s="1" t="s">
        <v>27</v>
      </c>
      <c r="Q123" s="1" t="s">
        <v>997</v>
      </c>
      <c r="R123" s="1" t="b">
        <v>1</v>
      </c>
      <c r="S123" s="1" t="s">
        <v>4041</v>
      </c>
      <c r="T123" s="1" t="s">
        <v>1045</v>
      </c>
      <c r="U123" s="1" t="s">
        <v>720</v>
      </c>
      <c r="V123" s="1"/>
      <c r="W123" s="1" t="s">
        <v>4042</v>
      </c>
      <c r="X123" s="1">
        <v>1</v>
      </c>
    </row>
    <row r="124" spans="1:24" x14ac:dyDescent="0.35">
      <c r="A124" s="1" t="s">
        <v>19</v>
      </c>
      <c r="B124" s="1" t="s">
        <v>991</v>
      </c>
      <c r="C124" s="1" t="s">
        <v>1048</v>
      </c>
      <c r="D124" s="1" t="s">
        <v>22</v>
      </c>
      <c r="E124" s="1"/>
      <c r="F124" s="1"/>
      <c r="G124" s="1" t="s">
        <v>4038</v>
      </c>
      <c r="H124" s="1" t="s">
        <v>1047</v>
      </c>
      <c r="I124" s="1"/>
      <c r="J124" s="1"/>
      <c r="K124" s="1" t="s">
        <v>4250</v>
      </c>
      <c r="L124" s="1" t="s">
        <v>4043</v>
      </c>
      <c r="M124" s="1" t="b">
        <v>0</v>
      </c>
      <c r="N124" s="1" t="s">
        <v>4368</v>
      </c>
      <c r="O124" s="1" t="s">
        <v>4040</v>
      </c>
      <c r="P124" s="1" t="s">
        <v>27</v>
      </c>
      <c r="Q124" s="1" t="s">
        <v>997</v>
      </c>
      <c r="R124" s="1" t="b">
        <v>1</v>
      </c>
      <c r="S124" s="1" t="s">
        <v>4041</v>
      </c>
      <c r="T124" s="1" t="s">
        <v>1049</v>
      </c>
      <c r="U124" s="1" t="s">
        <v>720</v>
      </c>
      <c r="V124" s="1"/>
      <c r="W124" s="1" t="s">
        <v>4042</v>
      </c>
      <c r="X124" s="1">
        <v>1</v>
      </c>
    </row>
    <row r="125" spans="1:24" x14ac:dyDescent="0.35">
      <c r="A125" s="1" t="s">
        <v>19</v>
      </c>
      <c r="B125" s="1" t="s">
        <v>991</v>
      </c>
      <c r="C125" s="1" t="s">
        <v>4369</v>
      </c>
      <c r="D125" s="1" t="s">
        <v>22</v>
      </c>
      <c r="E125" s="1"/>
      <c r="F125" s="1"/>
      <c r="G125" s="1" t="s">
        <v>4052</v>
      </c>
      <c r="H125" s="1" t="s">
        <v>688</v>
      </c>
      <c r="I125" s="1"/>
      <c r="J125" s="1"/>
      <c r="K125" s="1"/>
      <c r="L125" s="1" t="s">
        <v>3427</v>
      </c>
      <c r="M125" s="1" t="b">
        <v>0</v>
      </c>
      <c r="N125" s="1" t="s">
        <v>4370</v>
      </c>
      <c r="O125" s="1" t="s">
        <v>4040</v>
      </c>
      <c r="P125" s="1" t="s">
        <v>27</v>
      </c>
      <c r="Q125" s="1" t="s">
        <v>997</v>
      </c>
      <c r="R125" s="1" t="b">
        <v>1</v>
      </c>
      <c r="S125" s="1" t="s">
        <v>4041</v>
      </c>
      <c r="T125" s="1" t="s">
        <v>4371</v>
      </c>
      <c r="U125" s="1" t="s">
        <v>720</v>
      </c>
      <c r="V125" s="1"/>
      <c r="W125" s="1" t="s">
        <v>4042</v>
      </c>
      <c r="X125" s="1">
        <v>1</v>
      </c>
    </row>
    <row r="126" spans="1:24" x14ac:dyDescent="0.35">
      <c r="A126" s="1" t="s">
        <v>19</v>
      </c>
      <c r="B126" s="1" t="s">
        <v>32</v>
      </c>
      <c r="C126" s="1" t="s">
        <v>4372</v>
      </c>
      <c r="D126" s="1" t="s">
        <v>22</v>
      </c>
      <c r="E126" s="1"/>
      <c r="F126" s="1"/>
      <c r="G126" s="1" t="s">
        <v>2847</v>
      </c>
      <c r="H126" s="1" t="s">
        <v>4373</v>
      </c>
      <c r="I126" s="1"/>
      <c r="J126" s="1"/>
      <c r="K126" s="1" t="s">
        <v>4250</v>
      </c>
      <c r="L126" s="1" t="s">
        <v>3427</v>
      </c>
      <c r="M126" s="1" t="b">
        <v>0</v>
      </c>
      <c r="N126" s="1" t="s">
        <v>119</v>
      </c>
      <c r="O126" s="1" t="s">
        <v>4374</v>
      </c>
      <c r="P126" s="1" t="s">
        <v>27</v>
      </c>
      <c r="Q126" s="1" t="s">
        <v>3787</v>
      </c>
      <c r="R126" s="1" t="b">
        <v>1</v>
      </c>
      <c r="S126" s="1" t="s">
        <v>4041</v>
      </c>
      <c r="T126" s="1" t="s">
        <v>4375</v>
      </c>
      <c r="U126" s="1" t="s">
        <v>720</v>
      </c>
      <c r="V126" s="1"/>
      <c r="W126" s="1" t="s">
        <v>4042</v>
      </c>
      <c r="X126" s="1">
        <v>1</v>
      </c>
    </row>
    <row r="127" spans="1:24" x14ac:dyDescent="0.35">
      <c r="A127" s="1" t="s">
        <v>19</v>
      </c>
      <c r="B127" s="1" t="s">
        <v>1051</v>
      </c>
      <c r="C127" s="1" t="s">
        <v>1056</v>
      </c>
      <c r="D127" s="1" t="s">
        <v>22</v>
      </c>
      <c r="E127" s="1"/>
      <c r="F127" s="1"/>
      <c r="G127" s="1" t="s">
        <v>4038</v>
      </c>
      <c r="H127" s="1" t="s">
        <v>1052</v>
      </c>
      <c r="I127" s="1"/>
      <c r="J127" s="1"/>
      <c r="K127" s="1"/>
      <c r="L127" s="1" t="s">
        <v>3427</v>
      </c>
      <c r="M127" s="1" t="b">
        <v>0</v>
      </c>
      <c r="N127" s="1" t="s">
        <v>4376</v>
      </c>
      <c r="O127" s="1" t="s">
        <v>4377</v>
      </c>
      <c r="P127" s="1" t="s">
        <v>27</v>
      </c>
      <c r="Q127" s="1" t="s">
        <v>1055</v>
      </c>
      <c r="R127" s="1" t="b">
        <v>1</v>
      </c>
      <c r="S127" s="1" t="s">
        <v>4041</v>
      </c>
      <c r="T127" s="1" t="s">
        <v>1057</v>
      </c>
      <c r="U127" s="1" t="s">
        <v>699</v>
      </c>
      <c r="V127" s="1"/>
      <c r="W127" s="1" t="s">
        <v>4042</v>
      </c>
      <c r="X127" s="1">
        <v>1</v>
      </c>
    </row>
    <row r="128" spans="1:24" x14ac:dyDescent="0.35">
      <c r="A128" s="1" t="s">
        <v>19</v>
      </c>
      <c r="B128" s="1" t="s">
        <v>1051</v>
      </c>
      <c r="C128" s="1" t="s">
        <v>1061</v>
      </c>
      <c r="D128" s="1" t="s">
        <v>22</v>
      </c>
      <c r="E128" s="1"/>
      <c r="F128" s="1"/>
      <c r="G128" s="1" t="s">
        <v>4038</v>
      </c>
      <c r="H128" s="1" t="s">
        <v>1060</v>
      </c>
      <c r="I128" s="1"/>
      <c r="J128" s="1"/>
      <c r="K128" s="1" t="s">
        <v>4250</v>
      </c>
      <c r="L128" s="1" t="s">
        <v>3427</v>
      </c>
      <c r="M128" s="1" t="b">
        <v>0</v>
      </c>
      <c r="N128" s="1" t="s">
        <v>4378</v>
      </c>
      <c r="O128" s="1" t="s">
        <v>4240</v>
      </c>
      <c r="P128" s="1" t="s">
        <v>27</v>
      </c>
      <c r="Q128" s="1" t="s">
        <v>1055</v>
      </c>
      <c r="R128" s="1" t="b">
        <v>1</v>
      </c>
      <c r="S128" s="1" t="s">
        <v>4041</v>
      </c>
      <c r="T128" s="1" t="s">
        <v>1062</v>
      </c>
      <c r="U128" s="1" t="s">
        <v>720</v>
      </c>
      <c r="V128" s="1"/>
      <c r="W128" s="1" t="s">
        <v>4042</v>
      </c>
      <c r="X128" s="1">
        <v>1</v>
      </c>
    </row>
    <row r="129" spans="1:24" x14ac:dyDescent="0.35">
      <c r="A129" s="1" t="s">
        <v>19</v>
      </c>
      <c r="B129" s="1" t="s">
        <v>1051</v>
      </c>
      <c r="C129" s="1" t="s">
        <v>1065</v>
      </c>
      <c r="D129" s="1" t="s">
        <v>22</v>
      </c>
      <c r="E129" s="1"/>
      <c r="F129" s="1"/>
      <c r="G129" s="1" t="s">
        <v>4038</v>
      </c>
      <c r="H129" s="1" t="s">
        <v>1064</v>
      </c>
      <c r="I129" s="1"/>
      <c r="J129" s="1"/>
      <c r="K129" s="1" t="s">
        <v>4250</v>
      </c>
      <c r="L129" s="1" t="s">
        <v>3427</v>
      </c>
      <c r="M129" s="1" t="b">
        <v>0</v>
      </c>
      <c r="N129" s="1" t="s">
        <v>4379</v>
      </c>
      <c r="O129" s="1" t="s">
        <v>4240</v>
      </c>
      <c r="P129" s="1" t="s">
        <v>27</v>
      </c>
      <c r="Q129" s="1" t="s">
        <v>1055</v>
      </c>
      <c r="R129" s="1" t="b">
        <v>1</v>
      </c>
      <c r="S129" s="1" t="s">
        <v>4041</v>
      </c>
      <c r="T129" s="1" t="s">
        <v>1066</v>
      </c>
      <c r="U129" s="1" t="s">
        <v>720</v>
      </c>
      <c r="V129" s="1"/>
      <c r="W129" s="1" t="s">
        <v>4042</v>
      </c>
      <c r="X129" s="1">
        <v>1</v>
      </c>
    </row>
    <row r="130" spans="1:24" x14ac:dyDescent="0.35">
      <c r="A130" s="1" t="s">
        <v>19</v>
      </c>
      <c r="B130" s="1" t="s">
        <v>1051</v>
      </c>
      <c r="C130" s="1" t="s">
        <v>1069</v>
      </c>
      <c r="D130" s="1" t="s">
        <v>22</v>
      </c>
      <c r="E130" s="1"/>
      <c r="F130" s="1"/>
      <c r="G130" s="1" t="s">
        <v>4038</v>
      </c>
      <c r="H130" s="1" t="s">
        <v>1068</v>
      </c>
      <c r="I130" s="1"/>
      <c r="J130" s="1"/>
      <c r="K130" s="1" t="s">
        <v>4250</v>
      </c>
      <c r="L130" s="1" t="s">
        <v>3427</v>
      </c>
      <c r="M130" s="1" t="b">
        <v>0</v>
      </c>
      <c r="N130" s="1" t="s">
        <v>4380</v>
      </c>
      <c r="O130" s="1" t="s">
        <v>4240</v>
      </c>
      <c r="P130" s="1" t="s">
        <v>27</v>
      </c>
      <c r="Q130" s="1" t="s">
        <v>1055</v>
      </c>
      <c r="R130" s="1" t="b">
        <v>1</v>
      </c>
      <c r="S130" s="1" t="s">
        <v>4041</v>
      </c>
      <c r="T130" s="1" t="s">
        <v>1070</v>
      </c>
      <c r="U130" s="1" t="s">
        <v>720</v>
      </c>
      <c r="V130" s="1"/>
      <c r="W130" s="1" t="s">
        <v>4042</v>
      </c>
      <c r="X130" s="1">
        <v>1</v>
      </c>
    </row>
    <row r="131" spans="1:24" x14ac:dyDescent="0.35">
      <c r="A131" s="1" t="s">
        <v>19</v>
      </c>
      <c r="B131" s="1" t="s">
        <v>1051</v>
      </c>
      <c r="C131" s="1" t="s">
        <v>1073</v>
      </c>
      <c r="D131" s="1" t="s">
        <v>22</v>
      </c>
      <c r="E131" s="1"/>
      <c r="F131" s="1"/>
      <c r="G131" s="1" t="s">
        <v>4038</v>
      </c>
      <c r="H131" s="1" t="s">
        <v>1072</v>
      </c>
      <c r="I131" s="1"/>
      <c r="J131" s="1"/>
      <c r="K131" s="1" t="s">
        <v>4250</v>
      </c>
      <c r="L131" s="1" t="s">
        <v>3427</v>
      </c>
      <c r="M131" s="1" t="b">
        <v>0</v>
      </c>
      <c r="N131" s="1" t="s">
        <v>4381</v>
      </c>
      <c r="O131" s="1" t="s">
        <v>4240</v>
      </c>
      <c r="P131" s="1" t="s">
        <v>27</v>
      </c>
      <c r="Q131" s="1" t="s">
        <v>1055</v>
      </c>
      <c r="R131" s="1" t="b">
        <v>1</v>
      </c>
      <c r="S131" s="1" t="s">
        <v>4041</v>
      </c>
      <c r="T131" s="1" t="s">
        <v>1074</v>
      </c>
      <c r="U131" s="1" t="s">
        <v>720</v>
      </c>
      <c r="V131" s="1"/>
      <c r="W131" s="1" t="s">
        <v>4042</v>
      </c>
      <c r="X131" s="1">
        <v>1</v>
      </c>
    </row>
    <row r="132" spans="1:24" x14ac:dyDescent="0.35">
      <c r="A132" s="1" t="s">
        <v>19</v>
      </c>
      <c r="B132" s="1" t="s">
        <v>1873</v>
      </c>
      <c r="C132" s="1" t="s">
        <v>4382</v>
      </c>
      <c r="D132" s="1" t="s">
        <v>22</v>
      </c>
      <c r="E132" s="1"/>
      <c r="F132" s="1"/>
      <c r="G132" s="1" t="s">
        <v>4052</v>
      </c>
      <c r="H132" s="1" t="s">
        <v>688</v>
      </c>
      <c r="I132" s="1"/>
      <c r="J132" s="1"/>
      <c r="K132" s="1"/>
      <c r="L132" s="1" t="s">
        <v>3427</v>
      </c>
      <c r="M132" s="1" t="b">
        <v>0</v>
      </c>
      <c r="N132" s="1" t="s">
        <v>4383</v>
      </c>
      <c r="O132" s="1" t="s">
        <v>4040</v>
      </c>
      <c r="P132" s="1" t="s">
        <v>27</v>
      </c>
      <c r="Q132" s="1" t="s">
        <v>997</v>
      </c>
      <c r="R132" s="1" t="b">
        <v>1</v>
      </c>
      <c r="S132" s="1" t="s">
        <v>4041</v>
      </c>
      <c r="T132" s="1" t="s">
        <v>4384</v>
      </c>
      <c r="U132" s="1" t="s">
        <v>720</v>
      </c>
      <c r="V132" s="1"/>
      <c r="W132" s="1" t="s">
        <v>4042</v>
      </c>
      <c r="X132" s="1">
        <v>1</v>
      </c>
    </row>
    <row r="133" spans="1:24" x14ac:dyDescent="0.35">
      <c r="A133" s="1" t="s">
        <v>19</v>
      </c>
      <c r="B133" s="1" t="s">
        <v>1873</v>
      </c>
      <c r="C133" s="1" t="s">
        <v>4385</v>
      </c>
      <c r="D133" s="1" t="s">
        <v>22</v>
      </c>
      <c r="E133" s="1"/>
      <c r="F133" s="1"/>
      <c r="G133" s="1" t="s">
        <v>4052</v>
      </c>
      <c r="H133" s="1" t="s">
        <v>688</v>
      </c>
      <c r="I133" s="1"/>
      <c r="J133" s="1"/>
      <c r="K133" s="1"/>
      <c r="L133" s="1" t="s">
        <v>3427</v>
      </c>
      <c r="M133" s="1" t="b">
        <v>0</v>
      </c>
      <c r="N133" s="1" t="s">
        <v>4386</v>
      </c>
      <c r="O133" s="1" t="s">
        <v>4040</v>
      </c>
      <c r="P133" s="1" t="s">
        <v>27</v>
      </c>
      <c r="Q133" s="1" t="s">
        <v>997</v>
      </c>
      <c r="R133" s="1" t="b">
        <v>1</v>
      </c>
      <c r="S133" s="1" t="s">
        <v>4041</v>
      </c>
      <c r="T133" s="1" t="s">
        <v>4387</v>
      </c>
      <c r="U133" s="1" t="s">
        <v>720</v>
      </c>
      <c r="V133" s="1"/>
      <c r="W133" s="1" t="s">
        <v>4042</v>
      </c>
      <c r="X133" s="1">
        <v>1</v>
      </c>
    </row>
    <row r="134" spans="1:24" x14ac:dyDescent="0.35">
      <c r="A134" s="1" t="s">
        <v>19</v>
      </c>
      <c r="B134" s="1" t="s">
        <v>1873</v>
      </c>
      <c r="C134" s="1" t="s">
        <v>4388</v>
      </c>
      <c r="D134" s="1" t="s">
        <v>22</v>
      </c>
      <c r="E134" s="1"/>
      <c r="F134" s="1"/>
      <c r="G134" s="1" t="s">
        <v>4052</v>
      </c>
      <c r="H134" s="1" t="s">
        <v>688</v>
      </c>
      <c r="I134" s="1"/>
      <c r="J134" s="1"/>
      <c r="K134" s="1"/>
      <c r="L134" s="1" t="s">
        <v>3427</v>
      </c>
      <c r="M134" s="1" t="b">
        <v>0</v>
      </c>
      <c r="N134" s="1" t="s">
        <v>4389</v>
      </c>
      <c r="O134" s="1" t="s">
        <v>4040</v>
      </c>
      <c r="P134" s="1" t="s">
        <v>27</v>
      </c>
      <c r="Q134" s="1" t="s">
        <v>997</v>
      </c>
      <c r="R134" s="1" t="b">
        <v>1</v>
      </c>
      <c r="S134" s="1" t="s">
        <v>4041</v>
      </c>
      <c r="T134" s="1" t="s">
        <v>4390</v>
      </c>
      <c r="U134" s="1" t="s">
        <v>720</v>
      </c>
      <c r="V134" s="1"/>
      <c r="W134" s="1" t="s">
        <v>4042</v>
      </c>
      <c r="X134" s="1">
        <v>1</v>
      </c>
    </row>
    <row r="135" spans="1:24" x14ac:dyDescent="0.35">
      <c r="A135" s="1" t="s">
        <v>19</v>
      </c>
      <c r="B135" s="1" t="s">
        <v>1873</v>
      </c>
      <c r="C135" s="1" t="s">
        <v>4391</v>
      </c>
      <c r="D135" s="1" t="s">
        <v>22</v>
      </c>
      <c r="E135" s="1"/>
      <c r="F135" s="1"/>
      <c r="G135" s="1" t="s">
        <v>4052</v>
      </c>
      <c r="H135" s="1" t="s">
        <v>688</v>
      </c>
      <c r="I135" s="1"/>
      <c r="J135" s="1"/>
      <c r="K135" s="1"/>
      <c r="L135" s="1" t="s">
        <v>3427</v>
      </c>
      <c r="M135" s="1" t="b">
        <v>0</v>
      </c>
      <c r="N135" s="1" t="s">
        <v>4392</v>
      </c>
      <c r="O135" s="1" t="s">
        <v>4040</v>
      </c>
      <c r="P135" s="1" t="s">
        <v>27</v>
      </c>
      <c r="Q135" s="1" t="s">
        <v>997</v>
      </c>
      <c r="R135" s="1" t="b">
        <v>1</v>
      </c>
      <c r="S135" s="1" t="s">
        <v>4041</v>
      </c>
      <c r="T135" s="1" t="s">
        <v>4393</v>
      </c>
      <c r="U135" s="1" t="s">
        <v>720</v>
      </c>
      <c r="V135" s="1"/>
      <c r="W135" s="1" t="s">
        <v>4042</v>
      </c>
      <c r="X135" s="1">
        <v>1</v>
      </c>
    </row>
    <row r="136" spans="1:24" x14ac:dyDescent="0.35">
      <c r="A136" s="1" t="s">
        <v>19</v>
      </c>
      <c r="B136" s="1" t="s">
        <v>2823</v>
      </c>
      <c r="C136" s="1" t="s">
        <v>4394</v>
      </c>
      <c r="D136" s="1" t="s">
        <v>22</v>
      </c>
      <c r="E136" s="1"/>
      <c r="F136" s="1"/>
      <c r="G136" s="1" t="s">
        <v>2847</v>
      </c>
      <c r="H136" s="1" t="s">
        <v>4395</v>
      </c>
      <c r="I136" s="1"/>
      <c r="J136" s="1"/>
      <c r="K136" s="1" t="s">
        <v>4250</v>
      </c>
      <c r="L136" s="1" t="s">
        <v>3427</v>
      </c>
      <c r="M136" s="1" t="b">
        <v>0</v>
      </c>
      <c r="N136" s="1" t="s">
        <v>119</v>
      </c>
      <c r="O136" s="1" t="s">
        <v>4396</v>
      </c>
      <c r="P136" s="1" t="s">
        <v>27</v>
      </c>
      <c r="Q136" s="1" t="s">
        <v>3794</v>
      </c>
      <c r="R136" s="1" t="b">
        <v>1</v>
      </c>
      <c r="S136" s="1" t="s">
        <v>4041</v>
      </c>
      <c r="T136" s="1" t="s">
        <v>4397</v>
      </c>
      <c r="U136" s="1" t="s">
        <v>720</v>
      </c>
      <c r="V136" s="1"/>
      <c r="W136" s="1" t="s">
        <v>4042</v>
      </c>
      <c r="X136" s="1">
        <v>1</v>
      </c>
    </row>
    <row r="137" spans="1:24" x14ac:dyDescent="0.35">
      <c r="A137" s="1" t="s">
        <v>19</v>
      </c>
      <c r="B137" s="1" t="s">
        <v>2823</v>
      </c>
      <c r="C137" s="1" t="s">
        <v>4398</v>
      </c>
      <c r="D137" s="1" t="s">
        <v>22</v>
      </c>
      <c r="E137" s="1"/>
      <c r="F137" s="1"/>
      <c r="G137" s="1" t="s">
        <v>2847</v>
      </c>
      <c r="H137" s="1" t="s">
        <v>4399</v>
      </c>
      <c r="I137" s="1"/>
      <c r="J137" s="1"/>
      <c r="K137" s="1" t="s">
        <v>4400</v>
      </c>
      <c r="L137" s="1" t="s">
        <v>3427</v>
      </c>
      <c r="M137" s="1" t="b">
        <v>0</v>
      </c>
      <c r="N137" s="1" t="s">
        <v>119</v>
      </c>
      <c r="O137" s="1" t="s">
        <v>4401</v>
      </c>
      <c r="P137" s="1" t="s">
        <v>3811</v>
      </c>
      <c r="Q137" s="1" t="s">
        <v>3813</v>
      </c>
      <c r="R137" s="1" t="b">
        <v>1</v>
      </c>
      <c r="S137" s="1" t="s">
        <v>4041</v>
      </c>
      <c r="T137" s="1" t="s">
        <v>4402</v>
      </c>
      <c r="U137" s="1" t="s">
        <v>720</v>
      </c>
      <c r="V137" s="1"/>
      <c r="W137" s="1" t="s">
        <v>4042</v>
      </c>
      <c r="X137" s="1">
        <v>1</v>
      </c>
    </row>
    <row r="138" spans="1:24" x14ac:dyDescent="0.35">
      <c r="A138" s="1" t="s">
        <v>19</v>
      </c>
      <c r="B138" s="1" t="s">
        <v>2823</v>
      </c>
      <c r="C138" s="1" t="s">
        <v>4403</v>
      </c>
      <c r="D138" s="1" t="s">
        <v>22</v>
      </c>
      <c r="E138" s="1"/>
      <c r="F138" s="1"/>
      <c r="G138" s="1" t="s">
        <v>2847</v>
      </c>
      <c r="H138" s="1" t="s">
        <v>4404</v>
      </c>
      <c r="I138" s="1"/>
      <c r="J138" s="1"/>
      <c r="K138" s="1" t="s">
        <v>4400</v>
      </c>
      <c r="L138" s="1" t="s">
        <v>3427</v>
      </c>
      <c r="M138" s="1" t="b">
        <v>0</v>
      </c>
      <c r="N138" s="1" t="s">
        <v>119</v>
      </c>
      <c r="O138" s="1" t="s">
        <v>4405</v>
      </c>
      <c r="P138" s="1" t="s">
        <v>3811</v>
      </c>
      <c r="Q138" s="1" t="s">
        <v>3813</v>
      </c>
      <c r="R138" s="1" t="b">
        <v>1</v>
      </c>
      <c r="S138" s="1" t="s">
        <v>4041</v>
      </c>
      <c r="T138" s="1" t="s">
        <v>4406</v>
      </c>
      <c r="U138" s="1" t="s">
        <v>699</v>
      </c>
      <c r="V138" s="1"/>
      <c r="W138" s="1" t="s">
        <v>4042</v>
      </c>
      <c r="X138" s="1">
        <v>1</v>
      </c>
    </row>
    <row r="139" spans="1:24" x14ac:dyDescent="0.35">
      <c r="A139" s="1" t="s">
        <v>19</v>
      </c>
      <c r="B139" s="1" t="s">
        <v>2823</v>
      </c>
      <c r="C139" s="1" t="s">
        <v>4407</v>
      </c>
      <c r="D139" s="1" t="s">
        <v>22</v>
      </c>
      <c r="E139" s="1"/>
      <c r="F139" s="1"/>
      <c r="G139" s="1" t="s">
        <v>2847</v>
      </c>
      <c r="H139" s="1" t="s">
        <v>4408</v>
      </c>
      <c r="I139" s="1"/>
      <c r="J139" s="1"/>
      <c r="K139" s="1" t="s">
        <v>4400</v>
      </c>
      <c r="L139" s="1" t="s">
        <v>3427</v>
      </c>
      <c r="M139" s="1" t="b">
        <v>0</v>
      </c>
      <c r="N139" s="1" t="s">
        <v>119</v>
      </c>
      <c r="O139" s="1" t="s">
        <v>4409</v>
      </c>
      <c r="P139" s="1" t="s">
        <v>3811</v>
      </c>
      <c r="Q139" s="1" t="s">
        <v>3813</v>
      </c>
      <c r="R139" s="1" t="b">
        <v>1</v>
      </c>
      <c r="S139" s="1" t="s">
        <v>4041</v>
      </c>
      <c r="T139" s="1" t="s">
        <v>4410</v>
      </c>
      <c r="U139" s="1" t="s">
        <v>699</v>
      </c>
      <c r="V139" s="1"/>
      <c r="W139" s="1" t="s">
        <v>4042</v>
      </c>
      <c r="X139" s="1">
        <v>1</v>
      </c>
    </row>
    <row r="140" spans="1:24" x14ac:dyDescent="0.35">
      <c r="A140" s="1" t="s">
        <v>19</v>
      </c>
      <c r="B140" s="1" t="s">
        <v>2826</v>
      </c>
      <c r="C140" s="1" t="s">
        <v>4234</v>
      </c>
      <c r="D140" s="1" t="s">
        <v>22</v>
      </c>
      <c r="E140" s="1"/>
      <c r="F140" s="1"/>
      <c r="G140" s="1" t="s">
        <v>2847</v>
      </c>
      <c r="H140" s="1" t="s">
        <v>4235</v>
      </c>
      <c r="I140" s="1"/>
      <c r="J140" s="1"/>
      <c r="K140" s="1" t="s">
        <v>4250</v>
      </c>
      <c r="L140" s="1" t="s">
        <v>3427</v>
      </c>
      <c r="M140" s="1" t="b">
        <v>0</v>
      </c>
      <c r="N140" s="1" t="s">
        <v>119</v>
      </c>
      <c r="O140" s="1" t="s">
        <v>4411</v>
      </c>
      <c r="P140" s="1" t="s">
        <v>27</v>
      </c>
      <c r="Q140" s="1" t="s">
        <v>3777</v>
      </c>
      <c r="R140" s="1" t="b">
        <v>1</v>
      </c>
      <c r="S140" s="1" t="s">
        <v>4041</v>
      </c>
      <c r="T140" s="1" t="s">
        <v>4412</v>
      </c>
      <c r="U140" s="1" t="s">
        <v>720</v>
      </c>
      <c r="V140" s="1"/>
      <c r="W140" s="1" t="s">
        <v>4042</v>
      </c>
      <c r="X140" s="1">
        <v>1</v>
      </c>
    </row>
    <row r="141" spans="1:24" x14ac:dyDescent="0.35">
      <c r="A141" s="1" t="s">
        <v>19</v>
      </c>
      <c r="B141" s="1" t="s">
        <v>2826</v>
      </c>
      <c r="C141" s="1" t="s">
        <v>4413</v>
      </c>
      <c r="D141" s="1" t="s">
        <v>22</v>
      </c>
      <c r="E141" s="1"/>
      <c r="F141" s="1"/>
      <c r="G141" s="1" t="s">
        <v>2847</v>
      </c>
      <c r="H141" s="1" t="s">
        <v>4414</v>
      </c>
      <c r="I141" s="1"/>
      <c r="J141" s="1"/>
      <c r="K141" s="1" t="s">
        <v>4250</v>
      </c>
      <c r="L141" s="1" t="s">
        <v>3427</v>
      </c>
      <c r="M141" s="1" t="b">
        <v>0</v>
      </c>
      <c r="N141" s="1" t="s">
        <v>119</v>
      </c>
      <c r="O141" s="1" t="s">
        <v>4415</v>
      </c>
      <c r="P141" s="1" t="s">
        <v>27</v>
      </c>
      <c r="Q141" s="1" t="s">
        <v>3777</v>
      </c>
      <c r="R141" s="1" t="b">
        <v>1</v>
      </c>
      <c r="S141" s="1" t="s">
        <v>4041</v>
      </c>
      <c r="T141" s="1" t="s">
        <v>4416</v>
      </c>
      <c r="U141" s="1" t="s">
        <v>720</v>
      </c>
      <c r="V141" s="1"/>
      <c r="W141" s="1" t="s">
        <v>4042</v>
      </c>
      <c r="X141" s="1">
        <v>1</v>
      </c>
    </row>
    <row r="142" spans="1:24" x14ac:dyDescent="0.35">
      <c r="A142" s="1" t="s">
        <v>19</v>
      </c>
      <c r="B142" s="1" t="s">
        <v>2826</v>
      </c>
      <c r="C142" s="1" t="s">
        <v>4417</v>
      </c>
      <c r="D142" s="1" t="s">
        <v>22</v>
      </c>
      <c r="E142" s="1"/>
      <c r="F142" s="1"/>
      <c r="G142" s="1" t="s">
        <v>2847</v>
      </c>
      <c r="H142" s="1" t="s">
        <v>4418</v>
      </c>
      <c r="I142" s="1"/>
      <c r="J142" s="1"/>
      <c r="K142" s="1" t="s">
        <v>4250</v>
      </c>
      <c r="L142" s="1" t="s">
        <v>3427</v>
      </c>
      <c r="M142" s="1" t="b">
        <v>0</v>
      </c>
      <c r="N142" s="1" t="s">
        <v>119</v>
      </c>
      <c r="O142" s="1" t="s">
        <v>4419</v>
      </c>
      <c r="P142" s="1" t="s">
        <v>27</v>
      </c>
      <c r="Q142" s="1" t="s">
        <v>3777</v>
      </c>
      <c r="R142" s="1" t="b">
        <v>1</v>
      </c>
      <c r="S142" s="1" t="s">
        <v>4041</v>
      </c>
      <c r="T142" s="1" t="s">
        <v>4420</v>
      </c>
      <c r="U142" s="1" t="s">
        <v>720</v>
      </c>
      <c r="V142" s="1"/>
      <c r="W142" s="1" t="s">
        <v>4042</v>
      </c>
      <c r="X142" s="1">
        <v>1</v>
      </c>
    </row>
    <row r="143" spans="1:24" x14ac:dyDescent="0.35">
      <c r="A143" s="1" t="s">
        <v>19</v>
      </c>
      <c r="B143" s="1" t="s">
        <v>2826</v>
      </c>
      <c r="C143" s="1" t="s">
        <v>4421</v>
      </c>
      <c r="D143" s="1" t="s">
        <v>22</v>
      </c>
      <c r="E143" s="1"/>
      <c r="F143" s="1"/>
      <c r="G143" s="1" t="s">
        <v>2847</v>
      </c>
      <c r="H143" s="1" t="s">
        <v>4422</v>
      </c>
      <c r="I143" s="1"/>
      <c r="J143" s="1"/>
      <c r="K143" s="1" t="s">
        <v>4250</v>
      </c>
      <c r="L143" s="1" t="s">
        <v>3427</v>
      </c>
      <c r="M143" s="1" t="b">
        <v>0</v>
      </c>
      <c r="N143" s="1" t="s">
        <v>119</v>
      </c>
      <c r="O143" s="1" t="s">
        <v>4423</v>
      </c>
      <c r="P143" s="1" t="s">
        <v>27</v>
      </c>
      <c r="Q143" s="1" t="s">
        <v>3794</v>
      </c>
      <c r="R143" s="1" t="b">
        <v>1</v>
      </c>
      <c r="S143" s="1" t="s">
        <v>4041</v>
      </c>
      <c r="T143" s="1" t="s">
        <v>4424</v>
      </c>
      <c r="U143" s="1" t="s">
        <v>720</v>
      </c>
      <c r="V143" s="1"/>
      <c r="W143" s="1" t="s">
        <v>4042</v>
      </c>
      <c r="X143" s="1">
        <v>1</v>
      </c>
    </row>
    <row r="144" spans="1:24" x14ac:dyDescent="0.35">
      <c r="A144" s="1" t="s">
        <v>19</v>
      </c>
      <c r="B144" s="1" t="s">
        <v>2826</v>
      </c>
      <c r="C144" s="1" t="s">
        <v>4421</v>
      </c>
      <c r="D144" s="1" t="s">
        <v>22</v>
      </c>
      <c r="E144" s="1"/>
      <c r="F144" s="1"/>
      <c r="G144" s="1" t="s">
        <v>2847</v>
      </c>
      <c r="H144" s="1" t="s">
        <v>4422</v>
      </c>
      <c r="I144" s="1"/>
      <c r="J144" s="1"/>
      <c r="K144" s="1" t="s">
        <v>4250</v>
      </c>
      <c r="L144" s="1" t="s">
        <v>3427</v>
      </c>
      <c r="M144" s="1" t="b">
        <v>0</v>
      </c>
      <c r="N144" s="1" t="s">
        <v>119</v>
      </c>
      <c r="O144" s="1" t="s">
        <v>4425</v>
      </c>
      <c r="P144" s="1" t="s">
        <v>27</v>
      </c>
      <c r="Q144" s="1" t="s">
        <v>3794</v>
      </c>
      <c r="R144" s="1" t="b">
        <v>0</v>
      </c>
      <c r="S144" s="1" t="s">
        <v>4041</v>
      </c>
      <c r="T144" s="1" t="s">
        <v>4426</v>
      </c>
      <c r="U144" s="1" t="s">
        <v>720</v>
      </c>
      <c r="V144" s="1"/>
      <c r="W144" s="1" t="s">
        <v>4042</v>
      </c>
      <c r="X144" s="1">
        <v>0</v>
      </c>
    </row>
    <row r="145" spans="1:24" x14ac:dyDescent="0.35">
      <c r="A145" s="1" t="s">
        <v>19</v>
      </c>
      <c r="B145" s="1" t="s">
        <v>2826</v>
      </c>
      <c r="C145" s="1" t="s">
        <v>4427</v>
      </c>
      <c r="D145" s="1" t="s">
        <v>22</v>
      </c>
      <c r="E145" s="1"/>
      <c r="F145" s="1"/>
      <c r="G145" s="1" t="s">
        <v>2847</v>
      </c>
      <c r="H145" s="1" t="s">
        <v>4428</v>
      </c>
      <c r="I145" s="1"/>
      <c r="J145" s="1"/>
      <c r="K145" s="1" t="s">
        <v>4250</v>
      </c>
      <c r="L145" s="1" t="s">
        <v>3427</v>
      </c>
      <c r="M145" s="1" t="b">
        <v>0</v>
      </c>
      <c r="N145" s="1" t="s">
        <v>119</v>
      </c>
      <c r="O145" s="1" t="s">
        <v>4429</v>
      </c>
      <c r="P145" s="1" t="s">
        <v>27</v>
      </c>
      <c r="Q145" s="1" t="s">
        <v>3777</v>
      </c>
      <c r="R145" s="1" t="b">
        <v>1</v>
      </c>
      <c r="S145" s="1" t="s">
        <v>4041</v>
      </c>
      <c r="T145" s="1" t="s">
        <v>4430</v>
      </c>
      <c r="U145" s="1" t="s">
        <v>699</v>
      </c>
      <c r="V145" s="1"/>
      <c r="W145" s="1" t="s">
        <v>4042</v>
      </c>
      <c r="X145" s="1">
        <v>1</v>
      </c>
    </row>
    <row r="146" spans="1:24" x14ac:dyDescent="0.35">
      <c r="A146" s="1" t="s">
        <v>19</v>
      </c>
      <c r="B146" s="1" t="s">
        <v>1076</v>
      </c>
      <c r="C146" s="1" t="s">
        <v>1078</v>
      </c>
      <c r="D146" s="1" t="s">
        <v>22</v>
      </c>
      <c r="E146" s="1"/>
      <c r="F146" s="1"/>
      <c r="G146" s="1" t="s">
        <v>4038</v>
      </c>
      <c r="H146" s="1" t="s">
        <v>1077</v>
      </c>
      <c r="I146" s="1"/>
      <c r="J146" s="1"/>
      <c r="K146" s="1"/>
      <c r="L146" s="1" t="s">
        <v>3427</v>
      </c>
      <c r="M146" s="1" t="b">
        <v>0</v>
      </c>
      <c r="N146" s="1" t="s">
        <v>4431</v>
      </c>
      <c r="O146" s="1" t="s">
        <v>4040</v>
      </c>
      <c r="P146" s="1" t="s">
        <v>27</v>
      </c>
      <c r="Q146" s="1" t="s">
        <v>1055</v>
      </c>
      <c r="R146" s="1" t="b">
        <v>1</v>
      </c>
      <c r="S146" s="1" t="s">
        <v>4041</v>
      </c>
      <c r="T146" s="1" t="s">
        <v>1079</v>
      </c>
      <c r="U146" s="1" t="s">
        <v>720</v>
      </c>
      <c r="V146" s="1"/>
      <c r="W146" s="1" t="s">
        <v>4042</v>
      </c>
      <c r="X146" s="1">
        <v>1</v>
      </c>
    </row>
    <row r="147" spans="1:24" x14ac:dyDescent="0.35">
      <c r="A147" s="1" t="s">
        <v>40</v>
      </c>
      <c r="B147" s="1" t="s">
        <v>1431</v>
      </c>
      <c r="C147" s="1" t="s">
        <v>4432</v>
      </c>
      <c r="D147" s="1" t="s">
        <v>22</v>
      </c>
      <c r="E147" s="1"/>
      <c r="F147" s="1"/>
      <c r="G147" s="1" t="s">
        <v>2847</v>
      </c>
      <c r="H147" s="1" t="s">
        <v>4190</v>
      </c>
      <c r="I147" s="1"/>
      <c r="J147" s="1"/>
      <c r="K147" s="1" t="s">
        <v>4433</v>
      </c>
      <c r="L147" s="1" t="s">
        <v>3427</v>
      </c>
      <c r="M147" s="1" t="b">
        <v>0</v>
      </c>
      <c r="N147" s="1" t="s">
        <v>119</v>
      </c>
      <c r="O147" s="1" t="s">
        <v>4434</v>
      </c>
      <c r="P147" s="1" t="s">
        <v>1236</v>
      </c>
      <c r="Q147" s="1" t="s">
        <v>1237</v>
      </c>
      <c r="R147" s="1" t="b">
        <v>1</v>
      </c>
      <c r="S147" s="1" t="s">
        <v>4041</v>
      </c>
      <c r="T147" s="1" t="s">
        <v>4435</v>
      </c>
      <c r="U147" s="1" t="s">
        <v>720</v>
      </c>
      <c r="V147" s="1"/>
      <c r="W147" s="1" t="s">
        <v>4042</v>
      </c>
      <c r="X147" s="1">
        <v>1</v>
      </c>
    </row>
    <row r="148" spans="1:24" x14ac:dyDescent="0.35">
      <c r="A148" s="1" t="s">
        <v>40</v>
      </c>
      <c r="B148" s="1" t="s">
        <v>1444</v>
      </c>
      <c r="C148" s="1" t="s">
        <v>4436</v>
      </c>
      <c r="D148" s="1" t="s">
        <v>22</v>
      </c>
      <c r="E148" s="1"/>
      <c r="F148" s="1"/>
      <c r="G148" s="1" t="s">
        <v>2847</v>
      </c>
      <c r="H148" s="1" t="s">
        <v>4190</v>
      </c>
      <c r="I148" s="1"/>
      <c r="J148" s="1"/>
      <c r="K148" s="1" t="s">
        <v>4437</v>
      </c>
      <c r="L148" s="1" t="s">
        <v>3427</v>
      </c>
      <c r="M148" s="1" t="b">
        <v>0</v>
      </c>
      <c r="N148" s="1" t="s">
        <v>119</v>
      </c>
      <c r="O148" s="1" t="s">
        <v>4438</v>
      </c>
      <c r="P148" s="1" t="s">
        <v>45</v>
      </c>
      <c r="Q148" s="1" t="s">
        <v>1446</v>
      </c>
      <c r="R148" s="1" t="b">
        <v>1</v>
      </c>
      <c r="S148" s="1" t="s">
        <v>4041</v>
      </c>
      <c r="T148" s="1" t="s">
        <v>4439</v>
      </c>
      <c r="U148" s="1" t="s">
        <v>720</v>
      </c>
      <c r="V148" s="1"/>
      <c r="W148" s="1" t="s">
        <v>4042</v>
      </c>
      <c r="X148" s="1">
        <v>1</v>
      </c>
    </row>
    <row r="149" spans="1:24" x14ac:dyDescent="0.35">
      <c r="A149" s="1" t="s">
        <v>40</v>
      </c>
      <c r="B149" s="1" t="s">
        <v>1081</v>
      </c>
      <c r="C149" s="1" t="s">
        <v>1088</v>
      </c>
      <c r="D149" s="1" t="s">
        <v>22</v>
      </c>
      <c r="E149" s="1"/>
      <c r="F149" s="1"/>
      <c r="G149" s="1" t="s">
        <v>4038</v>
      </c>
      <c r="H149" s="1" t="s">
        <v>1082</v>
      </c>
      <c r="I149" s="1" t="s">
        <v>1087</v>
      </c>
      <c r="J149" s="1"/>
      <c r="K149" s="1" t="s">
        <v>4437</v>
      </c>
      <c r="L149" s="1" t="s">
        <v>4043</v>
      </c>
      <c r="M149" s="1" t="b">
        <v>0</v>
      </c>
      <c r="N149" s="1" t="s">
        <v>4440</v>
      </c>
      <c r="O149" s="1" t="s">
        <v>4040</v>
      </c>
      <c r="P149" s="1" t="s">
        <v>45</v>
      </c>
      <c r="Q149" s="1" t="s">
        <v>1086</v>
      </c>
      <c r="R149" s="1" t="b">
        <v>1</v>
      </c>
      <c r="S149" s="1" t="s">
        <v>4041</v>
      </c>
      <c r="T149" s="1" t="s">
        <v>1089</v>
      </c>
      <c r="U149" s="1" t="s">
        <v>720</v>
      </c>
      <c r="V149" s="1"/>
      <c r="W149" s="1" t="s">
        <v>4042</v>
      </c>
      <c r="X149" s="1">
        <v>1</v>
      </c>
    </row>
    <row r="150" spans="1:24" x14ac:dyDescent="0.35">
      <c r="A150" s="1" t="s">
        <v>40</v>
      </c>
      <c r="B150" s="1" t="s">
        <v>1081</v>
      </c>
      <c r="C150" s="1" t="s">
        <v>4441</v>
      </c>
      <c r="D150" s="1" t="s">
        <v>22</v>
      </c>
      <c r="E150" s="1"/>
      <c r="F150" s="1"/>
      <c r="G150" s="1" t="s">
        <v>2847</v>
      </c>
      <c r="H150" s="1" t="s">
        <v>4190</v>
      </c>
      <c r="I150" s="1"/>
      <c r="J150" s="1"/>
      <c r="K150" s="1" t="s">
        <v>4437</v>
      </c>
      <c r="L150" s="1" t="s">
        <v>3427</v>
      </c>
      <c r="M150" s="1" t="b">
        <v>0</v>
      </c>
      <c r="N150" s="1" t="s">
        <v>119</v>
      </c>
      <c r="O150" s="1" t="s">
        <v>4442</v>
      </c>
      <c r="P150" s="1" t="s">
        <v>45</v>
      </c>
      <c r="Q150" s="1" t="s">
        <v>1086</v>
      </c>
      <c r="R150" s="1" t="b">
        <v>1</v>
      </c>
      <c r="S150" s="1" t="s">
        <v>4041</v>
      </c>
      <c r="T150" s="1" t="s">
        <v>4443</v>
      </c>
      <c r="U150" s="1" t="s">
        <v>720</v>
      </c>
      <c r="V150" s="1"/>
      <c r="W150" s="1" t="s">
        <v>4042</v>
      </c>
      <c r="X150" s="1">
        <v>1</v>
      </c>
    </row>
    <row r="151" spans="1:24" x14ac:dyDescent="0.35">
      <c r="A151" s="1" t="s">
        <v>40</v>
      </c>
      <c r="B151" s="1" t="s">
        <v>1099</v>
      </c>
      <c r="C151" s="1" t="s">
        <v>1120</v>
      </c>
      <c r="D151" s="1" t="s">
        <v>22</v>
      </c>
      <c r="E151" s="1"/>
      <c r="F151" s="1"/>
      <c r="G151" s="1" t="s">
        <v>4038</v>
      </c>
      <c r="H151" s="1" t="s">
        <v>1119</v>
      </c>
      <c r="I151" s="1"/>
      <c r="J151" s="1"/>
      <c r="K151" s="1" t="s">
        <v>4437</v>
      </c>
      <c r="L151" s="1" t="s">
        <v>3427</v>
      </c>
      <c r="M151" s="1" t="b">
        <v>0</v>
      </c>
      <c r="N151" s="1" t="s">
        <v>4444</v>
      </c>
      <c r="O151" s="1" t="s">
        <v>4071</v>
      </c>
      <c r="P151" s="1" t="s">
        <v>45</v>
      </c>
      <c r="Q151" s="1" t="s">
        <v>1110</v>
      </c>
      <c r="R151" s="1" t="b">
        <v>1</v>
      </c>
      <c r="S151" s="1" t="s">
        <v>4041</v>
      </c>
      <c r="T151" s="1" t="s">
        <v>1121</v>
      </c>
      <c r="U151" s="1" t="s">
        <v>720</v>
      </c>
      <c r="V151" s="1"/>
      <c r="W151" s="1" t="s">
        <v>4042</v>
      </c>
      <c r="X151" s="1">
        <v>1</v>
      </c>
    </row>
    <row r="152" spans="1:24" x14ac:dyDescent="0.35">
      <c r="A152" s="1" t="s">
        <v>40</v>
      </c>
      <c r="B152" s="1" t="s">
        <v>1099</v>
      </c>
      <c r="C152" s="1" t="s">
        <v>1271</v>
      </c>
      <c r="D152" s="1" t="s">
        <v>22</v>
      </c>
      <c r="E152" s="1"/>
      <c r="F152" s="1"/>
      <c r="G152" s="1" t="s">
        <v>4038</v>
      </c>
      <c r="H152" s="1" t="s">
        <v>1269</v>
      </c>
      <c r="I152" s="1"/>
      <c r="J152" s="1"/>
      <c r="K152" s="1" t="s">
        <v>4437</v>
      </c>
      <c r="L152" s="1" t="s">
        <v>3427</v>
      </c>
      <c r="M152" s="1" t="b">
        <v>0</v>
      </c>
      <c r="N152" s="1" t="s">
        <v>4445</v>
      </c>
      <c r="O152" s="1" t="s">
        <v>4071</v>
      </c>
      <c r="P152" s="1" t="s">
        <v>45</v>
      </c>
      <c r="Q152" s="1" t="s">
        <v>1110</v>
      </c>
      <c r="R152" s="1" t="b">
        <v>1</v>
      </c>
      <c r="S152" s="1" t="s">
        <v>4041</v>
      </c>
      <c r="T152" s="1" t="s">
        <v>1272</v>
      </c>
      <c r="U152" s="1" t="s">
        <v>720</v>
      </c>
      <c r="V152" s="1"/>
      <c r="W152" s="1" t="s">
        <v>4042</v>
      </c>
      <c r="X152" s="1">
        <v>1</v>
      </c>
    </row>
    <row r="153" spans="1:24" x14ac:dyDescent="0.35">
      <c r="A153" s="1" t="s">
        <v>40</v>
      </c>
      <c r="B153" s="1" t="s">
        <v>1099</v>
      </c>
      <c r="C153" s="1" t="s">
        <v>1274</v>
      </c>
      <c r="D153" s="1" t="s">
        <v>22</v>
      </c>
      <c r="E153" s="1"/>
      <c r="F153" s="1"/>
      <c r="G153" s="1" t="s">
        <v>4038</v>
      </c>
      <c r="H153" s="1" t="s">
        <v>1273</v>
      </c>
      <c r="I153" s="1"/>
      <c r="J153" s="1"/>
      <c r="K153" s="1" t="s">
        <v>4437</v>
      </c>
      <c r="L153" s="1" t="s">
        <v>3427</v>
      </c>
      <c r="M153" s="1" t="b">
        <v>0</v>
      </c>
      <c r="N153" s="1" t="s">
        <v>4446</v>
      </c>
      <c r="O153" s="1" t="s">
        <v>4071</v>
      </c>
      <c r="P153" s="1" t="s">
        <v>45</v>
      </c>
      <c r="Q153" s="1" t="s">
        <v>1126</v>
      </c>
      <c r="R153" s="1" t="b">
        <v>1</v>
      </c>
      <c r="S153" s="1" t="s">
        <v>4041</v>
      </c>
      <c r="T153" s="1" t="s">
        <v>1275</v>
      </c>
      <c r="U153" s="1" t="s">
        <v>720</v>
      </c>
      <c r="V153" s="1"/>
      <c r="W153" s="1" t="s">
        <v>4042</v>
      </c>
      <c r="X153" s="1">
        <v>1</v>
      </c>
    </row>
    <row r="154" spans="1:24" x14ac:dyDescent="0.35">
      <c r="A154" s="1" t="s">
        <v>40</v>
      </c>
      <c r="B154" s="1" t="s">
        <v>1099</v>
      </c>
      <c r="C154" s="1" t="s">
        <v>1278</v>
      </c>
      <c r="D154" s="1" t="s">
        <v>22</v>
      </c>
      <c r="E154" s="1"/>
      <c r="F154" s="1"/>
      <c r="G154" s="1" t="s">
        <v>4038</v>
      </c>
      <c r="H154" s="1" t="s">
        <v>1277</v>
      </c>
      <c r="I154" s="1"/>
      <c r="J154" s="1"/>
      <c r="K154" s="1" t="s">
        <v>4437</v>
      </c>
      <c r="L154" s="1" t="s">
        <v>3427</v>
      </c>
      <c r="M154" s="1" t="b">
        <v>0</v>
      </c>
      <c r="N154" s="1" t="s">
        <v>4447</v>
      </c>
      <c r="O154" s="1" t="s">
        <v>4071</v>
      </c>
      <c r="P154" s="1" t="s">
        <v>45</v>
      </c>
      <c r="Q154" s="1" t="s">
        <v>1126</v>
      </c>
      <c r="R154" s="1" t="b">
        <v>1</v>
      </c>
      <c r="S154" s="1" t="s">
        <v>4041</v>
      </c>
      <c r="T154" s="1" t="s">
        <v>1279</v>
      </c>
      <c r="U154" s="1" t="s">
        <v>720</v>
      </c>
      <c r="V154" s="1"/>
      <c r="W154" s="1" t="s">
        <v>4042</v>
      </c>
      <c r="X154" s="1">
        <v>1</v>
      </c>
    </row>
    <row r="155" spans="1:24" x14ac:dyDescent="0.35">
      <c r="A155" s="1" t="s">
        <v>40</v>
      </c>
      <c r="B155" s="1" t="s">
        <v>1099</v>
      </c>
      <c r="C155" s="1" t="s">
        <v>1295</v>
      </c>
      <c r="D155" s="1" t="s">
        <v>22</v>
      </c>
      <c r="E155" s="1"/>
      <c r="F155" s="1"/>
      <c r="G155" s="1" t="s">
        <v>4038</v>
      </c>
      <c r="H155" s="1" t="s">
        <v>1294</v>
      </c>
      <c r="I155" s="1"/>
      <c r="J155" s="1"/>
      <c r="K155" s="1" t="s">
        <v>4437</v>
      </c>
      <c r="L155" s="1" t="s">
        <v>3427</v>
      </c>
      <c r="M155" s="1" t="b">
        <v>0</v>
      </c>
      <c r="N155" s="1" t="s">
        <v>4448</v>
      </c>
      <c r="O155" s="1" t="s">
        <v>4071</v>
      </c>
      <c r="P155" s="1" t="s">
        <v>45</v>
      </c>
      <c r="Q155" s="1" t="s">
        <v>1110</v>
      </c>
      <c r="R155" s="1" t="b">
        <v>1</v>
      </c>
      <c r="S155" s="1" t="s">
        <v>4041</v>
      </c>
      <c r="T155" s="1" t="s">
        <v>1296</v>
      </c>
      <c r="U155" s="1" t="s">
        <v>720</v>
      </c>
      <c r="V155" s="1"/>
      <c r="W155" s="1" t="s">
        <v>4042</v>
      </c>
      <c r="X155" s="1">
        <v>1</v>
      </c>
    </row>
    <row r="156" spans="1:24" x14ac:dyDescent="0.35">
      <c r="A156" s="1" t="s">
        <v>40</v>
      </c>
      <c r="B156" s="1" t="s">
        <v>1099</v>
      </c>
      <c r="C156" s="1" t="s">
        <v>1111</v>
      </c>
      <c r="D156" s="1" t="s">
        <v>22</v>
      </c>
      <c r="E156" s="1"/>
      <c r="F156" s="1"/>
      <c r="G156" s="1" t="s">
        <v>4038</v>
      </c>
      <c r="H156" s="1" t="s">
        <v>1108</v>
      </c>
      <c r="I156" s="1"/>
      <c r="J156" s="1"/>
      <c r="K156" s="1" t="s">
        <v>4437</v>
      </c>
      <c r="L156" s="1" t="s">
        <v>3427</v>
      </c>
      <c r="M156" s="1" t="b">
        <v>0</v>
      </c>
      <c r="N156" s="1" t="s">
        <v>4449</v>
      </c>
      <c r="O156" s="1" t="s">
        <v>4071</v>
      </c>
      <c r="P156" s="1" t="s">
        <v>45</v>
      </c>
      <c r="Q156" s="1" t="s">
        <v>1110</v>
      </c>
      <c r="R156" s="1" t="b">
        <v>1</v>
      </c>
      <c r="S156" s="1" t="s">
        <v>4041</v>
      </c>
      <c r="T156" s="1" t="s">
        <v>1112</v>
      </c>
      <c r="U156" s="1" t="s">
        <v>720</v>
      </c>
      <c r="V156" s="1"/>
      <c r="W156" s="1" t="s">
        <v>4042</v>
      </c>
      <c r="X156" s="1">
        <v>1</v>
      </c>
    </row>
    <row r="157" spans="1:24" x14ac:dyDescent="0.35">
      <c r="A157" s="1" t="s">
        <v>40</v>
      </c>
      <c r="B157" s="1" t="s">
        <v>1099</v>
      </c>
      <c r="C157" s="1" t="s">
        <v>1127</v>
      </c>
      <c r="D157" s="1" t="s">
        <v>22</v>
      </c>
      <c r="E157" s="1"/>
      <c r="F157" s="1"/>
      <c r="G157" s="1" t="s">
        <v>4038</v>
      </c>
      <c r="H157" s="1" t="s">
        <v>1123</v>
      </c>
      <c r="I157" s="1"/>
      <c r="J157" s="1"/>
      <c r="K157" s="1" t="s">
        <v>4437</v>
      </c>
      <c r="L157" s="1" t="s">
        <v>3427</v>
      </c>
      <c r="M157" s="1" t="b">
        <v>0</v>
      </c>
      <c r="N157" s="1" t="s">
        <v>4450</v>
      </c>
      <c r="O157" s="1" t="s">
        <v>4071</v>
      </c>
      <c r="P157" s="1" t="s">
        <v>45</v>
      </c>
      <c r="Q157" s="1" t="s">
        <v>1126</v>
      </c>
      <c r="R157" s="1" t="b">
        <v>1</v>
      </c>
      <c r="S157" s="1" t="s">
        <v>4041</v>
      </c>
      <c r="T157" s="1" t="s">
        <v>1128</v>
      </c>
      <c r="U157" s="1" t="s">
        <v>720</v>
      </c>
      <c r="V157" s="1"/>
      <c r="W157" s="1" t="s">
        <v>4042</v>
      </c>
      <c r="X157" s="1">
        <v>1</v>
      </c>
    </row>
    <row r="158" spans="1:24" x14ac:dyDescent="0.35">
      <c r="A158" s="1" t="s">
        <v>40</v>
      </c>
      <c r="B158" s="1" t="s">
        <v>1099</v>
      </c>
      <c r="C158" s="1" t="s">
        <v>1131</v>
      </c>
      <c r="D158" s="1" t="s">
        <v>22</v>
      </c>
      <c r="E158" s="1"/>
      <c r="F158" s="1"/>
      <c r="G158" s="1" t="s">
        <v>4038</v>
      </c>
      <c r="H158" s="1" t="s">
        <v>1130</v>
      </c>
      <c r="I158" s="1"/>
      <c r="J158" s="1"/>
      <c r="K158" s="1" t="s">
        <v>4437</v>
      </c>
      <c r="L158" s="1" t="s">
        <v>3427</v>
      </c>
      <c r="M158" s="1" t="b">
        <v>0</v>
      </c>
      <c r="N158" s="1" t="s">
        <v>4451</v>
      </c>
      <c r="O158" s="1" t="s">
        <v>4071</v>
      </c>
      <c r="P158" s="1" t="s">
        <v>45</v>
      </c>
      <c r="Q158" s="1" t="s">
        <v>1126</v>
      </c>
      <c r="R158" s="1" t="b">
        <v>1</v>
      </c>
      <c r="S158" s="1" t="s">
        <v>4041</v>
      </c>
      <c r="T158" s="1" t="s">
        <v>1132</v>
      </c>
      <c r="U158" s="1" t="s">
        <v>720</v>
      </c>
      <c r="V158" s="1"/>
      <c r="W158" s="1" t="s">
        <v>4042</v>
      </c>
      <c r="X158" s="1">
        <v>1</v>
      </c>
    </row>
    <row r="159" spans="1:24" x14ac:dyDescent="0.35">
      <c r="A159" s="1" t="s">
        <v>40</v>
      </c>
      <c r="B159" s="1" t="s">
        <v>1099</v>
      </c>
      <c r="C159" s="1" t="s">
        <v>1306</v>
      </c>
      <c r="D159" s="1" t="s">
        <v>22</v>
      </c>
      <c r="E159" s="1"/>
      <c r="F159" s="1"/>
      <c r="G159" s="1" t="s">
        <v>4038</v>
      </c>
      <c r="H159" s="1" t="s">
        <v>1305</v>
      </c>
      <c r="I159" s="1"/>
      <c r="J159" s="1"/>
      <c r="K159" s="1" t="s">
        <v>4437</v>
      </c>
      <c r="L159" s="1" t="s">
        <v>3427</v>
      </c>
      <c r="M159" s="1" t="b">
        <v>0</v>
      </c>
      <c r="N159" s="1" t="s">
        <v>4452</v>
      </c>
      <c r="O159" s="1" t="s">
        <v>4071</v>
      </c>
      <c r="P159" s="1" t="s">
        <v>45</v>
      </c>
      <c r="Q159" s="1" t="s">
        <v>1110</v>
      </c>
      <c r="R159" s="1" t="b">
        <v>1</v>
      </c>
      <c r="S159" s="1" t="s">
        <v>4041</v>
      </c>
      <c r="T159" s="1" t="s">
        <v>1307</v>
      </c>
      <c r="U159" s="1" t="s">
        <v>720</v>
      </c>
      <c r="V159" s="1"/>
      <c r="W159" s="1" t="s">
        <v>4042</v>
      </c>
      <c r="X159" s="1">
        <v>1</v>
      </c>
    </row>
    <row r="160" spans="1:24" x14ac:dyDescent="0.35">
      <c r="A160" s="1" t="s">
        <v>40</v>
      </c>
      <c r="B160" s="1" t="s">
        <v>1099</v>
      </c>
      <c r="C160" s="1" t="s">
        <v>1309</v>
      </c>
      <c r="D160" s="1" t="s">
        <v>22</v>
      </c>
      <c r="E160" s="1"/>
      <c r="F160" s="1"/>
      <c r="G160" s="1" t="s">
        <v>4038</v>
      </c>
      <c r="H160" s="1" t="s">
        <v>1308</v>
      </c>
      <c r="I160" s="1"/>
      <c r="J160" s="1"/>
      <c r="K160" s="1" t="s">
        <v>4437</v>
      </c>
      <c r="L160" s="1" t="s">
        <v>3427</v>
      </c>
      <c r="M160" s="1" t="b">
        <v>0</v>
      </c>
      <c r="N160" s="1" t="s">
        <v>4453</v>
      </c>
      <c r="O160" s="1" t="s">
        <v>4071</v>
      </c>
      <c r="P160" s="1" t="s">
        <v>45</v>
      </c>
      <c r="Q160" s="1" t="s">
        <v>1110</v>
      </c>
      <c r="R160" s="1" t="b">
        <v>1</v>
      </c>
      <c r="S160" s="1" t="s">
        <v>4041</v>
      </c>
      <c r="T160" s="1" t="s">
        <v>1310</v>
      </c>
      <c r="U160" s="1" t="s">
        <v>720</v>
      </c>
      <c r="V160" s="1"/>
      <c r="W160" s="1" t="s">
        <v>4042</v>
      </c>
      <c r="X160" s="1">
        <v>1</v>
      </c>
    </row>
    <row r="161" spans="1:24" x14ac:dyDescent="0.35">
      <c r="A161" s="1" t="s">
        <v>40</v>
      </c>
      <c r="B161" s="1" t="s">
        <v>1099</v>
      </c>
      <c r="C161" s="1" t="s">
        <v>1312</v>
      </c>
      <c r="D161" s="1" t="s">
        <v>22</v>
      </c>
      <c r="E161" s="1"/>
      <c r="F161" s="1"/>
      <c r="G161" s="1" t="s">
        <v>4038</v>
      </c>
      <c r="H161" s="1" t="s">
        <v>1311</v>
      </c>
      <c r="I161" s="1"/>
      <c r="J161" s="1"/>
      <c r="K161" s="1" t="s">
        <v>4437</v>
      </c>
      <c r="L161" s="1" t="s">
        <v>3427</v>
      </c>
      <c r="M161" s="1" t="b">
        <v>0</v>
      </c>
      <c r="N161" s="1" t="s">
        <v>4454</v>
      </c>
      <c r="O161" s="1" t="s">
        <v>4071</v>
      </c>
      <c r="P161" s="1" t="s">
        <v>45</v>
      </c>
      <c r="Q161" s="1" t="s">
        <v>1126</v>
      </c>
      <c r="R161" s="1" t="b">
        <v>1</v>
      </c>
      <c r="S161" s="1" t="s">
        <v>4041</v>
      </c>
      <c r="T161" s="1" t="s">
        <v>1313</v>
      </c>
      <c r="U161" s="1" t="s">
        <v>720</v>
      </c>
      <c r="V161" s="1"/>
      <c r="W161" s="1" t="s">
        <v>4042</v>
      </c>
      <c r="X161" s="1">
        <v>1</v>
      </c>
    </row>
    <row r="162" spans="1:24" x14ac:dyDescent="0.35">
      <c r="A162" s="1" t="s">
        <v>40</v>
      </c>
      <c r="B162" s="1" t="s">
        <v>1099</v>
      </c>
      <c r="C162" s="1" t="s">
        <v>1134</v>
      </c>
      <c r="D162" s="1" t="s">
        <v>22</v>
      </c>
      <c r="E162" s="1"/>
      <c r="F162" s="1"/>
      <c r="G162" s="1" t="s">
        <v>4038</v>
      </c>
      <c r="H162" s="1" t="s">
        <v>1133</v>
      </c>
      <c r="I162" s="1"/>
      <c r="J162" s="1"/>
      <c r="K162" s="1" t="s">
        <v>4437</v>
      </c>
      <c r="L162" s="1" t="s">
        <v>3427</v>
      </c>
      <c r="M162" s="1" t="b">
        <v>0</v>
      </c>
      <c r="N162" s="1" t="s">
        <v>4455</v>
      </c>
      <c r="O162" s="1" t="s">
        <v>4071</v>
      </c>
      <c r="P162" s="1" t="s">
        <v>45</v>
      </c>
      <c r="Q162" s="1" t="s">
        <v>1126</v>
      </c>
      <c r="R162" s="1" t="b">
        <v>1</v>
      </c>
      <c r="S162" s="1" t="s">
        <v>4041</v>
      </c>
      <c r="T162" s="1" t="s">
        <v>1135</v>
      </c>
      <c r="U162" s="1" t="s">
        <v>720</v>
      </c>
      <c r="V162" s="1"/>
      <c r="W162" s="1" t="s">
        <v>4042</v>
      </c>
      <c r="X162" s="1">
        <v>1</v>
      </c>
    </row>
    <row r="163" spans="1:24" x14ac:dyDescent="0.35">
      <c r="A163" s="1" t="s">
        <v>40</v>
      </c>
      <c r="B163" s="1" t="s">
        <v>1099</v>
      </c>
      <c r="C163" s="1" t="s">
        <v>1138</v>
      </c>
      <c r="D163" s="1" t="s">
        <v>22</v>
      </c>
      <c r="E163" s="1"/>
      <c r="F163" s="1"/>
      <c r="G163" s="1" t="s">
        <v>4038</v>
      </c>
      <c r="H163" s="1" t="s">
        <v>1137</v>
      </c>
      <c r="I163" s="1"/>
      <c r="J163" s="1"/>
      <c r="K163" s="1" t="s">
        <v>4437</v>
      </c>
      <c r="L163" s="1" t="s">
        <v>3427</v>
      </c>
      <c r="M163" s="1" t="b">
        <v>0</v>
      </c>
      <c r="N163" s="1" t="s">
        <v>4456</v>
      </c>
      <c r="O163" s="1" t="s">
        <v>4071</v>
      </c>
      <c r="P163" s="1" t="s">
        <v>45</v>
      </c>
      <c r="Q163" s="1" t="s">
        <v>1110</v>
      </c>
      <c r="R163" s="1" t="b">
        <v>1</v>
      </c>
      <c r="S163" s="1" t="s">
        <v>4041</v>
      </c>
      <c r="T163" s="1" t="s">
        <v>1139</v>
      </c>
      <c r="U163" s="1" t="s">
        <v>720</v>
      </c>
      <c r="V163" s="1"/>
      <c r="W163" s="1" t="s">
        <v>4042</v>
      </c>
      <c r="X163" s="1">
        <v>1</v>
      </c>
    </row>
    <row r="164" spans="1:24" x14ac:dyDescent="0.35">
      <c r="A164" s="1" t="s">
        <v>40</v>
      </c>
      <c r="B164" s="1" t="s">
        <v>1099</v>
      </c>
      <c r="C164" s="1" t="s">
        <v>1142</v>
      </c>
      <c r="D164" s="1" t="s">
        <v>22</v>
      </c>
      <c r="E164" s="1"/>
      <c r="F164" s="1"/>
      <c r="G164" s="1" t="s">
        <v>4038</v>
      </c>
      <c r="H164" s="1" t="s">
        <v>1141</v>
      </c>
      <c r="I164" s="1"/>
      <c r="J164" s="1"/>
      <c r="K164" s="1" t="s">
        <v>4437</v>
      </c>
      <c r="L164" s="1" t="s">
        <v>3427</v>
      </c>
      <c r="M164" s="1" t="b">
        <v>0</v>
      </c>
      <c r="N164" s="1" t="s">
        <v>4457</v>
      </c>
      <c r="O164" s="1" t="s">
        <v>4071</v>
      </c>
      <c r="P164" s="1" t="s">
        <v>45</v>
      </c>
      <c r="Q164" s="1" t="s">
        <v>1126</v>
      </c>
      <c r="R164" s="1" t="b">
        <v>1</v>
      </c>
      <c r="S164" s="1" t="s">
        <v>4041</v>
      </c>
      <c r="T164" s="1" t="s">
        <v>1143</v>
      </c>
      <c r="U164" s="1" t="s">
        <v>720</v>
      </c>
      <c r="V164" s="1"/>
      <c r="W164" s="1" t="s">
        <v>4042</v>
      </c>
      <c r="X164" s="1">
        <v>1</v>
      </c>
    </row>
    <row r="165" spans="1:24" x14ac:dyDescent="0.35">
      <c r="A165" s="1" t="s">
        <v>40</v>
      </c>
      <c r="B165" s="1" t="s">
        <v>1187</v>
      </c>
      <c r="C165" s="1" t="s">
        <v>1197</v>
      </c>
      <c r="D165" s="1" t="s">
        <v>22</v>
      </c>
      <c r="E165" s="1"/>
      <c r="F165" s="1"/>
      <c r="G165" s="1" t="s">
        <v>4038</v>
      </c>
      <c r="H165" s="1" t="s">
        <v>1196</v>
      </c>
      <c r="I165" s="1"/>
      <c r="J165" s="1"/>
      <c r="K165" s="1" t="s">
        <v>4437</v>
      </c>
      <c r="L165" s="1" t="s">
        <v>3427</v>
      </c>
      <c r="M165" s="1" t="b">
        <v>0</v>
      </c>
      <c r="N165" s="1" t="s">
        <v>4458</v>
      </c>
      <c r="O165" s="1" t="s">
        <v>4240</v>
      </c>
      <c r="P165" s="1" t="s">
        <v>45</v>
      </c>
      <c r="Q165" s="1" t="s">
        <v>1191</v>
      </c>
      <c r="R165" s="1" t="b">
        <v>1</v>
      </c>
      <c r="S165" s="1" t="s">
        <v>4041</v>
      </c>
      <c r="T165" s="1" t="s">
        <v>1198</v>
      </c>
      <c r="U165" s="1" t="s">
        <v>720</v>
      </c>
      <c r="V165" s="1"/>
      <c r="W165" s="1" t="s">
        <v>4042</v>
      </c>
      <c r="X165" s="1">
        <v>1</v>
      </c>
    </row>
    <row r="166" spans="1:24" x14ac:dyDescent="0.35">
      <c r="A166" s="1" t="s">
        <v>40</v>
      </c>
      <c r="B166" s="1" t="s">
        <v>1187</v>
      </c>
      <c r="C166" s="1" t="s">
        <v>1201</v>
      </c>
      <c r="D166" s="1" t="s">
        <v>22</v>
      </c>
      <c r="E166" s="1"/>
      <c r="F166" s="1"/>
      <c r="G166" s="1" t="s">
        <v>4038</v>
      </c>
      <c r="H166" s="1" t="s">
        <v>1200</v>
      </c>
      <c r="I166" s="1"/>
      <c r="J166" s="1"/>
      <c r="K166" s="1" t="s">
        <v>4437</v>
      </c>
      <c r="L166" s="1" t="s">
        <v>3427</v>
      </c>
      <c r="M166" s="1" t="b">
        <v>0</v>
      </c>
      <c r="N166" s="1" t="s">
        <v>4459</v>
      </c>
      <c r="O166" s="1" t="s">
        <v>4240</v>
      </c>
      <c r="P166" s="1" t="s">
        <v>45</v>
      </c>
      <c r="Q166" s="1" t="s">
        <v>1191</v>
      </c>
      <c r="R166" s="1" t="b">
        <v>1</v>
      </c>
      <c r="S166" s="1" t="s">
        <v>4041</v>
      </c>
      <c r="T166" s="1" t="s">
        <v>1202</v>
      </c>
      <c r="U166" s="1" t="s">
        <v>720</v>
      </c>
      <c r="V166" s="1"/>
      <c r="W166" s="1" t="s">
        <v>4042</v>
      </c>
      <c r="X166" s="1">
        <v>1</v>
      </c>
    </row>
    <row r="167" spans="1:24" x14ac:dyDescent="0.35">
      <c r="A167" s="1" t="s">
        <v>40</v>
      </c>
      <c r="B167" s="1" t="s">
        <v>1187</v>
      </c>
      <c r="C167" s="1" t="s">
        <v>1205</v>
      </c>
      <c r="D167" s="1" t="s">
        <v>22</v>
      </c>
      <c r="E167" s="1"/>
      <c r="F167" s="1"/>
      <c r="G167" s="1" t="s">
        <v>4038</v>
      </c>
      <c r="H167" s="1" t="s">
        <v>1204</v>
      </c>
      <c r="I167" s="1"/>
      <c r="J167" s="1"/>
      <c r="K167" s="1" t="s">
        <v>4437</v>
      </c>
      <c r="L167" s="1" t="s">
        <v>3427</v>
      </c>
      <c r="M167" s="1" t="b">
        <v>0</v>
      </c>
      <c r="N167" s="1" t="s">
        <v>4460</v>
      </c>
      <c r="O167" s="1" t="s">
        <v>4240</v>
      </c>
      <c r="P167" s="1" t="s">
        <v>45</v>
      </c>
      <c r="Q167" s="1" t="s">
        <v>1191</v>
      </c>
      <c r="R167" s="1" t="b">
        <v>1</v>
      </c>
      <c r="S167" s="1" t="s">
        <v>4041</v>
      </c>
      <c r="T167" s="1" t="s">
        <v>1206</v>
      </c>
      <c r="U167" s="1" t="s">
        <v>720</v>
      </c>
      <c r="V167" s="1"/>
      <c r="W167" s="1" t="s">
        <v>4042</v>
      </c>
      <c r="X167" s="1">
        <v>1</v>
      </c>
    </row>
    <row r="168" spans="1:24" x14ac:dyDescent="0.35">
      <c r="A168" s="1" t="s">
        <v>40</v>
      </c>
      <c r="B168" s="1" t="s">
        <v>1187</v>
      </c>
      <c r="C168" s="1" t="s">
        <v>1210</v>
      </c>
      <c r="D168" s="1" t="s">
        <v>22</v>
      </c>
      <c r="E168" s="1"/>
      <c r="F168" s="1"/>
      <c r="G168" s="1" t="s">
        <v>4038</v>
      </c>
      <c r="H168" s="1" t="s">
        <v>1209</v>
      </c>
      <c r="I168" s="1"/>
      <c r="J168" s="1"/>
      <c r="K168" s="1" t="s">
        <v>4437</v>
      </c>
      <c r="L168" s="1" t="s">
        <v>3427</v>
      </c>
      <c r="M168" s="1" t="b">
        <v>0</v>
      </c>
      <c r="N168" s="1" t="s">
        <v>4461</v>
      </c>
      <c r="O168" s="1" t="s">
        <v>4240</v>
      </c>
      <c r="P168" s="1" t="s">
        <v>45</v>
      </c>
      <c r="Q168" s="1" t="s">
        <v>1191</v>
      </c>
      <c r="R168" s="1" t="b">
        <v>1</v>
      </c>
      <c r="S168" s="1" t="s">
        <v>4041</v>
      </c>
      <c r="T168" s="1" t="s">
        <v>1211</v>
      </c>
      <c r="U168" s="1" t="s">
        <v>720</v>
      </c>
      <c r="V168" s="1"/>
      <c r="W168" s="1" t="s">
        <v>4042</v>
      </c>
      <c r="X168" s="1">
        <v>1</v>
      </c>
    </row>
    <row r="169" spans="1:24" x14ac:dyDescent="0.35">
      <c r="A169" s="1" t="s">
        <v>40</v>
      </c>
      <c r="B169" s="1" t="s">
        <v>84</v>
      </c>
      <c r="C169" s="1" t="s">
        <v>4462</v>
      </c>
      <c r="D169" s="1" t="s">
        <v>86</v>
      </c>
      <c r="E169" s="1"/>
      <c r="F169" s="1"/>
      <c r="G169" s="1" t="s">
        <v>4052</v>
      </c>
      <c r="H169" s="1" t="s">
        <v>688</v>
      </c>
      <c r="I169" s="1"/>
      <c r="J169" s="1"/>
      <c r="K169" s="1"/>
      <c r="L169" s="1" t="s">
        <v>3427</v>
      </c>
      <c r="M169" s="1" t="b">
        <v>0</v>
      </c>
      <c r="N169" s="1" t="s">
        <v>4463</v>
      </c>
      <c r="O169" s="1" t="s">
        <v>4464</v>
      </c>
      <c r="P169" s="1" t="s">
        <v>2921</v>
      </c>
      <c r="Q169" s="1" t="s">
        <v>3891</v>
      </c>
      <c r="R169" s="1" t="b">
        <v>1</v>
      </c>
      <c r="S169" s="1" t="s">
        <v>4041</v>
      </c>
      <c r="T169" s="1" t="s">
        <v>4465</v>
      </c>
      <c r="U169" s="1" t="s">
        <v>699</v>
      </c>
      <c r="V169" s="1"/>
      <c r="W169" s="1" t="s">
        <v>4042</v>
      </c>
      <c r="X169" s="1">
        <v>1</v>
      </c>
    </row>
    <row r="170" spans="1:24" x14ac:dyDescent="0.35">
      <c r="A170" s="1" t="s">
        <v>40</v>
      </c>
      <c r="B170" s="1" t="s">
        <v>84</v>
      </c>
      <c r="C170" s="1" t="s">
        <v>4466</v>
      </c>
      <c r="D170" s="1" t="s">
        <v>86</v>
      </c>
      <c r="E170" s="1"/>
      <c r="F170" s="1"/>
      <c r="G170" s="1" t="s">
        <v>2847</v>
      </c>
      <c r="H170" s="1" t="s">
        <v>4467</v>
      </c>
      <c r="I170" s="1"/>
      <c r="J170" s="1"/>
      <c r="K170" s="1" t="s">
        <v>4468</v>
      </c>
      <c r="L170" s="1" t="s">
        <v>3427</v>
      </c>
      <c r="M170" s="1" t="b">
        <v>0</v>
      </c>
      <c r="N170" s="1" t="s">
        <v>119</v>
      </c>
      <c r="O170" s="1" t="s">
        <v>4469</v>
      </c>
      <c r="P170" s="1" t="s">
        <v>2921</v>
      </c>
      <c r="Q170" s="1" t="s">
        <v>3874</v>
      </c>
      <c r="R170" s="1" t="b">
        <v>1</v>
      </c>
      <c r="S170" s="1" t="s">
        <v>4041</v>
      </c>
      <c r="T170" s="1" t="s">
        <v>4470</v>
      </c>
      <c r="U170" s="1" t="s">
        <v>720</v>
      </c>
      <c r="V170" s="1"/>
      <c r="W170" s="1" t="s">
        <v>4042</v>
      </c>
      <c r="X170" s="1">
        <v>1</v>
      </c>
    </row>
    <row r="171" spans="1:24" x14ac:dyDescent="0.35">
      <c r="A171" s="1" t="s">
        <v>40</v>
      </c>
      <c r="B171" s="1" t="s">
        <v>89</v>
      </c>
      <c r="C171" s="1" t="s">
        <v>4471</v>
      </c>
      <c r="D171" s="1" t="s">
        <v>22</v>
      </c>
      <c r="E171" s="1"/>
      <c r="F171" s="1"/>
      <c r="G171" s="1" t="s">
        <v>2847</v>
      </c>
      <c r="H171" s="1" t="s">
        <v>4472</v>
      </c>
      <c r="I171" s="1"/>
      <c r="J171" s="1"/>
      <c r="K171" s="1" t="s">
        <v>4433</v>
      </c>
      <c r="L171" s="1" t="s">
        <v>3427</v>
      </c>
      <c r="M171" s="1" t="b">
        <v>0</v>
      </c>
      <c r="N171" s="1" t="s">
        <v>119</v>
      </c>
      <c r="O171" s="1" t="s">
        <v>4473</v>
      </c>
      <c r="P171" s="1" t="s">
        <v>1236</v>
      </c>
      <c r="Q171" s="1" t="s">
        <v>1237</v>
      </c>
      <c r="R171" s="1" t="b">
        <v>1</v>
      </c>
      <c r="S171" s="1" t="s">
        <v>4041</v>
      </c>
      <c r="T171" s="1" t="s">
        <v>4474</v>
      </c>
      <c r="U171" s="1" t="s">
        <v>720</v>
      </c>
      <c r="V171" s="1"/>
      <c r="W171" s="1" t="s">
        <v>4042</v>
      </c>
      <c r="X171" s="1">
        <v>1</v>
      </c>
    </row>
    <row r="172" spans="1:24" x14ac:dyDescent="0.35">
      <c r="A172" s="1" t="s">
        <v>40</v>
      </c>
      <c r="B172" s="1" t="s">
        <v>89</v>
      </c>
      <c r="C172" s="1" t="s">
        <v>4471</v>
      </c>
      <c r="D172" s="1" t="s">
        <v>22</v>
      </c>
      <c r="E172" s="1"/>
      <c r="F172" s="1"/>
      <c r="G172" s="1" t="s">
        <v>2847</v>
      </c>
      <c r="H172" s="1" t="s">
        <v>4472</v>
      </c>
      <c r="I172" s="1"/>
      <c r="J172" s="1"/>
      <c r="K172" s="1" t="s">
        <v>4433</v>
      </c>
      <c r="L172" s="1" t="s">
        <v>3427</v>
      </c>
      <c r="M172" s="1" t="b">
        <v>0</v>
      </c>
      <c r="N172" s="1" t="s">
        <v>119</v>
      </c>
      <c r="O172" s="1" t="s">
        <v>4475</v>
      </c>
      <c r="P172" s="1" t="s">
        <v>1236</v>
      </c>
      <c r="Q172" s="1" t="s">
        <v>1237</v>
      </c>
      <c r="R172" s="1" t="b">
        <v>0</v>
      </c>
      <c r="S172" s="1" t="s">
        <v>4041</v>
      </c>
      <c r="T172" s="1" t="s">
        <v>4476</v>
      </c>
      <c r="U172" s="1" t="s">
        <v>720</v>
      </c>
      <c r="V172" s="1"/>
      <c r="W172" s="1" t="s">
        <v>4042</v>
      </c>
      <c r="X172" s="1">
        <v>0</v>
      </c>
    </row>
    <row r="173" spans="1:24" x14ac:dyDescent="0.35">
      <c r="A173" s="1" t="s">
        <v>40</v>
      </c>
      <c r="B173" s="1" t="s">
        <v>89</v>
      </c>
      <c r="C173" s="1" t="s">
        <v>4471</v>
      </c>
      <c r="D173" s="1" t="s">
        <v>22</v>
      </c>
      <c r="E173" s="1"/>
      <c r="F173" s="1"/>
      <c r="G173" s="1" t="s">
        <v>2847</v>
      </c>
      <c r="H173" s="1" t="s">
        <v>4472</v>
      </c>
      <c r="I173" s="1"/>
      <c r="J173" s="1"/>
      <c r="K173" s="1" t="s">
        <v>4433</v>
      </c>
      <c r="L173" s="1" t="s">
        <v>3427</v>
      </c>
      <c r="M173" s="1" t="b">
        <v>0</v>
      </c>
      <c r="N173" s="1" t="s">
        <v>119</v>
      </c>
      <c r="O173" s="1" t="s">
        <v>4477</v>
      </c>
      <c r="P173" s="1" t="s">
        <v>1236</v>
      </c>
      <c r="Q173" s="1" t="s">
        <v>1237</v>
      </c>
      <c r="R173" s="1" t="b">
        <v>0</v>
      </c>
      <c r="S173" s="1" t="s">
        <v>4041</v>
      </c>
      <c r="T173" s="1" t="s">
        <v>4478</v>
      </c>
      <c r="U173" s="1" t="s">
        <v>720</v>
      </c>
      <c r="V173" s="1"/>
      <c r="W173" s="1" t="s">
        <v>4042</v>
      </c>
      <c r="X173" s="1">
        <v>0</v>
      </c>
    </row>
    <row r="174" spans="1:24" x14ac:dyDescent="0.35">
      <c r="A174" s="1" t="s">
        <v>40</v>
      </c>
      <c r="B174" s="1" t="s">
        <v>89</v>
      </c>
      <c r="C174" s="1" t="s">
        <v>4479</v>
      </c>
      <c r="D174" s="1" t="s">
        <v>86</v>
      </c>
      <c r="E174" s="1"/>
      <c r="F174" s="1"/>
      <c r="G174" s="1" t="s">
        <v>2847</v>
      </c>
      <c r="H174" s="1" t="s">
        <v>4480</v>
      </c>
      <c r="I174" s="1"/>
      <c r="J174" s="1"/>
      <c r="K174" s="1" t="s">
        <v>4468</v>
      </c>
      <c r="L174" s="1" t="s">
        <v>3427</v>
      </c>
      <c r="M174" s="1" t="b">
        <v>0</v>
      </c>
      <c r="N174" s="1" t="s">
        <v>119</v>
      </c>
      <c r="O174" s="1" t="s">
        <v>4481</v>
      </c>
      <c r="P174" s="1" t="s">
        <v>2921</v>
      </c>
      <c r="Q174" s="1" t="s">
        <v>3885</v>
      </c>
      <c r="R174" s="1" t="b">
        <v>1</v>
      </c>
      <c r="S174" s="1" t="s">
        <v>4041</v>
      </c>
      <c r="T174" s="1" t="s">
        <v>4482</v>
      </c>
      <c r="U174" s="1" t="s">
        <v>720</v>
      </c>
      <c r="V174" s="1"/>
      <c r="W174" s="1" t="s">
        <v>4042</v>
      </c>
      <c r="X174" s="1">
        <v>1</v>
      </c>
    </row>
    <row r="175" spans="1:24" x14ac:dyDescent="0.35">
      <c r="A175" s="1" t="s">
        <v>40</v>
      </c>
      <c r="B175" s="1" t="s">
        <v>89</v>
      </c>
      <c r="C175" s="1" t="s">
        <v>4483</v>
      </c>
      <c r="D175" s="1" t="s">
        <v>22</v>
      </c>
      <c r="E175" s="1"/>
      <c r="F175" s="1"/>
      <c r="G175" s="1" t="s">
        <v>2847</v>
      </c>
      <c r="H175" s="1" t="s">
        <v>4484</v>
      </c>
      <c r="I175" s="1"/>
      <c r="J175" s="1"/>
      <c r="K175" s="1" t="s">
        <v>4437</v>
      </c>
      <c r="L175" s="1" t="s">
        <v>3427</v>
      </c>
      <c r="M175" s="1" t="b">
        <v>0</v>
      </c>
      <c r="N175" s="1" t="s">
        <v>119</v>
      </c>
      <c r="O175" s="1" t="s">
        <v>4485</v>
      </c>
      <c r="P175" s="1" t="s">
        <v>45</v>
      </c>
      <c r="Q175" s="1" t="s">
        <v>3584</v>
      </c>
      <c r="R175" s="1" t="b">
        <v>1</v>
      </c>
      <c r="S175" s="1" t="s">
        <v>4041</v>
      </c>
      <c r="T175" s="1" t="s">
        <v>4486</v>
      </c>
      <c r="U175" s="1" t="s">
        <v>720</v>
      </c>
      <c r="V175" s="1"/>
      <c r="W175" s="1" t="s">
        <v>4042</v>
      </c>
      <c r="X175" s="1">
        <v>1</v>
      </c>
    </row>
    <row r="176" spans="1:24" x14ac:dyDescent="0.35">
      <c r="A176" s="1" t="s">
        <v>40</v>
      </c>
      <c r="B176" s="1" t="s">
        <v>89</v>
      </c>
      <c r="C176" s="1" t="s">
        <v>4483</v>
      </c>
      <c r="D176" s="1" t="s">
        <v>22</v>
      </c>
      <c r="E176" s="1"/>
      <c r="F176" s="1"/>
      <c r="G176" s="1" t="s">
        <v>2847</v>
      </c>
      <c r="H176" s="1" t="s">
        <v>4484</v>
      </c>
      <c r="I176" s="1"/>
      <c r="J176" s="1"/>
      <c r="K176" s="1" t="s">
        <v>4437</v>
      </c>
      <c r="L176" s="1" t="s">
        <v>3427</v>
      </c>
      <c r="M176" s="1" t="b">
        <v>0</v>
      </c>
      <c r="N176" s="1" t="s">
        <v>119</v>
      </c>
      <c r="O176" s="1" t="s">
        <v>4487</v>
      </c>
      <c r="P176" s="1" t="s">
        <v>45</v>
      </c>
      <c r="Q176" s="1" t="s">
        <v>3584</v>
      </c>
      <c r="R176" s="1" t="b">
        <v>0</v>
      </c>
      <c r="S176" s="1" t="s">
        <v>4041</v>
      </c>
      <c r="T176" s="1" t="s">
        <v>4488</v>
      </c>
      <c r="U176" s="1" t="s">
        <v>720</v>
      </c>
      <c r="V176" s="1"/>
      <c r="W176" s="1" t="s">
        <v>4042</v>
      </c>
      <c r="X176" s="1">
        <v>0</v>
      </c>
    </row>
    <row r="177" spans="1:24" x14ac:dyDescent="0.35">
      <c r="A177" s="1" t="s">
        <v>40</v>
      </c>
      <c r="B177" s="1" t="s">
        <v>89</v>
      </c>
      <c r="C177" s="1" t="s">
        <v>4489</v>
      </c>
      <c r="D177" s="1" t="s">
        <v>22</v>
      </c>
      <c r="E177" s="1"/>
      <c r="F177" s="1"/>
      <c r="G177" s="1" t="s">
        <v>2847</v>
      </c>
      <c r="H177" s="1" t="s">
        <v>4490</v>
      </c>
      <c r="I177" s="1"/>
      <c r="J177" s="1"/>
      <c r="K177" s="1" t="s">
        <v>4433</v>
      </c>
      <c r="L177" s="1" t="s">
        <v>3427</v>
      </c>
      <c r="M177" s="1" t="b">
        <v>0</v>
      </c>
      <c r="N177" s="1" t="s">
        <v>119</v>
      </c>
      <c r="O177" s="1" t="s">
        <v>4491</v>
      </c>
      <c r="P177" s="1" t="s">
        <v>1236</v>
      </c>
      <c r="Q177" s="1" t="s">
        <v>1237</v>
      </c>
      <c r="R177" s="1" t="b">
        <v>1</v>
      </c>
      <c r="S177" s="1" t="s">
        <v>4041</v>
      </c>
      <c r="T177" s="1" t="s">
        <v>4492</v>
      </c>
      <c r="U177" s="1" t="s">
        <v>720</v>
      </c>
      <c r="V177" s="1"/>
      <c r="W177" s="1" t="s">
        <v>4042</v>
      </c>
      <c r="X177" s="1">
        <v>1</v>
      </c>
    </row>
    <row r="178" spans="1:24" x14ac:dyDescent="0.35">
      <c r="A178" s="1" t="s">
        <v>40</v>
      </c>
      <c r="B178" s="1" t="s">
        <v>89</v>
      </c>
      <c r="C178" s="1" t="s">
        <v>4489</v>
      </c>
      <c r="D178" s="1" t="s">
        <v>22</v>
      </c>
      <c r="E178" s="1"/>
      <c r="F178" s="1"/>
      <c r="G178" s="1" t="s">
        <v>2847</v>
      </c>
      <c r="H178" s="1" t="s">
        <v>4490</v>
      </c>
      <c r="I178" s="1"/>
      <c r="J178" s="1"/>
      <c r="K178" s="1" t="s">
        <v>4433</v>
      </c>
      <c r="L178" s="1" t="s">
        <v>3427</v>
      </c>
      <c r="M178" s="1" t="b">
        <v>0</v>
      </c>
      <c r="N178" s="1" t="s">
        <v>119</v>
      </c>
      <c r="O178" s="1" t="s">
        <v>4493</v>
      </c>
      <c r="P178" s="1" t="s">
        <v>1236</v>
      </c>
      <c r="Q178" s="1" t="s">
        <v>1237</v>
      </c>
      <c r="R178" s="1" t="b">
        <v>0</v>
      </c>
      <c r="S178" s="1" t="s">
        <v>4041</v>
      </c>
      <c r="T178" s="1" t="s">
        <v>4494</v>
      </c>
      <c r="U178" s="1" t="s">
        <v>720</v>
      </c>
      <c r="V178" s="1"/>
      <c r="W178" s="1" t="s">
        <v>4042</v>
      </c>
      <c r="X178" s="1">
        <v>0</v>
      </c>
    </row>
    <row r="179" spans="1:24" x14ac:dyDescent="0.35">
      <c r="A179" s="1" t="s">
        <v>40</v>
      </c>
      <c r="B179" s="1" t="s">
        <v>89</v>
      </c>
      <c r="C179" s="1" t="s">
        <v>4489</v>
      </c>
      <c r="D179" s="1" t="s">
        <v>22</v>
      </c>
      <c r="E179" s="1"/>
      <c r="F179" s="1"/>
      <c r="G179" s="1" t="s">
        <v>2847</v>
      </c>
      <c r="H179" s="1" t="s">
        <v>4490</v>
      </c>
      <c r="I179" s="1"/>
      <c r="J179" s="1"/>
      <c r="K179" s="1" t="s">
        <v>4433</v>
      </c>
      <c r="L179" s="1" t="s">
        <v>3427</v>
      </c>
      <c r="M179" s="1" t="b">
        <v>0</v>
      </c>
      <c r="N179" s="1" t="s">
        <v>119</v>
      </c>
      <c r="O179" s="1" t="s">
        <v>4495</v>
      </c>
      <c r="P179" s="1" t="s">
        <v>1236</v>
      </c>
      <c r="Q179" s="1" t="s">
        <v>1237</v>
      </c>
      <c r="R179" s="1" t="b">
        <v>0</v>
      </c>
      <c r="S179" s="1" t="s">
        <v>4041</v>
      </c>
      <c r="T179" s="1" t="s">
        <v>4496</v>
      </c>
      <c r="U179" s="1" t="s">
        <v>720</v>
      </c>
      <c r="V179" s="1"/>
      <c r="W179" s="1" t="s">
        <v>4042</v>
      </c>
      <c r="X179" s="1">
        <v>0</v>
      </c>
    </row>
    <row r="180" spans="1:24" x14ac:dyDescent="0.35">
      <c r="A180" s="1" t="s">
        <v>40</v>
      </c>
      <c r="B180" s="1" t="s">
        <v>89</v>
      </c>
      <c r="C180" s="1" t="s">
        <v>4497</v>
      </c>
      <c r="D180" s="1" t="s">
        <v>22</v>
      </c>
      <c r="E180" s="1"/>
      <c r="F180" s="1"/>
      <c r="G180" s="1" t="s">
        <v>2847</v>
      </c>
      <c r="H180" s="1" t="s">
        <v>4498</v>
      </c>
      <c r="I180" s="1"/>
      <c r="J180" s="1"/>
      <c r="K180" s="1" t="s">
        <v>4433</v>
      </c>
      <c r="L180" s="1" t="s">
        <v>3427</v>
      </c>
      <c r="M180" s="1" t="b">
        <v>0</v>
      </c>
      <c r="N180" s="1" t="s">
        <v>119</v>
      </c>
      <c r="O180" s="1" t="s">
        <v>4499</v>
      </c>
      <c r="P180" s="1" t="s">
        <v>1236</v>
      </c>
      <c r="Q180" s="1" t="s">
        <v>1237</v>
      </c>
      <c r="R180" s="1" t="b">
        <v>1</v>
      </c>
      <c r="S180" s="1" t="s">
        <v>4041</v>
      </c>
      <c r="T180" s="1" t="s">
        <v>4500</v>
      </c>
      <c r="U180" s="1" t="s">
        <v>720</v>
      </c>
      <c r="V180" s="1"/>
      <c r="W180" s="1" t="s">
        <v>4042</v>
      </c>
      <c r="X180" s="1">
        <v>1</v>
      </c>
    </row>
    <row r="181" spans="1:24" x14ac:dyDescent="0.35">
      <c r="A181" s="1" t="s">
        <v>40</v>
      </c>
      <c r="B181" s="1" t="s">
        <v>89</v>
      </c>
      <c r="C181" s="1" t="s">
        <v>4501</v>
      </c>
      <c r="D181" s="1" t="s">
        <v>22</v>
      </c>
      <c r="E181" s="1"/>
      <c r="F181" s="1"/>
      <c r="G181" s="1" t="s">
        <v>2847</v>
      </c>
      <c r="H181" s="1" t="s">
        <v>4502</v>
      </c>
      <c r="I181" s="1"/>
      <c r="J181" s="1"/>
      <c r="K181" s="1" t="s">
        <v>4433</v>
      </c>
      <c r="L181" s="1" t="s">
        <v>3427</v>
      </c>
      <c r="M181" s="1" t="b">
        <v>0</v>
      </c>
      <c r="N181" s="1" t="s">
        <v>119</v>
      </c>
      <c r="O181" s="1" t="s">
        <v>4503</v>
      </c>
      <c r="P181" s="1" t="s">
        <v>1236</v>
      </c>
      <c r="Q181" s="1" t="s">
        <v>1237</v>
      </c>
      <c r="R181" s="1" t="b">
        <v>1</v>
      </c>
      <c r="S181" s="1" t="s">
        <v>4041</v>
      </c>
      <c r="T181" s="1" t="s">
        <v>4504</v>
      </c>
      <c r="U181" s="1" t="s">
        <v>720</v>
      </c>
      <c r="V181" s="1"/>
      <c r="W181" s="1" t="s">
        <v>4042</v>
      </c>
      <c r="X181" s="1">
        <v>1</v>
      </c>
    </row>
    <row r="182" spans="1:24" x14ac:dyDescent="0.35">
      <c r="A182" s="1" t="s">
        <v>40</v>
      </c>
      <c r="B182" s="1" t="s">
        <v>89</v>
      </c>
      <c r="C182" s="1" t="s">
        <v>4505</v>
      </c>
      <c r="D182" s="1" t="s">
        <v>22</v>
      </c>
      <c r="E182" s="1"/>
      <c r="F182" s="1"/>
      <c r="G182" s="1" t="s">
        <v>2847</v>
      </c>
      <c r="H182" s="1" t="s">
        <v>4506</v>
      </c>
      <c r="I182" s="1"/>
      <c r="J182" s="1"/>
      <c r="K182" s="1" t="s">
        <v>4433</v>
      </c>
      <c r="L182" s="1" t="s">
        <v>3427</v>
      </c>
      <c r="M182" s="1" t="b">
        <v>0</v>
      </c>
      <c r="N182" s="1" t="s">
        <v>119</v>
      </c>
      <c r="O182" s="1" t="s">
        <v>4507</v>
      </c>
      <c r="P182" s="1" t="s">
        <v>1236</v>
      </c>
      <c r="Q182" s="1" t="s">
        <v>1237</v>
      </c>
      <c r="R182" s="1" t="b">
        <v>1</v>
      </c>
      <c r="S182" s="1" t="s">
        <v>4041</v>
      </c>
      <c r="T182" s="1" t="s">
        <v>4508</v>
      </c>
      <c r="U182" s="1" t="s">
        <v>720</v>
      </c>
      <c r="V182" s="1"/>
      <c r="W182" s="1" t="s">
        <v>4042</v>
      </c>
      <c r="X182" s="1">
        <v>1</v>
      </c>
    </row>
    <row r="183" spans="1:24" x14ac:dyDescent="0.35">
      <c r="A183" s="1" t="s">
        <v>40</v>
      </c>
      <c r="B183" s="1" t="s">
        <v>1214</v>
      </c>
      <c r="C183" s="1" t="s">
        <v>4509</v>
      </c>
      <c r="D183" s="1" t="s">
        <v>22</v>
      </c>
      <c r="E183" s="1"/>
      <c r="F183" s="1"/>
      <c r="G183" s="1" t="s">
        <v>2847</v>
      </c>
      <c r="H183" s="1" t="s">
        <v>4510</v>
      </c>
      <c r="I183" s="1"/>
      <c r="J183" s="1"/>
      <c r="K183" s="1" t="s">
        <v>4437</v>
      </c>
      <c r="L183" s="1" t="s">
        <v>3427</v>
      </c>
      <c r="M183" s="1" t="b">
        <v>0</v>
      </c>
      <c r="N183" s="1" t="s">
        <v>119</v>
      </c>
      <c r="O183" s="1" t="s">
        <v>4511</v>
      </c>
      <c r="P183" s="1" t="s">
        <v>45</v>
      </c>
      <c r="Q183" s="1" t="s">
        <v>1217</v>
      </c>
      <c r="R183" s="1" t="b">
        <v>1</v>
      </c>
      <c r="S183" s="1" t="s">
        <v>4041</v>
      </c>
      <c r="T183" s="1" t="s">
        <v>4512</v>
      </c>
      <c r="U183" s="1" t="s">
        <v>720</v>
      </c>
      <c r="V183" s="1"/>
      <c r="W183" s="1" t="s">
        <v>4042</v>
      </c>
      <c r="X183" s="1">
        <v>1</v>
      </c>
    </row>
    <row r="184" spans="1:24" x14ac:dyDescent="0.35">
      <c r="A184" s="1" t="s">
        <v>40</v>
      </c>
      <c r="B184" s="1" t="s">
        <v>1214</v>
      </c>
      <c r="C184" s="1" t="s">
        <v>4513</v>
      </c>
      <c r="D184" s="1" t="s">
        <v>22</v>
      </c>
      <c r="E184" s="1"/>
      <c r="F184" s="1"/>
      <c r="G184" s="1" t="s">
        <v>2847</v>
      </c>
      <c r="H184" s="1" t="s">
        <v>4514</v>
      </c>
      <c r="I184" s="1"/>
      <c r="J184" s="1"/>
      <c r="K184" s="1" t="s">
        <v>4437</v>
      </c>
      <c r="L184" s="1" t="s">
        <v>3427</v>
      </c>
      <c r="M184" s="1" t="b">
        <v>0</v>
      </c>
      <c r="N184" s="1" t="s">
        <v>119</v>
      </c>
      <c r="O184" s="1" t="s">
        <v>4515</v>
      </c>
      <c r="P184" s="1" t="s">
        <v>45</v>
      </c>
      <c r="Q184" s="1" t="s">
        <v>1217</v>
      </c>
      <c r="R184" s="1" t="b">
        <v>1</v>
      </c>
      <c r="S184" s="1" t="s">
        <v>4041</v>
      </c>
      <c r="T184" s="1" t="s">
        <v>4516</v>
      </c>
      <c r="U184" s="1" t="s">
        <v>720</v>
      </c>
      <c r="V184" s="1"/>
      <c r="W184" s="1" t="s">
        <v>4042</v>
      </c>
      <c r="X184" s="1">
        <v>1</v>
      </c>
    </row>
    <row r="185" spans="1:24" x14ac:dyDescent="0.35">
      <c r="A185" s="1" t="s">
        <v>40</v>
      </c>
      <c r="B185" s="1" t="s">
        <v>1214</v>
      </c>
      <c r="C185" s="1" t="s">
        <v>4517</v>
      </c>
      <c r="D185" s="1" t="s">
        <v>22</v>
      </c>
      <c r="E185" s="1"/>
      <c r="F185" s="1"/>
      <c r="G185" s="1" t="s">
        <v>2847</v>
      </c>
      <c r="H185" s="1" t="s">
        <v>4518</v>
      </c>
      <c r="I185" s="1"/>
      <c r="J185" s="1"/>
      <c r="K185" s="1" t="s">
        <v>4437</v>
      </c>
      <c r="L185" s="1" t="s">
        <v>3427</v>
      </c>
      <c r="M185" s="1" t="b">
        <v>0</v>
      </c>
      <c r="N185" s="1" t="s">
        <v>119</v>
      </c>
      <c r="O185" s="1" t="s">
        <v>4519</v>
      </c>
      <c r="P185" s="1" t="s">
        <v>45</v>
      </c>
      <c r="Q185" s="1" t="s">
        <v>1217</v>
      </c>
      <c r="R185" s="1" t="b">
        <v>1</v>
      </c>
      <c r="S185" s="1" t="s">
        <v>4041</v>
      </c>
      <c r="T185" s="1" t="s">
        <v>4520</v>
      </c>
      <c r="U185" s="1" t="s">
        <v>699</v>
      </c>
      <c r="V185" s="1"/>
      <c r="W185" s="1" t="s">
        <v>4042</v>
      </c>
      <c r="X185" s="1">
        <v>1</v>
      </c>
    </row>
    <row r="186" spans="1:24" x14ac:dyDescent="0.35">
      <c r="A186" s="1" t="s">
        <v>40</v>
      </c>
      <c r="B186" s="1" t="s">
        <v>1214</v>
      </c>
      <c r="C186" s="1" t="s">
        <v>4521</v>
      </c>
      <c r="D186" s="1" t="s">
        <v>22</v>
      </c>
      <c r="E186" s="1"/>
      <c r="F186" s="1"/>
      <c r="G186" s="1" t="s">
        <v>2847</v>
      </c>
      <c r="H186" s="1" t="s">
        <v>4522</v>
      </c>
      <c r="I186" s="1"/>
      <c r="J186" s="1"/>
      <c r="K186" s="1" t="s">
        <v>4437</v>
      </c>
      <c r="L186" s="1" t="s">
        <v>3427</v>
      </c>
      <c r="M186" s="1" t="b">
        <v>0</v>
      </c>
      <c r="N186" s="1" t="s">
        <v>119</v>
      </c>
      <c r="O186" s="1" t="s">
        <v>4523</v>
      </c>
      <c r="P186" s="1" t="s">
        <v>45</v>
      </c>
      <c r="Q186" s="1" t="s">
        <v>1217</v>
      </c>
      <c r="R186" s="1" t="b">
        <v>1</v>
      </c>
      <c r="S186" s="1" t="s">
        <v>4041</v>
      </c>
      <c r="T186" s="1" t="s">
        <v>4524</v>
      </c>
      <c r="U186" s="1" t="s">
        <v>699</v>
      </c>
      <c r="V186" s="1"/>
      <c r="W186" s="1" t="s">
        <v>4042</v>
      </c>
      <c r="X186" s="1">
        <v>1</v>
      </c>
    </row>
    <row r="187" spans="1:24" x14ac:dyDescent="0.35">
      <c r="A187" s="1" t="s">
        <v>40</v>
      </c>
      <c r="B187" s="1" t="s">
        <v>1214</v>
      </c>
      <c r="C187" s="1" t="s">
        <v>4525</v>
      </c>
      <c r="D187" s="1" t="s">
        <v>22</v>
      </c>
      <c r="E187" s="1"/>
      <c r="F187" s="1"/>
      <c r="G187" s="1" t="s">
        <v>2847</v>
      </c>
      <c r="H187" s="1" t="s">
        <v>4526</v>
      </c>
      <c r="I187" s="1"/>
      <c r="J187" s="1"/>
      <c r="K187" s="1" t="s">
        <v>4437</v>
      </c>
      <c r="L187" s="1" t="s">
        <v>3427</v>
      </c>
      <c r="M187" s="1" t="b">
        <v>0</v>
      </c>
      <c r="N187" s="1" t="s">
        <v>119</v>
      </c>
      <c r="O187" s="1" t="s">
        <v>4527</v>
      </c>
      <c r="P187" s="1" t="s">
        <v>45</v>
      </c>
      <c r="Q187" s="1" t="s">
        <v>3584</v>
      </c>
      <c r="R187" s="1" t="b">
        <v>1</v>
      </c>
      <c r="S187" s="1" t="s">
        <v>4041</v>
      </c>
      <c r="T187" s="1" t="s">
        <v>4528</v>
      </c>
      <c r="U187" s="1" t="s">
        <v>720</v>
      </c>
      <c r="V187" s="1"/>
      <c r="W187" s="1" t="s">
        <v>4042</v>
      </c>
      <c r="X187" s="1">
        <v>1</v>
      </c>
    </row>
    <row r="188" spans="1:24" x14ac:dyDescent="0.35">
      <c r="A188" s="1" t="s">
        <v>40</v>
      </c>
      <c r="B188" s="1" t="s">
        <v>1214</v>
      </c>
      <c r="C188" s="1" t="s">
        <v>4529</v>
      </c>
      <c r="D188" s="1" t="s">
        <v>22</v>
      </c>
      <c r="E188" s="1"/>
      <c r="F188" s="1"/>
      <c r="G188" s="1" t="s">
        <v>2847</v>
      </c>
      <c r="H188" s="1" t="s">
        <v>4530</v>
      </c>
      <c r="I188" s="1"/>
      <c r="J188" s="1"/>
      <c r="K188" s="1" t="s">
        <v>4437</v>
      </c>
      <c r="L188" s="1" t="s">
        <v>3427</v>
      </c>
      <c r="M188" s="1" t="b">
        <v>0</v>
      </c>
      <c r="N188" s="1" t="s">
        <v>119</v>
      </c>
      <c r="O188" s="1" t="s">
        <v>4531</v>
      </c>
      <c r="P188" s="1" t="s">
        <v>45</v>
      </c>
      <c r="Q188" s="1" t="s">
        <v>1217</v>
      </c>
      <c r="R188" s="1" t="b">
        <v>1</v>
      </c>
      <c r="S188" s="1" t="s">
        <v>4041</v>
      </c>
      <c r="T188" s="1" t="s">
        <v>4532</v>
      </c>
      <c r="U188" s="1" t="s">
        <v>720</v>
      </c>
      <c r="V188" s="1"/>
      <c r="W188" s="1" t="s">
        <v>4042</v>
      </c>
      <c r="X188" s="1">
        <v>1</v>
      </c>
    </row>
    <row r="189" spans="1:24" x14ac:dyDescent="0.35">
      <c r="A189" s="1" t="s">
        <v>40</v>
      </c>
      <c r="B189" s="1" t="s">
        <v>1214</v>
      </c>
      <c r="C189" s="1" t="s">
        <v>1219</v>
      </c>
      <c r="D189" s="1" t="s">
        <v>22</v>
      </c>
      <c r="E189" s="1"/>
      <c r="F189" s="1"/>
      <c r="G189" s="1" t="s">
        <v>4038</v>
      </c>
      <c r="H189" s="1" t="s">
        <v>1215</v>
      </c>
      <c r="I189" s="1" t="s">
        <v>1218</v>
      </c>
      <c r="J189" s="1"/>
      <c r="K189" s="1" t="s">
        <v>4437</v>
      </c>
      <c r="L189" s="1" t="s">
        <v>3427</v>
      </c>
      <c r="M189" s="1" t="b">
        <v>0</v>
      </c>
      <c r="N189" s="1" t="s">
        <v>4533</v>
      </c>
      <c r="O189" s="1" t="s">
        <v>4040</v>
      </c>
      <c r="P189" s="1" t="s">
        <v>45</v>
      </c>
      <c r="Q189" s="1" t="s">
        <v>1217</v>
      </c>
      <c r="R189" s="1" t="b">
        <v>1</v>
      </c>
      <c r="S189" s="1" t="s">
        <v>4041</v>
      </c>
      <c r="T189" s="1" t="s">
        <v>1220</v>
      </c>
      <c r="U189" s="1" t="s">
        <v>720</v>
      </c>
      <c r="V189" s="1"/>
      <c r="W189" s="1" t="s">
        <v>4042</v>
      </c>
      <c r="X189" s="1">
        <v>1</v>
      </c>
    </row>
    <row r="190" spans="1:24" x14ac:dyDescent="0.35">
      <c r="A190" s="1" t="s">
        <v>40</v>
      </c>
      <c r="B190" s="1" t="s">
        <v>41</v>
      </c>
      <c r="C190" s="1" t="s">
        <v>1225</v>
      </c>
      <c r="D190" s="1" t="s">
        <v>22</v>
      </c>
      <c r="E190" s="1"/>
      <c r="F190" s="1"/>
      <c r="G190" s="1" t="s">
        <v>4038</v>
      </c>
      <c r="H190" s="1" t="s">
        <v>1223</v>
      </c>
      <c r="I190" s="1"/>
      <c r="J190" s="1"/>
      <c r="K190" s="1" t="s">
        <v>4437</v>
      </c>
      <c r="L190" s="1" t="s">
        <v>3427</v>
      </c>
      <c r="M190" s="1" t="b">
        <v>0</v>
      </c>
      <c r="N190" s="1" t="s">
        <v>4534</v>
      </c>
      <c r="O190" s="1" t="s">
        <v>4535</v>
      </c>
      <c r="P190" s="1" t="s">
        <v>45</v>
      </c>
      <c r="Q190" s="1" t="s">
        <v>1217</v>
      </c>
      <c r="R190" s="1" t="b">
        <v>1</v>
      </c>
      <c r="S190" s="1" t="s">
        <v>4041</v>
      </c>
      <c r="T190" s="1" t="s">
        <v>1226</v>
      </c>
      <c r="U190" s="1" t="s">
        <v>699</v>
      </c>
      <c r="V190" s="1"/>
      <c r="W190" s="1" t="s">
        <v>4042</v>
      </c>
      <c r="X190" s="1">
        <v>1</v>
      </c>
    </row>
    <row r="191" spans="1:24" x14ac:dyDescent="0.35">
      <c r="A191" s="1" t="s">
        <v>40</v>
      </c>
      <c r="B191" s="1" t="s">
        <v>41</v>
      </c>
      <c r="C191" s="1" t="s">
        <v>1229</v>
      </c>
      <c r="D191" s="1" t="s">
        <v>22</v>
      </c>
      <c r="E191" s="1"/>
      <c r="F191" s="1"/>
      <c r="G191" s="1" t="s">
        <v>4038</v>
      </c>
      <c r="H191" s="1" t="s">
        <v>1228</v>
      </c>
      <c r="I191" s="1"/>
      <c r="J191" s="1"/>
      <c r="K191" s="1" t="s">
        <v>4437</v>
      </c>
      <c r="L191" s="1" t="s">
        <v>3427</v>
      </c>
      <c r="M191" s="1" t="b">
        <v>0</v>
      </c>
      <c r="N191" s="1" t="s">
        <v>4536</v>
      </c>
      <c r="O191" s="1" t="s">
        <v>4537</v>
      </c>
      <c r="P191" s="1" t="s">
        <v>45</v>
      </c>
      <c r="Q191" s="1" t="s">
        <v>1217</v>
      </c>
      <c r="R191" s="1" t="b">
        <v>1</v>
      </c>
      <c r="S191" s="1" t="s">
        <v>4041</v>
      </c>
      <c r="T191" s="1" t="s">
        <v>1230</v>
      </c>
      <c r="U191" s="1" t="s">
        <v>699</v>
      </c>
      <c r="V191" s="1"/>
      <c r="W191" s="1" t="s">
        <v>4042</v>
      </c>
      <c r="X191" s="1">
        <v>1</v>
      </c>
    </row>
    <row r="192" spans="1:24" x14ac:dyDescent="0.35">
      <c r="A192" s="1" t="s">
        <v>40</v>
      </c>
      <c r="B192" s="1" t="s">
        <v>41</v>
      </c>
      <c r="C192" s="1" t="s">
        <v>4538</v>
      </c>
      <c r="D192" s="1" t="s">
        <v>22</v>
      </c>
      <c r="E192" s="1"/>
      <c r="F192" s="1"/>
      <c r="G192" s="1" t="s">
        <v>2847</v>
      </c>
      <c r="H192" s="1" t="s">
        <v>4539</v>
      </c>
      <c r="I192" s="1"/>
      <c r="J192" s="1"/>
      <c r="K192" s="1" t="s">
        <v>4437</v>
      </c>
      <c r="L192" s="1" t="s">
        <v>3427</v>
      </c>
      <c r="M192" s="1" t="b">
        <v>0</v>
      </c>
      <c r="N192" s="1" t="s">
        <v>119</v>
      </c>
      <c r="O192" s="1" t="s">
        <v>4540</v>
      </c>
      <c r="P192" s="1" t="s">
        <v>45</v>
      </c>
      <c r="Q192" s="1" t="s">
        <v>1217</v>
      </c>
      <c r="R192" s="1" t="b">
        <v>1</v>
      </c>
      <c r="S192" s="1" t="s">
        <v>4041</v>
      </c>
      <c r="T192" s="1" t="s">
        <v>4541</v>
      </c>
      <c r="U192" s="1" t="s">
        <v>699</v>
      </c>
      <c r="V192" s="1"/>
      <c r="W192" s="1" t="s">
        <v>4042</v>
      </c>
      <c r="X192" s="1">
        <v>1</v>
      </c>
    </row>
    <row r="193" spans="1:24" x14ac:dyDescent="0.35">
      <c r="A193" s="1" t="s">
        <v>40</v>
      </c>
      <c r="B193" s="1" t="s">
        <v>41</v>
      </c>
      <c r="C193" s="1" t="s">
        <v>4542</v>
      </c>
      <c r="D193" s="1" t="s">
        <v>22</v>
      </c>
      <c r="E193" s="1"/>
      <c r="F193" s="1"/>
      <c r="G193" s="1" t="s">
        <v>2847</v>
      </c>
      <c r="H193" s="1" t="s">
        <v>4543</v>
      </c>
      <c r="I193" s="1"/>
      <c r="J193" s="1"/>
      <c r="K193" s="1" t="s">
        <v>4437</v>
      </c>
      <c r="L193" s="1" t="s">
        <v>3427</v>
      </c>
      <c r="M193" s="1" t="b">
        <v>0</v>
      </c>
      <c r="N193" s="1" t="s">
        <v>119</v>
      </c>
      <c r="O193" s="1" t="s">
        <v>4544</v>
      </c>
      <c r="P193" s="1" t="s">
        <v>45</v>
      </c>
      <c r="Q193" s="1" t="s">
        <v>1217</v>
      </c>
      <c r="R193" s="1" t="b">
        <v>1</v>
      </c>
      <c r="S193" s="1" t="s">
        <v>4041</v>
      </c>
      <c r="T193" s="1" t="s">
        <v>4545</v>
      </c>
      <c r="U193" s="1" t="s">
        <v>720</v>
      </c>
      <c r="V193" s="1"/>
      <c r="W193" s="1" t="s">
        <v>4042</v>
      </c>
      <c r="X193" s="1">
        <v>1</v>
      </c>
    </row>
    <row r="194" spans="1:24" x14ac:dyDescent="0.35">
      <c r="A194" s="1" t="s">
        <v>40</v>
      </c>
      <c r="B194" s="1" t="s">
        <v>41</v>
      </c>
      <c r="C194" s="1" t="s">
        <v>4546</v>
      </c>
      <c r="D194" s="1" t="s">
        <v>22</v>
      </c>
      <c r="E194" s="1"/>
      <c r="F194" s="1"/>
      <c r="G194" s="1" t="s">
        <v>2847</v>
      </c>
      <c r="H194" s="1" t="s">
        <v>4547</v>
      </c>
      <c r="I194" s="1"/>
      <c r="J194" s="1"/>
      <c r="K194" s="1" t="s">
        <v>4437</v>
      </c>
      <c r="L194" s="1" t="s">
        <v>3427</v>
      </c>
      <c r="M194" s="1" t="b">
        <v>0</v>
      </c>
      <c r="N194" s="1" t="s">
        <v>119</v>
      </c>
      <c r="O194" s="1" t="s">
        <v>4548</v>
      </c>
      <c r="P194" s="1" t="s">
        <v>45</v>
      </c>
      <c r="Q194" s="1" t="s">
        <v>1217</v>
      </c>
      <c r="R194" s="1" t="b">
        <v>1</v>
      </c>
      <c r="S194" s="1" t="s">
        <v>4041</v>
      </c>
      <c r="T194" s="1" t="s">
        <v>4549</v>
      </c>
      <c r="U194" s="1" t="s">
        <v>720</v>
      </c>
      <c r="V194" s="1"/>
      <c r="W194" s="1" t="s">
        <v>4042</v>
      </c>
      <c r="X194" s="1">
        <v>1</v>
      </c>
    </row>
    <row r="195" spans="1:24" x14ac:dyDescent="0.35">
      <c r="A195" s="1" t="s">
        <v>40</v>
      </c>
      <c r="B195" s="1" t="s">
        <v>41</v>
      </c>
      <c r="C195" s="1" t="s">
        <v>4550</v>
      </c>
      <c r="D195" s="1" t="s">
        <v>22</v>
      </c>
      <c r="E195" s="1"/>
      <c r="F195" s="1"/>
      <c r="G195" s="1" t="s">
        <v>2847</v>
      </c>
      <c r="H195" s="1" t="s">
        <v>4551</v>
      </c>
      <c r="I195" s="1"/>
      <c r="J195" s="1"/>
      <c r="K195" s="1" t="s">
        <v>4437</v>
      </c>
      <c r="L195" s="1" t="s">
        <v>3427</v>
      </c>
      <c r="M195" s="1" t="b">
        <v>0</v>
      </c>
      <c r="N195" s="1" t="s">
        <v>119</v>
      </c>
      <c r="O195" s="1" t="s">
        <v>4552</v>
      </c>
      <c r="P195" s="1" t="s">
        <v>45</v>
      </c>
      <c r="Q195" s="1" t="s">
        <v>1217</v>
      </c>
      <c r="R195" s="1" t="b">
        <v>1</v>
      </c>
      <c r="S195" s="1" t="s">
        <v>4041</v>
      </c>
      <c r="T195" s="1" t="s">
        <v>4553</v>
      </c>
      <c r="U195" s="1" t="s">
        <v>699</v>
      </c>
      <c r="V195" s="1"/>
      <c r="W195" s="1" t="s">
        <v>4042</v>
      </c>
      <c r="X195" s="1">
        <v>1</v>
      </c>
    </row>
    <row r="196" spans="1:24" x14ac:dyDescent="0.35">
      <c r="A196" s="1" t="s">
        <v>40</v>
      </c>
      <c r="B196" s="1" t="s">
        <v>4554</v>
      </c>
      <c r="C196" s="1" t="s">
        <v>4555</v>
      </c>
      <c r="D196" s="1" t="s">
        <v>86</v>
      </c>
      <c r="E196" s="1"/>
      <c r="F196" s="1"/>
      <c r="G196" s="1" t="s">
        <v>4052</v>
      </c>
      <c r="H196" s="1" t="s">
        <v>688</v>
      </c>
      <c r="I196" s="1"/>
      <c r="J196" s="1"/>
      <c r="K196" s="1"/>
      <c r="L196" s="1" t="s">
        <v>3427</v>
      </c>
      <c r="M196" s="1" t="b">
        <v>0</v>
      </c>
      <c r="N196" s="1" t="s">
        <v>4556</v>
      </c>
      <c r="O196" s="1" t="s">
        <v>4557</v>
      </c>
      <c r="P196" s="1" t="s">
        <v>2921</v>
      </c>
      <c r="Q196" s="1" t="s">
        <v>3891</v>
      </c>
      <c r="R196" s="1" t="b">
        <v>1</v>
      </c>
      <c r="S196" s="1" t="s">
        <v>4041</v>
      </c>
      <c r="T196" s="1" t="s">
        <v>4558</v>
      </c>
      <c r="U196" s="1" t="s">
        <v>699</v>
      </c>
      <c r="V196" s="1"/>
      <c r="W196" s="1" t="s">
        <v>4042</v>
      </c>
      <c r="X196" s="1">
        <v>1</v>
      </c>
    </row>
    <row r="197" spans="1:24" x14ac:dyDescent="0.35">
      <c r="A197" s="1" t="s">
        <v>40</v>
      </c>
      <c r="B197" s="1" t="s">
        <v>4554</v>
      </c>
      <c r="C197" s="1" t="s">
        <v>4559</v>
      </c>
      <c r="D197" s="1" t="s">
        <v>86</v>
      </c>
      <c r="E197" s="1"/>
      <c r="F197" s="1"/>
      <c r="G197" s="1" t="s">
        <v>4052</v>
      </c>
      <c r="H197" s="1" t="s">
        <v>688</v>
      </c>
      <c r="I197" s="1"/>
      <c r="J197" s="1"/>
      <c r="K197" s="1"/>
      <c r="L197" s="1" t="s">
        <v>3427</v>
      </c>
      <c r="M197" s="1" t="b">
        <v>0</v>
      </c>
      <c r="N197" s="1" t="s">
        <v>4560</v>
      </c>
      <c r="O197" s="1" t="s">
        <v>4561</v>
      </c>
      <c r="P197" s="1" t="s">
        <v>2921</v>
      </c>
      <c r="Q197" s="1" t="s">
        <v>3891</v>
      </c>
      <c r="R197" s="1" t="b">
        <v>1</v>
      </c>
      <c r="S197" s="1" t="s">
        <v>4041</v>
      </c>
      <c r="T197" s="1" t="s">
        <v>4562</v>
      </c>
      <c r="U197" s="1" t="s">
        <v>699</v>
      </c>
      <c r="V197" s="1"/>
      <c r="W197" s="1" t="s">
        <v>4042</v>
      </c>
      <c r="X197" s="1">
        <v>1</v>
      </c>
    </row>
    <row r="198" spans="1:24" x14ac:dyDescent="0.35">
      <c r="A198" s="1" t="s">
        <v>40</v>
      </c>
      <c r="B198" s="1" t="s">
        <v>4554</v>
      </c>
      <c r="C198" s="1" t="s">
        <v>4563</v>
      </c>
      <c r="D198" s="1" t="s">
        <v>86</v>
      </c>
      <c r="E198" s="1"/>
      <c r="F198" s="1"/>
      <c r="G198" s="1" t="s">
        <v>4052</v>
      </c>
      <c r="H198" s="1" t="s">
        <v>688</v>
      </c>
      <c r="I198" s="1"/>
      <c r="J198" s="1"/>
      <c r="K198" s="1"/>
      <c r="L198" s="1" t="s">
        <v>3427</v>
      </c>
      <c r="M198" s="1" t="b">
        <v>0</v>
      </c>
      <c r="N198" s="1" t="s">
        <v>4564</v>
      </c>
      <c r="O198" s="1" t="s">
        <v>4565</v>
      </c>
      <c r="P198" s="1" t="s">
        <v>2921</v>
      </c>
      <c r="Q198" s="1" t="s">
        <v>3891</v>
      </c>
      <c r="R198" s="1" t="b">
        <v>1</v>
      </c>
      <c r="S198" s="1" t="s">
        <v>4041</v>
      </c>
      <c r="T198" s="1" t="s">
        <v>4566</v>
      </c>
      <c r="U198" s="1" t="s">
        <v>699</v>
      </c>
      <c r="V198" s="1"/>
      <c r="W198" s="1" t="s">
        <v>4042</v>
      </c>
      <c r="X198" s="1">
        <v>1</v>
      </c>
    </row>
    <row r="199" spans="1:24" x14ac:dyDescent="0.35">
      <c r="A199" s="1" t="s">
        <v>40</v>
      </c>
      <c r="B199" s="1" t="s">
        <v>4554</v>
      </c>
      <c r="C199" s="1" t="s">
        <v>4567</v>
      </c>
      <c r="D199" s="1" t="s">
        <v>86</v>
      </c>
      <c r="E199" s="1"/>
      <c r="F199" s="1"/>
      <c r="G199" s="1" t="s">
        <v>4052</v>
      </c>
      <c r="H199" s="1" t="s">
        <v>688</v>
      </c>
      <c r="I199" s="1"/>
      <c r="J199" s="1"/>
      <c r="K199" s="1" t="s">
        <v>4468</v>
      </c>
      <c r="L199" s="1" t="s">
        <v>3427</v>
      </c>
      <c r="M199" s="1" t="b">
        <v>0</v>
      </c>
      <c r="N199" s="1"/>
      <c r="O199" s="1" t="s">
        <v>4464</v>
      </c>
      <c r="P199" s="1" t="s">
        <v>2921</v>
      </c>
      <c r="Q199" s="1" t="s">
        <v>3891</v>
      </c>
      <c r="R199" s="1" t="b">
        <v>1</v>
      </c>
      <c r="S199" s="1" t="s">
        <v>4041</v>
      </c>
      <c r="T199" s="1" t="s">
        <v>4568</v>
      </c>
      <c r="U199" s="1" t="s">
        <v>699</v>
      </c>
      <c r="V199" s="1"/>
      <c r="W199" s="1" t="s">
        <v>4042</v>
      </c>
      <c r="X199" s="1">
        <v>1</v>
      </c>
    </row>
    <row r="200" spans="1:24" x14ac:dyDescent="0.35">
      <c r="A200" s="1" t="s">
        <v>40</v>
      </c>
      <c r="B200" s="1" t="s">
        <v>4554</v>
      </c>
      <c r="C200" s="1" t="s">
        <v>4569</v>
      </c>
      <c r="D200" s="1" t="s">
        <v>86</v>
      </c>
      <c r="E200" s="1"/>
      <c r="F200" s="1"/>
      <c r="G200" s="1" t="s">
        <v>4052</v>
      </c>
      <c r="H200" s="1" t="s">
        <v>688</v>
      </c>
      <c r="I200" s="1"/>
      <c r="J200" s="1"/>
      <c r="K200" s="1"/>
      <c r="L200" s="1" t="s">
        <v>3427</v>
      </c>
      <c r="M200" s="1" t="b">
        <v>0</v>
      </c>
      <c r="N200" s="1" t="s">
        <v>4570</v>
      </c>
      <c r="O200" s="1" t="s">
        <v>4571</v>
      </c>
      <c r="P200" s="1" t="s">
        <v>2921</v>
      </c>
      <c r="Q200" s="1" t="s">
        <v>3882</v>
      </c>
      <c r="R200" s="1" t="b">
        <v>1</v>
      </c>
      <c r="S200" s="1" t="s">
        <v>4041</v>
      </c>
      <c r="T200" s="1" t="s">
        <v>4572</v>
      </c>
      <c r="U200" s="1" t="s">
        <v>699</v>
      </c>
      <c r="V200" s="1"/>
      <c r="W200" s="1" t="s">
        <v>4042</v>
      </c>
      <c r="X200" s="1">
        <v>1</v>
      </c>
    </row>
    <row r="201" spans="1:24" x14ac:dyDescent="0.35">
      <c r="A201" s="1" t="s">
        <v>40</v>
      </c>
      <c r="B201" s="1" t="s">
        <v>4554</v>
      </c>
      <c r="C201" s="1" t="s">
        <v>4573</v>
      </c>
      <c r="D201" s="1" t="s">
        <v>86</v>
      </c>
      <c r="E201" s="1"/>
      <c r="F201" s="1"/>
      <c r="G201" s="1" t="s">
        <v>4052</v>
      </c>
      <c r="H201" s="1" t="s">
        <v>688</v>
      </c>
      <c r="I201" s="1"/>
      <c r="J201" s="1"/>
      <c r="K201" s="1"/>
      <c r="L201" s="1" t="s">
        <v>3427</v>
      </c>
      <c r="M201" s="1" t="b">
        <v>0</v>
      </c>
      <c r="N201" s="1" t="s">
        <v>4574</v>
      </c>
      <c r="O201" s="1" t="s">
        <v>4575</v>
      </c>
      <c r="P201" s="1" t="s">
        <v>2921</v>
      </c>
      <c r="Q201" s="1" t="s">
        <v>3882</v>
      </c>
      <c r="R201" s="1" t="b">
        <v>1</v>
      </c>
      <c r="S201" s="1" t="s">
        <v>4041</v>
      </c>
      <c r="T201" s="1" t="s">
        <v>4576</v>
      </c>
      <c r="U201" s="1" t="s">
        <v>699</v>
      </c>
      <c r="V201" s="1"/>
      <c r="W201" s="1" t="s">
        <v>4042</v>
      </c>
      <c r="X201" s="1">
        <v>1</v>
      </c>
    </row>
    <row r="202" spans="1:24" x14ac:dyDescent="0.35">
      <c r="A202" s="1" t="s">
        <v>40</v>
      </c>
      <c r="B202" s="1" t="s">
        <v>4554</v>
      </c>
      <c r="C202" s="1" t="s">
        <v>4577</v>
      </c>
      <c r="D202" s="1" t="s">
        <v>86</v>
      </c>
      <c r="E202" s="1"/>
      <c r="F202" s="1"/>
      <c r="G202" s="1" t="s">
        <v>4052</v>
      </c>
      <c r="H202" s="1" t="s">
        <v>688</v>
      </c>
      <c r="I202" s="1"/>
      <c r="J202" s="1"/>
      <c r="K202" s="1"/>
      <c r="L202" s="1" t="s">
        <v>3427</v>
      </c>
      <c r="M202" s="1" t="b">
        <v>0</v>
      </c>
      <c r="N202" s="1" t="s">
        <v>4578</v>
      </c>
      <c r="O202" s="1" t="s">
        <v>4579</v>
      </c>
      <c r="P202" s="1" t="s">
        <v>2921</v>
      </c>
      <c r="Q202" s="1" t="s">
        <v>3882</v>
      </c>
      <c r="R202" s="1" t="b">
        <v>1</v>
      </c>
      <c r="S202" s="1" t="s">
        <v>4041</v>
      </c>
      <c r="T202" s="1" t="s">
        <v>4580</v>
      </c>
      <c r="U202" s="1" t="s">
        <v>699</v>
      </c>
      <c r="V202" s="1"/>
      <c r="W202" s="1" t="s">
        <v>4042</v>
      </c>
      <c r="X202" s="1">
        <v>1</v>
      </c>
    </row>
    <row r="203" spans="1:24" x14ac:dyDescent="0.35">
      <c r="A203" s="1" t="s">
        <v>40</v>
      </c>
      <c r="B203" s="1" t="s">
        <v>4554</v>
      </c>
      <c r="C203" s="1" t="s">
        <v>4581</v>
      </c>
      <c r="D203" s="1" t="s">
        <v>86</v>
      </c>
      <c r="E203" s="1"/>
      <c r="F203" s="1"/>
      <c r="G203" s="1" t="s">
        <v>4052</v>
      </c>
      <c r="H203" s="1" t="s">
        <v>688</v>
      </c>
      <c r="I203" s="1"/>
      <c r="J203" s="1"/>
      <c r="K203" s="1"/>
      <c r="L203" s="1" t="s">
        <v>4043</v>
      </c>
      <c r="M203" s="1" t="b">
        <v>0</v>
      </c>
      <c r="N203" s="1" t="s">
        <v>4582</v>
      </c>
      <c r="O203" s="1" t="s">
        <v>4040</v>
      </c>
      <c r="P203" s="1" t="s">
        <v>2921</v>
      </c>
      <c r="Q203" s="1" t="s">
        <v>3891</v>
      </c>
      <c r="R203" s="1" t="b">
        <v>1</v>
      </c>
      <c r="S203" s="1" t="s">
        <v>4041</v>
      </c>
      <c r="T203" s="1" t="s">
        <v>4583</v>
      </c>
      <c r="U203" s="1" t="s">
        <v>720</v>
      </c>
      <c r="V203" s="1"/>
      <c r="W203" s="1" t="s">
        <v>4042</v>
      </c>
      <c r="X203" s="1">
        <v>1</v>
      </c>
    </row>
    <row r="204" spans="1:24" x14ac:dyDescent="0.35">
      <c r="A204" s="1" t="s">
        <v>40</v>
      </c>
      <c r="B204" s="1" t="s">
        <v>4554</v>
      </c>
      <c r="C204" s="1" t="s">
        <v>4584</v>
      </c>
      <c r="D204" s="1" t="s">
        <v>86</v>
      </c>
      <c r="E204" s="1"/>
      <c r="F204" s="1"/>
      <c r="G204" s="1" t="s">
        <v>4052</v>
      </c>
      <c r="H204" s="1" t="s">
        <v>688</v>
      </c>
      <c r="I204" s="1"/>
      <c r="J204" s="1"/>
      <c r="K204" s="1"/>
      <c r="L204" s="1" t="s">
        <v>4043</v>
      </c>
      <c r="M204" s="1" t="b">
        <v>0</v>
      </c>
      <c r="N204" s="1" t="s">
        <v>4585</v>
      </c>
      <c r="O204" s="1" t="s">
        <v>4040</v>
      </c>
      <c r="P204" s="1" t="s">
        <v>2921</v>
      </c>
      <c r="Q204" s="1" t="s">
        <v>3891</v>
      </c>
      <c r="R204" s="1" t="b">
        <v>1</v>
      </c>
      <c r="S204" s="1" t="s">
        <v>4041</v>
      </c>
      <c r="T204" s="1" t="s">
        <v>4586</v>
      </c>
      <c r="U204" s="1" t="s">
        <v>720</v>
      </c>
      <c r="V204" s="1"/>
      <c r="W204" s="1" t="s">
        <v>4042</v>
      </c>
      <c r="X204" s="1">
        <v>1</v>
      </c>
    </row>
    <row r="205" spans="1:24" x14ac:dyDescent="0.35">
      <c r="A205" s="1" t="s">
        <v>40</v>
      </c>
      <c r="B205" s="1" t="s">
        <v>4554</v>
      </c>
      <c r="C205" s="1" t="s">
        <v>4584</v>
      </c>
      <c r="D205" s="1" t="s">
        <v>86</v>
      </c>
      <c r="E205" s="1"/>
      <c r="F205" s="1"/>
      <c r="G205" s="1" t="s">
        <v>4052</v>
      </c>
      <c r="H205" s="1" t="s">
        <v>688</v>
      </c>
      <c r="I205" s="1"/>
      <c r="J205" s="1"/>
      <c r="K205" s="1"/>
      <c r="L205" s="1" t="s">
        <v>4043</v>
      </c>
      <c r="M205" s="1" t="b">
        <v>0</v>
      </c>
      <c r="N205" s="1" t="s">
        <v>4585</v>
      </c>
      <c r="O205" s="1" t="s">
        <v>4587</v>
      </c>
      <c r="P205" s="1" t="s">
        <v>2921</v>
      </c>
      <c r="Q205" s="1" t="s">
        <v>3891</v>
      </c>
      <c r="R205" s="1" t="b">
        <v>0</v>
      </c>
      <c r="S205" s="1" t="s">
        <v>4041</v>
      </c>
      <c r="T205" s="1" t="s">
        <v>4588</v>
      </c>
      <c r="U205" s="1" t="s">
        <v>699</v>
      </c>
      <c r="V205" s="1"/>
      <c r="W205" s="1" t="s">
        <v>4042</v>
      </c>
      <c r="X205" s="1">
        <v>0</v>
      </c>
    </row>
    <row r="206" spans="1:24" x14ac:dyDescent="0.35">
      <c r="A206" s="1" t="s">
        <v>40</v>
      </c>
      <c r="B206" s="1" t="s">
        <v>4554</v>
      </c>
      <c r="C206" s="1" t="s">
        <v>4589</v>
      </c>
      <c r="D206" s="1" t="s">
        <v>86</v>
      </c>
      <c r="E206" s="1"/>
      <c r="F206" s="1"/>
      <c r="G206" s="1" t="s">
        <v>4052</v>
      </c>
      <c r="H206" s="1" t="s">
        <v>688</v>
      </c>
      <c r="I206" s="1"/>
      <c r="J206" s="1"/>
      <c r="K206" s="1"/>
      <c r="L206" s="1" t="s">
        <v>4043</v>
      </c>
      <c r="M206" s="1" t="b">
        <v>0</v>
      </c>
      <c r="N206" s="1" t="s">
        <v>4590</v>
      </c>
      <c r="O206" s="1" t="s">
        <v>4040</v>
      </c>
      <c r="P206" s="1" t="s">
        <v>2921</v>
      </c>
      <c r="Q206" s="1" t="s">
        <v>3891</v>
      </c>
      <c r="R206" s="1" t="b">
        <v>1</v>
      </c>
      <c r="S206" s="1" t="s">
        <v>4041</v>
      </c>
      <c r="T206" s="1" t="s">
        <v>4591</v>
      </c>
      <c r="U206" s="1" t="s">
        <v>720</v>
      </c>
      <c r="V206" s="1"/>
      <c r="W206" s="1" t="s">
        <v>4042</v>
      </c>
      <c r="X206" s="1">
        <v>1</v>
      </c>
    </row>
    <row r="207" spans="1:24" x14ac:dyDescent="0.35">
      <c r="A207" s="1" t="s">
        <v>40</v>
      </c>
      <c r="B207" s="1" t="s">
        <v>4554</v>
      </c>
      <c r="C207" s="1" t="s">
        <v>4592</v>
      </c>
      <c r="D207" s="1" t="s">
        <v>86</v>
      </c>
      <c r="E207" s="1"/>
      <c r="F207" s="1"/>
      <c r="G207" s="1" t="s">
        <v>4052</v>
      </c>
      <c r="H207" s="1" t="s">
        <v>688</v>
      </c>
      <c r="I207" s="1"/>
      <c r="J207" s="1"/>
      <c r="K207" s="1"/>
      <c r="L207" s="1" t="s">
        <v>4043</v>
      </c>
      <c r="M207" s="1" t="b">
        <v>0</v>
      </c>
      <c r="N207" s="1" t="s">
        <v>4593</v>
      </c>
      <c r="O207" s="1" t="s">
        <v>4040</v>
      </c>
      <c r="P207" s="1" t="s">
        <v>2921</v>
      </c>
      <c r="Q207" s="1" t="s">
        <v>3891</v>
      </c>
      <c r="R207" s="1" t="b">
        <v>1</v>
      </c>
      <c r="S207" s="1" t="s">
        <v>4041</v>
      </c>
      <c r="T207" s="1" t="s">
        <v>4594</v>
      </c>
      <c r="U207" s="1" t="s">
        <v>720</v>
      </c>
      <c r="V207" s="1"/>
      <c r="W207" s="1" t="s">
        <v>4042</v>
      </c>
      <c r="X207" s="1">
        <v>1</v>
      </c>
    </row>
    <row r="208" spans="1:24" x14ac:dyDescent="0.35">
      <c r="A208" s="1" t="s">
        <v>40</v>
      </c>
      <c r="B208" s="1" t="s">
        <v>4554</v>
      </c>
      <c r="C208" s="1" t="s">
        <v>4595</v>
      </c>
      <c r="D208" s="1" t="s">
        <v>86</v>
      </c>
      <c r="E208" s="1"/>
      <c r="F208" s="1"/>
      <c r="G208" s="1" t="s">
        <v>4052</v>
      </c>
      <c r="H208" s="1" t="s">
        <v>688</v>
      </c>
      <c r="I208" s="1"/>
      <c r="J208" s="1"/>
      <c r="K208" s="1"/>
      <c r="L208" s="1" t="s">
        <v>4043</v>
      </c>
      <c r="M208" s="1" t="b">
        <v>0</v>
      </c>
      <c r="N208" s="1" t="s">
        <v>4596</v>
      </c>
      <c r="O208" s="1" t="s">
        <v>4040</v>
      </c>
      <c r="P208" s="1" t="s">
        <v>2921</v>
      </c>
      <c r="Q208" s="1" t="s">
        <v>3891</v>
      </c>
      <c r="R208" s="1" t="b">
        <v>1</v>
      </c>
      <c r="S208" s="1" t="s">
        <v>4041</v>
      </c>
      <c r="T208" s="1" t="s">
        <v>4597</v>
      </c>
      <c r="U208" s="1" t="s">
        <v>720</v>
      </c>
      <c r="V208" s="1"/>
      <c r="W208" s="1" t="s">
        <v>4042</v>
      </c>
      <c r="X208" s="1">
        <v>1</v>
      </c>
    </row>
    <row r="209" spans="1:24" x14ac:dyDescent="0.35">
      <c r="A209" s="1" t="s">
        <v>40</v>
      </c>
      <c r="B209" s="1" t="s">
        <v>1092</v>
      </c>
      <c r="C209" s="1" t="s">
        <v>4598</v>
      </c>
      <c r="D209" s="1" t="s">
        <v>22</v>
      </c>
      <c r="E209" s="1"/>
      <c r="F209" s="1"/>
      <c r="G209" s="1" t="s">
        <v>2847</v>
      </c>
      <c r="H209" s="1" t="s">
        <v>4599</v>
      </c>
      <c r="I209" s="1"/>
      <c r="J209" s="1"/>
      <c r="K209" s="1" t="s">
        <v>4437</v>
      </c>
      <c r="L209" s="1" t="s">
        <v>3427</v>
      </c>
      <c r="M209" s="1" t="b">
        <v>0</v>
      </c>
      <c r="N209" s="1" t="s">
        <v>119</v>
      </c>
      <c r="O209" s="1" t="s">
        <v>4600</v>
      </c>
      <c r="P209" s="1" t="s">
        <v>45</v>
      </c>
      <c r="Q209" s="1" t="s">
        <v>1095</v>
      </c>
      <c r="R209" s="1" t="b">
        <v>1</v>
      </c>
      <c r="S209" s="1" t="s">
        <v>4041</v>
      </c>
      <c r="T209" s="1" t="s">
        <v>4601</v>
      </c>
      <c r="U209" s="1" t="s">
        <v>720</v>
      </c>
      <c r="V209" s="1"/>
      <c r="W209" s="1" t="s">
        <v>4042</v>
      </c>
      <c r="X209" s="1">
        <v>1</v>
      </c>
    </row>
    <row r="210" spans="1:24" x14ac:dyDescent="0.35">
      <c r="A210" s="1" t="s">
        <v>40</v>
      </c>
      <c r="B210" s="1" t="s">
        <v>1092</v>
      </c>
      <c r="C210" s="1" t="s">
        <v>1243</v>
      </c>
      <c r="D210" s="1" t="s">
        <v>22</v>
      </c>
      <c r="E210" s="1"/>
      <c r="F210" s="1"/>
      <c r="G210" s="1" t="s">
        <v>4038</v>
      </c>
      <c r="H210" s="1" t="s">
        <v>1241</v>
      </c>
      <c r="I210" s="1"/>
      <c r="J210" s="1"/>
      <c r="K210" s="1" t="s">
        <v>4437</v>
      </c>
      <c r="L210" s="1" t="s">
        <v>3427</v>
      </c>
      <c r="M210" s="1" t="b">
        <v>0</v>
      </c>
      <c r="N210" s="1" t="s">
        <v>4602</v>
      </c>
      <c r="O210" s="1" t="s">
        <v>4603</v>
      </c>
      <c r="P210" s="1" t="s">
        <v>45</v>
      </c>
      <c r="Q210" s="1" t="s">
        <v>1242</v>
      </c>
      <c r="R210" s="1" t="b">
        <v>1</v>
      </c>
      <c r="S210" s="1" t="s">
        <v>4041</v>
      </c>
      <c r="T210" s="1" t="s">
        <v>1244</v>
      </c>
      <c r="U210" s="1" t="s">
        <v>699</v>
      </c>
      <c r="V210" s="1"/>
      <c r="W210" s="1" t="s">
        <v>4042</v>
      </c>
      <c r="X210" s="1">
        <v>1</v>
      </c>
    </row>
    <row r="211" spans="1:24" x14ac:dyDescent="0.35">
      <c r="A211" s="1" t="s">
        <v>40</v>
      </c>
      <c r="B211" s="1" t="s">
        <v>1092</v>
      </c>
      <c r="C211" s="1" t="s">
        <v>4604</v>
      </c>
      <c r="D211" s="1" t="s">
        <v>22</v>
      </c>
      <c r="E211" s="1"/>
      <c r="F211" s="1"/>
      <c r="G211" s="1" t="s">
        <v>2847</v>
      </c>
      <c r="H211" s="1" t="s">
        <v>4605</v>
      </c>
      <c r="I211" s="1"/>
      <c r="J211" s="1"/>
      <c r="K211" s="1" t="s">
        <v>4437</v>
      </c>
      <c r="L211" s="1" t="s">
        <v>3427</v>
      </c>
      <c r="M211" s="1" t="b">
        <v>0</v>
      </c>
      <c r="N211" s="1" t="s">
        <v>119</v>
      </c>
      <c r="O211" s="1" t="s">
        <v>4606</v>
      </c>
      <c r="P211" s="1" t="s">
        <v>45</v>
      </c>
      <c r="Q211" s="1" t="s">
        <v>3860</v>
      </c>
      <c r="R211" s="1" t="b">
        <v>1</v>
      </c>
      <c r="S211" s="1" t="s">
        <v>4041</v>
      </c>
      <c r="T211" s="1" t="s">
        <v>4607</v>
      </c>
      <c r="U211" s="1" t="s">
        <v>720</v>
      </c>
      <c r="V211" s="1"/>
      <c r="W211" s="1" t="s">
        <v>4042</v>
      </c>
      <c r="X211" s="1">
        <v>1</v>
      </c>
    </row>
    <row r="212" spans="1:24" x14ac:dyDescent="0.35">
      <c r="A212" s="1" t="s">
        <v>40</v>
      </c>
      <c r="B212" s="1" t="s">
        <v>1092</v>
      </c>
      <c r="C212" s="1" t="s">
        <v>4608</v>
      </c>
      <c r="D212" s="1" t="s">
        <v>22</v>
      </c>
      <c r="E212" s="1"/>
      <c r="F212" s="1"/>
      <c r="G212" s="1" t="s">
        <v>2847</v>
      </c>
      <c r="H212" s="1" t="s">
        <v>4609</v>
      </c>
      <c r="I212" s="1"/>
      <c r="J212" s="1"/>
      <c r="K212" s="1" t="s">
        <v>4437</v>
      </c>
      <c r="L212" s="1" t="s">
        <v>3427</v>
      </c>
      <c r="M212" s="1" t="b">
        <v>0</v>
      </c>
      <c r="N212" s="1" t="s">
        <v>119</v>
      </c>
      <c r="O212" s="1" t="s">
        <v>4610</v>
      </c>
      <c r="P212" s="1" t="s">
        <v>45</v>
      </c>
      <c r="Q212" s="1" t="s">
        <v>1095</v>
      </c>
      <c r="R212" s="1" t="b">
        <v>1</v>
      </c>
      <c r="S212" s="1" t="s">
        <v>4041</v>
      </c>
      <c r="T212" s="1" t="s">
        <v>4611</v>
      </c>
      <c r="U212" s="1" t="s">
        <v>720</v>
      </c>
      <c r="V212" s="1"/>
      <c r="W212" s="1" t="s">
        <v>4042</v>
      </c>
      <c r="X212" s="1">
        <v>1</v>
      </c>
    </row>
    <row r="213" spans="1:24" x14ac:dyDescent="0.35">
      <c r="A213" s="1" t="s">
        <v>40</v>
      </c>
      <c r="B213" s="1" t="s">
        <v>1092</v>
      </c>
      <c r="C213" s="1" t="s">
        <v>4612</v>
      </c>
      <c r="D213" s="1" t="s">
        <v>22</v>
      </c>
      <c r="E213" s="1"/>
      <c r="F213" s="1"/>
      <c r="G213" s="1" t="s">
        <v>2847</v>
      </c>
      <c r="H213" s="1" t="s">
        <v>4613</v>
      </c>
      <c r="I213" s="1"/>
      <c r="J213" s="1"/>
      <c r="K213" s="1" t="s">
        <v>4437</v>
      </c>
      <c r="L213" s="1" t="s">
        <v>3427</v>
      </c>
      <c r="M213" s="1" t="b">
        <v>0</v>
      </c>
      <c r="N213" s="1" t="s">
        <v>119</v>
      </c>
      <c r="O213" s="1" t="s">
        <v>4614</v>
      </c>
      <c r="P213" s="1" t="s">
        <v>45</v>
      </c>
      <c r="Q213" s="1" t="s">
        <v>3585</v>
      </c>
      <c r="R213" s="1" t="b">
        <v>1</v>
      </c>
      <c r="S213" s="1" t="s">
        <v>4041</v>
      </c>
      <c r="T213" s="1" t="s">
        <v>4615</v>
      </c>
      <c r="U213" s="1" t="s">
        <v>720</v>
      </c>
      <c r="V213" s="1"/>
      <c r="W213" s="1" t="s">
        <v>4042</v>
      </c>
      <c r="X213" s="1">
        <v>1</v>
      </c>
    </row>
    <row r="214" spans="1:24" x14ac:dyDescent="0.35">
      <c r="A214" s="1" t="s">
        <v>40</v>
      </c>
      <c r="B214" s="1" t="s">
        <v>1092</v>
      </c>
      <c r="C214" s="1" t="s">
        <v>4616</v>
      </c>
      <c r="D214" s="1" t="s">
        <v>22</v>
      </c>
      <c r="E214" s="1"/>
      <c r="F214" s="1"/>
      <c r="G214" s="1" t="s">
        <v>2847</v>
      </c>
      <c r="H214" s="1" t="s">
        <v>4617</v>
      </c>
      <c r="I214" s="1"/>
      <c r="J214" s="1"/>
      <c r="K214" s="1" t="s">
        <v>4437</v>
      </c>
      <c r="L214" s="1" t="s">
        <v>3427</v>
      </c>
      <c r="M214" s="1" t="b">
        <v>0</v>
      </c>
      <c r="N214" s="1" t="s">
        <v>119</v>
      </c>
      <c r="O214" s="1" t="s">
        <v>4618</v>
      </c>
      <c r="P214" s="1" t="s">
        <v>45</v>
      </c>
      <c r="Q214" s="1" t="s">
        <v>3585</v>
      </c>
      <c r="R214" s="1" t="b">
        <v>1</v>
      </c>
      <c r="S214" s="1" t="s">
        <v>4041</v>
      </c>
      <c r="T214" s="1" t="s">
        <v>4619</v>
      </c>
      <c r="U214" s="1" t="s">
        <v>720</v>
      </c>
      <c r="V214" s="1"/>
      <c r="W214" s="1" t="s">
        <v>4042</v>
      </c>
      <c r="X214" s="1">
        <v>1</v>
      </c>
    </row>
    <row r="215" spans="1:24" x14ac:dyDescent="0.35">
      <c r="A215" s="1" t="s">
        <v>40</v>
      </c>
      <c r="B215" s="1" t="s">
        <v>1092</v>
      </c>
      <c r="C215" s="1" t="s">
        <v>4620</v>
      </c>
      <c r="D215" s="1" t="s">
        <v>22</v>
      </c>
      <c r="E215" s="1"/>
      <c r="F215" s="1"/>
      <c r="G215" s="1" t="s">
        <v>2847</v>
      </c>
      <c r="H215" s="1" t="s">
        <v>4621</v>
      </c>
      <c r="I215" s="1"/>
      <c r="J215" s="1"/>
      <c r="K215" s="1" t="s">
        <v>4437</v>
      </c>
      <c r="L215" s="1" t="s">
        <v>3427</v>
      </c>
      <c r="M215" s="1" t="b">
        <v>0</v>
      </c>
      <c r="N215" s="1" t="s">
        <v>119</v>
      </c>
      <c r="O215" s="1" t="s">
        <v>4622</v>
      </c>
      <c r="P215" s="1" t="s">
        <v>45</v>
      </c>
      <c r="Q215" s="1" t="s">
        <v>3585</v>
      </c>
      <c r="R215" s="1" t="b">
        <v>1</v>
      </c>
      <c r="S215" s="1" t="s">
        <v>4041</v>
      </c>
      <c r="T215" s="1" t="s">
        <v>4623</v>
      </c>
      <c r="U215" s="1" t="s">
        <v>720</v>
      </c>
      <c r="V215" s="1"/>
      <c r="W215" s="1" t="s">
        <v>4042</v>
      </c>
      <c r="X215" s="1">
        <v>1</v>
      </c>
    </row>
    <row r="216" spans="1:24" x14ac:dyDescent="0.35">
      <c r="A216" s="1" t="s">
        <v>40</v>
      </c>
      <c r="B216" s="1" t="s">
        <v>1092</v>
      </c>
      <c r="C216" s="1" t="s">
        <v>4624</v>
      </c>
      <c r="D216" s="1" t="s">
        <v>22</v>
      </c>
      <c r="E216" s="1"/>
      <c r="F216" s="1"/>
      <c r="G216" s="1" t="s">
        <v>2847</v>
      </c>
      <c r="H216" s="1" t="s">
        <v>4625</v>
      </c>
      <c r="I216" s="1"/>
      <c r="J216" s="1"/>
      <c r="K216" s="1" t="s">
        <v>4437</v>
      </c>
      <c r="L216" s="1" t="s">
        <v>3427</v>
      </c>
      <c r="M216" s="1" t="b">
        <v>0</v>
      </c>
      <c r="N216" s="1" t="s">
        <v>119</v>
      </c>
      <c r="O216" s="1" t="s">
        <v>4626</v>
      </c>
      <c r="P216" s="1" t="s">
        <v>45</v>
      </c>
      <c r="Q216" s="1" t="s">
        <v>3585</v>
      </c>
      <c r="R216" s="1" t="b">
        <v>1</v>
      </c>
      <c r="S216" s="1" t="s">
        <v>4041</v>
      </c>
      <c r="T216" s="1" t="s">
        <v>4627</v>
      </c>
      <c r="U216" s="1" t="s">
        <v>720</v>
      </c>
      <c r="V216" s="1"/>
      <c r="W216" s="1" t="s">
        <v>4042</v>
      </c>
      <c r="X216" s="1">
        <v>1</v>
      </c>
    </row>
    <row r="217" spans="1:24" x14ac:dyDescent="0.35">
      <c r="A217" s="1" t="s">
        <v>40</v>
      </c>
      <c r="B217" s="1" t="s">
        <v>1092</v>
      </c>
      <c r="C217" s="1" t="s">
        <v>4628</v>
      </c>
      <c r="D217" s="1" t="s">
        <v>22</v>
      </c>
      <c r="E217" s="1"/>
      <c r="F217" s="1"/>
      <c r="G217" s="1" t="s">
        <v>2847</v>
      </c>
      <c r="H217" s="1" t="s">
        <v>4629</v>
      </c>
      <c r="I217" s="1"/>
      <c r="J217" s="1"/>
      <c r="K217" s="1" t="s">
        <v>4437</v>
      </c>
      <c r="L217" s="1" t="s">
        <v>3427</v>
      </c>
      <c r="M217" s="1" t="b">
        <v>0</v>
      </c>
      <c r="N217" s="1" t="s">
        <v>119</v>
      </c>
      <c r="O217" s="1" t="s">
        <v>4630</v>
      </c>
      <c r="P217" s="1" t="s">
        <v>45</v>
      </c>
      <c r="Q217" s="1" t="s">
        <v>1095</v>
      </c>
      <c r="R217" s="1" t="b">
        <v>1</v>
      </c>
      <c r="S217" s="1" t="s">
        <v>4041</v>
      </c>
      <c r="T217" s="1" t="s">
        <v>4631</v>
      </c>
      <c r="U217" s="1" t="s">
        <v>699</v>
      </c>
      <c r="V217" s="1"/>
      <c r="W217" s="1" t="s">
        <v>4042</v>
      </c>
      <c r="X217" s="1">
        <v>1</v>
      </c>
    </row>
    <row r="218" spans="1:24" x14ac:dyDescent="0.35">
      <c r="A218" s="1" t="s">
        <v>40</v>
      </c>
      <c r="B218" s="1" t="s">
        <v>1092</v>
      </c>
      <c r="C218" s="1" t="s">
        <v>4632</v>
      </c>
      <c r="D218" s="1" t="s">
        <v>22</v>
      </c>
      <c r="E218" s="1"/>
      <c r="F218" s="1"/>
      <c r="G218" s="1" t="s">
        <v>2847</v>
      </c>
      <c r="H218" s="1" t="s">
        <v>4633</v>
      </c>
      <c r="I218" s="1"/>
      <c r="J218" s="1"/>
      <c r="K218" s="1" t="s">
        <v>4437</v>
      </c>
      <c r="L218" s="1" t="s">
        <v>3427</v>
      </c>
      <c r="M218" s="1" t="b">
        <v>0</v>
      </c>
      <c r="N218" s="1" t="s">
        <v>119</v>
      </c>
      <c r="O218" s="1" t="s">
        <v>4634</v>
      </c>
      <c r="P218" s="1" t="s">
        <v>45</v>
      </c>
      <c r="Q218" s="1" t="s">
        <v>3864</v>
      </c>
      <c r="R218" s="1" t="b">
        <v>1</v>
      </c>
      <c r="S218" s="1" t="s">
        <v>4041</v>
      </c>
      <c r="T218" s="1" t="s">
        <v>4635</v>
      </c>
      <c r="U218" s="1" t="s">
        <v>720</v>
      </c>
      <c r="V218" s="1"/>
      <c r="W218" s="1" t="s">
        <v>4042</v>
      </c>
      <c r="X218" s="1">
        <v>1</v>
      </c>
    </row>
    <row r="219" spans="1:24" x14ac:dyDescent="0.35">
      <c r="A219" s="1" t="s">
        <v>40</v>
      </c>
      <c r="B219" s="1" t="s">
        <v>1092</v>
      </c>
      <c r="C219" s="1" t="s">
        <v>1238</v>
      </c>
      <c r="D219" s="1" t="s">
        <v>22</v>
      </c>
      <c r="E219" s="1"/>
      <c r="F219" s="1"/>
      <c r="G219" s="1" t="s">
        <v>4038</v>
      </c>
      <c r="H219" s="1" t="s">
        <v>1232</v>
      </c>
      <c r="I219" s="1"/>
      <c r="J219" s="1"/>
      <c r="K219" s="1"/>
      <c r="L219" s="1" t="s">
        <v>3427</v>
      </c>
      <c r="M219" s="1" t="b">
        <v>0</v>
      </c>
      <c r="N219" s="1" t="s">
        <v>4636</v>
      </c>
      <c r="O219" s="1" t="s">
        <v>4040</v>
      </c>
      <c r="P219" s="1" t="s">
        <v>1236</v>
      </c>
      <c r="Q219" s="1" t="s">
        <v>1237</v>
      </c>
      <c r="R219" s="1" t="b">
        <v>1</v>
      </c>
      <c r="S219" s="1" t="s">
        <v>4041</v>
      </c>
      <c r="T219" s="1" t="s">
        <v>1239</v>
      </c>
      <c r="U219" s="1" t="s">
        <v>720</v>
      </c>
      <c r="V219" s="1"/>
      <c r="W219" s="1" t="s">
        <v>4042</v>
      </c>
      <c r="X219" s="1">
        <v>1</v>
      </c>
    </row>
    <row r="220" spans="1:24" x14ac:dyDescent="0.35">
      <c r="A220" s="1" t="s">
        <v>40</v>
      </c>
      <c r="B220" s="1" t="s">
        <v>1092</v>
      </c>
      <c r="C220" s="1" t="s">
        <v>1096</v>
      </c>
      <c r="D220" s="1" t="s">
        <v>22</v>
      </c>
      <c r="E220" s="1"/>
      <c r="F220" s="1"/>
      <c r="G220" s="1" t="s">
        <v>4038</v>
      </c>
      <c r="H220" s="1" t="s">
        <v>1093</v>
      </c>
      <c r="I220" s="1"/>
      <c r="J220" s="1"/>
      <c r="K220" s="1" t="s">
        <v>4437</v>
      </c>
      <c r="L220" s="1" t="s">
        <v>4043</v>
      </c>
      <c r="M220" s="1" t="b">
        <v>0</v>
      </c>
      <c r="N220" s="1" t="s">
        <v>4637</v>
      </c>
      <c r="O220" s="1" t="s">
        <v>4040</v>
      </c>
      <c r="P220" s="1" t="s">
        <v>45</v>
      </c>
      <c r="Q220" s="1" t="s">
        <v>1095</v>
      </c>
      <c r="R220" s="1" t="b">
        <v>1</v>
      </c>
      <c r="S220" s="1" t="s">
        <v>4041</v>
      </c>
      <c r="T220" s="1" t="s">
        <v>1097</v>
      </c>
      <c r="U220" s="1" t="s">
        <v>720</v>
      </c>
      <c r="V220" s="1"/>
      <c r="W220" s="1" t="s">
        <v>4042</v>
      </c>
      <c r="X220" s="1">
        <v>1</v>
      </c>
    </row>
    <row r="221" spans="1:24" x14ac:dyDescent="0.35">
      <c r="A221" s="1" t="s">
        <v>40</v>
      </c>
      <c r="B221" s="1" t="s">
        <v>1092</v>
      </c>
      <c r="C221" s="1" t="s">
        <v>1247</v>
      </c>
      <c r="D221" s="1" t="s">
        <v>22</v>
      </c>
      <c r="E221" s="1"/>
      <c r="F221" s="1"/>
      <c r="G221" s="1" t="s">
        <v>4038</v>
      </c>
      <c r="H221" s="1" t="s">
        <v>1246</v>
      </c>
      <c r="I221" s="1"/>
      <c r="J221" s="1"/>
      <c r="K221" s="1" t="s">
        <v>4437</v>
      </c>
      <c r="L221" s="1" t="s">
        <v>3427</v>
      </c>
      <c r="M221" s="1" t="b">
        <v>0</v>
      </c>
      <c r="N221" s="1" t="s">
        <v>4638</v>
      </c>
      <c r="O221" s="1" t="s">
        <v>4040</v>
      </c>
      <c r="P221" s="1" t="s">
        <v>45</v>
      </c>
      <c r="Q221" s="1" t="s">
        <v>1095</v>
      </c>
      <c r="R221" s="1" t="b">
        <v>1</v>
      </c>
      <c r="S221" s="1" t="s">
        <v>4041</v>
      </c>
      <c r="T221" s="1" t="s">
        <v>1248</v>
      </c>
      <c r="U221" s="1" t="s">
        <v>720</v>
      </c>
      <c r="V221" s="1"/>
      <c r="W221" s="1" t="s">
        <v>4042</v>
      </c>
      <c r="X221" s="1">
        <v>1</v>
      </c>
    </row>
    <row r="222" spans="1:24" x14ac:dyDescent="0.35">
      <c r="A222" s="1" t="s">
        <v>40</v>
      </c>
      <c r="B222" s="1" t="s">
        <v>3299</v>
      </c>
      <c r="C222" s="1" t="s">
        <v>4639</v>
      </c>
      <c r="D222" s="1" t="s">
        <v>22</v>
      </c>
      <c r="E222" s="1"/>
      <c r="F222" s="1"/>
      <c r="G222" s="1" t="s">
        <v>2847</v>
      </c>
      <c r="H222" s="1" t="s">
        <v>4640</v>
      </c>
      <c r="I222" s="1"/>
      <c r="J222" s="1"/>
      <c r="K222" s="1" t="s">
        <v>4437</v>
      </c>
      <c r="L222" s="1" t="s">
        <v>3427</v>
      </c>
      <c r="M222" s="1" t="b">
        <v>0</v>
      </c>
      <c r="N222" s="1" t="s">
        <v>119</v>
      </c>
      <c r="O222" s="1" t="s">
        <v>4641</v>
      </c>
      <c r="P222" s="1" t="s">
        <v>45</v>
      </c>
      <c r="Q222" s="1" t="s">
        <v>3853</v>
      </c>
      <c r="R222" s="1" t="b">
        <v>1</v>
      </c>
      <c r="S222" s="1" t="s">
        <v>4041</v>
      </c>
      <c r="T222" s="1" t="s">
        <v>4642</v>
      </c>
      <c r="U222" s="1" t="s">
        <v>720</v>
      </c>
      <c r="V222" s="1"/>
      <c r="W222" s="1" t="s">
        <v>4042</v>
      </c>
      <c r="X222" s="1">
        <v>1</v>
      </c>
    </row>
    <row r="223" spans="1:24" x14ac:dyDescent="0.35">
      <c r="A223" s="1" t="s">
        <v>40</v>
      </c>
      <c r="B223" s="1" t="s">
        <v>3299</v>
      </c>
      <c r="C223" s="1" t="s">
        <v>4643</v>
      </c>
      <c r="D223" s="1" t="s">
        <v>22</v>
      </c>
      <c r="E223" s="1"/>
      <c r="F223" s="1"/>
      <c r="G223" s="1" t="s">
        <v>4052</v>
      </c>
      <c r="H223" s="1" t="s">
        <v>688</v>
      </c>
      <c r="I223" s="1" t="s">
        <v>4644</v>
      </c>
      <c r="J223" s="1"/>
      <c r="K223" s="1"/>
      <c r="L223" s="1" t="s">
        <v>3427</v>
      </c>
      <c r="M223" s="1" t="b">
        <v>0</v>
      </c>
      <c r="N223" s="1" t="s">
        <v>4645</v>
      </c>
      <c r="O223" s="1" t="s">
        <v>4040</v>
      </c>
      <c r="P223" s="1" t="s">
        <v>45</v>
      </c>
      <c r="Q223" s="1" t="s">
        <v>3853</v>
      </c>
      <c r="R223" s="1" t="b">
        <v>1</v>
      </c>
      <c r="S223" s="1" t="s">
        <v>4041</v>
      </c>
      <c r="T223" s="1" t="s">
        <v>4646</v>
      </c>
      <c r="U223" s="1" t="s">
        <v>699</v>
      </c>
      <c r="V223" s="1"/>
      <c r="W223" s="1" t="s">
        <v>4042</v>
      </c>
      <c r="X223" s="1">
        <v>1</v>
      </c>
    </row>
    <row r="224" spans="1:24" x14ac:dyDescent="0.35">
      <c r="A224" s="1" t="s">
        <v>40</v>
      </c>
      <c r="B224" s="1" t="s">
        <v>4647</v>
      </c>
      <c r="C224" s="1" t="s">
        <v>4648</v>
      </c>
      <c r="D224" s="1" t="s">
        <v>86</v>
      </c>
      <c r="E224" s="1"/>
      <c r="F224" s="1"/>
      <c r="G224" s="1" t="s">
        <v>4052</v>
      </c>
      <c r="H224" s="1" t="s">
        <v>688</v>
      </c>
      <c r="I224" s="1"/>
      <c r="J224" s="1"/>
      <c r="K224" s="1"/>
      <c r="L224" s="1" t="s">
        <v>3427</v>
      </c>
      <c r="M224" s="1" t="b">
        <v>0</v>
      </c>
      <c r="N224" s="1" t="s">
        <v>4649</v>
      </c>
      <c r="O224" s="1" t="s">
        <v>4040</v>
      </c>
      <c r="P224" s="1" t="s">
        <v>2921</v>
      </c>
      <c r="Q224" s="1" t="s">
        <v>3894</v>
      </c>
      <c r="R224" s="1" t="b">
        <v>1</v>
      </c>
      <c r="S224" s="1" t="s">
        <v>4041</v>
      </c>
      <c r="T224" s="1" t="s">
        <v>4650</v>
      </c>
      <c r="U224" s="1" t="s">
        <v>720</v>
      </c>
      <c r="V224" s="1"/>
      <c r="W224" s="1" t="s">
        <v>4042</v>
      </c>
      <c r="X224" s="1">
        <v>1</v>
      </c>
    </row>
    <row r="225" spans="1:24" x14ac:dyDescent="0.35">
      <c r="A225" s="1" t="s">
        <v>40</v>
      </c>
      <c r="B225" s="1" t="s">
        <v>1099</v>
      </c>
      <c r="C225" s="1" t="s">
        <v>1115</v>
      </c>
      <c r="D225" s="1" t="s">
        <v>22</v>
      </c>
      <c r="E225" s="1"/>
      <c r="F225" s="1"/>
      <c r="G225" s="1" t="s">
        <v>4038</v>
      </c>
      <c r="H225" s="1" t="s">
        <v>1114</v>
      </c>
      <c r="I225" s="1"/>
      <c r="J225" s="1"/>
      <c r="K225" s="1" t="s">
        <v>4437</v>
      </c>
      <c r="L225" s="1" t="s">
        <v>3427</v>
      </c>
      <c r="M225" s="1" t="b">
        <v>0</v>
      </c>
      <c r="N225" s="1" t="s">
        <v>4651</v>
      </c>
      <c r="O225" s="1" t="s">
        <v>4652</v>
      </c>
      <c r="P225" s="1" t="s">
        <v>45</v>
      </c>
      <c r="Q225" s="1" t="s">
        <v>1103</v>
      </c>
      <c r="R225" s="1" t="b">
        <v>1</v>
      </c>
      <c r="S225" s="1" t="s">
        <v>4041</v>
      </c>
      <c r="T225" s="1" t="s">
        <v>1116</v>
      </c>
      <c r="U225" s="1" t="s">
        <v>699</v>
      </c>
      <c r="V225" s="1"/>
      <c r="W225" s="1" t="s">
        <v>4042</v>
      </c>
      <c r="X225" s="1">
        <v>1</v>
      </c>
    </row>
    <row r="226" spans="1:24" x14ac:dyDescent="0.35">
      <c r="A226" s="1" t="s">
        <v>40</v>
      </c>
      <c r="B226" s="1" t="s">
        <v>1099</v>
      </c>
      <c r="C226" s="1" t="s">
        <v>1104</v>
      </c>
      <c r="D226" s="1" t="s">
        <v>22</v>
      </c>
      <c r="E226" s="1"/>
      <c r="F226" s="1"/>
      <c r="G226" s="1" t="s">
        <v>4038</v>
      </c>
      <c r="H226" s="1" t="s">
        <v>1100</v>
      </c>
      <c r="I226" s="1"/>
      <c r="J226" s="1"/>
      <c r="K226" s="1" t="s">
        <v>4437</v>
      </c>
      <c r="L226" s="1" t="s">
        <v>3427</v>
      </c>
      <c r="M226" s="1" t="b">
        <v>0</v>
      </c>
      <c r="N226" s="1" t="s">
        <v>4653</v>
      </c>
      <c r="O226" s="1" t="s">
        <v>4654</v>
      </c>
      <c r="P226" s="1" t="s">
        <v>45</v>
      </c>
      <c r="Q226" s="1" t="s">
        <v>1103</v>
      </c>
      <c r="R226" s="1" t="b">
        <v>1</v>
      </c>
      <c r="S226" s="1" t="s">
        <v>4041</v>
      </c>
      <c r="T226" s="1" t="s">
        <v>1105</v>
      </c>
      <c r="U226" s="1" t="s">
        <v>699</v>
      </c>
      <c r="V226" s="1"/>
      <c r="W226" s="1" t="s">
        <v>4042</v>
      </c>
      <c r="X226" s="1">
        <v>1</v>
      </c>
    </row>
    <row r="227" spans="1:24" x14ac:dyDescent="0.35">
      <c r="A227" s="1" t="s">
        <v>40</v>
      </c>
      <c r="B227" s="1" t="s">
        <v>1099</v>
      </c>
      <c r="C227" s="1" t="s">
        <v>1291</v>
      </c>
      <c r="D227" s="1" t="s">
        <v>22</v>
      </c>
      <c r="E227" s="1"/>
      <c r="F227" s="1"/>
      <c r="G227" s="1" t="s">
        <v>4038</v>
      </c>
      <c r="H227" s="1" t="s">
        <v>1290</v>
      </c>
      <c r="I227" s="1"/>
      <c r="J227" s="1"/>
      <c r="K227" s="1" t="s">
        <v>4437</v>
      </c>
      <c r="L227" s="1" t="s">
        <v>3427</v>
      </c>
      <c r="M227" s="1" t="b">
        <v>0</v>
      </c>
      <c r="N227" s="1" t="s">
        <v>4655</v>
      </c>
      <c r="O227" s="1" t="s">
        <v>4656</v>
      </c>
      <c r="P227" s="1" t="s">
        <v>45</v>
      </c>
      <c r="Q227" s="1" t="s">
        <v>1103</v>
      </c>
      <c r="R227" s="1" t="b">
        <v>1</v>
      </c>
      <c r="S227" s="1" t="s">
        <v>4041</v>
      </c>
      <c r="T227" s="1" t="s">
        <v>1292</v>
      </c>
      <c r="U227" s="1" t="s">
        <v>699</v>
      </c>
      <c r="V227" s="1"/>
      <c r="W227" s="1" t="s">
        <v>4042</v>
      </c>
      <c r="X227" s="1">
        <v>1</v>
      </c>
    </row>
    <row r="228" spans="1:24" x14ac:dyDescent="0.35">
      <c r="A228" s="1" t="s">
        <v>40</v>
      </c>
      <c r="B228" s="1" t="s">
        <v>1099</v>
      </c>
      <c r="C228" s="1" t="s">
        <v>1146</v>
      </c>
      <c r="D228" s="1" t="s">
        <v>22</v>
      </c>
      <c r="E228" s="1"/>
      <c r="F228" s="1"/>
      <c r="G228" s="1" t="s">
        <v>4038</v>
      </c>
      <c r="H228" s="1" t="s">
        <v>1145</v>
      </c>
      <c r="I228" s="1"/>
      <c r="J228" s="1"/>
      <c r="K228" s="1" t="s">
        <v>4437</v>
      </c>
      <c r="L228" s="1" t="s">
        <v>3427</v>
      </c>
      <c r="M228" s="1" t="b">
        <v>0</v>
      </c>
      <c r="N228" s="1" t="s">
        <v>4657</v>
      </c>
      <c r="O228" s="1" t="s">
        <v>4535</v>
      </c>
      <c r="P228" s="1" t="s">
        <v>45</v>
      </c>
      <c r="Q228" s="1" t="s">
        <v>1103</v>
      </c>
      <c r="R228" s="1" t="b">
        <v>1</v>
      </c>
      <c r="S228" s="1" t="s">
        <v>4041</v>
      </c>
      <c r="T228" s="1" t="s">
        <v>1147</v>
      </c>
      <c r="U228" s="1" t="s">
        <v>699</v>
      </c>
      <c r="V228" s="1"/>
      <c r="W228" s="1" t="s">
        <v>4042</v>
      </c>
      <c r="X228" s="1">
        <v>1</v>
      </c>
    </row>
    <row r="229" spans="1:24" x14ac:dyDescent="0.35">
      <c r="A229" s="1" t="s">
        <v>40</v>
      </c>
      <c r="B229" s="1" t="s">
        <v>1099</v>
      </c>
      <c r="C229" s="1" t="s">
        <v>1315</v>
      </c>
      <c r="D229" s="1" t="s">
        <v>22</v>
      </c>
      <c r="E229" s="1"/>
      <c r="F229" s="1"/>
      <c r="G229" s="1" t="s">
        <v>4038</v>
      </c>
      <c r="H229" s="1" t="s">
        <v>1314</v>
      </c>
      <c r="I229" s="1"/>
      <c r="J229" s="1"/>
      <c r="K229" s="1"/>
      <c r="L229" s="1" t="s">
        <v>3427</v>
      </c>
      <c r="M229" s="1" t="b">
        <v>0</v>
      </c>
      <c r="N229" s="1" t="s">
        <v>4658</v>
      </c>
      <c r="O229" s="1" t="s">
        <v>4537</v>
      </c>
      <c r="P229" s="1" t="s">
        <v>45</v>
      </c>
      <c r="Q229" s="1" t="s">
        <v>1103</v>
      </c>
      <c r="R229" s="1" t="b">
        <v>1</v>
      </c>
      <c r="S229" s="1" t="s">
        <v>4041</v>
      </c>
      <c r="T229" s="1" t="s">
        <v>1316</v>
      </c>
      <c r="U229" s="1" t="s">
        <v>699</v>
      </c>
      <c r="V229" s="1"/>
      <c r="W229" s="1" t="s">
        <v>4042</v>
      </c>
      <c r="X229" s="1">
        <v>1</v>
      </c>
    </row>
    <row r="230" spans="1:24" x14ac:dyDescent="0.35">
      <c r="A230" s="1" t="s">
        <v>40</v>
      </c>
      <c r="B230" s="1" t="s">
        <v>1099</v>
      </c>
      <c r="C230" s="1" t="s">
        <v>1151</v>
      </c>
      <c r="D230" s="1" t="s">
        <v>22</v>
      </c>
      <c r="E230" s="1"/>
      <c r="F230" s="1"/>
      <c r="G230" s="1" t="s">
        <v>4038</v>
      </c>
      <c r="H230" s="1" t="s">
        <v>1150</v>
      </c>
      <c r="I230" s="1"/>
      <c r="J230" s="1"/>
      <c r="K230" s="1" t="s">
        <v>4437</v>
      </c>
      <c r="L230" s="1" t="s">
        <v>3427</v>
      </c>
      <c r="M230" s="1" t="b">
        <v>0</v>
      </c>
      <c r="N230" s="1" t="s">
        <v>4659</v>
      </c>
      <c r="O230" s="1" t="s">
        <v>4660</v>
      </c>
      <c r="P230" s="1" t="s">
        <v>45</v>
      </c>
      <c r="Q230" s="1" t="s">
        <v>1103</v>
      </c>
      <c r="R230" s="1" t="b">
        <v>1</v>
      </c>
      <c r="S230" s="1" t="s">
        <v>4041</v>
      </c>
      <c r="T230" s="1" t="s">
        <v>1152</v>
      </c>
      <c r="U230" s="1" t="s">
        <v>699</v>
      </c>
      <c r="V230" s="1"/>
      <c r="W230" s="1" t="s">
        <v>4042</v>
      </c>
      <c r="X230" s="1">
        <v>1</v>
      </c>
    </row>
    <row r="231" spans="1:24" x14ac:dyDescent="0.35">
      <c r="A231" s="1" t="s">
        <v>40</v>
      </c>
      <c r="B231" s="1" t="s">
        <v>1099</v>
      </c>
      <c r="C231" s="1" t="s">
        <v>1155</v>
      </c>
      <c r="D231" s="1" t="s">
        <v>22</v>
      </c>
      <c r="E231" s="1"/>
      <c r="F231" s="1"/>
      <c r="G231" s="1" t="s">
        <v>4038</v>
      </c>
      <c r="H231" s="1" t="s">
        <v>1154</v>
      </c>
      <c r="I231" s="1"/>
      <c r="J231" s="1"/>
      <c r="K231" s="1" t="s">
        <v>4437</v>
      </c>
      <c r="L231" s="1" t="s">
        <v>3427</v>
      </c>
      <c r="M231" s="1" t="b">
        <v>0</v>
      </c>
      <c r="N231" s="1" t="s">
        <v>4661</v>
      </c>
      <c r="O231" s="1" t="s">
        <v>4662</v>
      </c>
      <c r="P231" s="1" t="s">
        <v>45</v>
      </c>
      <c r="Q231" s="1" t="s">
        <v>1103</v>
      </c>
      <c r="R231" s="1" t="b">
        <v>1</v>
      </c>
      <c r="S231" s="1" t="s">
        <v>4041</v>
      </c>
      <c r="T231" s="1" t="s">
        <v>1156</v>
      </c>
      <c r="U231" s="1" t="s">
        <v>699</v>
      </c>
      <c r="V231" s="1"/>
      <c r="W231" s="1" t="s">
        <v>4042</v>
      </c>
      <c r="X231" s="1">
        <v>1</v>
      </c>
    </row>
    <row r="232" spans="1:24" x14ac:dyDescent="0.35">
      <c r="A232" s="1" t="s">
        <v>40</v>
      </c>
      <c r="B232" s="1" t="s">
        <v>1099</v>
      </c>
      <c r="C232" s="1" t="s">
        <v>4663</v>
      </c>
      <c r="D232" s="1" t="s">
        <v>22</v>
      </c>
      <c r="E232" s="1"/>
      <c r="F232" s="1"/>
      <c r="G232" s="1" t="s">
        <v>2847</v>
      </c>
      <c r="H232" s="1" t="s">
        <v>4664</v>
      </c>
      <c r="I232" s="1"/>
      <c r="J232" s="1"/>
      <c r="K232" s="1" t="s">
        <v>4437</v>
      </c>
      <c r="L232" s="1" t="s">
        <v>3427</v>
      </c>
      <c r="M232" s="1" t="b">
        <v>0</v>
      </c>
      <c r="N232" s="1" t="s">
        <v>119</v>
      </c>
      <c r="O232" s="1" t="s">
        <v>4665</v>
      </c>
      <c r="P232" s="1" t="s">
        <v>45</v>
      </c>
      <c r="Q232" s="1" t="s">
        <v>1103</v>
      </c>
      <c r="R232" s="1" t="b">
        <v>1</v>
      </c>
      <c r="S232" s="1" t="s">
        <v>4041</v>
      </c>
      <c r="T232" s="1" t="s">
        <v>4666</v>
      </c>
      <c r="U232" s="1" t="s">
        <v>699</v>
      </c>
      <c r="V232" s="1"/>
      <c r="W232" s="1" t="s">
        <v>4042</v>
      </c>
      <c r="X232" s="1">
        <v>1</v>
      </c>
    </row>
    <row r="233" spans="1:24" x14ac:dyDescent="0.35">
      <c r="A233" s="1" t="s">
        <v>40</v>
      </c>
      <c r="B233" s="1" t="s">
        <v>1099</v>
      </c>
      <c r="C233" s="1" t="s">
        <v>4667</v>
      </c>
      <c r="D233" s="1" t="s">
        <v>22</v>
      </c>
      <c r="E233" s="1"/>
      <c r="F233" s="1"/>
      <c r="G233" s="1" t="s">
        <v>2847</v>
      </c>
      <c r="H233" s="1" t="s">
        <v>4668</v>
      </c>
      <c r="I233" s="1"/>
      <c r="J233" s="1"/>
      <c r="K233" s="1" t="s">
        <v>4437</v>
      </c>
      <c r="L233" s="1" t="s">
        <v>3427</v>
      </c>
      <c r="M233" s="1" t="b">
        <v>0</v>
      </c>
      <c r="N233" s="1" t="s">
        <v>119</v>
      </c>
      <c r="O233" s="1" t="s">
        <v>4669</v>
      </c>
      <c r="P233" s="1" t="s">
        <v>45</v>
      </c>
      <c r="Q233" s="1" t="s">
        <v>1103</v>
      </c>
      <c r="R233" s="1" t="b">
        <v>1</v>
      </c>
      <c r="S233" s="1" t="s">
        <v>4041</v>
      </c>
      <c r="T233" s="1" t="s">
        <v>4670</v>
      </c>
      <c r="U233" s="1" t="s">
        <v>720</v>
      </c>
      <c r="V233" s="1"/>
      <c r="W233" s="1" t="s">
        <v>4042</v>
      </c>
      <c r="X233" s="1">
        <v>1</v>
      </c>
    </row>
    <row r="234" spans="1:24" x14ac:dyDescent="0.35">
      <c r="A234" s="1" t="s">
        <v>40</v>
      </c>
      <c r="B234" s="1" t="s">
        <v>1099</v>
      </c>
      <c r="C234" s="1" t="s">
        <v>4671</v>
      </c>
      <c r="D234" s="1" t="s">
        <v>22</v>
      </c>
      <c r="E234" s="1"/>
      <c r="F234" s="1"/>
      <c r="G234" s="1" t="s">
        <v>2847</v>
      </c>
      <c r="H234" s="1" t="s">
        <v>4672</v>
      </c>
      <c r="I234" s="1"/>
      <c r="J234" s="1"/>
      <c r="K234" s="1" t="s">
        <v>4437</v>
      </c>
      <c r="L234" s="1" t="s">
        <v>3427</v>
      </c>
      <c r="M234" s="1" t="b">
        <v>0</v>
      </c>
      <c r="N234" s="1" t="s">
        <v>119</v>
      </c>
      <c r="O234" s="1" t="s">
        <v>4673</v>
      </c>
      <c r="P234" s="1" t="s">
        <v>45</v>
      </c>
      <c r="Q234" s="1" t="s">
        <v>1103</v>
      </c>
      <c r="R234" s="1" t="b">
        <v>1</v>
      </c>
      <c r="S234" s="1" t="s">
        <v>4041</v>
      </c>
      <c r="T234" s="1" t="s">
        <v>4674</v>
      </c>
      <c r="U234" s="1" t="s">
        <v>699</v>
      </c>
      <c r="V234" s="1"/>
      <c r="W234" s="1" t="s">
        <v>4042</v>
      </c>
      <c r="X234" s="1">
        <v>1</v>
      </c>
    </row>
    <row r="235" spans="1:24" x14ac:dyDescent="0.35">
      <c r="A235" s="1" t="s">
        <v>40</v>
      </c>
      <c r="B235" s="1" t="s">
        <v>1099</v>
      </c>
      <c r="C235" s="1" t="s">
        <v>4675</v>
      </c>
      <c r="D235" s="1" t="s">
        <v>22</v>
      </c>
      <c r="E235" s="1"/>
      <c r="F235" s="1"/>
      <c r="G235" s="1" t="s">
        <v>2847</v>
      </c>
      <c r="H235" s="1" t="s">
        <v>4676</v>
      </c>
      <c r="I235" s="1"/>
      <c r="J235" s="1"/>
      <c r="K235" s="1" t="s">
        <v>4437</v>
      </c>
      <c r="L235" s="1" t="s">
        <v>3427</v>
      </c>
      <c r="M235" s="1" t="b">
        <v>0</v>
      </c>
      <c r="N235" s="1" t="s">
        <v>119</v>
      </c>
      <c r="O235" s="1" t="s">
        <v>4677</v>
      </c>
      <c r="P235" s="1" t="s">
        <v>45</v>
      </c>
      <c r="Q235" s="1" t="s">
        <v>3860</v>
      </c>
      <c r="R235" s="1" t="b">
        <v>1</v>
      </c>
      <c r="S235" s="1" t="s">
        <v>4041</v>
      </c>
      <c r="T235" s="1" t="s">
        <v>4678</v>
      </c>
      <c r="U235" s="1" t="s">
        <v>720</v>
      </c>
      <c r="V235" s="1"/>
      <c r="W235" s="1" t="s">
        <v>4042</v>
      </c>
      <c r="X235" s="1">
        <v>1</v>
      </c>
    </row>
    <row r="236" spans="1:24" x14ac:dyDescent="0.35">
      <c r="A236" s="1" t="s">
        <v>40</v>
      </c>
      <c r="B236" s="1" t="s">
        <v>1099</v>
      </c>
      <c r="C236" s="1" t="s">
        <v>4679</v>
      </c>
      <c r="D236" s="1" t="s">
        <v>22</v>
      </c>
      <c r="E236" s="1"/>
      <c r="F236" s="1"/>
      <c r="G236" s="1" t="s">
        <v>2847</v>
      </c>
      <c r="H236" s="1" t="s">
        <v>4680</v>
      </c>
      <c r="I236" s="1"/>
      <c r="J236" s="1"/>
      <c r="K236" s="1" t="s">
        <v>4437</v>
      </c>
      <c r="L236" s="1" t="s">
        <v>3427</v>
      </c>
      <c r="M236" s="1" t="b">
        <v>0</v>
      </c>
      <c r="N236" s="1" t="s">
        <v>119</v>
      </c>
      <c r="O236" s="1" t="s">
        <v>4681</v>
      </c>
      <c r="P236" s="1" t="s">
        <v>45</v>
      </c>
      <c r="Q236" s="1" t="s">
        <v>1103</v>
      </c>
      <c r="R236" s="1" t="b">
        <v>1</v>
      </c>
      <c r="S236" s="1" t="s">
        <v>4041</v>
      </c>
      <c r="T236" s="1" t="s">
        <v>4682</v>
      </c>
      <c r="U236" s="1" t="s">
        <v>699</v>
      </c>
      <c r="V236" s="1"/>
      <c r="W236" s="1" t="s">
        <v>4042</v>
      </c>
      <c r="X236" s="1">
        <v>1</v>
      </c>
    </row>
    <row r="237" spans="1:24" x14ac:dyDescent="0.35">
      <c r="A237" s="1" t="s">
        <v>40</v>
      </c>
      <c r="B237" s="1" t="s">
        <v>1099</v>
      </c>
      <c r="C237" s="1" t="s">
        <v>4683</v>
      </c>
      <c r="D237" s="1" t="s">
        <v>22</v>
      </c>
      <c r="E237" s="1"/>
      <c r="F237" s="1"/>
      <c r="G237" s="1" t="s">
        <v>2847</v>
      </c>
      <c r="H237" s="1" t="s">
        <v>4684</v>
      </c>
      <c r="I237" s="1"/>
      <c r="J237" s="1"/>
      <c r="K237" s="1" t="s">
        <v>4437</v>
      </c>
      <c r="L237" s="1" t="s">
        <v>3427</v>
      </c>
      <c r="M237" s="1" t="b">
        <v>0</v>
      </c>
      <c r="N237" s="1" t="s">
        <v>119</v>
      </c>
      <c r="O237" s="1" t="s">
        <v>4685</v>
      </c>
      <c r="P237" s="1" t="s">
        <v>45</v>
      </c>
      <c r="Q237" s="1" t="s">
        <v>1103</v>
      </c>
      <c r="R237" s="1" t="b">
        <v>1</v>
      </c>
      <c r="S237" s="1" t="s">
        <v>4041</v>
      </c>
      <c r="T237" s="1" t="s">
        <v>4686</v>
      </c>
      <c r="U237" s="1" t="s">
        <v>699</v>
      </c>
      <c r="V237" s="1"/>
      <c r="W237" s="1" t="s">
        <v>4042</v>
      </c>
      <c r="X237" s="1">
        <v>1</v>
      </c>
    </row>
    <row r="238" spans="1:24" x14ac:dyDescent="0.35">
      <c r="A238" s="1" t="s">
        <v>40</v>
      </c>
      <c r="B238" s="1" t="s">
        <v>1099</v>
      </c>
      <c r="C238" s="1" t="s">
        <v>1253</v>
      </c>
      <c r="D238" s="1" t="s">
        <v>22</v>
      </c>
      <c r="E238" s="1"/>
      <c r="F238" s="1"/>
      <c r="G238" s="1" t="s">
        <v>4038</v>
      </c>
      <c r="H238" s="1" t="s">
        <v>1250</v>
      </c>
      <c r="I238" s="1" t="s">
        <v>1252</v>
      </c>
      <c r="J238" s="1"/>
      <c r="K238" s="1" t="s">
        <v>4437</v>
      </c>
      <c r="L238" s="1" t="s">
        <v>3427</v>
      </c>
      <c r="M238" s="1" t="b">
        <v>0</v>
      </c>
      <c r="N238" s="1" t="s">
        <v>4687</v>
      </c>
      <c r="O238" s="1" t="s">
        <v>4040</v>
      </c>
      <c r="P238" s="1" t="s">
        <v>45</v>
      </c>
      <c r="Q238" s="1" t="s">
        <v>1103</v>
      </c>
      <c r="R238" s="1" t="b">
        <v>1</v>
      </c>
      <c r="S238" s="1" t="s">
        <v>4041</v>
      </c>
      <c r="T238" s="1" t="s">
        <v>1254</v>
      </c>
      <c r="U238" s="1" t="s">
        <v>720</v>
      </c>
      <c r="V238" s="1"/>
      <c r="W238" s="1" t="s">
        <v>4042</v>
      </c>
      <c r="X238" s="1">
        <v>1</v>
      </c>
    </row>
    <row r="239" spans="1:24" x14ac:dyDescent="0.35">
      <c r="A239" s="1" t="s">
        <v>40</v>
      </c>
      <c r="B239" s="1" t="s">
        <v>1099</v>
      </c>
      <c r="C239" s="1" t="s">
        <v>1259</v>
      </c>
      <c r="D239" s="1" t="s">
        <v>22</v>
      </c>
      <c r="E239" s="1"/>
      <c r="F239" s="1"/>
      <c r="G239" s="1" t="s">
        <v>4038</v>
      </c>
      <c r="H239" s="1" t="s">
        <v>1257</v>
      </c>
      <c r="I239" s="1" t="s">
        <v>1258</v>
      </c>
      <c r="J239" s="1"/>
      <c r="K239" s="1"/>
      <c r="L239" s="1" t="s">
        <v>3427</v>
      </c>
      <c r="M239" s="1" t="b">
        <v>0</v>
      </c>
      <c r="N239" s="1" t="s">
        <v>4688</v>
      </c>
      <c r="O239" s="1" t="s">
        <v>4040</v>
      </c>
      <c r="P239" s="1" t="s">
        <v>45</v>
      </c>
      <c r="Q239" s="1" t="s">
        <v>1103</v>
      </c>
      <c r="R239" s="1" t="b">
        <v>1</v>
      </c>
      <c r="S239" s="1" t="s">
        <v>4041</v>
      </c>
      <c r="T239" s="1" t="s">
        <v>1260</v>
      </c>
      <c r="U239" s="1" t="s">
        <v>699</v>
      </c>
      <c r="V239" s="1"/>
      <c r="W239" s="1" t="s">
        <v>4042</v>
      </c>
      <c r="X239" s="1">
        <v>1</v>
      </c>
    </row>
    <row r="240" spans="1:24" x14ac:dyDescent="0.35">
      <c r="A240" s="1" t="s">
        <v>40</v>
      </c>
      <c r="B240" s="1" t="s">
        <v>1099</v>
      </c>
      <c r="C240" s="1" t="s">
        <v>4689</v>
      </c>
      <c r="D240" s="1" t="s">
        <v>22</v>
      </c>
      <c r="E240" s="1"/>
      <c r="F240" s="1"/>
      <c r="G240" s="1" t="s">
        <v>4052</v>
      </c>
      <c r="H240" s="1" t="s">
        <v>688</v>
      </c>
      <c r="I240" s="1"/>
      <c r="J240" s="1"/>
      <c r="K240" s="1"/>
      <c r="L240" s="1" t="s">
        <v>3427</v>
      </c>
      <c r="M240" s="1" t="b">
        <v>0</v>
      </c>
      <c r="N240" s="1" t="s">
        <v>4690</v>
      </c>
      <c r="O240" s="1" t="s">
        <v>4040</v>
      </c>
      <c r="P240" s="1" t="s">
        <v>1236</v>
      </c>
      <c r="Q240" s="1" t="s">
        <v>1237</v>
      </c>
      <c r="R240" s="1" t="b">
        <v>1</v>
      </c>
      <c r="S240" s="1" t="s">
        <v>4041</v>
      </c>
      <c r="T240" s="1" t="s">
        <v>4691</v>
      </c>
      <c r="U240" s="1" t="s">
        <v>720</v>
      </c>
      <c r="V240" s="1"/>
      <c r="W240" s="1" t="s">
        <v>4042</v>
      </c>
      <c r="X240" s="1">
        <v>1</v>
      </c>
    </row>
    <row r="241" spans="1:24" x14ac:dyDescent="0.35">
      <c r="A241" s="1" t="s">
        <v>40</v>
      </c>
      <c r="B241" s="1" t="s">
        <v>1099</v>
      </c>
      <c r="C241" s="1" t="s">
        <v>1265</v>
      </c>
      <c r="D241" s="1" t="s">
        <v>22</v>
      </c>
      <c r="E241" s="1"/>
      <c r="F241" s="1"/>
      <c r="G241" s="1" t="s">
        <v>4038</v>
      </c>
      <c r="H241" s="1" t="s">
        <v>1263</v>
      </c>
      <c r="I241" s="1"/>
      <c r="J241" s="1"/>
      <c r="K241" s="1" t="s">
        <v>4437</v>
      </c>
      <c r="L241" s="1" t="s">
        <v>4043</v>
      </c>
      <c r="M241" s="1" t="b">
        <v>0</v>
      </c>
      <c r="N241" s="1" t="s">
        <v>4692</v>
      </c>
      <c r="O241" s="1" t="s">
        <v>4040</v>
      </c>
      <c r="P241" s="1" t="s">
        <v>45</v>
      </c>
      <c r="Q241" s="1" t="s">
        <v>1103</v>
      </c>
      <c r="R241" s="1" t="b">
        <v>1</v>
      </c>
      <c r="S241" s="1" t="s">
        <v>4041</v>
      </c>
      <c r="T241" s="1" t="s">
        <v>1266</v>
      </c>
      <c r="U241" s="1" t="s">
        <v>720</v>
      </c>
      <c r="V241" s="1"/>
      <c r="W241" s="1" t="s">
        <v>4042</v>
      </c>
      <c r="X241" s="1">
        <v>1</v>
      </c>
    </row>
    <row r="242" spans="1:24" x14ac:dyDescent="0.35">
      <c r="A242" s="1" t="s">
        <v>40</v>
      </c>
      <c r="B242" s="1" t="s">
        <v>1099</v>
      </c>
      <c r="C242" s="1" t="s">
        <v>1282</v>
      </c>
      <c r="D242" s="1" t="s">
        <v>22</v>
      </c>
      <c r="E242" s="1"/>
      <c r="F242" s="1"/>
      <c r="G242" s="1" t="s">
        <v>4038</v>
      </c>
      <c r="H242" s="1" t="s">
        <v>1280</v>
      </c>
      <c r="I242" s="1"/>
      <c r="J242" s="1" t="s">
        <v>4693</v>
      </c>
      <c r="K242" s="1"/>
      <c r="L242" s="1" t="s">
        <v>3427</v>
      </c>
      <c r="M242" s="1" t="b">
        <v>0</v>
      </c>
      <c r="N242" s="1" t="s">
        <v>4694</v>
      </c>
      <c r="O242" s="1" t="s">
        <v>4040</v>
      </c>
      <c r="P242" s="1" t="s">
        <v>45</v>
      </c>
      <c r="Q242" s="1" t="s">
        <v>1103</v>
      </c>
      <c r="R242" s="1" t="b">
        <v>1</v>
      </c>
      <c r="S242" s="1" t="s">
        <v>4041</v>
      </c>
      <c r="T242" s="1" t="s">
        <v>1283</v>
      </c>
      <c r="U242" s="1" t="s">
        <v>720</v>
      </c>
      <c r="V242" s="1"/>
      <c r="W242" s="1" t="s">
        <v>4042</v>
      </c>
      <c r="X242" s="1">
        <v>1</v>
      </c>
    </row>
    <row r="243" spans="1:24" x14ac:dyDescent="0.35">
      <c r="A243" s="1" t="s">
        <v>40</v>
      </c>
      <c r="B243" s="1" t="s">
        <v>1099</v>
      </c>
      <c r="C243" s="1" t="s">
        <v>1287</v>
      </c>
      <c r="D243" s="1" t="s">
        <v>22</v>
      </c>
      <c r="E243" s="1"/>
      <c r="F243" s="1"/>
      <c r="G243" s="1" t="s">
        <v>4038</v>
      </c>
      <c r="H243" s="1" t="s">
        <v>1286</v>
      </c>
      <c r="I243" s="1"/>
      <c r="J243" s="1" t="s">
        <v>4693</v>
      </c>
      <c r="K243" s="1"/>
      <c r="L243" s="1" t="s">
        <v>3427</v>
      </c>
      <c r="M243" s="1" t="b">
        <v>0</v>
      </c>
      <c r="N243" s="1" t="s">
        <v>4695</v>
      </c>
      <c r="O243" s="1" t="s">
        <v>4040</v>
      </c>
      <c r="P243" s="1" t="s">
        <v>45</v>
      </c>
      <c r="Q243" s="1" t="s">
        <v>1103</v>
      </c>
      <c r="R243" s="1" t="b">
        <v>1</v>
      </c>
      <c r="S243" s="1" t="s">
        <v>4041</v>
      </c>
      <c r="T243" s="1" t="s">
        <v>1288</v>
      </c>
      <c r="U243" s="1" t="s">
        <v>720</v>
      </c>
      <c r="V243" s="1"/>
      <c r="W243" s="1" t="s">
        <v>4042</v>
      </c>
      <c r="X243" s="1">
        <v>1</v>
      </c>
    </row>
    <row r="244" spans="1:24" x14ac:dyDescent="0.35">
      <c r="A244" s="1" t="s">
        <v>40</v>
      </c>
      <c r="B244" s="1" t="s">
        <v>1099</v>
      </c>
      <c r="C244" s="1" t="s">
        <v>1298</v>
      </c>
      <c r="D244" s="1" t="s">
        <v>22</v>
      </c>
      <c r="E244" s="1"/>
      <c r="F244" s="1"/>
      <c r="G244" s="1" t="s">
        <v>4038</v>
      </c>
      <c r="H244" s="1" t="s">
        <v>1297</v>
      </c>
      <c r="I244" s="1"/>
      <c r="J244" s="1" t="s">
        <v>4693</v>
      </c>
      <c r="K244" s="1"/>
      <c r="L244" s="1" t="s">
        <v>3427</v>
      </c>
      <c r="M244" s="1" t="b">
        <v>0</v>
      </c>
      <c r="N244" s="1" t="s">
        <v>4696</v>
      </c>
      <c r="O244" s="1" t="s">
        <v>4040</v>
      </c>
      <c r="P244" s="1" t="s">
        <v>45</v>
      </c>
      <c r="Q244" s="1" t="s">
        <v>1103</v>
      </c>
      <c r="R244" s="1" t="b">
        <v>1</v>
      </c>
      <c r="S244" s="1" t="s">
        <v>4041</v>
      </c>
      <c r="T244" s="1" t="s">
        <v>1299</v>
      </c>
      <c r="U244" s="1" t="s">
        <v>720</v>
      </c>
      <c r="V244" s="1"/>
      <c r="W244" s="1" t="s">
        <v>4042</v>
      </c>
      <c r="X244" s="1">
        <v>1</v>
      </c>
    </row>
    <row r="245" spans="1:24" x14ac:dyDescent="0.35">
      <c r="A245" s="1" t="s">
        <v>40</v>
      </c>
      <c r="B245" s="1" t="s">
        <v>1099</v>
      </c>
      <c r="C245" s="1" t="s">
        <v>1302</v>
      </c>
      <c r="D245" s="1" t="s">
        <v>22</v>
      </c>
      <c r="E245" s="1"/>
      <c r="F245" s="1"/>
      <c r="G245" s="1" t="s">
        <v>4038</v>
      </c>
      <c r="H245" s="1" t="s">
        <v>1301</v>
      </c>
      <c r="I245" s="1"/>
      <c r="J245" s="1" t="s">
        <v>4693</v>
      </c>
      <c r="K245" s="1"/>
      <c r="L245" s="1" t="s">
        <v>3427</v>
      </c>
      <c r="M245" s="1" t="b">
        <v>0</v>
      </c>
      <c r="N245" s="1" t="s">
        <v>4697</v>
      </c>
      <c r="O245" s="1" t="s">
        <v>4040</v>
      </c>
      <c r="P245" s="1" t="s">
        <v>45</v>
      </c>
      <c r="Q245" s="1" t="s">
        <v>1103</v>
      </c>
      <c r="R245" s="1" t="b">
        <v>1</v>
      </c>
      <c r="S245" s="1" t="s">
        <v>4041</v>
      </c>
      <c r="T245" s="1" t="s">
        <v>1303</v>
      </c>
      <c r="U245" s="1" t="s">
        <v>720</v>
      </c>
      <c r="V245" s="1"/>
      <c r="W245" s="1" t="s">
        <v>4042</v>
      </c>
      <c r="X245" s="1">
        <v>1</v>
      </c>
    </row>
    <row r="246" spans="1:24" x14ac:dyDescent="0.35">
      <c r="A246" s="1" t="s">
        <v>40</v>
      </c>
      <c r="B246" s="1" t="s">
        <v>1099</v>
      </c>
      <c r="C246" s="1" t="s">
        <v>1319</v>
      </c>
      <c r="D246" s="1" t="s">
        <v>22</v>
      </c>
      <c r="E246" s="1"/>
      <c r="F246" s="1"/>
      <c r="G246" s="1" t="s">
        <v>4038</v>
      </c>
      <c r="H246" s="1" t="s">
        <v>1318</v>
      </c>
      <c r="I246" s="1"/>
      <c r="J246" s="1" t="s">
        <v>4693</v>
      </c>
      <c r="K246" s="1"/>
      <c r="L246" s="1" t="s">
        <v>3427</v>
      </c>
      <c r="M246" s="1" t="b">
        <v>0</v>
      </c>
      <c r="N246" s="1" t="s">
        <v>4698</v>
      </c>
      <c r="O246" s="1" t="s">
        <v>4040</v>
      </c>
      <c r="P246" s="1" t="s">
        <v>45</v>
      </c>
      <c r="Q246" s="1" t="s">
        <v>1103</v>
      </c>
      <c r="R246" s="1" t="b">
        <v>1</v>
      </c>
      <c r="S246" s="1" t="s">
        <v>4041</v>
      </c>
      <c r="T246" s="1" t="s">
        <v>1320</v>
      </c>
      <c r="U246" s="1" t="s">
        <v>720</v>
      </c>
      <c r="V246" s="1"/>
      <c r="W246" s="1" t="s">
        <v>4042</v>
      </c>
      <c r="X246" s="1">
        <v>1</v>
      </c>
    </row>
    <row r="247" spans="1:24" x14ac:dyDescent="0.35">
      <c r="A247" s="1" t="s">
        <v>40</v>
      </c>
      <c r="B247" s="1" t="s">
        <v>1099</v>
      </c>
      <c r="C247" s="1" t="s">
        <v>1323</v>
      </c>
      <c r="D247" s="1" t="s">
        <v>22</v>
      </c>
      <c r="E247" s="1"/>
      <c r="F247" s="1"/>
      <c r="G247" s="1" t="s">
        <v>4038</v>
      </c>
      <c r="H247" s="1" t="s">
        <v>1322</v>
      </c>
      <c r="I247" s="1"/>
      <c r="J247" s="1" t="s">
        <v>4693</v>
      </c>
      <c r="K247" s="1"/>
      <c r="L247" s="1" t="s">
        <v>3427</v>
      </c>
      <c r="M247" s="1" t="b">
        <v>0</v>
      </c>
      <c r="N247" s="1" t="s">
        <v>4699</v>
      </c>
      <c r="O247" s="1" t="s">
        <v>4040</v>
      </c>
      <c r="P247" s="1" t="s">
        <v>45</v>
      </c>
      <c r="Q247" s="1" t="s">
        <v>1103</v>
      </c>
      <c r="R247" s="1" t="b">
        <v>1</v>
      </c>
      <c r="S247" s="1" t="s">
        <v>4041</v>
      </c>
      <c r="T247" s="1" t="s">
        <v>1324</v>
      </c>
      <c r="U247" s="1" t="s">
        <v>720</v>
      </c>
      <c r="V247" s="1"/>
      <c r="W247" s="1" t="s">
        <v>4042</v>
      </c>
      <c r="X247" s="1">
        <v>1</v>
      </c>
    </row>
    <row r="248" spans="1:24" x14ac:dyDescent="0.35">
      <c r="A248" s="1" t="s">
        <v>40</v>
      </c>
      <c r="B248" s="1" t="s">
        <v>3682</v>
      </c>
      <c r="C248" s="1" t="s">
        <v>4700</v>
      </c>
      <c r="D248" s="1" t="s">
        <v>86</v>
      </c>
      <c r="E248" s="1"/>
      <c r="F248" s="1"/>
      <c r="G248" s="1" t="s">
        <v>4052</v>
      </c>
      <c r="H248" s="1" t="s">
        <v>688</v>
      </c>
      <c r="I248" s="1"/>
      <c r="J248" s="1"/>
      <c r="K248" s="1"/>
      <c r="L248" s="1" t="s">
        <v>3427</v>
      </c>
      <c r="M248" s="1" t="b">
        <v>0</v>
      </c>
      <c r="N248" s="1" t="s">
        <v>4701</v>
      </c>
      <c r="O248" s="1" t="s">
        <v>4040</v>
      </c>
      <c r="P248" s="1" t="s">
        <v>2921</v>
      </c>
      <c r="Q248" s="1" t="s">
        <v>3894</v>
      </c>
      <c r="R248" s="1" t="b">
        <v>1</v>
      </c>
      <c r="S248" s="1" t="s">
        <v>4041</v>
      </c>
      <c r="T248" s="1" t="s">
        <v>4702</v>
      </c>
      <c r="U248" s="1" t="s">
        <v>720</v>
      </c>
      <c r="V248" s="1"/>
      <c r="W248" s="1" t="s">
        <v>4042</v>
      </c>
      <c r="X248" s="1">
        <v>1</v>
      </c>
    </row>
    <row r="249" spans="1:24" x14ac:dyDescent="0.35">
      <c r="A249" s="1" t="s">
        <v>40</v>
      </c>
      <c r="B249" s="1" t="s">
        <v>3581</v>
      </c>
      <c r="C249" s="1" t="s">
        <v>4703</v>
      </c>
      <c r="D249" s="1" t="s">
        <v>22</v>
      </c>
      <c r="E249" s="1"/>
      <c r="F249" s="1"/>
      <c r="G249" s="1" t="s">
        <v>2847</v>
      </c>
      <c r="H249" s="1" t="s">
        <v>4704</v>
      </c>
      <c r="I249" s="1"/>
      <c r="J249" s="1"/>
      <c r="K249" s="1" t="s">
        <v>4437</v>
      </c>
      <c r="L249" s="1" t="s">
        <v>3427</v>
      </c>
      <c r="M249" s="1" t="b">
        <v>0</v>
      </c>
      <c r="N249" s="1" t="s">
        <v>119</v>
      </c>
      <c r="O249" s="1" t="s">
        <v>4705</v>
      </c>
      <c r="P249" s="1" t="s">
        <v>45</v>
      </c>
      <c r="Q249" s="1" t="s">
        <v>3843</v>
      </c>
      <c r="R249" s="1" t="b">
        <v>1</v>
      </c>
      <c r="S249" s="1" t="s">
        <v>4041</v>
      </c>
      <c r="T249" s="1" t="s">
        <v>4706</v>
      </c>
      <c r="U249" s="1" t="s">
        <v>720</v>
      </c>
      <c r="V249" s="1"/>
      <c r="W249" s="1" t="s">
        <v>4042</v>
      </c>
      <c r="X249" s="1">
        <v>1</v>
      </c>
    </row>
    <row r="250" spans="1:24" x14ac:dyDescent="0.35">
      <c r="A250" s="1" t="s">
        <v>40</v>
      </c>
      <c r="B250" s="1" t="s">
        <v>3581</v>
      </c>
      <c r="C250" s="1" t="s">
        <v>4707</v>
      </c>
      <c r="D250" s="1" t="s">
        <v>22</v>
      </c>
      <c r="E250" s="1"/>
      <c r="F250" s="1"/>
      <c r="G250" s="1" t="s">
        <v>2847</v>
      </c>
      <c r="H250" s="1" t="s">
        <v>4422</v>
      </c>
      <c r="I250" s="1"/>
      <c r="J250" s="1"/>
      <c r="K250" s="1" t="s">
        <v>4437</v>
      </c>
      <c r="L250" s="1" t="s">
        <v>3427</v>
      </c>
      <c r="M250" s="1" t="b">
        <v>0</v>
      </c>
      <c r="N250" s="1" t="s">
        <v>119</v>
      </c>
      <c r="O250" s="1" t="s">
        <v>4708</v>
      </c>
      <c r="P250" s="1" t="s">
        <v>45</v>
      </c>
      <c r="Q250" s="1" t="s">
        <v>3864</v>
      </c>
      <c r="R250" s="1" t="b">
        <v>1</v>
      </c>
      <c r="S250" s="1" t="s">
        <v>4041</v>
      </c>
      <c r="T250" s="1" t="s">
        <v>4709</v>
      </c>
      <c r="U250" s="1" t="s">
        <v>720</v>
      </c>
      <c r="V250" s="1"/>
      <c r="W250" s="1" t="s">
        <v>4042</v>
      </c>
      <c r="X250" s="1">
        <v>1</v>
      </c>
    </row>
    <row r="251" spans="1:24" x14ac:dyDescent="0.35">
      <c r="A251" s="1" t="s">
        <v>40</v>
      </c>
      <c r="B251" s="1" t="s">
        <v>3581</v>
      </c>
      <c r="C251" s="1" t="s">
        <v>4707</v>
      </c>
      <c r="D251" s="1" t="s">
        <v>22</v>
      </c>
      <c r="E251" s="1"/>
      <c r="F251" s="1"/>
      <c r="G251" s="1" t="s">
        <v>2847</v>
      </c>
      <c r="H251" s="1" t="s">
        <v>4422</v>
      </c>
      <c r="I251" s="1"/>
      <c r="J251" s="1"/>
      <c r="K251" s="1" t="s">
        <v>4437</v>
      </c>
      <c r="L251" s="1" t="s">
        <v>3427</v>
      </c>
      <c r="M251" s="1" t="b">
        <v>0</v>
      </c>
      <c r="N251" s="1" t="s">
        <v>119</v>
      </c>
      <c r="O251" s="1" t="s">
        <v>4710</v>
      </c>
      <c r="P251" s="1" t="s">
        <v>45</v>
      </c>
      <c r="Q251" s="1" t="s">
        <v>3864</v>
      </c>
      <c r="R251" s="1" t="b">
        <v>0</v>
      </c>
      <c r="S251" s="1" t="s">
        <v>4041</v>
      </c>
      <c r="T251" s="1" t="s">
        <v>4711</v>
      </c>
      <c r="U251" s="1" t="s">
        <v>720</v>
      </c>
      <c r="V251" s="1"/>
      <c r="W251" s="1" t="s">
        <v>4042</v>
      </c>
      <c r="X251" s="1">
        <v>0</v>
      </c>
    </row>
    <row r="252" spans="1:24" x14ac:dyDescent="0.35">
      <c r="A252" s="1" t="s">
        <v>40</v>
      </c>
      <c r="B252" s="1" t="s">
        <v>3576</v>
      </c>
      <c r="C252" s="1" t="s">
        <v>4712</v>
      </c>
      <c r="D252" s="1" t="s">
        <v>22</v>
      </c>
      <c r="E252" s="1"/>
      <c r="F252" s="1"/>
      <c r="G252" s="1" t="s">
        <v>2847</v>
      </c>
      <c r="H252" s="1" t="s">
        <v>4414</v>
      </c>
      <c r="I252" s="1"/>
      <c r="J252" s="1"/>
      <c r="K252" s="1" t="s">
        <v>4437</v>
      </c>
      <c r="L252" s="1" t="s">
        <v>3427</v>
      </c>
      <c r="M252" s="1" t="b">
        <v>0</v>
      </c>
      <c r="N252" s="1" t="s">
        <v>119</v>
      </c>
      <c r="O252" s="1" t="s">
        <v>4713</v>
      </c>
      <c r="P252" s="1" t="s">
        <v>45</v>
      </c>
      <c r="Q252" s="1" t="s">
        <v>3864</v>
      </c>
      <c r="R252" s="1" t="b">
        <v>1</v>
      </c>
      <c r="S252" s="1" t="s">
        <v>4041</v>
      </c>
      <c r="T252" s="1" t="s">
        <v>4714</v>
      </c>
      <c r="U252" s="1" t="s">
        <v>720</v>
      </c>
      <c r="V252" s="1"/>
      <c r="W252" s="1" t="s">
        <v>4042</v>
      </c>
      <c r="X252" s="1">
        <v>1</v>
      </c>
    </row>
    <row r="253" spans="1:24" x14ac:dyDescent="0.35">
      <c r="A253" s="1" t="s">
        <v>40</v>
      </c>
      <c r="B253" s="1" t="s">
        <v>50</v>
      </c>
      <c r="C253" s="1" t="s">
        <v>4715</v>
      </c>
      <c r="D253" s="1" t="s">
        <v>22</v>
      </c>
      <c r="E253" s="1"/>
      <c r="F253" s="1"/>
      <c r="G253" s="1" t="s">
        <v>2847</v>
      </c>
      <c r="H253" s="1" t="s">
        <v>4716</v>
      </c>
      <c r="I253" s="1"/>
      <c r="J253" s="1"/>
      <c r="K253" s="1" t="s">
        <v>4437</v>
      </c>
      <c r="L253" s="1" t="s">
        <v>3427</v>
      </c>
      <c r="M253" s="1" t="b">
        <v>0</v>
      </c>
      <c r="N253" s="1" t="s">
        <v>119</v>
      </c>
      <c r="O253" s="1" t="s">
        <v>4717</v>
      </c>
      <c r="P253" s="1" t="s">
        <v>45</v>
      </c>
      <c r="Q253" s="1" t="s">
        <v>3930</v>
      </c>
      <c r="R253" s="1" t="b">
        <v>1</v>
      </c>
      <c r="S253" s="1" t="s">
        <v>4041</v>
      </c>
      <c r="T253" s="1" t="s">
        <v>4718</v>
      </c>
      <c r="U253" s="1" t="s">
        <v>720</v>
      </c>
      <c r="V253" s="1"/>
      <c r="W253" s="1" t="s">
        <v>4042</v>
      </c>
      <c r="X253" s="1">
        <v>1</v>
      </c>
    </row>
    <row r="254" spans="1:24" x14ac:dyDescent="0.35">
      <c r="A254" s="1" t="s">
        <v>40</v>
      </c>
      <c r="B254" s="1" t="s">
        <v>52</v>
      </c>
      <c r="C254" s="1" t="s">
        <v>1165</v>
      </c>
      <c r="D254" s="1" t="s">
        <v>22</v>
      </c>
      <c r="E254" s="1"/>
      <c r="F254" s="1"/>
      <c r="G254" s="1" t="s">
        <v>4038</v>
      </c>
      <c r="H254" s="1" t="s">
        <v>1158</v>
      </c>
      <c r="I254" s="1"/>
      <c r="J254" s="1"/>
      <c r="K254" s="1" t="s">
        <v>4437</v>
      </c>
      <c r="L254" s="1" t="s">
        <v>4043</v>
      </c>
      <c r="M254" s="1" t="b">
        <v>0</v>
      </c>
      <c r="N254" s="1" t="s">
        <v>4719</v>
      </c>
      <c r="O254" s="1" t="s">
        <v>4720</v>
      </c>
      <c r="P254" s="1" t="s">
        <v>45</v>
      </c>
      <c r="Q254" s="1" t="s">
        <v>54</v>
      </c>
      <c r="R254" s="1" t="b">
        <v>1</v>
      </c>
      <c r="S254" s="1" t="s">
        <v>4041</v>
      </c>
      <c r="T254" s="1" t="s">
        <v>1166</v>
      </c>
      <c r="U254" s="1" t="s">
        <v>720</v>
      </c>
      <c r="V254" s="1"/>
      <c r="W254" s="1" t="s">
        <v>4042</v>
      </c>
      <c r="X254" s="1">
        <v>1</v>
      </c>
    </row>
    <row r="255" spans="1:24" x14ac:dyDescent="0.35">
      <c r="A255" s="1" t="s">
        <v>40</v>
      </c>
      <c r="B255" s="1" t="s">
        <v>52</v>
      </c>
      <c r="C255" s="1" t="s">
        <v>1161</v>
      </c>
      <c r="D255" s="1" t="s">
        <v>22</v>
      </c>
      <c r="E255" s="1"/>
      <c r="F255" s="1"/>
      <c r="G255" s="1" t="s">
        <v>4038</v>
      </c>
      <c r="H255" s="1" t="s">
        <v>1158</v>
      </c>
      <c r="I255" s="1"/>
      <c r="J255" s="1"/>
      <c r="K255" s="1" t="s">
        <v>4437</v>
      </c>
      <c r="L255" s="1" t="s">
        <v>4043</v>
      </c>
      <c r="M255" s="1" t="b">
        <v>0</v>
      </c>
      <c r="N255" s="1" t="s">
        <v>4721</v>
      </c>
      <c r="O255" s="1" t="s">
        <v>4720</v>
      </c>
      <c r="P255" s="1" t="s">
        <v>45</v>
      </c>
      <c r="Q255" s="1" t="s">
        <v>55</v>
      </c>
      <c r="R255" s="1" t="b">
        <v>1</v>
      </c>
      <c r="S255" s="1" t="s">
        <v>4041</v>
      </c>
      <c r="T255" s="1" t="s">
        <v>1162</v>
      </c>
      <c r="U255" s="1" t="s">
        <v>720</v>
      </c>
      <c r="V255" s="1" t="s">
        <v>1163</v>
      </c>
      <c r="W255" s="1" t="s">
        <v>4722</v>
      </c>
      <c r="X255" s="1">
        <v>1</v>
      </c>
    </row>
    <row r="256" spans="1:24" x14ac:dyDescent="0.35">
      <c r="A256" s="1" t="s">
        <v>40</v>
      </c>
      <c r="B256" s="1" t="s">
        <v>52</v>
      </c>
      <c r="C256" s="1" t="s">
        <v>1172</v>
      </c>
      <c r="D256" s="1" t="s">
        <v>22</v>
      </c>
      <c r="E256" s="1"/>
      <c r="F256" s="1"/>
      <c r="G256" s="1" t="s">
        <v>4038</v>
      </c>
      <c r="H256" s="1" t="s">
        <v>1167</v>
      </c>
      <c r="I256" s="1"/>
      <c r="J256" s="1"/>
      <c r="K256" s="1" t="s">
        <v>4437</v>
      </c>
      <c r="L256" s="1" t="s">
        <v>4043</v>
      </c>
      <c r="M256" s="1" t="b">
        <v>0</v>
      </c>
      <c r="N256" s="1" t="s">
        <v>4723</v>
      </c>
      <c r="O256" s="1" t="s">
        <v>4720</v>
      </c>
      <c r="P256" s="1" t="s">
        <v>45</v>
      </c>
      <c r="Q256" s="1" t="s">
        <v>54</v>
      </c>
      <c r="R256" s="1" t="b">
        <v>1</v>
      </c>
      <c r="S256" s="1" t="s">
        <v>4041</v>
      </c>
      <c r="T256" s="1" t="s">
        <v>1173</v>
      </c>
      <c r="U256" s="1" t="s">
        <v>720</v>
      </c>
      <c r="V256" s="1"/>
      <c r="W256" s="1" t="s">
        <v>4042</v>
      </c>
      <c r="X256" s="1">
        <v>1</v>
      </c>
    </row>
    <row r="257" spans="1:24" x14ac:dyDescent="0.35">
      <c r="A257" s="1" t="s">
        <v>40</v>
      </c>
      <c r="B257" s="1" t="s">
        <v>52</v>
      </c>
      <c r="C257" s="1" t="s">
        <v>1168</v>
      </c>
      <c r="D257" s="1" t="s">
        <v>22</v>
      </c>
      <c r="E257" s="1"/>
      <c r="F257" s="1"/>
      <c r="G257" s="1" t="s">
        <v>4038</v>
      </c>
      <c r="H257" s="1" t="s">
        <v>1167</v>
      </c>
      <c r="I257" s="1"/>
      <c r="J257" s="1"/>
      <c r="K257" s="1" t="s">
        <v>4437</v>
      </c>
      <c r="L257" s="1" t="s">
        <v>4043</v>
      </c>
      <c r="M257" s="1" t="b">
        <v>0</v>
      </c>
      <c r="N257" s="1" t="s">
        <v>4724</v>
      </c>
      <c r="O257" s="1" t="s">
        <v>4720</v>
      </c>
      <c r="P257" s="1" t="s">
        <v>45</v>
      </c>
      <c r="Q257" s="1" t="s">
        <v>55</v>
      </c>
      <c r="R257" s="1" t="b">
        <v>1</v>
      </c>
      <c r="S257" s="1" t="s">
        <v>4041</v>
      </c>
      <c r="T257" s="1" t="s">
        <v>1169</v>
      </c>
      <c r="U257" s="1" t="s">
        <v>720</v>
      </c>
      <c r="V257" s="1" t="s">
        <v>1170</v>
      </c>
      <c r="W257" s="1" t="s">
        <v>4725</v>
      </c>
      <c r="X257" s="1">
        <v>1</v>
      </c>
    </row>
    <row r="258" spans="1:24" x14ac:dyDescent="0.35">
      <c r="A258" s="1" t="s">
        <v>40</v>
      </c>
      <c r="B258" s="1" t="s">
        <v>52</v>
      </c>
      <c r="C258" s="1" t="s">
        <v>1330</v>
      </c>
      <c r="D258" s="1" t="s">
        <v>22</v>
      </c>
      <c r="E258" s="1"/>
      <c r="F258" s="1"/>
      <c r="G258" s="1" t="s">
        <v>4038</v>
      </c>
      <c r="H258" s="1" t="s">
        <v>1326</v>
      </c>
      <c r="I258" s="1"/>
      <c r="J258" s="1"/>
      <c r="K258" s="1" t="s">
        <v>4437</v>
      </c>
      <c r="L258" s="1" t="s">
        <v>4043</v>
      </c>
      <c r="M258" s="1" t="b">
        <v>0</v>
      </c>
      <c r="N258" s="1" t="s">
        <v>4726</v>
      </c>
      <c r="O258" s="1" t="s">
        <v>4720</v>
      </c>
      <c r="P258" s="1" t="s">
        <v>45</v>
      </c>
      <c r="Q258" s="1" t="s">
        <v>54</v>
      </c>
      <c r="R258" s="1" t="b">
        <v>1</v>
      </c>
      <c r="S258" s="1" t="s">
        <v>4041</v>
      </c>
      <c r="T258" s="1" t="s">
        <v>1331</v>
      </c>
      <c r="U258" s="1" t="s">
        <v>720</v>
      </c>
      <c r="V258" s="1"/>
      <c r="W258" s="1" t="s">
        <v>4042</v>
      </c>
      <c r="X258" s="1">
        <v>1</v>
      </c>
    </row>
    <row r="259" spans="1:24" x14ac:dyDescent="0.35">
      <c r="A259" s="1" t="s">
        <v>40</v>
      </c>
      <c r="B259" s="1" t="s">
        <v>52</v>
      </c>
      <c r="C259" s="1" t="s">
        <v>1327</v>
      </c>
      <c r="D259" s="1" t="s">
        <v>22</v>
      </c>
      <c r="E259" s="1"/>
      <c r="F259" s="1"/>
      <c r="G259" s="1" t="s">
        <v>4038</v>
      </c>
      <c r="H259" s="1" t="s">
        <v>1326</v>
      </c>
      <c r="I259" s="1"/>
      <c r="J259" s="1"/>
      <c r="K259" s="1" t="s">
        <v>4437</v>
      </c>
      <c r="L259" s="1" t="s">
        <v>4043</v>
      </c>
      <c r="M259" s="1" t="b">
        <v>0</v>
      </c>
      <c r="N259" s="1" t="s">
        <v>4727</v>
      </c>
      <c r="O259" s="1" t="s">
        <v>4720</v>
      </c>
      <c r="P259" s="1" t="s">
        <v>45</v>
      </c>
      <c r="Q259" s="1" t="s">
        <v>55</v>
      </c>
      <c r="R259" s="1" t="b">
        <v>1</v>
      </c>
      <c r="S259" s="1" t="s">
        <v>4041</v>
      </c>
      <c r="T259" s="1" t="s">
        <v>1328</v>
      </c>
      <c r="U259" s="1" t="s">
        <v>720</v>
      </c>
      <c r="V259" s="1" t="s">
        <v>1329</v>
      </c>
      <c r="W259" s="1" t="s">
        <v>4728</v>
      </c>
      <c r="X259" s="1">
        <v>1</v>
      </c>
    </row>
    <row r="260" spans="1:24" x14ac:dyDescent="0.35">
      <c r="A260" s="1" t="s">
        <v>40</v>
      </c>
      <c r="B260" s="1" t="s">
        <v>52</v>
      </c>
      <c r="C260" s="1" t="s">
        <v>1178</v>
      </c>
      <c r="D260" s="1" t="s">
        <v>22</v>
      </c>
      <c r="E260" s="1"/>
      <c r="F260" s="1"/>
      <c r="G260" s="1" t="s">
        <v>4038</v>
      </c>
      <c r="H260" s="1" t="s">
        <v>1174</v>
      </c>
      <c r="I260" s="1"/>
      <c r="J260" s="1"/>
      <c r="K260" s="1" t="s">
        <v>4437</v>
      </c>
      <c r="L260" s="1" t="s">
        <v>4043</v>
      </c>
      <c r="M260" s="1" t="b">
        <v>0</v>
      </c>
      <c r="N260" s="1" t="s">
        <v>4729</v>
      </c>
      <c r="O260" s="1" t="s">
        <v>4720</v>
      </c>
      <c r="P260" s="1" t="s">
        <v>45</v>
      </c>
      <c r="Q260" s="1" t="s">
        <v>54</v>
      </c>
      <c r="R260" s="1" t="b">
        <v>1</v>
      </c>
      <c r="S260" s="1" t="s">
        <v>4041</v>
      </c>
      <c r="T260" s="1" t="s">
        <v>1179</v>
      </c>
      <c r="U260" s="1" t="s">
        <v>720</v>
      </c>
      <c r="V260" s="1"/>
      <c r="W260" s="1" t="s">
        <v>4042</v>
      </c>
      <c r="X260" s="1">
        <v>1</v>
      </c>
    </row>
    <row r="261" spans="1:24" x14ac:dyDescent="0.35">
      <c r="A261" s="1" t="s">
        <v>40</v>
      </c>
      <c r="B261" s="1" t="s">
        <v>52</v>
      </c>
      <c r="C261" s="1" t="s">
        <v>1175</v>
      </c>
      <c r="D261" s="1" t="s">
        <v>22</v>
      </c>
      <c r="E261" s="1"/>
      <c r="F261" s="1"/>
      <c r="G261" s="1" t="s">
        <v>4038</v>
      </c>
      <c r="H261" s="1" t="s">
        <v>1174</v>
      </c>
      <c r="I261" s="1"/>
      <c r="J261" s="1"/>
      <c r="K261" s="1" t="s">
        <v>4437</v>
      </c>
      <c r="L261" s="1" t="s">
        <v>4043</v>
      </c>
      <c r="M261" s="1" t="b">
        <v>0</v>
      </c>
      <c r="N261" s="1" t="s">
        <v>4730</v>
      </c>
      <c r="O261" s="1" t="s">
        <v>4720</v>
      </c>
      <c r="P261" s="1" t="s">
        <v>45</v>
      </c>
      <c r="Q261" s="1" t="s">
        <v>55</v>
      </c>
      <c r="R261" s="1" t="b">
        <v>1</v>
      </c>
      <c r="S261" s="1" t="s">
        <v>4041</v>
      </c>
      <c r="T261" s="1" t="s">
        <v>1176</v>
      </c>
      <c r="U261" s="1" t="s">
        <v>720</v>
      </c>
      <c r="V261" s="1" t="s">
        <v>1177</v>
      </c>
      <c r="W261" s="1" t="s">
        <v>4731</v>
      </c>
      <c r="X261" s="1">
        <v>1</v>
      </c>
    </row>
    <row r="262" spans="1:24" x14ac:dyDescent="0.35">
      <c r="A262" s="1" t="s">
        <v>40</v>
      </c>
      <c r="B262" s="1" t="s">
        <v>52</v>
      </c>
      <c r="C262" s="1" t="s">
        <v>1185</v>
      </c>
      <c r="D262" s="1" t="s">
        <v>22</v>
      </c>
      <c r="E262" s="1"/>
      <c r="F262" s="1"/>
      <c r="G262" s="1" t="s">
        <v>4038</v>
      </c>
      <c r="H262" s="1" t="s">
        <v>1180</v>
      </c>
      <c r="I262" s="1"/>
      <c r="J262" s="1"/>
      <c r="K262" s="1" t="s">
        <v>4437</v>
      </c>
      <c r="L262" s="1" t="s">
        <v>4043</v>
      </c>
      <c r="M262" s="1" t="b">
        <v>0</v>
      </c>
      <c r="N262" s="1" t="s">
        <v>4732</v>
      </c>
      <c r="O262" s="1" t="s">
        <v>4720</v>
      </c>
      <c r="P262" s="1" t="s">
        <v>45</v>
      </c>
      <c r="Q262" s="1" t="s">
        <v>54</v>
      </c>
      <c r="R262" s="1" t="b">
        <v>1</v>
      </c>
      <c r="S262" s="1" t="s">
        <v>4041</v>
      </c>
      <c r="T262" s="1" t="s">
        <v>1186</v>
      </c>
      <c r="U262" s="1" t="s">
        <v>720</v>
      </c>
      <c r="V262" s="1"/>
      <c r="W262" s="1" t="s">
        <v>4042</v>
      </c>
      <c r="X262" s="1">
        <v>1</v>
      </c>
    </row>
    <row r="263" spans="1:24" x14ac:dyDescent="0.35">
      <c r="A263" s="1" t="s">
        <v>40</v>
      </c>
      <c r="B263" s="1" t="s">
        <v>52</v>
      </c>
      <c r="C263" s="1" t="s">
        <v>1181</v>
      </c>
      <c r="D263" s="1" t="s">
        <v>22</v>
      </c>
      <c r="E263" s="1"/>
      <c r="F263" s="1"/>
      <c r="G263" s="1" t="s">
        <v>4038</v>
      </c>
      <c r="H263" s="1" t="s">
        <v>1180</v>
      </c>
      <c r="I263" s="1"/>
      <c r="J263" s="1"/>
      <c r="K263" s="1" t="s">
        <v>4437</v>
      </c>
      <c r="L263" s="1" t="s">
        <v>4043</v>
      </c>
      <c r="M263" s="1" t="b">
        <v>0</v>
      </c>
      <c r="N263" s="1" t="s">
        <v>4733</v>
      </c>
      <c r="O263" s="1" t="s">
        <v>4720</v>
      </c>
      <c r="P263" s="1" t="s">
        <v>45</v>
      </c>
      <c r="Q263" s="1" t="s">
        <v>55</v>
      </c>
      <c r="R263" s="1" t="b">
        <v>1</v>
      </c>
      <c r="S263" s="1" t="s">
        <v>4041</v>
      </c>
      <c r="T263" s="1" t="s">
        <v>1182</v>
      </c>
      <c r="U263" s="1" t="s">
        <v>720</v>
      </c>
      <c r="V263" s="1" t="s">
        <v>1183</v>
      </c>
      <c r="W263" s="1" t="s">
        <v>4734</v>
      </c>
      <c r="X263" s="1">
        <v>1</v>
      </c>
    </row>
    <row r="264" spans="1:24" x14ac:dyDescent="0.35">
      <c r="A264" s="1" t="s">
        <v>40</v>
      </c>
      <c r="B264" s="1" t="s">
        <v>1332</v>
      </c>
      <c r="C264" s="1" t="s">
        <v>4735</v>
      </c>
      <c r="D264" s="1" t="s">
        <v>22</v>
      </c>
      <c r="E264" s="1"/>
      <c r="F264" s="1"/>
      <c r="G264" s="1" t="s">
        <v>2847</v>
      </c>
      <c r="H264" s="1" t="s">
        <v>4736</v>
      </c>
      <c r="I264" s="1"/>
      <c r="J264" s="1"/>
      <c r="K264" s="1" t="s">
        <v>4437</v>
      </c>
      <c r="L264" s="1" t="s">
        <v>3427</v>
      </c>
      <c r="M264" s="1" t="b">
        <v>0</v>
      </c>
      <c r="N264" s="1" t="s">
        <v>119</v>
      </c>
      <c r="O264" s="1" t="s">
        <v>4737</v>
      </c>
      <c r="P264" s="1" t="s">
        <v>45</v>
      </c>
      <c r="Q264" s="1" t="s">
        <v>1338</v>
      </c>
      <c r="R264" s="1" t="b">
        <v>1</v>
      </c>
      <c r="S264" s="1" t="s">
        <v>4041</v>
      </c>
      <c r="T264" s="1" t="s">
        <v>4738</v>
      </c>
      <c r="U264" s="1" t="s">
        <v>720</v>
      </c>
      <c r="V264" s="1"/>
      <c r="W264" s="1" t="s">
        <v>4042</v>
      </c>
      <c r="X264" s="1">
        <v>1</v>
      </c>
    </row>
    <row r="265" spans="1:24" x14ac:dyDescent="0.35">
      <c r="A265" s="1" t="s">
        <v>40</v>
      </c>
      <c r="B265" s="1" t="s">
        <v>1332</v>
      </c>
      <c r="C265" s="1" t="s">
        <v>4739</v>
      </c>
      <c r="D265" s="1" t="s">
        <v>22</v>
      </c>
      <c r="E265" s="1"/>
      <c r="F265" s="1"/>
      <c r="G265" s="1" t="s">
        <v>4052</v>
      </c>
      <c r="H265" s="1" t="s">
        <v>688</v>
      </c>
      <c r="I265" s="1"/>
      <c r="J265" s="1"/>
      <c r="K265" s="1"/>
      <c r="L265" s="1" t="s">
        <v>3427</v>
      </c>
      <c r="M265" s="1" t="b">
        <v>0</v>
      </c>
      <c r="N265" s="1" t="s">
        <v>4740</v>
      </c>
      <c r="O265" s="1" t="s">
        <v>4741</v>
      </c>
      <c r="P265" s="1" t="s">
        <v>45</v>
      </c>
      <c r="Q265" s="1" t="s">
        <v>1338</v>
      </c>
      <c r="R265" s="1" t="b">
        <v>1</v>
      </c>
      <c r="S265" s="1" t="s">
        <v>4041</v>
      </c>
      <c r="T265" s="1" t="s">
        <v>4742</v>
      </c>
      <c r="U265" s="1" t="s">
        <v>720</v>
      </c>
      <c r="V265" s="1"/>
      <c r="W265" s="1" t="s">
        <v>4042</v>
      </c>
      <c r="X265" s="1">
        <v>1</v>
      </c>
    </row>
    <row r="266" spans="1:24" x14ac:dyDescent="0.35">
      <c r="A266" s="1" t="s">
        <v>40</v>
      </c>
      <c r="B266" s="1" t="s">
        <v>1332</v>
      </c>
      <c r="C266" s="1" t="s">
        <v>1340</v>
      </c>
      <c r="D266" s="1" t="s">
        <v>22</v>
      </c>
      <c r="E266" s="1"/>
      <c r="F266" s="1"/>
      <c r="G266" s="1" t="s">
        <v>4038</v>
      </c>
      <c r="H266" s="1" t="s">
        <v>1333</v>
      </c>
      <c r="I266" s="1" t="s">
        <v>1339</v>
      </c>
      <c r="J266" s="1"/>
      <c r="K266" s="1"/>
      <c r="L266" s="1" t="s">
        <v>4043</v>
      </c>
      <c r="M266" s="1" t="b">
        <v>0</v>
      </c>
      <c r="N266" s="1" t="s">
        <v>4743</v>
      </c>
      <c r="O266" s="1" t="s">
        <v>4040</v>
      </c>
      <c r="P266" s="1" t="s">
        <v>45</v>
      </c>
      <c r="Q266" s="1" t="s">
        <v>1338</v>
      </c>
      <c r="R266" s="1" t="b">
        <v>1</v>
      </c>
      <c r="S266" s="1" t="s">
        <v>4041</v>
      </c>
      <c r="T266" s="1" t="s">
        <v>1341</v>
      </c>
      <c r="U266" s="1" t="s">
        <v>699</v>
      </c>
      <c r="V266" s="1"/>
      <c r="W266" s="1" t="s">
        <v>4042</v>
      </c>
      <c r="X266" s="1">
        <v>1</v>
      </c>
    </row>
    <row r="267" spans="1:24" x14ac:dyDescent="0.35">
      <c r="A267" s="1" t="s">
        <v>40</v>
      </c>
      <c r="B267" s="1" t="s">
        <v>1187</v>
      </c>
      <c r="C267" s="1" t="s">
        <v>1192</v>
      </c>
      <c r="D267" s="1" t="s">
        <v>22</v>
      </c>
      <c r="E267" s="1"/>
      <c r="F267" s="1"/>
      <c r="G267" s="1" t="s">
        <v>4038</v>
      </c>
      <c r="H267" s="1" t="s">
        <v>1188</v>
      </c>
      <c r="I267" s="1"/>
      <c r="J267" s="1"/>
      <c r="K267" s="1" t="s">
        <v>4437</v>
      </c>
      <c r="L267" s="1" t="s">
        <v>3427</v>
      </c>
      <c r="M267" s="1" t="b">
        <v>0</v>
      </c>
      <c r="N267" s="1" t="s">
        <v>4744</v>
      </c>
      <c r="O267" s="1" t="s">
        <v>4745</v>
      </c>
      <c r="P267" s="1" t="s">
        <v>45</v>
      </c>
      <c r="Q267" s="1" t="s">
        <v>1191</v>
      </c>
      <c r="R267" s="1" t="b">
        <v>1</v>
      </c>
      <c r="S267" s="1" t="s">
        <v>4041</v>
      </c>
      <c r="T267" s="1" t="s">
        <v>1193</v>
      </c>
      <c r="U267" s="1" t="s">
        <v>699</v>
      </c>
      <c r="V267" s="1"/>
      <c r="W267" s="1" t="s">
        <v>4042</v>
      </c>
      <c r="X267" s="1">
        <v>1</v>
      </c>
    </row>
    <row r="268" spans="1:24" x14ac:dyDescent="0.35">
      <c r="A268" s="1" t="s">
        <v>40</v>
      </c>
      <c r="B268" s="1" t="s">
        <v>1187</v>
      </c>
      <c r="C268" s="1" t="s">
        <v>1345</v>
      </c>
      <c r="D268" s="1" t="s">
        <v>22</v>
      </c>
      <c r="E268" s="1"/>
      <c r="F268" s="1"/>
      <c r="G268" s="1" t="s">
        <v>4038</v>
      </c>
      <c r="H268" s="1" t="s">
        <v>1343</v>
      </c>
      <c r="I268" s="1"/>
      <c r="J268" s="1"/>
      <c r="K268" s="1"/>
      <c r="L268" s="1" t="s">
        <v>3427</v>
      </c>
      <c r="M268" s="1" t="b">
        <v>0</v>
      </c>
      <c r="N268" s="1" t="s">
        <v>4746</v>
      </c>
      <c r="O268" s="1" t="s">
        <v>4747</v>
      </c>
      <c r="P268" s="1" t="s">
        <v>45</v>
      </c>
      <c r="Q268" s="1" t="s">
        <v>1191</v>
      </c>
      <c r="R268" s="1" t="b">
        <v>1</v>
      </c>
      <c r="S268" s="1" t="s">
        <v>4041</v>
      </c>
      <c r="T268" s="1" t="s">
        <v>1346</v>
      </c>
      <c r="U268" s="1" t="s">
        <v>699</v>
      </c>
      <c r="V268" s="1"/>
      <c r="W268" s="1" t="s">
        <v>4042</v>
      </c>
      <c r="X268" s="1">
        <v>1</v>
      </c>
    </row>
    <row r="269" spans="1:24" x14ac:dyDescent="0.35">
      <c r="A269" s="1" t="s">
        <v>40</v>
      </c>
      <c r="B269" s="1" t="s">
        <v>1187</v>
      </c>
      <c r="C269" s="1" t="s">
        <v>4748</v>
      </c>
      <c r="D269" s="1" t="s">
        <v>22</v>
      </c>
      <c r="E269" s="1"/>
      <c r="F269" s="1"/>
      <c r="G269" s="1" t="s">
        <v>2847</v>
      </c>
      <c r="H269" s="1" t="s">
        <v>4749</v>
      </c>
      <c r="I269" s="1"/>
      <c r="J269" s="1"/>
      <c r="K269" s="1" t="s">
        <v>4437</v>
      </c>
      <c r="L269" s="1" t="s">
        <v>3427</v>
      </c>
      <c r="M269" s="1" t="b">
        <v>0</v>
      </c>
      <c r="N269" s="1" t="s">
        <v>119</v>
      </c>
      <c r="O269" s="1" t="s">
        <v>4750</v>
      </c>
      <c r="P269" s="1" t="s">
        <v>45</v>
      </c>
      <c r="Q269" s="1" t="s">
        <v>1191</v>
      </c>
      <c r="R269" s="1" t="b">
        <v>1</v>
      </c>
      <c r="S269" s="1" t="s">
        <v>4041</v>
      </c>
      <c r="T269" s="1" t="s">
        <v>4751</v>
      </c>
      <c r="U269" s="1" t="s">
        <v>720</v>
      </c>
      <c r="V269" s="1"/>
      <c r="W269" s="1" t="s">
        <v>4042</v>
      </c>
      <c r="X269" s="1">
        <v>1</v>
      </c>
    </row>
    <row r="270" spans="1:24" x14ac:dyDescent="0.35">
      <c r="A270" s="1" t="s">
        <v>40</v>
      </c>
      <c r="B270" s="1" t="s">
        <v>2799</v>
      </c>
      <c r="C270" s="1" t="s">
        <v>4752</v>
      </c>
      <c r="D270" s="1" t="s">
        <v>22</v>
      </c>
      <c r="E270" s="1"/>
      <c r="F270" s="1"/>
      <c r="G270" s="1" t="s">
        <v>2847</v>
      </c>
      <c r="H270" s="1" t="s">
        <v>4753</v>
      </c>
      <c r="I270" s="1"/>
      <c r="J270" s="1"/>
      <c r="K270" s="1" t="s">
        <v>4437</v>
      </c>
      <c r="L270" s="1" t="s">
        <v>3427</v>
      </c>
      <c r="M270" s="1" t="b">
        <v>0</v>
      </c>
      <c r="N270" s="1" t="s">
        <v>119</v>
      </c>
      <c r="O270" s="1" t="s">
        <v>4754</v>
      </c>
      <c r="P270" s="1" t="s">
        <v>45</v>
      </c>
      <c r="Q270" s="1" t="s">
        <v>3843</v>
      </c>
      <c r="R270" s="1" t="b">
        <v>1</v>
      </c>
      <c r="S270" s="1" t="s">
        <v>4041</v>
      </c>
      <c r="T270" s="1" t="s">
        <v>4755</v>
      </c>
      <c r="U270" s="1" t="s">
        <v>699</v>
      </c>
      <c r="V270" s="1"/>
      <c r="W270" s="1" t="s">
        <v>4042</v>
      </c>
      <c r="X270" s="1">
        <v>1</v>
      </c>
    </row>
    <row r="271" spans="1:24" x14ac:dyDescent="0.35">
      <c r="A271" s="1" t="s">
        <v>40</v>
      </c>
      <c r="B271" s="1" t="s">
        <v>2799</v>
      </c>
      <c r="C271" s="1" t="s">
        <v>4756</v>
      </c>
      <c r="D271" s="1" t="s">
        <v>22</v>
      </c>
      <c r="E271" s="1"/>
      <c r="F271" s="1"/>
      <c r="G271" s="1" t="s">
        <v>2847</v>
      </c>
      <c r="H271" s="1" t="s">
        <v>4757</v>
      </c>
      <c r="I271" s="1"/>
      <c r="J271" s="1"/>
      <c r="K271" s="1" t="s">
        <v>4437</v>
      </c>
      <c r="L271" s="1" t="s">
        <v>3427</v>
      </c>
      <c r="M271" s="1" t="b">
        <v>0</v>
      </c>
      <c r="N271" s="1" t="s">
        <v>119</v>
      </c>
      <c r="O271" s="1" t="s">
        <v>4758</v>
      </c>
      <c r="P271" s="1" t="s">
        <v>45</v>
      </c>
      <c r="Q271" s="1" t="s">
        <v>3843</v>
      </c>
      <c r="R271" s="1" t="b">
        <v>1</v>
      </c>
      <c r="S271" s="1" t="s">
        <v>4041</v>
      </c>
      <c r="T271" s="1" t="s">
        <v>4759</v>
      </c>
      <c r="U271" s="1" t="s">
        <v>699</v>
      </c>
      <c r="V271" s="1"/>
      <c r="W271" s="1" t="s">
        <v>4042</v>
      </c>
      <c r="X271" s="1">
        <v>1</v>
      </c>
    </row>
    <row r="272" spans="1:24" x14ac:dyDescent="0.35">
      <c r="A272" s="1" t="s">
        <v>40</v>
      </c>
      <c r="B272" s="1" t="s">
        <v>2805</v>
      </c>
      <c r="C272" s="1" t="s">
        <v>4760</v>
      </c>
      <c r="D272" s="1" t="s">
        <v>22</v>
      </c>
      <c r="E272" s="1"/>
      <c r="F272" s="1"/>
      <c r="G272" s="1" t="s">
        <v>2847</v>
      </c>
      <c r="H272" s="1" t="s">
        <v>4761</v>
      </c>
      <c r="I272" s="1"/>
      <c r="J272" s="1"/>
      <c r="K272" s="1" t="s">
        <v>4437</v>
      </c>
      <c r="L272" s="1" t="s">
        <v>3427</v>
      </c>
      <c r="M272" s="1" t="b">
        <v>0</v>
      </c>
      <c r="N272" s="1" t="s">
        <v>119</v>
      </c>
      <c r="O272" s="1" t="s">
        <v>4762</v>
      </c>
      <c r="P272" s="1" t="s">
        <v>45</v>
      </c>
      <c r="Q272" s="1" t="s">
        <v>3864</v>
      </c>
      <c r="R272" s="1" t="b">
        <v>1</v>
      </c>
      <c r="S272" s="1" t="s">
        <v>4041</v>
      </c>
      <c r="T272" s="1" t="s">
        <v>4763</v>
      </c>
      <c r="U272" s="1" t="s">
        <v>720</v>
      </c>
      <c r="V272" s="1"/>
      <c r="W272" s="1" t="s">
        <v>4042</v>
      </c>
      <c r="X272" s="1">
        <v>1</v>
      </c>
    </row>
    <row r="273" spans="1:24" x14ac:dyDescent="0.35">
      <c r="A273" s="1" t="s">
        <v>40</v>
      </c>
      <c r="B273" s="1" t="s">
        <v>2805</v>
      </c>
      <c r="C273" s="1" t="s">
        <v>4764</v>
      </c>
      <c r="D273" s="1" t="s">
        <v>22</v>
      </c>
      <c r="E273" s="1"/>
      <c r="F273" s="1"/>
      <c r="G273" s="1" t="s">
        <v>2847</v>
      </c>
      <c r="H273" s="1" t="s">
        <v>4765</v>
      </c>
      <c r="I273" s="1"/>
      <c r="J273" s="1"/>
      <c r="K273" s="1" t="s">
        <v>4437</v>
      </c>
      <c r="L273" s="1" t="s">
        <v>3427</v>
      </c>
      <c r="M273" s="1" t="b">
        <v>0</v>
      </c>
      <c r="N273" s="1" t="s">
        <v>119</v>
      </c>
      <c r="O273" s="1" t="s">
        <v>4766</v>
      </c>
      <c r="P273" s="1" t="s">
        <v>45</v>
      </c>
      <c r="Q273" s="1" t="s">
        <v>3860</v>
      </c>
      <c r="R273" s="1" t="b">
        <v>1</v>
      </c>
      <c r="S273" s="1" t="s">
        <v>4041</v>
      </c>
      <c r="T273" s="1" t="s">
        <v>4767</v>
      </c>
      <c r="U273" s="1" t="s">
        <v>720</v>
      </c>
      <c r="V273" s="1"/>
      <c r="W273" s="1" t="s">
        <v>4042</v>
      </c>
      <c r="X273" s="1">
        <v>1</v>
      </c>
    </row>
    <row r="274" spans="1:24" x14ac:dyDescent="0.35">
      <c r="A274" s="1" t="s">
        <v>40</v>
      </c>
      <c r="B274" s="1" t="s">
        <v>2805</v>
      </c>
      <c r="C274" s="1" t="s">
        <v>4764</v>
      </c>
      <c r="D274" s="1" t="s">
        <v>22</v>
      </c>
      <c r="E274" s="1"/>
      <c r="F274" s="1"/>
      <c r="G274" s="1" t="s">
        <v>2847</v>
      </c>
      <c r="H274" s="1" t="s">
        <v>4765</v>
      </c>
      <c r="I274" s="1"/>
      <c r="J274" s="1"/>
      <c r="K274" s="1" t="s">
        <v>4437</v>
      </c>
      <c r="L274" s="1" t="s">
        <v>3427</v>
      </c>
      <c r="M274" s="1" t="b">
        <v>0</v>
      </c>
      <c r="N274" s="1" t="s">
        <v>119</v>
      </c>
      <c r="O274" s="1" t="s">
        <v>4768</v>
      </c>
      <c r="P274" s="1" t="s">
        <v>45</v>
      </c>
      <c r="Q274" s="1" t="s">
        <v>3860</v>
      </c>
      <c r="R274" s="1" t="b">
        <v>0</v>
      </c>
      <c r="S274" s="1" t="s">
        <v>4041</v>
      </c>
      <c r="T274" s="1" t="s">
        <v>4769</v>
      </c>
      <c r="U274" s="1" t="s">
        <v>720</v>
      </c>
      <c r="V274" s="1"/>
      <c r="W274" s="1" t="s">
        <v>4042</v>
      </c>
      <c r="X274" s="1">
        <v>0</v>
      </c>
    </row>
    <row r="275" spans="1:24" x14ac:dyDescent="0.35">
      <c r="A275" s="1" t="s">
        <v>40</v>
      </c>
      <c r="B275" s="1" t="s">
        <v>2805</v>
      </c>
      <c r="C275" s="1" t="s">
        <v>4764</v>
      </c>
      <c r="D275" s="1" t="s">
        <v>22</v>
      </c>
      <c r="E275" s="1"/>
      <c r="F275" s="1"/>
      <c r="G275" s="1" t="s">
        <v>2847</v>
      </c>
      <c r="H275" s="1" t="s">
        <v>4765</v>
      </c>
      <c r="I275" s="1"/>
      <c r="J275" s="1"/>
      <c r="K275" s="1" t="s">
        <v>4437</v>
      </c>
      <c r="L275" s="1" t="s">
        <v>3427</v>
      </c>
      <c r="M275" s="1" t="b">
        <v>0</v>
      </c>
      <c r="N275" s="1" t="s">
        <v>119</v>
      </c>
      <c r="O275" s="1" t="s">
        <v>4770</v>
      </c>
      <c r="P275" s="1" t="s">
        <v>45</v>
      </c>
      <c r="Q275" s="1" t="s">
        <v>3860</v>
      </c>
      <c r="R275" s="1" t="b">
        <v>0</v>
      </c>
      <c r="S275" s="1" t="s">
        <v>4041</v>
      </c>
      <c r="T275" s="1" t="s">
        <v>4771</v>
      </c>
      <c r="U275" s="1" t="s">
        <v>720</v>
      </c>
      <c r="V275" s="1"/>
      <c r="W275" s="1" t="s">
        <v>4042</v>
      </c>
      <c r="X275" s="1">
        <v>0</v>
      </c>
    </row>
    <row r="276" spans="1:24" x14ac:dyDescent="0.35">
      <c r="A276" s="1" t="s">
        <v>40</v>
      </c>
      <c r="B276" s="1" t="s">
        <v>2805</v>
      </c>
      <c r="C276" s="1" t="s">
        <v>4772</v>
      </c>
      <c r="D276" s="1" t="s">
        <v>22</v>
      </c>
      <c r="E276" s="1"/>
      <c r="F276" s="1"/>
      <c r="G276" s="1" t="s">
        <v>2847</v>
      </c>
      <c r="H276" s="1" t="s">
        <v>4773</v>
      </c>
      <c r="I276" s="1"/>
      <c r="J276" s="1"/>
      <c r="K276" s="1" t="s">
        <v>4437</v>
      </c>
      <c r="L276" s="1" t="s">
        <v>3427</v>
      </c>
      <c r="M276" s="1" t="b">
        <v>0</v>
      </c>
      <c r="N276" s="1" t="s">
        <v>119</v>
      </c>
      <c r="O276" s="1" t="s">
        <v>4774</v>
      </c>
      <c r="P276" s="1" t="s">
        <v>45</v>
      </c>
      <c r="Q276" s="1" t="s">
        <v>3585</v>
      </c>
      <c r="R276" s="1" t="b">
        <v>1</v>
      </c>
      <c r="S276" s="1" t="s">
        <v>4041</v>
      </c>
      <c r="T276" s="1" t="s">
        <v>4775</v>
      </c>
      <c r="U276" s="1" t="s">
        <v>720</v>
      </c>
      <c r="V276" s="1"/>
      <c r="W276" s="1" t="s">
        <v>4042</v>
      </c>
      <c r="X276" s="1">
        <v>1</v>
      </c>
    </row>
    <row r="277" spans="1:24" x14ac:dyDescent="0.35">
      <c r="A277" s="1" t="s">
        <v>40</v>
      </c>
      <c r="B277" s="1" t="s">
        <v>2805</v>
      </c>
      <c r="C277" s="1" t="s">
        <v>4776</v>
      </c>
      <c r="D277" s="1" t="s">
        <v>22</v>
      </c>
      <c r="E277" s="1"/>
      <c r="F277" s="1"/>
      <c r="G277" s="1" t="s">
        <v>2847</v>
      </c>
      <c r="H277" s="1" t="s">
        <v>4777</v>
      </c>
      <c r="I277" s="1"/>
      <c r="J277" s="1"/>
      <c r="K277" s="1" t="s">
        <v>4437</v>
      </c>
      <c r="L277" s="1" t="s">
        <v>3427</v>
      </c>
      <c r="M277" s="1" t="b">
        <v>0</v>
      </c>
      <c r="N277" s="1" t="s">
        <v>119</v>
      </c>
      <c r="O277" s="1" t="s">
        <v>4778</v>
      </c>
      <c r="P277" s="1" t="s">
        <v>45</v>
      </c>
      <c r="Q277" s="1" t="s">
        <v>3864</v>
      </c>
      <c r="R277" s="1" t="b">
        <v>1</v>
      </c>
      <c r="S277" s="1" t="s">
        <v>4041</v>
      </c>
      <c r="T277" s="1" t="s">
        <v>4779</v>
      </c>
      <c r="U277" s="1" t="s">
        <v>720</v>
      </c>
      <c r="V277" s="1"/>
      <c r="W277" s="1" t="s">
        <v>4042</v>
      </c>
      <c r="X277" s="1">
        <v>1</v>
      </c>
    </row>
    <row r="278" spans="1:24" x14ac:dyDescent="0.35">
      <c r="A278" s="1" t="s">
        <v>40</v>
      </c>
      <c r="B278" s="1" t="s">
        <v>2805</v>
      </c>
      <c r="C278" s="1" t="s">
        <v>4780</v>
      </c>
      <c r="D278" s="1" t="s">
        <v>22</v>
      </c>
      <c r="E278" s="1"/>
      <c r="F278" s="1"/>
      <c r="G278" s="1" t="s">
        <v>2847</v>
      </c>
      <c r="H278" s="1" t="s">
        <v>4414</v>
      </c>
      <c r="I278" s="1"/>
      <c r="J278" s="1"/>
      <c r="K278" s="1" t="s">
        <v>4437</v>
      </c>
      <c r="L278" s="1" t="s">
        <v>3427</v>
      </c>
      <c r="M278" s="1" t="b">
        <v>0</v>
      </c>
      <c r="N278" s="1" t="s">
        <v>119</v>
      </c>
      <c r="O278" s="1" t="s">
        <v>4781</v>
      </c>
      <c r="P278" s="1" t="s">
        <v>45</v>
      </c>
      <c r="Q278" s="1" t="s">
        <v>3864</v>
      </c>
      <c r="R278" s="1" t="b">
        <v>1</v>
      </c>
      <c r="S278" s="1" t="s">
        <v>4041</v>
      </c>
      <c r="T278" s="1" t="s">
        <v>4782</v>
      </c>
      <c r="U278" s="1" t="s">
        <v>720</v>
      </c>
      <c r="V278" s="1"/>
      <c r="W278" s="1" t="s">
        <v>4042</v>
      </c>
      <c r="X278" s="1">
        <v>1</v>
      </c>
    </row>
    <row r="279" spans="1:24" x14ac:dyDescent="0.35">
      <c r="A279" s="1" t="s">
        <v>40</v>
      </c>
      <c r="B279" s="1" t="s">
        <v>2805</v>
      </c>
      <c r="C279" s="1" t="s">
        <v>4783</v>
      </c>
      <c r="D279" s="1" t="s">
        <v>22</v>
      </c>
      <c r="E279" s="1"/>
      <c r="F279" s="1"/>
      <c r="G279" s="1" t="s">
        <v>2847</v>
      </c>
      <c r="H279" s="1" t="s">
        <v>4784</v>
      </c>
      <c r="I279" s="1"/>
      <c r="J279" s="1"/>
      <c r="K279" s="1" t="s">
        <v>4437</v>
      </c>
      <c r="L279" s="1" t="s">
        <v>3427</v>
      </c>
      <c r="M279" s="1" t="b">
        <v>0</v>
      </c>
      <c r="N279" s="1" t="s">
        <v>119</v>
      </c>
      <c r="O279" s="1" t="s">
        <v>4785</v>
      </c>
      <c r="P279" s="1" t="s">
        <v>45</v>
      </c>
      <c r="Q279" s="1" t="s">
        <v>3864</v>
      </c>
      <c r="R279" s="1" t="b">
        <v>1</v>
      </c>
      <c r="S279" s="1" t="s">
        <v>4041</v>
      </c>
      <c r="T279" s="1" t="s">
        <v>4786</v>
      </c>
      <c r="U279" s="1" t="s">
        <v>699</v>
      </c>
      <c r="V279" s="1"/>
      <c r="W279" s="1" t="s">
        <v>4042</v>
      </c>
      <c r="X279" s="1">
        <v>1</v>
      </c>
    </row>
  </sheetData>
  <conditionalFormatting sqref="E2:E100">
    <cfRule type="containsText" dxfId="139" priority="3" operator="containsText" text="">
      <formula>NOT(ISERROR(SEARCH("",E2)))</formula>
    </cfRule>
  </conditionalFormatting>
  <conditionalFormatting sqref="G1:G1048576">
    <cfRule type="containsText" dxfId="138" priority="2" operator="containsText" text="Underutilized">
      <formula>NOT(ISERROR(SEARCH("Underutilized",G1)))</formula>
    </cfRule>
  </conditionalFormatting>
  <conditionalFormatting sqref="L1:L1048576">
    <cfRule type="containsText" dxfId="137" priority="1" operator="containsText" text="Off">
      <formula>NOT(ISERROR(SEARCH("Off",L1)))</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23"/>
  <sheetViews>
    <sheetView topLeftCell="A7" workbookViewId="0"/>
  </sheetViews>
  <sheetFormatPr baseColWidth="10" defaultColWidth="8.90625" defaultRowHeight="14.5" x14ac:dyDescent="0.35"/>
  <cols>
    <col min="1" max="1" width="17.54296875" customWidth="1"/>
    <col min="2" max="2" width="30" customWidth="1"/>
    <col min="3" max="3" width="42.36328125" customWidth="1"/>
    <col min="4" max="4" width="12.90625" customWidth="1"/>
    <col min="5" max="5" width="17.81640625" customWidth="1"/>
    <col min="6" max="6" width="15.1796875" customWidth="1"/>
    <col min="7" max="7" width="18.36328125" customWidth="1"/>
    <col min="8" max="8" width="13.81640625" customWidth="1"/>
    <col min="9" max="9" width="17.54296875" customWidth="1"/>
    <col min="10" max="10" width="26.90625" customWidth="1"/>
    <col min="11" max="11" width="31.36328125" customWidth="1"/>
    <col min="12" max="12" width="10.6328125" customWidth="1"/>
    <col min="13" max="13" width="9.08984375" customWidth="1"/>
    <col min="14" max="14" width="20.453125" customWidth="1"/>
    <col min="15" max="15" width="18.54296875" customWidth="1"/>
    <col min="16" max="16" width="25.90625" customWidth="1"/>
    <col min="17" max="17" width="26.1796875" customWidth="1"/>
    <col min="18" max="18" width="13.81640625" customWidth="1"/>
    <col min="19" max="19" width="12.36328125" customWidth="1"/>
    <col min="20" max="20" width="30.1796875" customWidth="1"/>
    <col min="21" max="21" width="42.36328125" customWidth="1"/>
    <col min="22" max="22" width="19.1796875" customWidth="1"/>
    <col min="23" max="23" width="18.36328125" customWidth="1"/>
    <col min="24" max="24" width="78.90625" customWidth="1"/>
    <col min="25" max="25" width="17.6328125" customWidth="1"/>
    <col min="26" max="26" width="75.08984375" customWidth="1"/>
    <col min="27" max="27" width="30.08984375" customWidth="1"/>
    <col min="28" max="28" width="32" customWidth="1"/>
    <col min="29" max="29" width="11.54296875" customWidth="1"/>
    <col min="30" max="30" width="74.90625" customWidth="1"/>
    <col min="31" max="31" width="16.1796875" customWidth="1"/>
    <col min="32" max="32" width="16.90625" customWidth="1"/>
    <col min="33" max="33" width="66.54296875" customWidth="1"/>
    <col min="34" max="34" width="13.6328125" customWidth="1"/>
  </cols>
  <sheetData>
    <row r="1" spans="1:34" x14ac:dyDescent="0.35">
      <c r="A1" s="1" t="s">
        <v>0</v>
      </c>
      <c r="B1" s="1" t="s">
        <v>1</v>
      </c>
      <c r="C1" s="1" t="s">
        <v>2</v>
      </c>
      <c r="D1" s="1" t="s">
        <v>58</v>
      </c>
      <c r="E1" s="1" t="s">
        <v>4</v>
      </c>
      <c r="F1" s="1" t="s">
        <v>5</v>
      </c>
      <c r="G1" s="1" t="s">
        <v>5798</v>
      </c>
      <c r="H1" s="1" t="s">
        <v>3</v>
      </c>
      <c r="I1" s="1" t="s">
        <v>5799</v>
      </c>
      <c r="J1" s="1" t="s">
        <v>5800</v>
      </c>
      <c r="K1" s="1" t="s">
        <v>5801</v>
      </c>
      <c r="L1" s="1" t="s">
        <v>139</v>
      </c>
      <c r="M1" s="1" t="s">
        <v>2994</v>
      </c>
      <c r="N1" s="1" t="s">
        <v>5802</v>
      </c>
      <c r="O1" s="1" t="s">
        <v>5803</v>
      </c>
      <c r="P1" s="1" t="s">
        <v>5804</v>
      </c>
      <c r="Q1" s="1" t="s">
        <v>5805</v>
      </c>
      <c r="R1" s="1" t="s">
        <v>5806</v>
      </c>
      <c r="S1" s="1" t="s">
        <v>5807</v>
      </c>
      <c r="T1" s="1" t="s">
        <v>5808</v>
      </c>
      <c r="U1" s="1" t="s">
        <v>5809</v>
      </c>
      <c r="V1" s="1" t="s">
        <v>5810</v>
      </c>
      <c r="W1" s="1" t="s">
        <v>5811</v>
      </c>
      <c r="X1" s="1" t="s">
        <v>5812</v>
      </c>
      <c r="Y1" s="1" t="s">
        <v>5813</v>
      </c>
      <c r="Z1" s="1" t="s">
        <v>5814</v>
      </c>
      <c r="AA1" s="1" t="s">
        <v>668</v>
      </c>
      <c r="AB1" s="1" t="s">
        <v>669</v>
      </c>
      <c r="AC1" s="1" t="s">
        <v>5815</v>
      </c>
      <c r="AD1" s="1" t="s">
        <v>5816</v>
      </c>
      <c r="AE1" s="1" t="s">
        <v>5817</v>
      </c>
      <c r="AF1" s="1" t="s">
        <v>5818</v>
      </c>
      <c r="AG1" s="1" t="s">
        <v>5819</v>
      </c>
      <c r="AH1" s="1" t="s">
        <v>18</v>
      </c>
    </row>
    <row r="2" spans="1:34" x14ac:dyDescent="0.35">
      <c r="A2" s="1" t="s">
        <v>153</v>
      </c>
      <c r="B2" s="1" t="s">
        <v>5689</v>
      </c>
      <c r="C2" s="1" t="s">
        <v>5820</v>
      </c>
      <c r="D2" s="1" t="s">
        <v>720</v>
      </c>
      <c r="E2" s="1"/>
      <c r="F2" s="1"/>
      <c r="G2" s="1" t="s">
        <v>5693</v>
      </c>
      <c r="H2" s="1" t="s">
        <v>86</v>
      </c>
      <c r="I2" s="1"/>
      <c r="J2" s="1"/>
      <c r="K2" s="1"/>
      <c r="L2" s="1" t="b">
        <v>1</v>
      </c>
      <c r="M2" s="1" t="s">
        <v>2706</v>
      </c>
      <c r="N2" s="1" t="b">
        <v>0</v>
      </c>
      <c r="O2" s="1" t="s">
        <v>5821</v>
      </c>
      <c r="P2" s="1" t="s">
        <v>142</v>
      </c>
      <c r="Q2" s="1" t="s">
        <v>142</v>
      </c>
      <c r="R2" s="1" t="b">
        <v>1</v>
      </c>
      <c r="S2" s="1" t="b">
        <v>0</v>
      </c>
      <c r="T2" s="1">
        <v>204020236</v>
      </c>
      <c r="U2" s="1" t="s">
        <v>5820</v>
      </c>
      <c r="V2" s="1" t="b">
        <v>0</v>
      </c>
      <c r="W2" s="1" t="s">
        <v>142</v>
      </c>
      <c r="X2" s="1" t="s">
        <v>5822</v>
      </c>
      <c r="Y2" s="1" t="s">
        <v>71</v>
      </c>
      <c r="Z2" s="1"/>
      <c r="AA2" s="1"/>
      <c r="AB2" s="1"/>
      <c r="AC2" s="1" t="s">
        <v>1371</v>
      </c>
      <c r="AD2" s="1" t="s">
        <v>5822</v>
      </c>
      <c r="AE2" s="1">
        <v>1536</v>
      </c>
      <c r="AF2" s="1" t="b">
        <v>1</v>
      </c>
      <c r="AG2" s="2" t="s">
        <v>5823</v>
      </c>
      <c r="AH2" s="1">
        <v>1</v>
      </c>
    </row>
    <row r="3" spans="1:34" x14ac:dyDescent="0.35">
      <c r="A3" s="1" t="s">
        <v>153</v>
      </c>
      <c r="B3" s="1" t="s">
        <v>5689</v>
      </c>
      <c r="C3" s="1" t="s">
        <v>5820</v>
      </c>
      <c r="D3" s="1" t="s">
        <v>720</v>
      </c>
      <c r="E3" s="1"/>
      <c r="F3" s="1"/>
      <c r="G3" s="1" t="s">
        <v>5693</v>
      </c>
      <c r="H3" s="1" t="s">
        <v>86</v>
      </c>
      <c r="I3" s="1"/>
      <c r="J3" s="1"/>
      <c r="K3" s="1"/>
      <c r="L3" s="1" t="b">
        <v>1</v>
      </c>
      <c r="M3" s="1" t="s">
        <v>2706</v>
      </c>
      <c r="N3" s="1" t="b">
        <v>0</v>
      </c>
      <c r="O3" s="1" t="s">
        <v>5821</v>
      </c>
      <c r="P3" s="1" t="s">
        <v>142</v>
      </c>
      <c r="Q3" s="1" t="s">
        <v>142</v>
      </c>
      <c r="R3" s="1" t="b">
        <v>1</v>
      </c>
      <c r="S3" s="1" t="b">
        <v>0</v>
      </c>
      <c r="T3" s="1">
        <v>204020236</v>
      </c>
      <c r="U3" s="1" t="s">
        <v>5820</v>
      </c>
      <c r="V3" s="1" t="b">
        <v>0</v>
      </c>
      <c r="W3" s="1" t="s">
        <v>142</v>
      </c>
      <c r="X3" s="1" t="s">
        <v>5824</v>
      </c>
      <c r="Y3" s="1" t="s">
        <v>5825</v>
      </c>
      <c r="Z3" s="1"/>
      <c r="AA3" s="1"/>
      <c r="AB3" s="1"/>
      <c r="AC3" s="1" t="s">
        <v>1371</v>
      </c>
      <c r="AD3" s="1" t="s">
        <v>5822</v>
      </c>
      <c r="AE3" s="1">
        <v>1536</v>
      </c>
      <c r="AF3" s="1" t="b">
        <v>1</v>
      </c>
      <c r="AG3" s="2" t="s">
        <v>5823</v>
      </c>
      <c r="AH3" s="1">
        <v>0</v>
      </c>
    </row>
    <row r="4" spans="1:34" x14ac:dyDescent="0.35">
      <c r="A4" s="1" t="s">
        <v>153</v>
      </c>
      <c r="B4" s="1" t="s">
        <v>624</v>
      </c>
      <c r="C4" s="1" t="s">
        <v>5826</v>
      </c>
      <c r="D4" s="1" t="s">
        <v>720</v>
      </c>
      <c r="E4" s="1"/>
      <c r="F4" s="1"/>
      <c r="G4" s="1" t="s">
        <v>5693</v>
      </c>
      <c r="H4" s="1" t="s">
        <v>22</v>
      </c>
      <c r="I4" s="1"/>
      <c r="J4" s="1"/>
      <c r="K4" s="1"/>
      <c r="L4" s="1" t="b">
        <v>1</v>
      </c>
      <c r="M4" s="1" t="s">
        <v>2706</v>
      </c>
      <c r="N4" s="1" t="b">
        <v>1</v>
      </c>
      <c r="O4" s="1" t="s">
        <v>5827</v>
      </c>
      <c r="P4" s="1" t="s">
        <v>142</v>
      </c>
      <c r="Q4" s="1" t="s">
        <v>142</v>
      </c>
      <c r="R4" s="1" t="b">
        <v>1</v>
      </c>
      <c r="S4" s="1" t="b">
        <v>0</v>
      </c>
      <c r="T4" s="1">
        <v>2011914415</v>
      </c>
      <c r="U4" s="1" t="s">
        <v>5826</v>
      </c>
      <c r="V4" s="1" t="b">
        <v>0</v>
      </c>
      <c r="W4" s="1" t="s">
        <v>142</v>
      </c>
      <c r="X4" s="1" t="s">
        <v>5828</v>
      </c>
      <c r="Y4" s="1" t="s">
        <v>71</v>
      </c>
      <c r="Z4" s="1"/>
      <c r="AA4" s="1"/>
      <c r="AB4" s="1"/>
      <c r="AC4" s="1" t="s">
        <v>1371</v>
      </c>
      <c r="AD4" s="1" t="s">
        <v>5828</v>
      </c>
      <c r="AE4" s="1">
        <v>1536</v>
      </c>
      <c r="AF4" s="1" t="b">
        <v>1</v>
      </c>
      <c r="AG4" s="2" t="s">
        <v>5829</v>
      </c>
      <c r="AH4" s="1">
        <v>1</v>
      </c>
    </row>
    <row r="5" spans="1:34" x14ac:dyDescent="0.35">
      <c r="A5" s="1" t="s">
        <v>153</v>
      </c>
      <c r="B5" s="1" t="s">
        <v>624</v>
      </c>
      <c r="C5" s="1" t="s">
        <v>5826</v>
      </c>
      <c r="D5" s="1" t="s">
        <v>720</v>
      </c>
      <c r="E5" s="1"/>
      <c r="F5" s="1"/>
      <c r="G5" s="1" t="s">
        <v>5693</v>
      </c>
      <c r="H5" s="1" t="s">
        <v>22</v>
      </c>
      <c r="I5" s="1"/>
      <c r="J5" s="1"/>
      <c r="K5" s="1"/>
      <c r="L5" s="1" t="b">
        <v>1</v>
      </c>
      <c r="M5" s="1" t="s">
        <v>2706</v>
      </c>
      <c r="N5" s="1" t="b">
        <v>1</v>
      </c>
      <c r="O5" s="1" t="s">
        <v>5827</v>
      </c>
      <c r="P5" s="1" t="s">
        <v>142</v>
      </c>
      <c r="Q5" s="1" t="s">
        <v>142</v>
      </c>
      <c r="R5" s="1" t="b">
        <v>1</v>
      </c>
      <c r="S5" s="1" t="b">
        <v>0</v>
      </c>
      <c r="T5" s="1">
        <v>2011914415</v>
      </c>
      <c r="U5" s="1" t="s">
        <v>5826</v>
      </c>
      <c r="V5" s="1" t="b">
        <v>0</v>
      </c>
      <c r="W5" s="1" t="s">
        <v>142</v>
      </c>
      <c r="X5" s="1" t="s">
        <v>5830</v>
      </c>
      <c r="Y5" s="1" t="s">
        <v>5825</v>
      </c>
      <c r="Z5" s="1"/>
      <c r="AA5" s="1"/>
      <c r="AB5" s="1"/>
      <c r="AC5" s="1" t="s">
        <v>1371</v>
      </c>
      <c r="AD5" s="1" t="s">
        <v>5828</v>
      </c>
      <c r="AE5" s="1">
        <v>1536</v>
      </c>
      <c r="AF5" s="1" t="b">
        <v>1</v>
      </c>
      <c r="AG5" s="2" t="s">
        <v>5829</v>
      </c>
      <c r="AH5" s="1">
        <v>0</v>
      </c>
    </row>
    <row r="6" spans="1:34" x14ac:dyDescent="0.35">
      <c r="A6" s="1" t="s">
        <v>68</v>
      </c>
      <c r="B6" s="1" t="s">
        <v>76</v>
      </c>
      <c r="C6" s="1" t="s">
        <v>5831</v>
      </c>
      <c r="D6" s="1" t="s">
        <v>2819</v>
      </c>
      <c r="E6" s="1"/>
      <c r="F6" s="1"/>
      <c r="G6" s="1" t="s">
        <v>5832</v>
      </c>
      <c r="H6" s="1" t="s">
        <v>22</v>
      </c>
      <c r="I6" s="1"/>
      <c r="J6" s="1"/>
      <c r="K6" s="1"/>
      <c r="L6" s="1" t="b">
        <v>1</v>
      </c>
      <c r="M6" s="1" t="s">
        <v>2718</v>
      </c>
      <c r="N6" s="1" t="b">
        <v>0</v>
      </c>
      <c r="O6" s="1" t="s">
        <v>5821</v>
      </c>
      <c r="P6" s="1" t="s">
        <v>142</v>
      </c>
      <c r="Q6" s="1" t="s">
        <v>142</v>
      </c>
      <c r="R6" s="1" t="b">
        <v>1</v>
      </c>
      <c r="S6" s="1" t="b">
        <v>0</v>
      </c>
      <c r="T6" s="1">
        <v>2011913610</v>
      </c>
      <c r="U6" s="1" t="s">
        <v>5831</v>
      </c>
      <c r="V6" s="1" t="b">
        <v>0</v>
      </c>
      <c r="W6" s="1" t="s">
        <v>142</v>
      </c>
      <c r="X6" s="1" t="s">
        <v>5833</v>
      </c>
      <c r="Y6" s="1" t="s">
        <v>71</v>
      </c>
      <c r="Z6" s="1" t="s">
        <v>5834</v>
      </c>
      <c r="AA6" s="1"/>
      <c r="AB6" s="1"/>
      <c r="AC6" s="1" t="s">
        <v>1371</v>
      </c>
      <c r="AD6" s="1" t="s">
        <v>5833</v>
      </c>
      <c r="AE6" s="1">
        <v>0</v>
      </c>
      <c r="AF6" s="1" t="b">
        <v>1</v>
      </c>
      <c r="AG6" s="2" t="s">
        <v>5835</v>
      </c>
      <c r="AH6" s="1">
        <v>1</v>
      </c>
    </row>
    <row r="7" spans="1:34" x14ac:dyDescent="0.35">
      <c r="A7" s="1" t="s">
        <v>68</v>
      </c>
      <c r="B7" s="1" t="s">
        <v>76</v>
      </c>
      <c r="C7" s="1" t="s">
        <v>5831</v>
      </c>
      <c r="D7" s="1" t="s">
        <v>2819</v>
      </c>
      <c r="E7" s="1"/>
      <c r="F7" s="1"/>
      <c r="G7" s="1" t="s">
        <v>5832</v>
      </c>
      <c r="H7" s="1" t="s">
        <v>22</v>
      </c>
      <c r="I7" s="1"/>
      <c r="J7" s="1"/>
      <c r="K7" s="1"/>
      <c r="L7" s="1" t="b">
        <v>1</v>
      </c>
      <c r="M7" s="1" t="s">
        <v>2718</v>
      </c>
      <c r="N7" s="1" t="b">
        <v>0</v>
      </c>
      <c r="O7" s="1" t="s">
        <v>5821</v>
      </c>
      <c r="P7" s="1" t="s">
        <v>142</v>
      </c>
      <c r="Q7" s="1" t="s">
        <v>142</v>
      </c>
      <c r="R7" s="1" t="b">
        <v>1</v>
      </c>
      <c r="S7" s="1" t="b">
        <v>0</v>
      </c>
      <c r="T7" s="1">
        <v>2011913610</v>
      </c>
      <c r="U7" s="1" t="s">
        <v>5831</v>
      </c>
      <c r="V7" s="1" t="b">
        <v>0</v>
      </c>
      <c r="W7" s="1" t="s">
        <v>142</v>
      </c>
      <c r="X7" s="1" t="s">
        <v>5836</v>
      </c>
      <c r="Y7" s="1" t="s">
        <v>5825</v>
      </c>
      <c r="Z7" s="1" t="s">
        <v>5834</v>
      </c>
      <c r="AA7" s="1"/>
      <c r="AB7" s="1"/>
      <c r="AC7" s="1" t="s">
        <v>1371</v>
      </c>
      <c r="AD7" s="1" t="s">
        <v>5833</v>
      </c>
      <c r="AE7" s="1">
        <v>0</v>
      </c>
      <c r="AF7" s="1" t="b">
        <v>1</v>
      </c>
      <c r="AG7" s="2" t="s">
        <v>5835</v>
      </c>
      <c r="AH7" s="1">
        <v>0</v>
      </c>
    </row>
    <row r="8" spans="1:34" x14ac:dyDescent="0.35">
      <c r="A8" s="1" t="s">
        <v>68</v>
      </c>
      <c r="B8" s="1" t="s">
        <v>76</v>
      </c>
      <c r="C8" s="1" t="s">
        <v>5837</v>
      </c>
      <c r="D8" s="1" t="s">
        <v>2819</v>
      </c>
      <c r="E8" s="1"/>
      <c r="F8" s="1"/>
      <c r="G8" s="1" t="s">
        <v>5832</v>
      </c>
      <c r="H8" s="1" t="s">
        <v>22</v>
      </c>
      <c r="I8" s="1"/>
      <c r="J8" s="1"/>
      <c r="K8" s="1"/>
      <c r="L8" s="1" t="b">
        <v>1</v>
      </c>
      <c r="M8" s="1" t="s">
        <v>2718</v>
      </c>
      <c r="N8" s="1" t="b">
        <v>0</v>
      </c>
      <c r="O8" s="1" t="s">
        <v>5821</v>
      </c>
      <c r="P8" s="1" t="s">
        <v>142</v>
      </c>
      <c r="Q8" s="1" t="s">
        <v>142</v>
      </c>
      <c r="R8" s="1" t="b">
        <v>1</v>
      </c>
      <c r="S8" s="1" t="b">
        <v>0</v>
      </c>
      <c r="T8" s="1">
        <v>2011913610</v>
      </c>
      <c r="U8" s="1" t="s">
        <v>5837</v>
      </c>
      <c r="V8" s="1" t="b">
        <v>0</v>
      </c>
      <c r="W8" s="1" t="s">
        <v>142</v>
      </c>
      <c r="X8" s="1" t="s">
        <v>5838</v>
      </c>
      <c r="Y8" s="1" t="s">
        <v>71</v>
      </c>
      <c r="Z8" s="1" t="s">
        <v>5839</v>
      </c>
      <c r="AA8" s="1" t="s">
        <v>955</v>
      </c>
      <c r="AB8" s="1" t="s">
        <v>3756</v>
      </c>
      <c r="AC8" s="1" t="s">
        <v>1371</v>
      </c>
      <c r="AD8" s="1" t="s">
        <v>5838</v>
      </c>
      <c r="AE8" s="1">
        <v>0</v>
      </c>
      <c r="AF8" s="1" t="b">
        <v>1</v>
      </c>
      <c r="AG8" s="2" t="s">
        <v>5835</v>
      </c>
      <c r="AH8" s="1">
        <v>1</v>
      </c>
    </row>
    <row r="9" spans="1:34" x14ac:dyDescent="0.35">
      <c r="A9" s="1" t="s">
        <v>68</v>
      </c>
      <c r="B9" s="1" t="s">
        <v>76</v>
      </c>
      <c r="C9" s="1" t="s">
        <v>5837</v>
      </c>
      <c r="D9" s="1" t="s">
        <v>2819</v>
      </c>
      <c r="E9" s="1"/>
      <c r="F9" s="1"/>
      <c r="G9" s="1" t="s">
        <v>5832</v>
      </c>
      <c r="H9" s="1" t="s">
        <v>22</v>
      </c>
      <c r="I9" s="1"/>
      <c r="J9" s="1"/>
      <c r="K9" s="1"/>
      <c r="L9" s="1" t="b">
        <v>1</v>
      </c>
      <c r="M9" s="1" t="s">
        <v>2718</v>
      </c>
      <c r="N9" s="1" t="b">
        <v>0</v>
      </c>
      <c r="O9" s="1" t="s">
        <v>5821</v>
      </c>
      <c r="P9" s="1" t="s">
        <v>142</v>
      </c>
      <c r="Q9" s="1" t="s">
        <v>142</v>
      </c>
      <c r="R9" s="1" t="b">
        <v>1</v>
      </c>
      <c r="S9" s="1" t="b">
        <v>0</v>
      </c>
      <c r="T9" s="1">
        <v>2011913610</v>
      </c>
      <c r="U9" s="1" t="s">
        <v>5837</v>
      </c>
      <c r="V9" s="1" t="b">
        <v>0</v>
      </c>
      <c r="W9" s="1" t="s">
        <v>142</v>
      </c>
      <c r="X9" s="1" t="s">
        <v>5840</v>
      </c>
      <c r="Y9" s="1" t="s">
        <v>5825</v>
      </c>
      <c r="Z9" s="1" t="s">
        <v>5839</v>
      </c>
      <c r="AA9" s="1" t="s">
        <v>955</v>
      </c>
      <c r="AB9" s="1" t="s">
        <v>3756</v>
      </c>
      <c r="AC9" s="1" t="s">
        <v>1371</v>
      </c>
      <c r="AD9" s="1" t="s">
        <v>5838</v>
      </c>
      <c r="AE9" s="1">
        <v>0</v>
      </c>
      <c r="AF9" s="1" t="b">
        <v>1</v>
      </c>
      <c r="AG9" s="2" t="s">
        <v>5835</v>
      </c>
      <c r="AH9" s="1">
        <v>0</v>
      </c>
    </row>
    <row r="10" spans="1:34" x14ac:dyDescent="0.35">
      <c r="A10" s="1" t="s">
        <v>68</v>
      </c>
      <c r="B10" s="1" t="s">
        <v>76</v>
      </c>
      <c r="C10" s="1" t="s">
        <v>5841</v>
      </c>
      <c r="D10" s="1" t="s">
        <v>2819</v>
      </c>
      <c r="E10" s="1"/>
      <c r="F10" s="1"/>
      <c r="G10" s="1" t="s">
        <v>5832</v>
      </c>
      <c r="H10" s="1" t="s">
        <v>22</v>
      </c>
      <c r="I10" s="1"/>
      <c r="J10" s="1"/>
      <c r="K10" s="1"/>
      <c r="L10" s="1" t="b">
        <v>1</v>
      </c>
      <c r="M10" s="1" t="s">
        <v>2718</v>
      </c>
      <c r="N10" s="1" t="b">
        <v>0</v>
      </c>
      <c r="O10" s="1" t="s">
        <v>5821</v>
      </c>
      <c r="P10" s="1" t="s">
        <v>142</v>
      </c>
      <c r="Q10" s="1" t="s">
        <v>142</v>
      </c>
      <c r="R10" s="1" t="b">
        <v>1</v>
      </c>
      <c r="S10" s="1" t="b">
        <v>0</v>
      </c>
      <c r="T10" s="1">
        <v>2011913610</v>
      </c>
      <c r="U10" s="1" t="s">
        <v>5841</v>
      </c>
      <c r="V10" s="1" t="b">
        <v>0</v>
      </c>
      <c r="W10" s="1" t="s">
        <v>142</v>
      </c>
      <c r="X10" s="1" t="s">
        <v>5842</v>
      </c>
      <c r="Y10" s="1" t="s">
        <v>71</v>
      </c>
      <c r="Z10" s="1" t="s">
        <v>5843</v>
      </c>
      <c r="AA10" s="1"/>
      <c r="AB10" s="1"/>
      <c r="AC10" s="1" t="s">
        <v>1371</v>
      </c>
      <c r="AD10" s="1" t="s">
        <v>5842</v>
      </c>
      <c r="AE10" s="1">
        <v>0</v>
      </c>
      <c r="AF10" s="1" t="b">
        <v>1</v>
      </c>
      <c r="AG10" s="2" t="s">
        <v>5835</v>
      </c>
      <c r="AH10" s="1">
        <v>1</v>
      </c>
    </row>
    <row r="11" spans="1:34" x14ac:dyDescent="0.35">
      <c r="A11" s="1" t="s">
        <v>68</v>
      </c>
      <c r="B11" s="1" t="s">
        <v>76</v>
      </c>
      <c r="C11" s="1" t="s">
        <v>5841</v>
      </c>
      <c r="D11" s="1" t="s">
        <v>2819</v>
      </c>
      <c r="E11" s="1"/>
      <c r="F11" s="1"/>
      <c r="G11" s="1" t="s">
        <v>5832</v>
      </c>
      <c r="H11" s="1" t="s">
        <v>22</v>
      </c>
      <c r="I11" s="1"/>
      <c r="J11" s="1"/>
      <c r="K11" s="1"/>
      <c r="L11" s="1" t="b">
        <v>1</v>
      </c>
      <c r="M11" s="1" t="s">
        <v>2718</v>
      </c>
      <c r="N11" s="1" t="b">
        <v>0</v>
      </c>
      <c r="O11" s="1" t="s">
        <v>5821</v>
      </c>
      <c r="P11" s="1" t="s">
        <v>142</v>
      </c>
      <c r="Q11" s="1" t="s">
        <v>142</v>
      </c>
      <c r="R11" s="1" t="b">
        <v>1</v>
      </c>
      <c r="S11" s="1" t="b">
        <v>0</v>
      </c>
      <c r="T11" s="1">
        <v>2011913610</v>
      </c>
      <c r="U11" s="1" t="s">
        <v>5841</v>
      </c>
      <c r="V11" s="1" t="b">
        <v>0</v>
      </c>
      <c r="W11" s="1" t="s">
        <v>142</v>
      </c>
      <c r="X11" s="1" t="s">
        <v>5844</v>
      </c>
      <c r="Y11" s="1" t="s">
        <v>5825</v>
      </c>
      <c r="Z11" s="1" t="s">
        <v>5843</v>
      </c>
      <c r="AA11" s="1"/>
      <c r="AB11" s="1"/>
      <c r="AC11" s="1" t="s">
        <v>1371</v>
      </c>
      <c r="AD11" s="1" t="s">
        <v>5842</v>
      </c>
      <c r="AE11" s="1">
        <v>0</v>
      </c>
      <c r="AF11" s="1" t="b">
        <v>1</v>
      </c>
      <c r="AG11" s="2" t="s">
        <v>5835</v>
      </c>
      <c r="AH11" s="1">
        <v>0</v>
      </c>
    </row>
    <row r="12" spans="1:34" x14ac:dyDescent="0.35">
      <c r="A12" s="1" t="s">
        <v>68</v>
      </c>
      <c r="B12" s="1" t="s">
        <v>76</v>
      </c>
      <c r="C12" s="1" t="s">
        <v>3393</v>
      </c>
      <c r="D12" s="1" t="s">
        <v>720</v>
      </c>
      <c r="E12" s="1"/>
      <c r="F12" s="1"/>
      <c r="G12" s="1" t="s">
        <v>5693</v>
      </c>
      <c r="H12" s="1" t="s">
        <v>22</v>
      </c>
      <c r="I12" s="1"/>
      <c r="J12" s="1"/>
      <c r="K12" s="1"/>
      <c r="L12" s="1" t="b">
        <v>1</v>
      </c>
      <c r="M12" s="1" t="s">
        <v>2718</v>
      </c>
      <c r="N12" s="1" t="b">
        <v>0</v>
      </c>
      <c r="O12" s="1" t="s">
        <v>5821</v>
      </c>
      <c r="P12" s="1" t="s">
        <v>142</v>
      </c>
      <c r="Q12" s="1" t="s">
        <v>142</v>
      </c>
      <c r="R12" s="1" t="b">
        <v>1</v>
      </c>
      <c r="S12" s="1" t="b">
        <v>0</v>
      </c>
      <c r="T12" s="1">
        <v>20499716</v>
      </c>
      <c r="U12" s="1" t="s">
        <v>3393</v>
      </c>
      <c r="V12" s="1" t="b">
        <v>0</v>
      </c>
      <c r="W12" s="1" t="s">
        <v>142</v>
      </c>
      <c r="X12" s="1" t="s">
        <v>5845</v>
      </c>
      <c r="Y12" s="1" t="s">
        <v>71</v>
      </c>
      <c r="Z12" s="1"/>
      <c r="AA12" s="1"/>
      <c r="AB12" s="1"/>
      <c r="AC12" s="1" t="s">
        <v>1371</v>
      </c>
      <c r="AD12" s="1" t="s">
        <v>5845</v>
      </c>
      <c r="AE12" s="1">
        <v>1536</v>
      </c>
      <c r="AF12" s="1" t="b">
        <v>1</v>
      </c>
      <c r="AG12" s="2" t="s">
        <v>5846</v>
      </c>
      <c r="AH12" s="1">
        <v>1</v>
      </c>
    </row>
    <row r="13" spans="1:34" x14ac:dyDescent="0.35">
      <c r="A13" s="1" t="s">
        <v>68</v>
      </c>
      <c r="B13" s="1" t="s">
        <v>76</v>
      </c>
      <c r="C13" s="1" t="s">
        <v>3393</v>
      </c>
      <c r="D13" s="1" t="s">
        <v>720</v>
      </c>
      <c r="E13" s="1"/>
      <c r="F13" s="1"/>
      <c r="G13" s="1" t="s">
        <v>5693</v>
      </c>
      <c r="H13" s="1" t="s">
        <v>22</v>
      </c>
      <c r="I13" s="1"/>
      <c r="J13" s="1"/>
      <c r="K13" s="1"/>
      <c r="L13" s="1" t="b">
        <v>1</v>
      </c>
      <c r="M13" s="1" t="s">
        <v>2718</v>
      </c>
      <c r="N13" s="1" t="b">
        <v>0</v>
      </c>
      <c r="O13" s="1" t="s">
        <v>5821</v>
      </c>
      <c r="P13" s="1" t="s">
        <v>142</v>
      </c>
      <c r="Q13" s="1" t="s">
        <v>142</v>
      </c>
      <c r="R13" s="1" t="b">
        <v>1</v>
      </c>
      <c r="S13" s="1" t="b">
        <v>0</v>
      </c>
      <c r="T13" s="1">
        <v>20499716</v>
      </c>
      <c r="U13" s="1" t="s">
        <v>3393</v>
      </c>
      <c r="V13" s="1" t="b">
        <v>0</v>
      </c>
      <c r="W13" s="1" t="s">
        <v>142</v>
      </c>
      <c r="X13" s="1" t="s">
        <v>5847</v>
      </c>
      <c r="Y13" s="1" t="s">
        <v>5825</v>
      </c>
      <c r="Z13" s="1"/>
      <c r="AA13" s="1"/>
      <c r="AB13" s="1"/>
      <c r="AC13" s="1" t="s">
        <v>1371</v>
      </c>
      <c r="AD13" s="1" t="s">
        <v>5845</v>
      </c>
      <c r="AE13" s="1">
        <v>1536</v>
      </c>
      <c r="AF13" s="1" t="b">
        <v>1</v>
      </c>
      <c r="AG13" s="2" t="s">
        <v>5846</v>
      </c>
      <c r="AH13" s="1">
        <v>0</v>
      </c>
    </row>
    <row r="14" spans="1:34" x14ac:dyDescent="0.35">
      <c r="A14" s="1" t="s">
        <v>68</v>
      </c>
      <c r="B14" s="1" t="s">
        <v>76</v>
      </c>
      <c r="C14" s="1" t="s">
        <v>5848</v>
      </c>
      <c r="D14" s="1" t="s">
        <v>720</v>
      </c>
      <c r="E14" s="1"/>
      <c r="F14" s="1"/>
      <c r="G14" s="1" t="s">
        <v>5849</v>
      </c>
      <c r="H14" s="1" t="s">
        <v>2934</v>
      </c>
      <c r="I14" s="1"/>
      <c r="J14" s="1"/>
      <c r="K14" s="1"/>
      <c r="L14" s="1" t="b">
        <v>1</v>
      </c>
      <c r="M14" s="1" t="s">
        <v>2718</v>
      </c>
      <c r="N14" s="1" t="b">
        <v>0</v>
      </c>
      <c r="O14" s="1" t="s">
        <v>5821</v>
      </c>
      <c r="P14" s="1" t="s">
        <v>142</v>
      </c>
      <c r="Q14" s="1" t="s">
        <v>142</v>
      </c>
      <c r="R14" s="1" t="b">
        <v>1</v>
      </c>
      <c r="S14" s="1" t="b">
        <v>0</v>
      </c>
      <c r="T14" s="1">
        <v>1392237218</v>
      </c>
      <c r="U14" s="1" t="s">
        <v>5848</v>
      </c>
      <c r="V14" s="1" t="b">
        <v>0</v>
      </c>
      <c r="W14" s="1" t="s">
        <v>142</v>
      </c>
      <c r="X14" s="1" t="s">
        <v>5850</v>
      </c>
      <c r="Y14" s="1" t="s">
        <v>71</v>
      </c>
      <c r="Z14" s="1" t="s">
        <v>5851</v>
      </c>
      <c r="AA14" s="1"/>
      <c r="AB14" s="1"/>
      <c r="AC14" s="1" t="s">
        <v>1371</v>
      </c>
      <c r="AD14" s="1" t="s">
        <v>5850</v>
      </c>
      <c r="AE14" s="1">
        <v>1536</v>
      </c>
      <c r="AF14" s="1" t="b">
        <v>1</v>
      </c>
      <c r="AG14" s="2" t="s">
        <v>5852</v>
      </c>
      <c r="AH14" s="1">
        <v>1</v>
      </c>
    </row>
    <row r="15" spans="1:34" x14ac:dyDescent="0.35">
      <c r="A15" s="1" t="s">
        <v>68</v>
      </c>
      <c r="B15" s="1" t="s">
        <v>76</v>
      </c>
      <c r="C15" s="1" t="s">
        <v>5848</v>
      </c>
      <c r="D15" s="1" t="s">
        <v>720</v>
      </c>
      <c r="E15" s="1"/>
      <c r="F15" s="1"/>
      <c r="G15" s="1" t="s">
        <v>5849</v>
      </c>
      <c r="H15" s="1" t="s">
        <v>2934</v>
      </c>
      <c r="I15" s="1"/>
      <c r="J15" s="1"/>
      <c r="K15" s="1"/>
      <c r="L15" s="1" t="b">
        <v>1</v>
      </c>
      <c r="M15" s="1" t="s">
        <v>2718</v>
      </c>
      <c r="N15" s="1" t="b">
        <v>0</v>
      </c>
      <c r="O15" s="1" t="s">
        <v>5821</v>
      </c>
      <c r="P15" s="1" t="s">
        <v>142</v>
      </c>
      <c r="Q15" s="1" t="s">
        <v>142</v>
      </c>
      <c r="R15" s="1" t="b">
        <v>1</v>
      </c>
      <c r="S15" s="1" t="b">
        <v>0</v>
      </c>
      <c r="T15" s="1">
        <v>1392237218</v>
      </c>
      <c r="U15" s="1" t="s">
        <v>5848</v>
      </c>
      <c r="V15" s="1" t="b">
        <v>0</v>
      </c>
      <c r="W15" s="1" t="s">
        <v>142</v>
      </c>
      <c r="X15" s="1" t="s">
        <v>5853</v>
      </c>
      <c r="Y15" s="1" t="s">
        <v>5825</v>
      </c>
      <c r="Z15" s="1" t="s">
        <v>5851</v>
      </c>
      <c r="AA15" s="1"/>
      <c r="AB15" s="1"/>
      <c r="AC15" s="1" t="s">
        <v>1371</v>
      </c>
      <c r="AD15" s="1" t="s">
        <v>5850</v>
      </c>
      <c r="AE15" s="1">
        <v>1536</v>
      </c>
      <c r="AF15" s="1" t="b">
        <v>1</v>
      </c>
      <c r="AG15" s="2" t="s">
        <v>5852</v>
      </c>
      <c r="AH15" s="1">
        <v>0</v>
      </c>
    </row>
    <row r="16" spans="1:34" x14ac:dyDescent="0.35">
      <c r="A16" s="1" t="s">
        <v>19</v>
      </c>
      <c r="B16" s="1" t="s">
        <v>5854</v>
      </c>
      <c r="C16" s="1" t="s">
        <v>5855</v>
      </c>
      <c r="D16" s="1" t="s">
        <v>2819</v>
      </c>
      <c r="E16" s="1"/>
      <c r="F16" s="1"/>
      <c r="G16" s="1" t="s">
        <v>5832</v>
      </c>
      <c r="H16" s="1" t="s">
        <v>22</v>
      </c>
      <c r="I16" s="1"/>
      <c r="J16" s="1"/>
      <c r="K16" s="1"/>
      <c r="L16" s="1" t="b">
        <v>1</v>
      </c>
      <c r="M16" s="1" t="s">
        <v>2706</v>
      </c>
      <c r="N16" s="1" t="b">
        <v>0</v>
      </c>
      <c r="O16" s="1" t="s">
        <v>5821</v>
      </c>
      <c r="P16" s="1" t="s">
        <v>142</v>
      </c>
      <c r="Q16" s="1" t="s">
        <v>142</v>
      </c>
      <c r="R16" s="1" t="b">
        <v>1</v>
      </c>
      <c r="S16" s="1" t="b">
        <v>0</v>
      </c>
      <c r="T16" s="1">
        <v>2011912817</v>
      </c>
      <c r="U16" s="1" t="s">
        <v>5855</v>
      </c>
      <c r="V16" s="1" t="b">
        <v>0</v>
      </c>
      <c r="W16" s="1" t="s">
        <v>142</v>
      </c>
      <c r="X16" s="1" t="s">
        <v>5856</v>
      </c>
      <c r="Y16" s="1" t="s">
        <v>71</v>
      </c>
      <c r="Z16" s="1" t="s">
        <v>5857</v>
      </c>
      <c r="AA16" s="1" t="s">
        <v>27</v>
      </c>
      <c r="AB16" s="1" t="s">
        <v>3798</v>
      </c>
      <c r="AC16" s="1" t="s">
        <v>1371</v>
      </c>
      <c r="AD16" s="1" t="s">
        <v>5856</v>
      </c>
      <c r="AE16" s="1">
        <v>0</v>
      </c>
      <c r="AF16" s="1" t="b">
        <v>1</v>
      </c>
      <c r="AG16" s="2" t="s">
        <v>5858</v>
      </c>
      <c r="AH16" s="1">
        <v>1</v>
      </c>
    </row>
    <row r="17" spans="1:34" x14ac:dyDescent="0.35">
      <c r="A17" s="1" t="s">
        <v>19</v>
      </c>
      <c r="B17" s="1" t="s">
        <v>5854</v>
      </c>
      <c r="C17" s="1" t="s">
        <v>5855</v>
      </c>
      <c r="D17" s="1" t="s">
        <v>2819</v>
      </c>
      <c r="E17" s="1"/>
      <c r="F17" s="1"/>
      <c r="G17" s="1" t="s">
        <v>5832</v>
      </c>
      <c r="H17" s="1" t="s">
        <v>22</v>
      </c>
      <c r="I17" s="1"/>
      <c r="J17" s="1"/>
      <c r="K17" s="1"/>
      <c r="L17" s="1" t="b">
        <v>1</v>
      </c>
      <c r="M17" s="1" t="s">
        <v>2706</v>
      </c>
      <c r="N17" s="1" t="b">
        <v>0</v>
      </c>
      <c r="O17" s="1" t="s">
        <v>5821</v>
      </c>
      <c r="P17" s="1" t="s">
        <v>142</v>
      </c>
      <c r="Q17" s="1" t="s">
        <v>142</v>
      </c>
      <c r="R17" s="1" t="b">
        <v>1</v>
      </c>
      <c r="S17" s="1" t="b">
        <v>0</v>
      </c>
      <c r="T17" s="1">
        <v>2011912817</v>
      </c>
      <c r="U17" s="1" t="s">
        <v>5855</v>
      </c>
      <c r="V17" s="1" t="b">
        <v>0</v>
      </c>
      <c r="W17" s="1" t="s">
        <v>142</v>
      </c>
      <c r="X17" s="1" t="s">
        <v>5859</v>
      </c>
      <c r="Y17" s="1" t="s">
        <v>5825</v>
      </c>
      <c r="Z17" s="1" t="s">
        <v>5857</v>
      </c>
      <c r="AA17" s="1" t="s">
        <v>27</v>
      </c>
      <c r="AB17" s="1" t="s">
        <v>3798</v>
      </c>
      <c r="AC17" s="1" t="s">
        <v>1371</v>
      </c>
      <c r="AD17" s="1" t="s">
        <v>5856</v>
      </c>
      <c r="AE17" s="1">
        <v>0</v>
      </c>
      <c r="AF17" s="1" t="b">
        <v>1</v>
      </c>
      <c r="AG17" s="2" t="s">
        <v>5858</v>
      </c>
      <c r="AH17" s="1">
        <v>0</v>
      </c>
    </row>
    <row r="18" spans="1:34" x14ac:dyDescent="0.35">
      <c r="A18" s="1" t="s">
        <v>19</v>
      </c>
      <c r="B18" s="1" t="s">
        <v>20</v>
      </c>
      <c r="C18" s="1" t="s">
        <v>5860</v>
      </c>
      <c r="D18" s="1" t="s">
        <v>720</v>
      </c>
      <c r="E18" s="1"/>
      <c r="F18" s="1"/>
      <c r="G18" s="1" t="s">
        <v>5693</v>
      </c>
      <c r="H18" s="1" t="s">
        <v>22</v>
      </c>
      <c r="I18" s="1"/>
      <c r="J18" s="1"/>
      <c r="K18" s="1"/>
      <c r="L18" s="1" t="b">
        <v>1</v>
      </c>
      <c r="M18" s="1" t="s">
        <v>2706</v>
      </c>
      <c r="N18" s="1" t="b">
        <v>0</v>
      </c>
      <c r="O18" s="1" t="s">
        <v>5821</v>
      </c>
      <c r="P18" s="1" t="s">
        <v>142</v>
      </c>
      <c r="Q18" s="1" t="s">
        <v>142</v>
      </c>
      <c r="R18" s="1" t="b">
        <v>1</v>
      </c>
      <c r="S18" s="1" t="b">
        <v>0</v>
      </c>
      <c r="T18" s="1">
        <v>201191284</v>
      </c>
      <c r="U18" s="1" t="s">
        <v>5860</v>
      </c>
      <c r="V18" s="1" t="b">
        <v>0</v>
      </c>
      <c r="W18" s="1" t="s">
        <v>142</v>
      </c>
      <c r="X18" s="1" t="s">
        <v>5861</v>
      </c>
      <c r="Y18" s="1" t="s">
        <v>71</v>
      </c>
      <c r="Z18" s="1"/>
      <c r="AA18" s="1"/>
      <c r="AB18" s="1"/>
      <c r="AC18" s="1" t="s">
        <v>1371</v>
      </c>
      <c r="AD18" s="1" t="s">
        <v>5861</v>
      </c>
      <c r="AE18" s="1">
        <v>1536</v>
      </c>
      <c r="AF18" s="1" t="b">
        <v>1</v>
      </c>
      <c r="AG18" s="2" t="s">
        <v>5862</v>
      </c>
      <c r="AH18" s="1">
        <v>1</v>
      </c>
    </row>
    <row r="19" spans="1:34" x14ac:dyDescent="0.35">
      <c r="A19" s="1" t="s">
        <v>19</v>
      </c>
      <c r="B19" s="1" t="s">
        <v>20</v>
      </c>
      <c r="C19" s="1" t="s">
        <v>5860</v>
      </c>
      <c r="D19" s="1" t="s">
        <v>720</v>
      </c>
      <c r="E19" s="1"/>
      <c r="F19" s="1"/>
      <c r="G19" s="1" t="s">
        <v>5693</v>
      </c>
      <c r="H19" s="1" t="s">
        <v>22</v>
      </c>
      <c r="I19" s="1"/>
      <c r="J19" s="1"/>
      <c r="K19" s="1"/>
      <c r="L19" s="1" t="b">
        <v>1</v>
      </c>
      <c r="M19" s="1" t="s">
        <v>2706</v>
      </c>
      <c r="N19" s="1" t="b">
        <v>0</v>
      </c>
      <c r="O19" s="1" t="s">
        <v>5821</v>
      </c>
      <c r="P19" s="1" t="s">
        <v>142</v>
      </c>
      <c r="Q19" s="1" t="s">
        <v>142</v>
      </c>
      <c r="R19" s="1" t="b">
        <v>1</v>
      </c>
      <c r="S19" s="1" t="b">
        <v>0</v>
      </c>
      <c r="T19" s="1">
        <v>201191284</v>
      </c>
      <c r="U19" s="1" t="s">
        <v>5860</v>
      </c>
      <c r="V19" s="1" t="b">
        <v>0</v>
      </c>
      <c r="W19" s="1" t="s">
        <v>142</v>
      </c>
      <c r="X19" s="1" t="s">
        <v>5863</v>
      </c>
      <c r="Y19" s="1" t="s">
        <v>5825</v>
      </c>
      <c r="Z19" s="1"/>
      <c r="AA19" s="1"/>
      <c r="AB19" s="1"/>
      <c r="AC19" s="1" t="s">
        <v>1371</v>
      </c>
      <c r="AD19" s="1" t="s">
        <v>5861</v>
      </c>
      <c r="AE19" s="1">
        <v>1536</v>
      </c>
      <c r="AF19" s="1" t="b">
        <v>1</v>
      </c>
      <c r="AG19" s="2" t="s">
        <v>5862</v>
      </c>
      <c r="AH19" s="1">
        <v>0</v>
      </c>
    </row>
    <row r="20" spans="1:34" x14ac:dyDescent="0.35">
      <c r="A20" s="1" t="s">
        <v>19</v>
      </c>
      <c r="B20" s="1" t="s">
        <v>32</v>
      </c>
      <c r="C20" s="1" t="s">
        <v>3398</v>
      </c>
      <c r="D20" s="1" t="s">
        <v>2819</v>
      </c>
      <c r="E20" s="1"/>
      <c r="F20" s="1"/>
      <c r="G20" s="1" t="s">
        <v>5849</v>
      </c>
      <c r="H20" s="1" t="s">
        <v>22</v>
      </c>
      <c r="I20" s="1"/>
      <c r="J20" s="1"/>
      <c r="K20" s="1"/>
      <c r="L20" s="1" t="b">
        <v>1</v>
      </c>
      <c r="M20" s="1" t="s">
        <v>2706</v>
      </c>
      <c r="N20" s="1" t="b">
        <v>0</v>
      </c>
      <c r="O20" s="1" t="s">
        <v>5821</v>
      </c>
      <c r="P20" s="1" t="s">
        <v>142</v>
      </c>
      <c r="Q20" s="1" t="s">
        <v>142</v>
      </c>
      <c r="R20" s="1" t="b">
        <v>1</v>
      </c>
      <c r="S20" s="1" t="b">
        <v>0</v>
      </c>
      <c r="T20" s="1">
        <v>2011912817</v>
      </c>
      <c r="U20" s="1" t="s">
        <v>3398</v>
      </c>
      <c r="V20" s="1" t="b">
        <v>0</v>
      </c>
      <c r="W20" s="1" t="s">
        <v>142</v>
      </c>
      <c r="X20" s="1" t="s">
        <v>5864</v>
      </c>
      <c r="Y20" s="1" t="s">
        <v>71</v>
      </c>
      <c r="Z20" s="1" t="s">
        <v>5865</v>
      </c>
      <c r="AA20" s="1"/>
      <c r="AB20" s="1"/>
      <c r="AC20" s="1" t="s">
        <v>1371</v>
      </c>
      <c r="AD20" s="1" t="s">
        <v>5864</v>
      </c>
      <c r="AE20" s="1">
        <v>1536</v>
      </c>
      <c r="AF20" s="1" t="b">
        <v>1</v>
      </c>
      <c r="AG20" s="2" t="s">
        <v>5858</v>
      </c>
      <c r="AH20" s="1">
        <v>1</v>
      </c>
    </row>
    <row r="21" spans="1:34" x14ac:dyDescent="0.35">
      <c r="A21" s="1" t="s">
        <v>19</v>
      </c>
      <c r="B21" s="1" t="s">
        <v>32</v>
      </c>
      <c r="C21" s="1" t="s">
        <v>3398</v>
      </c>
      <c r="D21" s="1" t="s">
        <v>2819</v>
      </c>
      <c r="E21" s="1"/>
      <c r="F21" s="1"/>
      <c r="G21" s="1" t="s">
        <v>5849</v>
      </c>
      <c r="H21" s="1" t="s">
        <v>22</v>
      </c>
      <c r="I21" s="1"/>
      <c r="J21" s="1"/>
      <c r="K21" s="1"/>
      <c r="L21" s="1" t="b">
        <v>1</v>
      </c>
      <c r="M21" s="1" t="s">
        <v>2706</v>
      </c>
      <c r="N21" s="1" t="b">
        <v>0</v>
      </c>
      <c r="O21" s="1" t="s">
        <v>5821</v>
      </c>
      <c r="P21" s="1" t="s">
        <v>142</v>
      </c>
      <c r="Q21" s="1" t="s">
        <v>142</v>
      </c>
      <c r="R21" s="1" t="b">
        <v>1</v>
      </c>
      <c r="S21" s="1" t="b">
        <v>0</v>
      </c>
      <c r="T21" s="1">
        <v>2011912817</v>
      </c>
      <c r="U21" s="1" t="s">
        <v>3398</v>
      </c>
      <c r="V21" s="1" t="b">
        <v>0</v>
      </c>
      <c r="W21" s="1" t="s">
        <v>142</v>
      </c>
      <c r="X21" s="1" t="s">
        <v>5866</v>
      </c>
      <c r="Y21" s="1" t="s">
        <v>5825</v>
      </c>
      <c r="Z21" s="1" t="s">
        <v>5865</v>
      </c>
      <c r="AA21" s="1"/>
      <c r="AB21" s="1"/>
      <c r="AC21" s="1" t="s">
        <v>1371</v>
      </c>
      <c r="AD21" s="1" t="s">
        <v>5864</v>
      </c>
      <c r="AE21" s="1">
        <v>1536</v>
      </c>
      <c r="AF21" s="1" t="b">
        <v>1</v>
      </c>
      <c r="AG21" s="2" t="s">
        <v>5858</v>
      </c>
      <c r="AH21" s="1">
        <v>0</v>
      </c>
    </row>
    <row r="22" spans="1:34" x14ac:dyDescent="0.35">
      <c r="A22" s="1" t="s">
        <v>19</v>
      </c>
      <c r="B22" s="1" t="s">
        <v>5703</v>
      </c>
      <c r="C22" s="1" t="s">
        <v>5867</v>
      </c>
      <c r="D22" s="1" t="s">
        <v>2819</v>
      </c>
      <c r="E22" s="1"/>
      <c r="F22" s="1"/>
      <c r="G22" s="1" t="s">
        <v>5868</v>
      </c>
      <c r="H22" s="1" t="s">
        <v>22</v>
      </c>
      <c r="I22" s="1"/>
      <c r="J22" s="1"/>
      <c r="K22" s="1"/>
      <c r="L22" s="1" t="b">
        <v>1</v>
      </c>
      <c r="M22" s="1" t="s">
        <v>2706</v>
      </c>
      <c r="N22" s="1" t="b">
        <v>0</v>
      </c>
      <c r="O22" s="1" t="s">
        <v>5821</v>
      </c>
      <c r="P22" s="1" t="s">
        <v>142</v>
      </c>
      <c r="Q22" s="1" t="s">
        <v>142</v>
      </c>
      <c r="R22" s="1" t="b">
        <v>1</v>
      </c>
      <c r="S22" s="1" t="b">
        <v>0</v>
      </c>
      <c r="T22" s="1">
        <v>2011912821</v>
      </c>
      <c r="U22" s="1" t="s">
        <v>5867</v>
      </c>
      <c r="V22" s="1" t="b">
        <v>0</v>
      </c>
      <c r="W22" s="1" t="s">
        <v>142</v>
      </c>
      <c r="X22" s="1" t="s">
        <v>5869</v>
      </c>
      <c r="Y22" s="1" t="s">
        <v>71</v>
      </c>
      <c r="Z22" s="1" t="s">
        <v>5870</v>
      </c>
      <c r="AA22" s="1" t="s">
        <v>3811</v>
      </c>
      <c r="AB22" s="1" t="s">
        <v>3824</v>
      </c>
      <c r="AC22" s="1" t="s">
        <v>1371</v>
      </c>
      <c r="AD22" s="1" t="s">
        <v>5869</v>
      </c>
      <c r="AE22" s="1">
        <v>0</v>
      </c>
      <c r="AF22" s="1" t="b">
        <v>1</v>
      </c>
      <c r="AG22" s="2" t="s">
        <v>5871</v>
      </c>
      <c r="AH22" s="1">
        <v>1</v>
      </c>
    </row>
    <row r="23" spans="1:34" x14ac:dyDescent="0.35">
      <c r="A23" s="1" t="s">
        <v>19</v>
      </c>
      <c r="B23" s="1" t="s">
        <v>5703</v>
      </c>
      <c r="C23" s="1" t="s">
        <v>5867</v>
      </c>
      <c r="D23" s="1" t="s">
        <v>2819</v>
      </c>
      <c r="E23" s="1"/>
      <c r="F23" s="1"/>
      <c r="G23" s="1" t="s">
        <v>5868</v>
      </c>
      <c r="H23" s="1" t="s">
        <v>22</v>
      </c>
      <c r="I23" s="1"/>
      <c r="J23" s="1"/>
      <c r="K23" s="1"/>
      <c r="L23" s="1" t="b">
        <v>1</v>
      </c>
      <c r="M23" s="1" t="s">
        <v>2706</v>
      </c>
      <c r="N23" s="1" t="b">
        <v>0</v>
      </c>
      <c r="O23" s="1" t="s">
        <v>5821</v>
      </c>
      <c r="P23" s="1" t="s">
        <v>142</v>
      </c>
      <c r="Q23" s="1" t="s">
        <v>142</v>
      </c>
      <c r="R23" s="1" t="b">
        <v>1</v>
      </c>
      <c r="S23" s="1" t="b">
        <v>0</v>
      </c>
      <c r="T23" s="1">
        <v>2011912821</v>
      </c>
      <c r="U23" s="1" t="s">
        <v>5867</v>
      </c>
      <c r="V23" s="1" t="b">
        <v>0</v>
      </c>
      <c r="W23" s="1" t="s">
        <v>142</v>
      </c>
      <c r="X23" s="1" t="s">
        <v>5872</v>
      </c>
      <c r="Y23" s="1" t="s">
        <v>5825</v>
      </c>
      <c r="Z23" s="1" t="s">
        <v>5870</v>
      </c>
      <c r="AA23" s="1" t="s">
        <v>3811</v>
      </c>
      <c r="AB23" s="1" t="s">
        <v>3824</v>
      </c>
      <c r="AC23" s="1" t="s">
        <v>1371</v>
      </c>
      <c r="AD23" s="1" t="s">
        <v>5869</v>
      </c>
      <c r="AE23" s="1">
        <v>0</v>
      </c>
      <c r="AF23" s="1" t="b">
        <v>1</v>
      </c>
      <c r="AG23" s="2" t="s">
        <v>5871</v>
      </c>
      <c r="AH23" s="1">
        <v>0</v>
      </c>
    </row>
    <row r="24" spans="1:34" x14ac:dyDescent="0.35">
      <c r="A24" s="1" t="s">
        <v>19</v>
      </c>
      <c r="B24" s="1" t="s">
        <v>5703</v>
      </c>
      <c r="C24" s="1" t="s">
        <v>5873</v>
      </c>
      <c r="D24" s="1" t="s">
        <v>2819</v>
      </c>
      <c r="E24" s="1"/>
      <c r="F24" s="1"/>
      <c r="G24" s="1" t="s">
        <v>5868</v>
      </c>
      <c r="H24" s="1" t="s">
        <v>22</v>
      </c>
      <c r="I24" s="1"/>
      <c r="J24" s="1"/>
      <c r="K24" s="1"/>
      <c r="L24" s="1" t="b">
        <v>1</v>
      </c>
      <c r="M24" s="1" t="s">
        <v>2706</v>
      </c>
      <c r="N24" s="1" t="b">
        <v>0</v>
      </c>
      <c r="O24" s="1" t="s">
        <v>5821</v>
      </c>
      <c r="P24" s="1" t="s">
        <v>142</v>
      </c>
      <c r="Q24" s="1" t="s">
        <v>142</v>
      </c>
      <c r="R24" s="1" t="b">
        <v>1</v>
      </c>
      <c r="S24" s="1" t="b">
        <v>0</v>
      </c>
      <c r="T24" s="1">
        <v>20499725</v>
      </c>
      <c r="U24" s="1" t="s">
        <v>5873</v>
      </c>
      <c r="V24" s="1" t="b">
        <v>0</v>
      </c>
      <c r="W24" s="1" t="s">
        <v>142</v>
      </c>
      <c r="X24" s="1" t="s">
        <v>5874</v>
      </c>
      <c r="Y24" s="1" t="s">
        <v>71</v>
      </c>
      <c r="Z24" s="1" t="s">
        <v>5870</v>
      </c>
      <c r="AA24" s="1" t="s">
        <v>3811</v>
      </c>
      <c r="AB24" s="1" t="s">
        <v>3834</v>
      </c>
      <c r="AC24" s="1" t="s">
        <v>1371</v>
      </c>
      <c r="AD24" s="1" t="s">
        <v>5874</v>
      </c>
      <c r="AE24" s="1">
        <v>0</v>
      </c>
      <c r="AF24" s="1" t="b">
        <v>1</v>
      </c>
      <c r="AG24" s="2" t="s">
        <v>5875</v>
      </c>
      <c r="AH24" s="1">
        <v>1</v>
      </c>
    </row>
    <row r="25" spans="1:34" x14ac:dyDescent="0.35">
      <c r="A25" s="1" t="s">
        <v>19</v>
      </c>
      <c r="B25" s="1" t="s">
        <v>5703</v>
      </c>
      <c r="C25" s="1" t="s">
        <v>5873</v>
      </c>
      <c r="D25" s="1" t="s">
        <v>2819</v>
      </c>
      <c r="E25" s="1"/>
      <c r="F25" s="1"/>
      <c r="G25" s="1" t="s">
        <v>5868</v>
      </c>
      <c r="H25" s="1" t="s">
        <v>22</v>
      </c>
      <c r="I25" s="1"/>
      <c r="J25" s="1"/>
      <c r="K25" s="1"/>
      <c r="L25" s="1" t="b">
        <v>1</v>
      </c>
      <c r="M25" s="1" t="s">
        <v>2706</v>
      </c>
      <c r="N25" s="1" t="b">
        <v>0</v>
      </c>
      <c r="O25" s="1" t="s">
        <v>5821</v>
      </c>
      <c r="P25" s="1" t="s">
        <v>142</v>
      </c>
      <c r="Q25" s="1" t="s">
        <v>142</v>
      </c>
      <c r="R25" s="1" t="b">
        <v>1</v>
      </c>
      <c r="S25" s="1" t="b">
        <v>0</v>
      </c>
      <c r="T25" s="1">
        <v>20499725</v>
      </c>
      <c r="U25" s="1" t="s">
        <v>5873</v>
      </c>
      <c r="V25" s="1" t="b">
        <v>0</v>
      </c>
      <c r="W25" s="1" t="s">
        <v>142</v>
      </c>
      <c r="X25" s="1" t="s">
        <v>5876</v>
      </c>
      <c r="Y25" s="1" t="s">
        <v>5825</v>
      </c>
      <c r="Z25" s="1" t="s">
        <v>5870</v>
      </c>
      <c r="AA25" s="1" t="s">
        <v>3811</v>
      </c>
      <c r="AB25" s="1" t="s">
        <v>3834</v>
      </c>
      <c r="AC25" s="1" t="s">
        <v>1371</v>
      </c>
      <c r="AD25" s="1" t="s">
        <v>5874</v>
      </c>
      <c r="AE25" s="1">
        <v>0</v>
      </c>
      <c r="AF25" s="1" t="b">
        <v>1</v>
      </c>
      <c r="AG25" s="2" t="s">
        <v>5875</v>
      </c>
      <c r="AH25" s="1">
        <v>0</v>
      </c>
    </row>
    <row r="26" spans="1:34" x14ac:dyDescent="0.35">
      <c r="A26" s="1" t="s">
        <v>19</v>
      </c>
      <c r="B26" s="1" t="s">
        <v>5703</v>
      </c>
      <c r="C26" s="1" t="s">
        <v>5877</v>
      </c>
      <c r="D26" s="1" t="s">
        <v>2819</v>
      </c>
      <c r="E26" s="1"/>
      <c r="F26" s="1"/>
      <c r="G26" s="1" t="s">
        <v>5868</v>
      </c>
      <c r="H26" s="1" t="s">
        <v>22</v>
      </c>
      <c r="I26" s="1"/>
      <c r="J26" s="1"/>
      <c r="K26" s="1"/>
      <c r="L26" s="1" t="b">
        <v>1</v>
      </c>
      <c r="M26" s="1" t="s">
        <v>2706</v>
      </c>
      <c r="N26" s="1" t="b">
        <v>0</v>
      </c>
      <c r="O26" s="1" t="s">
        <v>5821</v>
      </c>
      <c r="P26" s="1" t="s">
        <v>142</v>
      </c>
      <c r="Q26" s="1" t="s">
        <v>142</v>
      </c>
      <c r="R26" s="1" t="b">
        <v>1</v>
      </c>
      <c r="S26" s="1" t="b">
        <v>0</v>
      </c>
      <c r="T26" s="1">
        <v>2011912817</v>
      </c>
      <c r="U26" s="1" t="s">
        <v>5877</v>
      </c>
      <c r="V26" s="1" t="b">
        <v>0</v>
      </c>
      <c r="W26" s="1" t="s">
        <v>142</v>
      </c>
      <c r="X26" s="1" t="s">
        <v>5878</v>
      </c>
      <c r="Y26" s="1" t="s">
        <v>71</v>
      </c>
      <c r="Z26" s="1" t="s">
        <v>5870</v>
      </c>
      <c r="AA26" s="1" t="s">
        <v>27</v>
      </c>
      <c r="AB26" s="1" t="s">
        <v>3796</v>
      </c>
      <c r="AC26" s="1" t="s">
        <v>1371</v>
      </c>
      <c r="AD26" s="1" t="s">
        <v>5878</v>
      </c>
      <c r="AE26" s="1">
        <v>0</v>
      </c>
      <c r="AF26" s="1" t="b">
        <v>1</v>
      </c>
      <c r="AG26" s="2" t="s">
        <v>5858</v>
      </c>
      <c r="AH26" s="1">
        <v>1</v>
      </c>
    </row>
    <row r="27" spans="1:34" x14ac:dyDescent="0.35">
      <c r="A27" s="1" t="s">
        <v>19</v>
      </c>
      <c r="B27" s="1" t="s">
        <v>5703</v>
      </c>
      <c r="C27" s="1" t="s">
        <v>5877</v>
      </c>
      <c r="D27" s="1" t="s">
        <v>2819</v>
      </c>
      <c r="E27" s="1"/>
      <c r="F27" s="1"/>
      <c r="G27" s="1" t="s">
        <v>5868</v>
      </c>
      <c r="H27" s="1" t="s">
        <v>22</v>
      </c>
      <c r="I27" s="1"/>
      <c r="J27" s="1"/>
      <c r="K27" s="1"/>
      <c r="L27" s="1" t="b">
        <v>1</v>
      </c>
      <c r="M27" s="1" t="s">
        <v>2706</v>
      </c>
      <c r="N27" s="1" t="b">
        <v>0</v>
      </c>
      <c r="O27" s="1" t="s">
        <v>5821</v>
      </c>
      <c r="P27" s="1" t="s">
        <v>142</v>
      </c>
      <c r="Q27" s="1" t="s">
        <v>142</v>
      </c>
      <c r="R27" s="1" t="b">
        <v>1</v>
      </c>
      <c r="S27" s="1" t="b">
        <v>0</v>
      </c>
      <c r="T27" s="1">
        <v>2011912817</v>
      </c>
      <c r="U27" s="1" t="s">
        <v>5877</v>
      </c>
      <c r="V27" s="1" t="b">
        <v>0</v>
      </c>
      <c r="W27" s="1" t="s">
        <v>142</v>
      </c>
      <c r="X27" s="1" t="s">
        <v>5879</v>
      </c>
      <c r="Y27" s="1" t="s">
        <v>5825</v>
      </c>
      <c r="Z27" s="1" t="s">
        <v>5870</v>
      </c>
      <c r="AA27" s="1" t="s">
        <v>27</v>
      </c>
      <c r="AB27" s="1" t="s">
        <v>3796</v>
      </c>
      <c r="AC27" s="1" t="s">
        <v>1371</v>
      </c>
      <c r="AD27" s="1" t="s">
        <v>5878</v>
      </c>
      <c r="AE27" s="1">
        <v>0</v>
      </c>
      <c r="AF27" s="1" t="b">
        <v>1</v>
      </c>
      <c r="AG27" s="2" t="s">
        <v>5858</v>
      </c>
      <c r="AH27" s="1">
        <v>0</v>
      </c>
    </row>
    <row r="28" spans="1:34" x14ac:dyDescent="0.35">
      <c r="A28" s="1" t="s">
        <v>19</v>
      </c>
      <c r="B28" s="1" t="s">
        <v>5703</v>
      </c>
      <c r="C28" s="1" t="s">
        <v>5880</v>
      </c>
      <c r="D28" s="1" t="s">
        <v>2819</v>
      </c>
      <c r="E28" s="1"/>
      <c r="F28" s="1"/>
      <c r="G28" s="1" t="s">
        <v>5868</v>
      </c>
      <c r="H28" s="1" t="s">
        <v>22</v>
      </c>
      <c r="I28" s="1"/>
      <c r="J28" s="1"/>
      <c r="K28" s="1"/>
      <c r="L28" s="1" t="b">
        <v>1</v>
      </c>
      <c r="M28" s="1" t="s">
        <v>2706</v>
      </c>
      <c r="N28" s="1" t="b">
        <v>0</v>
      </c>
      <c r="O28" s="1" t="s">
        <v>5821</v>
      </c>
      <c r="P28" s="1" t="s">
        <v>142</v>
      </c>
      <c r="Q28" s="1" t="s">
        <v>142</v>
      </c>
      <c r="R28" s="1" t="b">
        <v>1</v>
      </c>
      <c r="S28" s="1" t="b">
        <v>0</v>
      </c>
      <c r="T28" s="1">
        <v>2011912821</v>
      </c>
      <c r="U28" s="1" t="s">
        <v>5880</v>
      </c>
      <c r="V28" s="1" t="b">
        <v>0</v>
      </c>
      <c r="W28" s="1" t="s">
        <v>142</v>
      </c>
      <c r="X28" s="1" t="s">
        <v>5881</v>
      </c>
      <c r="Y28" s="1" t="s">
        <v>71</v>
      </c>
      <c r="Z28" s="1" t="s">
        <v>5882</v>
      </c>
      <c r="AA28" s="1"/>
      <c r="AB28" s="1"/>
      <c r="AC28" s="1" t="s">
        <v>1371</v>
      </c>
      <c r="AD28" s="1" t="s">
        <v>5881</v>
      </c>
      <c r="AE28" s="1">
        <v>0</v>
      </c>
      <c r="AF28" s="1" t="b">
        <v>1</v>
      </c>
      <c r="AG28" s="2" t="s">
        <v>5871</v>
      </c>
      <c r="AH28" s="1">
        <v>1</v>
      </c>
    </row>
    <row r="29" spans="1:34" x14ac:dyDescent="0.35">
      <c r="A29" s="1" t="s">
        <v>19</v>
      </c>
      <c r="B29" s="1" t="s">
        <v>5703</v>
      </c>
      <c r="C29" s="1" t="s">
        <v>5880</v>
      </c>
      <c r="D29" s="1" t="s">
        <v>2819</v>
      </c>
      <c r="E29" s="1"/>
      <c r="F29" s="1"/>
      <c r="G29" s="1" t="s">
        <v>5868</v>
      </c>
      <c r="H29" s="1" t="s">
        <v>22</v>
      </c>
      <c r="I29" s="1"/>
      <c r="J29" s="1"/>
      <c r="K29" s="1"/>
      <c r="L29" s="1" t="b">
        <v>1</v>
      </c>
      <c r="M29" s="1" t="s">
        <v>2706</v>
      </c>
      <c r="N29" s="1" t="b">
        <v>0</v>
      </c>
      <c r="O29" s="1" t="s">
        <v>5821</v>
      </c>
      <c r="P29" s="1" t="s">
        <v>142</v>
      </c>
      <c r="Q29" s="1" t="s">
        <v>142</v>
      </c>
      <c r="R29" s="1" t="b">
        <v>1</v>
      </c>
      <c r="S29" s="1" t="b">
        <v>0</v>
      </c>
      <c r="T29" s="1">
        <v>2011912821</v>
      </c>
      <c r="U29" s="1" t="s">
        <v>5880</v>
      </c>
      <c r="V29" s="1" t="b">
        <v>0</v>
      </c>
      <c r="W29" s="1" t="s">
        <v>142</v>
      </c>
      <c r="X29" s="1" t="s">
        <v>5883</v>
      </c>
      <c r="Y29" s="1" t="s">
        <v>5825</v>
      </c>
      <c r="Z29" s="1" t="s">
        <v>5882</v>
      </c>
      <c r="AA29" s="1"/>
      <c r="AB29" s="1"/>
      <c r="AC29" s="1" t="s">
        <v>1371</v>
      </c>
      <c r="AD29" s="1" t="s">
        <v>5881</v>
      </c>
      <c r="AE29" s="1">
        <v>0</v>
      </c>
      <c r="AF29" s="1" t="b">
        <v>1</v>
      </c>
      <c r="AG29" s="2" t="s">
        <v>5871</v>
      </c>
      <c r="AH29" s="1">
        <v>0</v>
      </c>
    </row>
    <row r="30" spans="1:34" x14ac:dyDescent="0.35">
      <c r="A30" s="1" t="s">
        <v>19</v>
      </c>
      <c r="B30" s="1" t="s">
        <v>2823</v>
      </c>
      <c r="C30" s="1" t="s">
        <v>5884</v>
      </c>
      <c r="D30" s="1" t="s">
        <v>2819</v>
      </c>
      <c r="E30" s="1"/>
      <c r="F30" s="1"/>
      <c r="G30" s="1" t="s">
        <v>5832</v>
      </c>
      <c r="H30" s="1" t="s">
        <v>22</v>
      </c>
      <c r="I30" s="1"/>
      <c r="J30" s="1"/>
      <c r="K30" s="1"/>
      <c r="L30" s="1" t="b">
        <v>1</v>
      </c>
      <c r="M30" s="1" t="s">
        <v>2706</v>
      </c>
      <c r="N30" s="1" t="b">
        <v>0</v>
      </c>
      <c r="O30" s="1" t="s">
        <v>5821</v>
      </c>
      <c r="P30" s="1" t="s">
        <v>142</v>
      </c>
      <c r="Q30" s="1" t="s">
        <v>142</v>
      </c>
      <c r="R30" s="1" t="b">
        <v>1</v>
      </c>
      <c r="S30" s="1" t="b">
        <v>0</v>
      </c>
      <c r="T30" s="1">
        <v>20499725</v>
      </c>
      <c r="U30" s="1" t="s">
        <v>5884</v>
      </c>
      <c r="V30" s="1" t="b">
        <v>0</v>
      </c>
      <c r="W30" s="1" t="s">
        <v>142</v>
      </c>
      <c r="X30" s="1" t="s">
        <v>5885</v>
      </c>
      <c r="Y30" s="1" t="s">
        <v>71</v>
      </c>
      <c r="Z30" s="1" t="s">
        <v>5886</v>
      </c>
      <c r="AA30" s="1"/>
      <c r="AB30" s="1"/>
      <c r="AC30" s="1" t="s">
        <v>1371</v>
      </c>
      <c r="AD30" s="1" t="s">
        <v>5885</v>
      </c>
      <c r="AE30" s="1">
        <v>0</v>
      </c>
      <c r="AF30" s="1" t="b">
        <v>1</v>
      </c>
      <c r="AG30" s="2" t="s">
        <v>5875</v>
      </c>
      <c r="AH30" s="1">
        <v>1</v>
      </c>
    </row>
    <row r="31" spans="1:34" x14ac:dyDescent="0.35">
      <c r="A31" s="1" t="s">
        <v>19</v>
      </c>
      <c r="B31" s="1" t="s">
        <v>2823</v>
      </c>
      <c r="C31" s="1" t="s">
        <v>5884</v>
      </c>
      <c r="D31" s="1" t="s">
        <v>2819</v>
      </c>
      <c r="E31" s="1"/>
      <c r="F31" s="1"/>
      <c r="G31" s="1" t="s">
        <v>5832</v>
      </c>
      <c r="H31" s="1" t="s">
        <v>22</v>
      </c>
      <c r="I31" s="1"/>
      <c r="J31" s="1"/>
      <c r="K31" s="1"/>
      <c r="L31" s="1" t="b">
        <v>1</v>
      </c>
      <c r="M31" s="1" t="s">
        <v>2706</v>
      </c>
      <c r="N31" s="1" t="b">
        <v>0</v>
      </c>
      <c r="O31" s="1" t="s">
        <v>5821</v>
      </c>
      <c r="P31" s="1" t="s">
        <v>142</v>
      </c>
      <c r="Q31" s="1" t="s">
        <v>142</v>
      </c>
      <c r="R31" s="1" t="b">
        <v>1</v>
      </c>
      <c r="S31" s="1" t="b">
        <v>0</v>
      </c>
      <c r="T31" s="1">
        <v>20499725</v>
      </c>
      <c r="U31" s="1" t="s">
        <v>5884</v>
      </c>
      <c r="V31" s="1" t="b">
        <v>0</v>
      </c>
      <c r="W31" s="1" t="s">
        <v>142</v>
      </c>
      <c r="X31" s="1" t="s">
        <v>5887</v>
      </c>
      <c r="Y31" s="1" t="s">
        <v>5825</v>
      </c>
      <c r="Z31" s="1" t="s">
        <v>5886</v>
      </c>
      <c r="AA31" s="1"/>
      <c r="AB31" s="1"/>
      <c r="AC31" s="1" t="s">
        <v>1371</v>
      </c>
      <c r="AD31" s="1" t="s">
        <v>5885</v>
      </c>
      <c r="AE31" s="1">
        <v>0</v>
      </c>
      <c r="AF31" s="1" t="b">
        <v>1</v>
      </c>
      <c r="AG31" s="2" t="s">
        <v>5875</v>
      </c>
      <c r="AH31" s="1">
        <v>0</v>
      </c>
    </row>
    <row r="32" spans="1:34" x14ac:dyDescent="0.35">
      <c r="A32" s="1" t="s">
        <v>19</v>
      </c>
      <c r="B32" s="1" t="s">
        <v>2823</v>
      </c>
      <c r="C32" s="1" t="s">
        <v>5888</v>
      </c>
      <c r="D32" s="1" t="s">
        <v>2819</v>
      </c>
      <c r="E32" s="1"/>
      <c r="F32" s="1"/>
      <c r="G32" s="1" t="s">
        <v>5832</v>
      </c>
      <c r="H32" s="1" t="s">
        <v>22</v>
      </c>
      <c r="I32" s="1"/>
      <c r="J32" s="1"/>
      <c r="K32" s="1"/>
      <c r="L32" s="1" t="b">
        <v>1</v>
      </c>
      <c r="M32" s="1" t="s">
        <v>2706</v>
      </c>
      <c r="N32" s="1" t="b">
        <v>0</v>
      </c>
      <c r="O32" s="1" t="s">
        <v>5821</v>
      </c>
      <c r="P32" s="1" t="s">
        <v>142</v>
      </c>
      <c r="Q32" s="1" t="s">
        <v>142</v>
      </c>
      <c r="R32" s="1" t="b">
        <v>1</v>
      </c>
      <c r="S32" s="1" t="b">
        <v>0</v>
      </c>
      <c r="T32" s="1">
        <v>20499725</v>
      </c>
      <c r="U32" s="1" t="s">
        <v>5888</v>
      </c>
      <c r="V32" s="1" t="b">
        <v>0</v>
      </c>
      <c r="W32" s="1" t="s">
        <v>142</v>
      </c>
      <c r="X32" s="1" t="s">
        <v>5889</v>
      </c>
      <c r="Y32" s="1" t="s">
        <v>71</v>
      </c>
      <c r="Z32" s="1" t="s">
        <v>5890</v>
      </c>
      <c r="AA32" s="1"/>
      <c r="AB32" s="1"/>
      <c r="AC32" s="1" t="s">
        <v>1371</v>
      </c>
      <c r="AD32" s="1" t="s">
        <v>5889</v>
      </c>
      <c r="AE32" s="1">
        <v>0</v>
      </c>
      <c r="AF32" s="1" t="b">
        <v>1</v>
      </c>
      <c r="AG32" s="2" t="s">
        <v>5875</v>
      </c>
      <c r="AH32" s="1">
        <v>1</v>
      </c>
    </row>
    <row r="33" spans="1:34" x14ac:dyDescent="0.35">
      <c r="A33" s="1" t="s">
        <v>19</v>
      </c>
      <c r="B33" s="1" t="s">
        <v>2823</v>
      </c>
      <c r="C33" s="1" t="s">
        <v>5888</v>
      </c>
      <c r="D33" s="1" t="s">
        <v>2819</v>
      </c>
      <c r="E33" s="1"/>
      <c r="F33" s="1"/>
      <c r="G33" s="1" t="s">
        <v>5832</v>
      </c>
      <c r="H33" s="1" t="s">
        <v>22</v>
      </c>
      <c r="I33" s="1"/>
      <c r="J33" s="1"/>
      <c r="K33" s="1"/>
      <c r="L33" s="1" t="b">
        <v>1</v>
      </c>
      <c r="M33" s="1" t="s">
        <v>2706</v>
      </c>
      <c r="N33" s="1" t="b">
        <v>0</v>
      </c>
      <c r="O33" s="1" t="s">
        <v>5821</v>
      </c>
      <c r="P33" s="1" t="s">
        <v>142</v>
      </c>
      <c r="Q33" s="1" t="s">
        <v>142</v>
      </c>
      <c r="R33" s="1" t="b">
        <v>1</v>
      </c>
      <c r="S33" s="1" t="b">
        <v>0</v>
      </c>
      <c r="T33" s="1">
        <v>20499725</v>
      </c>
      <c r="U33" s="1" t="s">
        <v>5888</v>
      </c>
      <c r="V33" s="1" t="b">
        <v>0</v>
      </c>
      <c r="W33" s="1" t="s">
        <v>142</v>
      </c>
      <c r="X33" s="1" t="s">
        <v>5891</v>
      </c>
      <c r="Y33" s="1" t="s">
        <v>5825</v>
      </c>
      <c r="Z33" s="1" t="s">
        <v>5890</v>
      </c>
      <c r="AA33" s="1"/>
      <c r="AB33" s="1"/>
      <c r="AC33" s="1" t="s">
        <v>1371</v>
      </c>
      <c r="AD33" s="1" t="s">
        <v>5889</v>
      </c>
      <c r="AE33" s="1">
        <v>0</v>
      </c>
      <c r="AF33" s="1" t="b">
        <v>1</v>
      </c>
      <c r="AG33" s="2" t="s">
        <v>5875</v>
      </c>
      <c r="AH33" s="1">
        <v>0</v>
      </c>
    </row>
    <row r="34" spans="1:34" x14ac:dyDescent="0.35">
      <c r="A34" s="1" t="s">
        <v>19</v>
      </c>
      <c r="B34" s="1" t="s">
        <v>2823</v>
      </c>
      <c r="C34" s="1" t="s">
        <v>5892</v>
      </c>
      <c r="D34" s="1" t="s">
        <v>2819</v>
      </c>
      <c r="E34" s="1"/>
      <c r="F34" s="1"/>
      <c r="G34" s="1" t="s">
        <v>5832</v>
      </c>
      <c r="H34" s="1" t="s">
        <v>22</v>
      </c>
      <c r="I34" s="1"/>
      <c r="J34" s="1"/>
      <c r="K34" s="1"/>
      <c r="L34" s="1" t="b">
        <v>1</v>
      </c>
      <c r="M34" s="1" t="s">
        <v>2706</v>
      </c>
      <c r="N34" s="1" t="b">
        <v>0</v>
      </c>
      <c r="O34" s="1" t="s">
        <v>5821</v>
      </c>
      <c r="P34" s="1" t="s">
        <v>142</v>
      </c>
      <c r="Q34" s="1" t="s">
        <v>142</v>
      </c>
      <c r="R34" s="1" t="b">
        <v>1</v>
      </c>
      <c r="S34" s="1" t="b">
        <v>0</v>
      </c>
      <c r="T34" s="1">
        <v>20499725</v>
      </c>
      <c r="U34" s="1" t="s">
        <v>5892</v>
      </c>
      <c r="V34" s="1" t="b">
        <v>0</v>
      </c>
      <c r="W34" s="1" t="s">
        <v>142</v>
      </c>
      <c r="X34" s="1" t="s">
        <v>5893</v>
      </c>
      <c r="Y34" s="1" t="s">
        <v>71</v>
      </c>
      <c r="Z34" s="1" t="s">
        <v>5894</v>
      </c>
      <c r="AA34" s="1" t="s">
        <v>3811</v>
      </c>
      <c r="AB34" s="1" t="s">
        <v>3826</v>
      </c>
      <c r="AC34" s="1" t="s">
        <v>1371</v>
      </c>
      <c r="AD34" s="1" t="s">
        <v>5893</v>
      </c>
      <c r="AE34" s="1">
        <v>0</v>
      </c>
      <c r="AF34" s="1" t="b">
        <v>1</v>
      </c>
      <c r="AG34" s="2" t="s">
        <v>5875</v>
      </c>
      <c r="AH34" s="1">
        <v>1</v>
      </c>
    </row>
    <row r="35" spans="1:34" x14ac:dyDescent="0.35">
      <c r="A35" s="1" t="s">
        <v>19</v>
      </c>
      <c r="B35" s="1" t="s">
        <v>2823</v>
      </c>
      <c r="C35" s="1" t="s">
        <v>5892</v>
      </c>
      <c r="D35" s="1" t="s">
        <v>2819</v>
      </c>
      <c r="E35" s="1"/>
      <c r="F35" s="1"/>
      <c r="G35" s="1" t="s">
        <v>5832</v>
      </c>
      <c r="H35" s="1" t="s">
        <v>22</v>
      </c>
      <c r="I35" s="1"/>
      <c r="J35" s="1"/>
      <c r="K35" s="1"/>
      <c r="L35" s="1" t="b">
        <v>1</v>
      </c>
      <c r="M35" s="1" t="s">
        <v>2706</v>
      </c>
      <c r="N35" s="1" t="b">
        <v>0</v>
      </c>
      <c r="O35" s="1" t="s">
        <v>5821</v>
      </c>
      <c r="P35" s="1" t="s">
        <v>142</v>
      </c>
      <c r="Q35" s="1" t="s">
        <v>142</v>
      </c>
      <c r="R35" s="1" t="b">
        <v>1</v>
      </c>
      <c r="S35" s="1" t="b">
        <v>0</v>
      </c>
      <c r="T35" s="1">
        <v>20499725</v>
      </c>
      <c r="U35" s="1" t="s">
        <v>5892</v>
      </c>
      <c r="V35" s="1" t="b">
        <v>0</v>
      </c>
      <c r="W35" s="1" t="s">
        <v>142</v>
      </c>
      <c r="X35" s="1" t="s">
        <v>5895</v>
      </c>
      <c r="Y35" s="1" t="s">
        <v>5825</v>
      </c>
      <c r="Z35" s="1" t="s">
        <v>5894</v>
      </c>
      <c r="AA35" s="1" t="s">
        <v>3811</v>
      </c>
      <c r="AB35" s="1" t="s">
        <v>3826</v>
      </c>
      <c r="AC35" s="1" t="s">
        <v>1371</v>
      </c>
      <c r="AD35" s="1" t="s">
        <v>5893</v>
      </c>
      <c r="AE35" s="1">
        <v>0</v>
      </c>
      <c r="AF35" s="1" t="b">
        <v>1</v>
      </c>
      <c r="AG35" s="2" t="s">
        <v>5875</v>
      </c>
      <c r="AH35" s="1">
        <v>0</v>
      </c>
    </row>
    <row r="36" spans="1:34" x14ac:dyDescent="0.35">
      <c r="A36" s="1" t="s">
        <v>19</v>
      </c>
      <c r="B36" s="1" t="s">
        <v>2823</v>
      </c>
      <c r="C36" s="1" t="s">
        <v>5896</v>
      </c>
      <c r="D36" s="1" t="s">
        <v>2819</v>
      </c>
      <c r="E36" s="1"/>
      <c r="F36" s="1"/>
      <c r="G36" s="1" t="s">
        <v>5832</v>
      </c>
      <c r="H36" s="1" t="s">
        <v>22</v>
      </c>
      <c r="I36" s="1"/>
      <c r="J36" s="1"/>
      <c r="K36" s="1"/>
      <c r="L36" s="1" t="b">
        <v>1</v>
      </c>
      <c r="M36" s="1" t="s">
        <v>2706</v>
      </c>
      <c r="N36" s="1" t="b">
        <v>0</v>
      </c>
      <c r="O36" s="1" t="s">
        <v>5821</v>
      </c>
      <c r="P36" s="1" t="s">
        <v>142</v>
      </c>
      <c r="Q36" s="1" t="s">
        <v>142</v>
      </c>
      <c r="R36" s="1" t="b">
        <v>0</v>
      </c>
      <c r="S36" s="1" t="b">
        <v>0</v>
      </c>
      <c r="T36" s="1">
        <v>20499725</v>
      </c>
      <c r="U36" s="1" t="s">
        <v>5896</v>
      </c>
      <c r="V36" s="1" t="b">
        <v>0</v>
      </c>
      <c r="W36" s="1" t="s">
        <v>142</v>
      </c>
      <c r="X36" s="1" t="s">
        <v>5897</v>
      </c>
      <c r="Y36" s="1" t="s">
        <v>71</v>
      </c>
      <c r="Z36" s="1" t="s">
        <v>5898</v>
      </c>
      <c r="AA36" s="1"/>
      <c r="AB36" s="1"/>
      <c r="AC36" s="1" t="s">
        <v>1371</v>
      </c>
      <c r="AD36" s="1" t="s">
        <v>5897</v>
      </c>
      <c r="AE36" s="1">
        <v>0</v>
      </c>
      <c r="AF36" s="1" t="b">
        <v>1</v>
      </c>
      <c r="AG36" s="2" t="s">
        <v>5875</v>
      </c>
      <c r="AH36" s="1">
        <v>1</v>
      </c>
    </row>
    <row r="37" spans="1:34" x14ac:dyDescent="0.35">
      <c r="A37" s="1" t="s">
        <v>19</v>
      </c>
      <c r="B37" s="1" t="s">
        <v>2823</v>
      </c>
      <c r="C37" s="1" t="s">
        <v>5896</v>
      </c>
      <c r="D37" s="1" t="s">
        <v>2819</v>
      </c>
      <c r="E37" s="1"/>
      <c r="F37" s="1"/>
      <c r="G37" s="1" t="s">
        <v>5832</v>
      </c>
      <c r="H37" s="1" t="s">
        <v>22</v>
      </c>
      <c r="I37" s="1"/>
      <c r="J37" s="1"/>
      <c r="K37" s="1"/>
      <c r="L37" s="1" t="b">
        <v>1</v>
      </c>
      <c r="M37" s="1" t="s">
        <v>2706</v>
      </c>
      <c r="N37" s="1" t="b">
        <v>0</v>
      </c>
      <c r="O37" s="1" t="s">
        <v>5821</v>
      </c>
      <c r="P37" s="1" t="s">
        <v>142</v>
      </c>
      <c r="Q37" s="1" t="s">
        <v>142</v>
      </c>
      <c r="R37" s="1" t="b">
        <v>0</v>
      </c>
      <c r="S37" s="1" t="b">
        <v>0</v>
      </c>
      <c r="T37" s="1">
        <v>20499725</v>
      </c>
      <c r="U37" s="1" t="s">
        <v>5896</v>
      </c>
      <c r="V37" s="1" t="b">
        <v>0</v>
      </c>
      <c r="W37" s="1" t="s">
        <v>142</v>
      </c>
      <c r="X37" s="1" t="s">
        <v>5899</v>
      </c>
      <c r="Y37" s="1" t="s">
        <v>5825</v>
      </c>
      <c r="Z37" s="1" t="s">
        <v>5898</v>
      </c>
      <c r="AA37" s="1"/>
      <c r="AB37" s="1"/>
      <c r="AC37" s="1" t="s">
        <v>1371</v>
      </c>
      <c r="AD37" s="1" t="s">
        <v>5897</v>
      </c>
      <c r="AE37" s="1">
        <v>0</v>
      </c>
      <c r="AF37" s="1" t="b">
        <v>1</v>
      </c>
      <c r="AG37" s="2" t="s">
        <v>5875</v>
      </c>
      <c r="AH37" s="1">
        <v>0</v>
      </c>
    </row>
    <row r="38" spans="1:34" x14ac:dyDescent="0.35">
      <c r="A38" s="1" t="s">
        <v>19</v>
      </c>
      <c r="B38" s="1" t="s">
        <v>2823</v>
      </c>
      <c r="C38" s="1" t="s">
        <v>5900</v>
      </c>
      <c r="D38" s="1" t="s">
        <v>2819</v>
      </c>
      <c r="E38" s="1"/>
      <c r="F38" s="1"/>
      <c r="G38" s="1" t="s">
        <v>5832</v>
      </c>
      <c r="H38" s="1" t="s">
        <v>22</v>
      </c>
      <c r="I38" s="1"/>
      <c r="J38" s="1"/>
      <c r="K38" s="1"/>
      <c r="L38" s="1" t="b">
        <v>1</v>
      </c>
      <c r="M38" s="1" t="s">
        <v>2706</v>
      </c>
      <c r="N38" s="1" t="b">
        <v>0</v>
      </c>
      <c r="O38" s="1" t="s">
        <v>5821</v>
      </c>
      <c r="P38" s="1" t="s">
        <v>142</v>
      </c>
      <c r="Q38" s="1" t="s">
        <v>142</v>
      </c>
      <c r="R38" s="1" t="b">
        <v>1</v>
      </c>
      <c r="S38" s="1" t="b">
        <v>0</v>
      </c>
      <c r="T38" s="1">
        <v>20499725</v>
      </c>
      <c r="U38" s="1" t="s">
        <v>5900</v>
      </c>
      <c r="V38" s="1" t="b">
        <v>0</v>
      </c>
      <c r="W38" s="1" t="s">
        <v>142</v>
      </c>
      <c r="X38" s="1" t="s">
        <v>5901</v>
      </c>
      <c r="Y38" s="1" t="s">
        <v>71</v>
      </c>
      <c r="Z38" s="1" t="s">
        <v>5902</v>
      </c>
      <c r="AA38" s="1"/>
      <c r="AB38" s="1"/>
      <c r="AC38" s="1" t="s">
        <v>1371</v>
      </c>
      <c r="AD38" s="1" t="s">
        <v>5901</v>
      </c>
      <c r="AE38" s="1">
        <v>0</v>
      </c>
      <c r="AF38" s="1" t="b">
        <v>1</v>
      </c>
      <c r="AG38" s="2" t="s">
        <v>5875</v>
      </c>
      <c r="AH38" s="1">
        <v>1</v>
      </c>
    </row>
    <row r="39" spans="1:34" x14ac:dyDescent="0.35">
      <c r="A39" s="1" t="s">
        <v>19</v>
      </c>
      <c r="B39" s="1" t="s">
        <v>2823</v>
      </c>
      <c r="C39" s="1" t="s">
        <v>5900</v>
      </c>
      <c r="D39" s="1" t="s">
        <v>2819</v>
      </c>
      <c r="E39" s="1"/>
      <c r="F39" s="1"/>
      <c r="G39" s="1" t="s">
        <v>5832</v>
      </c>
      <c r="H39" s="1" t="s">
        <v>22</v>
      </c>
      <c r="I39" s="1"/>
      <c r="J39" s="1"/>
      <c r="K39" s="1"/>
      <c r="L39" s="1" t="b">
        <v>1</v>
      </c>
      <c r="M39" s="1" t="s">
        <v>2706</v>
      </c>
      <c r="N39" s="1" t="b">
        <v>0</v>
      </c>
      <c r="O39" s="1" t="s">
        <v>5821</v>
      </c>
      <c r="P39" s="1" t="s">
        <v>142</v>
      </c>
      <c r="Q39" s="1" t="s">
        <v>142</v>
      </c>
      <c r="R39" s="1" t="b">
        <v>1</v>
      </c>
      <c r="S39" s="1" t="b">
        <v>0</v>
      </c>
      <c r="T39" s="1">
        <v>20499725</v>
      </c>
      <c r="U39" s="1" t="s">
        <v>5900</v>
      </c>
      <c r="V39" s="1" t="b">
        <v>0</v>
      </c>
      <c r="W39" s="1" t="s">
        <v>142</v>
      </c>
      <c r="X39" s="1" t="s">
        <v>5903</v>
      </c>
      <c r="Y39" s="1" t="s">
        <v>5825</v>
      </c>
      <c r="Z39" s="1" t="s">
        <v>5902</v>
      </c>
      <c r="AA39" s="1"/>
      <c r="AB39" s="1"/>
      <c r="AC39" s="1" t="s">
        <v>1371</v>
      </c>
      <c r="AD39" s="1" t="s">
        <v>5901</v>
      </c>
      <c r="AE39" s="1">
        <v>0</v>
      </c>
      <c r="AF39" s="1" t="b">
        <v>1</v>
      </c>
      <c r="AG39" s="2" t="s">
        <v>5875</v>
      </c>
      <c r="AH39" s="1">
        <v>0</v>
      </c>
    </row>
    <row r="40" spans="1:34" x14ac:dyDescent="0.35">
      <c r="A40" s="1" t="s">
        <v>19</v>
      </c>
      <c r="B40" s="1" t="s">
        <v>2823</v>
      </c>
      <c r="C40" s="1" t="s">
        <v>5904</v>
      </c>
      <c r="D40" s="1" t="s">
        <v>2819</v>
      </c>
      <c r="E40" s="1"/>
      <c r="F40" s="1"/>
      <c r="G40" s="1" t="s">
        <v>5832</v>
      </c>
      <c r="H40" s="1" t="s">
        <v>22</v>
      </c>
      <c r="I40" s="1"/>
      <c r="J40" s="1"/>
      <c r="K40" s="1"/>
      <c r="L40" s="1" t="b">
        <v>1</v>
      </c>
      <c r="M40" s="1" t="s">
        <v>2706</v>
      </c>
      <c r="N40" s="1" t="b">
        <v>0</v>
      </c>
      <c r="O40" s="1" t="s">
        <v>5821</v>
      </c>
      <c r="P40" s="1" t="s">
        <v>142</v>
      </c>
      <c r="Q40" s="1" t="s">
        <v>142</v>
      </c>
      <c r="R40" s="1" t="b">
        <v>1</v>
      </c>
      <c r="S40" s="1" t="b">
        <v>0</v>
      </c>
      <c r="T40" s="1">
        <v>20499725</v>
      </c>
      <c r="U40" s="1" t="s">
        <v>5904</v>
      </c>
      <c r="V40" s="1" t="b">
        <v>0</v>
      </c>
      <c r="W40" s="1" t="s">
        <v>142</v>
      </c>
      <c r="X40" s="1" t="s">
        <v>5905</v>
      </c>
      <c r="Y40" s="1" t="s">
        <v>71</v>
      </c>
      <c r="Z40" s="1" t="s">
        <v>5906</v>
      </c>
      <c r="AA40" s="1"/>
      <c r="AB40" s="1"/>
      <c r="AC40" s="1" t="s">
        <v>1371</v>
      </c>
      <c r="AD40" s="1" t="s">
        <v>5905</v>
      </c>
      <c r="AE40" s="1">
        <v>0</v>
      </c>
      <c r="AF40" s="1" t="b">
        <v>1</v>
      </c>
      <c r="AG40" s="2" t="s">
        <v>5875</v>
      </c>
      <c r="AH40" s="1">
        <v>1</v>
      </c>
    </row>
    <row r="41" spans="1:34" x14ac:dyDescent="0.35">
      <c r="A41" s="1" t="s">
        <v>19</v>
      </c>
      <c r="B41" s="1" t="s">
        <v>2823</v>
      </c>
      <c r="C41" s="1" t="s">
        <v>5904</v>
      </c>
      <c r="D41" s="1" t="s">
        <v>2819</v>
      </c>
      <c r="E41" s="1"/>
      <c r="F41" s="1"/>
      <c r="G41" s="1" t="s">
        <v>5832</v>
      </c>
      <c r="H41" s="1" t="s">
        <v>22</v>
      </c>
      <c r="I41" s="1"/>
      <c r="J41" s="1"/>
      <c r="K41" s="1"/>
      <c r="L41" s="1" t="b">
        <v>1</v>
      </c>
      <c r="M41" s="1" t="s">
        <v>2706</v>
      </c>
      <c r="N41" s="1" t="b">
        <v>0</v>
      </c>
      <c r="O41" s="1" t="s">
        <v>5821</v>
      </c>
      <c r="P41" s="1" t="s">
        <v>142</v>
      </c>
      <c r="Q41" s="1" t="s">
        <v>142</v>
      </c>
      <c r="R41" s="1" t="b">
        <v>1</v>
      </c>
      <c r="S41" s="1" t="b">
        <v>0</v>
      </c>
      <c r="T41" s="1">
        <v>20499725</v>
      </c>
      <c r="U41" s="1" t="s">
        <v>5904</v>
      </c>
      <c r="V41" s="1" t="b">
        <v>0</v>
      </c>
      <c r="W41" s="1" t="s">
        <v>142</v>
      </c>
      <c r="X41" s="1" t="s">
        <v>5907</v>
      </c>
      <c r="Y41" s="1" t="s">
        <v>5825</v>
      </c>
      <c r="Z41" s="1" t="s">
        <v>5906</v>
      </c>
      <c r="AA41" s="1"/>
      <c r="AB41" s="1"/>
      <c r="AC41" s="1" t="s">
        <v>1371</v>
      </c>
      <c r="AD41" s="1" t="s">
        <v>5905</v>
      </c>
      <c r="AE41" s="1">
        <v>0</v>
      </c>
      <c r="AF41" s="1" t="b">
        <v>1</v>
      </c>
      <c r="AG41" s="2" t="s">
        <v>5875</v>
      </c>
      <c r="AH41" s="1">
        <v>0</v>
      </c>
    </row>
    <row r="42" spans="1:34" x14ac:dyDescent="0.35">
      <c r="A42" s="1" t="s">
        <v>19</v>
      </c>
      <c r="B42" s="1" t="s">
        <v>2823</v>
      </c>
      <c r="C42" s="1" t="s">
        <v>5908</v>
      </c>
      <c r="D42" s="1" t="s">
        <v>2819</v>
      </c>
      <c r="E42" s="1"/>
      <c r="F42" s="1"/>
      <c r="G42" s="1" t="s">
        <v>5832</v>
      </c>
      <c r="H42" s="1" t="s">
        <v>22</v>
      </c>
      <c r="I42" s="1"/>
      <c r="J42" s="1"/>
      <c r="K42" s="1"/>
      <c r="L42" s="1" t="b">
        <v>1</v>
      </c>
      <c r="M42" s="1" t="s">
        <v>2706</v>
      </c>
      <c r="N42" s="1" t="b">
        <v>0</v>
      </c>
      <c r="O42" s="1" t="s">
        <v>5821</v>
      </c>
      <c r="P42" s="1" t="s">
        <v>142</v>
      </c>
      <c r="Q42" s="1" t="s">
        <v>142</v>
      </c>
      <c r="R42" s="1" t="b">
        <v>1</v>
      </c>
      <c r="S42" s="1" t="b">
        <v>0</v>
      </c>
      <c r="T42" s="1">
        <v>20499725</v>
      </c>
      <c r="U42" s="1" t="s">
        <v>5908</v>
      </c>
      <c r="V42" s="1" t="b">
        <v>0</v>
      </c>
      <c r="W42" s="1" t="s">
        <v>142</v>
      </c>
      <c r="X42" s="1" t="s">
        <v>5909</v>
      </c>
      <c r="Y42" s="1" t="s">
        <v>71</v>
      </c>
      <c r="Z42" s="1" t="s">
        <v>5910</v>
      </c>
      <c r="AA42" s="1" t="s">
        <v>3811</v>
      </c>
      <c r="AB42" s="1" t="s">
        <v>3819</v>
      </c>
      <c r="AC42" s="1" t="s">
        <v>1371</v>
      </c>
      <c r="AD42" s="1" t="s">
        <v>5909</v>
      </c>
      <c r="AE42" s="1">
        <v>0</v>
      </c>
      <c r="AF42" s="1" t="b">
        <v>1</v>
      </c>
      <c r="AG42" s="2" t="s">
        <v>5875</v>
      </c>
      <c r="AH42" s="1">
        <v>1</v>
      </c>
    </row>
    <row r="43" spans="1:34" x14ac:dyDescent="0.35">
      <c r="A43" s="1" t="s">
        <v>19</v>
      </c>
      <c r="B43" s="1" t="s">
        <v>2823</v>
      </c>
      <c r="C43" s="1" t="s">
        <v>5908</v>
      </c>
      <c r="D43" s="1" t="s">
        <v>2819</v>
      </c>
      <c r="E43" s="1"/>
      <c r="F43" s="1"/>
      <c r="G43" s="1" t="s">
        <v>5832</v>
      </c>
      <c r="H43" s="1" t="s">
        <v>22</v>
      </c>
      <c r="I43" s="1"/>
      <c r="J43" s="1"/>
      <c r="K43" s="1"/>
      <c r="L43" s="1" t="b">
        <v>1</v>
      </c>
      <c r="M43" s="1" t="s">
        <v>2706</v>
      </c>
      <c r="N43" s="1" t="b">
        <v>0</v>
      </c>
      <c r="O43" s="1" t="s">
        <v>5821</v>
      </c>
      <c r="P43" s="1" t="s">
        <v>142</v>
      </c>
      <c r="Q43" s="1" t="s">
        <v>142</v>
      </c>
      <c r="R43" s="1" t="b">
        <v>1</v>
      </c>
      <c r="S43" s="1" t="b">
        <v>0</v>
      </c>
      <c r="T43" s="1">
        <v>20499725</v>
      </c>
      <c r="U43" s="1" t="s">
        <v>5908</v>
      </c>
      <c r="V43" s="1" t="b">
        <v>0</v>
      </c>
      <c r="W43" s="1" t="s">
        <v>142</v>
      </c>
      <c r="X43" s="1" t="s">
        <v>5911</v>
      </c>
      <c r="Y43" s="1" t="s">
        <v>5825</v>
      </c>
      <c r="Z43" s="1" t="s">
        <v>5910</v>
      </c>
      <c r="AA43" s="1" t="s">
        <v>3811</v>
      </c>
      <c r="AB43" s="1" t="s">
        <v>3819</v>
      </c>
      <c r="AC43" s="1" t="s">
        <v>1371</v>
      </c>
      <c r="AD43" s="1" t="s">
        <v>5909</v>
      </c>
      <c r="AE43" s="1">
        <v>0</v>
      </c>
      <c r="AF43" s="1" t="b">
        <v>1</v>
      </c>
      <c r="AG43" s="2" t="s">
        <v>5875</v>
      </c>
      <c r="AH43" s="1">
        <v>0</v>
      </c>
    </row>
    <row r="44" spans="1:34" x14ac:dyDescent="0.35">
      <c r="A44" s="1" t="s">
        <v>19</v>
      </c>
      <c r="B44" s="1" t="s">
        <v>2823</v>
      </c>
      <c r="C44" s="1" t="s">
        <v>5912</v>
      </c>
      <c r="D44" s="1" t="s">
        <v>2819</v>
      </c>
      <c r="E44" s="1"/>
      <c r="F44" s="1"/>
      <c r="G44" s="1" t="s">
        <v>5832</v>
      </c>
      <c r="H44" s="1" t="s">
        <v>22</v>
      </c>
      <c r="I44" s="1"/>
      <c r="J44" s="1"/>
      <c r="K44" s="1"/>
      <c r="L44" s="1" t="b">
        <v>1</v>
      </c>
      <c r="M44" s="1" t="s">
        <v>2706</v>
      </c>
      <c r="N44" s="1" t="b">
        <v>0</v>
      </c>
      <c r="O44" s="1" t="s">
        <v>5821</v>
      </c>
      <c r="P44" s="1" t="s">
        <v>142</v>
      </c>
      <c r="Q44" s="1" t="s">
        <v>142</v>
      </c>
      <c r="R44" s="1" t="b">
        <v>1</v>
      </c>
      <c r="S44" s="1" t="b">
        <v>0</v>
      </c>
      <c r="T44" s="1">
        <v>20499725</v>
      </c>
      <c r="U44" s="1" t="s">
        <v>5912</v>
      </c>
      <c r="V44" s="1" t="b">
        <v>0</v>
      </c>
      <c r="W44" s="1" t="s">
        <v>142</v>
      </c>
      <c r="X44" s="1" t="s">
        <v>5913</v>
      </c>
      <c r="Y44" s="1" t="s">
        <v>71</v>
      </c>
      <c r="Z44" s="1" t="s">
        <v>5914</v>
      </c>
      <c r="AA44" s="1"/>
      <c r="AB44" s="1"/>
      <c r="AC44" s="1" t="s">
        <v>1371</v>
      </c>
      <c r="AD44" s="1" t="s">
        <v>5913</v>
      </c>
      <c r="AE44" s="1">
        <v>0</v>
      </c>
      <c r="AF44" s="1" t="b">
        <v>1</v>
      </c>
      <c r="AG44" s="2" t="s">
        <v>5875</v>
      </c>
      <c r="AH44" s="1">
        <v>1</v>
      </c>
    </row>
    <row r="45" spans="1:34" x14ac:dyDescent="0.35">
      <c r="A45" s="1" t="s">
        <v>19</v>
      </c>
      <c r="B45" s="1" t="s">
        <v>2823</v>
      </c>
      <c r="C45" s="1" t="s">
        <v>5912</v>
      </c>
      <c r="D45" s="1" t="s">
        <v>2819</v>
      </c>
      <c r="E45" s="1"/>
      <c r="F45" s="1"/>
      <c r="G45" s="1" t="s">
        <v>5832</v>
      </c>
      <c r="H45" s="1" t="s">
        <v>22</v>
      </c>
      <c r="I45" s="1"/>
      <c r="J45" s="1"/>
      <c r="K45" s="1"/>
      <c r="L45" s="1" t="b">
        <v>1</v>
      </c>
      <c r="M45" s="1" t="s">
        <v>2706</v>
      </c>
      <c r="N45" s="1" t="b">
        <v>0</v>
      </c>
      <c r="O45" s="1" t="s">
        <v>5821</v>
      </c>
      <c r="P45" s="1" t="s">
        <v>142</v>
      </c>
      <c r="Q45" s="1" t="s">
        <v>142</v>
      </c>
      <c r="R45" s="1" t="b">
        <v>1</v>
      </c>
      <c r="S45" s="1" t="b">
        <v>0</v>
      </c>
      <c r="T45" s="1">
        <v>20499725</v>
      </c>
      <c r="U45" s="1" t="s">
        <v>5912</v>
      </c>
      <c r="V45" s="1" t="b">
        <v>0</v>
      </c>
      <c r="W45" s="1" t="s">
        <v>142</v>
      </c>
      <c r="X45" s="1" t="s">
        <v>5915</v>
      </c>
      <c r="Y45" s="1" t="s">
        <v>5825</v>
      </c>
      <c r="Z45" s="1" t="s">
        <v>5914</v>
      </c>
      <c r="AA45" s="1"/>
      <c r="AB45" s="1"/>
      <c r="AC45" s="1" t="s">
        <v>1371</v>
      </c>
      <c r="AD45" s="1" t="s">
        <v>5913</v>
      </c>
      <c r="AE45" s="1">
        <v>0</v>
      </c>
      <c r="AF45" s="1" t="b">
        <v>1</v>
      </c>
      <c r="AG45" s="2" t="s">
        <v>5875</v>
      </c>
      <c r="AH45" s="1">
        <v>0</v>
      </c>
    </row>
    <row r="46" spans="1:34" x14ac:dyDescent="0.35">
      <c r="A46" s="1" t="s">
        <v>19</v>
      </c>
      <c r="B46" s="1" t="s">
        <v>2823</v>
      </c>
      <c r="C46" s="1" t="s">
        <v>5916</v>
      </c>
      <c r="D46" s="1" t="s">
        <v>2819</v>
      </c>
      <c r="E46" s="1"/>
      <c r="F46" s="1"/>
      <c r="G46" s="1" t="s">
        <v>5868</v>
      </c>
      <c r="H46" s="1" t="s">
        <v>22</v>
      </c>
      <c r="I46" s="1"/>
      <c r="J46" s="1"/>
      <c r="K46" s="1"/>
      <c r="L46" s="1" t="b">
        <v>1</v>
      </c>
      <c r="M46" s="1" t="s">
        <v>2706</v>
      </c>
      <c r="N46" s="1" t="b">
        <v>0</v>
      </c>
      <c r="O46" s="1" t="s">
        <v>5821</v>
      </c>
      <c r="P46" s="1" t="s">
        <v>142</v>
      </c>
      <c r="Q46" s="1" t="s">
        <v>142</v>
      </c>
      <c r="R46" s="1" t="b">
        <v>1</v>
      </c>
      <c r="S46" s="1" t="b">
        <v>0</v>
      </c>
      <c r="T46" s="1">
        <v>20499725</v>
      </c>
      <c r="U46" s="1" t="s">
        <v>5916</v>
      </c>
      <c r="V46" s="1" t="b">
        <v>0</v>
      </c>
      <c r="W46" s="1" t="s">
        <v>142</v>
      </c>
      <c r="X46" s="1" t="s">
        <v>5917</v>
      </c>
      <c r="Y46" s="1" t="s">
        <v>71</v>
      </c>
      <c r="Z46" s="1" t="s">
        <v>5870</v>
      </c>
      <c r="AA46" s="1"/>
      <c r="AB46" s="1"/>
      <c r="AC46" s="1" t="s">
        <v>1371</v>
      </c>
      <c r="AD46" s="1" t="s">
        <v>5917</v>
      </c>
      <c r="AE46" s="1">
        <v>0</v>
      </c>
      <c r="AF46" s="1" t="b">
        <v>1</v>
      </c>
      <c r="AG46" s="2" t="s">
        <v>5875</v>
      </c>
      <c r="AH46" s="1">
        <v>1</v>
      </c>
    </row>
    <row r="47" spans="1:34" x14ac:dyDescent="0.35">
      <c r="A47" s="1" t="s">
        <v>19</v>
      </c>
      <c r="B47" s="1" t="s">
        <v>2823</v>
      </c>
      <c r="C47" s="1" t="s">
        <v>5916</v>
      </c>
      <c r="D47" s="1" t="s">
        <v>2819</v>
      </c>
      <c r="E47" s="1"/>
      <c r="F47" s="1"/>
      <c r="G47" s="1" t="s">
        <v>5868</v>
      </c>
      <c r="H47" s="1" t="s">
        <v>22</v>
      </c>
      <c r="I47" s="1"/>
      <c r="J47" s="1"/>
      <c r="K47" s="1"/>
      <c r="L47" s="1" t="b">
        <v>1</v>
      </c>
      <c r="M47" s="1" t="s">
        <v>2706</v>
      </c>
      <c r="N47" s="1" t="b">
        <v>0</v>
      </c>
      <c r="O47" s="1" t="s">
        <v>5821</v>
      </c>
      <c r="P47" s="1" t="s">
        <v>142</v>
      </c>
      <c r="Q47" s="1" t="s">
        <v>142</v>
      </c>
      <c r="R47" s="1" t="b">
        <v>1</v>
      </c>
      <c r="S47" s="1" t="b">
        <v>0</v>
      </c>
      <c r="T47" s="1">
        <v>20499725</v>
      </c>
      <c r="U47" s="1" t="s">
        <v>5916</v>
      </c>
      <c r="V47" s="1" t="b">
        <v>0</v>
      </c>
      <c r="W47" s="1" t="s">
        <v>142</v>
      </c>
      <c r="X47" s="1" t="s">
        <v>5918</v>
      </c>
      <c r="Y47" s="1" t="s">
        <v>5825</v>
      </c>
      <c r="Z47" s="1" t="s">
        <v>5870</v>
      </c>
      <c r="AA47" s="1"/>
      <c r="AB47" s="1"/>
      <c r="AC47" s="1" t="s">
        <v>1371</v>
      </c>
      <c r="AD47" s="1" t="s">
        <v>5917</v>
      </c>
      <c r="AE47" s="1">
        <v>0</v>
      </c>
      <c r="AF47" s="1" t="b">
        <v>1</v>
      </c>
      <c r="AG47" s="2" t="s">
        <v>5875</v>
      </c>
      <c r="AH47" s="1">
        <v>0</v>
      </c>
    </row>
    <row r="48" spans="1:34" x14ac:dyDescent="0.35">
      <c r="A48" s="1" t="s">
        <v>19</v>
      </c>
      <c r="B48" s="1" t="s">
        <v>2823</v>
      </c>
      <c r="C48" s="1" t="s">
        <v>5919</v>
      </c>
      <c r="D48" s="1" t="s">
        <v>2819</v>
      </c>
      <c r="E48" s="1"/>
      <c r="F48" s="1"/>
      <c r="G48" s="1" t="s">
        <v>5832</v>
      </c>
      <c r="H48" s="1" t="s">
        <v>22</v>
      </c>
      <c r="I48" s="1"/>
      <c r="J48" s="1"/>
      <c r="K48" s="1"/>
      <c r="L48" s="1" t="b">
        <v>1</v>
      </c>
      <c r="M48" s="1" t="s">
        <v>2706</v>
      </c>
      <c r="N48" s="1" t="b">
        <v>0</v>
      </c>
      <c r="O48" s="1" t="s">
        <v>5821</v>
      </c>
      <c r="P48" s="1" t="s">
        <v>142</v>
      </c>
      <c r="Q48" s="1" t="s">
        <v>142</v>
      </c>
      <c r="R48" s="1" t="b">
        <v>1</v>
      </c>
      <c r="S48" s="1" t="b">
        <v>0</v>
      </c>
      <c r="T48" s="1">
        <v>20499725</v>
      </c>
      <c r="U48" s="1" t="s">
        <v>5919</v>
      </c>
      <c r="V48" s="1" t="b">
        <v>0</v>
      </c>
      <c r="W48" s="1" t="s">
        <v>142</v>
      </c>
      <c r="X48" s="1" t="s">
        <v>5920</v>
      </c>
      <c r="Y48" s="1" t="s">
        <v>71</v>
      </c>
      <c r="Z48" s="1" t="s">
        <v>5921</v>
      </c>
      <c r="AA48" s="1"/>
      <c r="AB48" s="1"/>
      <c r="AC48" s="1" t="s">
        <v>1371</v>
      </c>
      <c r="AD48" s="1" t="s">
        <v>5920</v>
      </c>
      <c r="AE48" s="1">
        <v>0</v>
      </c>
      <c r="AF48" s="1" t="b">
        <v>1</v>
      </c>
      <c r="AG48" s="2" t="s">
        <v>5875</v>
      </c>
      <c r="AH48" s="1">
        <v>1</v>
      </c>
    </row>
    <row r="49" spans="1:34" x14ac:dyDescent="0.35">
      <c r="A49" s="1" t="s">
        <v>19</v>
      </c>
      <c r="B49" s="1" t="s">
        <v>2823</v>
      </c>
      <c r="C49" s="1" t="s">
        <v>5919</v>
      </c>
      <c r="D49" s="1" t="s">
        <v>2819</v>
      </c>
      <c r="E49" s="1"/>
      <c r="F49" s="1"/>
      <c r="G49" s="1" t="s">
        <v>5832</v>
      </c>
      <c r="H49" s="1" t="s">
        <v>22</v>
      </c>
      <c r="I49" s="1"/>
      <c r="J49" s="1"/>
      <c r="K49" s="1"/>
      <c r="L49" s="1" t="b">
        <v>1</v>
      </c>
      <c r="M49" s="1" t="s">
        <v>2706</v>
      </c>
      <c r="N49" s="1" t="b">
        <v>0</v>
      </c>
      <c r="O49" s="1" t="s">
        <v>5821</v>
      </c>
      <c r="P49" s="1" t="s">
        <v>142</v>
      </c>
      <c r="Q49" s="1" t="s">
        <v>142</v>
      </c>
      <c r="R49" s="1" t="b">
        <v>1</v>
      </c>
      <c r="S49" s="1" t="b">
        <v>0</v>
      </c>
      <c r="T49" s="1">
        <v>20499725</v>
      </c>
      <c r="U49" s="1" t="s">
        <v>5919</v>
      </c>
      <c r="V49" s="1" t="b">
        <v>0</v>
      </c>
      <c r="W49" s="1" t="s">
        <v>142</v>
      </c>
      <c r="X49" s="1" t="s">
        <v>5922</v>
      </c>
      <c r="Y49" s="1" t="s">
        <v>5825</v>
      </c>
      <c r="Z49" s="1" t="s">
        <v>5921</v>
      </c>
      <c r="AA49" s="1"/>
      <c r="AB49" s="1"/>
      <c r="AC49" s="1" t="s">
        <v>1371</v>
      </c>
      <c r="AD49" s="1" t="s">
        <v>5920</v>
      </c>
      <c r="AE49" s="1">
        <v>0</v>
      </c>
      <c r="AF49" s="1" t="b">
        <v>1</v>
      </c>
      <c r="AG49" s="2" t="s">
        <v>5875</v>
      </c>
      <c r="AH49" s="1">
        <v>0</v>
      </c>
    </row>
    <row r="50" spans="1:34" x14ac:dyDescent="0.35">
      <c r="A50" s="1" t="s">
        <v>19</v>
      </c>
      <c r="B50" s="1" t="s">
        <v>2823</v>
      </c>
      <c r="C50" s="1" t="s">
        <v>5923</v>
      </c>
      <c r="D50" s="1" t="s">
        <v>2819</v>
      </c>
      <c r="E50" s="1"/>
      <c r="F50" s="1"/>
      <c r="G50" s="1" t="s">
        <v>5832</v>
      </c>
      <c r="H50" s="1" t="s">
        <v>22</v>
      </c>
      <c r="I50" s="1"/>
      <c r="J50" s="1"/>
      <c r="K50" s="1"/>
      <c r="L50" s="1" t="b">
        <v>1</v>
      </c>
      <c r="M50" s="1" t="s">
        <v>2706</v>
      </c>
      <c r="N50" s="1" t="b">
        <v>0</v>
      </c>
      <c r="O50" s="1" t="s">
        <v>5821</v>
      </c>
      <c r="P50" s="1" t="s">
        <v>142</v>
      </c>
      <c r="Q50" s="1" t="s">
        <v>142</v>
      </c>
      <c r="R50" s="1" t="b">
        <v>1</v>
      </c>
      <c r="S50" s="1" t="b">
        <v>0</v>
      </c>
      <c r="T50" s="1">
        <v>20499725</v>
      </c>
      <c r="U50" s="1" t="s">
        <v>5923</v>
      </c>
      <c r="V50" s="1" t="b">
        <v>0</v>
      </c>
      <c r="W50" s="1" t="s">
        <v>142</v>
      </c>
      <c r="X50" s="1" t="s">
        <v>5924</v>
      </c>
      <c r="Y50" s="1" t="s">
        <v>71</v>
      </c>
      <c r="Z50" s="1" t="s">
        <v>5925</v>
      </c>
      <c r="AA50" s="1"/>
      <c r="AB50" s="1"/>
      <c r="AC50" s="1" t="s">
        <v>1371</v>
      </c>
      <c r="AD50" s="1" t="s">
        <v>5924</v>
      </c>
      <c r="AE50" s="1">
        <v>0</v>
      </c>
      <c r="AF50" s="1" t="b">
        <v>1</v>
      </c>
      <c r="AG50" s="2" t="s">
        <v>5875</v>
      </c>
      <c r="AH50" s="1">
        <v>1</v>
      </c>
    </row>
    <row r="51" spans="1:34" x14ac:dyDescent="0.35">
      <c r="A51" s="1" t="s">
        <v>19</v>
      </c>
      <c r="B51" s="1" t="s">
        <v>2823</v>
      </c>
      <c r="C51" s="1" t="s">
        <v>5923</v>
      </c>
      <c r="D51" s="1" t="s">
        <v>2819</v>
      </c>
      <c r="E51" s="1"/>
      <c r="F51" s="1"/>
      <c r="G51" s="1" t="s">
        <v>5832</v>
      </c>
      <c r="H51" s="1" t="s">
        <v>22</v>
      </c>
      <c r="I51" s="1"/>
      <c r="J51" s="1"/>
      <c r="K51" s="1"/>
      <c r="L51" s="1" t="b">
        <v>1</v>
      </c>
      <c r="M51" s="1" t="s">
        <v>2706</v>
      </c>
      <c r="N51" s="1" t="b">
        <v>0</v>
      </c>
      <c r="O51" s="1" t="s">
        <v>5821</v>
      </c>
      <c r="P51" s="1" t="s">
        <v>142</v>
      </c>
      <c r="Q51" s="1" t="s">
        <v>142</v>
      </c>
      <c r="R51" s="1" t="b">
        <v>1</v>
      </c>
      <c r="S51" s="1" t="b">
        <v>0</v>
      </c>
      <c r="T51" s="1">
        <v>20499725</v>
      </c>
      <c r="U51" s="1" t="s">
        <v>5923</v>
      </c>
      <c r="V51" s="1" t="b">
        <v>0</v>
      </c>
      <c r="W51" s="1" t="s">
        <v>142</v>
      </c>
      <c r="X51" s="1" t="s">
        <v>5926</v>
      </c>
      <c r="Y51" s="1" t="s">
        <v>5825</v>
      </c>
      <c r="Z51" s="1" t="s">
        <v>5925</v>
      </c>
      <c r="AA51" s="1"/>
      <c r="AB51" s="1"/>
      <c r="AC51" s="1" t="s">
        <v>1371</v>
      </c>
      <c r="AD51" s="1" t="s">
        <v>5924</v>
      </c>
      <c r="AE51" s="1">
        <v>0</v>
      </c>
      <c r="AF51" s="1" t="b">
        <v>1</v>
      </c>
      <c r="AG51" s="2" t="s">
        <v>5875</v>
      </c>
      <c r="AH51" s="1">
        <v>0</v>
      </c>
    </row>
    <row r="52" spans="1:34" x14ac:dyDescent="0.35">
      <c r="A52" s="1" t="s">
        <v>19</v>
      </c>
      <c r="B52" s="1" t="s">
        <v>2823</v>
      </c>
      <c r="C52" s="1" t="s">
        <v>5927</v>
      </c>
      <c r="D52" s="1" t="s">
        <v>2819</v>
      </c>
      <c r="E52" s="1"/>
      <c r="F52" s="1"/>
      <c r="G52" s="1" t="s">
        <v>5832</v>
      </c>
      <c r="H52" s="1" t="s">
        <v>22</v>
      </c>
      <c r="I52" s="1"/>
      <c r="J52" s="1"/>
      <c r="K52" s="1"/>
      <c r="L52" s="1" t="b">
        <v>1</v>
      </c>
      <c r="M52" s="1" t="s">
        <v>2706</v>
      </c>
      <c r="N52" s="1" t="b">
        <v>0</v>
      </c>
      <c r="O52" s="1" t="s">
        <v>5821</v>
      </c>
      <c r="P52" s="1" t="s">
        <v>142</v>
      </c>
      <c r="Q52" s="1" t="s">
        <v>142</v>
      </c>
      <c r="R52" s="1" t="b">
        <v>1</v>
      </c>
      <c r="S52" s="1" t="b">
        <v>0</v>
      </c>
      <c r="T52" s="1">
        <v>20499725</v>
      </c>
      <c r="U52" s="1" t="s">
        <v>5927</v>
      </c>
      <c r="V52" s="1" t="b">
        <v>0</v>
      </c>
      <c r="W52" s="1" t="s">
        <v>142</v>
      </c>
      <c r="X52" s="1" t="s">
        <v>5928</v>
      </c>
      <c r="Y52" s="1" t="s">
        <v>71</v>
      </c>
      <c r="Z52" s="1" t="s">
        <v>5929</v>
      </c>
      <c r="AA52" s="1"/>
      <c r="AB52" s="1"/>
      <c r="AC52" s="1" t="s">
        <v>1371</v>
      </c>
      <c r="AD52" s="1" t="s">
        <v>5928</v>
      </c>
      <c r="AE52" s="1">
        <v>0</v>
      </c>
      <c r="AF52" s="1" t="b">
        <v>1</v>
      </c>
      <c r="AG52" s="2" t="s">
        <v>5875</v>
      </c>
      <c r="AH52" s="1">
        <v>1</v>
      </c>
    </row>
    <row r="53" spans="1:34" x14ac:dyDescent="0.35">
      <c r="A53" s="1" t="s">
        <v>19</v>
      </c>
      <c r="B53" s="1" t="s">
        <v>2823</v>
      </c>
      <c r="C53" s="1" t="s">
        <v>5927</v>
      </c>
      <c r="D53" s="1" t="s">
        <v>2819</v>
      </c>
      <c r="E53" s="1"/>
      <c r="F53" s="1"/>
      <c r="G53" s="1" t="s">
        <v>5832</v>
      </c>
      <c r="H53" s="1" t="s">
        <v>22</v>
      </c>
      <c r="I53" s="1"/>
      <c r="J53" s="1"/>
      <c r="K53" s="1"/>
      <c r="L53" s="1" t="b">
        <v>1</v>
      </c>
      <c r="M53" s="1" t="s">
        <v>2706</v>
      </c>
      <c r="N53" s="1" t="b">
        <v>0</v>
      </c>
      <c r="O53" s="1" t="s">
        <v>5821</v>
      </c>
      <c r="P53" s="1" t="s">
        <v>142</v>
      </c>
      <c r="Q53" s="1" t="s">
        <v>142</v>
      </c>
      <c r="R53" s="1" t="b">
        <v>1</v>
      </c>
      <c r="S53" s="1" t="b">
        <v>0</v>
      </c>
      <c r="T53" s="1">
        <v>20499725</v>
      </c>
      <c r="U53" s="1" t="s">
        <v>5927</v>
      </c>
      <c r="V53" s="1" t="b">
        <v>0</v>
      </c>
      <c r="W53" s="1" t="s">
        <v>142</v>
      </c>
      <c r="X53" s="1" t="s">
        <v>5930</v>
      </c>
      <c r="Y53" s="1" t="s">
        <v>5825</v>
      </c>
      <c r="Z53" s="1" t="s">
        <v>5929</v>
      </c>
      <c r="AA53" s="1"/>
      <c r="AB53" s="1"/>
      <c r="AC53" s="1" t="s">
        <v>1371</v>
      </c>
      <c r="AD53" s="1" t="s">
        <v>5928</v>
      </c>
      <c r="AE53" s="1">
        <v>0</v>
      </c>
      <c r="AF53" s="1" t="b">
        <v>1</v>
      </c>
      <c r="AG53" s="2" t="s">
        <v>5875</v>
      </c>
      <c r="AH53" s="1">
        <v>0</v>
      </c>
    </row>
    <row r="54" spans="1:34" x14ac:dyDescent="0.35">
      <c r="A54" s="1" t="s">
        <v>19</v>
      </c>
      <c r="B54" s="1" t="s">
        <v>2823</v>
      </c>
      <c r="C54" s="1" t="s">
        <v>5931</v>
      </c>
      <c r="D54" s="1" t="s">
        <v>2819</v>
      </c>
      <c r="E54" s="1"/>
      <c r="F54" s="1"/>
      <c r="G54" s="1" t="s">
        <v>5832</v>
      </c>
      <c r="H54" s="1" t="s">
        <v>22</v>
      </c>
      <c r="I54" s="1"/>
      <c r="J54" s="1"/>
      <c r="K54" s="1"/>
      <c r="L54" s="1" t="b">
        <v>1</v>
      </c>
      <c r="M54" s="1" t="s">
        <v>2706</v>
      </c>
      <c r="N54" s="1" t="b">
        <v>0</v>
      </c>
      <c r="O54" s="1" t="s">
        <v>5821</v>
      </c>
      <c r="P54" s="1" t="s">
        <v>142</v>
      </c>
      <c r="Q54" s="1" t="s">
        <v>142</v>
      </c>
      <c r="R54" s="1" t="b">
        <v>1</v>
      </c>
      <c r="S54" s="1" t="b">
        <v>0</v>
      </c>
      <c r="T54" s="1">
        <v>20499725</v>
      </c>
      <c r="U54" s="1" t="s">
        <v>5931</v>
      </c>
      <c r="V54" s="1" t="b">
        <v>0</v>
      </c>
      <c r="W54" s="1" t="s">
        <v>142</v>
      </c>
      <c r="X54" s="1" t="s">
        <v>5932</v>
      </c>
      <c r="Y54" s="1" t="s">
        <v>71</v>
      </c>
      <c r="Z54" s="1" t="s">
        <v>5933</v>
      </c>
      <c r="AA54" s="1"/>
      <c r="AB54" s="1"/>
      <c r="AC54" s="1" t="s">
        <v>1371</v>
      </c>
      <c r="AD54" s="1" t="s">
        <v>5932</v>
      </c>
      <c r="AE54" s="1">
        <v>0</v>
      </c>
      <c r="AF54" s="1" t="b">
        <v>1</v>
      </c>
      <c r="AG54" s="2" t="s">
        <v>5875</v>
      </c>
      <c r="AH54" s="1">
        <v>1</v>
      </c>
    </row>
    <row r="55" spans="1:34" x14ac:dyDescent="0.35">
      <c r="A55" s="1" t="s">
        <v>19</v>
      </c>
      <c r="B55" s="1" t="s">
        <v>2823</v>
      </c>
      <c r="C55" s="1" t="s">
        <v>5931</v>
      </c>
      <c r="D55" s="1" t="s">
        <v>2819</v>
      </c>
      <c r="E55" s="1"/>
      <c r="F55" s="1"/>
      <c r="G55" s="1" t="s">
        <v>5832</v>
      </c>
      <c r="H55" s="1" t="s">
        <v>22</v>
      </c>
      <c r="I55" s="1"/>
      <c r="J55" s="1"/>
      <c r="K55" s="1"/>
      <c r="L55" s="1" t="b">
        <v>1</v>
      </c>
      <c r="M55" s="1" t="s">
        <v>2706</v>
      </c>
      <c r="N55" s="1" t="b">
        <v>0</v>
      </c>
      <c r="O55" s="1" t="s">
        <v>5821</v>
      </c>
      <c r="P55" s="1" t="s">
        <v>142</v>
      </c>
      <c r="Q55" s="1" t="s">
        <v>142</v>
      </c>
      <c r="R55" s="1" t="b">
        <v>1</v>
      </c>
      <c r="S55" s="1" t="b">
        <v>0</v>
      </c>
      <c r="T55" s="1">
        <v>20499725</v>
      </c>
      <c r="U55" s="1" t="s">
        <v>5931</v>
      </c>
      <c r="V55" s="1" t="b">
        <v>0</v>
      </c>
      <c r="W55" s="1" t="s">
        <v>142</v>
      </c>
      <c r="X55" s="1" t="s">
        <v>5934</v>
      </c>
      <c r="Y55" s="1" t="s">
        <v>5825</v>
      </c>
      <c r="Z55" s="1" t="s">
        <v>5933</v>
      </c>
      <c r="AA55" s="1"/>
      <c r="AB55" s="1"/>
      <c r="AC55" s="1" t="s">
        <v>1371</v>
      </c>
      <c r="AD55" s="1" t="s">
        <v>5932</v>
      </c>
      <c r="AE55" s="1">
        <v>0</v>
      </c>
      <c r="AF55" s="1" t="b">
        <v>1</v>
      </c>
      <c r="AG55" s="2" t="s">
        <v>5875</v>
      </c>
      <c r="AH55" s="1">
        <v>0</v>
      </c>
    </row>
    <row r="56" spans="1:34" x14ac:dyDescent="0.35">
      <c r="A56" s="1" t="s">
        <v>19</v>
      </c>
      <c r="B56" s="1" t="s">
        <v>2823</v>
      </c>
      <c r="C56" s="1" t="s">
        <v>5935</v>
      </c>
      <c r="D56" s="1" t="s">
        <v>2819</v>
      </c>
      <c r="E56" s="1"/>
      <c r="F56" s="1"/>
      <c r="G56" s="1" t="s">
        <v>5832</v>
      </c>
      <c r="H56" s="1" t="s">
        <v>22</v>
      </c>
      <c r="I56" s="1"/>
      <c r="J56" s="1"/>
      <c r="K56" s="1"/>
      <c r="L56" s="1" t="b">
        <v>1</v>
      </c>
      <c r="M56" s="1" t="s">
        <v>2706</v>
      </c>
      <c r="N56" s="1" t="b">
        <v>0</v>
      </c>
      <c r="O56" s="1" t="s">
        <v>5821</v>
      </c>
      <c r="P56" s="1" t="s">
        <v>142</v>
      </c>
      <c r="Q56" s="1" t="s">
        <v>142</v>
      </c>
      <c r="R56" s="1" t="b">
        <v>1</v>
      </c>
      <c r="S56" s="1" t="b">
        <v>0</v>
      </c>
      <c r="T56" s="1">
        <v>20499725</v>
      </c>
      <c r="U56" s="1" t="s">
        <v>5935</v>
      </c>
      <c r="V56" s="1" t="b">
        <v>0</v>
      </c>
      <c r="W56" s="1" t="s">
        <v>142</v>
      </c>
      <c r="X56" s="1" t="s">
        <v>5936</v>
      </c>
      <c r="Y56" s="1" t="s">
        <v>71</v>
      </c>
      <c r="Z56" s="1" t="s">
        <v>5937</v>
      </c>
      <c r="AA56" s="1" t="s">
        <v>3811</v>
      </c>
      <c r="AB56" s="1" t="s">
        <v>3817</v>
      </c>
      <c r="AC56" s="1" t="s">
        <v>1371</v>
      </c>
      <c r="AD56" s="1" t="s">
        <v>5936</v>
      </c>
      <c r="AE56" s="1">
        <v>0</v>
      </c>
      <c r="AF56" s="1" t="b">
        <v>1</v>
      </c>
      <c r="AG56" s="2" t="s">
        <v>5875</v>
      </c>
      <c r="AH56" s="1">
        <v>1</v>
      </c>
    </row>
    <row r="57" spans="1:34" x14ac:dyDescent="0.35">
      <c r="A57" s="1" t="s">
        <v>19</v>
      </c>
      <c r="B57" s="1" t="s">
        <v>2823</v>
      </c>
      <c r="C57" s="1" t="s">
        <v>5935</v>
      </c>
      <c r="D57" s="1" t="s">
        <v>2819</v>
      </c>
      <c r="E57" s="1"/>
      <c r="F57" s="1"/>
      <c r="G57" s="1" t="s">
        <v>5832</v>
      </c>
      <c r="H57" s="1" t="s">
        <v>22</v>
      </c>
      <c r="I57" s="1"/>
      <c r="J57" s="1"/>
      <c r="K57" s="1"/>
      <c r="L57" s="1" t="b">
        <v>1</v>
      </c>
      <c r="M57" s="1" t="s">
        <v>2706</v>
      </c>
      <c r="N57" s="1" t="b">
        <v>0</v>
      </c>
      <c r="O57" s="1" t="s">
        <v>5821</v>
      </c>
      <c r="P57" s="1" t="s">
        <v>142</v>
      </c>
      <c r="Q57" s="1" t="s">
        <v>142</v>
      </c>
      <c r="R57" s="1" t="b">
        <v>1</v>
      </c>
      <c r="S57" s="1" t="b">
        <v>0</v>
      </c>
      <c r="T57" s="1">
        <v>20499725</v>
      </c>
      <c r="U57" s="1" t="s">
        <v>5935</v>
      </c>
      <c r="V57" s="1" t="b">
        <v>0</v>
      </c>
      <c r="W57" s="1" t="s">
        <v>142</v>
      </c>
      <c r="X57" s="1" t="s">
        <v>5938</v>
      </c>
      <c r="Y57" s="1" t="s">
        <v>5825</v>
      </c>
      <c r="Z57" s="1" t="s">
        <v>5937</v>
      </c>
      <c r="AA57" s="1" t="s">
        <v>3811</v>
      </c>
      <c r="AB57" s="1" t="s">
        <v>3817</v>
      </c>
      <c r="AC57" s="1" t="s">
        <v>1371</v>
      </c>
      <c r="AD57" s="1" t="s">
        <v>5936</v>
      </c>
      <c r="AE57" s="1">
        <v>0</v>
      </c>
      <c r="AF57" s="1" t="b">
        <v>1</v>
      </c>
      <c r="AG57" s="2" t="s">
        <v>5875</v>
      </c>
      <c r="AH57" s="1">
        <v>0</v>
      </c>
    </row>
    <row r="58" spans="1:34" x14ac:dyDescent="0.35">
      <c r="A58" s="1" t="s">
        <v>19</v>
      </c>
      <c r="B58" s="1" t="s">
        <v>2823</v>
      </c>
      <c r="C58" s="1" t="s">
        <v>5939</v>
      </c>
      <c r="D58" s="1" t="s">
        <v>2819</v>
      </c>
      <c r="E58" s="1"/>
      <c r="F58" s="1"/>
      <c r="G58" s="1" t="s">
        <v>5832</v>
      </c>
      <c r="H58" s="1" t="s">
        <v>22</v>
      </c>
      <c r="I58" s="1"/>
      <c r="J58" s="1"/>
      <c r="K58" s="1"/>
      <c r="L58" s="1" t="b">
        <v>1</v>
      </c>
      <c r="M58" s="1" t="s">
        <v>2706</v>
      </c>
      <c r="N58" s="1" t="b">
        <v>0</v>
      </c>
      <c r="O58" s="1" t="s">
        <v>5821</v>
      </c>
      <c r="P58" s="1" t="s">
        <v>142</v>
      </c>
      <c r="Q58" s="1" t="s">
        <v>142</v>
      </c>
      <c r="R58" s="1" t="b">
        <v>1</v>
      </c>
      <c r="S58" s="1" t="b">
        <v>0</v>
      </c>
      <c r="T58" s="1">
        <v>20499725</v>
      </c>
      <c r="U58" s="1" t="s">
        <v>5939</v>
      </c>
      <c r="V58" s="1" t="b">
        <v>0</v>
      </c>
      <c r="W58" s="1" t="s">
        <v>142</v>
      </c>
      <c r="X58" s="1" t="s">
        <v>5940</v>
      </c>
      <c r="Y58" s="1" t="s">
        <v>71</v>
      </c>
      <c r="Z58" s="1" t="s">
        <v>5941</v>
      </c>
      <c r="AA58" s="1"/>
      <c r="AB58" s="1"/>
      <c r="AC58" s="1" t="s">
        <v>1371</v>
      </c>
      <c r="AD58" s="1" t="s">
        <v>5940</v>
      </c>
      <c r="AE58" s="1">
        <v>0</v>
      </c>
      <c r="AF58" s="1" t="b">
        <v>1</v>
      </c>
      <c r="AG58" s="2" t="s">
        <v>5875</v>
      </c>
      <c r="AH58" s="1">
        <v>1</v>
      </c>
    </row>
    <row r="59" spans="1:34" x14ac:dyDescent="0.35">
      <c r="A59" s="1" t="s">
        <v>19</v>
      </c>
      <c r="B59" s="1" t="s">
        <v>2823</v>
      </c>
      <c r="C59" s="1" t="s">
        <v>5939</v>
      </c>
      <c r="D59" s="1" t="s">
        <v>2819</v>
      </c>
      <c r="E59" s="1"/>
      <c r="F59" s="1"/>
      <c r="G59" s="1" t="s">
        <v>5832</v>
      </c>
      <c r="H59" s="1" t="s">
        <v>22</v>
      </c>
      <c r="I59" s="1"/>
      <c r="J59" s="1"/>
      <c r="K59" s="1"/>
      <c r="L59" s="1" t="b">
        <v>1</v>
      </c>
      <c r="M59" s="1" t="s">
        <v>2706</v>
      </c>
      <c r="N59" s="1" t="b">
        <v>0</v>
      </c>
      <c r="O59" s="1" t="s">
        <v>5821</v>
      </c>
      <c r="P59" s="1" t="s">
        <v>142</v>
      </c>
      <c r="Q59" s="1" t="s">
        <v>142</v>
      </c>
      <c r="R59" s="1" t="b">
        <v>1</v>
      </c>
      <c r="S59" s="1" t="b">
        <v>0</v>
      </c>
      <c r="T59" s="1">
        <v>20499725</v>
      </c>
      <c r="U59" s="1" t="s">
        <v>5939</v>
      </c>
      <c r="V59" s="1" t="b">
        <v>0</v>
      </c>
      <c r="W59" s="1" t="s">
        <v>142</v>
      </c>
      <c r="X59" s="1" t="s">
        <v>5942</v>
      </c>
      <c r="Y59" s="1" t="s">
        <v>5825</v>
      </c>
      <c r="Z59" s="1" t="s">
        <v>5941</v>
      </c>
      <c r="AA59" s="1"/>
      <c r="AB59" s="1"/>
      <c r="AC59" s="1" t="s">
        <v>1371</v>
      </c>
      <c r="AD59" s="1" t="s">
        <v>5940</v>
      </c>
      <c r="AE59" s="1">
        <v>0</v>
      </c>
      <c r="AF59" s="1" t="b">
        <v>1</v>
      </c>
      <c r="AG59" s="2" t="s">
        <v>5875</v>
      </c>
      <c r="AH59" s="1">
        <v>0</v>
      </c>
    </row>
    <row r="60" spans="1:34" x14ac:dyDescent="0.35">
      <c r="A60" s="1" t="s">
        <v>19</v>
      </c>
      <c r="B60" s="1" t="s">
        <v>2823</v>
      </c>
      <c r="C60" s="1" t="s">
        <v>5943</v>
      </c>
      <c r="D60" s="1" t="s">
        <v>2819</v>
      </c>
      <c r="E60" s="1"/>
      <c r="F60" s="1"/>
      <c r="G60" s="1" t="s">
        <v>5832</v>
      </c>
      <c r="H60" s="1" t="s">
        <v>22</v>
      </c>
      <c r="I60" s="1"/>
      <c r="J60" s="1"/>
      <c r="K60" s="1"/>
      <c r="L60" s="1" t="b">
        <v>1</v>
      </c>
      <c r="M60" s="1" t="s">
        <v>2706</v>
      </c>
      <c r="N60" s="1" t="b">
        <v>0</v>
      </c>
      <c r="O60" s="1" t="s">
        <v>5821</v>
      </c>
      <c r="P60" s="1" t="s">
        <v>142</v>
      </c>
      <c r="Q60" s="1" t="s">
        <v>142</v>
      </c>
      <c r="R60" s="1" t="b">
        <v>1</v>
      </c>
      <c r="S60" s="1" t="b">
        <v>0</v>
      </c>
      <c r="T60" s="1">
        <v>20499725</v>
      </c>
      <c r="U60" s="1" t="s">
        <v>5943</v>
      </c>
      <c r="V60" s="1" t="b">
        <v>0</v>
      </c>
      <c r="W60" s="1" t="s">
        <v>142</v>
      </c>
      <c r="X60" s="1" t="s">
        <v>5944</v>
      </c>
      <c r="Y60" s="1" t="s">
        <v>71</v>
      </c>
      <c r="Z60" s="1" t="s">
        <v>5945</v>
      </c>
      <c r="AA60" s="1"/>
      <c r="AB60" s="1"/>
      <c r="AC60" s="1" t="s">
        <v>1371</v>
      </c>
      <c r="AD60" s="1" t="s">
        <v>5944</v>
      </c>
      <c r="AE60" s="1">
        <v>0</v>
      </c>
      <c r="AF60" s="1" t="b">
        <v>1</v>
      </c>
      <c r="AG60" s="2" t="s">
        <v>5875</v>
      </c>
      <c r="AH60" s="1">
        <v>1</v>
      </c>
    </row>
    <row r="61" spans="1:34" x14ac:dyDescent="0.35">
      <c r="A61" s="1" t="s">
        <v>19</v>
      </c>
      <c r="B61" s="1" t="s">
        <v>2823</v>
      </c>
      <c r="C61" s="1" t="s">
        <v>5943</v>
      </c>
      <c r="D61" s="1" t="s">
        <v>2819</v>
      </c>
      <c r="E61" s="1"/>
      <c r="F61" s="1"/>
      <c r="G61" s="1" t="s">
        <v>5832</v>
      </c>
      <c r="H61" s="1" t="s">
        <v>22</v>
      </c>
      <c r="I61" s="1"/>
      <c r="J61" s="1"/>
      <c r="K61" s="1"/>
      <c r="L61" s="1" t="b">
        <v>1</v>
      </c>
      <c r="M61" s="1" t="s">
        <v>2706</v>
      </c>
      <c r="N61" s="1" t="b">
        <v>0</v>
      </c>
      <c r="O61" s="1" t="s">
        <v>5821</v>
      </c>
      <c r="P61" s="1" t="s">
        <v>142</v>
      </c>
      <c r="Q61" s="1" t="s">
        <v>142</v>
      </c>
      <c r="R61" s="1" t="b">
        <v>1</v>
      </c>
      <c r="S61" s="1" t="b">
        <v>0</v>
      </c>
      <c r="T61" s="1">
        <v>20499725</v>
      </c>
      <c r="U61" s="1" t="s">
        <v>5943</v>
      </c>
      <c r="V61" s="1" t="b">
        <v>0</v>
      </c>
      <c r="W61" s="1" t="s">
        <v>142</v>
      </c>
      <c r="X61" s="1" t="s">
        <v>5946</v>
      </c>
      <c r="Y61" s="1" t="s">
        <v>5825</v>
      </c>
      <c r="Z61" s="1" t="s">
        <v>5945</v>
      </c>
      <c r="AA61" s="1"/>
      <c r="AB61" s="1"/>
      <c r="AC61" s="1" t="s">
        <v>1371</v>
      </c>
      <c r="AD61" s="1" t="s">
        <v>5944</v>
      </c>
      <c r="AE61" s="1">
        <v>0</v>
      </c>
      <c r="AF61" s="1" t="b">
        <v>1</v>
      </c>
      <c r="AG61" s="2" t="s">
        <v>5875</v>
      </c>
      <c r="AH61" s="1">
        <v>0</v>
      </c>
    </row>
    <row r="62" spans="1:34" x14ac:dyDescent="0.35">
      <c r="A62" s="1" t="s">
        <v>19</v>
      </c>
      <c r="B62" s="1" t="s">
        <v>2823</v>
      </c>
      <c r="C62" s="1" t="s">
        <v>5947</v>
      </c>
      <c r="D62" s="1" t="s">
        <v>2819</v>
      </c>
      <c r="E62" s="1"/>
      <c r="F62" s="1"/>
      <c r="G62" s="1" t="s">
        <v>5832</v>
      </c>
      <c r="H62" s="1" t="s">
        <v>22</v>
      </c>
      <c r="I62" s="1"/>
      <c r="J62" s="1"/>
      <c r="K62" s="1"/>
      <c r="L62" s="1" t="b">
        <v>1</v>
      </c>
      <c r="M62" s="1" t="s">
        <v>2706</v>
      </c>
      <c r="N62" s="1" t="b">
        <v>0</v>
      </c>
      <c r="O62" s="1" t="s">
        <v>5821</v>
      </c>
      <c r="P62" s="1" t="s">
        <v>142</v>
      </c>
      <c r="Q62" s="1" t="s">
        <v>142</v>
      </c>
      <c r="R62" s="1" t="b">
        <v>1</v>
      </c>
      <c r="S62" s="1" t="b">
        <v>0</v>
      </c>
      <c r="T62" s="1">
        <v>20499725</v>
      </c>
      <c r="U62" s="1" t="s">
        <v>5947</v>
      </c>
      <c r="V62" s="1" t="b">
        <v>0</v>
      </c>
      <c r="W62" s="1" t="s">
        <v>142</v>
      </c>
      <c r="X62" s="1" t="s">
        <v>5948</v>
      </c>
      <c r="Y62" s="1" t="s">
        <v>71</v>
      </c>
      <c r="Z62" s="1" t="s">
        <v>5949</v>
      </c>
      <c r="AA62" s="1"/>
      <c r="AB62" s="1"/>
      <c r="AC62" s="1" t="s">
        <v>1371</v>
      </c>
      <c r="AD62" s="1" t="s">
        <v>5948</v>
      </c>
      <c r="AE62" s="1">
        <v>0</v>
      </c>
      <c r="AF62" s="1" t="b">
        <v>1</v>
      </c>
      <c r="AG62" s="2" t="s">
        <v>5875</v>
      </c>
      <c r="AH62" s="1">
        <v>1</v>
      </c>
    </row>
    <row r="63" spans="1:34" x14ac:dyDescent="0.35">
      <c r="A63" s="1" t="s">
        <v>19</v>
      </c>
      <c r="B63" s="1" t="s">
        <v>2823</v>
      </c>
      <c r="C63" s="1" t="s">
        <v>5947</v>
      </c>
      <c r="D63" s="1" t="s">
        <v>2819</v>
      </c>
      <c r="E63" s="1"/>
      <c r="F63" s="1"/>
      <c r="G63" s="1" t="s">
        <v>5832</v>
      </c>
      <c r="H63" s="1" t="s">
        <v>22</v>
      </c>
      <c r="I63" s="1"/>
      <c r="J63" s="1"/>
      <c r="K63" s="1"/>
      <c r="L63" s="1" t="b">
        <v>1</v>
      </c>
      <c r="M63" s="1" t="s">
        <v>2706</v>
      </c>
      <c r="N63" s="1" t="b">
        <v>0</v>
      </c>
      <c r="O63" s="1" t="s">
        <v>5821</v>
      </c>
      <c r="P63" s="1" t="s">
        <v>142</v>
      </c>
      <c r="Q63" s="1" t="s">
        <v>142</v>
      </c>
      <c r="R63" s="1" t="b">
        <v>1</v>
      </c>
      <c r="S63" s="1" t="b">
        <v>0</v>
      </c>
      <c r="T63" s="1">
        <v>20499725</v>
      </c>
      <c r="U63" s="1" t="s">
        <v>5947</v>
      </c>
      <c r="V63" s="1" t="b">
        <v>0</v>
      </c>
      <c r="W63" s="1" t="s">
        <v>142</v>
      </c>
      <c r="X63" s="1" t="s">
        <v>5950</v>
      </c>
      <c r="Y63" s="1" t="s">
        <v>5825</v>
      </c>
      <c r="Z63" s="1" t="s">
        <v>5949</v>
      </c>
      <c r="AA63" s="1"/>
      <c r="AB63" s="1"/>
      <c r="AC63" s="1" t="s">
        <v>1371</v>
      </c>
      <c r="AD63" s="1" t="s">
        <v>5948</v>
      </c>
      <c r="AE63" s="1">
        <v>0</v>
      </c>
      <c r="AF63" s="1" t="b">
        <v>1</v>
      </c>
      <c r="AG63" s="2" t="s">
        <v>5875</v>
      </c>
      <c r="AH63" s="1">
        <v>0</v>
      </c>
    </row>
    <row r="64" spans="1:34" x14ac:dyDescent="0.35">
      <c r="A64" s="1" t="s">
        <v>19</v>
      </c>
      <c r="B64" s="1" t="s">
        <v>2823</v>
      </c>
      <c r="C64" s="1" t="s">
        <v>5951</v>
      </c>
      <c r="D64" s="1" t="s">
        <v>2819</v>
      </c>
      <c r="E64" s="1"/>
      <c r="F64" s="1"/>
      <c r="G64" s="1" t="s">
        <v>5832</v>
      </c>
      <c r="H64" s="1" t="s">
        <v>22</v>
      </c>
      <c r="I64" s="1"/>
      <c r="J64" s="1"/>
      <c r="K64" s="1"/>
      <c r="L64" s="1" t="b">
        <v>1</v>
      </c>
      <c r="M64" s="1" t="s">
        <v>2706</v>
      </c>
      <c r="N64" s="1" t="b">
        <v>0</v>
      </c>
      <c r="O64" s="1" t="s">
        <v>5821</v>
      </c>
      <c r="P64" s="1" t="s">
        <v>142</v>
      </c>
      <c r="Q64" s="1" t="s">
        <v>142</v>
      </c>
      <c r="R64" s="1" t="b">
        <v>1</v>
      </c>
      <c r="S64" s="1" t="b">
        <v>0</v>
      </c>
      <c r="T64" s="1">
        <v>20499725</v>
      </c>
      <c r="U64" s="1" t="s">
        <v>5951</v>
      </c>
      <c r="V64" s="1" t="b">
        <v>0</v>
      </c>
      <c r="W64" s="1" t="s">
        <v>142</v>
      </c>
      <c r="X64" s="1" t="s">
        <v>5952</v>
      </c>
      <c r="Y64" s="1" t="s">
        <v>71</v>
      </c>
      <c r="Z64" s="1" t="s">
        <v>5953</v>
      </c>
      <c r="AA64" s="1"/>
      <c r="AB64" s="1"/>
      <c r="AC64" s="1" t="s">
        <v>1371</v>
      </c>
      <c r="AD64" s="1" t="s">
        <v>5952</v>
      </c>
      <c r="AE64" s="1">
        <v>0</v>
      </c>
      <c r="AF64" s="1" t="b">
        <v>1</v>
      </c>
      <c r="AG64" s="2" t="s">
        <v>5875</v>
      </c>
      <c r="AH64" s="1">
        <v>1</v>
      </c>
    </row>
    <row r="65" spans="1:34" x14ac:dyDescent="0.35">
      <c r="A65" s="1" t="s">
        <v>19</v>
      </c>
      <c r="B65" s="1" t="s">
        <v>2823</v>
      </c>
      <c r="C65" s="1" t="s">
        <v>5951</v>
      </c>
      <c r="D65" s="1" t="s">
        <v>2819</v>
      </c>
      <c r="E65" s="1"/>
      <c r="F65" s="1"/>
      <c r="G65" s="1" t="s">
        <v>5832</v>
      </c>
      <c r="H65" s="1" t="s">
        <v>22</v>
      </c>
      <c r="I65" s="1"/>
      <c r="J65" s="1"/>
      <c r="K65" s="1"/>
      <c r="L65" s="1" t="b">
        <v>1</v>
      </c>
      <c r="M65" s="1" t="s">
        <v>2706</v>
      </c>
      <c r="N65" s="1" t="b">
        <v>0</v>
      </c>
      <c r="O65" s="1" t="s">
        <v>5821</v>
      </c>
      <c r="P65" s="1" t="s">
        <v>142</v>
      </c>
      <c r="Q65" s="1" t="s">
        <v>142</v>
      </c>
      <c r="R65" s="1" t="b">
        <v>1</v>
      </c>
      <c r="S65" s="1" t="b">
        <v>0</v>
      </c>
      <c r="T65" s="1">
        <v>20499725</v>
      </c>
      <c r="U65" s="1" t="s">
        <v>5951</v>
      </c>
      <c r="V65" s="1" t="b">
        <v>0</v>
      </c>
      <c r="W65" s="1" t="s">
        <v>142</v>
      </c>
      <c r="X65" s="1" t="s">
        <v>5954</v>
      </c>
      <c r="Y65" s="1" t="s">
        <v>5825</v>
      </c>
      <c r="Z65" s="1" t="s">
        <v>5953</v>
      </c>
      <c r="AA65" s="1"/>
      <c r="AB65" s="1"/>
      <c r="AC65" s="1" t="s">
        <v>1371</v>
      </c>
      <c r="AD65" s="1" t="s">
        <v>5952</v>
      </c>
      <c r="AE65" s="1">
        <v>0</v>
      </c>
      <c r="AF65" s="1" t="b">
        <v>1</v>
      </c>
      <c r="AG65" s="2" t="s">
        <v>5875</v>
      </c>
      <c r="AH65" s="1">
        <v>0</v>
      </c>
    </row>
    <row r="66" spans="1:34" x14ac:dyDescent="0.35">
      <c r="A66" s="1" t="s">
        <v>19</v>
      </c>
      <c r="B66" s="1" t="s">
        <v>2823</v>
      </c>
      <c r="C66" s="1" t="s">
        <v>5955</v>
      </c>
      <c r="D66" s="1" t="s">
        <v>2819</v>
      </c>
      <c r="E66" s="1"/>
      <c r="F66" s="1"/>
      <c r="G66" s="1" t="s">
        <v>5832</v>
      </c>
      <c r="H66" s="1" t="s">
        <v>22</v>
      </c>
      <c r="I66" s="1"/>
      <c r="J66" s="1"/>
      <c r="K66" s="1"/>
      <c r="L66" s="1" t="b">
        <v>1</v>
      </c>
      <c r="M66" s="1" t="s">
        <v>2706</v>
      </c>
      <c r="N66" s="1" t="b">
        <v>0</v>
      </c>
      <c r="O66" s="1" t="s">
        <v>5821</v>
      </c>
      <c r="P66" s="1" t="s">
        <v>142</v>
      </c>
      <c r="Q66" s="1" t="s">
        <v>142</v>
      </c>
      <c r="R66" s="1" t="b">
        <v>1</v>
      </c>
      <c r="S66" s="1" t="b">
        <v>0</v>
      </c>
      <c r="T66" s="1">
        <v>20499725</v>
      </c>
      <c r="U66" s="1" t="s">
        <v>5955</v>
      </c>
      <c r="V66" s="1" t="b">
        <v>0</v>
      </c>
      <c r="W66" s="1" t="s">
        <v>142</v>
      </c>
      <c r="X66" s="1" t="s">
        <v>5956</v>
      </c>
      <c r="Y66" s="1" t="s">
        <v>71</v>
      </c>
      <c r="Z66" s="1" t="s">
        <v>5957</v>
      </c>
      <c r="AA66" s="1"/>
      <c r="AB66" s="1"/>
      <c r="AC66" s="1" t="s">
        <v>1371</v>
      </c>
      <c r="AD66" s="1" t="s">
        <v>5956</v>
      </c>
      <c r="AE66" s="1">
        <v>0</v>
      </c>
      <c r="AF66" s="1" t="b">
        <v>1</v>
      </c>
      <c r="AG66" s="2" t="s">
        <v>5875</v>
      </c>
      <c r="AH66" s="1">
        <v>1</v>
      </c>
    </row>
    <row r="67" spans="1:34" x14ac:dyDescent="0.35">
      <c r="A67" s="1" t="s">
        <v>19</v>
      </c>
      <c r="B67" s="1" t="s">
        <v>2823</v>
      </c>
      <c r="C67" s="1" t="s">
        <v>5955</v>
      </c>
      <c r="D67" s="1" t="s">
        <v>2819</v>
      </c>
      <c r="E67" s="1"/>
      <c r="F67" s="1"/>
      <c r="G67" s="1" t="s">
        <v>5832</v>
      </c>
      <c r="H67" s="1" t="s">
        <v>22</v>
      </c>
      <c r="I67" s="1"/>
      <c r="J67" s="1"/>
      <c r="K67" s="1"/>
      <c r="L67" s="1" t="b">
        <v>1</v>
      </c>
      <c r="M67" s="1" t="s">
        <v>2706</v>
      </c>
      <c r="N67" s="1" t="b">
        <v>0</v>
      </c>
      <c r="O67" s="1" t="s">
        <v>5821</v>
      </c>
      <c r="P67" s="1" t="s">
        <v>142</v>
      </c>
      <c r="Q67" s="1" t="s">
        <v>142</v>
      </c>
      <c r="R67" s="1" t="b">
        <v>1</v>
      </c>
      <c r="S67" s="1" t="b">
        <v>0</v>
      </c>
      <c r="T67" s="1">
        <v>20499725</v>
      </c>
      <c r="U67" s="1" t="s">
        <v>5955</v>
      </c>
      <c r="V67" s="1" t="b">
        <v>0</v>
      </c>
      <c r="W67" s="1" t="s">
        <v>142</v>
      </c>
      <c r="X67" s="1" t="s">
        <v>5958</v>
      </c>
      <c r="Y67" s="1" t="s">
        <v>5825</v>
      </c>
      <c r="Z67" s="1" t="s">
        <v>5957</v>
      </c>
      <c r="AA67" s="1"/>
      <c r="AB67" s="1"/>
      <c r="AC67" s="1" t="s">
        <v>1371</v>
      </c>
      <c r="AD67" s="1" t="s">
        <v>5956</v>
      </c>
      <c r="AE67" s="1">
        <v>0</v>
      </c>
      <c r="AF67" s="1" t="b">
        <v>1</v>
      </c>
      <c r="AG67" s="2" t="s">
        <v>5875</v>
      </c>
      <c r="AH67" s="1">
        <v>0</v>
      </c>
    </row>
    <row r="68" spans="1:34" x14ac:dyDescent="0.35">
      <c r="A68" s="1" t="s">
        <v>19</v>
      </c>
      <c r="B68" s="1" t="s">
        <v>2823</v>
      </c>
      <c r="C68" s="1" t="s">
        <v>5959</v>
      </c>
      <c r="D68" s="1" t="s">
        <v>2819</v>
      </c>
      <c r="E68" s="1"/>
      <c r="F68" s="1"/>
      <c r="G68" s="1" t="s">
        <v>5832</v>
      </c>
      <c r="H68" s="1" t="s">
        <v>22</v>
      </c>
      <c r="I68" s="1"/>
      <c r="J68" s="1"/>
      <c r="K68" s="1"/>
      <c r="L68" s="1" t="b">
        <v>1</v>
      </c>
      <c r="M68" s="1" t="s">
        <v>2706</v>
      </c>
      <c r="N68" s="1" t="b">
        <v>0</v>
      </c>
      <c r="O68" s="1" t="s">
        <v>5821</v>
      </c>
      <c r="P68" s="1" t="s">
        <v>142</v>
      </c>
      <c r="Q68" s="1" t="s">
        <v>142</v>
      </c>
      <c r="R68" s="1" t="b">
        <v>1</v>
      </c>
      <c r="S68" s="1" t="b">
        <v>0</v>
      </c>
      <c r="T68" s="1">
        <v>20499725</v>
      </c>
      <c r="U68" s="1" t="s">
        <v>5959</v>
      </c>
      <c r="V68" s="1" t="b">
        <v>0</v>
      </c>
      <c r="W68" s="1" t="s">
        <v>142</v>
      </c>
      <c r="X68" s="1" t="s">
        <v>5960</v>
      </c>
      <c r="Y68" s="1" t="s">
        <v>71</v>
      </c>
      <c r="Z68" s="1" t="s">
        <v>5961</v>
      </c>
      <c r="AA68" s="1" t="s">
        <v>3811</v>
      </c>
      <c r="AB68" s="1" t="s">
        <v>3836</v>
      </c>
      <c r="AC68" s="1" t="s">
        <v>1371</v>
      </c>
      <c r="AD68" s="1" t="s">
        <v>5960</v>
      </c>
      <c r="AE68" s="1">
        <v>0</v>
      </c>
      <c r="AF68" s="1" t="b">
        <v>1</v>
      </c>
      <c r="AG68" s="2" t="s">
        <v>5875</v>
      </c>
      <c r="AH68" s="1">
        <v>1</v>
      </c>
    </row>
    <row r="69" spans="1:34" x14ac:dyDescent="0.35">
      <c r="A69" s="1" t="s">
        <v>19</v>
      </c>
      <c r="B69" s="1" t="s">
        <v>2823</v>
      </c>
      <c r="C69" s="1" t="s">
        <v>5959</v>
      </c>
      <c r="D69" s="1" t="s">
        <v>2819</v>
      </c>
      <c r="E69" s="1"/>
      <c r="F69" s="1"/>
      <c r="G69" s="1" t="s">
        <v>5832</v>
      </c>
      <c r="H69" s="1" t="s">
        <v>22</v>
      </c>
      <c r="I69" s="1"/>
      <c r="J69" s="1"/>
      <c r="K69" s="1"/>
      <c r="L69" s="1" t="b">
        <v>1</v>
      </c>
      <c r="M69" s="1" t="s">
        <v>2706</v>
      </c>
      <c r="N69" s="1" t="b">
        <v>0</v>
      </c>
      <c r="O69" s="1" t="s">
        <v>5821</v>
      </c>
      <c r="P69" s="1" t="s">
        <v>142</v>
      </c>
      <c r="Q69" s="1" t="s">
        <v>142</v>
      </c>
      <c r="R69" s="1" t="b">
        <v>1</v>
      </c>
      <c r="S69" s="1" t="b">
        <v>0</v>
      </c>
      <c r="T69" s="1">
        <v>20499725</v>
      </c>
      <c r="U69" s="1" t="s">
        <v>5959</v>
      </c>
      <c r="V69" s="1" t="b">
        <v>0</v>
      </c>
      <c r="W69" s="1" t="s">
        <v>142</v>
      </c>
      <c r="X69" s="1" t="s">
        <v>5962</v>
      </c>
      <c r="Y69" s="1" t="s">
        <v>5825</v>
      </c>
      <c r="Z69" s="1" t="s">
        <v>5961</v>
      </c>
      <c r="AA69" s="1" t="s">
        <v>3811</v>
      </c>
      <c r="AB69" s="1" t="s">
        <v>3836</v>
      </c>
      <c r="AC69" s="1" t="s">
        <v>1371</v>
      </c>
      <c r="AD69" s="1" t="s">
        <v>5960</v>
      </c>
      <c r="AE69" s="1">
        <v>0</v>
      </c>
      <c r="AF69" s="1" t="b">
        <v>1</v>
      </c>
      <c r="AG69" s="2" t="s">
        <v>5875</v>
      </c>
      <c r="AH69" s="1">
        <v>0</v>
      </c>
    </row>
    <row r="70" spans="1:34" x14ac:dyDescent="0.35">
      <c r="A70" s="1" t="s">
        <v>19</v>
      </c>
      <c r="B70" s="1" t="s">
        <v>2823</v>
      </c>
      <c r="C70" s="1" t="s">
        <v>5963</v>
      </c>
      <c r="D70" s="1" t="s">
        <v>2819</v>
      </c>
      <c r="E70" s="1"/>
      <c r="F70" s="1"/>
      <c r="G70" s="1" t="s">
        <v>5832</v>
      </c>
      <c r="H70" s="1" t="s">
        <v>22</v>
      </c>
      <c r="I70" s="1"/>
      <c r="J70" s="1"/>
      <c r="K70" s="1"/>
      <c r="L70" s="1" t="b">
        <v>1</v>
      </c>
      <c r="M70" s="1" t="s">
        <v>2706</v>
      </c>
      <c r="N70" s="1" t="b">
        <v>0</v>
      </c>
      <c r="O70" s="1" t="s">
        <v>5821</v>
      </c>
      <c r="P70" s="1" t="s">
        <v>142</v>
      </c>
      <c r="Q70" s="1" t="s">
        <v>142</v>
      </c>
      <c r="R70" s="1" t="b">
        <v>1</v>
      </c>
      <c r="S70" s="1" t="b">
        <v>0</v>
      </c>
      <c r="T70" s="1">
        <v>20499725</v>
      </c>
      <c r="U70" s="1" t="s">
        <v>5963</v>
      </c>
      <c r="V70" s="1" t="b">
        <v>0</v>
      </c>
      <c r="W70" s="1" t="s">
        <v>142</v>
      </c>
      <c r="X70" s="1" t="s">
        <v>5964</v>
      </c>
      <c r="Y70" s="1" t="s">
        <v>71</v>
      </c>
      <c r="Z70" s="1" t="s">
        <v>5965</v>
      </c>
      <c r="AA70" s="1"/>
      <c r="AB70" s="1"/>
      <c r="AC70" s="1" t="s">
        <v>1371</v>
      </c>
      <c r="AD70" s="1" t="s">
        <v>5964</v>
      </c>
      <c r="AE70" s="1">
        <v>0</v>
      </c>
      <c r="AF70" s="1" t="b">
        <v>1</v>
      </c>
      <c r="AG70" s="2" t="s">
        <v>5875</v>
      </c>
      <c r="AH70" s="1">
        <v>1</v>
      </c>
    </row>
    <row r="71" spans="1:34" x14ac:dyDescent="0.35">
      <c r="A71" s="1" t="s">
        <v>19</v>
      </c>
      <c r="B71" s="1" t="s">
        <v>2823</v>
      </c>
      <c r="C71" s="1" t="s">
        <v>5963</v>
      </c>
      <c r="D71" s="1" t="s">
        <v>2819</v>
      </c>
      <c r="E71" s="1"/>
      <c r="F71" s="1"/>
      <c r="G71" s="1" t="s">
        <v>5832</v>
      </c>
      <c r="H71" s="1" t="s">
        <v>22</v>
      </c>
      <c r="I71" s="1"/>
      <c r="J71" s="1"/>
      <c r="K71" s="1"/>
      <c r="L71" s="1" t="b">
        <v>1</v>
      </c>
      <c r="M71" s="1" t="s">
        <v>2706</v>
      </c>
      <c r="N71" s="1" t="b">
        <v>0</v>
      </c>
      <c r="O71" s="1" t="s">
        <v>5821</v>
      </c>
      <c r="P71" s="1" t="s">
        <v>142</v>
      </c>
      <c r="Q71" s="1" t="s">
        <v>142</v>
      </c>
      <c r="R71" s="1" t="b">
        <v>1</v>
      </c>
      <c r="S71" s="1" t="b">
        <v>0</v>
      </c>
      <c r="T71" s="1">
        <v>20499725</v>
      </c>
      <c r="U71" s="1" t="s">
        <v>5963</v>
      </c>
      <c r="V71" s="1" t="b">
        <v>0</v>
      </c>
      <c r="W71" s="1" t="s">
        <v>142</v>
      </c>
      <c r="X71" s="1" t="s">
        <v>5966</v>
      </c>
      <c r="Y71" s="1" t="s">
        <v>5825</v>
      </c>
      <c r="Z71" s="1" t="s">
        <v>5965</v>
      </c>
      <c r="AA71" s="1"/>
      <c r="AB71" s="1"/>
      <c r="AC71" s="1" t="s">
        <v>1371</v>
      </c>
      <c r="AD71" s="1" t="s">
        <v>5964</v>
      </c>
      <c r="AE71" s="1">
        <v>0</v>
      </c>
      <c r="AF71" s="1" t="b">
        <v>1</v>
      </c>
      <c r="AG71" s="2" t="s">
        <v>5875</v>
      </c>
      <c r="AH71" s="1">
        <v>0</v>
      </c>
    </row>
    <row r="72" spans="1:34" x14ac:dyDescent="0.35">
      <c r="A72" s="1" t="s">
        <v>19</v>
      </c>
      <c r="B72" s="1" t="s">
        <v>2823</v>
      </c>
      <c r="C72" s="1" t="s">
        <v>5967</v>
      </c>
      <c r="D72" s="1" t="s">
        <v>2819</v>
      </c>
      <c r="E72" s="1"/>
      <c r="F72" s="1"/>
      <c r="G72" s="1" t="s">
        <v>5832</v>
      </c>
      <c r="H72" s="1" t="s">
        <v>22</v>
      </c>
      <c r="I72" s="1"/>
      <c r="J72" s="1"/>
      <c r="K72" s="1"/>
      <c r="L72" s="1" t="b">
        <v>1</v>
      </c>
      <c r="M72" s="1" t="s">
        <v>2706</v>
      </c>
      <c r="N72" s="1" t="b">
        <v>0</v>
      </c>
      <c r="O72" s="1" t="s">
        <v>5821</v>
      </c>
      <c r="P72" s="1" t="s">
        <v>142</v>
      </c>
      <c r="Q72" s="1" t="s">
        <v>142</v>
      </c>
      <c r="R72" s="1" t="b">
        <v>1</v>
      </c>
      <c r="S72" s="1" t="b">
        <v>0</v>
      </c>
      <c r="T72" s="1">
        <v>20499725</v>
      </c>
      <c r="U72" s="1" t="s">
        <v>5967</v>
      </c>
      <c r="V72" s="1" t="b">
        <v>0</v>
      </c>
      <c r="W72" s="1" t="s">
        <v>142</v>
      </c>
      <c r="X72" s="1" t="s">
        <v>5968</v>
      </c>
      <c r="Y72" s="1" t="s">
        <v>71</v>
      </c>
      <c r="Z72" s="1" t="s">
        <v>5969</v>
      </c>
      <c r="AA72" s="1"/>
      <c r="AB72" s="1"/>
      <c r="AC72" s="1" t="s">
        <v>1371</v>
      </c>
      <c r="AD72" s="1" t="s">
        <v>5968</v>
      </c>
      <c r="AE72" s="1">
        <v>0</v>
      </c>
      <c r="AF72" s="1" t="b">
        <v>1</v>
      </c>
      <c r="AG72" s="2" t="s">
        <v>5875</v>
      </c>
      <c r="AH72" s="1">
        <v>1</v>
      </c>
    </row>
    <row r="73" spans="1:34" x14ac:dyDescent="0.35">
      <c r="A73" s="1" t="s">
        <v>19</v>
      </c>
      <c r="B73" s="1" t="s">
        <v>2823</v>
      </c>
      <c r="C73" s="1" t="s">
        <v>5967</v>
      </c>
      <c r="D73" s="1" t="s">
        <v>2819</v>
      </c>
      <c r="E73" s="1"/>
      <c r="F73" s="1"/>
      <c r="G73" s="1" t="s">
        <v>5832</v>
      </c>
      <c r="H73" s="1" t="s">
        <v>22</v>
      </c>
      <c r="I73" s="1"/>
      <c r="J73" s="1"/>
      <c r="K73" s="1"/>
      <c r="L73" s="1" t="b">
        <v>1</v>
      </c>
      <c r="M73" s="1" t="s">
        <v>2706</v>
      </c>
      <c r="N73" s="1" t="b">
        <v>0</v>
      </c>
      <c r="O73" s="1" t="s">
        <v>5821</v>
      </c>
      <c r="P73" s="1" t="s">
        <v>142</v>
      </c>
      <c r="Q73" s="1" t="s">
        <v>142</v>
      </c>
      <c r="R73" s="1" t="b">
        <v>1</v>
      </c>
      <c r="S73" s="1" t="b">
        <v>0</v>
      </c>
      <c r="T73" s="1">
        <v>20499725</v>
      </c>
      <c r="U73" s="1" t="s">
        <v>5967</v>
      </c>
      <c r="V73" s="1" t="b">
        <v>0</v>
      </c>
      <c r="W73" s="1" t="s">
        <v>142</v>
      </c>
      <c r="X73" s="1" t="s">
        <v>5970</v>
      </c>
      <c r="Y73" s="1" t="s">
        <v>5825</v>
      </c>
      <c r="Z73" s="1" t="s">
        <v>5969</v>
      </c>
      <c r="AA73" s="1"/>
      <c r="AB73" s="1"/>
      <c r="AC73" s="1" t="s">
        <v>1371</v>
      </c>
      <c r="AD73" s="1" t="s">
        <v>5968</v>
      </c>
      <c r="AE73" s="1">
        <v>0</v>
      </c>
      <c r="AF73" s="1" t="b">
        <v>1</v>
      </c>
      <c r="AG73" s="2" t="s">
        <v>5875</v>
      </c>
      <c r="AH73" s="1">
        <v>0</v>
      </c>
    </row>
    <row r="74" spans="1:34" x14ac:dyDescent="0.35">
      <c r="A74" s="1" t="s">
        <v>19</v>
      </c>
      <c r="B74" s="1" t="s">
        <v>2823</v>
      </c>
      <c r="C74" s="1" t="s">
        <v>5971</v>
      </c>
      <c r="D74" s="1" t="s">
        <v>2819</v>
      </c>
      <c r="E74" s="1"/>
      <c r="F74" s="1"/>
      <c r="G74" s="1" t="s">
        <v>5832</v>
      </c>
      <c r="H74" s="1" t="s">
        <v>22</v>
      </c>
      <c r="I74" s="1"/>
      <c r="J74" s="1"/>
      <c r="K74" s="1"/>
      <c r="L74" s="1" t="b">
        <v>1</v>
      </c>
      <c r="M74" s="1" t="s">
        <v>2706</v>
      </c>
      <c r="N74" s="1" t="b">
        <v>0</v>
      </c>
      <c r="O74" s="1" t="s">
        <v>5821</v>
      </c>
      <c r="P74" s="1" t="s">
        <v>142</v>
      </c>
      <c r="Q74" s="1" t="s">
        <v>142</v>
      </c>
      <c r="R74" s="1" t="b">
        <v>1</v>
      </c>
      <c r="S74" s="1" t="b">
        <v>0</v>
      </c>
      <c r="T74" s="1">
        <v>20499725</v>
      </c>
      <c r="U74" s="1" t="s">
        <v>5971</v>
      </c>
      <c r="V74" s="1" t="b">
        <v>0</v>
      </c>
      <c r="W74" s="1" t="s">
        <v>142</v>
      </c>
      <c r="X74" s="1" t="s">
        <v>5972</v>
      </c>
      <c r="Y74" s="1" t="s">
        <v>71</v>
      </c>
      <c r="Z74" s="1" t="s">
        <v>5973</v>
      </c>
      <c r="AA74" s="1"/>
      <c r="AB74" s="1"/>
      <c r="AC74" s="1" t="s">
        <v>1371</v>
      </c>
      <c r="AD74" s="1" t="s">
        <v>5972</v>
      </c>
      <c r="AE74" s="1">
        <v>0</v>
      </c>
      <c r="AF74" s="1" t="b">
        <v>1</v>
      </c>
      <c r="AG74" s="2" t="s">
        <v>5875</v>
      </c>
      <c r="AH74" s="1">
        <v>1</v>
      </c>
    </row>
    <row r="75" spans="1:34" x14ac:dyDescent="0.35">
      <c r="A75" s="1" t="s">
        <v>19</v>
      </c>
      <c r="B75" s="1" t="s">
        <v>2823</v>
      </c>
      <c r="C75" s="1" t="s">
        <v>5971</v>
      </c>
      <c r="D75" s="1" t="s">
        <v>2819</v>
      </c>
      <c r="E75" s="1"/>
      <c r="F75" s="1"/>
      <c r="G75" s="1" t="s">
        <v>5832</v>
      </c>
      <c r="H75" s="1" t="s">
        <v>22</v>
      </c>
      <c r="I75" s="1"/>
      <c r="J75" s="1"/>
      <c r="K75" s="1"/>
      <c r="L75" s="1" t="b">
        <v>1</v>
      </c>
      <c r="M75" s="1" t="s">
        <v>2706</v>
      </c>
      <c r="N75" s="1" t="b">
        <v>0</v>
      </c>
      <c r="O75" s="1" t="s">
        <v>5821</v>
      </c>
      <c r="P75" s="1" t="s">
        <v>142</v>
      </c>
      <c r="Q75" s="1" t="s">
        <v>142</v>
      </c>
      <c r="R75" s="1" t="b">
        <v>1</v>
      </c>
      <c r="S75" s="1" t="b">
        <v>0</v>
      </c>
      <c r="T75" s="1">
        <v>20499725</v>
      </c>
      <c r="U75" s="1" t="s">
        <v>5971</v>
      </c>
      <c r="V75" s="1" t="b">
        <v>0</v>
      </c>
      <c r="W75" s="1" t="s">
        <v>142</v>
      </c>
      <c r="X75" s="1" t="s">
        <v>5974</v>
      </c>
      <c r="Y75" s="1" t="s">
        <v>5825</v>
      </c>
      <c r="Z75" s="1" t="s">
        <v>5973</v>
      </c>
      <c r="AA75" s="1"/>
      <c r="AB75" s="1"/>
      <c r="AC75" s="1" t="s">
        <v>1371</v>
      </c>
      <c r="AD75" s="1" t="s">
        <v>5972</v>
      </c>
      <c r="AE75" s="1">
        <v>0</v>
      </c>
      <c r="AF75" s="1" t="b">
        <v>1</v>
      </c>
      <c r="AG75" s="2" t="s">
        <v>5875</v>
      </c>
      <c r="AH75" s="1">
        <v>0</v>
      </c>
    </row>
    <row r="76" spans="1:34" x14ac:dyDescent="0.35">
      <c r="A76" s="1" t="s">
        <v>19</v>
      </c>
      <c r="B76" s="1" t="s">
        <v>2823</v>
      </c>
      <c r="C76" s="1" t="s">
        <v>5975</v>
      </c>
      <c r="D76" s="1" t="s">
        <v>2819</v>
      </c>
      <c r="E76" s="1"/>
      <c r="F76" s="1"/>
      <c r="G76" s="1" t="s">
        <v>5868</v>
      </c>
      <c r="H76" s="1" t="s">
        <v>22</v>
      </c>
      <c r="I76" s="1"/>
      <c r="J76" s="1"/>
      <c r="K76" s="1"/>
      <c r="L76" s="1" t="b">
        <v>1</v>
      </c>
      <c r="M76" s="1" t="s">
        <v>2706</v>
      </c>
      <c r="N76" s="1" t="b">
        <v>0</v>
      </c>
      <c r="O76" s="1" t="s">
        <v>5821</v>
      </c>
      <c r="P76" s="1" t="s">
        <v>142</v>
      </c>
      <c r="Q76" s="1" t="s">
        <v>142</v>
      </c>
      <c r="R76" s="1" t="b">
        <v>1</v>
      </c>
      <c r="S76" s="1" t="b">
        <v>0</v>
      </c>
      <c r="T76" s="1">
        <v>20499725</v>
      </c>
      <c r="U76" s="1" t="s">
        <v>5975</v>
      </c>
      <c r="V76" s="1" t="b">
        <v>0</v>
      </c>
      <c r="W76" s="1" t="s">
        <v>142</v>
      </c>
      <c r="X76" s="1" t="s">
        <v>5976</v>
      </c>
      <c r="Y76" s="1" t="s">
        <v>71</v>
      </c>
      <c r="Z76" s="1" t="s">
        <v>5870</v>
      </c>
      <c r="AA76" s="1"/>
      <c r="AB76" s="1"/>
      <c r="AC76" s="1" t="s">
        <v>1371</v>
      </c>
      <c r="AD76" s="1" t="s">
        <v>5976</v>
      </c>
      <c r="AE76" s="1">
        <v>0</v>
      </c>
      <c r="AF76" s="1" t="b">
        <v>1</v>
      </c>
      <c r="AG76" s="2" t="s">
        <v>5875</v>
      </c>
      <c r="AH76" s="1">
        <v>1</v>
      </c>
    </row>
    <row r="77" spans="1:34" x14ac:dyDescent="0.35">
      <c r="A77" s="1" t="s">
        <v>19</v>
      </c>
      <c r="B77" s="1" t="s">
        <v>2823</v>
      </c>
      <c r="C77" s="1" t="s">
        <v>5975</v>
      </c>
      <c r="D77" s="1" t="s">
        <v>2819</v>
      </c>
      <c r="E77" s="1"/>
      <c r="F77" s="1"/>
      <c r="G77" s="1" t="s">
        <v>5868</v>
      </c>
      <c r="H77" s="1" t="s">
        <v>22</v>
      </c>
      <c r="I77" s="1"/>
      <c r="J77" s="1"/>
      <c r="K77" s="1"/>
      <c r="L77" s="1" t="b">
        <v>1</v>
      </c>
      <c r="M77" s="1" t="s">
        <v>2706</v>
      </c>
      <c r="N77" s="1" t="b">
        <v>0</v>
      </c>
      <c r="O77" s="1" t="s">
        <v>5821</v>
      </c>
      <c r="P77" s="1" t="s">
        <v>142</v>
      </c>
      <c r="Q77" s="1" t="s">
        <v>142</v>
      </c>
      <c r="R77" s="1" t="b">
        <v>1</v>
      </c>
      <c r="S77" s="1" t="b">
        <v>0</v>
      </c>
      <c r="T77" s="1">
        <v>20499725</v>
      </c>
      <c r="U77" s="1" t="s">
        <v>5975</v>
      </c>
      <c r="V77" s="1" t="b">
        <v>0</v>
      </c>
      <c r="W77" s="1" t="s">
        <v>142</v>
      </c>
      <c r="X77" s="1" t="s">
        <v>5977</v>
      </c>
      <c r="Y77" s="1" t="s">
        <v>5825</v>
      </c>
      <c r="Z77" s="1" t="s">
        <v>5870</v>
      </c>
      <c r="AA77" s="1"/>
      <c r="AB77" s="1"/>
      <c r="AC77" s="1" t="s">
        <v>1371</v>
      </c>
      <c r="AD77" s="1" t="s">
        <v>5976</v>
      </c>
      <c r="AE77" s="1">
        <v>0</v>
      </c>
      <c r="AF77" s="1" t="b">
        <v>1</v>
      </c>
      <c r="AG77" s="2" t="s">
        <v>5875</v>
      </c>
      <c r="AH77" s="1">
        <v>0</v>
      </c>
    </row>
    <row r="78" spans="1:34" x14ac:dyDescent="0.35">
      <c r="A78" s="1" t="s">
        <v>19</v>
      </c>
      <c r="B78" s="1" t="s">
        <v>2823</v>
      </c>
      <c r="C78" s="1" t="s">
        <v>5978</v>
      </c>
      <c r="D78" s="1" t="s">
        <v>2819</v>
      </c>
      <c r="E78" s="1"/>
      <c r="F78" s="1"/>
      <c r="G78" s="1" t="s">
        <v>5832</v>
      </c>
      <c r="H78" s="1" t="s">
        <v>22</v>
      </c>
      <c r="I78" s="1"/>
      <c r="J78" s="1"/>
      <c r="K78" s="1"/>
      <c r="L78" s="1" t="b">
        <v>1</v>
      </c>
      <c r="M78" s="1" t="s">
        <v>2706</v>
      </c>
      <c r="N78" s="1" t="b">
        <v>0</v>
      </c>
      <c r="O78" s="1" t="s">
        <v>5821</v>
      </c>
      <c r="P78" s="1" t="s">
        <v>142</v>
      </c>
      <c r="Q78" s="1" t="s">
        <v>142</v>
      </c>
      <c r="R78" s="1" t="b">
        <v>1</v>
      </c>
      <c r="S78" s="1" t="b">
        <v>0</v>
      </c>
      <c r="T78" s="1">
        <v>20499725</v>
      </c>
      <c r="U78" s="1" t="s">
        <v>5978</v>
      </c>
      <c r="V78" s="1" t="b">
        <v>0</v>
      </c>
      <c r="W78" s="1" t="s">
        <v>142</v>
      </c>
      <c r="X78" s="1" t="s">
        <v>5979</v>
      </c>
      <c r="Y78" s="1" t="s">
        <v>71</v>
      </c>
      <c r="Z78" s="1" t="s">
        <v>5980</v>
      </c>
      <c r="AA78" s="1"/>
      <c r="AB78" s="1"/>
      <c r="AC78" s="1" t="s">
        <v>1371</v>
      </c>
      <c r="AD78" s="1" t="s">
        <v>5979</v>
      </c>
      <c r="AE78" s="1">
        <v>0</v>
      </c>
      <c r="AF78" s="1" t="b">
        <v>1</v>
      </c>
      <c r="AG78" s="2" t="s">
        <v>5875</v>
      </c>
      <c r="AH78" s="1">
        <v>1</v>
      </c>
    </row>
    <row r="79" spans="1:34" x14ac:dyDescent="0.35">
      <c r="A79" s="1" t="s">
        <v>19</v>
      </c>
      <c r="B79" s="1" t="s">
        <v>2823</v>
      </c>
      <c r="C79" s="1" t="s">
        <v>5978</v>
      </c>
      <c r="D79" s="1" t="s">
        <v>2819</v>
      </c>
      <c r="E79" s="1"/>
      <c r="F79" s="1"/>
      <c r="G79" s="1" t="s">
        <v>5832</v>
      </c>
      <c r="H79" s="1" t="s">
        <v>22</v>
      </c>
      <c r="I79" s="1"/>
      <c r="J79" s="1"/>
      <c r="K79" s="1"/>
      <c r="L79" s="1" t="b">
        <v>1</v>
      </c>
      <c r="M79" s="1" t="s">
        <v>2706</v>
      </c>
      <c r="N79" s="1" t="b">
        <v>0</v>
      </c>
      <c r="O79" s="1" t="s">
        <v>5821</v>
      </c>
      <c r="P79" s="1" t="s">
        <v>142</v>
      </c>
      <c r="Q79" s="1" t="s">
        <v>142</v>
      </c>
      <c r="R79" s="1" t="b">
        <v>1</v>
      </c>
      <c r="S79" s="1" t="b">
        <v>0</v>
      </c>
      <c r="T79" s="1">
        <v>20499725</v>
      </c>
      <c r="U79" s="1" t="s">
        <v>5978</v>
      </c>
      <c r="V79" s="1" t="b">
        <v>0</v>
      </c>
      <c r="W79" s="1" t="s">
        <v>142</v>
      </c>
      <c r="X79" s="1" t="s">
        <v>5981</v>
      </c>
      <c r="Y79" s="1" t="s">
        <v>5825</v>
      </c>
      <c r="Z79" s="1" t="s">
        <v>5980</v>
      </c>
      <c r="AA79" s="1"/>
      <c r="AB79" s="1"/>
      <c r="AC79" s="1" t="s">
        <v>1371</v>
      </c>
      <c r="AD79" s="1" t="s">
        <v>5979</v>
      </c>
      <c r="AE79" s="1">
        <v>0</v>
      </c>
      <c r="AF79" s="1" t="b">
        <v>1</v>
      </c>
      <c r="AG79" s="2" t="s">
        <v>5875</v>
      </c>
      <c r="AH79" s="1">
        <v>0</v>
      </c>
    </row>
    <row r="80" spans="1:34" x14ac:dyDescent="0.35">
      <c r="A80" s="1" t="s">
        <v>19</v>
      </c>
      <c r="B80" s="1" t="s">
        <v>2823</v>
      </c>
      <c r="C80" s="1" t="s">
        <v>5982</v>
      </c>
      <c r="D80" s="1" t="s">
        <v>2819</v>
      </c>
      <c r="E80" s="1"/>
      <c r="F80" s="1"/>
      <c r="G80" s="1" t="s">
        <v>5832</v>
      </c>
      <c r="H80" s="1" t="s">
        <v>22</v>
      </c>
      <c r="I80" s="1"/>
      <c r="J80" s="1"/>
      <c r="K80" s="1"/>
      <c r="L80" s="1" t="b">
        <v>1</v>
      </c>
      <c r="M80" s="1" t="s">
        <v>2706</v>
      </c>
      <c r="N80" s="1" t="b">
        <v>0</v>
      </c>
      <c r="O80" s="1" t="s">
        <v>5821</v>
      </c>
      <c r="P80" s="1" t="s">
        <v>142</v>
      </c>
      <c r="Q80" s="1" t="s">
        <v>142</v>
      </c>
      <c r="R80" s="1" t="b">
        <v>1</v>
      </c>
      <c r="S80" s="1" t="b">
        <v>0</v>
      </c>
      <c r="T80" s="1">
        <v>20499725</v>
      </c>
      <c r="U80" s="1" t="s">
        <v>5982</v>
      </c>
      <c r="V80" s="1" t="b">
        <v>0</v>
      </c>
      <c r="W80" s="1" t="s">
        <v>142</v>
      </c>
      <c r="X80" s="1" t="s">
        <v>5983</v>
      </c>
      <c r="Y80" s="1" t="s">
        <v>71</v>
      </c>
      <c r="Z80" s="1" t="s">
        <v>5984</v>
      </c>
      <c r="AA80" s="1"/>
      <c r="AB80" s="1"/>
      <c r="AC80" s="1" t="s">
        <v>1371</v>
      </c>
      <c r="AD80" s="1" t="s">
        <v>5983</v>
      </c>
      <c r="AE80" s="1">
        <v>0</v>
      </c>
      <c r="AF80" s="1" t="b">
        <v>1</v>
      </c>
      <c r="AG80" s="2" t="s">
        <v>5875</v>
      </c>
      <c r="AH80" s="1">
        <v>1</v>
      </c>
    </row>
    <row r="81" spans="1:34" x14ac:dyDescent="0.35">
      <c r="A81" s="1" t="s">
        <v>19</v>
      </c>
      <c r="B81" s="1" t="s">
        <v>2823</v>
      </c>
      <c r="C81" s="1" t="s">
        <v>5982</v>
      </c>
      <c r="D81" s="1" t="s">
        <v>2819</v>
      </c>
      <c r="E81" s="1"/>
      <c r="F81" s="1"/>
      <c r="G81" s="1" t="s">
        <v>5832</v>
      </c>
      <c r="H81" s="1" t="s">
        <v>22</v>
      </c>
      <c r="I81" s="1"/>
      <c r="J81" s="1"/>
      <c r="K81" s="1"/>
      <c r="L81" s="1" t="b">
        <v>1</v>
      </c>
      <c r="M81" s="1" t="s">
        <v>2706</v>
      </c>
      <c r="N81" s="1" t="b">
        <v>0</v>
      </c>
      <c r="O81" s="1" t="s">
        <v>5821</v>
      </c>
      <c r="P81" s="1" t="s">
        <v>142</v>
      </c>
      <c r="Q81" s="1" t="s">
        <v>142</v>
      </c>
      <c r="R81" s="1" t="b">
        <v>1</v>
      </c>
      <c r="S81" s="1" t="b">
        <v>0</v>
      </c>
      <c r="T81" s="1">
        <v>20499725</v>
      </c>
      <c r="U81" s="1" t="s">
        <v>5982</v>
      </c>
      <c r="V81" s="1" t="b">
        <v>0</v>
      </c>
      <c r="W81" s="1" t="s">
        <v>142</v>
      </c>
      <c r="X81" s="1" t="s">
        <v>5985</v>
      </c>
      <c r="Y81" s="1" t="s">
        <v>5825</v>
      </c>
      <c r="Z81" s="1" t="s">
        <v>5984</v>
      </c>
      <c r="AA81" s="1"/>
      <c r="AB81" s="1"/>
      <c r="AC81" s="1" t="s">
        <v>1371</v>
      </c>
      <c r="AD81" s="1" t="s">
        <v>5983</v>
      </c>
      <c r="AE81" s="1">
        <v>0</v>
      </c>
      <c r="AF81" s="1" t="b">
        <v>1</v>
      </c>
      <c r="AG81" s="2" t="s">
        <v>5875</v>
      </c>
      <c r="AH81" s="1">
        <v>0</v>
      </c>
    </row>
    <row r="82" spans="1:34" x14ac:dyDescent="0.35">
      <c r="A82" s="1" t="s">
        <v>19</v>
      </c>
      <c r="B82" s="1" t="s">
        <v>2823</v>
      </c>
      <c r="C82" s="1" t="s">
        <v>5986</v>
      </c>
      <c r="D82" s="1" t="s">
        <v>2819</v>
      </c>
      <c r="E82" s="1"/>
      <c r="F82" s="1"/>
      <c r="G82" s="1" t="s">
        <v>5832</v>
      </c>
      <c r="H82" s="1" t="s">
        <v>22</v>
      </c>
      <c r="I82" s="1"/>
      <c r="J82" s="1"/>
      <c r="K82" s="1"/>
      <c r="L82" s="1" t="b">
        <v>1</v>
      </c>
      <c r="M82" s="1" t="s">
        <v>2706</v>
      </c>
      <c r="N82" s="1" t="b">
        <v>0</v>
      </c>
      <c r="O82" s="1" t="s">
        <v>5821</v>
      </c>
      <c r="P82" s="1" t="s">
        <v>142</v>
      </c>
      <c r="Q82" s="1" t="s">
        <v>142</v>
      </c>
      <c r="R82" s="1" t="b">
        <v>1</v>
      </c>
      <c r="S82" s="1" t="b">
        <v>0</v>
      </c>
      <c r="T82" s="1">
        <v>20499725</v>
      </c>
      <c r="U82" s="1" t="s">
        <v>5986</v>
      </c>
      <c r="V82" s="1" t="b">
        <v>0</v>
      </c>
      <c r="W82" s="1" t="s">
        <v>142</v>
      </c>
      <c r="X82" s="1" t="s">
        <v>5987</v>
      </c>
      <c r="Y82" s="1" t="s">
        <v>71</v>
      </c>
      <c r="Z82" s="1" t="s">
        <v>5988</v>
      </c>
      <c r="AA82" s="1"/>
      <c r="AB82" s="1"/>
      <c r="AC82" s="1" t="s">
        <v>1371</v>
      </c>
      <c r="AD82" s="1" t="s">
        <v>5987</v>
      </c>
      <c r="AE82" s="1">
        <v>0</v>
      </c>
      <c r="AF82" s="1" t="b">
        <v>1</v>
      </c>
      <c r="AG82" s="2" t="s">
        <v>5875</v>
      </c>
      <c r="AH82" s="1">
        <v>1</v>
      </c>
    </row>
    <row r="83" spans="1:34" x14ac:dyDescent="0.35">
      <c r="A83" s="1" t="s">
        <v>19</v>
      </c>
      <c r="B83" s="1" t="s">
        <v>2823</v>
      </c>
      <c r="C83" s="1" t="s">
        <v>5986</v>
      </c>
      <c r="D83" s="1" t="s">
        <v>2819</v>
      </c>
      <c r="E83" s="1"/>
      <c r="F83" s="1"/>
      <c r="G83" s="1" t="s">
        <v>5832</v>
      </c>
      <c r="H83" s="1" t="s">
        <v>22</v>
      </c>
      <c r="I83" s="1"/>
      <c r="J83" s="1"/>
      <c r="K83" s="1"/>
      <c r="L83" s="1" t="b">
        <v>1</v>
      </c>
      <c r="M83" s="1" t="s">
        <v>2706</v>
      </c>
      <c r="N83" s="1" t="b">
        <v>0</v>
      </c>
      <c r="O83" s="1" t="s">
        <v>5821</v>
      </c>
      <c r="P83" s="1" t="s">
        <v>142</v>
      </c>
      <c r="Q83" s="1" t="s">
        <v>142</v>
      </c>
      <c r="R83" s="1" t="b">
        <v>1</v>
      </c>
      <c r="S83" s="1" t="b">
        <v>0</v>
      </c>
      <c r="T83" s="1">
        <v>20499725</v>
      </c>
      <c r="U83" s="1" t="s">
        <v>5986</v>
      </c>
      <c r="V83" s="1" t="b">
        <v>0</v>
      </c>
      <c r="W83" s="1" t="s">
        <v>142</v>
      </c>
      <c r="X83" s="1" t="s">
        <v>5989</v>
      </c>
      <c r="Y83" s="1" t="s">
        <v>5825</v>
      </c>
      <c r="Z83" s="1" t="s">
        <v>5988</v>
      </c>
      <c r="AA83" s="1"/>
      <c r="AB83" s="1"/>
      <c r="AC83" s="1" t="s">
        <v>1371</v>
      </c>
      <c r="AD83" s="1" t="s">
        <v>5987</v>
      </c>
      <c r="AE83" s="1">
        <v>0</v>
      </c>
      <c r="AF83" s="1" t="b">
        <v>1</v>
      </c>
      <c r="AG83" s="2" t="s">
        <v>5875</v>
      </c>
      <c r="AH83" s="1">
        <v>0</v>
      </c>
    </row>
    <row r="84" spans="1:34" x14ac:dyDescent="0.35">
      <c r="A84" s="1" t="s">
        <v>19</v>
      </c>
      <c r="B84" s="1" t="s">
        <v>2823</v>
      </c>
      <c r="C84" s="1" t="s">
        <v>5990</v>
      </c>
      <c r="D84" s="1" t="s">
        <v>2819</v>
      </c>
      <c r="E84" s="1"/>
      <c r="F84" s="1"/>
      <c r="G84" s="1" t="s">
        <v>5832</v>
      </c>
      <c r="H84" s="1" t="s">
        <v>22</v>
      </c>
      <c r="I84" s="1"/>
      <c r="J84" s="1"/>
      <c r="K84" s="1"/>
      <c r="L84" s="1" t="b">
        <v>1</v>
      </c>
      <c r="M84" s="1" t="s">
        <v>2706</v>
      </c>
      <c r="N84" s="1" t="b">
        <v>0</v>
      </c>
      <c r="O84" s="1" t="s">
        <v>5821</v>
      </c>
      <c r="P84" s="1" t="s">
        <v>142</v>
      </c>
      <c r="Q84" s="1" t="s">
        <v>142</v>
      </c>
      <c r="R84" s="1" t="b">
        <v>1</v>
      </c>
      <c r="S84" s="1" t="b">
        <v>0</v>
      </c>
      <c r="T84" s="1">
        <v>20499725</v>
      </c>
      <c r="U84" s="1" t="s">
        <v>5990</v>
      </c>
      <c r="V84" s="1" t="b">
        <v>0</v>
      </c>
      <c r="W84" s="1" t="s">
        <v>142</v>
      </c>
      <c r="X84" s="1" t="s">
        <v>5991</v>
      </c>
      <c r="Y84" s="1" t="s">
        <v>71</v>
      </c>
      <c r="Z84" s="1" t="s">
        <v>5992</v>
      </c>
      <c r="AA84" s="1"/>
      <c r="AB84" s="1"/>
      <c r="AC84" s="1" t="s">
        <v>1371</v>
      </c>
      <c r="AD84" s="1" t="s">
        <v>5991</v>
      </c>
      <c r="AE84" s="1">
        <v>0</v>
      </c>
      <c r="AF84" s="1" t="b">
        <v>1</v>
      </c>
      <c r="AG84" s="2" t="s">
        <v>5875</v>
      </c>
      <c r="AH84" s="1">
        <v>1</v>
      </c>
    </row>
    <row r="85" spans="1:34" x14ac:dyDescent="0.35">
      <c r="A85" s="1" t="s">
        <v>19</v>
      </c>
      <c r="B85" s="1" t="s">
        <v>2823</v>
      </c>
      <c r="C85" s="1" t="s">
        <v>5990</v>
      </c>
      <c r="D85" s="1" t="s">
        <v>2819</v>
      </c>
      <c r="E85" s="1"/>
      <c r="F85" s="1"/>
      <c r="G85" s="1" t="s">
        <v>5832</v>
      </c>
      <c r="H85" s="1" t="s">
        <v>22</v>
      </c>
      <c r="I85" s="1"/>
      <c r="J85" s="1"/>
      <c r="K85" s="1"/>
      <c r="L85" s="1" t="b">
        <v>1</v>
      </c>
      <c r="M85" s="1" t="s">
        <v>2706</v>
      </c>
      <c r="N85" s="1" t="b">
        <v>0</v>
      </c>
      <c r="O85" s="1" t="s">
        <v>5821</v>
      </c>
      <c r="P85" s="1" t="s">
        <v>142</v>
      </c>
      <c r="Q85" s="1" t="s">
        <v>142</v>
      </c>
      <c r="R85" s="1" t="b">
        <v>1</v>
      </c>
      <c r="S85" s="1" t="b">
        <v>0</v>
      </c>
      <c r="T85" s="1">
        <v>20499725</v>
      </c>
      <c r="U85" s="1" t="s">
        <v>5990</v>
      </c>
      <c r="V85" s="1" t="b">
        <v>0</v>
      </c>
      <c r="W85" s="1" t="s">
        <v>142</v>
      </c>
      <c r="X85" s="1" t="s">
        <v>5993</v>
      </c>
      <c r="Y85" s="1" t="s">
        <v>5825</v>
      </c>
      <c r="Z85" s="1" t="s">
        <v>5992</v>
      </c>
      <c r="AA85" s="1"/>
      <c r="AB85" s="1"/>
      <c r="AC85" s="1" t="s">
        <v>1371</v>
      </c>
      <c r="AD85" s="1" t="s">
        <v>5991</v>
      </c>
      <c r="AE85" s="1">
        <v>0</v>
      </c>
      <c r="AF85" s="1" t="b">
        <v>1</v>
      </c>
      <c r="AG85" s="2" t="s">
        <v>5875</v>
      </c>
      <c r="AH85" s="1">
        <v>0</v>
      </c>
    </row>
    <row r="86" spans="1:34" x14ac:dyDescent="0.35">
      <c r="A86" s="1" t="s">
        <v>19</v>
      </c>
      <c r="B86" s="1" t="s">
        <v>2823</v>
      </c>
      <c r="C86" s="1" t="s">
        <v>5994</v>
      </c>
      <c r="D86" s="1" t="s">
        <v>2819</v>
      </c>
      <c r="E86" s="1"/>
      <c r="F86" s="1"/>
      <c r="G86" s="1" t="s">
        <v>5832</v>
      </c>
      <c r="H86" s="1" t="s">
        <v>22</v>
      </c>
      <c r="I86" s="1"/>
      <c r="J86" s="1"/>
      <c r="K86" s="1"/>
      <c r="L86" s="1" t="b">
        <v>1</v>
      </c>
      <c r="M86" s="1" t="s">
        <v>2706</v>
      </c>
      <c r="N86" s="1" t="b">
        <v>0</v>
      </c>
      <c r="O86" s="1" t="s">
        <v>5821</v>
      </c>
      <c r="P86" s="1" t="s">
        <v>142</v>
      </c>
      <c r="Q86" s="1" t="s">
        <v>142</v>
      </c>
      <c r="R86" s="1" t="b">
        <v>1</v>
      </c>
      <c r="S86" s="1" t="b">
        <v>0</v>
      </c>
      <c r="T86" s="1">
        <v>20499725</v>
      </c>
      <c r="U86" s="1" t="s">
        <v>5994</v>
      </c>
      <c r="V86" s="1" t="b">
        <v>0</v>
      </c>
      <c r="W86" s="1" t="s">
        <v>142</v>
      </c>
      <c r="X86" s="1" t="s">
        <v>5995</v>
      </c>
      <c r="Y86" s="1" t="s">
        <v>71</v>
      </c>
      <c r="Z86" s="1" t="s">
        <v>5996</v>
      </c>
      <c r="AA86" s="1"/>
      <c r="AB86" s="1"/>
      <c r="AC86" s="1" t="s">
        <v>1371</v>
      </c>
      <c r="AD86" s="1" t="s">
        <v>5995</v>
      </c>
      <c r="AE86" s="1">
        <v>0</v>
      </c>
      <c r="AF86" s="1" t="b">
        <v>1</v>
      </c>
      <c r="AG86" s="2" t="s">
        <v>5875</v>
      </c>
      <c r="AH86" s="1">
        <v>1</v>
      </c>
    </row>
    <row r="87" spans="1:34" x14ac:dyDescent="0.35">
      <c r="A87" s="1" t="s">
        <v>19</v>
      </c>
      <c r="B87" s="1" t="s">
        <v>2823</v>
      </c>
      <c r="C87" s="1" t="s">
        <v>5994</v>
      </c>
      <c r="D87" s="1" t="s">
        <v>2819</v>
      </c>
      <c r="E87" s="1"/>
      <c r="F87" s="1"/>
      <c r="G87" s="1" t="s">
        <v>5832</v>
      </c>
      <c r="H87" s="1" t="s">
        <v>22</v>
      </c>
      <c r="I87" s="1"/>
      <c r="J87" s="1"/>
      <c r="K87" s="1"/>
      <c r="L87" s="1" t="b">
        <v>1</v>
      </c>
      <c r="M87" s="1" t="s">
        <v>2706</v>
      </c>
      <c r="N87" s="1" t="b">
        <v>0</v>
      </c>
      <c r="O87" s="1" t="s">
        <v>5821</v>
      </c>
      <c r="P87" s="1" t="s">
        <v>142</v>
      </c>
      <c r="Q87" s="1" t="s">
        <v>142</v>
      </c>
      <c r="R87" s="1" t="b">
        <v>1</v>
      </c>
      <c r="S87" s="1" t="b">
        <v>0</v>
      </c>
      <c r="T87" s="1">
        <v>20499725</v>
      </c>
      <c r="U87" s="1" t="s">
        <v>5994</v>
      </c>
      <c r="V87" s="1" t="b">
        <v>0</v>
      </c>
      <c r="W87" s="1" t="s">
        <v>142</v>
      </c>
      <c r="X87" s="1" t="s">
        <v>5997</v>
      </c>
      <c r="Y87" s="1" t="s">
        <v>5825</v>
      </c>
      <c r="Z87" s="1" t="s">
        <v>5996</v>
      </c>
      <c r="AA87" s="1"/>
      <c r="AB87" s="1"/>
      <c r="AC87" s="1" t="s">
        <v>1371</v>
      </c>
      <c r="AD87" s="1" t="s">
        <v>5995</v>
      </c>
      <c r="AE87" s="1">
        <v>0</v>
      </c>
      <c r="AF87" s="1" t="b">
        <v>1</v>
      </c>
      <c r="AG87" s="2" t="s">
        <v>5875</v>
      </c>
      <c r="AH87" s="1">
        <v>0</v>
      </c>
    </row>
    <row r="88" spans="1:34" x14ac:dyDescent="0.35">
      <c r="A88" s="1" t="s">
        <v>19</v>
      </c>
      <c r="B88" s="1" t="s">
        <v>2823</v>
      </c>
      <c r="C88" s="1" t="s">
        <v>5998</v>
      </c>
      <c r="D88" s="1" t="s">
        <v>2819</v>
      </c>
      <c r="E88" s="1"/>
      <c r="F88" s="1"/>
      <c r="G88" s="1" t="s">
        <v>5832</v>
      </c>
      <c r="H88" s="1" t="s">
        <v>22</v>
      </c>
      <c r="I88" s="1"/>
      <c r="J88" s="1"/>
      <c r="K88" s="1"/>
      <c r="L88" s="1" t="b">
        <v>1</v>
      </c>
      <c r="M88" s="1" t="s">
        <v>2706</v>
      </c>
      <c r="N88" s="1" t="b">
        <v>0</v>
      </c>
      <c r="O88" s="1" t="s">
        <v>5821</v>
      </c>
      <c r="P88" s="1" t="s">
        <v>142</v>
      </c>
      <c r="Q88" s="1" t="s">
        <v>142</v>
      </c>
      <c r="R88" s="1" t="b">
        <v>1</v>
      </c>
      <c r="S88" s="1" t="b">
        <v>0</v>
      </c>
      <c r="T88" s="1">
        <v>20499725</v>
      </c>
      <c r="U88" s="1" t="s">
        <v>5998</v>
      </c>
      <c r="V88" s="1" t="b">
        <v>0</v>
      </c>
      <c r="W88" s="1" t="s">
        <v>142</v>
      </c>
      <c r="X88" s="1" t="s">
        <v>5999</v>
      </c>
      <c r="Y88" s="1" t="s">
        <v>71</v>
      </c>
      <c r="Z88" s="1" t="s">
        <v>6000</v>
      </c>
      <c r="AA88" s="1" t="s">
        <v>3811</v>
      </c>
      <c r="AB88" s="1" t="s">
        <v>3830</v>
      </c>
      <c r="AC88" s="1" t="s">
        <v>1371</v>
      </c>
      <c r="AD88" s="1" t="s">
        <v>5999</v>
      </c>
      <c r="AE88" s="1">
        <v>0</v>
      </c>
      <c r="AF88" s="1" t="b">
        <v>1</v>
      </c>
      <c r="AG88" s="2" t="s">
        <v>5875</v>
      </c>
      <c r="AH88" s="1">
        <v>1</v>
      </c>
    </row>
    <row r="89" spans="1:34" x14ac:dyDescent="0.35">
      <c r="A89" s="1" t="s">
        <v>19</v>
      </c>
      <c r="B89" s="1" t="s">
        <v>2823</v>
      </c>
      <c r="C89" s="1" t="s">
        <v>5998</v>
      </c>
      <c r="D89" s="1" t="s">
        <v>2819</v>
      </c>
      <c r="E89" s="1"/>
      <c r="F89" s="1"/>
      <c r="G89" s="1" t="s">
        <v>5832</v>
      </c>
      <c r="H89" s="1" t="s">
        <v>22</v>
      </c>
      <c r="I89" s="1"/>
      <c r="J89" s="1"/>
      <c r="K89" s="1"/>
      <c r="L89" s="1" t="b">
        <v>1</v>
      </c>
      <c r="M89" s="1" t="s">
        <v>2706</v>
      </c>
      <c r="N89" s="1" t="b">
        <v>0</v>
      </c>
      <c r="O89" s="1" t="s">
        <v>5821</v>
      </c>
      <c r="P89" s="1" t="s">
        <v>142</v>
      </c>
      <c r="Q89" s="1" t="s">
        <v>142</v>
      </c>
      <c r="R89" s="1" t="b">
        <v>1</v>
      </c>
      <c r="S89" s="1" t="b">
        <v>0</v>
      </c>
      <c r="T89" s="1">
        <v>20499725</v>
      </c>
      <c r="U89" s="1" t="s">
        <v>5998</v>
      </c>
      <c r="V89" s="1" t="b">
        <v>0</v>
      </c>
      <c r="W89" s="1" t="s">
        <v>142</v>
      </c>
      <c r="X89" s="1" t="s">
        <v>6001</v>
      </c>
      <c r="Y89" s="1" t="s">
        <v>5825</v>
      </c>
      <c r="Z89" s="1" t="s">
        <v>6000</v>
      </c>
      <c r="AA89" s="1" t="s">
        <v>3811</v>
      </c>
      <c r="AB89" s="1" t="s">
        <v>3830</v>
      </c>
      <c r="AC89" s="1" t="s">
        <v>1371</v>
      </c>
      <c r="AD89" s="1" t="s">
        <v>5999</v>
      </c>
      <c r="AE89" s="1">
        <v>0</v>
      </c>
      <c r="AF89" s="1" t="b">
        <v>1</v>
      </c>
      <c r="AG89" s="2" t="s">
        <v>5875</v>
      </c>
      <c r="AH89" s="1">
        <v>0</v>
      </c>
    </row>
    <row r="90" spans="1:34" x14ac:dyDescent="0.35">
      <c r="A90" s="1" t="s">
        <v>19</v>
      </c>
      <c r="B90" s="1" t="s">
        <v>2823</v>
      </c>
      <c r="C90" s="1" t="s">
        <v>6002</v>
      </c>
      <c r="D90" s="1" t="s">
        <v>2819</v>
      </c>
      <c r="E90" s="1"/>
      <c r="F90" s="1"/>
      <c r="G90" s="1" t="s">
        <v>5832</v>
      </c>
      <c r="H90" s="1" t="s">
        <v>22</v>
      </c>
      <c r="I90" s="1"/>
      <c r="J90" s="1"/>
      <c r="K90" s="1"/>
      <c r="L90" s="1" t="b">
        <v>1</v>
      </c>
      <c r="M90" s="1" t="s">
        <v>2706</v>
      </c>
      <c r="N90" s="1" t="b">
        <v>0</v>
      </c>
      <c r="O90" s="1" t="s">
        <v>5821</v>
      </c>
      <c r="P90" s="1" t="s">
        <v>142</v>
      </c>
      <c r="Q90" s="1" t="s">
        <v>142</v>
      </c>
      <c r="R90" s="1" t="b">
        <v>1</v>
      </c>
      <c r="S90" s="1" t="b">
        <v>0</v>
      </c>
      <c r="T90" s="1">
        <v>20499725</v>
      </c>
      <c r="U90" s="1" t="s">
        <v>6002</v>
      </c>
      <c r="V90" s="1" t="b">
        <v>0</v>
      </c>
      <c r="W90" s="1" t="s">
        <v>142</v>
      </c>
      <c r="X90" s="1" t="s">
        <v>6003</v>
      </c>
      <c r="Y90" s="1" t="s">
        <v>71</v>
      </c>
      <c r="Z90" s="1" t="s">
        <v>6004</v>
      </c>
      <c r="AA90" s="1" t="s">
        <v>3811</v>
      </c>
      <c r="AB90" s="1" t="s">
        <v>3832</v>
      </c>
      <c r="AC90" s="1" t="s">
        <v>1371</v>
      </c>
      <c r="AD90" s="1" t="s">
        <v>6003</v>
      </c>
      <c r="AE90" s="1">
        <v>0</v>
      </c>
      <c r="AF90" s="1" t="b">
        <v>1</v>
      </c>
      <c r="AG90" s="2" t="s">
        <v>5875</v>
      </c>
      <c r="AH90" s="1">
        <v>1</v>
      </c>
    </row>
    <row r="91" spans="1:34" x14ac:dyDescent="0.35">
      <c r="A91" s="1" t="s">
        <v>19</v>
      </c>
      <c r="B91" s="1" t="s">
        <v>2823</v>
      </c>
      <c r="C91" s="1" t="s">
        <v>6002</v>
      </c>
      <c r="D91" s="1" t="s">
        <v>2819</v>
      </c>
      <c r="E91" s="1"/>
      <c r="F91" s="1"/>
      <c r="G91" s="1" t="s">
        <v>5832</v>
      </c>
      <c r="H91" s="1" t="s">
        <v>22</v>
      </c>
      <c r="I91" s="1"/>
      <c r="J91" s="1"/>
      <c r="K91" s="1"/>
      <c r="L91" s="1" t="b">
        <v>1</v>
      </c>
      <c r="M91" s="1" t="s">
        <v>2706</v>
      </c>
      <c r="N91" s="1" t="b">
        <v>0</v>
      </c>
      <c r="O91" s="1" t="s">
        <v>5821</v>
      </c>
      <c r="P91" s="1" t="s">
        <v>142</v>
      </c>
      <c r="Q91" s="1" t="s">
        <v>142</v>
      </c>
      <c r="R91" s="1" t="b">
        <v>1</v>
      </c>
      <c r="S91" s="1" t="b">
        <v>0</v>
      </c>
      <c r="T91" s="1">
        <v>20499725</v>
      </c>
      <c r="U91" s="1" t="s">
        <v>6002</v>
      </c>
      <c r="V91" s="1" t="b">
        <v>0</v>
      </c>
      <c r="W91" s="1" t="s">
        <v>142</v>
      </c>
      <c r="X91" s="1" t="s">
        <v>6005</v>
      </c>
      <c r="Y91" s="1" t="s">
        <v>5825</v>
      </c>
      <c r="Z91" s="1" t="s">
        <v>6004</v>
      </c>
      <c r="AA91" s="1" t="s">
        <v>3811</v>
      </c>
      <c r="AB91" s="1" t="s">
        <v>3832</v>
      </c>
      <c r="AC91" s="1" t="s">
        <v>1371</v>
      </c>
      <c r="AD91" s="1" t="s">
        <v>6003</v>
      </c>
      <c r="AE91" s="1">
        <v>0</v>
      </c>
      <c r="AF91" s="1" t="b">
        <v>1</v>
      </c>
      <c r="AG91" s="2" t="s">
        <v>5875</v>
      </c>
      <c r="AH91" s="1">
        <v>0</v>
      </c>
    </row>
    <row r="92" spans="1:34" x14ac:dyDescent="0.35">
      <c r="A92" s="1" t="s">
        <v>19</v>
      </c>
      <c r="B92" s="1" t="s">
        <v>2823</v>
      </c>
      <c r="C92" s="1" t="s">
        <v>6006</v>
      </c>
      <c r="D92" s="1" t="s">
        <v>2819</v>
      </c>
      <c r="E92" s="1"/>
      <c r="F92" s="1"/>
      <c r="G92" s="1" t="s">
        <v>5832</v>
      </c>
      <c r="H92" s="1" t="s">
        <v>22</v>
      </c>
      <c r="I92" s="1"/>
      <c r="J92" s="1"/>
      <c r="K92" s="1"/>
      <c r="L92" s="1" t="b">
        <v>1</v>
      </c>
      <c r="M92" s="1" t="s">
        <v>2706</v>
      </c>
      <c r="N92" s="1" t="b">
        <v>0</v>
      </c>
      <c r="O92" s="1" t="s">
        <v>5821</v>
      </c>
      <c r="P92" s="1" t="s">
        <v>142</v>
      </c>
      <c r="Q92" s="1" t="s">
        <v>142</v>
      </c>
      <c r="R92" s="1" t="b">
        <v>1</v>
      </c>
      <c r="S92" s="1" t="b">
        <v>0</v>
      </c>
      <c r="T92" s="1">
        <v>20499725</v>
      </c>
      <c r="U92" s="1" t="s">
        <v>6006</v>
      </c>
      <c r="V92" s="1" t="b">
        <v>0</v>
      </c>
      <c r="W92" s="1" t="s">
        <v>142</v>
      </c>
      <c r="X92" s="1" t="s">
        <v>6007</v>
      </c>
      <c r="Y92" s="1" t="s">
        <v>71</v>
      </c>
      <c r="Z92" s="1" t="s">
        <v>6008</v>
      </c>
      <c r="AA92" s="1"/>
      <c r="AB92" s="1"/>
      <c r="AC92" s="1" t="s">
        <v>1371</v>
      </c>
      <c r="AD92" s="1" t="s">
        <v>6007</v>
      </c>
      <c r="AE92" s="1">
        <v>0</v>
      </c>
      <c r="AF92" s="1" t="b">
        <v>1</v>
      </c>
      <c r="AG92" s="2" t="s">
        <v>5875</v>
      </c>
      <c r="AH92" s="1">
        <v>1</v>
      </c>
    </row>
    <row r="93" spans="1:34" x14ac:dyDescent="0.35">
      <c r="A93" s="1" t="s">
        <v>19</v>
      </c>
      <c r="B93" s="1" t="s">
        <v>2823</v>
      </c>
      <c r="C93" s="1" t="s">
        <v>6006</v>
      </c>
      <c r="D93" s="1" t="s">
        <v>2819</v>
      </c>
      <c r="E93" s="1"/>
      <c r="F93" s="1"/>
      <c r="G93" s="1" t="s">
        <v>5832</v>
      </c>
      <c r="H93" s="1" t="s">
        <v>22</v>
      </c>
      <c r="I93" s="1"/>
      <c r="J93" s="1"/>
      <c r="K93" s="1"/>
      <c r="L93" s="1" t="b">
        <v>1</v>
      </c>
      <c r="M93" s="1" t="s">
        <v>2706</v>
      </c>
      <c r="N93" s="1" t="b">
        <v>0</v>
      </c>
      <c r="O93" s="1" t="s">
        <v>5821</v>
      </c>
      <c r="P93" s="1" t="s">
        <v>142</v>
      </c>
      <c r="Q93" s="1" t="s">
        <v>142</v>
      </c>
      <c r="R93" s="1" t="b">
        <v>1</v>
      </c>
      <c r="S93" s="1" t="b">
        <v>0</v>
      </c>
      <c r="T93" s="1">
        <v>20499725</v>
      </c>
      <c r="U93" s="1" t="s">
        <v>6006</v>
      </c>
      <c r="V93" s="1" t="b">
        <v>0</v>
      </c>
      <c r="W93" s="1" t="s">
        <v>142</v>
      </c>
      <c r="X93" s="1" t="s">
        <v>6009</v>
      </c>
      <c r="Y93" s="1" t="s">
        <v>5825</v>
      </c>
      <c r="Z93" s="1" t="s">
        <v>6008</v>
      </c>
      <c r="AA93" s="1"/>
      <c r="AB93" s="1"/>
      <c r="AC93" s="1" t="s">
        <v>1371</v>
      </c>
      <c r="AD93" s="1" t="s">
        <v>6007</v>
      </c>
      <c r="AE93" s="1">
        <v>0</v>
      </c>
      <c r="AF93" s="1" t="b">
        <v>1</v>
      </c>
      <c r="AG93" s="2" t="s">
        <v>5875</v>
      </c>
      <c r="AH93" s="1">
        <v>0</v>
      </c>
    </row>
    <row r="94" spans="1:34" x14ac:dyDescent="0.35">
      <c r="A94" s="1" t="s">
        <v>19</v>
      </c>
      <c r="B94" s="1" t="s">
        <v>2823</v>
      </c>
      <c r="C94" s="1" t="s">
        <v>6010</v>
      </c>
      <c r="D94" s="1" t="s">
        <v>2819</v>
      </c>
      <c r="E94" s="1"/>
      <c r="F94" s="1"/>
      <c r="G94" s="1" t="s">
        <v>5868</v>
      </c>
      <c r="H94" s="1" t="s">
        <v>22</v>
      </c>
      <c r="I94" s="1"/>
      <c r="J94" s="1"/>
      <c r="K94" s="1"/>
      <c r="L94" s="1" t="b">
        <v>1</v>
      </c>
      <c r="M94" s="1" t="s">
        <v>2706</v>
      </c>
      <c r="N94" s="1" t="b">
        <v>0</v>
      </c>
      <c r="O94" s="1" t="s">
        <v>5821</v>
      </c>
      <c r="P94" s="1" t="s">
        <v>142</v>
      </c>
      <c r="Q94" s="1" t="s">
        <v>142</v>
      </c>
      <c r="R94" s="1" t="b">
        <v>1</v>
      </c>
      <c r="S94" s="1" t="b">
        <v>0</v>
      </c>
      <c r="T94" s="1">
        <v>20499725</v>
      </c>
      <c r="U94" s="1" t="s">
        <v>6010</v>
      </c>
      <c r="V94" s="1" t="b">
        <v>0</v>
      </c>
      <c r="W94" s="1" t="s">
        <v>142</v>
      </c>
      <c r="X94" s="1" t="s">
        <v>6011</v>
      </c>
      <c r="Y94" s="1" t="s">
        <v>71</v>
      </c>
      <c r="Z94" s="1" t="s">
        <v>5870</v>
      </c>
      <c r="AA94" s="1"/>
      <c r="AB94" s="1"/>
      <c r="AC94" s="1" t="s">
        <v>1371</v>
      </c>
      <c r="AD94" s="1" t="s">
        <v>6011</v>
      </c>
      <c r="AE94" s="1">
        <v>0</v>
      </c>
      <c r="AF94" s="1" t="b">
        <v>1</v>
      </c>
      <c r="AG94" s="2" t="s">
        <v>5875</v>
      </c>
      <c r="AH94" s="1">
        <v>1</v>
      </c>
    </row>
    <row r="95" spans="1:34" x14ac:dyDescent="0.35">
      <c r="A95" s="1" t="s">
        <v>19</v>
      </c>
      <c r="B95" s="1" t="s">
        <v>2823</v>
      </c>
      <c r="C95" s="1" t="s">
        <v>6010</v>
      </c>
      <c r="D95" s="1" t="s">
        <v>2819</v>
      </c>
      <c r="E95" s="1"/>
      <c r="F95" s="1"/>
      <c r="G95" s="1" t="s">
        <v>5868</v>
      </c>
      <c r="H95" s="1" t="s">
        <v>22</v>
      </c>
      <c r="I95" s="1"/>
      <c r="J95" s="1"/>
      <c r="K95" s="1"/>
      <c r="L95" s="1" t="b">
        <v>1</v>
      </c>
      <c r="M95" s="1" t="s">
        <v>2706</v>
      </c>
      <c r="N95" s="1" t="b">
        <v>0</v>
      </c>
      <c r="O95" s="1" t="s">
        <v>5821</v>
      </c>
      <c r="P95" s="1" t="s">
        <v>142</v>
      </c>
      <c r="Q95" s="1" t="s">
        <v>142</v>
      </c>
      <c r="R95" s="1" t="b">
        <v>1</v>
      </c>
      <c r="S95" s="1" t="b">
        <v>0</v>
      </c>
      <c r="T95" s="1">
        <v>20499725</v>
      </c>
      <c r="U95" s="1" t="s">
        <v>6010</v>
      </c>
      <c r="V95" s="1" t="b">
        <v>0</v>
      </c>
      <c r="W95" s="1" t="s">
        <v>142</v>
      </c>
      <c r="X95" s="1" t="s">
        <v>6012</v>
      </c>
      <c r="Y95" s="1" t="s">
        <v>5825</v>
      </c>
      <c r="Z95" s="1" t="s">
        <v>5870</v>
      </c>
      <c r="AA95" s="1"/>
      <c r="AB95" s="1"/>
      <c r="AC95" s="1" t="s">
        <v>1371</v>
      </c>
      <c r="AD95" s="1" t="s">
        <v>6011</v>
      </c>
      <c r="AE95" s="1">
        <v>0</v>
      </c>
      <c r="AF95" s="1" t="b">
        <v>1</v>
      </c>
      <c r="AG95" s="2" t="s">
        <v>5875</v>
      </c>
      <c r="AH95" s="1">
        <v>0</v>
      </c>
    </row>
    <row r="96" spans="1:34" x14ac:dyDescent="0.35">
      <c r="A96" s="1" t="s">
        <v>19</v>
      </c>
      <c r="B96" s="1" t="s">
        <v>2823</v>
      </c>
      <c r="C96" s="1" t="s">
        <v>6013</v>
      </c>
      <c r="D96" s="1" t="s">
        <v>2819</v>
      </c>
      <c r="E96" s="1"/>
      <c r="F96" s="1"/>
      <c r="G96" s="1" t="s">
        <v>5832</v>
      </c>
      <c r="H96" s="1" t="s">
        <v>22</v>
      </c>
      <c r="I96" s="1"/>
      <c r="J96" s="1"/>
      <c r="K96" s="1"/>
      <c r="L96" s="1" t="b">
        <v>1</v>
      </c>
      <c r="M96" s="1" t="s">
        <v>2706</v>
      </c>
      <c r="N96" s="1" t="b">
        <v>0</v>
      </c>
      <c r="O96" s="1" t="s">
        <v>5821</v>
      </c>
      <c r="P96" s="1" t="s">
        <v>142</v>
      </c>
      <c r="Q96" s="1" t="s">
        <v>142</v>
      </c>
      <c r="R96" s="1" t="b">
        <v>1</v>
      </c>
      <c r="S96" s="1" t="b">
        <v>0</v>
      </c>
      <c r="T96" s="1">
        <v>20499725</v>
      </c>
      <c r="U96" s="1" t="s">
        <v>6013</v>
      </c>
      <c r="V96" s="1" t="b">
        <v>0</v>
      </c>
      <c r="W96" s="1" t="s">
        <v>142</v>
      </c>
      <c r="X96" s="1" t="s">
        <v>6014</v>
      </c>
      <c r="Y96" s="1" t="s">
        <v>71</v>
      </c>
      <c r="Z96" s="1" t="s">
        <v>6015</v>
      </c>
      <c r="AA96" s="1"/>
      <c r="AB96" s="1"/>
      <c r="AC96" s="1" t="s">
        <v>1371</v>
      </c>
      <c r="AD96" s="1" t="s">
        <v>6014</v>
      </c>
      <c r="AE96" s="1">
        <v>0</v>
      </c>
      <c r="AF96" s="1" t="b">
        <v>1</v>
      </c>
      <c r="AG96" s="2" t="s">
        <v>5875</v>
      </c>
      <c r="AH96" s="1">
        <v>1</v>
      </c>
    </row>
    <row r="97" spans="1:34" x14ac:dyDescent="0.35">
      <c r="A97" s="1" t="s">
        <v>19</v>
      </c>
      <c r="B97" s="1" t="s">
        <v>2823</v>
      </c>
      <c r="C97" s="1" t="s">
        <v>6013</v>
      </c>
      <c r="D97" s="1" t="s">
        <v>2819</v>
      </c>
      <c r="E97" s="1"/>
      <c r="F97" s="1"/>
      <c r="G97" s="1" t="s">
        <v>5832</v>
      </c>
      <c r="H97" s="1" t="s">
        <v>22</v>
      </c>
      <c r="I97" s="1"/>
      <c r="J97" s="1"/>
      <c r="K97" s="1"/>
      <c r="L97" s="1" t="b">
        <v>1</v>
      </c>
      <c r="M97" s="1" t="s">
        <v>2706</v>
      </c>
      <c r="N97" s="1" t="b">
        <v>0</v>
      </c>
      <c r="O97" s="1" t="s">
        <v>5821</v>
      </c>
      <c r="P97" s="1" t="s">
        <v>142</v>
      </c>
      <c r="Q97" s="1" t="s">
        <v>142</v>
      </c>
      <c r="R97" s="1" t="b">
        <v>1</v>
      </c>
      <c r="S97" s="1" t="b">
        <v>0</v>
      </c>
      <c r="T97" s="1">
        <v>20499725</v>
      </c>
      <c r="U97" s="1" t="s">
        <v>6013</v>
      </c>
      <c r="V97" s="1" t="b">
        <v>0</v>
      </c>
      <c r="W97" s="1" t="s">
        <v>142</v>
      </c>
      <c r="X97" s="1" t="s">
        <v>6016</v>
      </c>
      <c r="Y97" s="1" t="s">
        <v>5825</v>
      </c>
      <c r="Z97" s="1" t="s">
        <v>6015</v>
      </c>
      <c r="AA97" s="1"/>
      <c r="AB97" s="1"/>
      <c r="AC97" s="1" t="s">
        <v>1371</v>
      </c>
      <c r="AD97" s="1" t="s">
        <v>6014</v>
      </c>
      <c r="AE97" s="1">
        <v>0</v>
      </c>
      <c r="AF97" s="1" t="b">
        <v>1</v>
      </c>
      <c r="AG97" s="2" t="s">
        <v>5875</v>
      </c>
      <c r="AH97" s="1">
        <v>0</v>
      </c>
    </row>
    <row r="98" spans="1:34" x14ac:dyDescent="0.35">
      <c r="A98" s="1" t="s">
        <v>19</v>
      </c>
      <c r="B98" s="1" t="s">
        <v>2823</v>
      </c>
      <c r="C98" s="1" t="s">
        <v>6017</v>
      </c>
      <c r="D98" s="1" t="s">
        <v>2819</v>
      </c>
      <c r="E98" s="1"/>
      <c r="F98" s="1"/>
      <c r="G98" s="1" t="s">
        <v>5832</v>
      </c>
      <c r="H98" s="1" t="s">
        <v>22</v>
      </c>
      <c r="I98" s="1"/>
      <c r="J98" s="1"/>
      <c r="K98" s="1"/>
      <c r="L98" s="1" t="b">
        <v>1</v>
      </c>
      <c r="M98" s="1" t="s">
        <v>2706</v>
      </c>
      <c r="N98" s="1" t="b">
        <v>0</v>
      </c>
      <c r="O98" s="1" t="s">
        <v>5821</v>
      </c>
      <c r="P98" s="1" t="s">
        <v>142</v>
      </c>
      <c r="Q98" s="1" t="s">
        <v>142</v>
      </c>
      <c r="R98" s="1" t="b">
        <v>1</v>
      </c>
      <c r="S98" s="1" t="b">
        <v>0</v>
      </c>
      <c r="T98" s="1">
        <v>20499725</v>
      </c>
      <c r="U98" s="1" t="s">
        <v>6017</v>
      </c>
      <c r="V98" s="1" t="b">
        <v>0</v>
      </c>
      <c r="W98" s="1" t="s">
        <v>142</v>
      </c>
      <c r="X98" s="1" t="s">
        <v>6018</v>
      </c>
      <c r="Y98" s="1" t="s">
        <v>71</v>
      </c>
      <c r="Z98" s="1" t="s">
        <v>6019</v>
      </c>
      <c r="AA98" s="1" t="s">
        <v>3811</v>
      </c>
      <c r="AB98" s="1" t="s">
        <v>3828</v>
      </c>
      <c r="AC98" s="1" t="s">
        <v>1371</v>
      </c>
      <c r="AD98" s="1" t="s">
        <v>6018</v>
      </c>
      <c r="AE98" s="1">
        <v>0</v>
      </c>
      <c r="AF98" s="1" t="b">
        <v>1</v>
      </c>
      <c r="AG98" s="2" t="s">
        <v>5875</v>
      </c>
      <c r="AH98" s="1">
        <v>1</v>
      </c>
    </row>
    <row r="99" spans="1:34" x14ac:dyDescent="0.35">
      <c r="A99" s="1" t="s">
        <v>19</v>
      </c>
      <c r="B99" s="1" t="s">
        <v>2823</v>
      </c>
      <c r="C99" s="1" t="s">
        <v>6017</v>
      </c>
      <c r="D99" s="1" t="s">
        <v>2819</v>
      </c>
      <c r="E99" s="1"/>
      <c r="F99" s="1"/>
      <c r="G99" s="1" t="s">
        <v>5832</v>
      </c>
      <c r="H99" s="1" t="s">
        <v>22</v>
      </c>
      <c r="I99" s="1"/>
      <c r="J99" s="1"/>
      <c r="K99" s="1"/>
      <c r="L99" s="1" t="b">
        <v>1</v>
      </c>
      <c r="M99" s="1" t="s">
        <v>2706</v>
      </c>
      <c r="N99" s="1" t="b">
        <v>0</v>
      </c>
      <c r="O99" s="1" t="s">
        <v>5821</v>
      </c>
      <c r="P99" s="1" t="s">
        <v>142</v>
      </c>
      <c r="Q99" s="1" t="s">
        <v>142</v>
      </c>
      <c r="R99" s="1" t="b">
        <v>1</v>
      </c>
      <c r="S99" s="1" t="b">
        <v>0</v>
      </c>
      <c r="T99" s="1">
        <v>20499725</v>
      </c>
      <c r="U99" s="1" t="s">
        <v>6017</v>
      </c>
      <c r="V99" s="1" t="b">
        <v>0</v>
      </c>
      <c r="W99" s="1" t="s">
        <v>142</v>
      </c>
      <c r="X99" s="1" t="s">
        <v>6020</v>
      </c>
      <c r="Y99" s="1" t="s">
        <v>5825</v>
      </c>
      <c r="Z99" s="1" t="s">
        <v>6019</v>
      </c>
      <c r="AA99" s="1" t="s">
        <v>3811</v>
      </c>
      <c r="AB99" s="1" t="s">
        <v>3828</v>
      </c>
      <c r="AC99" s="1" t="s">
        <v>1371</v>
      </c>
      <c r="AD99" s="1" t="s">
        <v>6018</v>
      </c>
      <c r="AE99" s="1">
        <v>0</v>
      </c>
      <c r="AF99" s="1" t="b">
        <v>1</v>
      </c>
      <c r="AG99" s="2" t="s">
        <v>5875</v>
      </c>
      <c r="AH99" s="1">
        <v>0</v>
      </c>
    </row>
    <row r="100" spans="1:34" x14ac:dyDescent="0.35">
      <c r="A100" s="1" t="s">
        <v>19</v>
      </c>
      <c r="B100" s="1" t="s">
        <v>2826</v>
      </c>
      <c r="C100" s="1" t="s">
        <v>3402</v>
      </c>
      <c r="D100" s="1" t="s">
        <v>2819</v>
      </c>
      <c r="E100" s="1"/>
      <c r="F100" s="1"/>
      <c r="G100" s="1" t="s">
        <v>5832</v>
      </c>
      <c r="H100" s="1" t="s">
        <v>22</v>
      </c>
      <c r="I100" s="1"/>
      <c r="J100" s="1"/>
      <c r="K100" s="1"/>
      <c r="L100" s="1" t="b">
        <v>1</v>
      </c>
      <c r="M100" s="1" t="s">
        <v>2706</v>
      </c>
      <c r="N100" s="1" t="b">
        <v>0</v>
      </c>
      <c r="O100" s="1" t="s">
        <v>5821</v>
      </c>
      <c r="P100" s="1" t="s">
        <v>142</v>
      </c>
      <c r="Q100" s="1" t="s">
        <v>142</v>
      </c>
      <c r="R100" s="1" t="b">
        <v>1</v>
      </c>
      <c r="S100" s="1" t="b">
        <v>0</v>
      </c>
      <c r="T100" s="1">
        <v>201191368</v>
      </c>
      <c r="U100" s="1" t="s">
        <v>3402</v>
      </c>
      <c r="V100" s="1" t="b">
        <v>0</v>
      </c>
      <c r="W100" s="1" t="s">
        <v>142</v>
      </c>
      <c r="X100" s="1" t="s">
        <v>6021</v>
      </c>
      <c r="Y100" s="1" t="s">
        <v>71</v>
      </c>
      <c r="Z100" s="1" t="s">
        <v>6022</v>
      </c>
      <c r="AA100" s="1" t="s">
        <v>27</v>
      </c>
      <c r="AB100" s="1" t="s">
        <v>3790</v>
      </c>
      <c r="AC100" s="1" t="s">
        <v>1371</v>
      </c>
      <c r="AD100" s="1" t="s">
        <v>6021</v>
      </c>
      <c r="AE100" s="1">
        <v>0</v>
      </c>
      <c r="AF100" s="1" t="b">
        <v>1</v>
      </c>
      <c r="AG100" s="2" t="s">
        <v>6023</v>
      </c>
      <c r="AH100" s="1">
        <v>1</v>
      </c>
    </row>
    <row r="101" spans="1:34" x14ac:dyDescent="0.35">
      <c r="A101" s="1" t="s">
        <v>19</v>
      </c>
      <c r="B101" s="1" t="s">
        <v>2826</v>
      </c>
      <c r="C101" s="1" t="s">
        <v>3402</v>
      </c>
      <c r="D101" s="1" t="s">
        <v>2819</v>
      </c>
      <c r="E101" s="1"/>
      <c r="F101" s="1"/>
      <c r="G101" s="1" t="s">
        <v>5832</v>
      </c>
      <c r="H101" s="1" t="s">
        <v>22</v>
      </c>
      <c r="I101" s="1"/>
      <c r="J101" s="1"/>
      <c r="K101" s="1"/>
      <c r="L101" s="1" t="b">
        <v>1</v>
      </c>
      <c r="M101" s="1" t="s">
        <v>2706</v>
      </c>
      <c r="N101" s="1" t="b">
        <v>0</v>
      </c>
      <c r="O101" s="1" t="s">
        <v>5821</v>
      </c>
      <c r="P101" s="1" t="s">
        <v>142</v>
      </c>
      <c r="Q101" s="1" t="s">
        <v>142</v>
      </c>
      <c r="R101" s="1" t="b">
        <v>1</v>
      </c>
      <c r="S101" s="1" t="b">
        <v>0</v>
      </c>
      <c r="T101" s="1">
        <v>201191368</v>
      </c>
      <c r="U101" s="1" t="s">
        <v>3402</v>
      </c>
      <c r="V101" s="1" t="b">
        <v>0</v>
      </c>
      <c r="W101" s="1" t="s">
        <v>142</v>
      </c>
      <c r="X101" s="1" t="s">
        <v>6024</v>
      </c>
      <c r="Y101" s="1" t="s">
        <v>5825</v>
      </c>
      <c r="Z101" s="1" t="s">
        <v>6022</v>
      </c>
      <c r="AA101" s="1" t="s">
        <v>27</v>
      </c>
      <c r="AB101" s="1" t="s">
        <v>3790</v>
      </c>
      <c r="AC101" s="1" t="s">
        <v>1371</v>
      </c>
      <c r="AD101" s="1" t="s">
        <v>6021</v>
      </c>
      <c r="AE101" s="1">
        <v>0</v>
      </c>
      <c r="AF101" s="1" t="b">
        <v>1</v>
      </c>
      <c r="AG101" s="2" t="s">
        <v>6023</v>
      </c>
      <c r="AH101" s="1">
        <v>0</v>
      </c>
    </row>
    <row r="102" spans="1:34" x14ac:dyDescent="0.35">
      <c r="A102" s="1" t="s">
        <v>19</v>
      </c>
      <c r="B102" s="1" t="s">
        <v>2826</v>
      </c>
      <c r="C102" s="1" t="s">
        <v>6025</v>
      </c>
      <c r="D102" s="1" t="s">
        <v>2819</v>
      </c>
      <c r="E102" s="1"/>
      <c r="F102" s="1"/>
      <c r="G102" s="1" t="s">
        <v>5832</v>
      </c>
      <c r="H102" s="1" t="s">
        <v>22</v>
      </c>
      <c r="I102" s="1"/>
      <c r="J102" s="1"/>
      <c r="K102" s="1"/>
      <c r="L102" s="1" t="b">
        <v>1</v>
      </c>
      <c r="M102" s="1" t="s">
        <v>2706</v>
      </c>
      <c r="N102" s="1" t="b">
        <v>0</v>
      </c>
      <c r="O102" s="1" t="s">
        <v>5821</v>
      </c>
      <c r="P102" s="1" t="s">
        <v>142</v>
      </c>
      <c r="Q102" s="1" t="s">
        <v>142</v>
      </c>
      <c r="R102" s="1" t="b">
        <v>1</v>
      </c>
      <c r="S102" s="1" t="b">
        <v>0</v>
      </c>
      <c r="T102" s="1">
        <v>201191368</v>
      </c>
      <c r="U102" s="1" t="s">
        <v>6025</v>
      </c>
      <c r="V102" s="1" t="b">
        <v>0</v>
      </c>
      <c r="W102" s="1" t="s">
        <v>142</v>
      </c>
      <c r="X102" s="1" t="s">
        <v>6026</v>
      </c>
      <c r="Y102" s="1" t="s">
        <v>71</v>
      </c>
      <c r="Z102" s="1" t="s">
        <v>6027</v>
      </c>
      <c r="AA102" s="1" t="s">
        <v>27</v>
      </c>
      <c r="AB102" s="1" t="s">
        <v>3789</v>
      </c>
      <c r="AC102" s="1" t="s">
        <v>1371</v>
      </c>
      <c r="AD102" s="1" t="s">
        <v>6026</v>
      </c>
      <c r="AE102" s="1">
        <v>0</v>
      </c>
      <c r="AF102" s="1" t="b">
        <v>1</v>
      </c>
      <c r="AG102" s="2" t="s">
        <v>6023</v>
      </c>
      <c r="AH102" s="1">
        <v>1</v>
      </c>
    </row>
    <row r="103" spans="1:34" x14ac:dyDescent="0.35">
      <c r="A103" s="1" t="s">
        <v>19</v>
      </c>
      <c r="B103" s="1" t="s">
        <v>2826</v>
      </c>
      <c r="C103" s="1" t="s">
        <v>6025</v>
      </c>
      <c r="D103" s="1" t="s">
        <v>2819</v>
      </c>
      <c r="E103" s="1"/>
      <c r="F103" s="1"/>
      <c r="G103" s="1" t="s">
        <v>5832</v>
      </c>
      <c r="H103" s="1" t="s">
        <v>22</v>
      </c>
      <c r="I103" s="1"/>
      <c r="J103" s="1"/>
      <c r="K103" s="1"/>
      <c r="L103" s="1" t="b">
        <v>1</v>
      </c>
      <c r="M103" s="1" t="s">
        <v>2706</v>
      </c>
      <c r="N103" s="1" t="b">
        <v>0</v>
      </c>
      <c r="O103" s="1" t="s">
        <v>5821</v>
      </c>
      <c r="P103" s="1" t="s">
        <v>142</v>
      </c>
      <c r="Q103" s="1" t="s">
        <v>142</v>
      </c>
      <c r="R103" s="1" t="b">
        <v>1</v>
      </c>
      <c r="S103" s="1" t="b">
        <v>0</v>
      </c>
      <c r="T103" s="1">
        <v>201191368</v>
      </c>
      <c r="U103" s="1" t="s">
        <v>6025</v>
      </c>
      <c r="V103" s="1" t="b">
        <v>0</v>
      </c>
      <c r="W103" s="1" t="s">
        <v>142</v>
      </c>
      <c r="X103" s="1" t="s">
        <v>6028</v>
      </c>
      <c r="Y103" s="1" t="s">
        <v>5825</v>
      </c>
      <c r="Z103" s="1" t="s">
        <v>6027</v>
      </c>
      <c r="AA103" s="1" t="s">
        <v>27</v>
      </c>
      <c r="AB103" s="1" t="s">
        <v>3789</v>
      </c>
      <c r="AC103" s="1" t="s">
        <v>1371</v>
      </c>
      <c r="AD103" s="1" t="s">
        <v>6026</v>
      </c>
      <c r="AE103" s="1">
        <v>0</v>
      </c>
      <c r="AF103" s="1" t="b">
        <v>1</v>
      </c>
      <c r="AG103" s="2" t="s">
        <v>6023</v>
      </c>
      <c r="AH103" s="1">
        <v>0</v>
      </c>
    </row>
    <row r="104" spans="1:34" x14ac:dyDescent="0.35">
      <c r="A104" s="1" t="s">
        <v>19</v>
      </c>
      <c r="B104" s="1" t="s">
        <v>2826</v>
      </c>
      <c r="C104" s="1" t="s">
        <v>6029</v>
      </c>
      <c r="D104" s="1" t="s">
        <v>2819</v>
      </c>
      <c r="E104" s="1"/>
      <c r="F104" s="1"/>
      <c r="G104" s="1" t="s">
        <v>5832</v>
      </c>
      <c r="H104" s="1" t="s">
        <v>22</v>
      </c>
      <c r="I104" s="1"/>
      <c r="J104" s="1"/>
      <c r="K104" s="1"/>
      <c r="L104" s="1" t="b">
        <v>1</v>
      </c>
      <c r="M104" s="1" t="s">
        <v>2706</v>
      </c>
      <c r="N104" s="1" t="b">
        <v>0</v>
      </c>
      <c r="O104" s="1" t="s">
        <v>5821</v>
      </c>
      <c r="P104" s="1" t="s">
        <v>142</v>
      </c>
      <c r="Q104" s="1" t="s">
        <v>142</v>
      </c>
      <c r="R104" s="1" t="b">
        <v>1</v>
      </c>
      <c r="S104" s="1" t="b">
        <v>0</v>
      </c>
      <c r="T104" s="1">
        <v>201191368</v>
      </c>
      <c r="U104" s="1" t="s">
        <v>6029</v>
      </c>
      <c r="V104" s="1" t="b">
        <v>0</v>
      </c>
      <c r="W104" s="1" t="s">
        <v>142</v>
      </c>
      <c r="X104" s="1" t="s">
        <v>6030</v>
      </c>
      <c r="Y104" s="1" t="s">
        <v>71</v>
      </c>
      <c r="Z104" s="1" t="s">
        <v>6031</v>
      </c>
      <c r="AA104" s="1" t="s">
        <v>27</v>
      </c>
      <c r="AB104" s="1" t="s">
        <v>3790</v>
      </c>
      <c r="AC104" s="1" t="s">
        <v>1371</v>
      </c>
      <c r="AD104" s="1" t="s">
        <v>6030</v>
      </c>
      <c r="AE104" s="1">
        <v>0</v>
      </c>
      <c r="AF104" s="1" t="b">
        <v>1</v>
      </c>
      <c r="AG104" s="2" t="s">
        <v>6023</v>
      </c>
      <c r="AH104" s="1">
        <v>1</v>
      </c>
    </row>
    <row r="105" spans="1:34" x14ac:dyDescent="0.35">
      <c r="A105" s="1" t="s">
        <v>19</v>
      </c>
      <c r="B105" s="1" t="s">
        <v>2826</v>
      </c>
      <c r="C105" s="1" t="s">
        <v>6029</v>
      </c>
      <c r="D105" s="1" t="s">
        <v>2819</v>
      </c>
      <c r="E105" s="1"/>
      <c r="F105" s="1"/>
      <c r="G105" s="1" t="s">
        <v>5832</v>
      </c>
      <c r="H105" s="1" t="s">
        <v>22</v>
      </c>
      <c r="I105" s="1"/>
      <c r="J105" s="1"/>
      <c r="K105" s="1"/>
      <c r="L105" s="1" t="b">
        <v>1</v>
      </c>
      <c r="M105" s="1" t="s">
        <v>2706</v>
      </c>
      <c r="N105" s="1" t="b">
        <v>0</v>
      </c>
      <c r="O105" s="1" t="s">
        <v>5821</v>
      </c>
      <c r="P105" s="1" t="s">
        <v>142</v>
      </c>
      <c r="Q105" s="1" t="s">
        <v>142</v>
      </c>
      <c r="R105" s="1" t="b">
        <v>1</v>
      </c>
      <c r="S105" s="1" t="b">
        <v>0</v>
      </c>
      <c r="T105" s="1">
        <v>201191368</v>
      </c>
      <c r="U105" s="1" t="s">
        <v>6029</v>
      </c>
      <c r="V105" s="1" t="b">
        <v>0</v>
      </c>
      <c r="W105" s="1" t="s">
        <v>142</v>
      </c>
      <c r="X105" s="1" t="s">
        <v>6032</v>
      </c>
      <c r="Y105" s="1" t="s">
        <v>5825</v>
      </c>
      <c r="Z105" s="1" t="s">
        <v>6031</v>
      </c>
      <c r="AA105" s="1" t="s">
        <v>27</v>
      </c>
      <c r="AB105" s="1" t="s">
        <v>3790</v>
      </c>
      <c r="AC105" s="1" t="s">
        <v>1371</v>
      </c>
      <c r="AD105" s="1" t="s">
        <v>6030</v>
      </c>
      <c r="AE105" s="1">
        <v>0</v>
      </c>
      <c r="AF105" s="1" t="b">
        <v>1</v>
      </c>
      <c r="AG105" s="2" t="s">
        <v>6023</v>
      </c>
      <c r="AH105" s="1">
        <v>0</v>
      </c>
    </row>
    <row r="106" spans="1:34" x14ac:dyDescent="0.35">
      <c r="A106" s="1" t="s">
        <v>19</v>
      </c>
      <c r="B106" s="1" t="s">
        <v>2826</v>
      </c>
      <c r="C106" s="1" t="s">
        <v>6033</v>
      </c>
      <c r="D106" s="1" t="s">
        <v>2819</v>
      </c>
      <c r="E106" s="1"/>
      <c r="F106" s="1"/>
      <c r="G106" s="1" t="s">
        <v>5868</v>
      </c>
      <c r="H106" s="1" t="s">
        <v>22</v>
      </c>
      <c r="I106" s="1"/>
      <c r="J106" s="1"/>
      <c r="K106" s="1"/>
      <c r="L106" s="1" t="b">
        <v>1</v>
      </c>
      <c r="M106" s="1" t="s">
        <v>2706</v>
      </c>
      <c r="N106" s="1" t="b">
        <v>0</v>
      </c>
      <c r="O106" s="1" t="s">
        <v>5821</v>
      </c>
      <c r="P106" s="1" t="s">
        <v>142</v>
      </c>
      <c r="Q106" s="1" t="s">
        <v>142</v>
      </c>
      <c r="R106" s="1" t="b">
        <v>1</v>
      </c>
      <c r="S106" s="1" t="b">
        <v>0</v>
      </c>
      <c r="T106" s="1">
        <v>20499725</v>
      </c>
      <c r="U106" s="1" t="s">
        <v>6033</v>
      </c>
      <c r="V106" s="1" t="b">
        <v>0</v>
      </c>
      <c r="W106" s="1" t="s">
        <v>142</v>
      </c>
      <c r="X106" s="1" t="s">
        <v>6034</v>
      </c>
      <c r="Y106" s="1" t="s">
        <v>71</v>
      </c>
      <c r="Z106" s="1" t="s">
        <v>5870</v>
      </c>
      <c r="AA106" s="1" t="s">
        <v>27</v>
      </c>
      <c r="AB106" s="1" t="s">
        <v>3774</v>
      </c>
      <c r="AC106" s="1" t="s">
        <v>1371</v>
      </c>
      <c r="AD106" s="1" t="s">
        <v>6034</v>
      </c>
      <c r="AE106" s="1">
        <v>0</v>
      </c>
      <c r="AF106" s="1" t="b">
        <v>1</v>
      </c>
      <c r="AG106" s="2" t="s">
        <v>5875</v>
      </c>
      <c r="AH106" s="1">
        <v>1</v>
      </c>
    </row>
    <row r="107" spans="1:34" x14ac:dyDescent="0.35">
      <c r="A107" s="1" t="s">
        <v>19</v>
      </c>
      <c r="B107" s="1" t="s">
        <v>2826</v>
      </c>
      <c r="C107" s="1" t="s">
        <v>6033</v>
      </c>
      <c r="D107" s="1" t="s">
        <v>2819</v>
      </c>
      <c r="E107" s="1"/>
      <c r="F107" s="1"/>
      <c r="G107" s="1" t="s">
        <v>5868</v>
      </c>
      <c r="H107" s="1" t="s">
        <v>22</v>
      </c>
      <c r="I107" s="1"/>
      <c r="J107" s="1"/>
      <c r="K107" s="1"/>
      <c r="L107" s="1" t="b">
        <v>1</v>
      </c>
      <c r="M107" s="1" t="s">
        <v>2706</v>
      </c>
      <c r="N107" s="1" t="b">
        <v>0</v>
      </c>
      <c r="O107" s="1" t="s">
        <v>5821</v>
      </c>
      <c r="P107" s="1" t="s">
        <v>142</v>
      </c>
      <c r="Q107" s="1" t="s">
        <v>142</v>
      </c>
      <c r="R107" s="1" t="b">
        <v>1</v>
      </c>
      <c r="S107" s="1" t="b">
        <v>0</v>
      </c>
      <c r="T107" s="1">
        <v>20499725</v>
      </c>
      <c r="U107" s="1" t="s">
        <v>6033</v>
      </c>
      <c r="V107" s="1" t="b">
        <v>0</v>
      </c>
      <c r="W107" s="1" t="s">
        <v>142</v>
      </c>
      <c r="X107" s="1" t="s">
        <v>6035</v>
      </c>
      <c r="Y107" s="1" t="s">
        <v>5825</v>
      </c>
      <c r="Z107" s="1" t="s">
        <v>5870</v>
      </c>
      <c r="AA107" s="1" t="s">
        <v>27</v>
      </c>
      <c r="AB107" s="1" t="s">
        <v>3774</v>
      </c>
      <c r="AC107" s="1" t="s">
        <v>1371</v>
      </c>
      <c r="AD107" s="1" t="s">
        <v>6034</v>
      </c>
      <c r="AE107" s="1">
        <v>0</v>
      </c>
      <c r="AF107" s="1" t="b">
        <v>1</v>
      </c>
      <c r="AG107" s="2" t="s">
        <v>5875</v>
      </c>
      <c r="AH107" s="1">
        <v>0</v>
      </c>
    </row>
    <row r="108" spans="1:34" x14ac:dyDescent="0.35">
      <c r="A108" s="1" t="s">
        <v>19</v>
      </c>
      <c r="B108" s="1" t="s">
        <v>2826</v>
      </c>
      <c r="C108" s="1" t="s">
        <v>6036</v>
      </c>
      <c r="D108" s="1" t="s">
        <v>2819</v>
      </c>
      <c r="E108" s="1"/>
      <c r="F108" s="1"/>
      <c r="G108" s="1" t="s">
        <v>5832</v>
      </c>
      <c r="H108" s="1" t="s">
        <v>22</v>
      </c>
      <c r="I108" s="1"/>
      <c r="J108" s="1"/>
      <c r="K108" s="1"/>
      <c r="L108" s="1" t="b">
        <v>1</v>
      </c>
      <c r="M108" s="1" t="s">
        <v>2706</v>
      </c>
      <c r="N108" s="1" t="b">
        <v>0</v>
      </c>
      <c r="O108" s="1" t="s">
        <v>5821</v>
      </c>
      <c r="P108" s="1" t="s">
        <v>142</v>
      </c>
      <c r="Q108" s="1" t="s">
        <v>142</v>
      </c>
      <c r="R108" s="1" t="b">
        <v>1</v>
      </c>
      <c r="S108" s="1" t="b">
        <v>0</v>
      </c>
      <c r="T108" s="1">
        <v>201191368</v>
      </c>
      <c r="U108" s="1" t="s">
        <v>6036</v>
      </c>
      <c r="V108" s="1" t="b">
        <v>0</v>
      </c>
      <c r="W108" s="1" t="s">
        <v>142</v>
      </c>
      <c r="X108" s="1" t="s">
        <v>6037</v>
      </c>
      <c r="Y108" s="1" t="s">
        <v>71</v>
      </c>
      <c r="Z108" s="1" t="s">
        <v>6038</v>
      </c>
      <c r="AA108" s="1"/>
      <c r="AB108" s="1"/>
      <c r="AC108" s="1" t="s">
        <v>1371</v>
      </c>
      <c r="AD108" s="1" t="s">
        <v>6037</v>
      </c>
      <c r="AE108" s="1">
        <v>0</v>
      </c>
      <c r="AF108" s="1" t="b">
        <v>1</v>
      </c>
      <c r="AG108" s="2" t="s">
        <v>6023</v>
      </c>
      <c r="AH108" s="1">
        <v>1</v>
      </c>
    </row>
    <row r="109" spans="1:34" x14ac:dyDescent="0.35">
      <c r="A109" s="1" t="s">
        <v>19</v>
      </c>
      <c r="B109" s="1" t="s">
        <v>2826</v>
      </c>
      <c r="C109" s="1" t="s">
        <v>6036</v>
      </c>
      <c r="D109" s="1" t="s">
        <v>2819</v>
      </c>
      <c r="E109" s="1"/>
      <c r="F109" s="1"/>
      <c r="G109" s="1" t="s">
        <v>5832</v>
      </c>
      <c r="H109" s="1" t="s">
        <v>22</v>
      </c>
      <c r="I109" s="1"/>
      <c r="J109" s="1"/>
      <c r="K109" s="1"/>
      <c r="L109" s="1" t="b">
        <v>1</v>
      </c>
      <c r="M109" s="1" t="s">
        <v>2706</v>
      </c>
      <c r="N109" s="1" t="b">
        <v>0</v>
      </c>
      <c r="O109" s="1" t="s">
        <v>5821</v>
      </c>
      <c r="P109" s="1" t="s">
        <v>142</v>
      </c>
      <c r="Q109" s="1" t="s">
        <v>142</v>
      </c>
      <c r="R109" s="1" t="b">
        <v>1</v>
      </c>
      <c r="S109" s="1" t="b">
        <v>0</v>
      </c>
      <c r="T109" s="1">
        <v>201191368</v>
      </c>
      <c r="U109" s="1" t="s">
        <v>6036</v>
      </c>
      <c r="V109" s="1" t="b">
        <v>0</v>
      </c>
      <c r="W109" s="1" t="s">
        <v>142</v>
      </c>
      <c r="X109" s="1" t="s">
        <v>6039</v>
      </c>
      <c r="Y109" s="1" t="s">
        <v>5825</v>
      </c>
      <c r="Z109" s="1" t="s">
        <v>6038</v>
      </c>
      <c r="AA109" s="1"/>
      <c r="AB109" s="1"/>
      <c r="AC109" s="1" t="s">
        <v>1371</v>
      </c>
      <c r="AD109" s="1" t="s">
        <v>6037</v>
      </c>
      <c r="AE109" s="1">
        <v>0</v>
      </c>
      <c r="AF109" s="1" t="b">
        <v>1</v>
      </c>
      <c r="AG109" s="2" t="s">
        <v>6023</v>
      </c>
      <c r="AH109" s="1">
        <v>0</v>
      </c>
    </row>
    <row r="110" spans="1:34" x14ac:dyDescent="0.35">
      <c r="A110" s="1" t="s">
        <v>19</v>
      </c>
      <c r="B110" s="1" t="s">
        <v>2826</v>
      </c>
      <c r="C110" s="1" t="s">
        <v>6040</v>
      </c>
      <c r="D110" s="1" t="s">
        <v>720</v>
      </c>
      <c r="E110" s="1"/>
      <c r="F110" s="1"/>
      <c r="G110" s="1" t="s">
        <v>5693</v>
      </c>
      <c r="H110" s="1" t="s">
        <v>22</v>
      </c>
      <c r="I110" s="1"/>
      <c r="J110" s="1"/>
      <c r="K110" s="1"/>
      <c r="L110" s="1" t="b">
        <v>1</v>
      </c>
      <c r="M110" s="1" t="s">
        <v>2706</v>
      </c>
      <c r="N110" s="1" t="b">
        <v>0</v>
      </c>
      <c r="O110" s="1" t="s">
        <v>5821</v>
      </c>
      <c r="P110" s="1" t="s">
        <v>142</v>
      </c>
      <c r="Q110" s="1" t="s">
        <v>142</v>
      </c>
      <c r="R110" s="1" t="b">
        <v>1</v>
      </c>
      <c r="S110" s="1" t="b">
        <v>0</v>
      </c>
      <c r="T110" s="1">
        <v>201191285</v>
      </c>
      <c r="U110" s="1" t="s">
        <v>6040</v>
      </c>
      <c r="V110" s="1" t="b">
        <v>0</v>
      </c>
      <c r="W110" s="1" t="s">
        <v>142</v>
      </c>
      <c r="X110" s="1" t="s">
        <v>6041</v>
      </c>
      <c r="Y110" s="1" t="s">
        <v>71</v>
      </c>
      <c r="Z110" s="1"/>
      <c r="AA110" s="1"/>
      <c r="AB110" s="1"/>
      <c r="AC110" s="1" t="s">
        <v>1371</v>
      </c>
      <c r="AD110" s="1" t="s">
        <v>6041</v>
      </c>
      <c r="AE110" s="1">
        <v>1536</v>
      </c>
      <c r="AF110" s="1" t="b">
        <v>1</v>
      </c>
      <c r="AG110" s="2" t="s">
        <v>6042</v>
      </c>
      <c r="AH110" s="1">
        <v>1</v>
      </c>
    </row>
    <row r="111" spans="1:34" x14ac:dyDescent="0.35">
      <c r="A111" s="1" t="s">
        <v>19</v>
      </c>
      <c r="B111" s="1" t="s">
        <v>2826</v>
      </c>
      <c r="C111" s="1" t="s">
        <v>6040</v>
      </c>
      <c r="D111" s="1" t="s">
        <v>720</v>
      </c>
      <c r="E111" s="1"/>
      <c r="F111" s="1"/>
      <c r="G111" s="1" t="s">
        <v>5693</v>
      </c>
      <c r="H111" s="1" t="s">
        <v>22</v>
      </c>
      <c r="I111" s="1"/>
      <c r="J111" s="1"/>
      <c r="K111" s="1"/>
      <c r="L111" s="1" t="b">
        <v>1</v>
      </c>
      <c r="M111" s="1" t="s">
        <v>2706</v>
      </c>
      <c r="N111" s="1" t="b">
        <v>0</v>
      </c>
      <c r="O111" s="1" t="s">
        <v>5821</v>
      </c>
      <c r="P111" s="1" t="s">
        <v>142</v>
      </c>
      <c r="Q111" s="1" t="s">
        <v>142</v>
      </c>
      <c r="R111" s="1" t="b">
        <v>1</v>
      </c>
      <c r="S111" s="1" t="b">
        <v>0</v>
      </c>
      <c r="T111" s="1">
        <v>201191285</v>
      </c>
      <c r="U111" s="1" t="s">
        <v>6040</v>
      </c>
      <c r="V111" s="1" t="b">
        <v>0</v>
      </c>
      <c r="W111" s="1" t="s">
        <v>142</v>
      </c>
      <c r="X111" s="1" t="s">
        <v>6043</v>
      </c>
      <c r="Y111" s="1" t="s">
        <v>5825</v>
      </c>
      <c r="Z111" s="1"/>
      <c r="AA111" s="1"/>
      <c r="AB111" s="1"/>
      <c r="AC111" s="1" t="s">
        <v>1371</v>
      </c>
      <c r="AD111" s="1" t="s">
        <v>6041</v>
      </c>
      <c r="AE111" s="1">
        <v>1536</v>
      </c>
      <c r="AF111" s="1" t="b">
        <v>1</v>
      </c>
      <c r="AG111" s="2" t="s">
        <v>6042</v>
      </c>
      <c r="AH111" s="1">
        <v>0</v>
      </c>
    </row>
    <row r="112" spans="1:34" x14ac:dyDescent="0.35">
      <c r="A112" s="1" t="s">
        <v>40</v>
      </c>
      <c r="B112" s="1" t="s">
        <v>1214</v>
      </c>
      <c r="C112" s="1" t="s">
        <v>6044</v>
      </c>
      <c r="D112" s="1" t="s">
        <v>720</v>
      </c>
      <c r="E112" s="1"/>
      <c r="F112" s="1"/>
      <c r="G112" s="1" t="s">
        <v>5849</v>
      </c>
      <c r="H112" s="1" t="s">
        <v>22</v>
      </c>
      <c r="I112" s="1"/>
      <c r="J112" s="1"/>
      <c r="K112" s="1"/>
      <c r="L112" s="1" t="b">
        <v>1</v>
      </c>
      <c r="M112" s="1" t="s">
        <v>2706</v>
      </c>
      <c r="N112" s="1" t="b">
        <v>0</v>
      </c>
      <c r="O112" s="1" t="s">
        <v>5821</v>
      </c>
      <c r="P112" s="1" t="s">
        <v>142</v>
      </c>
      <c r="Q112" s="1" t="s">
        <v>142</v>
      </c>
      <c r="R112" s="1" t="b">
        <v>1</v>
      </c>
      <c r="S112" s="1" t="b">
        <v>0</v>
      </c>
      <c r="T112" s="1">
        <v>52177169150</v>
      </c>
      <c r="U112" s="1" t="s">
        <v>6044</v>
      </c>
      <c r="V112" s="1" t="b">
        <v>0</v>
      </c>
      <c r="W112" s="1" t="s">
        <v>142</v>
      </c>
      <c r="X112" s="1" t="s">
        <v>6045</v>
      </c>
      <c r="Y112" s="1" t="s">
        <v>71</v>
      </c>
      <c r="Z112" s="1" t="s">
        <v>5851</v>
      </c>
      <c r="AA112" s="1"/>
      <c r="AB112" s="1"/>
      <c r="AC112" s="1" t="s">
        <v>1371</v>
      </c>
      <c r="AD112" s="1" t="s">
        <v>6045</v>
      </c>
      <c r="AE112" s="1">
        <v>1536</v>
      </c>
      <c r="AF112" s="1" t="b">
        <v>1</v>
      </c>
      <c r="AG112" s="2" t="s">
        <v>6046</v>
      </c>
      <c r="AH112" s="1">
        <v>1</v>
      </c>
    </row>
    <row r="113" spans="1:34" x14ac:dyDescent="0.35">
      <c r="A113" s="1" t="s">
        <v>40</v>
      </c>
      <c r="B113" s="1" t="s">
        <v>1214</v>
      </c>
      <c r="C113" s="1" t="s">
        <v>6044</v>
      </c>
      <c r="D113" s="1" t="s">
        <v>720</v>
      </c>
      <c r="E113" s="1"/>
      <c r="F113" s="1"/>
      <c r="G113" s="1" t="s">
        <v>5849</v>
      </c>
      <c r="H113" s="1" t="s">
        <v>22</v>
      </c>
      <c r="I113" s="1"/>
      <c r="J113" s="1"/>
      <c r="K113" s="1"/>
      <c r="L113" s="1" t="b">
        <v>1</v>
      </c>
      <c r="M113" s="1" t="s">
        <v>2706</v>
      </c>
      <c r="N113" s="1" t="b">
        <v>0</v>
      </c>
      <c r="O113" s="1" t="s">
        <v>5821</v>
      </c>
      <c r="P113" s="1" t="s">
        <v>142</v>
      </c>
      <c r="Q113" s="1" t="s">
        <v>142</v>
      </c>
      <c r="R113" s="1" t="b">
        <v>1</v>
      </c>
      <c r="S113" s="1" t="b">
        <v>0</v>
      </c>
      <c r="T113" s="1">
        <v>52177169150</v>
      </c>
      <c r="U113" s="1" t="s">
        <v>6044</v>
      </c>
      <c r="V113" s="1" t="b">
        <v>0</v>
      </c>
      <c r="W113" s="1" t="s">
        <v>142</v>
      </c>
      <c r="X113" s="1" t="s">
        <v>6047</v>
      </c>
      <c r="Y113" s="1" t="s">
        <v>5825</v>
      </c>
      <c r="Z113" s="1" t="s">
        <v>5851</v>
      </c>
      <c r="AA113" s="1"/>
      <c r="AB113" s="1"/>
      <c r="AC113" s="1" t="s">
        <v>1371</v>
      </c>
      <c r="AD113" s="1" t="s">
        <v>6045</v>
      </c>
      <c r="AE113" s="1">
        <v>1536</v>
      </c>
      <c r="AF113" s="1" t="b">
        <v>1</v>
      </c>
      <c r="AG113" s="2" t="s">
        <v>6046</v>
      </c>
      <c r="AH113" s="1">
        <v>0</v>
      </c>
    </row>
    <row r="114" spans="1:34" x14ac:dyDescent="0.35">
      <c r="A114" s="1" t="s">
        <v>40</v>
      </c>
      <c r="B114" s="1" t="s">
        <v>41</v>
      </c>
      <c r="C114" s="1" t="s">
        <v>6048</v>
      </c>
      <c r="D114" s="1" t="s">
        <v>720</v>
      </c>
      <c r="E114" s="1"/>
      <c r="F114" s="1"/>
      <c r="G114" s="1" t="s">
        <v>5693</v>
      </c>
      <c r="H114" s="1" t="s">
        <v>22</v>
      </c>
      <c r="I114" s="1"/>
      <c r="J114" s="1"/>
      <c r="K114" s="1"/>
      <c r="L114" s="1" t="b">
        <v>1</v>
      </c>
      <c r="M114" s="1" t="s">
        <v>2706</v>
      </c>
      <c r="N114" s="1" t="b">
        <v>1</v>
      </c>
      <c r="O114" s="1" t="s">
        <v>5827</v>
      </c>
      <c r="P114" s="1" t="s">
        <v>142</v>
      </c>
      <c r="Q114" s="1" t="s">
        <v>142</v>
      </c>
      <c r="R114" s="1" t="b">
        <v>1</v>
      </c>
      <c r="S114" s="1" t="b">
        <v>0</v>
      </c>
      <c r="T114" s="1">
        <v>201191366</v>
      </c>
      <c r="U114" s="1" t="s">
        <v>6048</v>
      </c>
      <c r="V114" s="1" t="b">
        <v>0</v>
      </c>
      <c r="W114" s="1" t="s">
        <v>142</v>
      </c>
      <c r="X114" s="1" t="s">
        <v>6049</v>
      </c>
      <c r="Y114" s="1" t="s">
        <v>71</v>
      </c>
      <c r="Z114" s="1"/>
      <c r="AA114" s="1"/>
      <c r="AB114" s="1"/>
      <c r="AC114" s="1" t="s">
        <v>1371</v>
      </c>
      <c r="AD114" s="1" t="s">
        <v>6049</v>
      </c>
      <c r="AE114" s="1">
        <v>1536</v>
      </c>
      <c r="AF114" s="1" t="b">
        <v>1</v>
      </c>
      <c r="AG114" s="2" t="s">
        <v>6050</v>
      </c>
      <c r="AH114" s="1">
        <v>1</v>
      </c>
    </row>
    <row r="115" spans="1:34" x14ac:dyDescent="0.35">
      <c r="A115" s="1" t="s">
        <v>40</v>
      </c>
      <c r="B115" s="1" t="s">
        <v>41</v>
      </c>
      <c r="C115" s="1" t="s">
        <v>6048</v>
      </c>
      <c r="D115" s="1" t="s">
        <v>720</v>
      </c>
      <c r="E115" s="1"/>
      <c r="F115" s="1"/>
      <c r="G115" s="1" t="s">
        <v>5693</v>
      </c>
      <c r="H115" s="1" t="s">
        <v>22</v>
      </c>
      <c r="I115" s="1"/>
      <c r="J115" s="1"/>
      <c r="K115" s="1"/>
      <c r="L115" s="1" t="b">
        <v>1</v>
      </c>
      <c r="M115" s="1" t="s">
        <v>2706</v>
      </c>
      <c r="N115" s="1" t="b">
        <v>1</v>
      </c>
      <c r="O115" s="1" t="s">
        <v>5827</v>
      </c>
      <c r="P115" s="1" t="s">
        <v>142</v>
      </c>
      <c r="Q115" s="1" t="s">
        <v>142</v>
      </c>
      <c r="R115" s="1" t="b">
        <v>1</v>
      </c>
      <c r="S115" s="1" t="b">
        <v>0</v>
      </c>
      <c r="T115" s="1">
        <v>201191366</v>
      </c>
      <c r="U115" s="1" t="s">
        <v>6048</v>
      </c>
      <c r="V115" s="1" t="b">
        <v>0</v>
      </c>
      <c r="W115" s="1" t="s">
        <v>142</v>
      </c>
      <c r="X115" s="1" t="s">
        <v>6051</v>
      </c>
      <c r="Y115" s="1" t="s">
        <v>5825</v>
      </c>
      <c r="Z115" s="1"/>
      <c r="AA115" s="1"/>
      <c r="AB115" s="1"/>
      <c r="AC115" s="1" t="s">
        <v>1371</v>
      </c>
      <c r="AD115" s="1" t="s">
        <v>6049</v>
      </c>
      <c r="AE115" s="1">
        <v>1536</v>
      </c>
      <c r="AF115" s="1" t="b">
        <v>1</v>
      </c>
      <c r="AG115" s="2" t="s">
        <v>6050</v>
      </c>
      <c r="AH115" s="1">
        <v>0</v>
      </c>
    </row>
    <row r="116" spans="1:34" x14ac:dyDescent="0.35">
      <c r="A116" s="1" t="s">
        <v>40</v>
      </c>
      <c r="B116" s="1" t="s">
        <v>41</v>
      </c>
      <c r="C116" s="1" t="s">
        <v>6052</v>
      </c>
      <c r="D116" s="1" t="s">
        <v>720</v>
      </c>
      <c r="E116" s="1"/>
      <c r="F116" s="1"/>
      <c r="G116" s="1" t="s">
        <v>5693</v>
      </c>
      <c r="H116" s="1" t="s">
        <v>22</v>
      </c>
      <c r="I116" s="1"/>
      <c r="J116" s="1"/>
      <c r="K116" s="1"/>
      <c r="L116" s="1" t="b">
        <v>1</v>
      </c>
      <c r="M116" s="1" t="s">
        <v>2706</v>
      </c>
      <c r="N116" s="1" t="b">
        <v>0</v>
      </c>
      <c r="O116" s="1" t="s">
        <v>5821</v>
      </c>
      <c r="P116" s="1" t="s">
        <v>142</v>
      </c>
      <c r="Q116" s="1" t="s">
        <v>142</v>
      </c>
      <c r="R116" s="1" t="b">
        <v>1</v>
      </c>
      <c r="S116" s="1" t="b">
        <v>0</v>
      </c>
      <c r="T116" s="1">
        <v>201191366</v>
      </c>
      <c r="U116" s="1" t="s">
        <v>6052</v>
      </c>
      <c r="V116" s="1" t="b">
        <v>0</v>
      </c>
      <c r="W116" s="1" t="s">
        <v>142</v>
      </c>
      <c r="X116" s="1" t="s">
        <v>6053</v>
      </c>
      <c r="Y116" s="1" t="s">
        <v>71</v>
      </c>
      <c r="Z116" s="1"/>
      <c r="AA116" s="1"/>
      <c r="AB116" s="1"/>
      <c r="AC116" s="1" t="s">
        <v>1371</v>
      </c>
      <c r="AD116" s="1" t="s">
        <v>6053</v>
      </c>
      <c r="AE116" s="1">
        <v>1536</v>
      </c>
      <c r="AF116" s="1" t="b">
        <v>1</v>
      </c>
      <c r="AG116" s="2" t="s">
        <v>6050</v>
      </c>
      <c r="AH116" s="1">
        <v>1</v>
      </c>
    </row>
    <row r="117" spans="1:34" x14ac:dyDescent="0.35">
      <c r="A117" s="1" t="s">
        <v>40</v>
      </c>
      <c r="B117" s="1" t="s">
        <v>41</v>
      </c>
      <c r="C117" s="1" t="s">
        <v>6052</v>
      </c>
      <c r="D117" s="1" t="s">
        <v>720</v>
      </c>
      <c r="E117" s="1"/>
      <c r="F117" s="1"/>
      <c r="G117" s="1" t="s">
        <v>5693</v>
      </c>
      <c r="H117" s="1" t="s">
        <v>22</v>
      </c>
      <c r="I117" s="1"/>
      <c r="J117" s="1"/>
      <c r="K117" s="1"/>
      <c r="L117" s="1" t="b">
        <v>1</v>
      </c>
      <c r="M117" s="1" t="s">
        <v>2706</v>
      </c>
      <c r="N117" s="1" t="b">
        <v>0</v>
      </c>
      <c r="O117" s="1" t="s">
        <v>5821</v>
      </c>
      <c r="P117" s="1" t="s">
        <v>142</v>
      </c>
      <c r="Q117" s="1" t="s">
        <v>142</v>
      </c>
      <c r="R117" s="1" t="b">
        <v>1</v>
      </c>
      <c r="S117" s="1" t="b">
        <v>0</v>
      </c>
      <c r="T117" s="1">
        <v>201191366</v>
      </c>
      <c r="U117" s="1" t="s">
        <v>6052</v>
      </c>
      <c r="V117" s="1" t="b">
        <v>0</v>
      </c>
      <c r="W117" s="1" t="s">
        <v>142</v>
      </c>
      <c r="X117" s="1" t="s">
        <v>6054</v>
      </c>
      <c r="Y117" s="1" t="s">
        <v>5825</v>
      </c>
      <c r="Z117" s="1"/>
      <c r="AA117" s="1"/>
      <c r="AB117" s="1"/>
      <c r="AC117" s="1" t="s">
        <v>1371</v>
      </c>
      <c r="AD117" s="1" t="s">
        <v>6053</v>
      </c>
      <c r="AE117" s="1">
        <v>1536</v>
      </c>
      <c r="AF117" s="1" t="b">
        <v>1</v>
      </c>
      <c r="AG117" s="2" t="s">
        <v>6050</v>
      </c>
      <c r="AH117" s="1">
        <v>0</v>
      </c>
    </row>
    <row r="118" spans="1:34" x14ac:dyDescent="0.35">
      <c r="A118" s="1" t="s">
        <v>40</v>
      </c>
      <c r="B118" s="1" t="s">
        <v>1099</v>
      </c>
      <c r="C118" s="1" t="s">
        <v>6055</v>
      </c>
      <c r="D118" s="1" t="s">
        <v>720</v>
      </c>
      <c r="E118" s="1"/>
      <c r="F118" s="1"/>
      <c r="G118" s="1" t="s">
        <v>5693</v>
      </c>
      <c r="H118" s="1" t="s">
        <v>22</v>
      </c>
      <c r="I118" s="1"/>
      <c r="J118" s="1"/>
      <c r="K118" s="1"/>
      <c r="L118" s="1" t="b">
        <v>1</v>
      </c>
      <c r="M118" s="1" t="s">
        <v>2706</v>
      </c>
      <c r="N118" s="1" t="b">
        <v>1</v>
      </c>
      <c r="O118" s="1" t="s">
        <v>5827</v>
      </c>
      <c r="P118" s="1" t="s">
        <v>142</v>
      </c>
      <c r="Q118" s="1" t="s">
        <v>142</v>
      </c>
      <c r="R118" s="1" t="b">
        <v>1</v>
      </c>
      <c r="S118" s="1" t="b">
        <v>0</v>
      </c>
      <c r="T118" s="1">
        <v>2011912814</v>
      </c>
      <c r="U118" s="1" t="s">
        <v>6055</v>
      </c>
      <c r="V118" s="1" t="b">
        <v>0</v>
      </c>
      <c r="W118" s="1" t="s">
        <v>142</v>
      </c>
      <c r="X118" s="1" t="s">
        <v>6056</v>
      </c>
      <c r="Y118" s="1" t="s">
        <v>71</v>
      </c>
      <c r="Z118" s="1"/>
      <c r="AA118" s="1"/>
      <c r="AB118" s="1"/>
      <c r="AC118" s="1" t="s">
        <v>1371</v>
      </c>
      <c r="AD118" s="1" t="s">
        <v>6056</v>
      </c>
      <c r="AE118" s="1">
        <v>1536</v>
      </c>
      <c r="AF118" s="1" t="b">
        <v>1</v>
      </c>
      <c r="AG118" s="2" t="s">
        <v>6057</v>
      </c>
      <c r="AH118" s="1">
        <v>1</v>
      </c>
    </row>
    <row r="119" spans="1:34" x14ac:dyDescent="0.35">
      <c r="A119" s="1" t="s">
        <v>40</v>
      </c>
      <c r="B119" s="1" t="s">
        <v>1099</v>
      </c>
      <c r="C119" s="1" t="s">
        <v>6055</v>
      </c>
      <c r="D119" s="1" t="s">
        <v>720</v>
      </c>
      <c r="E119" s="1"/>
      <c r="F119" s="1"/>
      <c r="G119" s="1" t="s">
        <v>5693</v>
      </c>
      <c r="H119" s="1" t="s">
        <v>22</v>
      </c>
      <c r="I119" s="1"/>
      <c r="J119" s="1"/>
      <c r="K119" s="1"/>
      <c r="L119" s="1" t="b">
        <v>1</v>
      </c>
      <c r="M119" s="1" t="s">
        <v>2706</v>
      </c>
      <c r="N119" s="1" t="b">
        <v>1</v>
      </c>
      <c r="O119" s="1" t="s">
        <v>5827</v>
      </c>
      <c r="P119" s="1" t="s">
        <v>142</v>
      </c>
      <c r="Q119" s="1" t="s">
        <v>142</v>
      </c>
      <c r="R119" s="1" t="b">
        <v>1</v>
      </c>
      <c r="S119" s="1" t="b">
        <v>0</v>
      </c>
      <c r="T119" s="1">
        <v>2011912814</v>
      </c>
      <c r="U119" s="1" t="s">
        <v>6055</v>
      </c>
      <c r="V119" s="1" t="b">
        <v>0</v>
      </c>
      <c r="W119" s="1" t="s">
        <v>142</v>
      </c>
      <c r="X119" s="1" t="s">
        <v>6058</v>
      </c>
      <c r="Y119" s="1" t="s">
        <v>5825</v>
      </c>
      <c r="Z119" s="1"/>
      <c r="AA119" s="1"/>
      <c r="AB119" s="1"/>
      <c r="AC119" s="1" t="s">
        <v>1371</v>
      </c>
      <c r="AD119" s="1" t="s">
        <v>6056</v>
      </c>
      <c r="AE119" s="1">
        <v>1536</v>
      </c>
      <c r="AF119" s="1" t="b">
        <v>1</v>
      </c>
      <c r="AG119" s="2" t="s">
        <v>6057</v>
      </c>
      <c r="AH119" s="1">
        <v>0</v>
      </c>
    </row>
    <row r="120" spans="1:34" x14ac:dyDescent="0.35">
      <c r="A120" s="1" t="s">
        <v>40</v>
      </c>
      <c r="B120" s="1" t="s">
        <v>1332</v>
      </c>
      <c r="C120" s="1" t="s">
        <v>3414</v>
      </c>
      <c r="D120" s="1" t="s">
        <v>720</v>
      </c>
      <c r="E120" s="1"/>
      <c r="F120" s="1"/>
      <c r="G120" s="1" t="s">
        <v>5849</v>
      </c>
      <c r="H120" s="1" t="s">
        <v>22</v>
      </c>
      <c r="I120" s="1"/>
      <c r="J120" s="1"/>
      <c r="K120" s="1"/>
      <c r="L120" s="1" t="b">
        <v>1</v>
      </c>
      <c r="M120" s="1" t="s">
        <v>2706</v>
      </c>
      <c r="N120" s="1" t="b">
        <v>0</v>
      </c>
      <c r="O120" s="1" t="s">
        <v>5821</v>
      </c>
      <c r="P120" s="1" t="s">
        <v>142</v>
      </c>
      <c r="Q120" s="1" t="s">
        <v>142</v>
      </c>
      <c r="R120" s="1" t="b">
        <v>1</v>
      </c>
      <c r="S120" s="1" t="b">
        <v>0</v>
      </c>
      <c r="T120" s="1">
        <v>52177169150</v>
      </c>
      <c r="U120" s="1" t="s">
        <v>3414</v>
      </c>
      <c r="V120" s="1" t="b">
        <v>0</v>
      </c>
      <c r="W120" s="1" t="s">
        <v>142</v>
      </c>
      <c r="X120" s="1" t="s">
        <v>6059</v>
      </c>
      <c r="Y120" s="1" t="s">
        <v>71</v>
      </c>
      <c r="Z120" s="1" t="s">
        <v>5851</v>
      </c>
      <c r="AA120" s="1"/>
      <c r="AB120" s="1"/>
      <c r="AC120" s="1" t="s">
        <v>1371</v>
      </c>
      <c r="AD120" s="1" t="s">
        <v>6059</v>
      </c>
      <c r="AE120" s="1">
        <v>1536</v>
      </c>
      <c r="AF120" s="1" t="b">
        <v>1</v>
      </c>
      <c r="AG120" s="2" t="s">
        <v>6046</v>
      </c>
      <c r="AH120" s="1">
        <v>1</v>
      </c>
    </row>
    <row r="121" spans="1:34" x14ac:dyDescent="0.35">
      <c r="A121" s="1" t="s">
        <v>40</v>
      </c>
      <c r="B121" s="1" t="s">
        <v>1332</v>
      </c>
      <c r="C121" s="1" t="s">
        <v>3414</v>
      </c>
      <c r="D121" s="1" t="s">
        <v>720</v>
      </c>
      <c r="E121" s="1"/>
      <c r="F121" s="1"/>
      <c r="G121" s="1" t="s">
        <v>5849</v>
      </c>
      <c r="H121" s="1" t="s">
        <v>22</v>
      </c>
      <c r="I121" s="1"/>
      <c r="J121" s="1"/>
      <c r="K121" s="1"/>
      <c r="L121" s="1" t="b">
        <v>1</v>
      </c>
      <c r="M121" s="1" t="s">
        <v>2706</v>
      </c>
      <c r="N121" s="1" t="b">
        <v>0</v>
      </c>
      <c r="O121" s="1" t="s">
        <v>5821</v>
      </c>
      <c r="P121" s="1" t="s">
        <v>142</v>
      </c>
      <c r="Q121" s="1" t="s">
        <v>142</v>
      </c>
      <c r="R121" s="1" t="b">
        <v>1</v>
      </c>
      <c r="S121" s="1" t="b">
        <v>0</v>
      </c>
      <c r="T121" s="1">
        <v>52177169150</v>
      </c>
      <c r="U121" s="1" t="s">
        <v>3414</v>
      </c>
      <c r="V121" s="1" t="b">
        <v>0</v>
      </c>
      <c r="W121" s="1" t="s">
        <v>142</v>
      </c>
      <c r="X121" s="1" t="s">
        <v>6060</v>
      </c>
      <c r="Y121" s="1" t="s">
        <v>5825</v>
      </c>
      <c r="Z121" s="1" t="s">
        <v>5851</v>
      </c>
      <c r="AA121" s="1"/>
      <c r="AB121" s="1"/>
      <c r="AC121" s="1" t="s">
        <v>1371</v>
      </c>
      <c r="AD121" s="1" t="s">
        <v>6059</v>
      </c>
      <c r="AE121" s="1">
        <v>1536</v>
      </c>
      <c r="AF121" s="1" t="b">
        <v>1</v>
      </c>
      <c r="AG121" s="2" t="s">
        <v>6046</v>
      </c>
      <c r="AH121" s="1">
        <v>0</v>
      </c>
    </row>
    <row r="122" spans="1:34" x14ac:dyDescent="0.35">
      <c r="A122" s="1" t="s">
        <v>40</v>
      </c>
      <c r="B122" s="1" t="s">
        <v>2956</v>
      </c>
      <c r="C122" s="1" t="s">
        <v>6061</v>
      </c>
      <c r="D122" s="1" t="s">
        <v>2819</v>
      </c>
      <c r="E122" s="1"/>
      <c r="F122" s="1"/>
      <c r="G122" s="1" t="s">
        <v>5868</v>
      </c>
      <c r="H122" s="1" t="s">
        <v>5747</v>
      </c>
      <c r="I122" s="1"/>
      <c r="J122" s="1"/>
      <c r="K122" s="1"/>
      <c r="L122" s="1" t="b">
        <v>1</v>
      </c>
      <c r="M122" s="1" t="s">
        <v>2718</v>
      </c>
      <c r="N122" s="1" t="b">
        <v>0</v>
      </c>
      <c r="O122" s="1" t="s">
        <v>5821</v>
      </c>
      <c r="P122" s="1" t="s">
        <v>142</v>
      </c>
      <c r="Q122" s="1" t="s">
        <v>142</v>
      </c>
      <c r="R122" s="1" t="b">
        <v>1</v>
      </c>
      <c r="S122" s="1" t="b">
        <v>0</v>
      </c>
      <c r="T122" s="1">
        <v>20482045</v>
      </c>
      <c r="U122" s="1" t="s">
        <v>6061</v>
      </c>
      <c r="V122" s="1" t="b">
        <v>0</v>
      </c>
      <c r="W122" s="1" t="s">
        <v>142</v>
      </c>
      <c r="X122" s="1" t="s">
        <v>6062</v>
      </c>
      <c r="Y122" s="1" t="s">
        <v>71</v>
      </c>
      <c r="Z122" s="1" t="s">
        <v>5870</v>
      </c>
      <c r="AA122" s="1"/>
      <c r="AB122" s="1"/>
      <c r="AC122" s="1" t="s">
        <v>1371</v>
      </c>
      <c r="AD122" s="1" t="s">
        <v>6062</v>
      </c>
      <c r="AE122" s="1">
        <v>0</v>
      </c>
      <c r="AF122" s="1" t="b">
        <v>1</v>
      </c>
      <c r="AG122" s="2" t="s">
        <v>6063</v>
      </c>
      <c r="AH122" s="1">
        <v>1</v>
      </c>
    </row>
    <row r="123" spans="1:34" x14ac:dyDescent="0.35">
      <c r="A123" s="1" t="s">
        <v>40</v>
      </c>
      <c r="B123" s="1" t="s">
        <v>2956</v>
      </c>
      <c r="C123" s="1" t="s">
        <v>6061</v>
      </c>
      <c r="D123" s="1" t="s">
        <v>2819</v>
      </c>
      <c r="E123" s="1"/>
      <c r="F123" s="1"/>
      <c r="G123" s="1" t="s">
        <v>5868</v>
      </c>
      <c r="H123" s="1" t="s">
        <v>5747</v>
      </c>
      <c r="I123" s="1"/>
      <c r="J123" s="1"/>
      <c r="K123" s="1"/>
      <c r="L123" s="1" t="b">
        <v>1</v>
      </c>
      <c r="M123" s="1" t="s">
        <v>2718</v>
      </c>
      <c r="N123" s="1" t="b">
        <v>0</v>
      </c>
      <c r="O123" s="1" t="s">
        <v>5821</v>
      </c>
      <c r="P123" s="1" t="s">
        <v>142</v>
      </c>
      <c r="Q123" s="1" t="s">
        <v>142</v>
      </c>
      <c r="R123" s="1" t="b">
        <v>1</v>
      </c>
      <c r="S123" s="1" t="b">
        <v>0</v>
      </c>
      <c r="T123" s="1">
        <v>20482045</v>
      </c>
      <c r="U123" s="1" t="s">
        <v>6061</v>
      </c>
      <c r="V123" s="1" t="b">
        <v>0</v>
      </c>
      <c r="W123" s="1" t="s">
        <v>142</v>
      </c>
      <c r="X123" s="1" t="s">
        <v>6064</v>
      </c>
      <c r="Y123" s="1" t="s">
        <v>5825</v>
      </c>
      <c r="Z123" s="1" t="s">
        <v>5870</v>
      </c>
      <c r="AA123" s="1"/>
      <c r="AB123" s="1"/>
      <c r="AC123" s="1" t="s">
        <v>1371</v>
      </c>
      <c r="AD123" s="1" t="s">
        <v>6062</v>
      </c>
      <c r="AE123" s="1">
        <v>0</v>
      </c>
      <c r="AF123" s="1" t="b">
        <v>1</v>
      </c>
      <c r="AG123" s="2" t="s">
        <v>6063</v>
      </c>
      <c r="AH123" s="1">
        <v>0</v>
      </c>
    </row>
    <row r="124" spans="1:34" x14ac:dyDescent="0.35">
      <c r="A124" s="1" t="s">
        <v>40</v>
      </c>
      <c r="B124" s="1" t="s">
        <v>2956</v>
      </c>
      <c r="C124" s="1" t="s">
        <v>6065</v>
      </c>
      <c r="D124" s="1" t="s">
        <v>6066</v>
      </c>
      <c r="E124" s="1"/>
      <c r="F124" s="1"/>
      <c r="G124" s="1" t="s">
        <v>5832</v>
      </c>
      <c r="H124" s="1" t="s">
        <v>22</v>
      </c>
      <c r="I124" s="1"/>
      <c r="J124" s="1"/>
      <c r="K124" s="1"/>
      <c r="L124" s="1" t="b">
        <v>1</v>
      </c>
      <c r="M124" s="1" t="s">
        <v>2706</v>
      </c>
      <c r="N124" s="1" t="b">
        <v>0</v>
      </c>
      <c r="O124" s="1" t="s">
        <v>5821</v>
      </c>
      <c r="P124" s="1" t="s">
        <v>142</v>
      </c>
      <c r="Q124" s="1" t="s">
        <v>142</v>
      </c>
      <c r="R124" s="1" t="b">
        <v>1</v>
      </c>
      <c r="S124" s="1" t="b">
        <v>0</v>
      </c>
      <c r="T124" s="1">
        <v>2011912819</v>
      </c>
      <c r="U124" s="1" t="s">
        <v>6065</v>
      </c>
      <c r="V124" s="1" t="b">
        <v>0</v>
      </c>
      <c r="W124" s="1" t="s">
        <v>142</v>
      </c>
      <c r="X124" s="1" t="s">
        <v>6067</v>
      </c>
      <c r="Y124" s="1" t="s">
        <v>71</v>
      </c>
      <c r="Z124" s="1" t="s">
        <v>6068</v>
      </c>
      <c r="AA124" s="1" t="s">
        <v>45</v>
      </c>
      <c r="AB124" s="1" t="s">
        <v>3945</v>
      </c>
      <c r="AC124" s="1" t="s">
        <v>1371</v>
      </c>
      <c r="AD124" s="1" t="s">
        <v>6067</v>
      </c>
      <c r="AE124" s="1">
        <v>0</v>
      </c>
      <c r="AF124" s="1" t="b">
        <v>1</v>
      </c>
      <c r="AG124" s="2" t="s">
        <v>6069</v>
      </c>
      <c r="AH124" s="1">
        <v>1</v>
      </c>
    </row>
    <row r="125" spans="1:34" x14ac:dyDescent="0.35">
      <c r="A125" s="1" t="s">
        <v>40</v>
      </c>
      <c r="B125" s="1" t="s">
        <v>2956</v>
      </c>
      <c r="C125" s="1" t="s">
        <v>6065</v>
      </c>
      <c r="D125" s="1" t="s">
        <v>6066</v>
      </c>
      <c r="E125" s="1"/>
      <c r="F125" s="1"/>
      <c r="G125" s="1" t="s">
        <v>5832</v>
      </c>
      <c r="H125" s="1" t="s">
        <v>22</v>
      </c>
      <c r="I125" s="1"/>
      <c r="J125" s="1"/>
      <c r="K125" s="1"/>
      <c r="L125" s="1" t="b">
        <v>1</v>
      </c>
      <c r="M125" s="1" t="s">
        <v>2706</v>
      </c>
      <c r="N125" s="1" t="b">
        <v>0</v>
      </c>
      <c r="O125" s="1" t="s">
        <v>5821</v>
      </c>
      <c r="P125" s="1" t="s">
        <v>142</v>
      </c>
      <c r="Q125" s="1" t="s">
        <v>142</v>
      </c>
      <c r="R125" s="1" t="b">
        <v>1</v>
      </c>
      <c r="S125" s="1" t="b">
        <v>0</v>
      </c>
      <c r="T125" s="1">
        <v>2011912819</v>
      </c>
      <c r="U125" s="1" t="s">
        <v>6065</v>
      </c>
      <c r="V125" s="1" t="b">
        <v>0</v>
      </c>
      <c r="W125" s="1" t="s">
        <v>142</v>
      </c>
      <c r="X125" s="1" t="s">
        <v>6070</v>
      </c>
      <c r="Y125" s="1" t="s">
        <v>5825</v>
      </c>
      <c r="Z125" s="1" t="s">
        <v>6068</v>
      </c>
      <c r="AA125" s="1" t="s">
        <v>45</v>
      </c>
      <c r="AB125" s="1" t="s">
        <v>3945</v>
      </c>
      <c r="AC125" s="1" t="s">
        <v>1371</v>
      </c>
      <c r="AD125" s="1" t="s">
        <v>6067</v>
      </c>
      <c r="AE125" s="1">
        <v>0</v>
      </c>
      <c r="AF125" s="1" t="b">
        <v>1</v>
      </c>
      <c r="AG125" s="2" t="s">
        <v>6069</v>
      </c>
      <c r="AH125" s="1">
        <v>0</v>
      </c>
    </row>
    <row r="126" spans="1:34" x14ac:dyDescent="0.35">
      <c r="A126" s="1" t="s">
        <v>40</v>
      </c>
      <c r="B126" s="1" t="s">
        <v>2956</v>
      </c>
      <c r="C126" s="1" t="s">
        <v>6071</v>
      </c>
      <c r="D126" s="1" t="s">
        <v>2819</v>
      </c>
      <c r="E126" s="1"/>
      <c r="F126" s="1"/>
      <c r="G126" s="1" t="s">
        <v>5832</v>
      </c>
      <c r="H126" s="1" t="s">
        <v>22</v>
      </c>
      <c r="I126" s="1"/>
      <c r="J126" s="1"/>
      <c r="K126" s="1"/>
      <c r="L126" s="1" t="b">
        <v>1</v>
      </c>
      <c r="M126" s="1" t="s">
        <v>2706</v>
      </c>
      <c r="N126" s="1" t="b">
        <v>0</v>
      </c>
      <c r="O126" s="1" t="s">
        <v>5821</v>
      </c>
      <c r="P126" s="1" t="s">
        <v>142</v>
      </c>
      <c r="Q126" s="1" t="s">
        <v>142</v>
      </c>
      <c r="R126" s="1" t="b">
        <v>1</v>
      </c>
      <c r="S126" s="1" t="b">
        <v>0</v>
      </c>
      <c r="T126" s="1">
        <v>2011912819</v>
      </c>
      <c r="U126" s="1" t="s">
        <v>6071</v>
      </c>
      <c r="V126" s="1" t="b">
        <v>0</v>
      </c>
      <c r="W126" s="1" t="s">
        <v>142</v>
      </c>
      <c r="X126" s="1" t="s">
        <v>6072</v>
      </c>
      <c r="Y126" s="1" t="s">
        <v>71</v>
      </c>
      <c r="Z126" s="1" t="s">
        <v>6073</v>
      </c>
      <c r="AA126" s="1" t="s">
        <v>45</v>
      </c>
      <c r="AB126" s="1" t="s">
        <v>3937</v>
      </c>
      <c r="AC126" s="1" t="s">
        <v>1371</v>
      </c>
      <c r="AD126" s="1" t="s">
        <v>6072</v>
      </c>
      <c r="AE126" s="1">
        <v>0</v>
      </c>
      <c r="AF126" s="1" t="b">
        <v>1</v>
      </c>
      <c r="AG126" s="2" t="s">
        <v>6069</v>
      </c>
      <c r="AH126" s="1">
        <v>1</v>
      </c>
    </row>
    <row r="127" spans="1:34" x14ac:dyDescent="0.35">
      <c r="A127" s="1" t="s">
        <v>40</v>
      </c>
      <c r="B127" s="1" t="s">
        <v>2956</v>
      </c>
      <c r="C127" s="1" t="s">
        <v>6071</v>
      </c>
      <c r="D127" s="1" t="s">
        <v>2819</v>
      </c>
      <c r="E127" s="1"/>
      <c r="F127" s="1"/>
      <c r="G127" s="1" t="s">
        <v>5832</v>
      </c>
      <c r="H127" s="1" t="s">
        <v>22</v>
      </c>
      <c r="I127" s="1"/>
      <c r="J127" s="1"/>
      <c r="K127" s="1"/>
      <c r="L127" s="1" t="b">
        <v>1</v>
      </c>
      <c r="M127" s="1" t="s">
        <v>2706</v>
      </c>
      <c r="N127" s="1" t="b">
        <v>0</v>
      </c>
      <c r="O127" s="1" t="s">
        <v>5821</v>
      </c>
      <c r="P127" s="1" t="s">
        <v>142</v>
      </c>
      <c r="Q127" s="1" t="s">
        <v>142</v>
      </c>
      <c r="R127" s="1" t="b">
        <v>1</v>
      </c>
      <c r="S127" s="1" t="b">
        <v>0</v>
      </c>
      <c r="T127" s="1">
        <v>2011912819</v>
      </c>
      <c r="U127" s="1" t="s">
        <v>6071</v>
      </c>
      <c r="V127" s="1" t="b">
        <v>0</v>
      </c>
      <c r="W127" s="1" t="s">
        <v>142</v>
      </c>
      <c r="X127" s="1" t="s">
        <v>6074</v>
      </c>
      <c r="Y127" s="1" t="s">
        <v>5825</v>
      </c>
      <c r="Z127" s="1" t="s">
        <v>6073</v>
      </c>
      <c r="AA127" s="1" t="s">
        <v>45</v>
      </c>
      <c r="AB127" s="1" t="s">
        <v>3937</v>
      </c>
      <c r="AC127" s="1" t="s">
        <v>1371</v>
      </c>
      <c r="AD127" s="1" t="s">
        <v>6072</v>
      </c>
      <c r="AE127" s="1">
        <v>0</v>
      </c>
      <c r="AF127" s="1" t="b">
        <v>1</v>
      </c>
      <c r="AG127" s="2" t="s">
        <v>6069</v>
      </c>
      <c r="AH127" s="1">
        <v>0</v>
      </c>
    </row>
    <row r="128" spans="1:34" x14ac:dyDescent="0.35">
      <c r="A128" s="1" t="s">
        <v>40</v>
      </c>
      <c r="B128" s="1" t="s">
        <v>2956</v>
      </c>
      <c r="C128" s="1" t="s">
        <v>6075</v>
      </c>
      <c r="D128" s="1" t="s">
        <v>6076</v>
      </c>
      <c r="E128" s="1"/>
      <c r="F128" s="1"/>
      <c r="G128" s="1" t="s">
        <v>5832</v>
      </c>
      <c r="H128" s="1" t="s">
        <v>22</v>
      </c>
      <c r="I128" s="1"/>
      <c r="J128" s="1"/>
      <c r="K128" s="1"/>
      <c r="L128" s="1" t="b">
        <v>1</v>
      </c>
      <c r="M128" s="1" t="s">
        <v>2706</v>
      </c>
      <c r="N128" s="1" t="b">
        <v>0</v>
      </c>
      <c r="O128" s="1" t="s">
        <v>5821</v>
      </c>
      <c r="P128" s="1" t="s">
        <v>142</v>
      </c>
      <c r="Q128" s="1" t="s">
        <v>142</v>
      </c>
      <c r="R128" s="1" t="b">
        <v>1</v>
      </c>
      <c r="S128" s="1" t="b">
        <v>0</v>
      </c>
      <c r="T128" s="1">
        <v>2011912819</v>
      </c>
      <c r="U128" s="1" t="s">
        <v>6075</v>
      </c>
      <c r="V128" s="1" t="b">
        <v>0</v>
      </c>
      <c r="W128" s="1" t="s">
        <v>142</v>
      </c>
      <c r="X128" s="1" t="s">
        <v>6077</v>
      </c>
      <c r="Y128" s="1" t="s">
        <v>71</v>
      </c>
      <c r="Z128" s="1" t="s">
        <v>6078</v>
      </c>
      <c r="AA128" s="1" t="s">
        <v>45</v>
      </c>
      <c r="AB128" s="1" t="s">
        <v>3939</v>
      </c>
      <c r="AC128" s="1" t="s">
        <v>1371</v>
      </c>
      <c r="AD128" s="1" t="s">
        <v>6077</v>
      </c>
      <c r="AE128" s="1">
        <v>0</v>
      </c>
      <c r="AF128" s="1" t="b">
        <v>1</v>
      </c>
      <c r="AG128" s="2" t="s">
        <v>6069</v>
      </c>
      <c r="AH128" s="1">
        <v>1</v>
      </c>
    </row>
    <row r="129" spans="1:34" x14ac:dyDescent="0.35">
      <c r="A129" s="1" t="s">
        <v>40</v>
      </c>
      <c r="B129" s="1" t="s">
        <v>2956</v>
      </c>
      <c r="C129" s="1" t="s">
        <v>6075</v>
      </c>
      <c r="D129" s="1" t="s">
        <v>6076</v>
      </c>
      <c r="E129" s="1"/>
      <c r="F129" s="1"/>
      <c r="G129" s="1" t="s">
        <v>5832</v>
      </c>
      <c r="H129" s="1" t="s">
        <v>22</v>
      </c>
      <c r="I129" s="1"/>
      <c r="J129" s="1"/>
      <c r="K129" s="1"/>
      <c r="L129" s="1" t="b">
        <v>1</v>
      </c>
      <c r="M129" s="1" t="s">
        <v>2706</v>
      </c>
      <c r="N129" s="1" t="b">
        <v>0</v>
      </c>
      <c r="O129" s="1" t="s">
        <v>5821</v>
      </c>
      <c r="P129" s="1" t="s">
        <v>142</v>
      </c>
      <c r="Q129" s="1" t="s">
        <v>142</v>
      </c>
      <c r="R129" s="1" t="b">
        <v>1</v>
      </c>
      <c r="S129" s="1" t="b">
        <v>0</v>
      </c>
      <c r="T129" s="1">
        <v>2011912819</v>
      </c>
      <c r="U129" s="1" t="s">
        <v>6075</v>
      </c>
      <c r="V129" s="1" t="b">
        <v>0</v>
      </c>
      <c r="W129" s="1" t="s">
        <v>142</v>
      </c>
      <c r="X129" s="1" t="s">
        <v>6079</v>
      </c>
      <c r="Y129" s="1" t="s">
        <v>5825</v>
      </c>
      <c r="Z129" s="1" t="s">
        <v>6078</v>
      </c>
      <c r="AA129" s="1" t="s">
        <v>45</v>
      </c>
      <c r="AB129" s="1" t="s">
        <v>3939</v>
      </c>
      <c r="AC129" s="1" t="s">
        <v>1371</v>
      </c>
      <c r="AD129" s="1" t="s">
        <v>6077</v>
      </c>
      <c r="AE129" s="1">
        <v>0</v>
      </c>
      <c r="AF129" s="1" t="b">
        <v>1</v>
      </c>
      <c r="AG129" s="2" t="s">
        <v>6069</v>
      </c>
      <c r="AH129" s="1">
        <v>0</v>
      </c>
    </row>
    <row r="130" spans="1:34" x14ac:dyDescent="0.35">
      <c r="A130" s="1" t="s">
        <v>40</v>
      </c>
      <c r="B130" s="1" t="s">
        <v>2956</v>
      </c>
      <c r="C130" s="1" t="s">
        <v>6080</v>
      </c>
      <c r="D130" s="1" t="s">
        <v>2819</v>
      </c>
      <c r="E130" s="1"/>
      <c r="F130" s="1"/>
      <c r="G130" s="1" t="s">
        <v>5832</v>
      </c>
      <c r="H130" s="1" t="s">
        <v>22</v>
      </c>
      <c r="I130" s="1"/>
      <c r="J130" s="1"/>
      <c r="K130" s="1"/>
      <c r="L130" s="1" t="b">
        <v>1</v>
      </c>
      <c r="M130" s="1" t="s">
        <v>2706</v>
      </c>
      <c r="N130" s="1" t="b">
        <v>0</v>
      </c>
      <c r="O130" s="1" t="s">
        <v>5821</v>
      </c>
      <c r="P130" s="1" t="s">
        <v>142</v>
      </c>
      <c r="Q130" s="1" t="s">
        <v>142</v>
      </c>
      <c r="R130" s="1" t="b">
        <v>1</v>
      </c>
      <c r="S130" s="1" t="b">
        <v>0</v>
      </c>
      <c r="T130" s="1">
        <v>2011912819</v>
      </c>
      <c r="U130" s="1" t="s">
        <v>6080</v>
      </c>
      <c r="V130" s="1" t="b">
        <v>0</v>
      </c>
      <c r="W130" s="1" t="s">
        <v>142</v>
      </c>
      <c r="X130" s="1" t="s">
        <v>6081</v>
      </c>
      <c r="Y130" s="1" t="s">
        <v>71</v>
      </c>
      <c r="Z130" s="1" t="s">
        <v>6082</v>
      </c>
      <c r="AA130" s="1" t="s">
        <v>45</v>
      </c>
      <c r="AB130" s="1" t="s">
        <v>3943</v>
      </c>
      <c r="AC130" s="1" t="s">
        <v>1371</v>
      </c>
      <c r="AD130" s="1" t="s">
        <v>6081</v>
      </c>
      <c r="AE130" s="1">
        <v>0</v>
      </c>
      <c r="AF130" s="1" t="b">
        <v>1</v>
      </c>
      <c r="AG130" s="2" t="s">
        <v>6069</v>
      </c>
      <c r="AH130" s="1">
        <v>1</v>
      </c>
    </row>
    <row r="131" spans="1:34" x14ac:dyDescent="0.35">
      <c r="A131" s="1" t="s">
        <v>40</v>
      </c>
      <c r="B131" s="1" t="s">
        <v>2956</v>
      </c>
      <c r="C131" s="1" t="s">
        <v>6080</v>
      </c>
      <c r="D131" s="1" t="s">
        <v>2819</v>
      </c>
      <c r="E131" s="1"/>
      <c r="F131" s="1"/>
      <c r="G131" s="1" t="s">
        <v>5832</v>
      </c>
      <c r="H131" s="1" t="s">
        <v>22</v>
      </c>
      <c r="I131" s="1"/>
      <c r="J131" s="1"/>
      <c r="K131" s="1"/>
      <c r="L131" s="1" t="b">
        <v>1</v>
      </c>
      <c r="M131" s="1" t="s">
        <v>2706</v>
      </c>
      <c r="N131" s="1" t="b">
        <v>0</v>
      </c>
      <c r="O131" s="1" t="s">
        <v>5821</v>
      </c>
      <c r="P131" s="1" t="s">
        <v>142</v>
      </c>
      <c r="Q131" s="1" t="s">
        <v>142</v>
      </c>
      <c r="R131" s="1" t="b">
        <v>1</v>
      </c>
      <c r="S131" s="1" t="b">
        <v>0</v>
      </c>
      <c r="T131" s="1">
        <v>2011912819</v>
      </c>
      <c r="U131" s="1" t="s">
        <v>6080</v>
      </c>
      <c r="V131" s="1" t="b">
        <v>0</v>
      </c>
      <c r="W131" s="1" t="s">
        <v>142</v>
      </c>
      <c r="X131" s="1" t="s">
        <v>6083</v>
      </c>
      <c r="Y131" s="1" t="s">
        <v>5825</v>
      </c>
      <c r="Z131" s="1" t="s">
        <v>6082</v>
      </c>
      <c r="AA131" s="1" t="s">
        <v>45</v>
      </c>
      <c r="AB131" s="1" t="s">
        <v>3943</v>
      </c>
      <c r="AC131" s="1" t="s">
        <v>1371</v>
      </c>
      <c r="AD131" s="1" t="s">
        <v>6081</v>
      </c>
      <c r="AE131" s="1">
        <v>0</v>
      </c>
      <c r="AF131" s="1" t="b">
        <v>1</v>
      </c>
      <c r="AG131" s="2" t="s">
        <v>6069</v>
      </c>
      <c r="AH131" s="1">
        <v>0</v>
      </c>
    </row>
    <row r="132" spans="1:34" x14ac:dyDescent="0.35">
      <c r="A132" s="1" t="s">
        <v>40</v>
      </c>
      <c r="B132" s="1" t="s">
        <v>2956</v>
      </c>
      <c r="C132" s="1" t="s">
        <v>6084</v>
      </c>
      <c r="D132" s="1" t="s">
        <v>2819</v>
      </c>
      <c r="E132" s="1"/>
      <c r="F132" s="1"/>
      <c r="G132" s="1" t="s">
        <v>5832</v>
      </c>
      <c r="H132" s="1" t="s">
        <v>22</v>
      </c>
      <c r="I132" s="1"/>
      <c r="J132" s="1"/>
      <c r="K132" s="1"/>
      <c r="L132" s="1" t="b">
        <v>1</v>
      </c>
      <c r="M132" s="1" t="s">
        <v>2706</v>
      </c>
      <c r="N132" s="1" t="b">
        <v>0</v>
      </c>
      <c r="O132" s="1" t="s">
        <v>5821</v>
      </c>
      <c r="P132" s="1" t="s">
        <v>142</v>
      </c>
      <c r="Q132" s="1" t="s">
        <v>142</v>
      </c>
      <c r="R132" s="1" t="b">
        <v>1</v>
      </c>
      <c r="S132" s="1" t="b">
        <v>0</v>
      </c>
      <c r="T132" s="1">
        <v>2011912819</v>
      </c>
      <c r="U132" s="1" t="s">
        <v>6084</v>
      </c>
      <c r="V132" s="1" t="b">
        <v>0</v>
      </c>
      <c r="W132" s="1" t="s">
        <v>142</v>
      </c>
      <c r="X132" s="1" t="s">
        <v>6085</v>
      </c>
      <c r="Y132" s="1" t="s">
        <v>71</v>
      </c>
      <c r="Z132" s="1" t="s">
        <v>6086</v>
      </c>
      <c r="AA132" s="1" t="s">
        <v>45</v>
      </c>
      <c r="AB132" s="1" t="s">
        <v>3947</v>
      </c>
      <c r="AC132" s="1" t="s">
        <v>1371</v>
      </c>
      <c r="AD132" s="1" t="s">
        <v>6085</v>
      </c>
      <c r="AE132" s="1">
        <v>0</v>
      </c>
      <c r="AF132" s="1" t="b">
        <v>1</v>
      </c>
      <c r="AG132" s="2" t="s">
        <v>6069</v>
      </c>
      <c r="AH132" s="1">
        <v>1</v>
      </c>
    </row>
    <row r="133" spans="1:34" x14ac:dyDescent="0.35">
      <c r="A133" s="1" t="s">
        <v>40</v>
      </c>
      <c r="B133" s="1" t="s">
        <v>2956</v>
      </c>
      <c r="C133" s="1" t="s">
        <v>6084</v>
      </c>
      <c r="D133" s="1" t="s">
        <v>2819</v>
      </c>
      <c r="E133" s="1"/>
      <c r="F133" s="1"/>
      <c r="G133" s="1" t="s">
        <v>5832</v>
      </c>
      <c r="H133" s="1" t="s">
        <v>22</v>
      </c>
      <c r="I133" s="1"/>
      <c r="J133" s="1"/>
      <c r="K133" s="1"/>
      <c r="L133" s="1" t="b">
        <v>1</v>
      </c>
      <c r="M133" s="1" t="s">
        <v>2706</v>
      </c>
      <c r="N133" s="1" t="b">
        <v>0</v>
      </c>
      <c r="O133" s="1" t="s">
        <v>5821</v>
      </c>
      <c r="P133" s="1" t="s">
        <v>142</v>
      </c>
      <c r="Q133" s="1" t="s">
        <v>142</v>
      </c>
      <c r="R133" s="1" t="b">
        <v>1</v>
      </c>
      <c r="S133" s="1" t="b">
        <v>0</v>
      </c>
      <c r="T133" s="1">
        <v>2011912819</v>
      </c>
      <c r="U133" s="1" t="s">
        <v>6084</v>
      </c>
      <c r="V133" s="1" t="b">
        <v>0</v>
      </c>
      <c r="W133" s="1" t="s">
        <v>142</v>
      </c>
      <c r="X133" s="1" t="s">
        <v>6087</v>
      </c>
      <c r="Y133" s="1" t="s">
        <v>5825</v>
      </c>
      <c r="Z133" s="1" t="s">
        <v>6086</v>
      </c>
      <c r="AA133" s="1" t="s">
        <v>45</v>
      </c>
      <c r="AB133" s="1" t="s">
        <v>3947</v>
      </c>
      <c r="AC133" s="1" t="s">
        <v>1371</v>
      </c>
      <c r="AD133" s="1" t="s">
        <v>6085</v>
      </c>
      <c r="AE133" s="1">
        <v>0</v>
      </c>
      <c r="AF133" s="1" t="b">
        <v>1</v>
      </c>
      <c r="AG133" s="2" t="s">
        <v>6069</v>
      </c>
      <c r="AH133" s="1">
        <v>0</v>
      </c>
    </row>
    <row r="134" spans="1:34" x14ac:dyDescent="0.35">
      <c r="A134" s="1" t="s">
        <v>40</v>
      </c>
      <c r="B134" s="1" t="s">
        <v>2956</v>
      </c>
      <c r="C134" s="1" t="s">
        <v>6088</v>
      </c>
      <c r="D134" s="1" t="s">
        <v>2819</v>
      </c>
      <c r="E134" s="1"/>
      <c r="F134" s="1"/>
      <c r="G134" s="1" t="s">
        <v>5832</v>
      </c>
      <c r="H134" s="1" t="s">
        <v>22</v>
      </c>
      <c r="I134" s="1"/>
      <c r="J134" s="1"/>
      <c r="K134" s="1"/>
      <c r="L134" s="1" t="b">
        <v>1</v>
      </c>
      <c r="M134" s="1" t="s">
        <v>2706</v>
      </c>
      <c r="N134" s="1" t="b">
        <v>0</v>
      </c>
      <c r="O134" s="1" t="s">
        <v>5821</v>
      </c>
      <c r="P134" s="1" t="s">
        <v>142</v>
      </c>
      <c r="Q134" s="1" t="s">
        <v>142</v>
      </c>
      <c r="R134" s="1" t="b">
        <v>1</v>
      </c>
      <c r="S134" s="1" t="b">
        <v>0</v>
      </c>
      <c r="T134" s="1">
        <v>2011912819</v>
      </c>
      <c r="U134" s="1" t="s">
        <v>6088</v>
      </c>
      <c r="V134" s="1" t="b">
        <v>0</v>
      </c>
      <c r="W134" s="1" t="s">
        <v>142</v>
      </c>
      <c r="X134" s="1" t="s">
        <v>6089</v>
      </c>
      <c r="Y134" s="1" t="s">
        <v>71</v>
      </c>
      <c r="Z134" s="1" t="s">
        <v>6090</v>
      </c>
      <c r="AA134" s="1" t="s">
        <v>45</v>
      </c>
      <c r="AB134" s="1" t="s">
        <v>3949</v>
      </c>
      <c r="AC134" s="1" t="s">
        <v>1371</v>
      </c>
      <c r="AD134" s="1" t="s">
        <v>6089</v>
      </c>
      <c r="AE134" s="1">
        <v>0</v>
      </c>
      <c r="AF134" s="1" t="b">
        <v>1</v>
      </c>
      <c r="AG134" s="2" t="s">
        <v>6069</v>
      </c>
      <c r="AH134" s="1">
        <v>1</v>
      </c>
    </row>
    <row r="135" spans="1:34" x14ac:dyDescent="0.35">
      <c r="A135" s="1" t="s">
        <v>40</v>
      </c>
      <c r="B135" s="1" t="s">
        <v>2956</v>
      </c>
      <c r="C135" s="1" t="s">
        <v>6088</v>
      </c>
      <c r="D135" s="1" t="s">
        <v>2819</v>
      </c>
      <c r="E135" s="1"/>
      <c r="F135" s="1"/>
      <c r="G135" s="1" t="s">
        <v>5832</v>
      </c>
      <c r="H135" s="1" t="s">
        <v>22</v>
      </c>
      <c r="I135" s="1"/>
      <c r="J135" s="1"/>
      <c r="K135" s="1"/>
      <c r="L135" s="1" t="b">
        <v>1</v>
      </c>
      <c r="M135" s="1" t="s">
        <v>2706</v>
      </c>
      <c r="N135" s="1" t="b">
        <v>0</v>
      </c>
      <c r="O135" s="1" t="s">
        <v>5821</v>
      </c>
      <c r="P135" s="1" t="s">
        <v>142</v>
      </c>
      <c r="Q135" s="1" t="s">
        <v>142</v>
      </c>
      <c r="R135" s="1" t="b">
        <v>1</v>
      </c>
      <c r="S135" s="1" t="b">
        <v>0</v>
      </c>
      <c r="T135" s="1">
        <v>2011912819</v>
      </c>
      <c r="U135" s="1" t="s">
        <v>6088</v>
      </c>
      <c r="V135" s="1" t="b">
        <v>0</v>
      </c>
      <c r="W135" s="1" t="s">
        <v>142</v>
      </c>
      <c r="X135" s="1" t="s">
        <v>6091</v>
      </c>
      <c r="Y135" s="1" t="s">
        <v>5825</v>
      </c>
      <c r="Z135" s="1" t="s">
        <v>6090</v>
      </c>
      <c r="AA135" s="1" t="s">
        <v>45</v>
      </c>
      <c r="AB135" s="1" t="s">
        <v>3949</v>
      </c>
      <c r="AC135" s="1" t="s">
        <v>1371</v>
      </c>
      <c r="AD135" s="1" t="s">
        <v>6089</v>
      </c>
      <c r="AE135" s="1">
        <v>0</v>
      </c>
      <c r="AF135" s="1" t="b">
        <v>1</v>
      </c>
      <c r="AG135" s="2" t="s">
        <v>6069</v>
      </c>
      <c r="AH135" s="1">
        <v>0</v>
      </c>
    </row>
    <row r="136" spans="1:34" x14ac:dyDescent="0.35">
      <c r="A136" s="1" t="s">
        <v>40</v>
      </c>
      <c r="B136" s="1" t="s">
        <v>2956</v>
      </c>
      <c r="C136" s="1" t="s">
        <v>6092</v>
      </c>
      <c r="D136" s="1" t="s">
        <v>6066</v>
      </c>
      <c r="E136" s="1"/>
      <c r="F136" s="1"/>
      <c r="G136" s="1" t="s">
        <v>5832</v>
      </c>
      <c r="H136" s="1" t="s">
        <v>22</v>
      </c>
      <c r="I136" s="1"/>
      <c r="J136" s="1"/>
      <c r="K136" s="1"/>
      <c r="L136" s="1" t="b">
        <v>1</v>
      </c>
      <c r="M136" s="1" t="s">
        <v>2706</v>
      </c>
      <c r="N136" s="1" t="b">
        <v>0</v>
      </c>
      <c r="O136" s="1" t="s">
        <v>5821</v>
      </c>
      <c r="P136" s="1" t="s">
        <v>142</v>
      </c>
      <c r="Q136" s="1" t="s">
        <v>142</v>
      </c>
      <c r="R136" s="1" t="b">
        <v>1</v>
      </c>
      <c r="S136" s="1" t="b">
        <v>0</v>
      </c>
      <c r="T136" s="1">
        <v>2011912819</v>
      </c>
      <c r="U136" s="1" t="s">
        <v>6092</v>
      </c>
      <c r="V136" s="1" t="b">
        <v>0</v>
      </c>
      <c r="W136" s="1" t="s">
        <v>142</v>
      </c>
      <c r="X136" s="1" t="s">
        <v>6093</v>
      </c>
      <c r="Y136" s="1" t="s">
        <v>71</v>
      </c>
      <c r="Z136" s="1" t="s">
        <v>6094</v>
      </c>
      <c r="AA136" s="1" t="s">
        <v>45</v>
      </c>
      <c r="AB136" s="1" t="s">
        <v>3954</v>
      </c>
      <c r="AC136" s="1" t="s">
        <v>1371</v>
      </c>
      <c r="AD136" s="1" t="s">
        <v>6093</v>
      </c>
      <c r="AE136" s="1">
        <v>0</v>
      </c>
      <c r="AF136" s="1" t="b">
        <v>1</v>
      </c>
      <c r="AG136" s="2" t="s">
        <v>6069</v>
      </c>
      <c r="AH136" s="1">
        <v>1</v>
      </c>
    </row>
    <row r="137" spans="1:34" x14ac:dyDescent="0.35">
      <c r="A137" s="1" t="s">
        <v>40</v>
      </c>
      <c r="B137" s="1" t="s">
        <v>2956</v>
      </c>
      <c r="C137" s="1" t="s">
        <v>6092</v>
      </c>
      <c r="D137" s="1" t="s">
        <v>6066</v>
      </c>
      <c r="E137" s="1"/>
      <c r="F137" s="1"/>
      <c r="G137" s="1" t="s">
        <v>5832</v>
      </c>
      <c r="H137" s="1" t="s">
        <v>22</v>
      </c>
      <c r="I137" s="1"/>
      <c r="J137" s="1"/>
      <c r="K137" s="1"/>
      <c r="L137" s="1" t="b">
        <v>1</v>
      </c>
      <c r="M137" s="1" t="s">
        <v>2706</v>
      </c>
      <c r="N137" s="1" t="b">
        <v>0</v>
      </c>
      <c r="O137" s="1" t="s">
        <v>5821</v>
      </c>
      <c r="P137" s="1" t="s">
        <v>142</v>
      </c>
      <c r="Q137" s="1" t="s">
        <v>142</v>
      </c>
      <c r="R137" s="1" t="b">
        <v>1</v>
      </c>
      <c r="S137" s="1" t="b">
        <v>0</v>
      </c>
      <c r="T137" s="1">
        <v>2011912819</v>
      </c>
      <c r="U137" s="1" t="s">
        <v>6092</v>
      </c>
      <c r="V137" s="1" t="b">
        <v>0</v>
      </c>
      <c r="W137" s="1" t="s">
        <v>142</v>
      </c>
      <c r="X137" s="1" t="s">
        <v>6095</v>
      </c>
      <c r="Y137" s="1" t="s">
        <v>5825</v>
      </c>
      <c r="Z137" s="1" t="s">
        <v>6094</v>
      </c>
      <c r="AA137" s="1" t="s">
        <v>45</v>
      </c>
      <c r="AB137" s="1" t="s">
        <v>3954</v>
      </c>
      <c r="AC137" s="1" t="s">
        <v>1371</v>
      </c>
      <c r="AD137" s="1" t="s">
        <v>6093</v>
      </c>
      <c r="AE137" s="1">
        <v>0</v>
      </c>
      <c r="AF137" s="1" t="b">
        <v>1</v>
      </c>
      <c r="AG137" s="2" t="s">
        <v>6069</v>
      </c>
      <c r="AH137" s="1">
        <v>0</v>
      </c>
    </row>
    <row r="138" spans="1:34" x14ac:dyDescent="0.35">
      <c r="A138" s="1" t="s">
        <v>40</v>
      </c>
      <c r="B138" s="1" t="s">
        <v>2956</v>
      </c>
      <c r="C138" s="1" t="s">
        <v>6096</v>
      </c>
      <c r="D138" s="1" t="s">
        <v>6066</v>
      </c>
      <c r="E138" s="1"/>
      <c r="F138" s="1"/>
      <c r="G138" s="1" t="s">
        <v>5832</v>
      </c>
      <c r="H138" s="1" t="s">
        <v>22</v>
      </c>
      <c r="I138" s="1"/>
      <c r="J138" s="1"/>
      <c r="K138" s="1"/>
      <c r="L138" s="1" t="b">
        <v>1</v>
      </c>
      <c r="M138" s="1" t="s">
        <v>2706</v>
      </c>
      <c r="N138" s="1" t="b">
        <v>0</v>
      </c>
      <c r="O138" s="1" t="s">
        <v>5821</v>
      </c>
      <c r="P138" s="1" t="s">
        <v>142</v>
      </c>
      <c r="Q138" s="1" t="s">
        <v>142</v>
      </c>
      <c r="R138" s="1" t="b">
        <v>1</v>
      </c>
      <c r="S138" s="1" t="b">
        <v>0</v>
      </c>
      <c r="T138" s="1">
        <v>2011912819</v>
      </c>
      <c r="U138" s="1" t="s">
        <v>6096</v>
      </c>
      <c r="V138" s="1" t="b">
        <v>0</v>
      </c>
      <c r="W138" s="1" t="s">
        <v>142</v>
      </c>
      <c r="X138" s="1" t="s">
        <v>6097</v>
      </c>
      <c r="Y138" s="1" t="s">
        <v>71</v>
      </c>
      <c r="Z138" s="1" t="s">
        <v>6098</v>
      </c>
      <c r="AA138" s="1" t="s">
        <v>45</v>
      </c>
      <c r="AB138" s="1" t="s">
        <v>3956</v>
      </c>
      <c r="AC138" s="1" t="s">
        <v>1371</v>
      </c>
      <c r="AD138" s="1" t="s">
        <v>6097</v>
      </c>
      <c r="AE138" s="1">
        <v>0</v>
      </c>
      <c r="AF138" s="1" t="b">
        <v>1</v>
      </c>
      <c r="AG138" s="2" t="s">
        <v>6069</v>
      </c>
      <c r="AH138" s="1">
        <v>1</v>
      </c>
    </row>
    <row r="139" spans="1:34" x14ac:dyDescent="0.35">
      <c r="A139" s="1" t="s">
        <v>40</v>
      </c>
      <c r="B139" s="1" t="s">
        <v>2956</v>
      </c>
      <c r="C139" s="1" t="s">
        <v>6096</v>
      </c>
      <c r="D139" s="1" t="s">
        <v>6066</v>
      </c>
      <c r="E139" s="1"/>
      <c r="F139" s="1"/>
      <c r="G139" s="1" t="s">
        <v>5832</v>
      </c>
      <c r="H139" s="1" t="s">
        <v>22</v>
      </c>
      <c r="I139" s="1"/>
      <c r="J139" s="1"/>
      <c r="K139" s="1"/>
      <c r="L139" s="1" t="b">
        <v>1</v>
      </c>
      <c r="M139" s="1" t="s">
        <v>2706</v>
      </c>
      <c r="N139" s="1" t="b">
        <v>0</v>
      </c>
      <c r="O139" s="1" t="s">
        <v>5821</v>
      </c>
      <c r="P139" s="1" t="s">
        <v>142</v>
      </c>
      <c r="Q139" s="1" t="s">
        <v>142</v>
      </c>
      <c r="R139" s="1" t="b">
        <v>1</v>
      </c>
      <c r="S139" s="1" t="b">
        <v>0</v>
      </c>
      <c r="T139" s="1">
        <v>2011912819</v>
      </c>
      <c r="U139" s="1" t="s">
        <v>6096</v>
      </c>
      <c r="V139" s="1" t="b">
        <v>0</v>
      </c>
      <c r="W139" s="1" t="s">
        <v>142</v>
      </c>
      <c r="X139" s="1" t="s">
        <v>6099</v>
      </c>
      <c r="Y139" s="1" t="s">
        <v>5825</v>
      </c>
      <c r="Z139" s="1" t="s">
        <v>6098</v>
      </c>
      <c r="AA139" s="1" t="s">
        <v>45</v>
      </c>
      <c r="AB139" s="1" t="s">
        <v>3956</v>
      </c>
      <c r="AC139" s="1" t="s">
        <v>1371</v>
      </c>
      <c r="AD139" s="1" t="s">
        <v>6097</v>
      </c>
      <c r="AE139" s="1">
        <v>0</v>
      </c>
      <c r="AF139" s="1" t="b">
        <v>1</v>
      </c>
      <c r="AG139" s="2" t="s">
        <v>6069</v>
      </c>
      <c r="AH139" s="1">
        <v>0</v>
      </c>
    </row>
    <row r="140" spans="1:34" x14ac:dyDescent="0.35">
      <c r="A140" s="1" t="s">
        <v>40</v>
      </c>
      <c r="B140" s="1" t="s">
        <v>2956</v>
      </c>
      <c r="C140" s="1" t="s">
        <v>6100</v>
      </c>
      <c r="D140" s="1" t="s">
        <v>2819</v>
      </c>
      <c r="E140" s="1"/>
      <c r="F140" s="1"/>
      <c r="G140" s="1" t="s">
        <v>5832</v>
      </c>
      <c r="H140" s="1" t="s">
        <v>22</v>
      </c>
      <c r="I140" s="1"/>
      <c r="J140" s="1"/>
      <c r="K140" s="1"/>
      <c r="L140" s="1" t="b">
        <v>1</v>
      </c>
      <c r="M140" s="1" t="s">
        <v>2706</v>
      </c>
      <c r="N140" s="1" t="b">
        <v>0</v>
      </c>
      <c r="O140" s="1" t="s">
        <v>5821</v>
      </c>
      <c r="P140" s="1" t="s">
        <v>142</v>
      </c>
      <c r="Q140" s="1" t="s">
        <v>142</v>
      </c>
      <c r="R140" s="1" t="b">
        <v>1</v>
      </c>
      <c r="S140" s="1" t="b">
        <v>0</v>
      </c>
      <c r="T140" s="1">
        <v>2011912819</v>
      </c>
      <c r="U140" s="1" t="s">
        <v>6100</v>
      </c>
      <c r="V140" s="1" t="b">
        <v>0</v>
      </c>
      <c r="W140" s="1" t="s">
        <v>142</v>
      </c>
      <c r="X140" s="1" t="s">
        <v>6101</v>
      </c>
      <c r="Y140" s="1" t="s">
        <v>71</v>
      </c>
      <c r="Z140" s="1" t="s">
        <v>6102</v>
      </c>
      <c r="AA140" s="1"/>
      <c r="AB140" s="1"/>
      <c r="AC140" s="1" t="s">
        <v>1371</v>
      </c>
      <c r="AD140" s="1" t="s">
        <v>6101</v>
      </c>
      <c r="AE140" s="1">
        <v>0</v>
      </c>
      <c r="AF140" s="1" t="b">
        <v>1</v>
      </c>
      <c r="AG140" s="2" t="s">
        <v>6069</v>
      </c>
      <c r="AH140" s="1">
        <v>1</v>
      </c>
    </row>
    <row r="141" spans="1:34" x14ac:dyDescent="0.35">
      <c r="A141" s="1" t="s">
        <v>40</v>
      </c>
      <c r="B141" s="1" t="s">
        <v>2956</v>
      </c>
      <c r="C141" s="1" t="s">
        <v>6100</v>
      </c>
      <c r="D141" s="1" t="s">
        <v>2819</v>
      </c>
      <c r="E141" s="1"/>
      <c r="F141" s="1"/>
      <c r="G141" s="1" t="s">
        <v>5832</v>
      </c>
      <c r="H141" s="1" t="s">
        <v>22</v>
      </c>
      <c r="I141" s="1"/>
      <c r="J141" s="1"/>
      <c r="K141" s="1"/>
      <c r="L141" s="1" t="b">
        <v>1</v>
      </c>
      <c r="M141" s="1" t="s">
        <v>2706</v>
      </c>
      <c r="N141" s="1" t="b">
        <v>0</v>
      </c>
      <c r="O141" s="1" t="s">
        <v>5821</v>
      </c>
      <c r="P141" s="1" t="s">
        <v>142</v>
      </c>
      <c r="Q141" s="1" t="s">
        <v>142</v>
      </c>
      <c r="R141" s="1" t="b">
        <v>1</v>
      </c>
      <c r="S141" s="1" t="b">
        <v>0</v>
      </c>
      <c r="T141" s="1">
        <v>2011912819</v>
      </c>
      <c r="U141" s="1" t="s">
        <v>6100</v>
      </c>
      <c r="V141" s="1" t="b">
        <v>0</v>
      </c>
      <c r="W141" s="1" t="s">
        <v>142</v>
      </c>
      <c r="X141" s="1" t="s">
        <v>6103</v>
      </c>
      <c r="Y141" s="1" t="s">
        <v>5825</v>
      </c>
      <c r="Z141" s="1" t="s">
        <v>6102</v>
      </c>
      <c r="AA141" s="1"/>
      <c r="AB141" s="1"/>
      <c r="AC141" s="1" t="s">
        <v>1371</v>
      </c>
      <c r="AD141" s="1" t="s">
        <v>6101</v>
      </c>
      <c r="AE141" s="1">
        <v>0</v>
      </c>
      <c r="AF141" s="1" t="b">
        <v>1</v>
      </c>
      <c r="AG141" s="2" t="s">
        <v>6069</v>
      </c>
      <c r="AH141" s="1">
        <v>0</v>
      </c>
    </row>
    <row r="142" spans="1:34" x14ac:dyDescent="0.35">
      <c r="A142" s="1" t="s">
        <v>40</v>
      </c>
      <c r="B142" s="1" t="s">
        <v>2799</v>
      </c>
      <c r="C142" s="1" t="s">
        <v>6104</v>
      </c>
      <c r="D142" s="1" t="s">
        <v>2819</v>
      </c>
      <c r="E142" s="1"/>
      <c r="F142" s="1"/>
      <c r="G142" s="1" t="s">
        <v>5832</v>
      </c>
      <c r="H142" s="1" t="s">
        <v>22</v>
      </c>
      <c r="I142" s="1"/>
      <c r="J142" s="1"/>
      <c r="K142" s="1"/>
      <c r="L142" s="1" t="b">
        <v>1</v>
      </c>
      <c r="M142" s="1" t="s">
        <v>2706</v>
      </c>
      <c r="N142" s="1" t="b">
        <v>0</v>
      </c>
      <c r="O142" s="1" t="s">
        <v>5821</v>
      </c>
      <c r="P142" s="1" t="s">
        <v>142</v>
      </c>
      <c r="Q142" s="1" t="s">
        <v>142</v>
      </c>
      <c r="R142" s="1" t="b">
        <v>1</v>
      </c>
      <c r="S142" s="1" t="b">
        <v>0</v>
      </c>
      <c r="T142" s="1">
        <v>201191367</v>
      </c>
      <c r="U142" s="1" t="s">
        <v>6104</v>
      </c>
      <c r="V142" s="1" t="b">
        <v>0</v>
      </c>
      <c r="W142" s="1" t="s">
        <v>142</v>
      </c>
      <c r="X142" s="1" t="s">
        <v>6105</v>
      </c>
      <c r="Y142" s="1" t="s">
        <v>71</v>
      </c>
      <c r="Z142" s="1" t="s">
        <v>6106</v>
      </c>
      <c r="AA142" s="1"/>
      <c r="AB142" s="1"/>
      <c r="AC142" s="1" t="s">
        <v>1371</v>
      </c>
      <c r="AD142" s="1" t="s">
        <v>6105</v>
      </c>
      <c r="AE142" s="1">
        <v>0</v>
      </c>
      <c r="AF142" s="1" t="b">
        <v>1</v>
      </c>
      <c r="AG142" s="2" t="s">
        <v>6107</v>
      </c>
      <c r="AH142" s="1">
        <v>1</v>
      </c>
    </row>
    <row r="143" spans="1:34" x14ac:dyDescent="0.35">
      <c r="A143" s="1" t="s">
        <v>40</v>
      </c>
      <c r="B143" s="1" t="s">
        <v>2799</v>
      </c>
      <c r="C143" s="1" t="s">
        <v>6104</v>
      </c>
      <c r="D143" s="1" t="s">
        <v>2819</v>
      </c>
      <c r="E143" s="1"/>
      <c r="F143" s="1"/>
      <c r="G143" s="1" t="s">
        <v>5832</v>
      </c>
      <c r="H143" s="1" t="s">
        <v>22</v>
      </c>
      <c r="I143" s="1"/>
      <c r="J143" s="1"/>
      <c r="K143" s="1"/>
      <c r="L143" s="1" t="b">
        <v>1</v>
      </c>
      <c r="M143" s="1" t="s">
        <v>2706</v>
      </c>
      <c r="N143" s="1" t="b">
        <v>0</v>
      </c>
      <c r="O143" s="1" t="s">
        <v>5821</v>
      </c>
      <c r="P143" s="1" t="s">
        <v>142</v>
      </c>
      <c r="Q143" s="1" t="s">
        <v>142</v>
      </c>
      <c r="R143" s="1" t="b">
        <v>1</v>
      </c>
      <c r="S143" s="1" t="b">
        <v>0</v>
      </c>
      <c r="T143" s="1">
        <v>201191367</v>
      </c>
      <c r="U143" s="1" t="s">
        <v>6104</v>
      </c>
      <c r="V143" s="1" t="b">
        <v>0</v>
      </c>
      <c r="W143" s="1" t="s">
        <v>142</v>
      </c>
      <c r="X143" s="1" t="s">
        <v>6108</v>
      </c>
      <c r="Y143" s="1" t="s">
        <v>5825</v>
      </c>
      <c r="Z143" s="1" t="s">
        <v>6106</v>
      </c>
      <c r="AA143" s="1"/>
      <c r="AB143" s="1"/>
      <c r="AC143" s="1" t="s">
        <v>1371</v>
      </c>
      <c r="AD143" s="1" t="s">
        <v>6105</v>
      </c>
      <c r="AE143" s="1">
        <v>0</v>
      </c>
      <c r="AF143" s="1" t="b">
        <v>1</v>
      </c>
      <c r="AG143" s="2" t="s">
        <v>6107</v>
      </c>
      <c r="AH143" s="1">
        <v>0</v>
      </c>
    </row>
    <row r="144" spans="1:34" x14ac:dyDescent="0.35">
      <c r="A144" s="1" t="s">
        <v>40</v>
      </c>
      <c r="B144" s="1" t="s">
        <v>2799</v>
      </c>
      <c r="C144" s="1" t="s">
        <v>6109</v>
      </c>
      <c r="D144" s="1" t="s">
        <v>2819</v>
      </c>
      <c r="E144" s="1"/>
      <c r="F144" s="1"/>
      <c r="G144" s="1" t="s">
        <v>5832</v>
      </c>
      <c r="H144" s="1" t="s">
        <v>22</v>
      </c>
      <c r="I144" s="1"/>
      <c r="J144" s="1"/>
      <c r="K144" s="1"/>
      <c r="L144" s="1" t="b">
        <v>1</v>
      </c>
      <c r="M144" s="1" t="s">
        <v>2706</v>
      </c>
      <c r="N144" s="1" t="b">
        <v>0</v>
      </c>
      <c r="O144" s="1" t="s">
        <v>5821</v>
      </c>
      <c r="P144" s="1" t="s">
        <v>142</v>
      </c>
      <c r="Q144" s="1" t="s">
        <v>142</v>
      </c>
      <c r="R144" s="1" t="b">
        <v>1</v>
      </c>
      <c r="S144" s="1" t="b">
        <v>0</v>
      </c>
      <c r="T144" s="1">
        <v>201191367</v>
      </c>
      <c r="U144" s="1" t="s">
        <v>6109</v>
      </c>
      <c r="V144" s="1" t="b">
        <v>0</v>
      </c>
      <c r="W144" s="1" t="s">
        <v>142</v>
      </c>
      <c r="X144" s="1" t="s">
        <v>6110</v>
      </c>
      <c r="Y144" s="1" t="s">
        <v>71</v>
      </c>
      <c r="Z144" s="1" t="s">
        <v>6111</v>
      </c>
      <c r="AA144" s="1"/>
      <c r="AB144" s="1"/>
      <c r="AC144" s="1" t="s">
        <v>1371</v>
      </c>
      <c r="AD144" s="1" t="s">
        <v>6110</v>
      </c>
      <c r="AE144" s="1">
        <v>0</v>
      </c>
      <c r="AF144" s="1" t="b">
        <v>1</v>
      </c>
      <c r="AG144" s="2" t="s">
        <v>6107</v>
      </c>
      <c r="AH144" s="1">
        <v>1</v>
      </c>
    </row>
    <row r="145" spans="1:34" x14ac:dyDescent="0.35">
      <c r="A145" s="1" t="s">
        <v>40</v>
      </c>
      <c r="B145" s="1" t="s">
        <v>2799</v>
      </c>
      <c r="C145" s="1" t="s">
        <v>6109</v>
      </c>
      <c r="D145" s="1" t="s">
        <v>2819</v>
      </c>
      <c r="E145" s="1"/>
      <c r="F145" s="1"/>
      <c r="G145" s="1" t="s">
        <v>5832</v>
      </c>
      <c r="H145" s="1" t="s">
        <v>22</v>
      </c>
      <c r="I145" s="1"/>
      <c r="J145" s="1"/>
      <c r="K145" s="1"/>
      <c r="L145" s="1" t="b">
        <v>1</v>
      </c>
      <c r="M145" s="1" t="s">
        <v>2706</v>
      </c>
      <c r="N145" s="1" t="b">
        <v>0</v>
      </c>
      <c r="O145" s="1" t="s">
        <v>5821</v>
      </c>
      <c r="P145" s="1" t="s">
        <v>142</v>
      </c>
      <c r="Q145" s="1" t="s">
        <v>142</v>
      </c>
      <c r="R145" s="1" t="b">
        <v>1</v>
      </c>
      <c r="S145" s="1" t="b">
        <v>0</v>
      </c>
      <c r="T145" s="1">
        <v>201191367</v>
      </c>
      <c r="U145" s="1" t="s">
        <v>6109</v>
      </c>
      <c r="V145" s="1" t="b">
        <v>0</v>
      </c>
      <c r="W145" s="1" t="s">
        <v>142</v>
      </c>
      <c r="X145" s="1" t="s">
        <v>6112</v>
      </c>
      <c r="Y145" s="1" t="s">
        <v>5825</v>
      </c>
      <c r="Z145" s="1" t="s">
        <v>6111</v>
      </c>
      <c r="AA145" s="1"/>
      <c r="AB145" s="1"/>
      <c r="AC145" s="1" t="s">
        <v>1371</v>
      </c>
      <c r="AD145" s="1" t="s">
        <v>6110</v>
      </c>
      <c r="AE145" s="1">
        <v>0</v>
      </c>
      <c r="AF145" s="1" t="b">
        <v>1</v>
      </c>
      <c r="AG145" s="2" t="s">
        <v>6107</v>
      </c>
      <c r="AH145" s="1">
        <v>0</v>
      </c>
    </row>
    <row r="146" spans="1:34" x14ac:dyDescent="0.35">
      <c r="A146" s="1" t="s">
        <v>40</v>
      </c>
      <c r="B146" s="1" t="s">
        <v>2799</v>
      </c>
      <c r="C146" s="1" t="s">
        <v>6113</v>
      </c>
      <c r="D146" s="1" t="s">
        <v>2819</v>
      </c>
      <c r="E146" s="1"/>
      <c r="F146" s="1"/>
      <c r="G146" s="1" t="s">
        <v>5832</v>
      </c>
      <c r="H146" s="1" t="s">
        <v>22</v>
      </c>
      <c r="I146" s="1"/>
      <c r="J146" s="1"/>
      <c r="K146" s="1"/>
      <c r="L146" s="1" t="b">
        <v>1</v>
      </c>
      <c r="M146" s="1" t="s">
        <v>2706</v>
      </c>
      <c r="N146" s="1" t="b">
        <v>0</v>
      </c>
      <c r="O146" s="1" t="s">
        <v>5821</v>
      </c>
      <c r="P146" s="1" t="s">
        <v>142</v>
      </c>
      <c r="Q146" s="1" t="s">
        <v>142</v>
      </c>
      <c r="R146" s="1" t="b">
        <v>1</v>
      </c>
      <c r="S146" s="1" t="b">
        <v>0</v>
      </c>
      <c r="T146" s="1">
        <v>201191367</v>
      </c>
      <c r="U146" s="1" t="s">
        <v>6113</v>
      </c>
      <c r="V146" s="1" t="b">
        <v>0</v>
      </c>
      <c r="W146" s="1" t="s">
        <v>142</v>
      </c>
      <c r="X146" s="1" t="s">
        <v>6114</v>
      </c>
      <c r="Y146" s="1" t="s">
        <v>71</v>
      </c>
      <c r="Z146" s="1" t="s">
        <v>6115</v>
      </c>
      <c r="AA146" s="1" t="s">
        <v>45</v>
      </c>
      <c r="AB146" s="1" t="s">
        <v>3916</v>
      </c>
      <c r="AC146" s="1" t="s">
        <v>1371</v>
      </c>
      <c r="AD146" s="1" t="s">
        <v>6114</v>
      </c>
      <c r="AE146" s="1">
        <v>0</v>
      </c>
      <c r="AF146" s="1" t="b">
        <v>1</v>
      </c>
      <c r="AG146" s="2" t="s">
        <v>6107</v>
      </c>
      <c r="AH146" s="1">
        <v>1</v>
      </c>
    </row>
    <row r="147" spans="1:34" x14ac:dyDescent="0.35">
      <c r="A147" s="1" t="s">
        <v>40</v>
      </c>
      <c r="B147" s="1" t="s">
        <v>2799</v>
      </c>
      <c r="C147" s="1" t="s">
        <v>6113</v>
      </c>
      <c r="D147" s="1" t="s">
        <v>2819</v>
      </c>
      <c r="E147" s="1"/>
      <c r="F147" s="1"/>
      <c r="G147" s="1" t="s">
        <v>5832</v>
      </c>
      <c r="H147" s="1" t="s">
        <v>22</v>
      </c>
      <c r="I147" s="1"/>
      <c r="J147" s="1"/>
      <c r="K147" s="1"/>
      <c r="L147" s="1" t="b">
        <v>1</v>
      </c>
      <c r="M147" s="1" t="s">
        <v>2706</v>
      </c>
      <c r="N147" s="1" t="b">
        <v>0</v>
      </c>
      <c r="O147" s="1" t="s">
        <v>5821</v>
      </c>
      <c r="P147" s="1" t="s">
        <v>142</v>
      </c>
      <c r="Q147" s="1" t="s">
        <v>142</v>
      </c>
      <c r="R147" s="1" t="b">
        <v>1</v>
      </c>
      <c r="S147" s="1" t="b">
        <v>0</v>
      </c>
      <c r="T147" s="1">
        <v>201191367</v>
      </c>
      <c r="U147" s="1" t="s">
        <v>6113</v>
      </c>
      <c r="V147" s="1" t="b">
        <v>0</v>
      </c>
      <c r="W147" s="1" t="s">
        <v>142</v>
      </c>
      <c r="X147" s="1" t="s">
        <v>6116</v>
      </c>
      <c r="Y147" s="1" t="s">
        <v>5825</v>
      </c>
      <c r="Z147" s="1" t="s">
        <v>6115</v>
      </c>
      <c r="AA147" s="1" t="s">
        <v>45</v>
      </c>
      <c r="AB147" s="1" t="s">
        <v>3916</v>
      </c>
      <c r="AC147" s="1" t="s">
        <v>1371</v>
      </c>
      <c r="AD147" s="1" t="s">
        <v>6114</v>
      </c>
      <c r="AE147" s="1">
        <v>0</v>
      </c>
      <c r="AF147" s="1" t="b">
        <v>1</v>
      </c>
      <c r="AG147" s="2" t="s">
        <v>6107</v>
      </c>
      <c r="AH147" s="1">
        <v>0</v>
      </c>
    </row>
    <row r="148" spans="1:34" x14ac:dyDescent="0.35">
      <c r="A148" s="1" t="s">
        <v>40</v>
      </c>
      <c r="B148" s="1" t="s">
        <v>2799</v>
      </c>
      <c r="C148" s="1" t="s">
        <v>6117</v>
      </c>
      <c r="D148" s="1" t="s">
        <v>2819</v>
      </c>
      <c r="E148" s="1"/>
      <c r="F148" s="1"/>
      <c r="G148" s="1" t="s">
        <v>5832</v>
      </c>
      <c r="H148" s="1" t="s">
        <v>22</v>
      </c>
      <c r="I148" s="1"/>
      <c r="J148" s="1"/>
      <c r="K148" s="1"/>
      <c r="L148" s="1" t="b">
        <v>1</v>
      </c>
      <c r="M148" s="1" t="s">
        <v>2706</v>
      </c>
      <c r="N148" s="1" t="b">
        <v>0</v>
      </c>
      <c r="O148" s="1" t="s">
        <v>5821</v>
      </c>
      <c r="P148" s="1" t="s">
        <v>142</v>
      </c>
      <c r="Q148" s="1" t="s">
        <v>142</v>
      </c>
      <c r="R148" s="1" t="b">
        <v>1</v>
      </c>
      <c r="S148" s="1" t="b">
        <v>0</v>
      </c>
      <c r="T148" s="1">
        <v>201191367</v>
      </c>
      <c r="U148" s="1" t="s">
        <v>6117</v>
      </c>
      <c r="V148" s="1" t="b">
        <v>0</v>
      </c>
      <c r="W148" s="1" t="s">
        <v>142</v>
      </c>
      <c r="X148" s="1" t="s">
        <v>6118</v>
      </c>
      <c r="Y148" s="1" t="s">
        <v>71</v>
      </c>
      <c r="Z148" s="1" t="s">
        <v>6119</v>
      </c>
      <c r="AA148" s="1"/>
      <c r="AB148" s="1"/>
      <c r="AC148" s="1" t="s">
        <v>1371</v>
      </c>
      <c r="AD148" s="1" t="s">
        <v>6118</v>
      </c>
      <c r="AE148" s="1">
        <v>0</v>
      </c>
      <c r="AF148" s="1" t="b">
        <v>1</v>
      </c>
      <c r="AG148" s="2" t="s">
        <v>6107</v>
      </c>
      <c r="AH148" s="1">
        <v>1</v>
      </c>
    </row>
    <row r="149" spans="1:34" x14ac:dyDescent="0.35">
      <c r="A149" s="1" t="s">
        <v>40</v>
      </c>
      <c r="B149" s="1" t="s">
        <v>2799</v>
      </c>
      <c r="C149" s="1" t="s">
        <v>6117</v>
      </c>
      <c r="D149" s="1" t="s">
        <v>2819</v>
      </c>
      <c r="E149" s="1"/>
      <c r="F149" s="1"/>
      <c r="G149" s="1" t="s">
        <v>5832</v>
      </c>
      <c r="H149" s="1" t="s">
        <v>22</v>
      </c>
      <c r="I149" s="1"/>
      <c r="J149" s="1"/>
      <c r="K149" s="1"/>
      <c r="L149" s="1" t="b">
        <v>1</v>
      </c>
      <c r="M149" s="1" t="s">
        <v>2706</v>
      </c>
      <c r="N149" s="1" t="b">
        <v>0</v>
      </c>
      <c r="O149" s="1" t="s">
        <v>5821</v>
      </c>
      <c r="P149" s="1" t="s">
        <v>142</v>
      </c>
      <c r="Q149" s="1" t="s">
        <v>142</v>
      </c>
      <c r="R149" s="1" t="b">
        <v>1</v>
      </c>
      <c r="S149" s="1" t="b">
        <v>0</v>
      </c>
      <c r="T149" s="1">
        <v>201191367</v>
      </c>
      <c r="U149" s="1" t="s">
        <v>6117</v>
      </c>
      <c r="V149" s="1" t="b">
        <v>0</v>
      </c>
      <c r="W149" s="1" t="s">
        <v>142</v>
      </c>
      <c r="X149" s="1" t="s">
        <v>6120</v>
      </c>
      <c r="Y149" s="1" t="s">
        <v>5825</v>
      </c>
      <c r="Z149" s="1" t="s">
        <v>6119</v>
      </c>
      <c r="AA149" s="1"/>
      <c r="AB149" s="1"/>
      <c r="AC149" s="1" t="s">
        <v>1371</v>
      </c>
      <c r="AD149" s="1" t="s">
        <v>6118</v>
      </c>
      <c r="AE149" s="1">
        <v>0</v>
      </c>
      <c r="AF149" s="1" t="b">
        <v>1</v>
      </c>
      <c r="AG149" s="2" t="s">
        <v>6107</v>
      </c>
      <c r="AH149" s="1">
        <v>0</v>
      </c>
    </row>
    <row r="150" spans="1:34" x14ac:dyDescent="0.35">
      <c r="A150" s="1" t="s">
        <v>40</v>
      </c>
      <c r="B150" s="1" t="s">
        <v>2799</v>
      </c>
      <c r="C150" s="1" t="s">
        <v>6121</v>
      </c>
      <c r="D150" s="1" t="s">
        <v>2819</v>
      </c>
      <c r="E150" s="1"/>
      <c r="F150" s="1"/>
      <c r="G150" s="1" t="s">
        <v>5832</v>
      </c>
      <c r="H150" s="1" t="s">
        <v>22</v>
      </c>
      <c r="I150" s="1"/>
      <c r="J150" s="1"/>
      <c r="K150" s="1"/>
      <c r="L150" s="1" t="b">
        <v>1</v>
      </c>
      <c r="M150" s="1" t="s">
        <v>2706</v>
      </c>
      <c r="N150" s="1" t="b">
        <v>0</v>
      </c>
      <c r="O150" s="1" t="s">
        <v>5821</v>
      </c>
      <c r="P150" s="1" t="s">
        <v>142</v>
      </c>
      <c r="Q150" s="1" t="s">
        <v>142</v>
      </c>
      <c r="R150" s="1" t="b">
        <v>1</v>
      </c>
      <c r="S150" s="1" t="b">
        <v>0</v>
      </c>
      <c r="T150" s="1">
        <v>201191367</v>
      </c>
      <c r="U150" s="1" t="s">
        <v>6121</v>
      </c>
      <c r="V150" s="1" t="b">
        <v>0</v>
      </c>
      <c r="W150" s="1" t="s">
        <v>142</v>
      </c>
      <c r="X150" s="1" t="s">
        <v>6122</v>
      </c>
      <c r="Y150" s="1" t="s">
        <v>71</v>
      </c>
      <c r="Z150" s="1" t="s">
        <v>6123</v>
      </c>
      <c r="AA150" s="1"/>
      <c r="AB150" s="1"/>
      <c r="AC150" s="1" t="s">
        <v>1371</v>
      </c>
      <c r="AD150" s="1" t="s">
        <v>6122</v>
      </c>
      <c r="AE150" s="1">
        <v>0</v>
      </c>
      <c r="AF150" s="1" t="b">
        <v>1</v>
      </c>
      <c r="AG150" s="2" t="s">
        <v>6107</v>
      </c>
      <c r="AH150" s="1">
        <v>1</v>
      </c>
    </row>
    <row r="151" spans="1:34" x14ac:dyDescent="0.35">
      <c r="A151" s="1" t="s">
        <v>40</v>
      </c>
      <c r="B151" s="1" t="s">
        <v>2799</v>
      </c>
      <c r="C151" s="1" t="s">
        <v>6121</v>
      </c>
      <c r="D151" s="1" t="s">
        <v>2819</v>
      </c>
      <c r="E151" s="1"/>
      <c r="F151" s="1"/>
      <c r="G151" s="1" t="s">
        <v>5832</v>
      </c>
      <c r="H151" s="1" t="s">
        <v>22</v>
      </c>
      <c r="I151" s="1"/>
      <c r="J151" s="1"/>
      <c r="K151" s="1"/>
      <c r="L151" s="1" t="b">
        <v>1</v>
      </c>
      <c r="M151" s="1" t="s">
        <v>2706</v>
      </c>
      <c r="N151" s="1" t="b">
        <v>0</v>
      </c>
      <c r="O151" s="1" t="s">
        <v>5821</v>
      </c>
      <c r="P151" s="1" t="s">
        <v>142</v>
      </c>
      <c r="Q151" s="1" t="s">
        <v>142</v>
      </c>
      <c r="R151" s="1" t="b">
        <v>1</v>
      </c>
      <c r="S151" s="1" t="b">
        <v>0</v>
      </c>
      <c r="T151" s="1">
        <v>201191367</v>
      </c>
      <c r="U151" s="1" t="s">
        <v>6121</v>
      </c>
      <c r="V151" s="1" t="b">
        <v>0</v>
      </c>
      <c r="W151" s="1" t="s">
        <v>142</v>
      </c>
      <c r="X151" s="1" t="s">
        <v>6124</v>
      </c>
      <c r="Y151" s="1" t="s">
        <v>5825</v>
      </c>
      <c r="Z151" s="1" t="s">
        <v>6123</v>
      </c>
      <c r="AA151" s="1"/>
      <c r="AB151" s="1"/>
      <c r="AC151" s="1" t="s">
        <v>1371</v>
      </c>
      <c r="AD151" s="1" t="s">
        <v>6122</v>
      </c>
      <c r="AE151" s="1">
        <v>0</v>
      </c>
      <c r="AF151" s="1" t="b">
        <v>1</v>
      </c>
      <c r="AG151" s="2" t="s">
        <v>6107</v>
      </c>
      <c r="AH151" s="1">
        <v>0</v>
      </c>
    </row>
    <row r="152" spans="1:34" x14ac:dyDescent="0.35">
      <c r="A152" s="1" t="s">
        <v>40</v>
      </c>
      <c r="B152" s="1" t="s">
        <v>2799</v>
      </c>
      <c r="C152" s="1" t="s">
        <v>6125</v>
      </c>
      <c r="D152" s="1" t="s">
        <v>2819</v>
      </c>
      <c r="E152" s="1"/>
      <c r="F152" s="1"/>
      <c r="G152" s="1" t="s">
        <v>5832</v>
      </c>
      <c r="H152" s="1" t="s">
        <v>22</v>
      </c>
      <c r="I152" s="1"/>
      <c r="J152" s="1"/>
      <c r="K152" s="1"/>
      <c r="L152" s="1" t="b">
        <v>1</v>
      </c>
      <c r="M152" s="1" t="s">
        <v>2706</v>
      </c>
      <c r="N152" s="1" t="b">
        <v>0</v>
      </c>
      <c r="O152" s="1" t="s">
        <v>5821</v>
      </c>
      <c r="P152" s="1" t="s">
        <v>142</v>
      </c>
      <c r="Q152" s="1" t="s">
        <v>142</v>
      </c>
      <c r="R152" s="1" t="b">
        <v>1</v>
      </c>
      <c r="S152" s="1" t="b">
        <v>0</v>
      </c>
      <c r="T152" s="1">
        <v>201191367</v>
      </c>
      <c r="U152" s="1" t="s">
        <v>6125</v>
      </c>
      <c r="V152" s="1" t="b">
        <v>0</v>
      </c>
      <c r="W152" s="1" t="s">
        <v>142</v>
      </c>
      <c r="X152" s="1" t="s">
        <v>6126</v>
      </c>
      <c r="Y152" s="1" t="s">
        <v>71</v>
      </c>
      <c r="Z152" s="1" t="s">
        <v>6127</v>
      </c>
      <c r="AA152" s="1"/>
      <c r="AB152" s="1"/>
      <c r="AC152" s="1" t="s">
        <v>1371</v>
      </c>
      <c r="AD152" s="1" t="s">
        <v>6126</v>
      </c>
      <c r="AE152" s="1">
        <v>0</v>
      </c>
      <c r="AF152" s="1" t="b">
        <v>1</v>
      </c>
      <c r="AG152" s="2" t="s">
        <v>6107</v>
      </c>
      <c r="AH152" s="1">
        <v>1</v>
      </c>
    </row>
    <row r="153" spans="1:34" x14ac:dyDescent="0.35">
      <c r="A153" s="1" t="s">
        <v>40</v>
      </c>
      <c r="B153" s="1" t="s">
        <v>2799</v>
      </c>
      <c r="C153" s="1" t="s">
        <v>6125</v>
      </c>
      <c r="D153" s="1" t="s">
        <v>2819</v>
      </c>
      <c r="E153" s="1"/>
      <c r="F153" s="1"/>
      <c r="G153" s="1" t="s">
        <v>5832</v>
      </c>
      <c r="H153" s="1" t="s">
        <v>22</v>
      </c>
      <c r="I153" s="1"/>
      <c r="J153" s="1"/>
      <c r="K153" s="1"/>
      <c r="L153" s="1" t="b">
        <v>1</v>
      </c>
      <c r="M153" s="1" t="s">
        <v>2706</v>
      </c>
      <c r="N153" s="1" t="b">
        <v>0</v>
      </c>
      <c r="O153" s="1" t="s">
        <v>5821</v>
      </c>
      <c r="P153" s="1" t="s">
        <v>142</v>
      </c>
      <c r="Q153" s="1" t="s">
        <v>142</v>
      </c>
      <c r="R153" s="1" t="b">
        <v>1</v>
      </c>
      <c r="S153" s="1" t="b">
        <v>0</v>
      </c>
      <c r="T153" s="1">
        <v>201191367</v>
      </c>
      <c r="U153" s="1" t="s">
        <v>6125</v>
      </c>
      <c r="V153" s="1" t="b">
        <v>0</v>
      </c>
      <c r="W153" s="1" t="s">
        <v>142</v>
      </c>
      <c r="X153" s="1" t="s">
        <v>6128</v>
      </c>
      <c r="Y153" s="1" t="s">
        <v>5825</v>
      </c>
      <c r="Z153" s="1" t="s">
        <v>6127</v>
      </c>
      <c r="AA153" s="1"/>
      <c r="AB153" s="1"/>
      <c r="AC153" s="1" t="s">
        <v>1371</v>
      </c>
      <c r="AD153" s="1" t="s">
        <v>6126</v>
      </c>
      <c r="AE153" s="1">
        <v>0</v>
      </c>
      <c r="AF153" s="1" t="b">
        <v>1</v>
      </c>
      <c r="AG153" s="2" t="s">
        <v>6107</v>
      </c>
      <c r="AH153" s="1">
        <v>0</v>
      </c>
    </row>
    <row r="154" spans="1:34" x14ac:dyDescent="0.35">
      <c r="A154" s="1" t="s">
        <v>40</v>
      </c>
      <c r="B154" s="1" t="s">
        <v>2799</v>
      </c>
      <c r="C154" s="1" t="s">
        <v>6129</v>
      </c>
      <c r="D154" s="1" t="s">
        <v>2819</v>
      </c>
      <c r="E154" s="1"/>
      <c r="F154" s="1"/>
      <c r="G154" s="1" t="s">
        <v>5832</v>
      </c>
      <c r="H154" s="1" t="s">
        <v>22</v>
      </c>
      <c r="I154" s="1"/>
      <c r="J154" s="1"/>
      <c r="K154" s="1"/>
      <c r="L154" s="1" t="b">
        <v>1</v>
      </c>
      <c r="M154" s="1" t="s">
        <v>2706</v>
      </c>
      <c r="N154" s="1" t="b">
        <v>0</v>
      </c>
      <c r="O154" s="1" t="s">
        <v>5821</v>
      </c>
      <c r="P154" s="1" t="s">
        <v>142</v>
      </c>
      <c r="Q154" s="1" t="s">
        <v>142</v>
      </c>
      <c r="R154" s="1" t="b">
        <v>1</v>
      </c>
      <c r="S154" s="1" t="b">
        <v>0</v>
      </c>
      <c r="T154" s="1">
        <v>201191367</v>
      </c>
      <c r="U154" s="1" t="s">
        <v>6129</v>
      </c>
      <c r="V154" s="1" t="b">
        <v>0</v>
      </c>
      <c r="W154" s="1" t="s">
        <v>142</v>
      </c>
      <c r="X154" s="1" t="s">
        <v>6130</v>
      </c>
      <c r="Y154" s="1" t="s">
        <v>71</v>
      </c>
      <c r="Z154" s="1" t="s">
        <v>6131</v>
      </c>
      <c r="AA154" s="1" t="s">
        <v>45</v>
      </c>
      <c r="AB154" s="1" t="s">
        <v>3867</v>
      </c>
      <c r="AC154" s="1" t="s">
        <v>1371</v>
      </c>
      <c r="AD154" s="1" t="s">
        <v>6130</v>
      </c>
      <c r="AE154" s="1">
        <v>0</v>
      </c>
      <c r="AF154" s="1" t="b">
        <v>1</v>
      </c>
      <c r="AG154" s="2" t="s">
        <v>6107</v>
      </c>
      <c r="AH154" s="1">
        <v>1</v>
      </c>
    </row>
    <row r="155" spans="1:34" x14ac:dyDescent="0.35">
      <c r="A155" s="1" t="s">
        <v>40</v>
      </c>
      <c r="B155" s="1" t="s">
        <v>2799</v>
      </c>
      <c r="C155" s="1" t="s">
        <v>6129</v>
      </c>
      <c r="D155" s="1" t="s">
        <v>2819</v>
      </c>
      <c r="E155" s="1"/>
      <c r="F155" s="1"/>
      <c r="G155" s="1" t="s">
        <v>5832</v>
      </c>
      <c r="H155" s="1" t="s">
        <v>22</v>
      </c>
      <c r="I155" s="1"/>
      <c r="J155" s="1"/>
      <c r="K155" s="1"/>
      <c r="L155" s="1" t="b">
        <v>1</v>
      </c>
      <c r="M155" s="1" t="s">
        <v>2706</v>
      </c>
      <c r="N155" s="1" t="b">
        <v>0</v>
      </c>
      <c r="O155" s="1" t="s">
        <v>5821</v>
      </c>
      <c r="P155" s="1" t="s">
        <v>142</v>
      </c>
      <c r="Q155" s="1" t="s">
        <v>142</v>
      </c>
      <c r="R155" s="1" t="b">
        <v>1</v>
      </c>
      <c r="S155" s="1" t="b">
        <v>0</v>
      </c>
      <c r="T155" s="1">
        <v>201191367</v>
      </c>
      <c r="U155" s="1" t="s">
        <v>6129</v>
      </c>
      <c r="V155" s="1" t="b">
        <v>0</v>
      </c>
      <c r="W155" s="1" t="s">
        <v>142</v>
      </c>
      <c r="X155" s="1" t="s">
        <v>6132</v>
      </c>
      <c r="Y155" s="1" t="s">
        <v>5825</v>
      </c>
      <c r="Z155" s="1" t="s">
        <v>6131</v>
      </c>
      <c r="AA155" s="1" t="s">
        <v>45</v>
      </c>
      <c r="AB155" s="1" t="s">
        <v>3867</v>
      </c>
      <c r="AC155" s="1" t="s">
        <v>1371</v>
      </c>
      <c r="AD155" s="1" t="s">
        <v>6130</v>
      </c>
      <c r="AE155" s="1">
        <v>0</v>
      </c>
      <c r="AF155" s="1" t="b">
        <v>1</v>
      </c>
      <c r="AG155" s="2" t="s">
        <v>6107</v>
      </c>
      <c r="AH155" s="1">
        <v>0</v>
      </c>
    </row>
    <row r="156" spans="1:34" x14ac:dyDescent="0.35">
      <c r="A156" s="1" t="s">
        <v>40</v>
      </c>
      <c r="B156" s="1" t="s">
        <v>2799</v>
      </c>
      <c r="C156" s="1" t="s">
        <v>6133</v>
      </c>
      <c r="D156" s="1" t="s">
        <v>2819</v>
      </c>
      <c r="E156" s="1"/>
      <c r="F156" s="1"/>
      <c r="G156" s="1" t="s">
        <v>5832</v>
      </c>
      <c r="H156" s="1" t="s">
        <v>22</v>
      </c>
      <c r="I156" s="1"/>
      <c r="J156" s="1"/>
      <c r="K156" s="1"/>
      <c r="L156" s="1" t="b">
        <v>1</v>
      </c>
      <c r="M156" s="1" t="s">
        <v>2706</v>
      </c>
      <c r="N156" s="1" t="b">
        <v>0</v>
      </c>
      <c r="O156" s="1" t="s">
        <v>5821</v>
      </c>
      <c r="P156" s="1" t="s">
        <v>142</v>
      </c>
      <c r="Q156" s="1" t="s">
        <v>142</v>
      </c>
      <c r="R156" s="1" t="b">
        <v>1</v>
      </c>
      <c r="S156" s="1" t="b">
        <v>0</v>
      </c>
      <c r="T156" s="1">
        <v>201191367</v>
      </c>
      <c r="U156" s="1" t="s">
        <v>6133</v>
      </c>
      <c r="V156" s="1" t="b">
        <v>0</v>
      </c>
      <c r="W156" s="1" t="s">
        <v>142</v>
      </c>
      <c r="X156" s="1" t="s">
        <v>6134</v>
      </c>
      <c r="Y156" s="1" t="s">
        <v>71</v>
      </c>
      <c r="Z156" s="1" t="s">
        <v>6135</v>
      </c>
      <c r="AA156" s="1"/>
      <c r="AB156" s="1"/>
      <c r="AC156" s="1" t="s">
        <v>1371</v>
      </c>
      <c r="AD156" s="1" t="s">
        <v>6134</v>
      </c>
      <c r="AE156" s="1">
        <v>0</v>
      </c>
      <c r="AF156" s="1" t="b">
        <v>1</v>
      </c>
      <c r="AG156" s="2" t="s">
        <v>6107</v>
      </c>
      <c r="AH156" s="1">
        <v>1</v>
      </c>
    </row>
    <row r="157" spans="1:34" x14ac:dyDescent="0.35">
      <c r="A157" s="1" t="s">
        <v>40</v>
      </c>
      <c r="B157" s="1" t="s">
        <v>2799</v>
      </c>
      <c r="C157" s="1" t="s">
        <v>6133</v>
      </c>
      <c r="D157" s="1" t="s">
        <v>2819</v>
      </c>
      <c r="E157" s="1"/>
      <c r="F157" s="1"/>
      <c r="G157" s="1" t="s">
        <v>5832</v>
      </c>
      <c r="H157" s="1" t="s">
        <v>22</v>
      </c>
      <c r="I157" s="1"/>
      <c r="J157" s="1"/>
      <c r="K157" s="1"/>
      <c r="L157" s="1" t="b">
        <v>1</v>
      </c>
      <c r="M157" s="1" t="s">
        <v>2706</v>
      </c>
      <c r="N157" s="1" t="b">
        <v>0</v>
      </c>
      <c r="O157" s="1" t="s">
        <v>5821</v>
      </c>
      <c r="P157" s="1" t="s">
        <v>142</v>
      </c>
      <c r="Q157" s="1" t="s">
        <v>142</v>
      </c>
      <c r="R157" s="1" t="b">
        <v>1</v>
      </c>
      <c r="S157" s="1" t="b">
        <v>0</v>
      </c>
      <c r="T157" s="1">
        <v>201191367</v>
      </c>
      <c r="U157" s="1" t="s">
        <v>6133</v>
      </c>
      <c r="V157" s="1" t="b">
        <v>0</v>
      </c>
      <c r="W157" s="1" t="s">
        <v>142</v>
      </c>
      <c r="X157" s="1" t="s">
        <v>6136</v>
      </c>
      <c r="Y157" s="1" t="s">
        <v>5825</v>
      </c>
      <c r="Z157" s="1" t="s">
        <v>6135</v>
      </c>
      <c r="AA157" s="1"/>
      <c r="AB157" s="1"/>
      <c r="AC157" s="1" t="s">
        <v>1371</v>
      </c>
      <c r="AD157" s="1" t="s">
        <v>6134</v>
      </c>
      <c r="AE157" s="1">
        <v>0</v>
      </c>
      <c r="AF157" s="1" t="b">
        <v>1</v>
      </c>
      <c r="AG157" s="2" t="s">
        <v>6107</v>
      </c>
      <c r="AH157" s="1">
        <v>0</v>
      </c>
    </row>
    <row r="158" spans="1:34" x14ac:dyDescent="0.35">
      <c r="A158" s="1" t="s">
        <v>40</v>
      </c>
      <c r="B158" s="1" t="s">
        <v>2799</v>
      </c>
      <c r="C158" s="1" t="s">
        <v>6137</v>
      </c>
      <c r="D158" s="1" t="s">
        <v>2819</v>
      </c>
      <c r="E158" s="1"/>
      <c r="F158" s="1"/>
      <c r="G158" s="1" t="s">
        <v>5832</v>
      </c>
      <c r="H158" s="1" t="s">
        <v>22</v>
      </c>
      <c r="I158" s="1"/>
      <c r="J158" s="1"/>
      <c r="K158" s="1"/>
      <c r="L158" s="1" t="b">
        <v>1</v>
      </c>
      <c r="M158" s="1" t="s">
        <v>2706</v>
      </c>
      <c r="N158" s="1" t="b">
        <v>0</v>
      </c>
      <c r="O158" s="1" t="s">
        <v>5821</v>
      </c>
      <c r="P158" s="1" t="s">
        <v>142</v>
      </c>
      <c r="Q158" s="1" t="s">
        <v>142</v>
      </c>
      <c r="R158" s="1" t="b">
        <v>1</v>
      </c>
      <c r="S158" s="1" t="b">
        <v>0</v>
      </c>
      <c r="T158" s="1">
        <v>201191367</v>
      </c>
      <c r="U158" s="1" t="s">
        <v>6137</v>
      </c>
      <c r="V158" s="1" t="b">
        <v>0</v>
      </c>
      <c r="W158" s="1" t="s">
        <v>142</v>
      </c>
      <c r="X158" s="1" t="s">
        <v>6138</v>
      </c>
      <c r="Y158" s="1" t="s">
        <v>71</v>
      </c>
      <c r="Z158" s="1" t="s">
        <v>6139</v>
      </c>
      <c r="AA158" s="1"/>
      <c r="AB158" s="1"/>
      <c r="AC158" s="1" t="s">
        <v>1371</v>
      </c>
      <c r="AD158" s="1" t="s">
        <v>6138</v>
      </c>
      <c r="AE158" s="1">
        <v>0</v>
      </c>
      <c r="AF158" s="1" t="b">
        <v>1</v>
      </c>
      <c r="AG158" s="2" t="s">
        <v>6107</v>
      </c>
      <c r="AH158" s="1">
        <v>1</v>
      </c>
    </row>
    <row r="159" spans="1:34" x14ac:dyDescent="0.35">
      <c r="A159" s="1" t="s">
        <v>40</v>
      </c>
      <c r="B159" s="1" t="s">
        <v>2799</v>
      </c>
      <c r="C159" s="1" t="s">
        <v>6137</v>
      </c>
      <c r="D159" s="1" t="s">
        <v>2819</v>
      </c>
      <c r="E159" s="1"/>
      <c r="F159" s="1"/>
      <c r="G159" s="1" t="s">
        <v>5832</v>
      </c>
      <c r="H159" s="1" t="s">
        <v>22</v>
      </c>
      <c r="I159" s="1"/>
      <c r="J159" s="1"/>
      <c r="K159" s="1"/>
      <c r="L159" s="1" t="b">
        <v>1</v>
      </c>
      <c r="M159" s="1" t="s">
        <v>2706</v>
      </c>
      <c r="N159" s="1" t="b">
        <v>0</v>
      </c>
      <c r="O159" s="1" t="s">
        <v>5821</v>
      </c>
      <c r="P159" s="1" t="s">
        <v>142</v>
      </c>
      <c r="Q159" s="1" t="s">
        <v>142</v>
      </c>
      <c r="R159" s="1" t="b">
        <v>1</v>
      </c>
      <c r="S159" s="1" t="b">
        <v>0</v>
      </c>
      <c r="T159" s="1">
        <v>201191367</v>
      </c>
      <c r="U159" s="1" t="s">
        <v>6137</v>
      </c>
      <c r="V159" s="1" t="b">
        <v>0</v>
      </c>
      <c r="W159" s="1" t="s">
        <v>142</v>
      </c>
      <c r="X159" s="1" t="s">
        <v>6140</v>
      </c>
      <c r="Y159" s="1" t="s">
        <v>5825</v>
      </c>
      <c r="Z159" s="1" t="s">
        <v>6139</v>
      </c>
      <c r="AA159" s="1"/>
      <c r="AB159" s="1"/>
      <c r="AC159" s="1" t="s">
        <v>1371</v>
      </c>
      <c r="AD159" s="1" t="s">
        <v>6138</v>
      </c>
      <c r="AE159" s="1">
        <v>0</v>
      </c>
      <c r="AF159" s="1" t="b">
        <v>1</v>
      </c>
      <c r="AG159" s="2" t="s">
        <v>6107</v>
      </c>
      <c r="AH159" s="1">
        <v>0</v>
      </c>
    </row>
    <row r="160" spans="1:34" x14ac:dyDescent="0.35">
      <c r="A160" s="1" t="s">
        <v>40</v>
      </c>
      <c r="B160" s="1" t="s">
        <v>2799</v>
      </c>
      <c r="C160" s="1" t="s">
        <v>6141</v>
      </c>
      <c r="D160" s="1" t="s">
        <v>2819</v>
      </c>
      <c r="E160" s="1"/>
      <c r="F160" s="1"/>
      <c r="G160" s="1" t="s">
        <v>5832</v>
      </c>
      <c r="H160" s="1" t="s">
        <v>22</v>
      </c>
      <c r="I160" s="1"/>
      <c r="J160" s="1"/>
      <c r="K160" s="1"/>
      <c r="L160" s="1" t="b">
        <v>1</v>
      </c>
      <c r="M160" s="1" t="s">
        <v>2706</v>
      </c>
      <c r="N160" s="1" t="b">
        <v>0</v>
      </c>
      <c r="O160" s="1" t="s">
        <v>5821</v>
      </c>
      <c r="P160" s="1" t="s">
        <v>142</v>
      </c>
      <c r="Q160" s="1" t="s">
        <v>142</v>
      </c>
      <c r="R160" s="1" t="b">
        <v>1</v>
      </c>
      <c r="S160" s="1" t="b">
        <v>0</v>
      </c>
      <c r="T160" s="1">
        <v>201191367</v>
      </c>
      <c r="U160" s="1" t="s">
        <v>6141</v>
      </c>
      <c r="V160" s="1" t="b">
        <v>0</v>
      </c>
      <c r="W160" s="1" t="s">
        <v>142</v>
      </c>
      <c r="X160" s="1" t="s">
        <v>6142</v>
      </c>
      <c r="Y160" s="1" t="s">
        <v>71</v>
      </c>
      <c r="Z160" s="1" t="s">
        <v>6143</v>
      </c>
      <c r="AA160" s="1"/>
      <c r="AB160" s="1"/>
      <c r="AC160" s="1" t="s">
        <v>1371</v>
      </c>
      <c r="AD160" s="1" t="s">
        <v>6142</v>
      </c>
      <c r="AE160" s="1">
        <v>0</v>
      </c>
      <c r="AF160" s="1" t="b">
        <v>1</v>
      </c>
      <c r="AG160" s="2" t="s">
        <v>6107</v>
      </c>
      <c r="AH160" s="1">
        <v>1</v>
      </c>
    </row>
    <row r="161" spans="1:34" x14ac:dyDescent="0.35">
      <c r="A161" s="1" t="s">
        <v>40</v>
      </c>
      <c r="B161" s="1" t="s">
        <v>2799</v>
      </c>
      <c r="C161" s="1" t="s">
        <v>6141</v>
      </c>
      <c r="D161" s="1" t="s">
        <v>2819</v>
      </c>
      <c r="E161" s="1"/>
      <c r="F161" s="1"/>
      <c r="G161" s="1" t="s">
        <v>5832</v>
      </c>
      <c r="H161" s="1" t="s">
        <v>22</v>
      </c>
      <c r="I161" s="1"/>
      <c r="J161" s="1"/>
      <c r="K161" s="1"/>
      <c r="L161" s="1" t="b">
        <v>1</v>
      </c>
      <c r="M161" s="1" t="s">
        <v>2706</v>
      </c>
      <c r="N161" s="1" t="b">
        <v>0</v>
      </c>
      <c r="O161" s="1" t="s">
        <v>5821</v>
      </c>
      <c r="P161" s="1" t="s">
        <v>142</v>
      </c>
      <c r="Q161" s="1" t="s">
        <v>142</v>
      </c>
      <c r="R161" s="1" t="b">
        <v>1</v>
      </c>
      <c r="S161" s="1" t="b">
        <v>0</v>
      </c>
      <c r="T161" s="1">
        <v>201191367</v>
      </c>
      <c r="U161" s="1" t="s">
        <v>6141</v>
      </c>
      <c r="V161" s="1" t="b">
        <v>0</v>
      </c>
      <c r="W161" s="1" t="s">
        <v>142</v>
      </c>
      <c r="X161" s="1" t="s">
        <v>6144</v>
      </c>
      <c r="Y161" s="1" t="s">
        <v>5825</v>
      </c>
      <c r="Z161" s="1" t="s">
        <v>6143</v>
      </c>
      <c r="AA161" s="1"/>
      <c r="AB161" s="1"/>
      <c r="AC161" s="1" t="s">
        <v>1371</v>
      </c>
      <c r="AD161" s="1" t="s">
        <v>6142</v>
      </c>
      <c r="AE161" s="1">
        <v>0</v>
      </c>
      <c r="AF161" s="1" t="b">
        <v>1</v>
      </c>
      <c r="AG161" s="2" t="s">
        <v>6107</v>
      </c>
      <c r="AH161" s="1">
        <v>0</v>
      </c>
    </row>
    <row r="162" spans="1:34" x14ac:dyDescent="0.35">
      <c r="A162" s="1" t="s">
        <v>40</v>
      </c>
      <c r="B162" s="1" t="s">
        <v>2799</v>
      </c>
      <c r="C162" s="1" t="s">
        <v>6145</v>
      </c>
      <c r="D162" s="1" t="s">
        <v>2819</v>
      </c>
      <c r="E162" s="1"/>
      <c r="F162" s="1"/>
      <c r="G162" s="1" t="s">
        <v>5832</v>
      </c>
      <c r="H162" s="1" t="s">
        <v>22</v>
      </c>
      <c r="I162" s="1"/>
      <c r="J162" s="1"/>
      <c r="K162" s="1"/>
      <c r="L162" s="1" t="b">
        <v>1</v>
      </c>
      <c r="M162" s="1" t="s">
        <v>2706</v>
      </c>
      <c r="N162" s="1" t="b">
        <v>0</v>
      </c>
      <c r="O162" s="1" t="s">
        <v>5821</v>
      </c>
      <c r="P162" s="1" t="s">
        <v>142</v>
      </c>
      <c r="Q162" s="1" t="s">
        <v>142</v>
      </c>
      <c r="R162" s="1" t="b">
        <v>1</v>
      </c>
      <c r="S162" s="1" t="b">
        <v>0</v>
      </c>
      <c r="T162" s="1">
        <v>201191367</v>
      </c>
      <c r="U162" s="1" t="s">
        <v>6145</v>
      </c>
      <c r="V162" s="1" t="b">
        <v>0</v>
      </c>
      <c r="W162" s="1" t="s">
        <v>142</v>
      </c>
      <c r="X162" s="1" t="s">
        <v>6146</v>
      </c>
      <c r="Y162" s="1" t="s">
        <v>71</v>
      </c>
      <c r="Z162" s="1" t="s">
        <v>6147</v>
      </c>
      <c r="AA162" s="1"/>
      <c r="AB162" s="1"/>
      <c r="AC162" s="1" t="s">
        <v>1371</v>
      </c>
      <c r="AD162" s="1" t="s">
        <v>6146</v>
      </c>
      <c r="AE162" s="1">
        <v>0</v>
      </c>
      <c r="AF162" s="1" t="b">
        <v>1</v>
      </c>
      <c r="AG162" s="2" t="s">
        <v>6107</v>
      </c>
      <c r="AH162" s="1">
        <v>1</v>
      </c>
    </row>
    <row r="163" spans="1:34" x14ac:dyDescent="0.35">
      <c r="A163" s="1" t="s">
        <v>40</v>
      </c>
      <c r="B163" s="1" t="s">
        <v>2799</v>
      </c>
      <c r="C163" s="1" t="s">
        <v>6145</v>
      </c>
      <c r="D163" s="1" t="s">
        <v>2819</v>
      </c>
      <c r="E163" s="1"/>
      <c r="F163" s="1"/>
      <c r="G163" s="1" t="s">
        <v>5832</v>
      </c>
      <c r="H163" s="1" t="s">
        <v>22</v>
      </c>
      <c r="I163" s="1"/>
      <c r="J163" s="1"/>
      <c r="K163" s="1"/>
      <c r="L163" s="1" t="b">
        <v>1</v>
      </c>
      <c r="M163" s="1" t="s">
        <v>2706</v>
      </c>
      <c r="N163" s="1" t="b">
        <v>0</v>
      </c>
      <c r="O163" s="1" t="s">
        <v>5821</v>
      </c>
      <c r="P163" s="1" t="s">
        <v>142</v>
      </c>
      <c r="Q163" s="1" t="s">
        <v>142</v>
      </c>
      <c r="R163" s="1" t="b">
        <v>1</v>
      </c>
      <c r="S163" s="1" t="b">
        <v>0</v>
      </c>
      <c r="T163" s="1">
        <v>201191367</v>
      </c>
      <c r="U163" s="1" t="s">
        <v>6145</v>
      </c>
      <c r="V163" s="1" t="b">
        <v>0</v>
      </c>
      <c r="W163" s="1" t="s">
        <v>142</v>
      </c>
      <c r="X163" s="1" t="s">
        <v>6148</v>
      </c>
      <c r="Y163" s="1" t="s">
        <v>5825</v>
      </c>
      <c r="Z163" s="1" t="s">
        <v>6147</v>
      </c>
      <c r="AA163" s="1"/>
      <c r="AB163" s="1"/>
      <c r="AC163" s="1" t="s">
        <v>1371</v>
      </c>
      <c r="AD163" s="1" t="s">
        <v>6146</v>
      </c>
      <c r="AE163" s="1">
        <v>0</v>
      </c>
      <c r="AF163" s="1" t="b">
        <v>1</v>
      </c>
      <c r="AG163" s="2" t="s">
        <v>6107</v>
      </c>
      <c r="AH163" s="1">
        <v>0</v>
      </c>
    </row>
    <row r="164" spans="1:34" x14ac:dyDescent="0.35">
      <c r="A164" s="1" t="s">
        <v>40</v>
      </c>
      <c r="B164" s="1" t="s">
        <v>2799</v>
      </c>
      <c r="C164" s="1" t="s">
        <v>6149</v>
      </c>
      <c r="D164" s="1" t="s">
        <v>2819</v>
      </c>
      <c r="E164" s="1"/>
      <c r="F164" s="1"/>
      <c r="G164" s="1" t="s">
        <v>5832</v>
      </c>
      <c r="H164" s="1" t="s">
        <v>22</v>
      </c>
      <c r="I164" s="1"/>
      <c r="J164" s="1"/>
      <c r="K164" s="1"/>
      <c r="L164" s="1" t="b">
        <v>1</v>
      </c>
      <c r="M164" s="1" t="s">
        <v>2706</v>
      </c>
      <c r="N164" s="1" t="b">
        <v>0</v>
      </c>
      <c r="O164" s="1" t="s">
        <v>5821</v>
      </c>
      <c r="P164" s="1" t="s">
        <v>142</v>
      </c>
      <c r="Q164" s="1" t="s">
        <v>142</v>
      </c>
      <c r="R164" s="1" t="b">
        <v>1</v>
      </c>
      <c r="S164" s="1" t="b">
        <v>0</v>
      </c>
      <c r="T164" s="1">
        <v>201191367</v>
      </c>
      <c r="U164" s="1" t="s">
        <v>6149</v>
      </c>
      <c r="V164" s="1" t="b">
        <v>0</v>
      </c>
      <c r="W164" s="1" t="s">
        <v>142</v>
      </c>
      <c r="X164" s="1" t="s">
        <v>6150</v>
      </c>
      <c r="Y164" s="1" t="s">
        <v>71</v>
      </c>
      <c r="Z164" s="1" t="s">
        <v>6151</v>
      </c>
      <c r="AA164" s="1"/>
      <c r="AB164" s="1"/>
      <c r="AC164" s="1" t="s">
        <v>1371</v>
      </c>
      <c r="AD164" s="1" t="s">
        <v>6150</v>
      </c>
      <c r="AE164" s="1">
        <v>0</v>
      </c>
      <c r="AF164" s="1" t="b">
        <v>1</v>
      </c>
      <c r="AG164" s="2" t="s">
        <v>6107</v>
      </c>
      <c r="AH164" s="1">
        <v>1</v>
      </c>
    </row>
    <row r="165" spans="1:34" x14ac:dyDescent="0.35">
      <c r="A165" s="1" t="s">
        <v>40</v>
      </c>
      <c r="B165" s="1" t="s">
        <v>2799</v>
      </c>
      <c r="C165" s="1" t="s">
        <v>6149</v>
      </c>
      <c r="D165" s="1" t="s">
        <v>2819</v>
      </c>
      <c r="E165" s="1"/>
      <c r="F165" s="1"/>
      <c r="G165" s="1" t="s">
        <v>5832</v>
      </c>
      <c r="H165" s="1" t="s">
        <v>22</v>
      </c>
      <c r="I165" s="1"/>
      <c r="J165" s="1"/>
      <c r="K165" s="1"/>
      <c r="L165" s="1" t="b">
        <v>1</v>
      </c>
      <c r="M165" s="1" t="s">
        <v>2706</v>
      </c>
      <c r="N165" s="1" t="b">
        <v>0</v>
      </c>
      <c r="O165" s="1" t="s">
        <v>5821</v>
      </c>
      <c r="P165" s="1" t="s">
        <v>142</v>
      </c>
      <c r="Q165" s="1" t="s">
        <v>142</v>
      </c>
      <c r="R165" s="1" t="b">
        <v>1</v>
      </c>
      <c r="S165" s="1" t="b">
        <v>0</v>
      </c>
      <c r="T165" s="1">
        <v>201191367</v>
      </c>
      <c r="U165" s="1" t="s">
        <v>6149</v>
      </c>
      <c r="V165" s="1" t="b">
        <v>0</v>
      </c>
      <c r="W165" s="1" t="s">
        <v>142</v>
      </c>
      <c r="X165" s="1" t="s">
        <v>6152</v>
      </c>
      <c r="Y165" s="1" t="s">
        <v>5825</v>
      </c>
      <c r="Z165" s="1" t="s">
        <v>6151</v>
      </c>
      <c r="AA165" s="1"/>
      <c r="AB165" s="1"/>
      <c r="AC165" s="1" t="s">
        <v>1371</v>
      </c>
      <c r="AD165" s="1" t="s">
        <v>6150</v>
      </c>
      <c r="AE165" s="1">
        <v>0</v>
      </c>
      <c r="AF165" s="1" t="b">
        <v>1</v>
      </c>
      <c r="AG165" s="2" t="s">
        <v>6107</v>
      </c>
      <c r="AH165" s="1">
        <v>0</v>
      </c>
    </row>
    <row r="166" spans="1:34" x14ac:dyDescent="0.35">
      <c r="A166" s="1" t="s">
        <v>40</v>
      </c>
      <c r="B166" s="1" t="s">
        <v>2799</v>
      </c>
      <c r="C166" s="1" t="s">
        <v>6153</v>
      </c>
      <c r="D166" s="1" t="s">
        <v>2819</v>
      </c>
      <c r="E166" s="1"/>
      <c r="F166" s="1"/>
      <c r="G166" s="1" t="s">
        <v>5832</v>
      </c>
      <c r="H166" s="1" t="s">
        <v>22</v>
      </c>
      <c r="I166" s="1"/>
      <c r="J166" s="1"/>
      <c r="K166" s="1"/>
      <c r="L166" s="1" t="b">
        <v>1</v>
      </c>
      <c r="M166" s="1" t="s">
        <v>2706</v>
      </c>
      <c r="N166" s="1" t="b">
        <v>0</v>
      </c>
      <c r="O166" s="1" t="s">
        <v>5821</v>
      </c>
      <c r="P166" s="1" t="s">
        <v>142</v>
      </c>
      <c r="Q166" s="1" t="s">
        <v>142</v>
      </c>
      <c r="R166" s="1" t="b">
        <v>1</v>
      </c>
      <c r="S166" s="1" t="b">
        <v>0</v>
      </c>
      <c r="T166" s="1">
        <v>201191367</v>
      </c>
      <c r="U166" s="1" t="s">
        <v>6153</v>
      </c>
      <c r="V166" s="1" t="b">
        <v>0</v>
      </c>
      <c r="W166" s="1" t="s">
        <v>142</v>
      </c>
      <c r="X166" s="1" t="s">
        <v>6154</v>
      </c>
      <c r="Y166" s="1" t="s">
        <v>71</v>
      </c>
      <c r="Z166" s="1" t="s">
        <v>6155</v>
      </c>
      <c r="AA166" s="1"/>
      <c r="AB166" s="1"/>
      <c r="AC166" s="1" t="s">
        <v>1371</v>
      </c>
      <c r="AD166" s="1" t="s">
        <v>6154</v>
      </c>
      <c r="AE166" s="1">
        <v>0</v>
      </c>
      <c r="AF166" s="1" t="b">
        <v>1</v>
      </c>
      <c r="AG166" s="2" t="s">
        <v>6107</v>
      </c>
      <c r="AH166" s="1">
        <v>1</v>
      </c>
    </row>
    <row r="167" spans="1:34" x14ac:dyDescent="0.35">
      <c r="A167" s="1" t="s">
        <v>40</v>
      </c>
      <c r="B167" s="1" t="s">
        <v>2799</v>
      </c>
      <c r="C167" s="1" t="s">
        <v>6153</v>
      </c>
      <c r="D167" s="1" t="s">
        <v>2819</v>
      </c>
      <c r="E167" s="1"/>
      <c r="F167" s="1"/>
      <c r="G167" s="1" t="s">
        <v>5832</v>
      </c>
      <c r="H167" s="1" t="s">
        <v>22</v>
      </c>
      <c r="I167" s="1"/>
      <c r="J167" s="1"/>
      <c r="K167" s="1"/>
      <c r="L167" s="1" t="b">
        <v>1</v>
      </c>
      <c r="M167" s="1" t="s">
        <v>2706</v>
      </c>
      <c r="N167" s="1" t="b">
        <v>0</v>
      </c>
      <c r="O167" s="1" t="s">
        <v>5821</v>
      </c>
      <c r="P167" s="1" t="s">
        <v>142</v>
      </c>
      <c r="Q167" s="1" t="s">
        <v>142</v>
      </c>
      <c r="R167" s="1" t="b">
        <v>1</v>
      </c>
      <c r="S167" s="1" t="b">
        <v>0</v>
      </c>
      <c r="T167" s="1">
        <v>201191367</v>
      </c>
      <c r="U167" s="1" t="s">
        <v>6153</v>
      </c>
      <c r="V167" s="1" t="b">
        <v>0</v>
      </c>
      <c r="W167" s="1" t="s">
        <v>142</v>
      </c>
      <c r="X167" s="1" t="s">
        <v>6156</v>
      </c>
      <c r="Y167" s="1" t="s">
        <v>5825</v>
      </c>
      <c r="Z167" s="1" t="s">
        <v>6155</v>
      </c>
      <c r="AA167" s="1"/>
      <c r="AB167" s="1"/>
      <c r="AC167" s="1" t="s">
        <v>1371</v>
      </c>
      <c r="AD167" s="1" t="s">
        <v>6154</v>
      </c>
      <c r="AE167" s="1">
        <v>0</v>
      </c>
      <c r="AF167" s="1" t="b">
        <v>1</v>
      </c>
      <c r="AG167" s="2" t="s">
        <v>6107</v>
      </c>
      <c r="AH167" s="1">
        <v>0</v>
      </c>
    </row>
    <row r="168" spans="1:34" x14ac:dyDescent="0.35">
      <c r="A168" s="1" t="s">
        <v>40</v>
      </c>
      <c r="B168" s="1" t="s">
        <v>2799</v>
      </c>
      <c r="C168" s="1" t="s">
        <v>6157</v>
      </c>
      <c r="D168" s="1" t="s">
        <v>2819</v>
      </c>
      <c r="E168" s="1"/>
      <c r="F168" s="1"/>
      <c r="G168" s="1" t="s">
        <v>5832</v>
      </c>
      <c r="H168" s="1" t="s">
        <v>22</v>
      </c>
      <c r="I168" s="1"/>
      <c r="J168" s="1"/>
      <c r="K168" s="1"/>
      <c r="L168" s="1" t="b">
        <v>1</v>
      </c>
      <c r="M168" s="1" t="s">
        <v>2706</v>
      </c>
      <c r="N168" s="1" t="b">
        <v>0</v>
      </c>
      <c r="O168" s="1" t="s">
        <v>5821</v>
      </c>
      <c r="P168" s="1" t="s">
        <v>142</v>
      </c>
      <c r="Q168" s="1" t="s">
        <v>142</v>
      </c>
      <c r="R168" s="1" t="b">
        <v>1</v>
      </c>
      <c r="S168" s="1" t="b">
        <v>0</v>
      </c>
      <c r="T168" s="1">
        <v>201191367</v>
      </c>
      <c r="U168" s="1" t="s">
        <v>6157</v>
      </c>
      <c r="V168" s="1" t="b">
        <v>0</v>
      </c>
      <c r="W168" s="1" t="s">
        <v>142</v>
      </c>
      <c r="X168" s="1" t="s">
        <v>6158</v>
      </c>
      <c r="Y168" s="1" t="s">
        <v>71</v>
      </c>
      <c r="Z168" s="1" t="s">
        <v>6159</v>
      </c>
      <c r="AA168" s="1" t="s">
        <v>45</v>
      </c>
      <c r="AB168" s="1" t="s">
        <v>3847</v>
      </c>
      <c r="AC168" s="1" t="s">
        <v>1371</v>
      </c>
      <c r="AD168" s="1" t="s">
        <v>6158</v>
      </c>
      <c r="AE168" s="1">
        <v>0</v>
      </c>
      <c r="AF168" s="1" t="b">
        <v>1</v>
      </c>
      <c r="AG168" s="2" t="s">
        <v>6107</v>
      </c>
      <c r="AH168" s="1">
        <v>1</v>
      </c>
    </row>
    <row r="169" spans="1:34" x14ac:dyDescent="0.35">
      <c r="A169" s="1" t="s">
        <v>40</v>
      </c>
      <c r="B169" s="1" t="s">
        <v>2799</v>
      </c>
      <c r="C169" s="1" t="s">
        <v>6157</v>
      </c>
      <c r="D169" s="1" t="s">
        <v>2819</v>
      </c>
      <c r="E169" s="1"/>
      <c r="F169" s="1"/>
      <c r="G169" s="1" t="s">
        <v>5832</v>
      </c>
      <c r="H169" s="1" t="s">
        <v>22</v>
      </c>
      <c r="I169" s="1"/>
      <c r="J169" s="1"/>
      <c r="K169" s="1"/>
      <c r="L169" s="1" t="b">
        <v>1</v>
      </c>
      <c r="M169" s="1" t="s">
        <v>2706</v>
      </c>
      <c r="N169" s="1" t="b">
        <v>0</v>
      </c>
      <c r="O169" s="1" t="s">
        <v>5821</v>
      </c>
      <c r="P169" s="1" t="s">
        <v>142</v>
      </c>
      <c r="Q169" s="1" t="s">
        <v>142</v>
      </c>
      <c r="R169" s="1" t="b">
        <v>1</v>
      </c>
      <c r="S169" s="1" t="b">
        <v>0</v>
      </c>
      <c r="T169" s="1">
        <v>201191367</v>
      </c>
      <c r="U169" s="1" t="s">
        <v>6157</v>
      </c>
      <c r="V169" s="1" t="b">
        <v>0</v>
      </c>
      <c r="W169" s="1" t="s">
        <v>142</v>
      </c>
      <c r="X169" s="1" t="s">
        <v>6160</v>
      </c>
      <c r="Y169" s="1" t="s">
        <v>5825</v>
      </c>
      <c r="Z169" s="1" t="s">
        <v>6159</v>
      </c>
      <c r="AA169" s="1" t="s">
        <v>45</v>
      </c>
      <c r="AB169" s="1" t="s">
        <v>3847</v>
      </c>
      <c r="AC169" s="1" t="s">
        <v>1371</v>
      </c>
      <c r="AD169" s="1" t="s">
        <v>6158</v>
      </c>
      <c r="AE169" s="1">
        <v>0</v>
      </c>
      <c r="AF169" s="1" t="b">
        <v>1</v>
      </c>
      <c r="AG169" s="2" t="s">
        <v>6107</v>
      </c>
      <c r="AH169" s="1">
        <v>0</v>
      </c>
    </row>
    <row r="170" spans="1:34" x14ac:dyDescent="0.35">
      <c r="A170" s="1" t="s">
        <v>40</v>
      </c>
      <c r="B170" s="1" t="s">
        <v>2799</v>
      </c>
      <c r="C170" s="1" t="s">
        <v>6161</v>
      </c>
      <c r="D170" s="1" t="s">
        <v>2819</v>
      </c>
      <c r="E170" s="1"/>
      <c r="F170" s="1"/>
      <c r="G170" s="1" t="s">
        <v>5832</v>
      </c>
      <c r="H170" s="1" t="s">
        <v>22</v>
      </c>
      <c r="I170" s="1"/>
      <c r="J170" s="1"/>
      <c r="K170" s="1"/>
      <c r="L170" s="1" t="b">
        <v>1</v>
      </c>
      <c r="M170" s="1" t="s">
        <v>2706</v>
      </c>
      <c r="N170" s="1" t="b">
        <v>0</v>
      </c>
      <c r="O170" s="1" t="s">
        <v>5821</v>
      </c>
      <c r="P170" s="1" t="s">
        <v>142</v>
      </c>
      <c r="Q170" s="1" t="s">
        <v>142</v>
      </c>
      <c r="R170" s="1" t="b">
        <v>1</v>
      </c>
      <c r="S170" s="1" t="b">
        <v>0</v>
      </c>
      <c r="T170" s="1">
        <v>201191367</v>
      </c>
      <c r="U170" s="1" t="s">
        <v>6161</v>
      </c>
      <c r="V170" s="1" t="b">
        <v>0</v>
      </c>
      <c r="W170" s="1" t="s">
        <v>142</v>
      </c>
      <c r="X170" s="1" t="s">
        <v>6162</v>
      </c>
      <c r="Y170" s="1" t="s">
        <v>71</v>
      </c>
      <c r="Z170" s="1" t="s">
        <v>6163</v>
      </c>
      <c r="AA170" s="1" t="s">
        <v>45</v>
      </c>
      <c r="AB170" s="1" t="s">
        <v>3951</v>
      </c>
      <c r="AC170" s="1" t="s">
        <v>1371</v>
      </c>
      <c r="AD170" s="1" t="s">
        <v>6162</v>
      </c>
      <c r="AE170" s="1">
        <v>0</v>
      </c>
      <c r="AF170" s="1" t="b">
        <v>1</v>
      </c>
      <c r="AG170" s="2" t="s">
        <v>6107</v>
      </c>
      <c r="AH170" s="1">
        <v>1</v>
      </c>
    </row>
    <row r="171" spans="1:34" x14ac:dyDescent="0.35">
      <c r="A171" s="1" t="s">
        <v>40</v>
      </c>
      <c r="B171" s="1" t="s">
        <v>2799</v>
      </c>
      <c r="C171" s="1" t="s">
        <v>6161</v>
      </c>
      <c r="D171" s="1" t="s">
        <v>2819</v>
      </c>
      <c r="E171" s="1"/>
      <c r="F171" s="1"/>
      <c r="G171" s="1" t="s">
        <v>5832</v>
      </c>
      <c r="H171" s="1" t="s">
        <v>22</v>
      </c>
      <c r="I171" s="1"/>
      <c r="J171" s="1"/>
      <c r="K171" s="1"/>
      <c r="L171" s="1" t="b">
        <v>1</v>
      </c>
      <c r="M171" s="1" t="s">
        <v>2706</v>
      </c>
      <c r="N171" s="1" t="b">
        <v>0</v>
      </c>
      <c r="O171" s="1" t="s">
        <v>5821</v>
      </c>
      <c r="P171" s="1" t="s">
        <v>142</v>
      </c>
      <c r="Q171" s="1" t="s">
        <v>142</v>
      </c>
      <c r="R171" s="1" t="b">
        <v>1</v>
      </c>
      <c r="S171" s="1" t="b">
        <v>0</v>
      </c>
      <c r="T171" s="1">
        <v>201191367</v>
      </c>
      <c r="U171" s="1" t="s">
        <v>6161</v>
      </c>
      <c r="V171" s="1" t="b">
        <v>0</v>
      </c>
      <c r="W171" s="1" t="s">
        <v>142</v>
      </c>
      <c r="X171" s="1" t="s">
        <v>6164</v>
      </c>
      <c r="Y171" s="1" t="s">
        <v>5825</v>
      </c>
      <c r="Z171" s="1" t="s">
        <v>6163</v>
      </c>
      <c r="AA171" s="1" t="s">
        <v>45</v>
      </c>
      <c r="AB171" s="1" t="s">
        <v>3951</v>
      </c>
      <c r="AC171" s="1" t="s">
        <v>1371</v>
      </c>
      <c r="AD171" s="1" t="s">
        <v>6162</v>
      </c>
      <c r="AE171" s="1">
        <v>0</v>
      </c>
      <c r="AF171" s="1" t="b">
        <v>1</v>
      </c>
      <c r="AG171" s="2" t="s">
        <v>6107</v>
      </c>
      <c r="AH171" s="1">
        <v>0</v>
      </c>
    </row>
    <row r="172" spans="1:34" x14ac:dyDescent="0.35">
      <c r="A172" s="1" t="s">
        <v>40</v>
      </c>
      <c r="B172" s="1" t="s">
        <v>2799</v>
      </c>
      <c r="C172" s="1" t="s">
        <v>6165</v>
      </c>
      <c r="D172" s="1" t="s">
        <v>2819</v>
      </c>
      <c r="E172" s="1"/>
      <c r="F172" s="1"/>
      <c r="G172" s="1" t="s">
        <v>5832</v>
      </c>
      <c r="H172" s="1" t="s">
        <v>22</v>
      </c>
      <c r="I172" s="1"/>
      <c r="J172" s="1"/>
      <c r="K172" s="1"/>
      <c r="L172" s="1" t="b">
        <v>1</v>
      </c>
      <c r="M172" s="1" t="s">
        <v>2706</v>
      </c>
      <c r="N172" s="1" t="b">
        <v>0</v>
      </c>
      <c r="O172" s="1" t="s">
        <v>5821</v>
      </c>
      <c r="P172" s="1" t="s">
        <v>142</v>
      </c>
      <c r="Q172" s="1" t="s">
        <v>142</v>
      </c>
      <c r="R172" s="1" t="b">
        <v>1</v>
      </c>
      <c r="S172" s="1" t="b">
        <v>0</v>
      </c>
      <c r="T172" s="1">
        <v>201191367</v>
      </c>
      <c r="U172" s="1" t="s">
        <v>6165</v>
      </c>
      <c r="V172" s="1" t="b">
        <v>0</v>
      </c>
      <c r="W172" s="1" t="s">
        <v>142</v>
      </c>
      <c r="X172" s="1" t="s">
        <v>6166</v>
      </c>
      <c r="Y172" s="1" t="s">
        <v>71</v>
      </c>
      <c r="Z172" s="1" t="s">
        <v>6167</v>
      </c>
      <c r="AA172" s="1"/>
      <c r="AB172" s="1"/>
      <c r="AC172" s="1" t="s">
        <v>1371</v>
      </c>
      <c r="AD172" s="1" t="s">
        <v>6166</v>
      </c>
      <c r="AE172" s="1">
        <v>0</v>
      </c>
      <c r="AF172" s="1" t="b">
        <v>1</v>
      </c>
      <c r="AG172" s="2" t="s">
        <v>6107</v>
      </c>
      <c r="AH172" s="1">
        <v>1</v>
      </c>
    </row>
    <row r="173" spans="1:34" x14ac:dyDescent="0.35">
      <c r="A173" s="1" t="s">
        <v>40</v>
      </c>
      <c r="B173" s="1" t="s">
        <v>2799</v>
      </c>
      <c r="C173" s="1" t="s">
        <v>6165</v>
      </c>
      <c r="D173" s="1" t="s">
        <v>2819</v>
      </c>
      <c r="E173" s="1"/>
      <c r="F173" s="1"/>
      <c r="G173" s="1" t="s">
        <v>5832</v>
      </c>
      <c r="H173" s="1" t="s">
        <v>22</v>
      </c>
      <c r="I173" s="1"/>
      <c r="J173" s="1"/>
      <c r="K173" s="1"/>
      <c r="L173" s="1" t="b">
        <v>1</v>
      </c>
      <c r="M173" s="1" t="s">
        <v>2706</v>
      </c>
      <c r="N173" s="1" t="b">
        <v>0</v>
      </c>
      <c r="O173" s="1" t="s">
        <v>5821</v>
      </c>
      <c r="P173" s="1" t="s">
        <v>142</v>
      </c>
      <c r="Q173" s="1" t="s">
        <v>142</v>
      </c>
      <c r="R173" s="1" t="b">
        <v>1</v>
      </c>
      <c r="S173" s="1" t="b">
        <v>0</v>
      </c>
      <c r="T173" s="1">
        <v>201191367</v>
      </c>
      <c r="U173" s="1" t="s">
        <v>6165</v>
      </c>
      <c r="V173" s="1" t="b">
        <v>0</v>
      </c>
      <c r="W173" s="1" t="s">
        <v>142</v>
      </c>
      <c r="X173" s="1" t="s">
        <v>6168</v>
      </c>
      <c r="Y173" s="1" t="s">
        <v>5825</v>
      </c>
      <c r="Z173" s="1" t="s">
        <v>6167</v>
      </c>
      <c r="AA173" s="1"/>
      <c r="AB173" s="1"/>
      <c r="AC173" s="1" t="s">
        <v>1371</v>
      </c>
      <c r="AD173" s="1" t="s">
        <v>6166</v>
      </c>
      <c r="AE173" s="1">
        <v>0</v>
      </c>
      <c r="AF173" s="1" t="b">
        <v>1</v>
      </c>
      <c r="AG173" s="2" t="s">
        <v>6107</v>
      </c>
      <c r="AH173" s="1">
        <v>0</v>
      </c>
    </row>
    <row r="174" spans="1:34" x14ac:dyDescent="0.35">
      <c r="A174" s="1" t="s">
        <v>40</v>
      </c>
      <c r="B174" s="1" t="s">
        <v>2799</v>
      </c>
      <c r="C174" s="1" t="s">
        <v>6169</v>
      </c>
      <c r="D174" s="1" t="s">
        <v>2819</v>
      </c>
      <c r="E174" s="1"/>
      <c r="F174" s="1"/>
      <c r="G174" s="1" t="s">
        <v>5832</v>
      </c>
      <c r="H174" s="1" t="s">
        <v>22</v>
      </c>
      <c r="I174" s="1"/>
      <c r="J174" s="1"/>
      <c r="K174" s="1"/>
      <c r="L174" s="1" t="b">
        <v>1</v>
      </c>
      <c r="M174" s="1" t="s">
        <v>2706</v>
      </c>
      <c r="N174" s="1" t="b">
        <v>0</v>
      </c>
      <c r="O174" s="1" t="s">
        <v>5821</v>
      </c>
      <c r="P174" s="1" t="s">
        <v>142</v>
      </c>
      <c r="Q174" s="1" t="s">
        <v>142</v>
      </c>
      <c r="R174" s="1" t="b">
        <v>1</v>
      </c>
      <c r="S174" s="1" t="b">
        <v>0</v>
      </c>
      <c r="T174" s="1">
        <v>201191367</v>
      </c>
      <c r="U174" s="1" t="s">
        <v>6169</v>
      </c>
      <c r="V174" s="1" t="b">
        <v>0</v>
      </c>
      <c r="W174" s="1" t="s">
        <v>142</v>
      </c>
      <c r="X174" s="1" t="s">
        <v>6170</v>
      </c>
      <c r="Y174" s="1" t="s">
        <v>71</v>
      </c>
      <c r="Z174" s="1" t="s">
        <v>6171</v>
      </c>
      <c r="AA174" s="1"/>
      <c r="AB174" s="1"/>
      <c r="AC174" s="1" t="s">
        <v>1371</v>
      </c>
      <c r="AD174" s="1" t="s">
        <v>6170</v>
      </c>
      <c r="AE174" s="1">
        <v>0</v>
      </c>
      <c r="AF174" s="1" t="b">
        <v>1</v>
      </c>
      <c r="AG174" s="2" t="s">
        <v>6107</v>
      </c>
      <c r="AH174" s="1">
        <v>1</v>
      </c>
    </row>
    <row r="175" spans="1:34" x14ac:dyDescent="0.35">
      <c r="A175" s="1" t="s">
        <v>40</v>
      </c>
      <c r="B175" s="1" t="s">
        <v>2799</v>
      </c>
      <c r="C175" s="1" t="s">
        <v>6169</v>
      </c>
      <c r="D175" s="1" t="s">
        <v>2819</v>
      </c>
      <c r="E175" s="1"/>
      <c r="F175" s="1"/>
      <c r="G175" s="1" t="s">
        <v>5832</v>
      </c>
      <c r="H175" s="1" t="s">
        <v>22</v>
      </c>
      <c r="I175" s="1"/>
      <c r="J175" s="1"/>
      <c r="K175" s="1"/>
      <c r="L175" s="1" t="b">
        <v>1</v>
      </c>
      <c r="M175" s="1" t="s">
        <v>2706</v>
      </c>
      <c r="N175" s="1" t="b">
        <v>0</v>
      </c>
      <c r="O175" s="1" t="s">
        <v>5821</v>
      </c>
      <c r="P175" s="1" t="s">
        <v>142</v>
      </c>
      <c r="Q175" s="1" t="s">
        <v>142</v>
      </c>
      <c r="R175" s="1" t="b">
        <v>1</v>
      </c>
      <c r="S175" s="1" t="b">
        <v>0</v>
      </c>
      <c r="T175" s="1">
        <v>201191367</v>
      </c>
      <c r="U175" s="1" t="s">
        <v>6169</v>
      </c>
      <c r="V175" s="1" t="b">
        <v>0</v>
      </c>
      <c r="W175" s="1" t="s">
        <v>142</v>
      </c>
      <c r="X175" s="1" t="s">
        <v>6172</v>
      </c>
      <c r="Y175" s="1" t="s">
        <v>5825</v>
      </c>
      <c r="Z175" s="1" t="s">
        <v>6171</v>
      </c>
      <c r="AA175" s="1"/>
      <c r="AB175" s="1"/>
      <c r="AC175" s="1" t="s">
        <v>1371</v>
      </c>
      <c r="AD175" s="1" t="s">
        <v>6170</v>
      </c>
      <c r="AE175" s="1">
        <v>0</v>
      </c>
      <c r="AF175" s="1" t="b">
        <v>1</v>
      </c>
      <c r="AG175" s="2" t="s">
        <v>6107</v>
      </c>
      <c r="AH175" s="1">
        <v>0</v>
      </c>
    </row>
    <row r="176" spans="1:34" x14ac:dyDescent="0.35">
      <c r="A176" s="1" t="s">
        <v>40</v>
      </c>
      <c r="B176" s="1" t="s">
        <v>2799</v>
      </c>
      <c r="C176" s="1" t="s">
        <v>6173</v>
      </c>
      <c r="D176" s="1" t="s">
        <v>2819</v>
      </c>
      <c r="E176" s="1"/>
      <c r="F176" s="1"/>
      <c r="G176" s="1" t="s">
        <v>5832</v>
      </c>
      <c r="H176" s="1" t="s">
        <v>22</v>
      </c>
      <c r="I176" s="1"/>
      <c r="J176" s="1"/>
      <c r="K176" s="1"/>
      <c r="L176" s="1" t="b">
        <v>1</v>
      </c>
      <c r="M176" s="1" t="s">
        <v>2706</v>
      </c>
      <c r="N176" s="1" t="b">
        <v>0</v>
      </c>
      <c r="O176" s="1" t="s">
        <v>5821</v>
      </c>
      <c r="P176" s="1" t="s">
        <v>142</v>
      </c>
      <c r="Q176" s="1" t="s">
        <v>142</v>
      </c>
      <c r="R176" s="1" t="b">
        <v>1</v>
      </c>
      <c r="S176" s="1" t="b">
        <v>0</v>
      </c>
      <c r="T176" s="1">
        <v>201191367</v>
      </c>
      <c r="U176" s="1" t="s">
        <v>6173</v>
      </c>
      <c r="V176" s="1" t="b">
        <v>0</v>
      </c>
      <c r="W176" s="1" t="s">
        <v>142</v>
      </c>
      <c r="X176" s="1" t="s">
        <v>6174</v>
      </c>
      <c r="Y176" s="1" t="s">
        <v>71</v>
      </c>
      <c r="Z176" s="1" t="s">
        <v>6175</v>
      </c>
      <c r="AA176" s="1" t="s">
        <v>45</v>
      </c>
      <c r="AB176" s="1" t="s">
        <v>3851</v>
      </c>
      <c r="AC176" s="1" t="s">
        <v>1371</v>
      </c>
      <c r="AD176" s="1" t="s">
        <v>6174</v>
      </c>
      <c r="AE176" s="1">
        <v>0</v>
      </c>
      <c r="AF176" s="1" t="b">
        <v>1</v>
      </c>
      <c r="AG176" s="2" t="s">
        <v>6107</v>
      </c>
      <c r="AH176" s="1">
        <v>1</v>
      </c>
    </row>
    <row r="177" spans="1:34" x14ac:dyDescent="0.35">
      <c r="A177" s="1" t="s">
        <v>40</v>
      </c>
      <c r="B177" s="1" t="s">
        <v>2799</v>
      </c>
      <c r="C177" s="1" t="s">
        <v>6173</v>
      </c>
      <c r="D177" s="1" t="s">
        <v>2819</v>
      </c>
      <c r="E177" s="1"/>
      <c r="F177" s="1"/>
      <c r="G177" s="1" t="s">
        <v>5832</v>
      </c>
      <c r="H177" s="1" t="s">
        <v>22</v>
      </c>
      <c r="I177" s="1"/>
      <c r="J177" s="1"/>
      <c r="K177" s="1"/>
      <c r="L177" s="1" t="b">
        <v>1</v>
      </c>
      <c r="M177" s="1" t="s">
        <v>2706</v>
      </c>
      <c r="N177" s="1" t="b">
        <v>0</v>
      </c>
      <c r="O177" s="1" t="s">
        <v>5821</v>
      </c>
      <c r="P177" s="1" t="s">
        <v>142</v>
      </c>
      <c r="Q177" s="1" t="s">
        <v>142</v>
      </c>
      <c r="R177" s="1" t="b">
        <v>1</v>
      </c>
      <c r="S177" s="1" t="b">
        <v>0</v>
      </c>
      <c r="T177" s="1">
        <v>201191367</v>
      </c>
      <c r="U177" s="1" t="s">
        <v>6173</v>
      </c>
      <c r="V177" s="1" t="b">
        <v>0</v>
      </c>
      <c r="W177" s="1" t="s">
        <v>142</v>
      </c>
      <c r="X177" s="1" t="s">
        <v>6176</v>
      </c>
      <c r="Y177" s="1" t="s">
        <v>5825</v>
      </c>
      <c r="Z177" s="1" t="s">
        <v>6175</v>
      </c>
      <c r="AA177" s="1" t="s">
        <v>45</v>
      </c>
      <c r="AB177" s="1" t="s">
        <v>3851</v>
      </c>
      <c r="AC177" s="1" t="s">
        <v>1371</v>
      </c>
      <c r="AD177" s="1" t="s">
        <v>6174</v>
      </c>
      <c r="AE177" s="1">
        <v>0</v>
      </c>
      <c r="AF177" s="1" t="b">
        <v>1</v>
      </c>
      <c r="AG177" s="2" t="s">
        <v>6107</v>
      </c>
      <c r="AH177" s="1">
        <v>0</v>
      </c>
    </row>
    <row r="178" spans="1:34" x14ac:dyDescent="0.35">
      <c r="A178" s="1" t="s">
        <v>40</v>
      </c>
      <c r="B178" s="1" t="s">
        <v>2799</v>
      </c>
      <c r="C178" s="1" t="s">
        <v>6177</v>
      </c>
      <c r="D178" s="1" t="s">
        <v>2819</v>
      </c>
      <c r="E178" s="1"/>
      <c r="F178" s="1"/>
      <c r="G178" s="1" t="s">
        <v>5832</v>
      </c>
      <c r="H178" s="1" t="s">
        <v>22</v>
      </c>
      <c r="I178" s="1"/>
      <c r="J178" s="1"/>
      <c r="K178" s="1"/>
      <c r="L178" s="1" t="b">
        <v>1</v>
      </c>
      <c r="M178" s="1" t="s">
        <v>2706</v>
      </c>
      <c r="N178" s="1" t="b">
        <v>0</v>
      </c>
      <c r="O178" s="1" t="s">
        <v>5821</v>
      </c>
      <c r="P178" s="1" t="s">
        <v>142</v>
      </c>
      <c r="Q178" s="1" t="s">
        <v>142</v>
      </c>
      <c r="R178" s="1" t="b">
        <v>1</v>
      </c>
      <c r="S178" s="1" t="b">
        <v>0</v>
      </c>
      <c r="T178" s="1">
        <v>201191367</v>
      </c>
      <c r="U178" s="1" t="s">
        <v>6177</v>
      </c>
      <c r="V178" s="1" t="b">
        <v>0</v>
      </c>
      <c r="W178" s="1" t="s">
        <v>142</v>
      </c>
      <c r="X178" s="1" t="s">
        <v>6178</v>
      </c>
      <c r="Y178" s="1" t="s">
        <v>71</v>
      </c>
      <c r="Z178" s="1" t="s">
        <v>6179</v>
      </c>
      <c r="AA178" s="1"/>
      <c r="AB178" s="1"/>
      <c r="AC178" s="1" t="s">
        <v>1371</v>
      </c>
      <c r="AD178" s="1" t="s">
        <v>6178</v>
      </c>
      <c r="AE178" s="1">
        <v>0</v>
      </c>
      <c r="AF178" s="1" t="b">
        <v>1</v>
      </c>
      <c r="AG178" s="2" t="s">
        <v>6107</v>
      </c>
      <c r="AH178" s="1">
        <v>1</v>
      </c>
    </row>
    <row r="179" spans="1:34" x14ac:dyDescent="0.35">
      <c r="A179" s="1" t="s">
        <v>40</v>
      </c>
      <c r="B179" s="1" t="s">
        <v>2799</v>
      </c>
      <c r="C179" s="1" t="s">
        <v>6177</v>
      </c>
      <c r="D179" s="1" t="s">
        <v>2819</v>
      </c>
      <c r="E179" s="1"/>
      <c r="F179" s="1"/>
      <c r="G179" s="1" t="s">
        <v>5832</v>
      </c>
      <c r="H179" s="1" t="s">
        <v>22</v>
      </c>
      <c r="I179" s="1"/>
      <c r="J179" s="1"/>
      <c r="K179" s="1"/>
      <c r="L179" s="1" t="b">
        <v>1</v>
      </c>
      <c r="M179" s="1" t="s">
        <v>2706</v>
      </c>
      <c r="N179" s="1" t="b">
        <v>0</v>
      </c>
      <c r="O179" s="1" t="s">
        <v>5821</v>
      </c>
      <c r="P179" s="1" t="s">
        <v>142</v>
      </c>
      <c r="Q179" s="1" t="s">
        <v>142</v>
      </c>
      <c r="R179" s="1" t="b">
        <v>1</v>
      </c>
      <c r="S179" s="1" t="b">
        <v>0</v>
      </c>
      <c r="T179" s="1">
        <v>201191367</v>
      </c>
      <c r="U179" s="1" t="s">
        <v>6177</v>
      </c>
      <c r="V179" s="1" t="b">
        <v>0</v>
      </c>
      <c r="W179" s="1" t="s">
        <v>142</v>
      </c>
      <c r="X179" s="1" t="s">
        <v>6180</v>
      </c>
      <c r="Y179" s="1" t="s">
        <v>5825</v>
      </c>
      <c r="Z179" s="1" t="s">
        <v>6179</v>
      </c>
      <c r="AA179" s="1"/>
      <c r="AB179" s="1"/>
      <c r="AC179" s="1" t="s">
        <v>1371</v>
      </c>
      <c r="AD179" s="1" t="s">
        <v>6178</v>
      </c>
      <c r="AE179" s="1">
        <v>0</v>
      </c>
      <c r="AF179" s="1" t="b">
        <v>1</v>
      </c>
      <c r="AG179" s="2" t="s">
        <v>6107</v>
      </c>
      <c r="AH179" s="1">
        <v>0</v>
      </c>
    </row>
    <row r="180" spans="1:34" x14ac:dyDescent="0.35">
      <c r="A180" s="1" t="s">
        <v>40</v>
      </c>
      <c r="B180" s="1" t="s">
        <v>2799</v>
      </c>
      <c r="C180" s="1" t="s">
        <v>6181</v>
      </c>
      <c r="D180" s="1" t="s">
        <v>6066</v>
      </c>
      <c r="E180" s="1"/>
      <c r="F180" s="1"/>
      <c r="G180" s="1" t="s">
        <v>5832</v>
      </c>
      <c r="H180" s="1" t="s">
        <v>22</v>
      </c>
      <c r="I180" s="1"/>
      <c r="J180" s="1"/>
      <c r="K180" s="1"/>
      <c r="L180" s="1" t="b">
        <v>1</v>
      </c>
      <c r="M180" s="1" t="s">
        <v>2706</v>
      </c>
      <c r="N180" s="1" t="b">
        <v>0</v>
      </c>
      <c r="O180" s="1" t="s">
        <v>5821</v>
      </c>
      <c r="P180" s="1" t="s">
        <v>142</v>
      </c>
      <c r="Q180" s="1" t="s">
        <v>142</v>
      </c>
      <c r="R180" s="1" t="b">
        <v>1</v>
      </c>
      <c r="S180" s="1" t="b">
        <v>0</v>
      </c>
      <c r="T180" s="1">
        <v>201191367</v>
      </c>
      <c r="U180" s="1" t="s">
        <v>6181</v>
      </c>
      <c r="V180" s="1" t="b">
        <v>0</v>
      </c>
      <c r="W180" s="1" t="s">
        <v>142</v>
      </c>
      <c r="X180" s="1" t="s">
        <v>6182</v>
      </c>
      <c r="Y180" s="1" t="s">
        <v>71</v>
      </c>
      <c r="Z180" s="1" t="s">
        <v>6183</v>
      </c>
      <c r="AA180" s="1"/>
      <c r="AB180" s="1"/>
      <c r="AC180" s="1" t="s">
        <v>1371</v>
      </c>
      <c r="AD180" s="1" t="s">
        <v>6182</v>
      </c>
      <c r="AE180" s="1">
        <v>0</v>
      </c>
      <c r="AF180" s="1" t="b">
        <v>1</v>
      </c>
      <c r="AG180" s="2" t="s">
        <v>6107</v>
      </c>
      <c r="AH180" s="1">
        <v>1</v>
      </c>
    </row>
    <row r="181" spans="1:34" x14ac:dyDescent="0.35">
      <c r="A181" s="1" t="s">
        <v>40</v>
      </c>
      <c r="B181" s="1" t="s">
        <v>2799</v>
      </c>
      <c r="C181" s="1" t="s">
        <v>6181</v>
      </c>
      <c r="D181" s="1" t="s">
        <v>6066</v>
      </c>
      <c r="E181" s="1"/>
      <c r="F181" s="1"/>
      <c r="G181" s="1" t="s">
        <v>5832</v>
      </c>
      <c r="H181" s="1" t="s">
        <v>22</v>
      </c>
      <c r="I181" s="1"/>
      <c r="J181" s="1"/>
      <c r="K181" s="1"/>
      <c r="L181" s="1" t="b">
        <v>1</v>
      </c>
      <c r="M181" s="1" t="s">
        <v>2706</v>
      </c>
      <c r="N181" s="1" t="b">
        <v>0</v>
      </c>
      <c r="O181" s="1" t="s">
        <v>5821</v>
      </c>
      <c r="P181" s="1" t="s">
        <v>142</v>
      </c>
      <c r="Q181" s="1" t="s">
        <v>142</v>
      </c>
      <c r="R181" s="1" t="b">
        <v>1</v>
      </c>
      <c r="S181" s="1" t="b">
        <v>0</v>
      </c>
      <c r="T181" s="1">
        <v>201191367</v>
      </c>
      <c r="U181" s="1" t="s">
        <v>6181</v>
      </c>
      <c r="V181" s="1" t="b">
        <v>0</v>
      </c>
      <c r="W181" s="1" t="s">
        <v>142</v>
      </c>
      <c r="X181" s="1" t="s">
        <v>6184</v>
      </c>
      <c r="Y181" s="1" t="s">
        <v>5825</v>
      </c>
      <c r="Z181" s="1" t="s">
        <v>6183</v>
      </c>
      <c r="AA181" s="1"/>
      <c r="AB181" s="1"/>
      <c r="AC181" s="1" t="s">
        <v>1371</v>
      </c>
      <c r="AD181" s="1" t="s">
        <v>6182</v>
      </c>
      <c r="AE181" s="1">
        <v>0</v>
      </c>
      <c r="AF181" s="1" t="b">
        <v>1</v>
      </c>
      <c r="AG181" s="2" t="s">
        <v>6107</v>
      </c>
      <c r="AH181" s="1">
        <v>0</v>
      </c>
    </row>
    <row r="182" spans="1:34" x14ac:dyDescent="0.35">
      <c r="A182" s="1" t="s">
        <v>40</v>
      </c>
      <c r="B182" s="1" t="s">
        <v>2799</v>
      </c>
      <c r="C182" s="1" t="s">
        <v>6185</v>
      </c>
      <c r="D182" s="1" t="s">
        <v>2819</v>
      </c>
      <c r="E182" s="1"/>
      <c r="F182" s="1"/>
      <c r="G182" s="1" t="s">
        <v>5832</v>
      </c>
      <c r="H182" s="1" t="s">
        <v>22</v>
      </c>
      <c r="I182" s="1"/>
      <c r="J182" s="1"/>
      <c r="K182" s="1"/>
      <c r="L182" s="1" t="b">
        <v>1</v>
      </c>
      <c r="M182" s="1" t="s">
        <v>2706</v>
      </c>
      <c r="N182" s="1" t="b">
        <v>0</v>
      </c>
      <c r="O182" s="1" t="s">
        <v>5821</v>
      </c>
      <c r="P182" s="1" t="s">
        <v>142</v>
      </c>
      <c r="Q182" s="1" t="s">
        <v>142</v>
      </c>
      <c r="R182" s="1" t="b">
        <v>1</v>
      </c>
      <c r="S182" s="1" t="b">
        <v>0</v>
      </c>
      <c r="T182" s="1">
        <v>201191367</v>
      </c>
      <c r="U182" s="1" t="s">
        <v>6185</v>
      </c>
      <c r="V182" s="1" t="b">
        <v>0</v>
      </c>
      <c r="W182" s="1" t="s">
        <v>142</v>
      </c>
      <c r="X182" s="1" t="s">
        <v>6186</v>
      </c>
      <c r="Y182" s="1" t="s">
        <v>71</v>
      </c>
      <c r="Z182" s="1" t="s">
        <v>6187</v>
      </c>
      <c r="AA182" s="1"/>
      <c r="AB182" s="1"/>
      <c r="AC182" s="1" t="s">
        <v>1371</v>
      </c>
      <c r="AD182" s="1" t="s">
        <v>6186</v>
      </c>
      <c r="AE182" s="1">
        <v>0</v>
      </c>
      <c r="AF182" s="1" t="b">
        <v>1</v>
      </c>
      <c r="AG182" s="2" t="s">
        <v>6107</v>
      </c>
      <c r="AH182" s="1">
        <v>1</v>
      </c>
    </row>
    <row r="183" spans="1:34" x14ac:dyDescent="0.35">
      <c r="A183" s="1" t="s">
        <v>40</v>
      </c>
      <c r="B183" s="1" t="s">
        <v>2799</v>
      </c>
      <c r="C183" s="1" t="s">
        <v>6185</v>
      </c>
      <c r="D183" s="1" t="s">
        <v>2819</v>
      </c>
      <c r="E183" s="1"/>
      <c r="F183" s="1"/>
      <c r="G183" s="1" t="s">
        <v>5832</v>
      </c>
      <c r="H183" s="1" t="s">
        <v>22</v>
      </c>
      <c r="I183" s="1"/>
      <c r="J183" s="1"/>
      <c r="K183" s="1"/>
      <c r="L183" s="1" t="b">
        <v>1</v>
      </c>
      <c r="M183" s="1" t="s">
        <v>2706</v>
      </c>
      <c r="N183" s="1" t="b">
        <v>0</v>
      </c>
      <c r="O183" s="1" t="s">
        <v>5821</v>
      </c>
      <c r="P183" s="1" t="s">
        <v>142</v>
      </c>
      <c r="Q183" s="1" t="s">
        <v>142</v>
      </c>
      <c r="R183" s="1" t="b">
        <v>1</v>
      </c>
      <c r="S183" s="1" t="b">
        <v>0</v>
      </c>
      <c r="T183" s="1">
        <v>201191367</v>
      </c>
      <c r="U183" s="1" t="s">
        <v>6185</v>
      </c>
      <c r="V183" s="1" t="b">
        <v>0</v>
      </c>
      <c r="W183" s="1" t="s">
        <v>142</v>
      </c>
      <c r="X183" s="1" t="s">
        <v>6188</v>
      </c>
      <c r="Y183" s="1" t="s">
        <v>5825</v>
      </c>
      <c r="Z183" s="1" t="s">
        <v>6187</v>
      </c>
      <c r="AA183" s="1"/>
      <c r="AB183" s="1"/>
      <c r="AC183" s="1" t="s">
        <v>1371</v>
      </c>
      <c r="AD183" s="1" t="s">
        <v>6186</v>
      </c>
      <c r="AE183" s="1">
        <v>0</v>
      </c>
      <c r="AF183" s="1" t="b">
        <v>1</v>
      </c>
      <c r="AG183" s="2" t="s">
        <v>6107</v>
      </c>
      <c r="AH183" s="1">
        <v>0</v>
      </c>
    </row>
    <row r="184" spans="1:34" x14ac:dyDescent="0.35">
      <c r="A184" s="1" t="s">
        <v>40</v>
      </c>
      <c r="B184" s="1" t="s">
        <v>2799</v>
      </c>
      <c r="C184" s="1" t="s">
        <v>6189</v>
      </c>
      <c r="D184" s="1" t="s">
        <v>2819</v>
      </c>
      <c r="E184" s="1"/>
      <c r="F184" s="1"/>
      <c r="G184" s="1" t="s">
        <v>5832</v>
      </c>
      <c r="H184" s="1" t="s">
        <v>22</v>
      </c>
      <c r="I184" s="1"/>
      <c r="J184" s="1"/>
      <c r="K184" s="1"/>
      <c r="L184" s="1" t="b">
        <v>1</v>
      </c>
      <c r="M184" s="1" t="s">
        <v>2706</v>
      </c>
      <c r="N184" s="1" t="b">
        <v>0</v>
      </c>
      <c r="O184" s="1" t="s">
        <v>5821</v>
      </c>
      <c r="P184" s="1" t="s">
        <v>142</v>
      </c>
      <c r="Q184" s="1" t="s">
        <v>142</v>
      </c>
      <c r="R184" s="1" t="b">
        <v>1</v>
      </c>
      <c r="S184" s="1" t="b">
        <v>0</v>
      </c>
      <c r="T184" s="1">
        <v>201191367</v>
      </c>
      <c r="U184" s="1" t="s">
        <v>6189</v>
      </c>
      <c r="V184" s="1" t="b">
        <v>0</v>
      </c>
      <c r="W184" s="1" t="s">
        <v>142</v>
      </c>
      <c r="X184" s="1" t="s">
        <v>6190</v>
      </c>
      <c r="Y184" s="1" t="s">
        <v>71</v>
      </c>
      <c r="Z184" s="1" t="s">
        <v>6191</v>
      </c>
      <c r="AA184" s="1"/>
      <c r="AB184" s="1"/>
      <c r="AC184" s="1" t="s">
        <v>1371</v>
      </c>
      <c r="AD184" s="1" t="s">
        <v>6190</v>
      </c>
      <c r="AE184" s="1">
        <v>0</v>
      </c>
      <c r="AF184" s="1" t="b">
        <v>1</v>
      </c>
      <c r="AG184" s="2" t="s">
        <v>6107</v>
      </c>
      <c r="AH184" s="1">
        <v>1</v>
      </c>
    </row>
    <row r="185" spans="1:34" x14ac:dyDescent="0.35">
      <c r="A185" s="1" t="s">
        <v>40</v>
      </c>
      <c r="B185" s="1" t="s">
        <v>2799</v>
      </c>
      <c r="C185" s="1" t="s">
        <v>6189</v>
      </c>
      <c r="D185" s="1" t="s">
        <v>2819</v>
      </c>
      <c r="E185" s="1"/>
      <c r="F185" s="1"/>
      <c r="G185" s="1" t="s">
        <v>5832</v>
      </c>
      <c r="H185" s="1" t="s">
        <v>22</v>
      </c>
      <c r="I185" s="1"/>
      <c r="J185" s="1"/>
      <c r="K185" s="1"/>
      <c r="L185" s="1" t="b">
        <v>1</v>
      </c>
      <c r="M185" s="1" t="s">
        <v>2706</v>
      </c>
      <c r="N185" s="1" t="b">
        <v>0</v>
      </c>
      <c r="O185" s="1" t="s">
        <v>5821</v>
      </c>
      <c r="P185" s="1" t="s">
        <v>142</v>
      </c>
      <c r="Q185" s="1" t="s">
        <v>142</v>
      </c>
      <c r="R185" s="1" t="b">
        <v>1</v>
      </c>
      <c r="S185" s="1" t="b">
        <v>0</v>
      </c>
      <c r="T185" s="1">
        <v>201191367</v>
      </c>
      <c r="U185" s="1" t="s">
        <v>6189</v>
      </c>
      <c r="V185" s="1" t="b">
        <v>0</v>
      </c>
      <c r="W185" s="1" t="s">
        <v>142</v>
      </c>
      <c r="X185" s="1" t="s">
        <v>6192</v>
      </c>
      <c r="Y185" s="1" t="s">
        <v>5825</v>
      </c>
      <c r="Z185" s="1" t="s">
        <v>6191</v>
      </c>
      <c r="AA185" s="1"/>
      <c r="AB185" s="1"/>
      <c r="AC185" s="1" t="s">
        <v>1371</v>
      </c>
      <c r="AD185" s="1" t="s">
        <v>6190</v>
      </c>
      <c r="AE185" s="1">
        <v>0</v>
      </c>
      <c r="AF185" s="1" t="b">
        <v>1</v>
      </c>
      <c r="AG185" s="2" t="s">
        <v>6107</v>
      </c>
      <c r="AH185" s="1">
        <v>0</v>
      </c>
    </row>
    <row r="186" spans="1:34" x14ac:dyDescent="0.35">
      <c r="A186" s="1" t="s">
        <v>40</v>
      </c>
      <c r="B186" s="1" t="s">
        <v>2799</v>
      </c>
      <c r="C186" s="1" t="s">
        <v>6193</v>
      </c>
      <c r="D186" s="1" t="s">
        <v>2819</v>
      </c>
      <c r="E186" s="1"/>
      <c r="F186" s="1"/>
      <c r="G186" s="1" t="s">
        <v>5832</v>
      </c>
      <c r="H186" s="1" t="s">
        <v>22</v>
      </c>
      <c r="I186" s="1"/>
      <c r="J186" s="1"/>
      <c r="K186" s="1"/>
      <c r="L186" s="1" t="b">
        <v>1</v>
      </c>
      <c r="M186" s="1" t="s">
        <v>2706</v>
      </c>
      <c r="N186" s="1" t="b">
        <v>0</v>
      </c>
      <c r="O186" s="1" t="s">
        <v>5821</v>
      </c>
      <c r="P186" s="1" t="s">
        <v>142</v>
      </c>
      <c r="Q186" s="1" t="s">
        <v>142</v>
      </c>
      <c r="R186" s="1" t="b">
        <v>1</v>
      </c>
      <c r="S186" s="1" t="b">
        <v>0</v>
      </c>
      <c r="T186" s="1">
        <v>201191367</v>
      </c>
      <c r="U186" s="1" t="s">
        <v>6193</v>
      </c>
      <c r="V186" s="1" t="b">
        <v>0</v>
      </c>
      <c r="W186" s="1" t="s">
        <v>142</v>
      </c>
      <c r="X186" s="1" t="s">
        <v>6194</v>
      </c>
      <c r="Y186" s="1" t="s">
        <v>71</v>
      </c>
      <c r="Z186" s="1" t="s">
        <v>6195</v>
      </c>
      <c r="AA186" s="1"/>
      <c r="AB186" s="1"/>
      <c r="AC186" s="1" t="s">
        <v>1371</v>
      </c>
      <c r="AD186" s="1" t="s">
        <v>6194</v>
      </c>
      <c r="AE186" s="1">
        <v>0</v>
      </c>
      <c r="AF186" s="1" t="b">
        <v>1</v>
      </c>
      <c r="AG186" s="2" t="s">
        <v>6107</v>
      </c>
      <c r="AH186" s="1">
        <v>1</v>
      </c>
    </row>
    <row r="187" spans="1:34" x14ac:dyDescent="0.35">
      <c r="A187" s="1" t="s">
        <v>40</v>
      </c>
      <c r="B187" s="1" t="s">
        <v>2799</v>
      </c>
      <c r="C187" s="1" t="s">
        <v>6193</v>
      </c>
      <c r="D187" s="1" t="s">
        <v>2819</v>
      </c>
      <c r="E187" s="1"/>
      <c r="F187" s="1"/>
      <c r="G187" s="1" t="s">
        <v>5832</v>
      </c>
      <c r="H187" s="1" t="s">
        <v>22</v>
      </c>
      <c r="I187" s="1"/>
      <c r="J187" s="1"/>
      <c r="K187" s="1"/>
      <c r="L187" s="1" t="b">
        <v>1</v>
      </c>
      <c r="M187" s="1" t="s">
        <v>2706</v>
      </c>
      <c r="N187" s="1" t="b">
        <v>0</v>
      </c>
      <c r="O187" s="1" t="s">
        <v>5821</v>
      </c>
      <c r="P187" s="1" t="s">
        <v>142</v>
      </c>
      <c r="Q187" s="1" t="s">
        <v>142</v>
      </c>
      <c r="R187" s="1" t="b">
        <v>1</v>
      </c>
      <c r="S187" s="1" t="b">
        <v>0</v>
      </c>
      <c r="T187" s="1">
        <v>201191367</v>
      </c>
      <c r="U187" s="1" t="s">
        <v>6193</v>
      </c>
      <c r="V187" s="1" t="b">
        <v>0</v>
      </c>
      <c r="W187" s="1" t="s">
        <v>142</v>
      </c>
      <c r="X187" s="1" t="s">
        <v>6196</v>
      </c>
      <c r="Y187" s="1" t="s">
        <v>5825</v>
      </c>
      <c r="Z187" s="1" t="s">
        <v>6195</v>
      </c>
      <c r="AA187" s="1"/>
      <c r="AB187" s="1"/>
      <c r="AC187" s="1" t="s">
        <v>1371</v>
      </c>
      <c r="AD187" s="1" t="s">
        <v>6194</v>
      </c>
      <c r="AE187" s="1">
        <v>0</v>
      </c>
      <c r="AF187" s="1" t="b">
        <v>1</v>
      </c>
      <c r="AG187" s="2" t="s">
        <v>6107</v>
      </c>
      <c r="AH187" s="1">
        <v>0</v>
      </c>
    </row>
    <row r="188" spans="1:34" x14ac:dyDescent="0.35">
      <c r="A188" s="1" t="s">
        <v>40</v>
      </c>
      <c r="B188" s="1" t="s">
        <v>2799</v>
      </c>
      <c r="C188" s="1" t="s">
        <v>6197</v>
      </c>
      <c r="D188" s="1" t="s">
        <v>2819</v>
      </c>
      <c r="E188" s="1"/>
      <c r="F188" s="1"/>
      <c r="G188" s="1" t="s">
        <v>5832</v>
      </c>
      <c r="H188" s="1" t="s">
        <v>22</v>
      </c>
      <c r="I188" s="1"/>
      <c r="J188" s="1"/>
      <c r="K188" s="1"/>
      <c r="L188" s="1" t="b">
        <v>1</v>
      </c>
      <c r="M188" s="1" t="s">
        <v>2706</v>
      </c>
      <c r="N188" s="1" t="b">
        <v>0</v>
      </c>
      <c r="O188" s="1" t="s">
        <v>5821</v>
      </c>
      <c r="P188" s="1" t="s">
        <v>142</v>
      </c>
      <c r="Q188" s="1" t="s">
        <v>142</v>
      </c>
      <c r="R188" s="1" t="b">
        <v>1</v>
      </c>
      <c r="S188" s="1" t="b">
        <v>0</v>
      </c>
      <c r="T188" s="1">
        <v>201191367</v>
      </c>
      <c r="U188" s="1" t="s">
        <v>6197</v>
      </c>
      <c r="V188" s="1" t="b">
        <v>0</v>
      </c>
      <c r="W188" s="1" t="s">
        <v>142</v>
      </c>
      <c r="X188" s="1" t="s">
        <v>6198</v>
      </c>
      <c r="Y188" s="1" t="s">
        <v>71</v>
      </c>
      <c r="Z188" s="1" t="s">
        <v>6199</v>
      </c>
      <c r="AA188" s="1"/>
      <c r="AB188" s="1"/>
      <c r="AC188" s="1" t="s">
        <v>1371</v>
      </c>
      <c r="AD188" s="1" t="s">
        <v>6198</v>
      </c>
      <c r="AE188" s="1">
        <v>0</v>
      </c>
      <c r="AF188" s="1" t="b">
        <v>1</v>
      </c>
      <c r="AG188" s="2" t="s">
        <v>6107</v>
      </c>
      <c r="AH188" s="1">
        <v>1</v>
      </c>
    </row>
    <row r="189" spans="1:34" x14ac:dyDescent="0.35">
      <c r="A189" s="1" t="s">
        <v>40</v>
      </c>
      <c r="B189" s="1" t="s">
        <v>2799</v>
      </c>
      <c r="C189" s="1" t="s">
        <v>6197</v>
      </c>
      <c r="D189" s="1" t="s">
        <v>2819</v>
      </c>
      <c r="E189" s="1"/>
      <c r="F189" s="1"/>
      <c r="G189" s="1" t="s">
        <v>5832</v>
      </c>
      <c r="H189" s="1" t="s">
        <v>22</v>
      </c>
      <c r="I189" s="1"/>
      <c r="J189" s="1"/>
      <c r="K189" s="1"/>
      <c r="L189" s="1" t="b">
        <v>1</v>
      </c>
      <c r="M189" s="1" t="s">
        <v>2706</v>
      </c>
      <c r="N189" s="1" t="b">
        <v>0</v>
      </c>
      <c r="O189" s="1" t="s">
        <v>5821</v>
      </c>
      <c r="P189" s="1" t="s">
        <v>142</v>
      </c>
      <c r="Q189" s="1" t="s">
        <v>142</v>
      </c>
      <c r="R189" s="1" t="b">
        <v>1</v>
      </c>
      <c r="S189" s="1" t="b">
        <v>0</v>
      </c>
      <c r="T189" s="1">
        <v>201191367</v>
      </c>
      <c r="U189" s="1" t="s">
        <v>6197</v>
      </c>
      <c r="V189" s="1" t="b">
        <v>0</v>
      </c>
      <c r="W189" s="1" t="s">
        <v>142</v>
      </c>
      <c r="X189" s="1" t="s">
        <v>6200</v>
      </c>
      <c r="Y189" s="1" t="s">
        <v>5825</v>
      </c>
      <c r="Z189" s="1" t="s">
        <v>6199</v>
      </c>
      <c r="AA189" s="1"/>
      <c r="AB189" s="1"/>
      <c r="AC189" s="1" t="s">
        <v>1371</v>
      </c>
      <c r="AD189" s="1" t="s">
        <v>6198</v>
      </c>
      <c r="AE189" s="1">
        <v>0</v>
      </c>
      <c r="AF189" s="1" t="b">
        <v>1</v>
      </c>
      <c r="AG189" s="2" t="s">
        <v>6107</v>
      </c>
      <c r="AH189" s="1">
        <v>0</v>
      </c>
    </row>
    <row r="190" spans="1:34" x14ac:dyDescent="0.35">
      <c r="A190" s="1" t="s">
        <v>40</v>
      </c>
      <c r="B190" s="1" t="s">
        <v>2799</v>
      </c>
      <c r="C190" s="1" t="s">
        <v>6201</v>
      </c>
      <c r="D190" s="1" t="s">
        <v>2819</v>
      </c>
      <c r="E190" s="1"/>
      <c r="F190" s="1"/>
      <c r="G190" s="1" t="s">
        <v>5832</v>
      </c>
      <c r="H190" s="1" t="s">
        <v>22</v>
      </c>
      <c r="I190" s="1"/>
      <c r="J190" s="1"/>
      <c r="K190" s="1"/>
      <c r="L190" s="1" t="b">
        <v>1</v>
      </c>
      <c r="M190" s="1" t="s">
        <v>2706</v>
      </c>
      <c r="N190" s="1" t="b">
        <v>0</v>
      </c>
      <c r="O190" s="1" t="s">
        <v>5821</v>
      </c>
      <c r="P190" s="1" t="s">
        <v>142</v>
      </c>
      <c r="Q190" s="1" t="s">
        <v>142</v>
      </c>
      <c r="R190" s="1" t="b">
        <v>1</v>
      </c>
      <c r="S190" s="1" t="b">
        <v>0</v>
      </c>
      <c r="T190" s="1">
        <v>201191367</v>
      </c>
      <c r="U190" s="1" t="s">
        <v>6201</v>
      </c>
      <c r="V190" s="1" t="b">
        <v>0</v>
      </c>
      <c r="W190" s="1" t="s">
        <v>142</v>
      </c>
      <c r="X190" s="1" t="s">
        <v>6202</v>
      </c>
      <c r="Y190" s="1" t="s">
        <v>71</v>
      </c>
      <c r="Z190" s="1" t="s">
        <v>6203</v>
      </c>
      <c r="AA190" s="1"/>
      <c r="AB190" s="1"/>
      <c r="AC190" s="1" t="s">
        <v>1371</v>
      </c>
      <c r="AD190" s="1" t="s">
        <v>6202</v>
      </c>
      <c r="AE190" s="1">
        <v>0</v>
      </c>
      <c r="AF190" s="1" t="b">
        <v>1</v>
      </c>
      <c r="AG190" s="2" t="s">
        <v>6107</v>
      </c>
      <c r="AH190" s="1">
        <v>1</v>
      </c>
    </row>
    <row r="191" spans="1:34" x14ac:dyDescent="0.35">
      <c r="A191" s="1" t="s">
        <v>40</v>
      </c>
      <c r="B191" s="1" t="s">
        <v>2799</v>
      </c>
      <c r="C191" s="1" t="s">
        <v>6201</v>
      </c>
      <c r="D191" s="1" t="s">
        <v>2819</v>
      </c>
      <c r="E191" s="1"/>
      <c r="F191" s="1"/>
      <c r="G191" s="1" t="s">
        <v>5832</v>
      </c>
      <c r="H191" s="1" t="s">
        <v>22</v>
      </c>
      <c r="I191" s="1"/>
      <c r="J191" s="1"/>
      <c r="K191" s="1"/>
      <c r="L191" s="1" t="b">
        <v>1</v>
      </c>
      <c r="M191" s="1" t="s">
        <v>2706</v>
      </c>
      <c r="N191" s="1" t="b">
        <v>0</v>
      </c>
      <c r="O191" s="1" t="s">
        <v>5821</v>
      </c>
      <c r="P191" s="1" t="s">
        <v>142</v>
      </c>
      <c r="Q191" s="1" t="s">
        <v>142</v>
      </c>
      <c r="R191" s="1" t="b">
        <v>1</v>
      </c>
      <c r="S191" s="1" t="b">
        <v>0</v>
      </c>
      <c r="T191" s="1">
        <v>201191367</v>
      </c>
      <c r="U191" s="1" t="s">
        <v>6201</v>
      </c>
      <c r="V191" s="1" t="b">
        <v>0</v>
      </c>
      <c r="W191" s="1" t="s">
        <v>142</v>
      </c>
      <c r="X191" s="1" t="s">
        <v>6204</v>
      </c>
      <c r="Y191" s="1" t="s">
        <v>5825</v>
      </c>
      <c r="Z191" s="1" t="s">
        <v>6203</v>
      </c>
      <c r="AA191" s="1"/>
      <c r="AB191" s="1"/>
      <c r="AC191" s="1" t="s">
        <v>1371</v>
      </c>
      <c r="AD191" s="1" t="s">
        <v>6202</v>
      </c>
      <c r="AE191" s="1">
        <v>0</v>
      </c>
      <c r="AF191" s="1" t="b">
        <v>1</v>
      </c>
      <c r="AG191" s="2" t="s">
        <v>6107</v>
      </c>
      <c r="AH191" s="1">
        <v>0</v>
      </c>
    </row>
    <row r="192" spans="1:34" x14ac:dyDescent="0.35">
      <c r="A192" s="1" t="s">
        <v>40</v>
      </c>
      <c r="B192" s="1" t="s">
        <v>2799</v>
      </c>
      <c r="C192" s="1" t="s">
        <v>6205</v>
      </c>
      <c r="D192" s="1" t="s">
        <v>2819</v>
      </c>
      <c r="E192" s="1"/>
      <c r="F192" s="1"/>
      <c r="G192" s="1" t="s">
        <v>5832</v>
      </c>
      <c r="H192" s="1" t="s">
        <v>22</v>
      </c>
      <c r="I192" s="1"/>
      <c r="J192" s="1"/>
      <c r="K192" s="1"/>
      <c r="L192" s="1" t="b">
        <v>1</v>
      </c>
      <c r="M192" s="1" t="s">
        <v>2706</v>
      </c>
      <c r="N192" s="1" t="b">
        <v>0</v>
      </c>
      <c r="O192" s="1" t="s">
        <v>5821</v>
      </c>
      <c r="P192" s="1" t="s">
        <v>142</v>
      </c>
      <c r="Q192" s="1" t="s">
        <v>142</v>
      </c>
      <c r="R192" s="1" t="b">
        <v>1</v>
      </c>
      <c r="S192" s="1" t="b">
        <v>0</v>
      </c>
      <c r="T192" s="1">
        <v>201191367</v>
      </c>
      <c r="U192" s="1" t="s">
        <v>6205</v>
      </c>
      <c r="V192" s="1" t="b">
        <v>0</v>
      </c>
      <c r="W192" s="1" t="s">
        <v>142</v>
      </c>
      <c r="X192" s="1" t="s">
        <v>6206</v>
      </c>
      <c r="Y192" s="1" t="s">
        <v>71</v>
      </c>
      <c r="Z192" s="1" t="s">
        <v>6207</v>
      </c>
      <c r="AA192" s="1" t="s">
        <v>45</v>
      </c>
      <c r="AB192" s="1" t="s">
        <v>3935</v>
      </c>
      <c r="AC192" s="1" t="s">
        <v>1371</v>
      </c>
      <c r="AD192" s="1" t="s">
        <v>6206</v>
      </c>
      <c r="AE192" s="1">
        <v>0</v>
      </c>
      <c r="AF192" s="1" t="b">
        <v>1</v>
      </c>
      <c r="AG192" s="2" t="s">
        <v>6107</v>
      </c>
      <c r="AH192" s="1">
        <v>1</v>
      </c>
    </row>
    <row r="193" spans="1:34" x14ac:dyDescent="0.35">
      <c r="A193" s="1" t="s">
        <v>40</v>
      </c>
      <c r="B193" s="1" t="s">
        <v>2799</v>
      </c>
      <c r="C193" s="1" t="s">
        <v>6205</v>
      </c>
      <c r="D193" s="1" t="s">
        <v>2819</v>
      </c>
      <c r="E193" s="1"/>
      <c r="F193" s="1"/>
      <c r="G193" s="1" t="s">
        <v>5832</v>
      </c>
      <c r="H193" s="1" t="s">
        <v>22</v>
      </c>
      <c r="I193" s="1"/>
      <c r="J193" s="1"/>
      <c r="K193" s="1"/>
      <c r="L193" s="1" t="b">
        <v>1</v>
      </c>
      <c r="M193" s="1" t="s">
        <v>2706</v>
      </c>
      <c r="N193" s="1" t="b">
        <v>0</v>
      </c>
      <c r="O193" s="1" t="s">
        <v>5821</v>
      </c>
      <c r="P193" s="1" t="s">
        <v>142</v>
      </c>
      <c r="Q193" s="1" t="s">
        <v>142</v>
      </c>
      <c r="R193" s="1" t="b">
        <v>1</v>
      </c>
      <c r="S193" s="1" t="b">
        <v>0</v>
      </c>
      <c r="T193" s="1">
        <v>201191367</v>
      </c>
      <c r="U193" s="1" t="s">
        <v>6205</v>
      </c>
      <c r="V193" s="1" t="b">
        <v>0</v>
      </c>
      <c r="W193" s="1" t="s">
        <v>142</v>
      </c>
      <c r="X193" s="1" t="s">
        <v>6208</v>
      </c>
      <c r="Y193" s="1" t="s">
        <v>5825</v>
      </c>
      <c r="Z193" s="1" t="s">
        <v>6207</v>
      </c>
      <c r="AA193" s="1" t="s">
        <v>45</v>
      </c>
      <c r="AB193" s="1" t="s">
        <v>3935</v>
      </c>
      <c r="AC193" s="1" t="s">
        <v>1371</v>
      </c>
      <c r="AD193" s="1" t="s">
        <v>6206</v>
      </c>
      <c r="AE193" s="1">
        <v>0</v>
      </c>
      <c r="AF193" s="1" t="b">
        <v>1</v>
      </c>
      <c r="AG193" s="2" t="s">
        <v>6107</v>
      </c>
      <c r="AH193" s="1">
        <v>0</v>
      </c>
    </row>
    <row r="194" spans="1:34" x14ac:dyDescent="0.35">
      <c r="A194" s="1" t="s">
        <v>40</v>
      </c>
      <c r="B194" s="1" t="s">
        <v>2799</v>
      </c>
      <c r="C194" s="1" t="s">
        <v>6209</v>
      </c>
      <c r="D194" s="1" t="s">
        <v>2819</v>
      </c>
      <c r="E194" s="1"/>
      <c r="F194" s="1"/>
      <c r="G194" s="1" t="s">
        <v>5832</v>
      </c>
      <c r="H194" s="1" t="s">
        <v>22</v>
      </c>
      <c r="I194" s="1"/>
      <c r="J194" s="1"/>
      <c r="K194" s="1"/>
      <c r="L194" s="1" t="b">
        <v>1</v>
      </c>
      <c r="M194" s="1" t="s">
        <v>2718</v>
      </c>
      <c r="N194" s="1" t="b">
        <v>0</v>
      </c>
      <c r="O194" s="1" t="s">
        <v>5821</v>
      </c>
      <c r="P194" s="1" t="s">
        <v>142</v>
      </c>
      <c r="Q194" s="1" t="s">
        <v>142</v>
      </c>
      <c r="R194" s="1" t="b">
        <v>1</v>
      </c>
      <c r="S194" s="1" t="b">
        <v>0</v>
      </c>
      <c r="T194" s="1">
        <v>201191367</v>
      </c>
      <c r="U194" s="1" t="s">
        <v>6209</v>
      </c>
      <c r="V194" s="1" t="b">
        <v>0</v>
      </c>
      <c r="W194" s="1" t="s">
        <v>142</v>
      </c>
      <c r="X194" s="1" t="s">
        <v>6210</v>
      </c>
      <c r="Y194" s="1" t="s">
        <v>71</v>
      </c>
      <c r="Z194" s="1" t="s">
        <v>6211</v>
      </c>
      <c r="AA194" s="1" t="s">
        <v>45</v>
      </c>
      <c r="AB194" s="1" t="s">
        <v>3959</v>
      </c>
      <c r="AC194" s="1" t="s">
        <v>1371</v>
      </c>
      <c r="AD194" s="1" t="s">
        <v>6210</v>
      </c>
      <c r="AE194" s="1">
        <v>0</v>
      </c>
      <c r="AF194" s="1" t="b">
        <v>1</v>
      </c>
      <c r="AG194" s="2" t="s">
        <v>6107</v>
      </c>
      <c r="AH194" s="1">
        <v>1</v>
      </c>
    </row>
    <row r="195" spans="1:34" x14ac:dyDescent="0.35">
      <c r="A195" s="1" t="s">
        <v>40</v>
      </c>
      <c r="B195" s="1" t="s">
        <v>2799</v>
      </c>
      <c r="C195" s="1" t="s">
        <v>6209</v>
      </c>
      <c r="D195" s="1" t="s">
        <v>2819</v>
      </c>
      <c r="E195" s="1"/>
      <c r="F195" s="1"/>
      <c r="G195" s="1" t="s">
        <v>5832</v>
      </c>
      <c r="H195" s="1" t="s">
        <v>22</v>
      </c>
      <c r="I195" s="1"/>
      <c r="J195" s="1"/>
      <c r="K195" s="1"/>
      <c r="L195" s="1" t="b">
        <v>1</v>
      </c>
      <c r="M195" s="1" t="s">
        <v>2718</v>
      </c>
      <c r="N195" s="1" t="b">
        <v>0</v>
      </c>
      <c r="O195" s="1" t="s">
        <v>5821</v>
      </c>
      <c r="P195" s="1" t="s">
        <v>142</v>
      </c>
      <c r="Q195" s="1" t="s">
        <v>142</v>
      </c>
      <c r="R195" s="1" t="b">
        <v>1</v>
      </c>
      <c r="S195" s="1" t="b">
        <v>0</v>
      </c>
      <c r="T195" s="1">
        <v>201191367</v>
      </c>
      <c r="U195" s="1" t="s">
        <v>6209</v>
      </c>
      <c r="V195" s="1" t="b">
        <v>0</v>
      </c>
      <c r="W195" s="1" t="s">
        <v>142</v>
      </c>
      <c r="X195" s="1" t="s">
        <v>6212</v>
      </c>
      <c r="Y195" s="1" t="s">
        <v>5825</v>
      </c>
      <c r="Z195" s="1" t="s">
        <v>6211</v>
      </c>
      <c r="AA195" s="1" t="s">
        <v>45</v>
      </c>
      <c r="AB195" s="1" t="s">
        <v>3959</v>
      </c>
      <c r="AC195" s="1" t="s">
        <v>1371</v>
      </c>
      <c r="AD195" s="1" t="s">
        <v>6210</v>
      </c>
      <c r="AE195" s="1">
        <v>0</v>
      </c>
      <c r="AF195" s="1" t="b">
        <v>1</v>
      </c>
      <c r="AG195" s="2" t="s">
        <v>6107</v>
      </c>
      <c r="AH195" s="1">
        <v>0</v>
      </c>
    </row>
    <row r="196" spans="1:34" x14ac:dyDescent="0.35">
      <c r="A196" s="1" t="s">
        <v>40</v>
      </c>
      <c r="B196" s="1" t="s">
        <v>2799</v>
      </c>
      <c r="C196" s="1" t="s">
        <v>6213</v>
      </c>
      <c r="D196" s="1" t="s">
        <v>2819</v>
      </c>
      <c r="E196" s="1"/>
      <c r="F196" s="1"/>
      <c r="G196" s="1" t="s">
        <v>5832</v>
      </c>
      <c r="H196" s="1" t="s">
        <v>22</v>
      </c>
      <c r="I196" s="1"/>
      <c r="J196" s="1"/>
      <c r="K196" s="1"/>
      <c r="L196" s="1" t="b">
        <v>1</v>
      </c>
      <c r="M196" s="1" t="s">
        <v>2706</v>
      </c>
      <c r="N196" s="1" t="b">
        <v>0</v>
      </c>
      <c r="O196" s="1" t="s">
        <v>5821</v>
      </c>
      <c r="P196" s="1" t="s">
        <v>142</v>
      </c>
      <c r="Q196" s="1" t="s">
        <v>142</v>
      </c>
      <c r="R196" s="1" t="b">
        <v>1</v>
      </c>
      <c r="S196" s="1" t="b">
        <v>0</v>
      </c>
      <c r="T196" s="1">
        <v>201191367</v>
      </c>
      <c r="U196" s="1" t="s">
        <v>6213</v>
      </c>
      <c r="V196" s="1" t="b">
        <v>0</v>
      </c>
      <c r="W196" s="1" t="s">
        <v>142</v>
      </c>
      <c r="X196" s="1" t="s">
        <v>6214</v>
      </c>
      <c r="Y196" s="1" t="s">
        <v>71</v>
      </c>
      <c r="Z196" s="1" t="s">
        <v>6215</v>
      </c>
      <c r="AA196" s="1"/>
      <c r="AB196" s="1"/>
      <c r="AC196" s="1" t="s">
        <v>1371</v>
      </c>
      <c r="AD196" s="1" t="s">
        <v>6214</v>
      </c>
      <c r="AE196" s="1">
        <v>0</v>
      </c>
      <c r="AF196" s="1" t="b">
        <v>1</v>
      </c>
      <c r="AG196" s="2" t="s">
        <v>6107</v>
      </c>
      <c r="AH196" s="1">
        <v>1</v>
      </c>
    </row>
    <row r="197" spans="1:34" x14ac:dyDescent="0.35">
      <c r="A197" s="1" t="s">
        <v>40</v>
      </c>
      <c r="B197" s="1" t="s">
        <v>2799</v>
      </c>
      <c r="C197" s="1" t="s">
        <v>6213</v>
      </c>
      <c r="D197" s="1" t="s">
        <v>2819</v>
      </c>
      <c r="E197" s="1"/>
      <c r="F197" s="1"/>
      <c r="G197" s="1" t="s">
        <v>5832</v>
      </c>
      <c r="H197" s="1" t="s">
        <v>22</v>
      </c>
      <c r="I197" s="1"/>
      <c r="J197" s="1"/>
      <c r="K197" s="1"/>
      <c r="L197" s="1" t="b">
        <v>1</v>
      </c>
      <c r="M197" s="1" t="s">
        <v>2706</v>
      </c>
      <c r="N197" s="1" t="b">
        <v>0</v>
      </c>
      <c r="O197" s="1" t="s">
        <v>5821</v>
      </c>
      <c r="P197" s="1" t="s">
        <v>142</v>
      </c>
      <c r="Q197" s="1" t="s">
        <v>142</v>
      </c>
      <c r="R197" s="1" t="b">
        <v>1</v>
      </c>
      <c r="S197" s="1" t="b">
        <v>0</v>
      </c>
      <c r="T197" s="1">
        <v>201191367</v>
      </c>
      <c r="U197" s="1" t="s">
        <v>6213</v>
      </c>
      <c r="V197" s="1" t="b">
        <v>0</v>
      </c>
      <c r="W197" s="1" t="s">
        <v>142</v>
      </c>
      <c r="X197" s="1" t="s">
        <v>6216</v>
      </c>
      <c r="Y197" s="1" t="s">
        <v>5825</v>
      </c>
      <c r="Z197" s="1" t="s">
        <v>6215</v>
      </c>
      <c r="AA197" s="1"/>
      <c r="AB197" s="1"/>
      <c r="AC197" s="1" t="s">
        <v>1371</v>
      </c>
      <c r="AD197" s="1" t="s">
        <v>6214</v>
      </c>
      <c r="AE197" s="1">
        <v>0</v>
      </c>
      <c r="AF197" s="1" t="b">
        <v>1</v>
      </c>
      <c r="AG197" s="2" t="s">
        <v>6107</v>
      </c>
      <c r="AH197" s="1">
        <v>0</v>
      </c>
    </row>
    <row r="198" spans="1:34" x14ac:dyDescent="0.35">
      <c r="A198" s="1" t="s">
        <v>40</v>
      </c>
      <c r="B198" s="1" t="s">
        <v>2799</v>
      </c>
      <c r="C198" s="1" t="s">
        <v>6217</v>
      </c>
      <c r="D198" s="1" t="s">
        <v>2819</v>
      </c>
      <c r="E198" s="1"/>
      <c r="F198" s="1"/>
      <c r="G198" s="1" t="s">
        <v>5832</v>
      </c>
      <c r="H198" s="1" t="s">
        <v>22</v>
      </c>
      <c r="I198" s="1"/>
      <c r="J198" s="1"/>
      <c r="K198" s="1"/>
      <c r="L198" s="1" t="b">
        <v>1</v>
      </c>
      <c r="M198" s="1" t="s">
        <v>2706</v>
      </c>
      <c r="N198" s="1" t="b">
        <v>0</v>
      </c>
      <c r="O198" s="1" t="s">
        <v>5821</v>
      </c>
      <c r="P198" s="1" t="s">
        <v>142</v>
      </c>
      <c r="Q198" s="1" t="s">
        <v>142</v>
      </c>
      <c r="R198" s="1" t="b">
        <v>1</v>
      </c>
      <c r="S198" s="1" t="b">
        <v>0</v>
      </c>
      <c r="T198" s="1">
        <v>201191367</v>
      </c>
      <c r="U198" s="1" t="s">
        <v>6217</v>
      </c>
      <c r="V198" s="1" t="b">
        <v>0</v>
      </c>
      <c r="W198" s="1" t="s">
        <v>142</v>
      </c>
      <c r="X198" s="1" t="s">
        <v>6218</v>
      </c>
      <c r="Y198" s="1" t="s">
        <v>71</v>
      </c>
      <c r="Z198" s="1" t="s">
        <v>6219</v>
      </c>
      <c r="AA198" s="1" t="s">
        <v>45</v>
      </c>
      <c r="AB198" s="1" t="s">
        <v>3928</v>
      </c>
      <c r="AC198" s="1" t="s">
        <v>1371</v>
      </c>
      <c r="AD198" s="1" t="s">
        <v>6218</v>
      </c>
      <c r="AE198" s="1">
        <v>0</v>
      </c>
      <c r="AF198" s="1" t="b">
        <v>1</v>
      </c>
      <c r="AG198" s="2" t="s">
        <v>6107</v>
      </c>
      <c r="AH198" s="1">
        <v>1</v>
      </c>
    </row>
    <row r="199" spans="1:34" x14ac:dyDescent="0.35">
      <c r="A199" s="1" t="s">
        <v>40</v>
      </c>
      <c r="B199" s="1" t="s">
        <v>2799</v>
      </c>
      <c r="C199" s="1" t="s">
        <v>6217</v>
      </c>
      <c r="D199" s="1" t="s">
        <v>2819</v>
      </c>
      <c r="E199" s="1"/>
      <c r="F199" s="1"/>
      <c r="G199" s="1" t="s">
        <v>5832</v>
      </c>
      <c r="H199" s="1" t="s">
        <v>22</v>
      </c>
      <c r="I199" s="1"/>
      <c r="J199" s="1"/>
      <c r="K199" s="1"/>
      <c r="L199" s="1" t="b">
        <v>1</v>
      </c>
      <c r="M199" s="1" t="s">
        <v>2706</v>
      </c>
      <c r="N199" s="1" t="b">
        <v>0</v>
      </c>
      <c r="O199" s="1" t="s">
        <v>5821</v>
      </c>
      <c r="P199" s="1" t="s">
        <v>142</v>
      </c>
      <c r="Q199" s="1" t="s">
        <v>142</v>
      </c>
      <c r="R199" s="1" t="b">
        <v>1</v>
      </c>
      <c r="S199" s="1" t="b">
        <v>0</v>
      </c>
      <c r="T199" s="1">
        <v>201191367</v>
      </c>
      <c r="U199" s="1" t="s">
        <v>6217</v>
      </c>
      <c r="V199" s="1" t="b">
        <v>0</v>
      </c>
      <c r="W199" s="1" t="s">
        <v>142</v>
      </c>
      <c r="X199" s="1" t="s">
        <v>6220</v>
      </c>
      <c r="Y199" s="1" t="s">
        <v>5825</v>
      </c>
      <c r="Z199" s="1" t="s">
        <v>6219</v>
      </c>
      <c r="AA199" s="1" t="s">
        <v>45</v>
      </c>
      <c r="AB199" s="1" t="s">
        <v>3928</v>
      </c>
      <c r="AC199" s="1" t="s">
        <v>1371</v>
      </c>
      <c r="AD199" s="1" t="s">
        <v>6218</v>
      </c>
      <c r="AE199" s="1">
        <v>0</v>
      </c>
      <c r="AF199" s="1" t="b">
        <v>1</v>
      </c>
      <c r="AG199" s="2" t="s">
        <v>6107</v>
      </c>
      <c r="AH199" s="1">
        <v>0</v>
      </c>
    </row>
    <row r="200" spans="1:34" x14ac:dyDescent="0.35">
      <c r="A200" s="1" t="s">
        <v>40</v>
      </c>
      <c r="B200" s="1" t="s">
        <v>2799</v>
      </c>
      <c r="C200" s="1" t="s">
        <v>6221</v>
      </c>
      <c r="D200" s="1" t="s">
        <v>2819</v>
      </c>
      <c r="E200" s="1"/>
      <c r="F200" s="1"/>
      <c r="G200" s="1" t="s">
        <v>5832</v>
      </c>
      <c r="H200" s="1" t="s">
        <v>22</v>
      </c>
      <c r="I200" s="1"/>
      <c r="J200" s="1"/>
      <c r="K200" s="1"/>
      <c r="L200" s="1" t="b">
        <v>1</v>
      </c>
      <c r="M200" s="1" t="s">
        <v>2706</v>
      </c>
      <c r="N200" s="1" t="b">
        <v>0</v>
      </c>
      <c r="O200" s="1" t="s">
        <v>5821</v>
      </c>
      <c r="P200" s="1" t="s">
        <v>142</v>
      </c>
      <c r="Q200" s="1" t="s">
        <v>142</v>
      </c>
      <c r="R200" s="1" t="b">
        <v>1</v>
      </c>
      <c r="S200" s="1" t="b">
        <v>0</v>
      </c>
      <c r="T200" s="1">
        <v>201191367</v>
      </c>
      <c r="U200" s="1" t="s">
        <v>6221</v>
      </c>
      <c r="V200" s="1" t="b">
        <v>0</v>
      </c>
      <c r="W200" s="1" t="s">
        <v>142</v>
      </c>
      <c r="X200" s="1" t="s">
        <v>6222</v>
      </c>
      <c r="Y200" s="1" t="s">
        <v>71</v>
      </c>
      <c r="Z200" s="1" t="s">
        <v>6223</v>
      </c>
      <c r="AA200" s="1" t="s">
        <v>45</v>
      </c>
      <c r="AB200" s="1" t="s">
        <v>3926</v>
      </c>
      <c r="AC200" s="1" t="s">
        <v>1371</v>
      </c>
      <c r="AD200" s="1" t="s">
        <v>6222</v>
      </c>
      <c r="AE200" s="1">
        <v>0</v>
      </c>
      <c r="AF200" s="1" t="b">
        <v>1</v>
      </c>
      <c r="AG200" s="2" t="s">
        <v>6107</v>
      </c>
      <c r="AH200" s="1">
        <v>1</v>
      </c>
    </row>
    <row r="201" spans="1:34" x14ac:dyDescent="0.35">
      <c r="A201" s="1" t="s">
        <v>40</v>
      </c>
      <c r="B201" s="1" t="s">
        <v>2799</v>
      </c>
      <c r="C201" s="1" t="s">
        <v>6221</v>
      </c>
      <c r="D201" s="1" t="s">
        <v>2819</v>
      </c>
      <c r="E201" s="1"/>
      <c r="F201" s="1"/>
      <c r="G201" s="1" t="s">
        <v>5832</v>
      </c>
      <c r="H201" s="1" t="s">
        <v>22</v>
      </c>
      <c r="I201" s="1"/>
      <c r="J201" s="1"/>
      <c r="K201" s="1"/>
      <c r="L201" s="1" t="b">
        <v>1</v>
      </c>
      <c r="M201" s="1" t="s">
        <v>2706</v>
      </c>
      <c r="N201" s="1" t="b">
        <v>0</v>
      </c>
      <c r="O201" s="1" t="s">
        <v>5821</v>
      </c>
      <c r="P201" s="1" t="s">
        <v>142</v>
      </c>
      <c r="Q201" s="1" t="s">
        <v>142</v>
      </c>
      <c r="R201" s="1" t="b">
        <v>1</v>
      </c>
      <c r="S201" s="1" t="b">
        <v>0</v>
      </c>
      <c r="T201" s="1">
        <v>201191367</v>
      </c>
      <c r="U201" s="1" t="s">
        <v>6221</v>
      </c>
      <c r="V201" s="1" t="b">
        <v>0</v>
      </c>
      <c r="W201" s="1" t="s">
        <v>142</v>
      </c>
      <c r="X201" s="1" t="s">
        <v>6224</v>
      </c>
      <c r="Y201" s="1" t="s">
        <v>5825</v>
      </c>
      <c r="Z201" s="1" t="s">
        <v>6223</v>
      </c>
      <c r="AA201" s="1" t="s">
        <v>45</v>
      </c>
      <c r="AB201" s="1" t="s">
        <v>3926</v>
      </c>
      <c r="AC201" s="1" t="s">
        <v>1371</v>
      </c>
      <c r="AD201" s="1" t="s">
        <v>6222</v>
      </c>
      <c r="AE201" s="1">
        <v>0</v>
      </c>
      <c r="AF201" s="1" t="b">
        <v>1</v>
      </c>
      <c r="AG201" s="2" t="s">
        <v>6107</v>
      </c>
      <c r="AH201" s="1">
        <v>0</v>
      </c>
    </row>
    <row r="202" spans="1:34" x14ac:dyDescent="0.35">
      <c r="A202" s="1" t="s">
        <v>40</v>
      </c>
      <c r="B202" s="1" t="s">
        <v>2799</v>
      </c>
      <c r="C202" s="1" t="s">
        <v>6225</v>
      </c>
      <c r="D202" s="1" t="s">
        <v>2819</v>
      </c>
      <c r="E202" s="1"/>
      <c r="F202" s="1"/>
      <c r="G202" s="1" t="s">
        <v>5832</v>
      </c>
      <c r="H202" s="1" t="s">
        <v>22</v>
      </c>
      <c r="I202" s="1"/>
      <c r="J202" s="1"/>
      <c r="K202" s="1"/>
      <c r="L202" s="1" t="b">
        <v>1</v>
      </c>
      <c r="M202" s="1" t="s">
        <v>2706</v>
      </c>
      <c r="N202" s="1" t="b">
        <v>0</v>
      </c>
      <c r="O202" s="1" t="s">
        <v>5821</v>
      </c>
      <c r="P202" s="1" t="s">
        <v>142</v>
      </c>
      <c r="Q202" s="1" t="s">
        <v>142</v>
      </c>
      <c r="R202" s="1" t="b">
        <v>1</v>
      </c>
      <c r="S202" s="1" t="b">
        <v>0</v>
      </c>
      <c r="T202" s="1">
        <v>201191367</v>
      </c>
      <c r="U202" s="1" t="s">
        <v>6225</v>
      </c>
      <c r="V202" s="1" t="b">
        <v>0</v>
      </c>
      <c r="W202" s="1" t="s">
        <v>142</v>
      </c>
      <c r="X202" s="1" t="s">
        <v>6226</v>
      </c>
      <c r="Y202" s="1" t="s">
        <v>71</v>
      </c>
      <c r="Z202" s="1" t="s">
        <v>6227</v>
      </c>
      <c r="AA202" s="1" t="s">
        <v>45</v>
      </c>
      <c r="AB202" s="1" t="s">
        <v>3941</v>
      </c>
      <c r="AC202" s="1" t="s">
        <v>1371</v>
      </c>
      <c r="AD202" s="1" t="s">
        <v>6226</v>
      </c>
      <c r="AE202" s="1">
        <v>0</v>
      </c>
      <c r="AF202" s="1" t="b">
        <v>1</v>
      </c>
      <c r="AG202" s="2" t="s">
        <v>6107</v>
      </c>
      <c r="AH202" s="1">
        <v>1</v>
      </c>
    </row>
    <row r="203" spans="1:34" x14ac:dyDescent="0.35">
      <c r="A203" s="1" t="s">
        <v>40</v>
      </c>
      <c r="B203" s="1" t="s">
        <v>2799</v>
      </c>
      <c r="C203" s="1" t="s">
        <v>6225</v>
      </c>
      <c r="D203" s="1" t="s">
        <v>2819</v>
      </c>
      <c r="E203" s="1"/>
      <c r="F203" s="1"/>
      <c r="G203" s="1" t="s">
        <v>5832</v>
      </c>
      <c r="H203" s="1" t="s">
        <v>22</v>
      </c>
      <c r="I203" s="1"/>
      <c r="J203" s="1"/>
      <c r="K203" s="1"/>
      <c r="L203" s="1" t="b">
        <v>1</v>
      </c>
      <c r="M203" s="1" t="s">
        <v>2706</v>
      </c>
      <c r="N203" s="1" t="b">
        <v>0</v>
      </c>
      <c r="O203" s="1" t="s">
        <v>5821</v>
      </c>
      <c r="P203" s="1" t="s">
        <v>142</v>
      </c>
      <c r="Q203" s="1" t="s">
        <v>142</v>
      </c>
      <c r="R203" s="1" t="b">
        <v>1</v>
      </c>
      <c r="S203" s="1" t="b">
        <v>0</v>
      </c>
      <c r="T203" s="1">
        <v>201191367</v>
      </c>
      <c r="U203" s="1" t="s">
        <v>6225</v>
      </c>
      <c r="V203" s="1" t="b">
        <v>0</v>
      </c>
      <c r="W203" s="1" t="s">
        <v>142</v>
      </c>
      <c r="X203" s="1" t="s">
        <v>6228</v>
      </c>
      <c r="Y203" s="1" t="s">
        <v>5825</v>
      </c>
      <c r="Z203" s="1" t="s">
        <v>6227</v>
      </c>
      <c r="AA203" s="1" t="s">
        <v>45</v>
      </c>
      <c r="AB203" s="1" t="s">
        <v>3941</v>
      </c>
      <c r="AC203" s="1" t="s">
        <v>1371</v>
      </c>
      <c r="AD203" s="1" t="s">
        <v>6226</v>
      </c>
      <c r="AE203" s="1">
        <v>0</v>
      </c>
      <c r="AF203" s="1" t="b">
        <v>1</v>
      </c>
      <c r="AG203" s="2" t="s">
        <v>6107</v>
      </c>
      <c r="AH203" s="1">
        <v>0</v>
      </c>
    </row>
    <row r="204" spans="1:34" x14ac:dyDescent="0.35">
      <c r="A204" s="1" t="s">
        <v>40</v>
      </c>
      <c r="B204" s="1" t="s">
        <v>2799</v>
      </c>
      <c r="C204" s="1" t="s">
        <v>6229</v>
      </c>
      <c r="D204" s="1" t="s">
        <v>2819</v>
      </c>
      <c r="E204" s="1"/>
      <c r="F204" s="1"/>
      <c r="G204" s="1" t="s">
        <v>5832</v>
      </c>
      <c r="H204" s="1" t="s">
        <v>22</v>
      </c>
      <c r="I204" s="1"/>
      <c r="J204" s="1"/>
      <c r="K204" s="1"/>
      <c r="L204" s="1" t="b">
        <v>1</v>
      </c>
      <c r="M204" s="1" t="s">
        <v>2706</v>
      </c>
      <c r="N204" s="1" t="b">
        <v>0</v>
      </c>
      <c r="O204" s="1" t="s">
        <v>5821</v>
      </c>
      <c r="P204" s="1" t="s">
        <v>142</v>
      </c>
      <c r="Q204" s="1" t="s">
        <v>142</v>
      </c>
      <c r="R204" s="1" t="b">
        <v>1</v>
      </c>
      <c r="S204" s="1" t="b">
        <v>0</v>
      </c>
      <c r="T204" s="1">
        <v>201191367</v>
      </c>
      <c r="U204" s="1" t="s">
        <v>6229</v>
      </c>
      <c r="V204" s="1" t="b">
        <v>0</v>
      </c>
      <c r="W204" s="1" t="s">
        <v>142</v>
      </c>
      <c r="X204" s="1" t="s">
        <v>6230</v>
      </c>
      <c r="Y204" s="1" t="s">
        <v>71</v>
      </c>
      <c r="Z204" s="1" t="s">
        <v>6231</v>
      </c>
      <c r="AA204" s="1"/>
      <c r="AB204" s="1"/>
      <c r="AC204" s="1" t="s">
        <v>1371</v>
      </c>
      <c r="AD204" s="1" t="s">
        <v>6230</v>
      </c>
      <c r="AE204" s="1">
        <v>0</v>
      </c>
      <c r="AF204" s="1" t="b">
        <v>1</v>
      </c>
      <c r="AG204" s="2" t="s">
        <v>6107</v>
      </c>
      <c r="AH204" s="1">
        <v>1</v>
      </c>
    </row>
    <row r="205" spans="1:34" x14ac:dyDescent="0.35">
      <c r="A205" s="1" t="s">
        <v>40</v>
      </c>
      <c r="B205" s="1" t="s">
        <v>2799</v>
      </c>
      <c r="C205" s="1" t="s">
        <v>6229</v>
      </c>
      <c r="D205" s="1" t="s">
        <v>2819</v>
      </c>
      <c r="E205" s="1"/>
      <c r="F205" s="1"/>
      <c r="G205" s="1" t="s">
        <v>5832</v>
      </c>
      <c r="H205" s="1" t="s">
        <v>22</v>
      </c>
      <c r="I205" s="1"/>
      <c r="J205" s="1"/>
      <c r="K205" s="1"/>
      <c r="L205" s="1" t="b">
        <v>1</v>
      </c>
      <c r="M205" s="1" t="s">
        <v>2706</v>
      </c>
      <c r="N205" s="1" t="b">
        <v>0</v>
      </c>
      <c r="O205" s="1" t="s">
        <v>5821</v>
      </c>
      <c r="P205" s="1" t="s">
        <v>142</v>
      </c>
      <c r="Q205" s="1" t="s">
        <v>142</v>
      </c>
      <c r="R205" s="1" t="b">
        <v>1</v>
      </c>
      <c r="S205" s="1" t="b">
        <v>0</v>
      </c>
      <c r="T205" s="1">
        <v>201191367</v>
      </c>
      <c r="U205" s="1" t="s">
        <v>6229</v>
      </c>
      <c r="V205" s="1" t="b">
        <v>0</v>
      </c>
      <c r="W205" s="1" t="s">
        <v>142</v>
      </c>
      <c r="X205" s="1" t="s">
        <v>6232</v>
      </c>
      <c r="Y205" s="1" t="s">
        <v>5825</v>
      </c>
      <c r="Z205" s="1" t="s">
        <v>6231</v>
      </c>
      <c r="AA205" s="1"/>
      <c r="AB205" s="1"/>
      <c r="AC205" s="1" t="s">
        <v>1371</v>
      </c>
      <c r="AD205" s="1" t="s">
        <v>6230</v>
      </c>
      <c r="AE205" s="1">
        <v>0</v>
      </c>
      <c r="AF205" s="1" t="b">
        <v>1</v>
      </c>
      <c r="AG205" s="2" t="s">
        <v>6107</v>
      </c>
      <c r="AH205" s="1">
        <v>0</v>
      </c>
    </row>
    <row r="206" spans="1:34" x14ac:dyDescent="0.35">
      <c r="A206" s="1" t="s">
        <v>40</v>
      </c>
      <c r="B206" s="1" t="s">
        <v>2799</v>
      </c>
      <c r="C206" s="1" t="s">
        <v>6233</v>
      </c>
      <c r="D206" s="1" t="s">
        <v>2819</v>
      </c>
      <c r="E206" s="1"/>
      <c r="F206" s="1"/>
      <c r="G206" s="1" t="s">
        <v>5832</v>
      </c>
      <c r="H206" s="1" t="s">
        <v>22</v>
      </c>
      <c r="I206" s="1"/>
      <c r="J206" s="1"/>
      <c r="K206" s="1"/>
      <c r="L206" s="1" t="b">
        <v>1</v>
      </c>
      <c r="M206" s="1" t="s">
        <v>2706</v>
      </c>
      <c r="N206" s="1" t="b">
        <v>0</v>
      </c>
      <c r="O206" s="1" t="s">
        <v>5821</v>
      </c>
      <c r="P206" s="1" t="s">
        <v>142</v>
      </c>
      <c r="Q206" s="1" t="s">
        <v>142</v>
      </c>
      <c r="R206" s="1" t="b">
        <v>1</v>
      </c>
      <c r="S206" s="1" t="b">
        <v>0</v>
      </c>
      <c r="T206" s="1">
        <v>201191367</v>
      </c>
      <c r="U206" s="1" t="s">
        <v>6233</v>
      </c>
      <c r="V206" s="1" t="b">
        <v>0</v>
      </c>
      <c r="W206" s="1" t="s">
        <v>142</v>
      </c>
      <c r="X206" s="1" t="s">
        <v>6234</v>
      </c>
      <c r="Y206" s="1" t="s">
        <v>71</v>
      </c>
      <c r="Z206" s="1" t="s">
        <v>6235</v>
      </c>
      <c r="AA206" s="1"/>
      <c r="AB206" s="1"/>
      <c r="AC206" s="1" t="s">
        <v>1371</v>
      </c>
      <c r="AD206" s="1" t="s">
        <v>6234</v>
      </c>
      <c r="AE206" s="1">
        <v>0</v>
      </c>
      <c r="AF206" s="1" t="b">
        <v>1</v>
      </c>
      <c r="AG206" s="2" t="s">
        <v>6107</v>
      </c>
      <c r="AH206" s="1">
        <v>1</v>
      </c>
    </row>
    <row r="207" spans="1:34" x14ac:dyDescent="0.35">
      <c r="A207" s="1" t="s">
        <v>40</v>
      </c>
      <c r="B207" s="1" t="s">
        <v>2799</v>
      </c>
      <c r="C207" s="1" t="s">
        <v>6233</v>
      </c>
      <c r="D207" s="1" t="s">
        <v>2819</v>
      </c>
      <c r="E207" s="1"/>
      <c r="F207" s="1"/>
      <c r="G207" s="1" t="s">
        <v>5832</v>
      </c>
      <c r="H207" s="1" t="s">
        <v>22</v>
      </c>
      <c r="I207" s="1"/>
      <c r="J207" s="1"/>
      <c r="K207" s="1"/>
      <c r="L207" s="1" t="b">
        <v>1</v>
      </c>
      <c r="M207" s="1" t="s">
        <v>2706</v>
      </c>
      <c r="N207" s="1" t="b">
        <v>0</v>
      </c>
      <c r="O207" s="1" t="s">
        <v>5821</v>
      </c>
      <c r="P207" s="1" t="s">
        <v>142</v>
      </c>
      <c r="Q207" s="1" t="s">
        <v>142</v>
      </c>
      <c r="R207" s="1" t="b">
        <v>1</v>
      </c>
      <c r="S207" s="1" t="b">
        <v>0</v>
      </c>
      <c r="T207" s="1">
        <v>201191367</v>
      </c>
      <c r="U207" s="1" t="s">
        <v>6233</v>
      </c>
      <c r="V207" s="1" t="b">
        <v>0</v>
      </c>
      <c r="W207" s="1" t="s">
        <v>142</v>
      </c>
      <c r="X207" s="1" t="s">
        <v>6236</v>
      </c>
      <c r="Y207" s="1" t="s">
        <v>5825</v>
      </c>
      <c r="Z207" s="1" t="s">
        <v>6235</v>
      </c>
      <c r="AA207" s="1"/>
      <c r="AB207" s="1"/>
      <c r="AC207" s="1" t="s">
        <v>1371</v>
      </c>
      <c r="AD207" s="1" t="s">
        <v>6234</v>
      </c>
      <c r="AE207" s="1">
        <v>0</v>
      </c>
      <c r="AF207" s="1" t="b">
        <v>1</v>
      </c>
      <c r="AG207" s="2" t="s">
        <v>6107</v>
      </c>
      <c r="AH207" s="1">
        <v>0</v>
      </c>
    </row>
    <row r="208" spans="1:34" x14ac:dyDescent="0.35">
      <c r="A208" s="1" t="s">
        <v>40</v>
      </c>
      <c r="B208" s="1" t="s">
        <v>2799</v>
      </c>
      <c r="C208" s="1" t="s">
        <v>6237</v>
      </c>
      <c r="D208" s="1" t="s">
        <v>2819</v>
      </c>
      <c r="E208" s="1"/>
      <c r="F208" s="1"/>
      <c r="G208" s="1" t="s">
        <v>5832</v>
      </c>
      <c r="H208" s="1" t="s">
        <v>22</v>
      </c>
      <c r="I208" s="1"/>
      <c r="J208" s="1"/>
      <c r="K208" s="1"/>
      <c r="L208" s="1" t="b">
        <v>1</v>
      </c>
      <c r="M208" s="1" t="s">
        <v>2706</v>
      </c>
      <c r="N208" s="1" t="b">
        <v>0</v>
      </c>
      <c r="O208" s="1" t="s">
        <v>5821</v>
      </c>
      <c r="P208" s="1" t="s">
        <v>142</v>
      </c>
      <c r="Q208" s="1" t="s">
        <v>142</v>
      </c>
      <c r="R208" s="1" t="b">
        <v>1</v>
      </c>
      <c r="S208" s="1" t="b">
        <v>0</v>
      </c>
      <c r="T208" s="1">
        <v>201191367</v>
      </c>
      <c r="U208" s="1" t="s">
        <v>6237</v>
      </c>
      <c r="V208" s="1" t="b">
        <v>0</v>
      </c>
      <c r="W208" s="1" t="s">
        <v>142</v>
      </c>
      <c r="X208" s="1" t="s">
        <v>6238</v>
      </c>
      <c r="Y208" s="1" t="s">
        <v>71</v>
      </c>
      <c r="Z208" s="1" t="s">
        <v>6239</v>
      </c>
      <c r="AA208" s="1"/>
      <c r="AB208" s="1"/>
      <c r="AC208" s="1" t="s">
        <v>1371</v>
      </c>
      <c r="AD208" s="1" t="s">
        <v>6238</v>
      </c>
      <c r="AE208" s="1">
        <v>0</v>
      </c>
      <c r="AF208" s="1" t="b">
        <v>1</v>
      </c>
      <c r="AG208" s="2" t="s">
        <v>6107</v>
      </c>
      <c r="AH208" s="1">
        <v>1</v>
      </c>
    </row>
    <row r="209" spans="1:34" x14ac:dyDescent="0.35">
      <c r="A209" s="1" t="s">
        <v>40</v>
      </c>
      <c r="B209" s="1" t="s">
        <v>2799</v>
      </c>
      <c r="C209" s="1" t="s">
        <v>6237</v>
      </c>
      <c r="D209" s="1" t="s">
        <v>2819</v>
      </c>
      <c r="E209" s="1"/>
      <c r="F209" s="1"/>
      <c r="G209" s="1" t="s">
        <v>5832</v>
      </c>
      <c r="H209" s="1" t="s">
        <v>22</v>
      </c>
      <c r="I209" s="1"/>
      <c r="J209" s="1"/>
      <c r="K209" s="1"/>
      <c r="L209" s="1" t="b">
        <v>1</v>
      </c>
      <c r="M209" s="1" t="s">
        <v>2706</v>
      </c>
      <c r="N209" s="1" t="b">
        <v>0</v>
      </c>
      <c r="O209" s="1" t="s">
        <v>5821</v>
      </c>
      <c r="P209" s="1" t="s">
        <v>142</v>
      </c>
      <c r="Q209" s="1" t="s">
        <v>142</v>
      </c>
      <c r="R209" s="1" t="b">
        <v>1</v>
      </c>
      <c r="S209" s="1" t="b">
        <v>0</v>
      </c>
      <c r="T209" s="1">
        <v>201191367</v>
      </c>
      <c r="U209" s="1" t="s">
        <v>6237</v>
      </c>
      <c r="V209" s="1" t="b">
        <v>0</v>
      </c>
      <c r="W209" s="1" t="s">
        <v>142</v>
      </c>
      <c r="X209" s="1" t="s">
        <v>6240</v>
      </c>
      <c r="Y209" s="1" t="s">
        <v>5825</v>
      </c>
      <c r="Z209" s="1" t="s">
        <v>6239</v>
      </c>
      <c r="AA209" s="1"/>
      <c r="AB209" s="1"/>
      <c r="AC209" s="1" t="s">
        <v>1371</v>
      </c>
      <c r="AD209" s="1" t="s">
        <v>6238</v>
      </c>
      <c r="AE209" s="1">
        <v>0</v>
      </c>
      <c r="AF209" s="1" t="b">
        <v>1</v>
      </c>
      <c r="AG209" s="2" t="s">
        <v>6107</v>
      </c>
      <c r="AH209" s="1">
        <v>0</v>
      </c>
    </row>
    <row r="210" spans="1:34" x14ac:dyDescent="0.35">
      <c r="A210" s="1" t="s">
        <v>40</v>
      </c>
      <c r="B210" s="1" t="s">
        <v>2799</v>
      </c>
      <c r="C210" s="1" t="s">
        <v>6241</v>
      </c>
      <c r="D210" s="1" t="s">
        <v>2819</v>
      </c>
      <c r="E210" s="1"/>
      <c r="F210" s="1"/>
      <c r="G210" s="1" t="s">
        <v>5832</v>
      </c>
      <c r="H210" s="1" t="s">
        <v>22</v>
      </c>
      <c r="I210" s="1"/>
      <c r="J210" s="1"/>
      <c r="K210" s="1"/>
      <c r="L210" s="1" t="b">
        <v>1</v>
      </c>
      <c r="M210" s="1" t="s">
        <v>2706</v>
      </c>
      <c r="N210" s="1" t="b">
        <v>0</v>
      </c>
      <c r="O210" s="1" t="s">
        <v>5821</v>
      </c>
      <c r="P210" s="1" t="s">
        <v>142</v>
      </c>
      <c r="Q210" s="1" t="s">
        <v>142</v>
      </c>
      <c r="R210" s="1" t="b">
        <v>1</v>
      </c>
      <c r="S210" s="1" t="b">
        <v>0</v>
      </c>
      <c r="T210" s="1">
        <v>201191367</v>
      </c>
      <c r="U210" s="1" t="s">
        <v>6241</v>
      </c>
      <c r="V210" s="1" t="b">
        <v>0</v>
      </c>
      <c r="W210" s="1" t="s">
        <v>142</v>
      </c>
      <c r="X210" s="1" t="s">
        <v>6242</v>
      </c>
      <c r="Y210" s="1" t="s">
        <v>71</v>
      </c>
      <c r="Z210" s="1" t="s">
        <v>6243</v>
      </c>
      <c r="AA210" s="1" t="s">
        <v>45</v>
      </c>
      <c r="AB210" s="1" t="s">
        <v>3920</v>
      </c>
      <c r="AC210" s="1" t="s">
        <v>1371</v>
      </c>
      <c r="AD210" s="1" t="s">
        <v>6242</v>
      </c>
      <c r="AE210" s="1">
        <v>0</v>
      </c>
      <c r="AF210" s="1" t="b">
        <v>1</v>
      </c>
      <c r="AG210" s="2" t="s">
        <v>6107</v>
      </c>
      <c r="AH210" s="1">
        <v>1</v>
      </c>
    </row>
    <row r="211" spans="1:34" x14ac:dyDescent="0.35">
      <c r="A211" s="1" t="s">
        <v>40</v>
      </c>
      <c r="B211" s="1" t="s">
        <v>2799</v>
      </c>
      <c r="C211" s="1" t="s">
        <v>6241</v>
      </c>
      <c r="D211" s="1" t="s">
        <v>2819</v>
      </c>
      <c r="E211" s="1"/>
      <c r="F211" s="1"/>
      <c r="G211" s="1" t="s">
        <v>5832</v>
      </c>
      <c r="H211" s="1" t="s">
        <v>22</v>
      </c>
      <c r="I211" s="1"/>
      <c r="J211" s="1"/>
      <c r="K211" s="1"/>
      <c r="L211" s="1" t="b">
        <v>1</v>
      </c>
      <c r="M211" s="1" t="s">
        <v>2706</v>
      </c>
      <c r="N211" s="1" t="b">
        <v>0</v>
      </c>
      <c r="O211" s="1" t="s">
        <v>5821</v>
      </c>
      <c r="P211" s="1" t="s">
        <v>142</v>
      </c>
      <c r="Q211" s="1" t="s">
        <v>142</v>
      </c>
      <c r="R211" s="1" t="b">
        <v>1</v>
      </c>
      <c r="S211" s="1" t="b">
        <v>0</v>
      </c>
      <c r="T211" s="1">
        <v>201191367</v>
      </c>
      <c r="U211" s="1" t="s">
        <v>6241</v>
      </c>
      <c r="V211" s="1" t="b">
        <v>0</v>
      </c>
      <c r="W211" s="1" t="s">
        <v>142</v>
      </c>
      <c r="X211" s="1" t="s">
        <v>6244</v>
      </c>
      <c r="Y211" s="1" t="s">
        <v>5825</v>
      </c>
      <c r="Z211" s="1" t="s">
        <v>6243</v>
      </c>
      <c r="AA211" s="1" t="s">
        <v>45</v>
      </c>
      <c r="AB211" s="1" t="s">
        <v>3920</v>
      </c>
      <c r="AC211" s="1" t="s">
        <v>1371</v>
      </c>
      <c r="AD211" s="1" t="s">
        <v>6242</v>
      </c>
      <c r="AE211" s="1">
        <v>0</v>
      </c>
      <c r="AF211" s="1" t="b">
        <v>1</v>
      </c>
      <c r="AG211" s="2" t="s">
        <v>6107</v>
      </c>
      <c r="AH211" s="1">
        <v>0</v>
      </c>
    </row>
    <row r="212" spans="1:34" x14ac:dyDescent="0.35">
      <c r="A212" s="1" t="s">
        <v>40</v>
      </c>
      <c r="B212" s="1" t="s">
        <v>3050</v>
      </c>
      <c r="C212" s="1" t="s">
        <v>6245</v>
      </c>
      <c r="D212" s="1" t="s">
        <v>720</v>
      </c>
      <c r="E212" s="1"/>
      <c r="F212" s="1"/>
      <c r="G212" s="1" t="s">
        <v>5693</v>
      </c>
      <c r="H212" s="1" t="s">
        <v>86</v>
      </c>
      <c r="I212" s="1"/>
      <c r="J212" s="1"/>
      <c r="K212" s="1"/>
      <c r="L212" s="1" t="b">
        <v>1</v>
      </c>
      <c r="M212" s="1" t="s">
        <v>2718</v>
      </c>
      <c r="N212" s="1" t="b">
        <v>0</v>
      </c>
      <c r="O212" s="1" t="s">
        <v>5821</v>
      </c>
      <c r="P212" s="1" t="s">
        <v>142</v>
      </c>
      <c r="Q212" s="1" t="s">
        <v>142</v>
      </c>
      <c r="R212" s="1" t="b">
        <v>1</v>
      </c>
      <c r="S212" s="1" t="b">
        <v>0</v>
      </c>
      <c r="T212" s="1">
        <v>204020238</v>
      </c>
      <c r="U212" s="1" t="s">
        <v>6245</v>
      </c>
      <c r="V212" s="1" t="b">
        <v>0</v>
      </c>
      <c r="W212" s="1" t="s">
        <v>142</v>
      </c>
      <c r="X212" s="1" t="s">
        <v>6246</v>
      </c>
      <c r="Y212" s="1" t="s">
        <v>71</v>
      </c>
      <c r="Z212" s="1"/>
      <c r="AA212" s="1"/>
      <c r="AB212" s="1"/>
      <c r="AC212" s="1" t="s">
        <v>1371</v>
      </c>
      <c r="AD212" s="1" t="s">
        <v>6246</v>
      </c>
      <c r="AE212" s="1">
        <v>1536</v>
      </c>
      <c r="AF212" s="1" t="b">
        <v>1</v>
      </c>
      <c r="AG212" s="2" t="s">
        <v>6247</v>
      </c>
      <c r="AH212" s="1">
        <v>1</v>
      </c>
    </row>
    <row r="213" spans="1:34" x14ac:dyDescent="0.35">
      <c r="A213" s="1" t="s">
        <v>40</v>
      </c>
      <c r="B213" s="1" t="s">
        <v>3050</v>
      </c>
      <c r="C213" s="1" t="s">
        <v>6245</v>
      </c>
      <c r="D213" s="1" t="s">
        <v>720</v>
      </c>
      <c r="E213" s="1"/>
      <c r="F213" s="1"/>
      <c r="G213" s="1" t="s">
        <v>5693</v>
      </c>
      <c r="H213" s="1" t="s">
        <v>86</v>
      </c>
      <c r="I213" s="1"/>
      <c r="J213" s="1"/>
      <c r="K213" s="1"/>
      <c r="L213" s="1" t="b">
        <v>1</v>
      </c>
      <c r="M213" s="1" t="s">
        <v>2718</v>
      </c>
      <c r="N213" s="1" t="b">
        <v>0</v>
      </c>
      <c r="O213" s="1" t="s">
        <v>5821</v>
      </c>
      <c r="P213" s="1" t="s">
        <v>142</v>
      </c>
      <c r="Q213" s="1" t="s">
        <v>142</v>
      </c>
      <c r="R213" s="1" t="b">
        <v>1</v>
      </c>
      <c r="S213" s="1" t="b">
        <v>0</v>
      </c>
      <c r="T213" s="1">
        <v>204020238</v>
      </c>
      <c r="U213" s="1" t="s">
        <v>6245</v>
      </c>
      <c r="V213" s="1" t="b">
        <v>0</v>
      </c>
      <c r="W213" s="1" t="s">
        <v>142</v>
      </c>
      <c r="X213" s="1" t="s">
        <v>6248</v>
      </c>
      <c r="Y213" s="1" t="s">
        <v>5825</v>
      </c>
      <c r="Z213" s="1"/>
      <c r="AA213" s="1"/>
      <c r="AB213" s="1"/>
      <c r="AC213" s="1" t="s">
        <v>1371</v>
      </c>
      <c r="AD213" s="1" t="s">
        <v>6246</v>
      </c>
      <c r="AE213" s="1">
        <v>1536</v>
      </c>
      <c r="AF213" s="1" t="b">
        <v>1</v>
      </c>
      <c r="AG213" s="2" t="s">
        <v>6247</v>
      </c>
      <c r="AH213" s="1">
        <v>0</v>
      </c>
    </row>
    <row r="214" spans="1:34" x14ac:dyDescent="0.35">
      <c r="A214" s="1" t="s">
        <v>40</v>
      </c>
      <c r="B214" s="1" t="s">
        <v>2805</v>
      </c>
      <c r="C214" s="1" t="s">
        <v>6249</v>
      </c>
      <c r="D214" s="1" t="s">
        <v>6066</v>
      </c>
      <c r="E214" s="1"/>
      <c r="F214" s="1"/>
      <c r="G214" s="1" t="s">
        <v>5832</v>
      </c>
      <c r="H214" s="1" t="s">
        <v>22</v>
      </c>
      <c r="I214" s="1"/>
      <c r="J214" s="1"/>
      <c r="K214" s="1"/>
      <c r="L214" s="1" t="b">
        <v>1</v>
      </c>
      <c r="M214" s="1" t="s">
        <v>2706</v>
      </c>
      <c r="N214" s="1" t="b">
        <v>0</v>
      </c>
      <c r="O214" s="1" t="s">
        <v>5821</v>
      </c>
      <c r="P214" s="1" t="s">
        <v>142</v>
      </c>
      <c r="Q214" s="1" t="s">
        <v>142</v>
      </c>
      <c r="R214" s="1" t="b">
        <v>1</v>
      </c>
      <c r="S214" s="1" t="b">
        <v>0</v>
      </c>
      <c r="T214" s="1">
        <v>2011913612</v>
      </c>
      <c r="U214" s="1" t="s">
        <v>6249</v>
      </c>
      <c r="V214" s="1" t="b">
        <v>0</v>
      </c>
      <c r="W214" s="1" t="s">
        <v>142</v>
      </c>
      <c r="X214" s="1" t="s">
        <v>6250</v>
      </c>
      <c r="Y214" s="1" t="s">
        <v>71</v>
      </c>
      <c r="Z214" s="1" t="s">
        <v>6251</v>
      </c>
      <c r="AA214" s="1" t="s">
        <v>45</v>
      </c>
      <c r="AB214" s="1" t="s">
        <v>3913</v>
      </c>
      <c r="AC214" s="1" t="s">
        <v>1371</v>
      </c>
      <c r="AD214" s="1" t="s">
        <v>6250</v>
      </c>
      <c r="AE214" s="1">
        <v>0</v>
      </c>
      <c r="AF214" s="1" t="b">
        <v>1</v>
      </c>
      <c r="AG214" s="2" t="s">
        <v>6252</v>
      </c>
      <c r="AH214" s="1">
        <v>1</v>
      </c>
    </row>
    <row r="215" spans="1:34" x14ac:dyDescent="0.35">
      <c r="A215" s="1" t="s">
        <v>40</v>
      </c>
      <c r="B215" s="1" t="s">
        <v>2805</v>
      </c>
      <c r="C215" s="1" t="s">
        <v>6249</v>
      </c>
      <c r="D215" s="1" t="s">
        <v>6066</v>
      </c>
      <c r="E215" s="1"/>
      <c r="F215" s="1"/>
      <c r="G215" s="1" t="s">
        <v>5832</v>
      </c>
      <c r="H215" s="1" t="s">
        <v>22</v>
      </c>
      <c r="I215" s="1"/>
      <c r="J215" s="1"/>
      <c r="K215" s="1"/>
      <c r="L215" s="1" t="b">
        <v>1</v>
      </c>
      <c r="M215" s="1" t="s">
        <v>2706</v>
      </c>
      <c r="N215" s="1" t="b">
        <v>0</v>
      </c>
      <c r="O215" s="1" t="s">
        <v>5821</v>
      </c>
      <c r="P215" s="1" t="s">
        <v>142</v>
      </c>
      <c r="Q215" s="1" t="s">
        <v>142</v>
      </c>
      <c r="R215" s="1" t="b">
        <v>1</v>
      </c>
      <c r="S215" s="1" t="b">
        <v>0</v>
      </c>
      <c r="T215" s="1">
        <v>2011913612</v>
      </c>
      <c r="U215" s="1" t="s">
        <v>6249</v>
      </c>
      <c r="V215" s="1" t="b">
        <v>0</v>
      </c>
      <c r="W215" s="1" t="s">
        <v>142</v>
      </c>
      <c r="X215" s="1" t="s">
        <v>6253</v>
      </c>
      <c r="Y215" s="1" t="s">
        <v>5825</v>
      </c>
      <c r="Z215" s="1" t="s">
        <v>6251</v>
      </c>
      <c r="AA215" s="1" t="s">
        <v>45</v>
      </c>
      <c r="AB215" s="1" t="s">
        <v>3913</v>
      </c>
      <c r="AC215" s="1" t="s">
        <v>1371</v>
      </c>
      <c r="AD215" s="1" t="s">
        <v>6250</v>
      </c>
      <c r="AE215" s="1">
        <v>0</v>
      </c>
      <c r="AF215" s="1" t="b">
        <v>1</v>
      </c>
      <c r="AG215" s="2" t="s">
        <v>6252</v>
      </c>
      <c r="AH215" s="1">
        <v>0</v>
      </c>
    </row>
    <row r="216" spans="1:34" x14ac:dyDescent="0.35">
      <c r="A216" s="1" t="s">
        <v>40</v>
      </c>
      <c r="B216" s="1" t="s">
        <v>2805</v>
      </c>
      <c r="C216" s="1" t="s">
        <v>4761</v>
      </c>
      <c r="D216" s="1" t="s">
        <v>6066</v>
      </c>
      <c r="E216" s="1"/>
      <c r="F216" s="1"/>
      <c r="G216" s="1" t="s">
        <v>5868</v>
      </c>
      <c r="H216" s="1" t="s">
        <v>22</v>
      </c>
      <c r="I216" s="1"/>
      <c r="J216" s="1"/>
      <c r="K216" s="1"/>
      <c r="L216" s="1" t="b">
        <v>1</v>
      </c>
      <c r="M216" s="1" t="s">
        <v>2706</v>
      </c>
      <c r="N216" s="1" t="b">
        <v>0</v>
      </c>
      <c r="O216" s="1" t="s">
        <v>5821</v>
      </c>
      <c r="P216" s="1" t="s">
        <v>142</v>
      </c>
      <c r="Q216" s="1" t="s">
        <v>142</v>
      </c>
      <c r="R216" s="1" t="b">
        <v>1</v>
      </c>
      <c r="S216" s="1" t="b">
        <v>0</v>
      </c>
      <c r="T216" s="1">
        <v>2011912819</v>
      </c>
      <c r="U216" s="1" t="s">
        <v>4761</v>
      </c>
      <c r="V216" s="1" t="b">
        <v>0</v>
      </c>
      <c r="W216" s="1" t="s">
        <v>142</v>
      </c>
      <c r="X216" s="1" t="s">
        <v>6254</v>
      </c>
      <c r="Y216" s="1" t="s">
        <v>71</v>
      </c>
      <c r="Z216" s="1" t="s">
        <v>5870</v>
      </c>
      <c r="AA216" s="1" t="s">
        <v>45</v>
      </c>
      <c r="AB216" s="1" t="s">
        <v>3862</v>
      </c>
      <c r="AC216" s="1" t="s">
        <v>1371</v>
      </c>
      <c r="AD216" s="1" t="s">
        <v>6254</v>
      </c>
      <c r="AE216" s="1">
        <v>0</v>
      </c>
      <c r="AF216" s="1" t="b">
        <v>1</v>
      </c>
      <c r="AG216" s="2" t="s">
        <v>6069</v>
      </c>
      <c r="AH216" s="1">
        <v>1</v>
      </c>
    </row>
    <row r="217" spans="1:34" x14ac:dyDescent="0.35">
      <c r="A217" s="1" t="s">
        <v>40</v>
      </c>
      <c r="B217" s="1" t="s">
        <v>2805</v>
      </c>
      <c r="C217" s="1" t="s">
        <v>4761</v>
      </c>
      <c r="D217" s="1" t="s">
        <v>6066</v>
      </c>
      <c r="E217" s="1"/>
      <c r="F217" s="1"/>
      <c r="G217" s="1" t="s">
        <v>5868</v>
      </c>
      <c r="H217" s="1" t="s">
        <v>22</v>
      </c>
      <c r="I217" s="1"/>
      <c r="J217" s="1"/>
      <c r="K217" s="1"/>
      <c r="L217" s="1" t="b">
        <v>1</v>
      </c>
      <c r="M217" s="1" t="s">
        <v>2706</v>
      </c>
      <c r="N217" s="1" t="b">
        <v>0</v>
      </c>
      <c r="O217" s="1" t="s">
        <v>5821</v>
      </c>
      <c r="P217" s="1" t="s">
        <v>142</v>
      </c>
      <c r="Q217" s="1" t="s">
        <v>142</v>
      </c>
      <c r="R217" s="1" t="b">
        <v>1</v>
      </c>
      <c r="S217" s="1" t="b">
        <v>0</v>
      </c>
      <c r="T217" s="1">
        <v>2011912819</v>
      </c>
      <c r="U217" s="1" t="s">
        <v>4761</v>
      </c>
      <c r="V217" s="1" t="b">
        <v>0</v>
      </c>
      <c r="W217" s="1" t="s">
        <v>142</v>
      </c>
      <c r="X217" s="1" t="s">
        <v>6255</v>
      </c>
      <c r="Y217" s="1" t="s">
        <v>5825</v>
      </c>
      <c r="Z217" s="1" t="s">
        <v>5870</v>
      </c>
      <c r="AA217" s="1" t="s">
        <v>45</v>
      </c>
      <c r="AB217" s="1" t="s">
        <v>3862</v>
      </c>
      <c r="AC217" s="1" t="s">
        <v>1371</v>
      </c>
      <c r="AD217" s="1" t="s">
        <v>6254</v>
      </c>
      <c r="AE217" s="1">
        <v>0</v>
      </c>
      <c r="AF217" s="1" t="b">
        <v>1</v>
      </c>
      <c r="AG217" s="2" t="s">
        <v>6069</v>
      </c>
      <c r="AH217" s="1">
        <v>0</v>
      </c>
    </row>
    <row r="218" spans="1:34" x14ac:dyDescent="0.35">
      <c r="A218" s="1" t="s">
        <v>40</v>
      </c>
      <c r="B218" s="1" t="s">
        <v>2805</v>
      </c>
      <c r="C218" s="1" t="s">
        <v>6256</v>
      </c>
      <c r="D218" s="1" t="s">
        <v>6066</v>
      </c>
      <c r="E218" s="1"/>
      <c r="F218" s="1"/>
      <c r="G218" s="1" t="s">
        <v>5832</v>
      </c>
      <c r="H218" s="1" t="s">
        <v>22</v>
      </c>
      <c r="I218" s="1"/>
      <c r="J218" s="1"/>
      <c r="K218" s="1"/>
      <c r="L218" s="1" t="b">
        <v>1</v>
      </c>
      <c r="M218" s="1" t="s">
        <v>2706</v>
      </c>
      <c r="N218" s="1" t="b">
        <v>0</v>
      </c>
      <c r="O218" s="1" t="s">
        <v>5821</v>
      </c>
      <c r="P218" s="1" t="s">
        <v>142</v>
      </c>
      <c r="Q218" s="1" t="s">
        <v>142</v>
      </c>
      <c r="R218" s="1" t="b">
        <v>1</v>
      </c>
      <c r="S218" s="1" t="b">
        <v>0</v>
      </c>
      <c r="T218" s="1">
        <v>2011913612</v>
      </c>
      <c r="U218" s="1" t="s">
        <v>6256</v>
      </c>
      <c r="V218" s="1" t="b">
        <v>0</v>
      </c>
      <c r="W218" s="1" t="s">
        <v>142</v>
      </c>
      <c r="X218" s="1" t="s">
        <v>6257</v>
      </c>
      <c r="Y218" s="1" t="s">
        <v>71</v>
      </c>
      <c r="Z218" s="1" t="s">
        <v>6258</v>
      </c>
      <c r="AA218" s="1" t="s">
        <v>45</v>
      </c>
      <c r="AB218" s="1" t="s">
        <v>3862</v>
      </c>
      <c r="AC218" s="1" t="s">
        <v>1371</v>
      </c>
      <c r="AD218" s="1" t="s">
        <v>6257</v>
      </c>
      <c r="AE218" s="1">
        <v>0</v>
      </c>
      <c r="AF218" s="1" t="b">
        <v>1</v>
      </c>
      <c r="AG218" s="2" t="s">
        <v>6252</v>
      </c>
      <c r="AH218" s="1">
        <v>1</v>
      </c>
    </row>
    <row r="219" spans="1:34" x14ac:dyDescent="0.35">
      <c r="A219" s="1" t="s">
        <v>40</v>
      </c>
      <c r="B219" s="1" t="s">
        <v>2805</v>
      </c>
      <c r="C219" s="1" t="s">
        <v>6256</v>
      </c>
      <c r="D219" s="1" t="s">
        <v>6066</v>
      </c>
      <c r="E219" s="1"/>
      <c r="F219" s="1"/>
      <c r="G219" s="1" t="s">
        <v>5832</v>
      </c>
      <c r="H219" s="1" t="s">
        <v>22</v>
      </c>
      <c r="I219" s="1"/>
      <c r="J219" s="1"/>
      <c r="K219" s="1"/>
      <c r="L219" s="1" t="b">
        <v>1</v>
      </c>
      <c r="M219" s="1" t="s">
        <v>2706</v>
      </c>
      <c r="N219" s="1" t="b">
        <v>0</v>
      </c>
      <c r="O219" s="1" t="s">
        <v>5821</v>
      </c>
      <c r="P219" s="1" t="s">
        <v>142</v>
      </c>
      <c r="Q219" s="1" t="s">
        <v>142</v>
      </c>
      <c r="R219" s="1" t="b">
        <v>1</v>
      </c>
      <c r="S219" s="1" t="b">
        <v>0</v>
      </c>
      <c r="T219" s="1">
        <v>2011913612</v>
      </c>
      <c r="U219" s="1" t="s">
        <v>6256</v>
      </c>
      <c r="V219" s="1" t="b">
        <v>0</v>
      </c>
      <c r="W219" s="1" t="s">
        <v>142</v>
      </c>
      <c r="X219" s="1" t="s">
        <v>6259</v>
      </c>
      <c r="Y219" s="1" t="s">
        <v>5825</v>
      </c>
      <c r="Z219" s="1" t="s">
        <v>6258</v>
      </c>
      <c r="AA219" s="1" t="s">
        <v>45</v>
      </c>
      <c r="AB219" s="1" t="s">
        <v>3862</v>
      </c>
      <c r="AC219" s="1" t="s">
        <v>1371</v>
      </c>
      <c r="AD219" s="1" t="s">
        <v>6257</v>
      </c>
      <c r="AE219" s="1">
        <v>0</v>
      </c>
      <c r="AF219" s="1" t="b">
        <v>1</v>
      </c>
      <c r="AG219" s="2" t="s">
        <v>6252</v>
      </c>
      <c r="AH219" s="1">
        <v>0</v>
      </c>
    </row>
    <row r="220" spans="1:34" x14ac:dyDescent="0.35">
      <c r="A220" s="1" t="s">
        <v>40</v>
      </c>
      <c r="B220" s="1" t="s">
        <v>2805</v>
      </c>
      <c r="C220" s="1" t="s">
        <v>6260</v>
      </c>
      <c r="D220" s="1" t="s">
        <v>6066</v>
      </c>
      <c r="E220" s="1"/>
      <c r="F220" s="1"/>
      <c r="G220" s="1" t="s">
        <v>5832</v>
      </c>
      <c r="H220" s="1" t="s">
        <v>22</v>
      </c>
      <c r="I220" s="1"/>
      <c r="J220" s="1"/>
      <c r="K220" s="1"/>
      <c r="L220" s="1" t="b">
        <v>1</v>
      </c>
      <c r="M220" s="1" t="s">
        <v>2706</v>
      </c>
      <c r="N220" s="1" t="b">
        <v>0</v>
      </c>
      <c r="O220" s="1" t="s">
        <v>5821</v>
      </c>
      <c r="P220" s="1" t="s">
        <v>142</v>
      </c>
      <c r="Q220" s="1" t="s">
        <v>142</v>
      </c>
      <c r="R220" s="1" t="b">
        <v>1</v>
      </c>
      <c r="S220" s="1" t="b">
        <v>0</v>
      </c>
      <c r="T220" s="1">
        <v>2011913612</v>
      </c>
      <c r="U220" s="1" t="s">
        <v>6260</v>
      </c>
      <c r="V220" s="1" t="b">
        <v>0</v>
      </c>
      <c r="W220" s="1" t="s">
        <v>142</v>
      </c>
      <c r="X220" s="1" t="s">
        <v>6261</v>
      </c>
      <c r="Y220" s="1" t="s">
        <v>71</v>
      </c>
      <c r="Z220" s="1" t="s">
        <v>6262</v>
      </c>
      <c r="AA220" s="1"/>
      <c r="AB220" s="1"/>
      <c r="AC220" s="1" t="s">
        <v>1371</v>
      </c>
      <c r="AD220" s="1" t="s">
        <v>6261</v>
      </c>
      <c r="AE220" s="1">
        <v>0</v>
      </c>
      <c r="AF220" s="1" t="b">
        <v>1</v>
      </c>
      <c r="AG220" s="2" t="s">
        <v>6252</v>
      </c>
      <c r="AH220" s="1">
        <v>1</v>
      </c>
    </row>
    <row r="221" spans="1:34" x14ac:dyDescent="0.35">
      <c r="A221" s="1" t="s">
        <v>40</v>
      </c>
      <c r="B221" s="1" t="s">
        <v>2805</v>
      </c>
      <c r="C221" s="1" t="s">
        <v>6260</v>
      </c>
      <c r="D221" s="1" t="s">
        <v>6066</v>
      </c>
      <c r="E221" s="1"/>
      <c r="F221" s="1"/>
      <c r="G221" s="1" t="s">
        <v>5832</v>
      </c>
      <c r="H221" s="1" t="s">
        <v>22</v>
      </c>
      <c r="I221" s="1"/>
      <c r="J221" s="1"/>
      <c r="K221" s="1"/>
      <c r="L221" s="1" t="b">
        <v>1</v>
      </c>
      <c r="M221" s="1" t="s">
        <v>2706</v>
      </c>
      <c r="N221" s="1" t="b">
        <v>0</v>
      </c>
      <c r="O221" s="1" t="s">
        <v>5821</v>
      </c>
      <c r="P221" s="1" t="s">
        <v>142</v>
      </c>
      <c r="Q221" s="1" t="s">
        <v>142</v>
      </c>
      <c r="R221" s="1" t="b">
        <v>1</v>
      </c>
      <c r="S221" s="1" t="b">
        <v>0</v>
      </c>
      <c r="T221" s="1">
        <v>2011913612</v>
      </c>
      <c r="U221" s="1" t="s">
        <v>6260</v>
      </c>
      <c r="V221" s="1" t="b">
        <v>0</v>
      </c>
      <c r="W221" s="1" t="s">
        <v>142</v>
      </c>
      <c r="X221" s="1" t="s">
        <v>6263</v>
      </c>
      <c r="Y221" s="1" t="s">
        <v>5825</v>
      </c>
      <c r="Z221" s="1" t="s">
        <v>6262</v>
      </c>
      <c r="AA221" s="1"/>
      <c r="AB221" s="1"/>
      <c r="AC221" s="1" t="s">
        <v>1371</v>
      </c>
      <c r="AD221" s="1" t="s">
        <v>6261</v>
      </c>
      <c r="AE221" s="1">
        <v>0</v>
      </c>
      <c r="AF221" s="1" t="b">
        <v>1</v>
      </c>
      <c r="AG221" s="2" t="s">
        <v>6252</v>
      </c>
      <c r="AH221" s="1">
        <v>0</v>
      </c>
    </row>
    <row r="222" spans="1:34" x14ac:dyDescent="0.35">
      <c r="A222" s="1" t="s">
        <v>40</v>
      </c>
      <c r="B222" s="1" t="s">
        <v>2805</v>
      </c>
      <c r="C222" s="1" t="s">
        <v>6264</v>
      </c>
      <c r="D222" s="1" t="s">
        <v>720</v>
      </c>
      <c r="E222" s="1"/>
      <c r="F222" s="1"/>
      <c r="G222" s="1" t="s">
        <v>5693</v>
      </c>
      <c r="H222" s="1" t="s">
        <v>22</v>
      </c>
      <c r="I222" s="1"/>
      <c r="J222" s="1"/>
      <c r="K222" s="1"/>
      <c r="L222" s="1" t="b">
        <v>1</v>
      </c>
      <c r="M222" s="1" t="s">
        <v>2706</v>
      </c>
      <c r="N222" s="1" t="b">
        <v>0</v>
      </c>
      <c r="O222" s="1" t="s">
        <v>5821</v>
      </c>
      <c r="P222" s="1" t="s">
        <v>142</v>
      </c>
      <c r="Q222" s="1" t="s">
        <v>142</v>
      </c>
      <c r="R222" s="1" t="b">
        <v>1</v>
      </c>
      <c r="S222" s="1" t="b">
        <v>0</v>
      </c>
      <c r="T222" s="1">
        <v>201191366</v>
      </c>
      <c r="U222" s="1" t="s">
        <v>6264</v>
      </c>
      <c r="V222" s="1" t="b">
        <v>0</v>
      </c>
      <c r="W222" s="1" t="s">
        <v>142</v>
      </c>
      <c r="X222" s="1" t="s">
        <v>6265</v>
      </c>
      <c r="Y222" s="1" t="s">
        <v>71</v>
      </c>
      <c r="Z222" s="1"/>
      <c r="AA222" s="1"/>
      <c r="AB222" s="1"/>
      <c r="AC222" s="1" t="s">
        <v>1371</v>
      </c>
      <c r="AD222" s="1" t="s">
        <v>6265</v>
      </c>
      <c r="AE222" s="1">
        <v>1536</v>
      </c>
      <c r="AF222" s="1" t="b">
        <v>1</v>
      </c>
      <c r="AG222" s="2" t="s">
        <v>6050</v>
      </c>
      <c r="AH222" s="1">
        <v>1</v>
      </c>
    </row>
    <row r="223" spans="1:34" x14ac:dyDescent="0.35">
      <c r="A223" s="1" t="s">
        <v>40</v>
      </c>
      <c r="B223" s="1" t="s">
        <v>2805</v>
      </c>
      <c r="C223" s="1" t="s">
        <v>6264</v>
      </c>
      <c r="D223" s="1" t="s">
        <v>720</v>
      </c>
      <c r="E223" s="1"/>
      <c r="F223" s="1"/>
      <c r="G223" s="1" t="s">
        <v>5693</v>
      </c>
      <c r="H223" s="1" t="s">
        <v>22</v>
      </c>
      <c r="I223" s="1"/>
      <c r="J223" s="1"/>
      <c r="K223" s="1"/>
      <c r="L223" s="1" t="b">
        <v>1</v>
      </c>
      <c r="M223" s="1" t="s">
        <v>2706</v>
      </c>
      <c r="N223" s="1" t="b">
        <v>0</v>
      </c>
      <c r="O223" s="1" t="s">
        <v>5821</v>
      </c>
      <c r="P223" s="1" t="s">
        <v>142</v>
      </c>
      <c r="Q223" s="1" t="s">
        <v>142</v>
      </c>
      <c r="R223" s="1" t="b">
        <v>1</v>
      </c>
      <c r="S223" s="1" t="b">
        <v>0</v>
      </c>
      <c r="T223" s="1">
        <v>201191366</v>
      </c>
      <c r="U223" s="1" t="s">
        <v>6264</v>
      </c>
      <c r="V223" s="1" t="b">
        <v>0</v>
      </c>
      <c r="W223" s="1" t="s">
        <v>142</v>
      </c>
      <c r="X223" s="1" t="s">
        <v>6266</v>
      </c>
      <c r="Y223" s="1" t="s">
        <v>5825</v>
      </c>
      <c r="Z223" s="1"/>
      <c r="AA223" s="1"/>
      <c r="AB223" s="1"/>
      <c r="AC223" s="1" t="s">
        <v>1371</v>
      </c>
      <c r="AD223" s="1" t="s">
        <v>6265</v>
      </c>
      <c r="AE223" s="1">
        <v>1536</v>
      </c>
      <c r="AF223" s="1" t="b">
        <v>1</v>
      </c>
      <c r="AG223" s="2" t="s">
        <v>6050</v>
      </c>
      <c r="AH223" s="1">
        <v>0</v>
      </c>
    </row>
  </sheetData>
  <conditionalFormatting sqref="E2:E100">
    <cfRule type="containsText" dxfId="136" priority="6" operator="containsText" text="">
      <formula>NOT(ISERROR(SEARCH("",E2)))</formula>
    </cfRule>
  </conditionalFormatting>
  <conditionalFormatting sqref="M1:M1048576">
    <cfRule type="containsText" dxfId="135" priority="5" operator="containsText" text="-">
      <formula>NOT(ISERROR(SEARCH("-",M1)))</formula>
    </cfRule>
  </conditionalFormatting>
  <conditionalFormatting sqref="N1:N1048576">
    <cfRule type="containsText" dxfId="134" priority="1" operator="containsText" text="FALSE">
      <formula>NOT(ISERROR(SEARCH("FALSE",N1)))</formula>
    </cfRule>
  </conditionalFormatting>
  <conditionalFormatting sqref="R1:S1048576">
    <cfRule type="containsText" dxfId="133" priority="2" operator="containsText" text="FALSE">
      <formula>NOT(ISERROR(SEARCH("FALSE",R1)))</formula>
    </cfRule>
  </conditionalFormatting>
  <conditionalFormatting sqref="V1:V1048576">
    <cfRule type="containsText" dxfId="132" priority="4" operator="containsText" text="FALSE">
      <formula>NOT(ISERROR(SEARCH("FALSE",V1)))</formula>
    </cfRule>
  </conditionalFormatting>
  <hyperlinks>
    <hyperlink ref="AG2" r:id="rId1" xr:uid="{00000000-0004-0000-0C00-000000000000}"/>
    <hyperlink ref="AG3" r:id="rId2" xr:uid="{00000000-0004-0000-0C00-000001000000}"/>
    <hyperlink ref="AG4" r:id="rId3" xr:uid="{00000000-0004-0000-0C00-000002000000}"/>
    <hyperlink ref="AG5" r:id="rId4" xr:uid="{00000000-0004-0000-0C00-000003000000}"/>
    <hyperlink ref="AG6" r:id="rId5" xr:uid="{00000000-0004-0000-0C00-000004000000}"/>
    <hyperlink ref="AG7" r:id="rId6" xr:uid="{00000000-0004-0000-0C00-000005000000}"/>
    <hyperlink ref="AG8" r:id="rId7" xr:uid="{00000000-0004-0000-0C00-000006000000}"/>
    <hyperlink ref="AG9" r:id="rId8" xr:uid="{00000000-0004-0000-0C00-000007000000}"/>
    <hyperlink ref="AG10" r:id="rId9" xr:uid="{00000000-0004-0000-0C00-000008000000}"/>
    <hyperlink ref="AG11" r:id="rId10" xr:uid="{00000000-0004-0000-0C00-000009000000}"/>
    <hyperlink ref="AG12" r:id="rId11" xr:uid="{00000000-0004-0000-0C00-00000A000000}"/>
    <hyperlink ref="AG13" r:id="rId12" xr:uid="{00000000-0004-0000-0C00-00000B000000}"/>
    <hyperlink ref="AG14" r:id="rId13" xr:uid="{00000000-0004-0000-0C00-00000C000000}"/>
    <hyperlink ref="AG15" r:id="rId14" xr:uid="{00000000-0004-0000-0C00-00000D000000}"/>
    <hyperlink ref="AG16" r:id="rId15" xr:uid="{00000000-0004-0000-0C00-00000E000000}"/>
    <hyperlink ref="AG17" r:id="rId16" xr:uid="{00000000-0004-0000-0C00-00000F000000}"/>
    <hyperlink ref="AG18" r:id="rId17" xr:uid="{00000000-0004-0000-0C00-000010000000}"/>
    <hyperlink ref="AG19" r:id="rId18" xr:uid="{00000000-0004-0000-0C00-000011000000}"/>
    <hyperlink ref="AG20" r:id="rId19" xr:uid="{00000000-0004-0000-0C00-000012000000}"/>
    <hyperlink ref="AG21" r:id="rId20" xr:uid="{00000000-0004-0000-0C00-000013000000}"/>
    <hyperlink ref="AG22" r:id="rId21" xr:uid="{00000000-0004-0000-0C00-000014000000}"/>
    <hyperlink ref="AG23" r:id="rId22" xr:uid="{00000000-0004-0000-0C00-000015000000}"/>
    <hyperlink ref="AG24" r:id="rId23" xr:uid="{00000000-0004-0000-0C00-000016000000}"/>
    <hyperlink ref="AG25" r:id="rId24" xr:uid="{00000000-0004-0000-0C00-000017000000}"/>
    <hyperlink ref="AG26" r:id="rId25" xr:uid="{00000000-0004-0000-0C00-000018000000}"/>
    <hyperlink ref="AG27" r:id="rId26" xr:uid="{00000000-0004-0000-0C00-000019000000}"/>
    <hyperlink ref="AG28" r:id="rId27" xr:uid="{00000000-0004-0000-0C00-00001A000000}"/>
    <hyperlink ref="AG29" r:id="rId28" xr:uid="{00000000-0004-0000-0C00-00001B000000}"/>
    <hyperlink ref="AG30" r:id="rId29" xr:uid="{00000000-0004-0000-0C00-00001C000000}"/>
    <hyperlink ref="AG31" r:id="rId30" xr:uid="{00000000-0004-0000-0C00-00001D000000}"/>
    <hyperlink ref="AG32" r:id="rId31" xr:uid="{00000000-0004-0000-0C00-00001E000000}"/>
    <hyperlink ref="AG33" r:id="rId32" xr:uid="{00000000-0004-0000-0C00-00001F000000}"/>
    <hyperlink ref="AG34" r:id="rId33" xr:uid="{00000000-0004-0000-0C00-000020000000}"/>
    <hyperlink ref="AG35" r:id="rId34" xr:uid="{00000000-0004-0000-0C00-000021000000}"/>
    <hyperlink ref="AG36" r:id="rId35" xr:uid="{00000000-0004-0000-0C00-000022000000}"/>
    <hyperlink ref="AG37" r:id="rId36" xr:uid="{00000000-0004-0000-0C00-000023000000}"/>
    <hyperlink ref="AG38" r:id="rId37" xr:uid="{00000000-0004-0000-0C00-000024000000}"/>
    <hyperlink ref="AG39" r:id="rId38" xr:uid="{00000000-0004-0000-0C00-000025000000}"/>
    <hyperlink ref="AG40" r:id="rId39" xr:uid="{00000000-0004-0000-0C00-000026000000}"/>
    <hyperlink ref="AG41" r:id="rId40" xr:uid="{00000000-0004-0000-0C00-000027000000}"/>
    <hyperlink ref="AG42" r:id="rId41" xr:uid="{00000000-0004-0000-0C00-000028000000}"/>
    <hyperlink ref="AG43" r:id="rId42" xr:uid="{00000000-0004-0000-0C00-000029000000}"/>
    <hyperlink ref="AG44" r:id="rId43" xr:uid="{00000000-0004-0000-0C00-00002A000000}"/>
    <hyperlink ref="AG45" r:id="rId44" xr:uid="{00000000-0004-0000-0C00-00002B000000}"/>
    <hyperlink ref="AG46" r:id="rId45" xr:uid="{00000000-0004-0000-0C00-00002C000000}"/>
    <hyperlink ref="AG47" r:id="rId46" xr:uid="{00000000-0004-0000-0C00-00002D000000}"/>
    <hyperlink ref="AG48" r:id="rId47" xr:uid="{00000000-0004-0000-0C00-00002E000000}"/>
    <hyperlink ref="AG49" r:id="rId48" xr:uid="{00000000-0004-0000-0C00-00002F000000}"/>
    <hyperlink ref="AG50" r:id="rId49" xr:uid="{00000000-0004-0000-0C00-000030000000}"/>
    <hyperlink ref="AG51" r:id="rId50" xr:uid="{00000000-0004-0000-0C00-000031000000}"/>
    <hyperlink ref="AG52" r:id="rId51" xr:uid="{00000000-0004-0000-0C00-000032000000}"/>
    <hyperlink ref="AG53" r:id="rId52" xr:uid="{00000000-0004-0000-0C00-000033000000}"/>
    <hyperlink ref="AG54" r:id="rId53" xr:uid="{00000000-0004-0000-0C00-000034000000}"/>
    <hyperlink ref="AG55" r:id="rId54" xr:uid="{00000000-0004-0000-0C00-000035000000}"/>
    <hyperlink ref="AG56" r:id="rId55" xr:uid="{00000000-0004-0000-0C00-000036000000}"/>
    <hyperlink ref="AG57" r:id="rId56" xr:uid="{00000000-0004-0000-0C00-000037000000}"/>
    <hyperlink ref="AG58" r:id="rId57" xr:uid="{00000000-0004-0000-0C00-000038000000}"/>
    <hyperlink ref="AG59" r:id="rId58" xr:uid="{00000000-0004-0000-0C00-000039000000}"/>
    <hyperlink ref="AG60" r:id="rId59" xr:uid="{00000000-0004-0000-0C00-00003A000000}"/>
    <hyperlink ref="AG61" r:id="rId60" xr:uid="{00000000-0004-0000-0C00-00003B000000}"/>
    <hyperlink ref="AG62" r:id="rId61" xr:uid="{00000000-0004-0000-0C00-00003C000000}"/>
    <hyperlink ref="AG63" r:id="rId62" xr:uid="{00000000-0004-0000-0C00-00003D000000}"/>
    <hyperlink ref="AG64" r:id="rId63" xr:uid="{00000000-0004-0000-0C00-00003E000000}"/>
    <hyperlink ref="AG65" r:id="rId64" xr:uid="{00000000-0004-0000-0C00-00003F000000}"/>
    <hyperlink ref="AG66" r:id="rId65" xr:uid="{00000000-0004-0000-0C00-000040000000}"/>
    <hyperlink ref="AG67" r:id="rId66" xr:uid="{00000000-0004-0000-0C00-000041000000}"/>
    <hyperlink ref="AG68" r:id="rId67" xr:uid="{00000000-0004-0000-0C00-000042000000}"/>
    <hyperlink ref="AG69" r:id="rId68" xr:uid="{00000000-0004-0000-0C00-000043000000}"/>
    <hyperlink ref="AG70" r:id="rId69" xr:uid="{00000000-0004-0000-0C00-000044000000}"/>
    <hyperlink ref="AG71" r:id="rId70" xr:uid="{00000000-0004-0000-0C00-000045000000}"/>
    <hyperlink ref="AG72" r:id="rId71" xr:uid="{00000000-0004-0000-0C00-000046000000}"/>
    <hyperlink ref="AG73" r:id="rId72" xr:uid="{00000000-0004-0000-0C00-000047000000}"/>
    <hyperlink ref="AG74" r:id="rId73" xr:uid="{00000000-0004-0000-0C00-000048000000}"/>
    <hyperlink ref="AG75" r:id="rId74" xr:uid="{00000000-0004-0000-0C00-000049000000}"/>
    <hyperlink ref="AG76" r:id="rId75" xr:uid="{00000000-0004-0000-0C00-00004A000000}"/>
    <hyperlink ref="AG77" r:id="rId76" xr:uid="{00000000-0004-0000-0C00-00004B000000}"/>
    <hyperlink ref="AG78" r:id="rId77" xr:uid="{00000000-0004-0000-0C00-00004C000000}"/>
    <hyperlink ref="AG79" r:id="rId78" xr:uid="{00000000-0004-0000-0C00-00004D000000}"/>
    <hyperlink ref="AG80" r:id="rId79" xr:uid="{00000000-0004-0000-0C00-00004E000000}"/>
    <hyperlink ref="AG81" r:id="rId80" xr:uid="{00000000-0004-0000-0C00-00004F000000}"/>
    <hyperlink ref="AG82" r:id="rId81" xr:uid="{00000000-0004-0000-0C00-000050000000}"/>
    <hyperlink ref="AG83" r:id="rId82" xr:uid="{00000000-0004-0000-0C00-000051000000}"/>
    <hyperlink ref="AG84" r:id="rId83" xr:uid="{00000000-0004-0000-0C00-000052000000}"/>
    <hyperlink ref="AG85" r:id="rId84" xr:uid="{00000000-0004-0000-0C00-000053000000}"/>
    <hyperlink ref="AG86" r:id="rId85" xr:uid="{00000000-0004-0000-0C00-000054000000}"/>
    <hyperlink ref="AG87" r:id="rId86" xr:uid="{00000000-0004-0000-0C00-000055000000}"/>
    <hyperlink ref="AG88" r:id="rId87" xr:uid="{00000000-0004-0000-0C00-000056000000}"/>
    <hyperlink ref="AG89" r:id="rId88" xr:uid="{00000000-0004-0000-0C00-000057000000}"/>
    <hyperlink ref="AG90" r:id="rId89" xr:uid="{00000000-0004-0000-0C00-000058000000}"/>
    <hyperlink ref="AG91" r:id="rId90" xr:uid="{00000000-0004-0000-0C00-000059000000}"/>
    <hyperlink ref="AG92" r:id="rId91" xr:uid="{00000000-0004-0000-0C00-00005A000000}"/>
    <hyperlink ref="AG93" r:id="rId92" xr:uid="{00000000-0004-0000-0C00-00005B000000}"/>
    <hyperlink ref="AG94" r:id="rId93" xr:uid="{00000000-0004-0000-0C00-00005C000000}"/>
    <hyperlink ref="AG95" r:id="rId94" xr:uid="{00000000-0004-0000-0C00-00005D000000}"/>
    <hyperlink ref="AG96" r:id="rId95" xr:uid="{00000000-0004-0000-0C00-00005E000000}"/>
    <hyperlink ref="AG97" r:id="rId96" xr:uid="{00000000-0004-0000-0C00-00005F000000}"/>
    <hyperlink ref="AG98" r:id="rId97" xr:uid="{00000000-0004-0000-0C00-000060000000}"/>
    <hyperlink ref="AG99" r:id="rId98" xr:uid="{00000000-0004-0000-0C00-000061000000}"/>
    <hyperlink ref="AG100" r:id="rId99" xr:uid="{00000000-0004-0000-0C00-000062000000}"/>
    <hyperlink ref="AG101" r:id="rId100" xr:uid="{00000000-0004-0000-0C00-000063000000}"/>
    <hyperlink ref="AG102" r:id="rId101" xr:uid="{00000000-0004-0000-0C00-000064000000}"/>
    <hyperlink ref="AG103" r:id="rId102" xr:uid="{00000000-0004-0000-0C00-000065000000}"/>
    <hyperlink ref="AG104" r:id="rId103" xr:uid="{00000000-0004-0000-0C00-000066000000}"/>
    <hyperlink ref="AG105" r:id="rId104" xr:uid="{00000000-0004-0000-0C00-000067000000}"/>
    <hyperlink ref="AG106" r:id="rId105" xr:uid="{00000000-0004-0000-0C00-000068000000}"/>
    <hyperlink ref="AG107" r:id="rId106" xr:uid="{00000000-0004-0000-0C00-000069000000}"/>
    <hyperlink ref="AG108" r:id="rId107" xr:uid="{00000000-0004-0000-0C00-00006A000000}"/>
    <hyperlink ref="AG109" r:id="rId108" xr:uid="{00000000-0004-0000-0C00-00006B000000}"/>
    <hyperlink ref="AG110" r:id="rId109" xr:uid="{00000000-0004-0000-0C00-00006C000000}"/>
    <hyperlink ref="AG111" r:id="rId110" xr:uid="{00000000-0004-0000-0C00-00006D000000}"/>
    <hyperlink ref="AG112" r:id="rId111" xr:uid="{00000000-0004-0000-0C00-00006E000000}"/>
    <hyperlink ref="AG113" r:id="rId112" xr:uid="{00000000-0004-0000-0C00-00006F000000}"/>
    <hyperlink ref="AG114" r:id="rId113" xr:uid="{00000000-0004-0000-0C00-000070000000}"/>
    <hyperlink ref="AG115" r:id="rId114" xr:uid="{00000000-0004-0000-0C00-000071000000}"/>
    <hyperlink ref="AG116" r:id="rId115" xr:uid="{00000000-0004-0000-0C00-000072000000}"/>
    <hyperlink ref="AG117" r:id="rId116" xr:uid="{00000000-0004-0000-0C00-000073000000}"/>
    <hyperlink ref="AG118" r:id="rId117" xr:uid="{00000000-0004-0000-0C00-000074000000}"/>
    <hyperlink ref="AG119" r:id="rId118" xr:uid="{00000000-0004-0000-0C00-000075000000}"/>
    <hyperlink ref="AG120" r:id="rId119" xr:uid="{00000000-0004-0000-0C00-000076000000}"/>
    <hyperlink ref="AG121" r:id="rId120" xr:uid="{00000000-0004-0000-0C00-000077000000}"/>
    <hyperlink ref="AG122" r:id="rId121" xr:uid="{00000000-0004-0000-0C00-000078000000}"/>
    <hyperlink ref="AG123" r:id="rId122" xr:uid="{00000000-0004-0000-0C00-000079000000}"/>
    <hyperlink ref="AG124" r:id="rId123" xr:uid="{00000000-0004-0000-0C00-00007A000000}"/>
    <hyperlink ref="AG125" r:id="rId124" xr:uid="{00000000-0004-0000-0C00-00007B000000}"/>
    <hyperlink ref="AG126" r:id="rId125" xr:uid="{00000000-0004-0000-0C00-00007C000000}"/>
    <hyperlink ref="AG127" r:id="rId126" xr:uid="{00000000-0004-0000-0C00-00007D000000}"/>
    <hyperlink ref="AG128" r:id="rId127" xr:uid="{00000000-0004-0000-0C00-00007E000000}"/>
    <hyperlink ref="AG129" r:id="rId128" xr:uid="{00000000-0004-0000-0C00-00007F000000}"/>
    <hyperlink ref="AG130" r:id="rId129" xr:uid="{00000000-0004-0000-0C00-000080000000}"/>
    <hyperlink ref="AG131" r:id="rId130" xr:uid="{00000000-0004-0000-0C00-000081000000}"/>
    <hyperlink ref="AG132" r:id="rId131" xr:uid="{00000000-0004-0000-0C00-000082000000}"/>
    <hyperlink ref="AG133" r:id="rId132" xr:uid="{00000000-0004-0000-0C00-000083000000}"/>
    <hyperlink ref="AG134" r:id="rId133" xr:uid="{00000000-0004-0000-0C00-000084000000}"/>
    <hyperlink ref="AG135" r:id="rId134" xr:uid="{00000000-0004-0000-0C00-000085000000}"/>
    <hyperlink ref="AG136" r:id="rId135" xr:uid="{00000000-0004-0000-0C00-000086000000}"/>
    <hyperlink ref="AG137" r:id="rId136" xr:uid="{00000000-0004-0000-0C00-000087000000}"/>
    <hyperlink ref="AG138" r:id="rId137" xr:uid="{00000000-0004-0000-0C00-000088000000}"/>
    <hyperlink ref="AG139" r:id="rId138" xr:uid="{00000000-0004-0000-0C00-000089000000}"/>
    <hyperlink ref="AG140" r:id="rId139" xr:uid="{00000000-0004-0000-0C00-00008A000000}"/>
    <hyperlink ref="AG141" r:id="rId140" xr:uid="{00000000-0004-0000-0C00-00008B000000}"/>
    <hyperlink ref="AG142" r:id="rId141" xr:uid="{00000000-0004-0000-0C00-00008C000000}"/>
    <hyperlink ref="AG143" r:id="rId142" xr:uid="{00000000-0004-0000-0C00-00008D000000}"/>
    <hyperlink ref="AG144" r:id="rId143" xr:uid="{00000000-0004-0000-0C00-00008E000000}"/>
    <hyperlink ref="AG145" r:id="rId144" xr:uid="{00000000-0004-0000-0C00-00008F000000}"/>
    <hyperlink ref="AG146" r:id="rId145" xr:uid="{00000000-0004-0000-0C00-000090000000}"/>
    <hyperlink ref="AG147" r:id="rId146" xr:uid="{00000000-0004-0000-0C00-000091000000}"/>
    <hyperlink ref="AG148" r:id="rId147" xr:uid="{00000000-0004-0000-0C00-000092000000}"/>
    <hyperlink ref="AG149" r:id="rId148" xr:uid="{00000000-0004-0000-0C00-000093000000}"/>
    <hyperlink ref="AG150" r:id="rId149" xr:uid="{00000000-0004-0000-0C00-000094000000}"/>
    <hyperlink ref="AG151" r:id="rId150" xr:uid="{00000000-0004-0000-0C00-000095000000}"/>
    <hyperlink ref="AG152" r:id="rId151" xr:uid="{00000000-0004-0000-0C00-000096000000}"/>
    <hyperlink ref="AG153" r:id="rId152" xr:uid="{00000000-0004-0000-0C00-000097000000}"/>
    <hyperlink ref="AG154" r:id="rId153" xr:uid="{00000000-0004-0000-0C00-000098000000}"/>
    <hyperlink ref="AG155" r:id="rId154" xr:uid="{00000000-0004-0000-0C00-000099000000}"/>
    <hyperlink ref="AG156" r:id="rId155" xr:uid="{00000000-0004-0000-0C00-00009A000000}"/>
    <hyperlink ref="AG157" r:id="rId156" xr:uid="{00000000-0004-0000-0C00-00009B000000}"/>
    <hyperlink ref="AG158" r:id="rId157" xr:uid="{00000000-0004-0000-0C00-00009C000000}"/>
    <hyperlink ref="AG159" r:id="rId158" xr:uid="{00000000-0004-0000-0C00-00009D000000}"/>
    <hyperlink ref="AG160" r:id="rId159" xr:uid="{00000000-0004-0000-0C00-00009E000000}"/>
    <hyperlink ref="AG161" r:id="rId160" xr:uid="{00000000-0004-0000-0C00-00009F000000}"/>
    <hyperlink ref="AG162" r:id="rId161" xr:uid="{00000000-0004-0000-0C00-0000A0000000}"/>
    <hyperlink ref="AG163" r:id="rId162" xr:uid="{00000000-0004-0000-0C00-0000A1000000}"/>
    <hyperlink ref="AG164" r:id="rId163" xr:uid="{00000000-0004-0000-0C00-0000A2000000}"/>
    <hyperlink ref="AG165" r:id="rId164" xr:uid="{00000000-0004-0000-0C00-0000A3000000}"/>
    <hyperlink ref="AG166" r:id="rId165" xr:uid="{00000000-0004-0000-0C00-0000A4000000}"/>
    <hyperlink ref="AG167" r:id="rId166" xr:uid="{00000000-0004-0000-0C00-0000A5000000}"/>
    <hyperlink ref="AG168" r:id="rId167" xr:uid="{00000000-0004-0000-0C00-0000A6000000}"/>
    <hyperlink ref="AG169" r:id="rId168" xr:uid="{00000000-0004-0000-0C00-0000A7000000}"/>
    <hyperlink ref="AG170" r:id="rId169" xr:uid="{00000000-0004-0000-0C00-0000A8000000}"/>
    <hyperlink ref="AG171" r:id="rId170" xr:uid="{00000000-0004-0000-0C00-0000A9000000}"/>
    <hyperlink ref="AG172" r:id="rId171" xr:uid="{00000000-0004-0000-0C00-0000AA000000}"/>
    <hyperlink ref="AG173" r:id="rId172" xr:uid="{00000000-0004-0000-0C00-0000AB000000}"/>
    <hyperlink ref="AG174" r:id="rId173" xr:uid="{00000000-0004-0000-0C00-0000AC000000}"/>
    <hyperlink ref="AG175" r:id="rId174" xr:uid="{00000000-0004-0000-0C00-0000AD000000}"/>
    <hyperlink ref="AG176" r:id="rId175" xr:uid="{00000000-0004-0000-0C00-0000AE000000}"/>
    <hyperlink ref="AG177" r:id="rId176" xr:uid="{00000000-0004-0000-0C00-0000AF000000}"/>
    <hyperlink ref="AG178" r:id="rId177" xr:uid="{00000000-0004-0000-0C00-0000B0000000}"/>
    <hyperlink ref="AG179" r:id="rId178" xr:uid="{00000000-0004-0000-0C00-0000B1000000}"/>
    <hyperlink ref="AG180" r:id="rId179" xr:uid="{00000000-0004-0000-0C00-0000B2000000}"/>
    <hyperlink ref="AG181" r:id="rId180" xr:uid="{00000000-0004-0000-0C00-0000B3000000}"/>
    <hyperlink ref="AG182" r:id="rId181" xr:uid="{00000000-0004-0000-0C00-0000B4000000}"/>
    <hyperlink ref="AG183" r:id="rId182" xr:uid="{00000000-0004-0000-0C00-0000B5000000}"/>
    <hyperlink ref="AG184" r:id="rId183" xr:uid="{00000000-0004-0000-0C00-0000B6000000}"/>
    <hyperlink ref="AG185" r:id="rId184" xr:uid="{00000000-0004-0000-0C00-0000B7000000}"/>
    <hyperlink ref="AG186" r:id="rId185" xr:uid="{00000000-0004-0000-0C00-0000B8000000}"/>
    <hyperlink ref="AG187" r:id="rId186" xr:uid="{00000000-0004-0000-0C00-0000B9000000}"/>
    <hyperlink ref="AG188" r:id="rId187" xr:uid="{00000000-0004-0000-0C00-0000BA000000}"/>
    <hyperlink ref="AG189" r:id="rId188" xr:uid="{00000000-0004-0000-0C00-0000BB000000}"/>
    <hyperlink ref="AG190" r:id="rId189" xr:uid="{00000000-0004-0000-0C00-0000BC000000}"/>
    <hyperlink ref="AG191" r:id="rId190" xr:uid="{00000000-0004-0000-0C00-0000BD000000}"/>
    <hyperlink ref="AG192" r:id="rId191" xr:uid="{00000000-0004-0000-0C00-0000BE000000}"/>
    <hyperlink ref="AG193" r:id="rId192" xr:uid="{00000000-0004-0000-0C00-0000BF000000}"/>
    <hyperlink ref="AG194" r:id="rId193" xr:uid="{00000000-0004-0000-0C00-0000C0000000}"/>
    <hyperlink ref="AG195" r:id="rId194" xr:uid="{00000000-0004-0000-0C00-0000C1000000}"/>
    <hyperlink ref="AG196" r:id="rId195" xr:uid="{00000000-0004-0000-0C00-0000C2000000}"/>
    <hyperlink ref="AG197" r:id="rId196" xr:uid="{00000000-0004-0000-0C00-0000C3000000}"/>
    <hyperlink ref="AG198" r:id="rId197" xr:uid="{00000000-0004-0000-0C00-0000C4000000}"/>
    <hyperlink ref="AG199" r:id="rId198" xr:uid="{00000000-0004-0000-0C00-0000C5000000}"/>
    <hyperlink ref="AG200" r:id="rId199" xr:uid="{00000000-0004-0000-0C00-0000C6000000}"/>
    <hyperlink ref="AG201" r:id="rId200" xr:uid="{00000000-0004-0000-0C00-0000C7000000}"/>
    <hyperlink ref="AG202" r:id="rId201" xr:uid="{00000000-0004-0000-0C00-0000C8000000}"/>
    <hyperlink ref="AG203" r:id="rId202" xr:uid="{00000000-0004-0000-0C00-0000C9000000}"/>
    <hyperlink ref="AG204" r:id="rId203" xr:uid="{00000000-0004-0000-0C00-0000CA000000}"/>
    <hyperlink ref="AG205" r:id="rId204" xr:uid="{00000000-0004-0000-0C00-0000CB000000}"/>
    <hyperlink ref="AG206" r:id="rId205" xr:uid="{00000000-0004-0000-0C00-0000CC000000}"/>
    <hyperlink ref="AG207" r:id="rId206" xr:uid="{00000000-0004-0000-0C00-0000CD000000}"/>
    <hyperlink ref="AG208" r:id="rId207" xr:uid="{00000000-0004-0000-0C00-0000CE000000}"/>
    <hyperlink ref="AG209" r:id="rId208" xr:uid="{00000000-0004-0000-0C00-0000CF000000}"/>
    <hyperlink ref="AG210" r:id="rId209" xr:uid="{00000000-0004-0000-0C00-0000D0000000}"/>
    <hyperlink ref="AG211" r:id="rId210" xr:uid="{00000000-0004-0000-0C00-0000D1000000}"/>
    <hyperlink ref="AG212" r:id="rId211" xr:uid="{00000000-0004-0000-0C00-0000D2000000}"/>
    <hyperlink ref="AG213" r:id="rId212" xr:uid="{00000000-0004-0000-0C00-0000D3000000}"/>
    <hyperlink ref="AG214" r:id="rId213" xr:uid="{00000000-0004-0000-0C00-0000D4000000}"/>
    <hyperlink ref="AG215" r:id="rId214" xr:uid="{00000000-0004-0000-0C00-0000D5000000}"/>
    <hyperlink ref="AG216" r:id="rId215" xr:uid="{00000000-0004-0000-0C00-0000D6000000}"/>
    <hyperlink ref="AG217" r:id="rId216" xr:uid="{00000000-0004-0000-0C00-0000D7000000}"/>
    <hyperlink ref="AG218" r:id="rId217" xr:uid="{00000000-0004-0000-0C00-0000D8000000}"/>
    <hyperlink ref="AG219" r:id="rId218" xr:uid="{00000000-0004-0000-0C00-0000D9000000}"/>
    <hyperlink ref="AG220" r:id="rId219" xr:uid="{00000000-0004-0000-0C00-0000DA000000}"/>
    <hyperlink ref="AG221" r:id="rId220" xr:uid="{00000000-0004-0000-0C00-0000DB000000}"/>
    <hyperlink ref="AG222" r:id="rId221" xr:uid="{00000000-0004-0000-0C00-0000DC000000}"/>
    <hyperlink ref="AG223" r:id="rId222" xr:uid="{00000000-0004-0000-0C00-0000DD000000}"/>
  </hyperlinks>
  <pageMargins left="0.7" right="0.7" top="0.75" bottom="0.75" header="0.3" footer="0.3"/>
  <tableParts count="1">
    <tablePart r:id="rId22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3"/>
  <sheetViews>
    <sheetView workbookViewId="0"/>
  </sheetViews>
  <sheetFormatPr baseColWidth="10" defaultColWidth="9.08984375" defaultRowHeight="14.5" x14ac:dyDescent="0.35"/>
  <cols>
    <col min="1" max="1" width="17.54296875" style="3" customWidth="1"/>
    <col min="2" max="2" width="69.54296875" style="3" customWidth="1"/>
    <col min="3" max="3" width="11.08984375" style="3" customWidth="1"/>
    <col min="4" max="5" width="39" style="3" customWidth="1"/>
    <col min="6" max="6" width="9.08984375" style="3" customWidth="1"/>
    <col min="7" max="16384" width="9.08984375" style="3"/>
  </cols>
  <sheetData>
    <row r="1" spans="1:5" x14ac:dyDescent="0.35">
      <c r="A1" s="1" t="s">
        <v>0</v>
      </c>
      <c r="B1" s="1" t="s">
        <v>2</v>
      </c>
      <c r="C1" s="1" t="s">
        <v>3</v>
      </c>
      <c r="D1" s="1" t="s">
        <v>169</v>
      </c>
      <c r="E1" s="1" t="s">
        <v>170</v>
      </c>
    </row>
    <row r="2" spans="1:5" x14ac:dyDescent="0.35">
      <c r="A2" s="1" t="s">
        <v>153</v>
      </c>
      <c r="B2" s="1" t="s">
        <v>171</v>
      </c>
      <c r="C2" s="1" t="s">
        <v>22</v>
      </c>
      <c r="D2" s="1" t="s">
        <v>172</v>
      </c>
      <c r="E2" s="1" t="s">
        <v>173</v>
      </c>
    </row>
    <row r="3" spans="1:5" x14ac:dyDescent="0.35">
      <c r="A3" s="1" t="s">
        <v>153</v>
      </c>
      <c r="B3" s="1" t="s">
        <v>174</v>
      </c>
      <c r="C3" s="1" t="s">
        <v>22</v>
      </c>
      <c r="D3" s="1" t="s">
        <v>175</v>
      </c>
      <c r="E3" s="1" t="s">
        <v>176</v>
      </c>
    </row>
    <row r="4" spans="1:5" x14ac:dyDescent="0.35">
      <c r="A4" s="1" t="s">
        <v>153</v>
      </c>
      <c r="B4" s="1" t="s">
        <v>177</v>
      </c>
      <c r="C4" s="1" t="s">
        <v>22</v>
      </c>
      <c r="D4" s="1" t="s">
        <v>178</v>
      </c>
      <c r="E4" s="1" t="s">
        <v>179</v>
      </c>
    </row>
    <row r="5" spans="1:5" x14ac:dyDescent="0.35">
      <c r="A5" s="1" t="s">
        <v>68</v>
      </c>
      <c r="B5" s="1" t="s">
        <v>180</v>
      </c>
      <c r="C5" s="1" t="s">
        <v>22</v>
      </c>
      <c r="D5" s="1" t="s">
        <v>181</v>
      </c>
      <c r="E5" s="1" t="s">
        <v>182</v>
      </c>
    </row>
    <row r="6" spans="1:5" x14ac:dyDescent="0.35">
      <c r="A6" s="1" t="s">
        <v>68</v>
      </c>
      <c r="B6" s="1" t="s">
        <v>183</v>
      </c>
      <c r="C6" s="1" t="s">
        <v>22</v>
      </c>
      <c r="D6" s="1" t="s">
        <v>184</v>
      </c>
      <c r="E6" s="1" t="s">
        <v>185</v>
      </c>
    </row>
    <row r="7" spans="1:5" x14ac:dyDescent="0.35">
      <c r="A7" s="1" t="s">
        <v>68</v>
      </c>
      <c r="B7" s="1" t="s">
        <v>186</v>
      </c>
      <c r="C7" s="1" t="s">
        <v>22</v>
      </c>
      <c r="D7" s="1" t="s">
        <v>187</v>
      </c>
      <c r="E7" s="1" t="s">
        <v>188</v>
      </c>
    </row>
    <row r="8" spans="1:5" x14ac:dyDescent="0.35">
      <c r="A8" s="1" t="s">
        <v>68</v>
      </c>
      <c r="B8" s="1" t="s">
        <v>189</v>
      </c>
      <c r="C8" s="1" t="s">
        <v>22</v>
      </c>
      <c r="D8" s="1" t="s">
        <v>190</v>
      </c>
      <c r="E8" s="1" t="s">
        <v>191</v>
      </c>
    </row>
    <row r="9" spans="1:5" x14ac:dyDescent="0.35">
      <c r="A9" s="1" t="s">
        <v>68</v>
      </c>
      <c r="B9" s="1" t="s">
        <v>192</v>
      </c>
      <c r="C9" s="1" t="s">
        <v>22</v>
      </c>
      <c r="D9" s="1" t="s">
        <v>193</v>
      </c>
      <c r="E9" s="1" t="s">
        <v>194</v>
      </c>
    </row>
    <row r="10" spans="1:5" x14ac:dyDescent="0.35">
      <c r="A10" s="1" t="s">
        <v>68</v>
      </c>
      <c r="B10" s="1" t="s">
        <v>195</v>
      </c>
      <c r="C10" s="1" t="s">
        <v>22</v>
      </c>
      <c r="D10" s="1" t="s">
        <v>196</v>
      </c>
      <c r="E10" s="1" t="s">
        <v>197</v>
      </c>
    </row>
    <row r="11" spans="1:5" x14ac:dyDescent="0.35">
      <c r="A11" s="1" t="s">
        <v>68</v>
      </c>
      <c r="B11" s="1" t="s">
        <v>198</v>
      </c>
      <c r="C11" s="1" t="s">
        <v>22</v>
      </c>
      <c r="D11" s="1" t="s">
        <v>199</v>
      </c>
      <c r="E11" s="1" t="s">
        <v>200</v>
      </c>
    </row>
    <row r="12" spans="1:5" x14ac:dyDescent="0.35">
      <c r="A12" s="1" t="s">
        <v>68</v>
      </c>
      <c r="B12" s="1" t="s">
        <v>171</v>
      </c>
      <c r="C12" s="1" t="s">
        <v>22</v>
      </c>
      <c r="D12" s="1" t="s">
        <v>201</v>
      </c>
      <c r="E12" s="1" t="s">
        <v>202</v>
      </c>
    </row>
    <row r="13" spans="1:5" x14ac:dyDescent="0.35">
      <c r="A13" s="1" t="s">
        <v>19</v>
      </c>
      <c r="B13" s="1" t="s">
        <v>203</v>
      </c>
      <c r="C13" s="1" t="s">
        <v>22</v>
      </c>
      <c r="D13" s="1" t="s">
        <v>204</v>
      </c>
      <c r="E13" s="1" t="s">
        <v>205</v>
      </c>
    </row>
    <row r="14" spans="1:5" x14ac:dyDescent="0.35">
      <c r="A14" s="1" t="s">
        <v>19</v>
      </c>
      <c r="B14" s="1" t="s">
        <v>206</v>
      </c>
      <c r="C14" s="1" t="s">
        <v>22</v>
      </c>
      <c r="D14" s="1" t="s">
        <v>207</v>
      </c>
      <c r="E14" s="1" t="s">
        <v>208</v>
      </c>
    </row>
    <row r="15" spans="1:5" x14ac:dyDescent="0.35">
      <c r="A15" s="1" t="s">
        <v>19</v>
      </c>
      <c r="B15" s="1" t="s">
        <v>209</v>
      </c>
      <c r="C15" s="1" t="s">
        <v>22</v>
      </c>
      <c r="D15" s="1" t="s">
        <v>210</v>
      </c>
      <c r="E15" s="1" t="s">
        <v>211</v>
      </c>
    </row>
    <row r="16" spans="1:5" x14ac:dyDescent="0.35">
      <c r="A16" s="1" t="s">
        <v>19</v>
      </c>
      <c r="B16" s="1" t="s">
        <v>212</v>
      </c>
      <c r="C16" s="1" t="s">
        <v>22</v>
      </c>
      <c r="D16" s="1" t="s">
        <v>213</v>
      </c>
      <c r="E16" s="1" t="s">
        <v>214</v>
      </c>
    </row>
    <row r="17" spans="1:5" x14ac:dyDescent="0.35">
      <c r="A17" s="1" t="s">
        <v>19</v>
      </c>
      <c r="B17" s="1" t="s">
        <v>215</v>
      </c>
      <c r="C17" s="1" t="s">
        <v>22</v>
      </c>
      <c r="D17" s="1" t="s">
        <v>216</v>
      </c>
      <c r="E17" s="1" t="s">
        <v>217</v>
      </c>
    </row>
    <row r="18" spans="1:5" x14ac:dyDescent="0.35">
      <c r="A18" s="1" t="s">
        <v>19</v>
      </c>
      <c r="B18" s="1" t="s">
        <v>218</v>
      </c>
      <c r="C18" s="1" t="s">
        <v>22</v>
      </c>
      <c r="D18" s="1" t="s">
        <v>219</v>
      </c>
      <c r="E18" s="1" t="s">
        <v>220</v>
      </c>
    </row>
    <row r="19" spans="1:5" x14ac:dyDescent="0.35">
      <c r="A19" s="1" t="s">
        <v>19</v>
      </c>
      <c r="B19" s="1" t="s">
        <v>221</v>
      </c>
      <c r="C19" s="1" t="s">
        <v>22</v>
      </c>
      <c r="D19" s="1" t="s">
        <v>222</v>
      </c>
      <c r="E19" s="1" t="s">
        <v>223</v>
      </c>
    </row>
    <row r="20" spans="1:5" x14ac:dyDescent="0.35">
      <c r="A20" s="1" t="s">
        <v>19</v>
      </c>
      <c r="B20" s="1" t="s">
        <v>224</v>
      </c>
      <c r="C20" s="1" t="s">
        <v>22</v>
      </c>
      <c r="D20" s="1" t="s">
        <v>225</v>
      </c>
      <c r="E20" s="1" t="s">
        <v>226</v>
      </c>
    </row>
    <row r="21" spans="1:5" x14ac:dyDescent="0.35">
      <c r="A21" s="1" t="s">
        <v>19</v>
      </c>
      <c r="B21" s="1" t="s">
        <v>227</v>
      </c>
      <c r="C21" s="1" t="s">
        <v>22</v>
      </c>
      <c r="D21" s="1" t="s">
        <v>228</v>
      </c>
      <c r="E21" s="1" t="s">
        <v>229</v>
      </c>
    </row>
    <row r="22" spans="1:5" x14ac:dyDescent="0.35">
      <c r="A22" s="1" t="s">
        <v>19</v>
      </c>
      <c r="B22" s="1" t="s">
        <v>230</v>
      </c>
      <c r="C22" s="1" t="s">
        <v>22</v>
      </c>
      <c r="D22" s="1" t="s">
        <v>231</v>
      </c>
      <c r="E22" s="1" t="s">
        <v>232</v>
      </c>
    </row>
    <row r="23" spans="1:5" x14ac:dyDescent="0.35">
      <c r="A23" s="1" t="s">
        <v>19</v>
      </c>
      <c r="B23" s="1" t="s">
        <v>233</v>
      </c>
      <c r="C23" s="1" t="s">
        <v>22</v>
      </c>
      <c r="D23" s="1" t="s">
        <v>234</v>
      </c>
      <c r="E23" s="1" t="s">
        <v>235</v>
      </c>
    </row>
    <row r="24" spans="1:5" x14ac:dyDescent="0.35">
      <c r="A24" s="1" t="s">
        <v>19</v>
      </c>
      <c r="B24" s="1" t="s">
        <v>236</v>
      </c>
      <c r="C24" s="1" t="s">
        <v>22</v>
      </c>
      <c r="D24" s="1" t="s">
        <v>237</v>
      </c>
      <c r="E24" s="1" t="s">
        <v>238</v>
      </c>
    </row>
    <row r="25" spans="1:5" x14ac:dyDescent="0.35">
      <c r="A25" s="1" t="s">
        <v>19</v>
      </c>
      <c r="B25" s="1" t="s">
        <v>215</v>
      </c>
      <c r="C25" s="1" t="s">
        <v>22</v>
      </c>
      <c r="D25" s="1" t="s">
        <v>239</v>
      </c>
      <c r="E25" s="1" t="s">
        <v>240</v>
      </c>
    </row>
    <row r="26" spans="1:5" x14ac:dyDescent="0.35">
      <c r="A26" s="1" t="s">
        <v>19</v>
      </c>
      <c r="B26" s="1" t="s">
        <v>241</v>
      </c>
      <c r="C26" s="1" t="s">
        <v>22</v>
      </c>
      <c r="D26" s="1" t="s">
        <v>242</v>
      </c>
      <c r="E26" s="1" t="s">
        <v>243</v>
      </c>
    </row>
    <row r="27" spans="1:5" x14ac:dyDescent="0.35">
      <c r="A27" s="1" t="s">
        <v>19</v>
      </c>
      <c r="B27" s="1" t="s">
        <v>233</v>
      </c>
      <c r="C27" s="1" t="s">
        <v>22</v>
      </c>
      <c r="D27" s="1" t="s">
        <v>244</v>
      </c>
      <c r="E27" s="1" t="s">
        <v>245</v>
      </c>
    </row>
    <row r="28" spans="1:5" x14ac:dyDescent="0.35">
      <c r="A28" s="1" t="s">
        <v>19</v>
      </c>
      <c r="B28" s="1" t="s">
        <v>246</v>
      </c>
      <c r="C28" s="1" t="s">
        <v>22</v>
      </c>
      <c r="D28" s="1" t="s">
        <v>247</v>
      </c>
      <c r="E28" s="1" t="s">
        <v>248</v>
      </c>
    </row>
    <row r="29" spans="1:5" x14ac:dyDescent="0.35">
      <c r="A29" s="1" t="s">
        <v>40</v>
      </c>
      <c r="B29" s="1" t="s">
        <v>249</v>
      </c>
      <c r="C29" s="1" t="s">
        <v>22</v>
      </c>
      <c r="D29" s="1" t="s">
        <v>250</v>
      </c>
      <c r="E29" s="1" t="s">
        <v>251</v>
      </c>
    </row>
    <row r="30" spans="1:5" x14ac:dyDescent="0.35">
      <c r="A30" s="1" t="s">
        <v>40</v>
      </c>
      <c r="B30" s="1" t="s">
        <v>252</v>
      </c>
      <c r="C30" s="1" t="s">
        <v>22</v>
      </c>
      <c r="D30" s="1" t="s">
        <v>253</v>
      </c>
      <c r="E30" s="1" t="s">
        <v>254</v>
      </c>
    </row>
    <row r="31" spans="1:5" x14ac:dyDescent="0.35">
      <c r="A31" s="1" t="s">
        <v>40</v>
      </c>
      <c r="B31" s="1" t="s">
        <v>255</v>
      </c>
      <c r="C31" s="1" t="s">
        <v>22</v>
      </c>
      <c r="D31" s="1" t="s">
        <v>256</v>
      </c>
      <c r="E31" s="1" t="s">
        <v>257</v>
      </c>
    </row>
    <row r="32" spans="1:5" x14ac:dyDescent="0.35">
      <c r="A32" s="1" t="s">
        <v>40</v>
      </c>
      <c r="B32" s="1" t="s">
        <v>258</v>
      </c>
      <c r="C32" s="1" t="s">
        <v>22</v>
      </c>
      <c r="D32" s="1" t="s">
        <v>259</v>
      </c>
      <c r="E32" s="1" t="s">
        <v>260</v>
      </c>
    </row>
    <row r="33" spans="1:5" x14ac:dyDescent="0.35">
      <c r="A33" s="1" t="s">
        <v>40</v>
      </c>
      <c r="B33" s="1" t="s">
        <v>261</v>
      </c>
      <c r="C33" s="1" t="s">
        <v>22</v>
      </c>
      <c r="D33" s="1" t="s">
        <v>262</v>
      </c>
      <c r="E33" s="1" t="s">
        <v>263</v>
      </c>
    </row>
    <row r="34" spans="1:5" x14ac:dyDescent="0.35">
      <c r="A34" s="1" t="s">
        <v>40</v>
      </c>
      <c r="B34" s="1" t="s">
        <v>264</v>
      </c>
      <c r="C34" s="1" t="s">
        <v>22</v>
      </c>
      <c r="D34" s="1" t="s">
        <v>265</v>
      </c>
      <c r="E34" s="1" t="s">
        <v>266</v>
      </c>
    </row>
    <row r="35" spans="1:5" x14ac:dyDescent="0.35">
      <c r="A35" s="1" t="s">
        <v>40</v>
      </c>
      <c r="B35" s="1" t="s">
        <v>267</v>
      </c>
      <c r="C35" s="1" t="s">
        <v>22</v>
      </c>
      <c r="D35" s="1" t="s">
        <v>268</v>
      </c>
      <c r="E35" s="1" t="s">
        <v>269</v>
      </c>
    </row>
    <row r="36" spans="1:5" x14ac:dyDescent="0.35">
      <c r="A36" s="1" t="s">
        <v>40</v>
      </c>
      <c r="B36" s="1" t="s">
        <v>270</v>
      </c>
      <c r="C36" s="1" t="s">
        <v>22</v>
      </c>
      <c r="D36" s="1" t="s">
        <v>271</v>
      </c>
      <c r="E36" s="1" t="s">
        <v>272</v>
      </c>
    </row>
    <row r="37" spans="1:5" x14ac:dyDescent="0.35">
      <c r="A37" s="1" t="s">
        <v>40</v>
      </c>
      <c r="B37" s="1" t="s">
        <v>273</v>
      </c>
      <c r="C37" s="1" t="s">
        <v>22</v>
      </c>
      <c r="D37" s="1" t="s">
        <v>274</v>
      </c>
      <c r="E37" s="1" t="s">
        <v>275</v>
      </c>
    </row>
    <row r="38" spans="1:5" x14ac:dyDescent="0.35">
      <c r="A38" s="1" t="s">
        <v>40</v>
      </c>
      <c r="B38" s="1" t="s">
        <v>276</v>
      </c>
      <c r="C38" s="1" t="s">
        <v>22</v>
      </c>
      <c r="D38" s="1" t="s">
        <v>277</v>
      </c>
      <c r="E38" s="1" t="s">
        <v>278</v>
      </c>
    </row>
    <row r="39" spans="1:5" x14ac:dyDescent="0.35">
      <c r="A39" s="1" t="s">
        <v>40</v>
      </c>
      <c r="B39" s="1" t="s">
        <v>233</v>
      </c>
      <c r="C39" s="1" t="s">
        <v>22</v>
      </c>
      <c r="D39" s="1" t="s">
        <v>279</v>
      </c>
      <c r="E39" s="1" t="s">
        <v>280</v>
      </c>
    </row>
    <row r="40" spans="1:5" x14ac:dyDescent="0.35">
      <c r="A40" s="1" t="s">
        <v>40</v>
      </c>
      <c r="B40" s="1" t="s">
        <v>281</v>
      </c>
      <c r="C40" s="1" t="s">
        <v>86</v>
      </c>
      <c r="D40" s="1" t="s">
        <v>282</v>
      </c>
      <c r="E40" s="1" t="s">
        <v>283</v>
      </c>
    </row>
    <row r="41" spans="1:5" x14ac:dyDescent="0.35">
      <c r="A41" s="1" t="s">
        <v>40</v>
      </c>
      <c r="B41" s="1" t="s">
        <v>284</v>
      </c>
      <c r="C41" s="1" t="s">
        <v>22</v>
      </c>
      <c r="D41" s="1" t="s">
        <v>285</v>
      </c>
      <c r="E41" s="1" t="s">
        <v>286</v>
      </c>
    </row>
    <row r="42" spans="1:5" x14ac:dyDescent="0.35">
      <c r="A42" s="1" t="s">
        <v>40</v>
      </c>
      <c r="B42" s="1" t="s">
        <v>287</v>
      </c>
      <c r="C42" s="1" t="s">
        <v>86</v>
      </c>
      <c r="D42" s="1" t="s">
        <v>288</v>
      </c>
      <c r="E42" s="1" t="s">
        <v>289</v>
      </c>
    </row>
    <row r="43" spans="1:5" x14ac:dyDescent="0.35">
      <c r="A43" s="1" t="s">
        <v>40</v>
      </c>
      <c r="B43" s="1" t="s">
        <v>290</v>
      </c>
      <c r="C43" s="1" t="s">
        <v>22</v>
      </c>
      <c r="D43" s="1" t="s">
        <v>291</v>
      </c>
      <c r="E43" s="1" t="s">
        <v>292</v>
      </c>
    </row>
    <row r="44" spans="1:5" x14ac:dyDescent="0.35">
      <c r="A44" s="1" t="s">
        <v>40</v>
      </c>
      <c r="B44" s="1" t="s">
        <v>233</v>
      </c>
      <c r="C44" s="1" t="s">
        <v>22</v>
      </c>
      <c r="D44" s="1" t="s">
        <v>293</v>
      </c>
      <c r="E44" s="1" t="s">
        <v>294</v>
      </c>
    </row>
    <row r="45" spans="1:5" x14ac:dyDescent="0.35">
      <c r="A45" s="1" t="s">
        <v>40</v>
      </c>
      <c r="B45" s="1" t="s">
        <v>295</v>
      </c>
      <c r="C45" s="1" t="s">
        <v>22</v>
      </c>
      <c r="D45" s="1" t="s">
        <v>296</v>
      </c>
      <c r="E45" s="1" t="s">
        <v>297</v>
      </c>
    </row>
    <row r="46" spans="1:5" x14ac:dyDescent="0.35">
      <c r="A46" s="1" t="s">
        <v>153</v>
      </c>
      <c r="B46" s="1" t="s">
        <v>171</v>
      </c>
      <c r="C46" s="1" t="s">
        <v>22</v>
      </c>
      <c r="D46" s="1" t="s">
        <v>172</v>
      </c>
      <c r="E46" s="1" t="s">
        <v>173</v>
      </c>
    </row>
    <row r="47" spans="1:5" x14ac:dyDescent="0.35">
      <c r="A47" s="1" t="s">
        <v>153</v>
      </c>
      <c r="B47" s="1" t="s">
        <v>171</v>
      </c>
      <c r="C47" s="1" t="s">
        <v>22</v>
      </c>
      <c r="D47" s="1" t="s">
        <v>172</v>
      </c>
      <c r="E47" s="1" t="s">
        <v>173</v>
      </c>
    </row>
    <row r="48" spans="1:5" x14ac:dyDescent="0.35">
      <c r="A48" s="1" t="s">
        <v>153</v>
      </c>
      <c r="B48" s="1" t="s">
        <v>171</v>
      </c>
      <c r="C48" s="1" t="s">
        <v>22</v>
      </c>
      <c r="D48" s="1" t="s">
        <v>172</v>
      </c>
      <c r="E48" s="1" t="s">
        <v>173</v>
      </c>
    </row>
    <row r="49" spans="1:5" x14ac:dyDescent="0.35">
      <c r="A49" s="1" t="s">
        <v>153</v>
      </c>
      <c r="B49" s="1" t="s">
        <v>171</v>
      </c>
      <c r="C49" s="1" t="s">
        <v>22</v>
      </c>
      <c r="D49" s="1" t="s">
        <v>172</v>
      </c>
      <c r="E49" s="1" t="s">
        <v>173</v>
      </c>
    </row>
    <row r="50" spans="1:5" x14ac:dyDescent="0.35">
      <c r="A50" s="1" t="s">
        <v>153</v>
      </c>
      <c r="B50" s="1" t="s">
        <v>174</v>
      </c>
      <c r="C50" s="1" t="s">
        <v>22</v>
      </c>
      <c r="D50" s="1" t="s">
        <v>175</v>
      </c>
      <c r="E50" s="1" t="s">
        <v>176</v>
      </c>
    </row>
    <row r="51" spans="1:5" x14ac:dyDescent="0.35">
      <c r="A51" s="1" t="s">
        <v>153</v>
      </c>
      <c r="B51" s="1" t="s">
        <v>174</v>
      </c>
      <c r="C51" s="1" t="s">
        <v>22</v>
      </c>
      <c r="D51" s="1" t="s">
        <v>175</v>
      </c>
      <c r="E51" s="1" t="s">
        <v>176</v>
      </c>
    </row>
    <row r="52" spans="1:5" x14ac:dyDescent="0.35">
      <c r="A52" s="1" t="s">
        <v>153</v>
      </c>
      <c r="B52" s="1" t="s">
        <v>174</v>
      </c>
      <c r="C52" s="1" t="s">
        <v>22</v>
      </c>
      <c r="D52" s="1" t="s">
        <v>175</v>
      </c>
      <c r="E52" s="1" t="s">
        <v>176</v>
      </c>
    </row>
    <row r="53" spans="1:5" x14ac:dyDescent="0.35">
      <c r="A53" s="1" t="s">
        <v>153</v>
      </c>
      <c r="B53" s="1" t="s">
        <v>174</v>
      </c>
      <c r="C53" s="1" t="s">
        <v>22</v>
      </c>
      <c r="D53" s="1" t="s">
        <v>175</v>
      </c>
      <c r="E53" s="1" t="s">
        <v>176</v>
      </c>
    </row>
    <row r="54" spans="1:5" x14ac:dyDescent="0.35">
      <c r="A54" s="1" t="s">
        <v>153</v>
      </c>
      <c r="B54" s="1" t="s">
        <v>177</v>
      </c>
      <c r="C54" s="1" t="s">
        <v>22</v>
      </c>
      <c r="D54" s="1" t="s">
        <v>178</v>
      </c>
      <c r="E54" s="1" t="s">
        <v>179</v>
      </c>
    </row>
    <row r="55" spans="1:5" x14ac:dyDescent="0.35">
      <c r="A55" s="1" t="s">
        <v>68</v>
      </c>
      <c r="B55" s="1" t="s">
        <v>171</v>
      </c>
      <c r="C55" s="1" t="s">
        <v>22</v>
      </c>
      <c r="D55" s="1" t="s">
        <v>201</v>
      </c>
      <c r="E55" s="1" t="s">
        <v>202</v>
      </c>
    </row>
    <row r="56" spans="1:5" x14ac:dyDescent="0.35">
      <c r="A56" s="1" t="s">
        <v>68</v>
      </c>
      <c r="B56" s="1" t="s">
        <v>171</v>
      </c>
      <c r="C56" s="1" t="s">
        <v>22</v>
      </c>
      <c r="D56" s="1" t="s">
        <v>201</v>
      </c>
      <c r="E56" s="1" t="s">
        <v>202</v>
      </c>
    </row>
    <row r="57" spans="1:5" x14ac:dyDescent="0.35">
      <c r="A57" s="1" t="s">
        <v>68</v>
      </c>
      <c r="B57" s="1" t="s">
        <v>171</v>
      </c>
      <c r="C57" s="1" t="s">
        <v>22</v>
      </c>
      <c r="D57" s="1" t="s">
        <v>201</v>
      </c>
      <c r="E57" s="1" t="s">
        <v>202</v>
      </c>
    </row>
    <row r="58" spans="1:5" x14ac:dyDescent="0.35">
      <c r="A58" s="1" t="s">
        <v>68</v>
      </c>
      <c r="B58" s="1" t="s">
        <v>171</v>
      </c>
      <c r="C58" s="1" t="s">
        <v>22</v>
      </c>
      <c r="D58" s="1" t="s">
        <v>201</v>
      </c>
      <c r="E58" s="1" t="s">
        <v>202</v>
      </c>
    </row>
    <row r="59" spans="1:5" x14ac:dyDescent="0.35">
      <c r="A59" s="1" t="s">
        <v>68</v>
      </c>
      <c r="B59" s="1" t="s">
        <v>189</v>
      </c>
      <c r="C59" s="1" t="s">
        <v>22</v>
      </c>
      <c r="D59" s="1" t="s">
        <v>190</v>
      </c>
      <c r="E59" s="1" t="s">
        <v>191</v>
      </c>
    </row>
    <row r="60" spans="1:5" x14ac:dyDescent="0.35">
      <c r="A60" s="1" t="s">
        <v>68</v>
      </c>
      <c r="B60" s="1" t="s">
        <v>189</v>
      </c>
      <c r="C60" s="1" t="s">
        <v>22</v>
      </c>
      <c r="D60" s="1" t="s">
        <v>190</v>
      </c>
      <c r="E60" s="1" t="s">
        <v>191</v>
      </c>
    </row>
    <row r="61" spans="1:5" x14ac:dyDescent="0.35">
      <c r="A61" s="1" t="s">
        <v>68</v>
      </c>
      <c r="B61" s="1" t="s">
        <v>189</v>
      </c>
      <c r="C61" s="1" t="s">
        <v>22</v>
      </c>
      <c r="D61" s="1" t="s">
        <v>190</v>
      </c>
      <c r="E61" s="1" t="s">
        <v>191</v>
      </c>
    </row>
    <row r="62" spans="1:5" x14ac:dyDescent="0.35">
      <c r="A62" s="1" t="s">
        <v>68</v>
      </c>
      <c r="B62" s="1" t="s">
        <v>189</v>
      </c>
      <c r="C62" s="1" t="s">
        <v>22</v>
      </c>
      <c r="D62" s="1" t="s">
        <v>190</v>
      </c>
      <c r="E62" s="1" t="s">
        <v>191</v>
      </c>
    </row>
    <row r="63" spans="1:5" x14ac:dyDescent="0.35">
      <c r="A63" s="1" t="s">
        <v>68</v>
      </c>
      <c r="B63" s="1" t="s">
        <v>186</v>
      </c>
      <c r="C63" s="1" t="s">
        <v>22</v>
      </c>
      <c r="D63" s="1" t="s">
        <v>187</v>
      </c>
      <c r="E63" s="1" t="s">
        <v>188</v>
      </c>
    </row>
    <row r="64" spans="1:5" x14ac:dyDescent="0.35">
      <c r="A64" s="1" t="s">
        <v>68</v>
      </c>
      <c r="B64" s="1" t="s">
        <v>186</v>
      </c>
      <c r="C64" s="1" t="s">
        <v>22</v>
      </c>
      <c r="D64" s="1" t="s">
        <v>187</v>
      </c>
      <c r="E64" s="1" t="s">
        <v>188</v>
      </c>
    </row>
    <row r="65" spans="1:5" x14ac:dyDescent="0.35">
      <c r="A65" s="1" t="s">
        <v>68</v>
      </c>
      <c r="B65" s="1" t="s">
        <v>186</v>
      </c>
      <c r="C65" s="1" t="s">
        <v>22</v>
      </c>
      <c r="D65" s="1" t="s">
        <v>187</v>
      </c>
      <c r="E65" s="1" t="s">
        <v>188</v>
      </c>
    </row>
    <row r="66" spans="1:5" x14ac:dyDescent="0.35">
      <c r="A66" s="1" t="s">
        <v>68</v>
      </c>
      <c r="B66" s="1" t="s">
        <v>186</v>
      </c>
      <c r="C66" s="1" t="s">
        <v>22</v>
      </c>
      <c r="D66" s="1" t="s">
        <v>187</v>
      </c>
      <c r="E66" s="1" t="s">
        <v>188</v>
      </c>
    </row>
    <row r="67" spans="1:5" x14ac:dyDescent="0.35">
      <c r="A67" s="1" t="s">
        <v>68</v>
      </c>
      <c r="B67" s="1" t="s">
        <v>180</v>
      </c>
      <c r="C67" s="1" t="s">
        <v>22</v>
      </c>
      <c r="D67" s="1" t="s">
        <v>181</v>
      </c>
      <c r="E67" s="1" t="s">
        <v>182</v>
      </c>
    </row>
    <row r="68" spans="1:5" x14ac:dyDescent="0.35">
      <c r="A68" s="1" t="s">
        <v>68</v>
      </c>
      <c r="B68" s="1" t="s">
        <v>180</v>
      </c>
      <c r="C68" s="1" t="s">
        <v>22</v>
      </c>
      <c r="D68" s="1" t="s">
        <v>181</v>
      </c>
      <c r="E68" s="1" t="s">
        <v>182</v>
      </c>
    </row>
    <row r="69" spans="1:5" x14ac:dyDescent="0.35">
      <c r="A69" s="1" t="s">
        <v>68</v>
      </c>
      <c r="B69" s="1" t="s">
        <v>180</v>
      </c>
      <c r="C69" s="1" t="s">
        <v>22</v>
      </c>
      <c r="D69" s="1" t="s">
        <v>181</v>
      </c>
      <c r="E69" s="1" t="s">
        <v>182</v>
      </c>
    </row>
    <row r="70" spans="1:5" x14ac:dyDescent="0.35">
      <c r="A70" s="1" t="s">
        <v>68</v>
      </c>
      <c r="B70" s="1" t="s">
        <v>180</v>
      </c>
      <c r="C70" s="1" t="s">
        <v>22</v>
      </c>
      <c r="D70" s="1" t="s">
        <v>181</v>
      </c>
      <c r="E70" s="1" t="s">
        <v>182</v>
      </c>
    </row>
    <row r="71" spans="1:5" x14ac:dyDescent="0.35">
      <c r="A71" s="1" t="s">
        <v>68</v>
      </c>
      <c r="B71" s="1" t="s">
        <v>183</v>
      </c>
      <c r="C71" s="1" t="s">
        <v>22</v>
      </c>
      <c r="D71" s="1" t="s">
        <v>184</v>
      </c>
      <c r="E71" s="1" t="s">
        <v>185</v>
      </c>
    </row>
    <row r="72" spans="1:5" x14ac:dyDescent="0.35">
      <c r="A72" s="1" t="s">
        <v>68</v>
      </c>
      <c r="B72" s="1" t="s">
        <v>183</v>
      </c>
      <c r="C72" s="1" t="s">
        <v>22</v>
      </c>
      <c r="D72" s="1" t="s">
        <v>184</v>
      </c>
      <c r="E72" s="1" t="s">
        <v>185</v>
      </c>
    </row>
    <row r="73" spans="1:5" x14ac:dyDescent="0.35">
      <c r="A73" s="1" t="s">
        <v>68</v>
      </c>
      <c r="B73" s="1" t="s">
        <v>183</v>
      </c>
      <c r="C73" s="1" t="s">
        <v>22</v>
      </c>
      <c r="D73" s="1" t="s">
        <v>184</v>
      </c>
      <c r="E73" s="1" t="s">
        <v>185</v>
      </c>
    </row>
    <row r="74" spans="1:5" x14ac:dyDescent="0.35">
      <c r="A74" s="1" t="s">
        <v>68</v>
      </c>
      <c r="B74" s="1" t="s">
        <v>183</v>
      </c>
      <c r="C74" s="1" t="s">
        <v>22</v>
      </c>
      <c r="D74" s="1" t="s">
        <v>184</v>
      </c>
      <c r="E74" s="1" t="s">
        <v>185</v>
      </c>
    </row>
    <row r="75" spans="1:5" x14ac:dyDescent="0.35">
      <c r="A75" s="1" t="s">
        <v>68</v>
      </c>
      <c r="B75" s="1" t="s">
        <v>195</v>
      </c>
      <c r="C75" s="1" t="s">
        <v>22</v>
      </c>
      <c r="D75" s="1" t="s">
        <v>196</v>
      </c>
      <c r="E75" s="1" t="s">
        <v>197</v>
      </c>
    </row>
    <row r="76" spans="1:5" x14ac:dyDescent="0.35">
      <c r="A76" s="1" t="s">
        <v>68</v>
      </c>
      <c r="B76" s="1" t="s">
        <v>192</v>
      </c>
      <c r="C76" s="1" t="s">
        <v>22</v>
      </c>
      <c r="D76" s="1" t="s">
        <v>193</v>
      </c>
      <c r="E76" s="1" t="s">
        <v>194</v>
      </c>
    </row>
    <row r="77" spans="1:5" x14ac:dyDescent="0.35">
      <c r="A77" s="1" t="s">
        <v>68</v>
      </c>
      <c r="B77" s="1" t="s">
        <v>192</v>
      </c>
      <c r="C77" s="1" t="s">
        <v>22</v>
      </c>
      <c r="D77" s="1" t="s">
        <v>193</v>
      </c>
      <c r="E77" s="1" t="s">
        <v>194</v>
      </c>
    </row>
    <row r="78" spans="1:5" x14ac:dyDescent="0.35">
      <c r="A78" s="1" t="s">
        <v>68</v>
      </c>
      <c r="B78" s="1" t="s">
        <v>192</v>
      </c>
      <c r="C78" s="1" t="s">
        <v>22</v>
      </c>
      <c r="D78" s="1" t="s">
        <v>193</v>
      </c>
      <c r="E78" s="1" t="s">
        <v>194</v>
      </c>
    </row>
    <row r="79" spans="1:5" x14ac:dyDescent="0.35">
      <c r="A79" s="1" t="s">
        <v>68</v>
      </c>
      <c r="B79" s="1" t="s">
        <v>192</v>
      </c>
      <c r="C79" s="1" t="s">
        <v>22</v>
      </c>
      <c r="D79" s="1" t="s">
        <v>193</v>
      </c>
      <c r="E79" s="1" t="s">
        <v>194</v>
      </c>
    </row>
    <row r="80" spans="1:5" x14ac:dyDescent="0.35">
      <c r="A80" s="1" t="s">
        <v>68</v>
      </c>
      <c r="B80" s="1" t="s">
        <v>192</v>
      </c>
      <c r="C80" s="1" t="s">
        <v>22</v>
      </c>
      <c r="D80" s="1" t="s">
        <v>193</v>
      </c>
      <c r="E80" s="1" t="s">
        <v>194</v>
      </c>
    </row>
    <row r="81" spans="1:5" x14ac:dyDescent="0.35">
      <c r="A81" s="1" t="s">
        <v>68</v>
      </c>
      <c r="B81" s="1" t="s">
        <v>198</v>
      </c>
      <c r="C81" s="1" t="s">
        <v>22</v>
      </c>
      <c r="D81" s="1" t="s">
        <v>199</v>
      </c>
      <c r="E81" s="1" t="s">
        <v>200</v>
      </c>
    </row>
    <row r="82" spans="1:5" x14ac:dyDescent="0.35">
      <c r="A82" s="1" t="s">
        <v>40</v>
      </c>
      <c r="B82" s="1" t="s">
        <v>287</v>
      </c>
      <c r="C82" s="1" t="s">
        <v>86</v>
      </c>
      <c r="D82" s="1" t="s">
        <v>288</v>
      </c>
      <c r="E82" s="1" t="s">
        <v>289</v>
      </c>
    </row>
    <row r="83" spans="1:5" x14ac:dyDescent="0.35">
      <c r="A83" s="1" t="s">
        <v>40</v>
      </c>
      <c r="B83" s="1" t="s">
        <v>287</v>
      </c>
      <c r="C83" s="1" t="s">
        <v>86</v>
      </c>
      <c r="D83" s="1" t="s">
        <v>288</v>
      </c>
      <c r="E83" s="1" t="s">
        <v>289</v>
      </c>
    </row>
    <row r="84" spans="1:5" x14ac:dyDescent="0.35">
      <c r="A84" s="1" t="s">
        <v>40</v>
      </c>
      <c r="B84" s="1" t="s">
        <v>281</v>
      </c>
      <c r="C84" s="1" t="s">
        <v>86</v>
      </c>
      <c r="D84" s="1" t="s">
        <v>282</v>
      </c>
      <c r="E84" s="1" t="s">
        <v>283</v>
      </c>
    </row>
    <row r="85" spans="1:5" x14ac:dyDescent="0.35">
      <c r="A85" s="1" t="s">
        <v>40</v>
      </c>
      <c r="B85" s="1" t="s">
        <v>249</v>
      </c>
      <c r="C85" s="1" t="s">
        <v>22</v>
      </c>
      <c r="D85" s="1" t="s">
        <v>250</v>
      </c>
      <c r="E85" s="1" t="s">
        <v>251</v>
      </c>
    </row>
    <row r="86" spans="1:5" x14ac:dyDescent="0.35">
      <c r="A86" s="1" t="s">
        <v>40</v>
      </c>
      <c r="B86" s="1" t="s">
        <v>249</v>
      </c>
      <c r="C86" s="1" t="s">
        <v>22</v>
      </c>
      <c r="D86" s="1" t="s">
        <v>250</v>
      </c>
      <c r="E86" s="1" t="s">
        <v>251</v>
      </c>
    </row>
    <row r="87" spans="1:5" x14ac:dyDescent="0.35">
      <c r="A87" s="1" t="s">
        <v>40</v>
      </c>
      <c r="B87" s="1" t="s">
        <v>249</v>
      </c>
      <c r="C87" s="1" t="s">
        <v>22</v>
      </c>
      <c r="D87" s="1" t="s">
        <v>250</v>
      </c>
      <c r="E87" s="1" t="s">
        <v>251</v>
      </c>
    </row>
    <row r="88" spans="1:5" x14ac:dyDescent="0.35">
      <c r="A88" s="1" t="s">
        <v>40</v>
      </c>
      <c r="B88" s="1" t="s">
        <v>249</v>
      </c>
      <c r="C88" s="1" t="s">
        <v>22</v>
      </c>
      <c r="D88" s="1" t="s">
        <v>250</v>
      </c>
      <c r="E88" s="1" t="s">
        <v>251</v>
      </c>
    </row>
    <row r="89" spans="1:5" x14ac:dyDescent="0.35">
      <c r="A89" s="1" t="s">
        <v>40</v>
      </c>
      <c r="B89" s="1" t="s">
        <v>249</v>
      </c>
      <c r="C89" s="1" t="s">
        <v>22</v>
      </c>
      <c r="D89" s="1" t="s">
        <v>250</v>
      </c>
      <c r="E89" s="1" t="s">
        <v>251</v>
      </c>
    </row>
    <row r="90" spans="1:5" x14ac:dyDescent="0.35">
      <c r="A90" s="1" t="s">
        <v>40</v>
      </c>
      <c r="B90" s="1" t="s">
        <v>233</v>
      </c>
      <c r="C90" s="1" t="s">
        <v>22</v>
      </c>
      <c r="D90" s="1" t="s">
        <v>279</v>
      </c>
      <c r="E90" s="1" t="s">
        <v>280</v>
      </c>
    </row>
    <row r="91" spans="1:5" x14ac:dyDescent="0.35">
      <c r="A91" s="1" t="s">
        <v>40</v>
      </c>
      <c r="B91" s="1" t="s">
        <v>233</v>
      </c>
      <c r="C91" s="1" t="s">
        <v>22</v>
      </c>
      <c r="D91" s="1" t="s">
        <v>279</v>
      </c>
      <c r="E91" s="1" t="s">
        <v>280</v>
      </c>
    </row>
    <row r="92" spans="1:5" x14ac:dyDescent="0.35">
      <c r="A92" s="1" t="s">
        <v>40</v>
      </c>
      <c r="B92" s="1" t="s">
        <v>233</v>
      </c>
      <c r="C92" s="1" t="s">
        <v>22</v>
      </c>
      <c r="D92" s="1" t="s">
        <v>279</v>
      </c>
      <c r="E92" s="1" t="s">
        <v>280</v>
      </c>
    </row>
    <row r="93" spans="1:5" x14ac:dyDescent="0.35">
      <c r="A93" s="1" t="s">
        <v>40</v>
      </c>
      <c r="B93" s="1" t="s">
        <v>233</v>
      </c>
      <c r="C93" s="1" t="s">
        <v>22</v>
      </c>
      <c r="D93" s="1" t="s">
        <v>279</v>
      </c>
      <c r="E93" s="1" t="s">
        <v>280</v>
      </c>
    </row>
    <row r="94" spans="1:5" x14ac:dyDescent="0.35">
      <c r="A94" s="1" t="s">
        <v>40</v>
      </c>
      <c r="B94" s="1" t="s">
        <v>233</v>
      </c>
      <c r="C94" s="1" t="s">
        <v>22</v>
      </c>
      <c r="D94" s="1" t="s">
        <v>279</v>
      </c>
      <c r="E94" s="1" t="s">
        <v>280</v>
      </c>
    </row>
    <row r="95" spans="1:5" x14ac:dyDescent="0.35">
      <c r="A95" s="1" t="s">
        <v>40</v>
      </c>
      <c r="B95" s="1" t="s">
        <v>233</v>
      </c>
      <c r="C95" s="1" t="s">
        <v>22</v>
      </c>
      <c r="D95" s="1" t="s">
        <v>279</v>
      </c>
      <c r="E95" s="1" t="s">
        <v>280</v>
      </c>
    </row>
    <row r="96" spans="1:5" x14ac:dyDescent="0.35">
      <c r="A96" s="1" t="s">
        <v>40</v>
      </c>
      <c r="B96" s="1" t="s">
        <v>252</v>
      </c>
      <c r="C96" s="1" t="s">
        <v>22</v>
      </c>
      <c r="D96" s="1" t="s">
        <v>253</v>
      </c>
      <c r="E96" s="1" t="s">
        <v>254</v>
      </c>
    </row>
    <row r="97" spans="1:5" x14ac:dyDescent="0.35">
      <c r="A97" s="1" t="s">
        <v>40</v>
      </c>
      <c r="B97" s="1" t="s">
        <v>252</v>
      </c>
      <c r="C97" s="1" t="s">
        <v>22</v>
      </c>
      <c r="D97" s="1" t="s">
        <v>253</v>
      </c>
      <c r="E97" s="1" t="s">
        <v>254</v>
      </c>
    </row>
    <row r="98" spans="1:5" x14ac:dyDescent="0.35">
      <c r="A98" s="1" t="s">
        <v>40</v>
      </c>
      <c r="B98" s="1" t="s">
        <v>252</v>
      </c>
      <c r="C98" s="1" t="s">
        <v>22</v>
      </c>
      <c r="D98" s="1" t="s">
        <v>253</v>
      </c>
      <c r="E98" s="1" t="s">
        <v>254</v>
      </c>
    </row>
    <row r="99" spans="1:5" x14ac:dyDescent="0.35">
      <c r="A99" s="1" t="s">
        <v>40</v>
      </c>
      <c r="B99" s="1" t="s">
        <v>252</v>
      </c>
      <c r="C99" s="1" t="s">
        <v>22</v>
      </c>
      <c r="D99" s="1" t="s">
        <v>253</v>
      </c>
      <c r="E99" s="1" t="s">
        <v>254</v>
      </c>
    </row>
    <row r="100" spans="1:5" x14ac:dyDescent="0.35">
      <c r="A100" s="1" t="s">
        <v>40</v>
      </c>
      <c r="B100" s="1" t="s">
        <v>252</v>
      </c>
      <c r="C100" s="1" t="s">
        <v>22</v>
      </c>
      <c r="D100" s="1" t="s">
        <v>253</v>
      </c>
      <c r="E100" s="1" t="s">
        <v>254</v>
      </c>
    </row>
    <row r="101" spans="1:5" x14ac:dyDescent="0.35">
      <c r="A101" s="1" t="s">
        <v>40</v>
      </c>
      <c r="B101" s="1" t="s">
        <v>295</v>
      </c>
      <c r="C101" s="1" t="s">
        <v>22</v>
      </c>
      <c r="D101" s="1" t="s">
        <v>296</v>
      </c>
      <c r="E101" s="1" t="s">
        <v>297</v>
      </c>
    </row>
    <row r="102" spans="1:5" x14ac:dyDescent="0.35">
      <c r="A102" s="1" t="s">
        <v>40</v>
      </c>
      <c r="B102" s="1" t="s">
        <v>295</v>
      </c>
      <c r="C102" s="1" t="s">
        <v>22</v>
      </c>
      <c r="D102" s="1" t="s">
        <v>296</v>
      </c>
      <c r="E102" s="1" t="s">
        <v>297</v>
      </c>
    </row>
    <row r="103" spans="1:5" x14ac:dyDescent="0.35">
      <c r="A103" s="1" t="s">
        <v>40</v>
      </c>
      <c r="B103" s="1" t="s">
        <v>295</v>
      </c>
      <c r="C103" s="1" t="s">
        <v>22</v>
      </c>
      <c r="D103" s="1" t="s">
        <v>296</v>
      </c>
      <c r="E103" s="1" t="s">
        <v>297</v>
      </c>
    </row>
    <row r="104" spans="1:5" x14ac:dyDescent="0.35">
      <c r="A104" s="1" t="s">
        <v>40</v>
      </c>
      <c r="B104" s="1" t="s">
        <v>295</v>
      </c>
      <c r="C104" s="1" t="s">
        <v>22</v>
      </c>
      <c r="D104" s="1" t="s">
        <v>296</v>
      </c>
      <c r="E104" s="1" t="s">
        <v>297</v>
      </c>
    </row>
    <row r="105" spans="1:5" x14ac:dyDescent="0.35">
      <c r="A105" s="1" t="s">
        <v>40</v>
      </c>
      <c r="B105" s="1" t="s">
        <v>261</v>
      </c>
      <c r="C105" s="1" t="s">
        <v>22</v>
      </c>
      <c r="D105" s="1" t="s">
        <v>262</v>
      </c>
      <c r="E105" s="1" t="s">
        <v>263</v>
      </c>
    </row>
    <row r="106" spans="1:5" x14ac:dyDescent="0.35">
      <c r="A106" s="1" t="s">
        <v>40</v>
      </c>
      <c r="B106" s="1" t="s">
        <v>261</v>
      </c>
      <c r="C106" s="1" t="s">
        <v>22</v>
      </c>
      <c r="D106" s="1" t="s">
        <v>262</v>
      </c>
      <c r="E106" s="1" t="s">
        <v>263</v>
      </c>
    </row>
    <row r="107" spans="1:5" x14ac:dyDescent="0.35">
      <c r="A107" s="1" t="s">
        <v>40</v>
      </c>
      <c r="B107" s="1" t="s">
        <v>261</v>
      </c>
      <c r="C107" s="1" t="s">
        <v>22</v>
      </c>
      <c r="D107" s="1" t="s">
        <v>262</v>
      </c>
      <c r="E107" s="1" t="s">
        <v>263</v>
      </c>
    </row>
    <row r="108" spans="1:5" x14ac:dyDescent="0.35">
      <c r="A108" s="1" t="s">
        <v>40</v>
      </c>
      <c r="B108" s="1" t="s">
        <v>261</v>
      </c>
      <c r="C108" s="1" t="s">
        <v>22</v>
      </c>
      <c r="D108" s="1" t="s">
        <v>262</v>
      </c>
      <c r="E108" s="1" t="s">
        <v>263</v>
      </c>
    </row>
    <row r="109" spans="1:5" x14ac:dyDescent="0.35">
      <c r="A109" s="1" t="s">
        <v>40</v>
      </c>
      <c r="B109" s="1" t="s">
        <v>258</v>
      </c>
      <c r="C109" s="1" t="s">
        <v>22</v>
      </c>
      <c r="D109" s="1" t="s">
        <v>259</v>
      </c>
      <c r="E109" s="1" t="s">
        <v>260</v>
      </c>
    </row>
    <row r="110" spans="1:5" x14ac:dyDescent="0.35">
      <c r="A110" s="1" t="s">
        <v>40</v>
      </c>
      <c r="B110" s="1" t="s">
        <v>258</v>
      </c>
      <c r="C110" s="1" t="s">
        <v>22</v>
      </c>
      <c r="D110" s="1" t="s">
        <v>259</v>
      </c>
      <c r="E110" s="1" t="s">
        <v>260</v>
      </c>
    </row>
    <row r="111" spans="1:5" x14ac:dyDescent="0.35">
      <c r="A111" s="1" t="s">
        <v>40</v>
      </c>
      <c r="B111" s="1" t="s">
        <v>258</v>
      </c>
      <c r="C111" s="1" t="s">
        <v>22</v>
      </c>
      <c r="D111" s="1" t="s">
        <v>259</v>
      </c>
      <c r="E111" s="1" t="s">
        <v>260</v>
      </c>
    </row>
    <row r="112" spans="1:5" x14ac:dyDescent="0.35">
      <c r="A112" s="1" t="s">
        <v>40</v>
      </c>
      <c r="B112" s="1" t="s">
        <v>258</v>
      </c>
      <c r="C112" s="1" t="s">
        <v>22</v>
      </c>
      <c r="D112" s="1" t="s">
        <v>259</v>
      </c>
      <c r="E112" s="1" t="s">
        <v>260</v>
      </c>
    </row>
    <row r="113" spans="1:5" x14ac:dyDescent="0.35">
      <c r="A113" s="1" t="s">
        <v>40</v>
      </c>
      <c r="B113" s="1" t="s">
        <v>233</v>
      </c>
      <c r="C113" s="1" t="s">
        <v>22</v>
      </c>
      <c r="D113" s="1" t="s">
        <v>293</v>
      </c>
      <c r="E113" s="1" t="s">
        <v>294</v>
      </c>
    </row>
    <row r="114" spans="1:5" x14ac:dyDescent="0.35">
      <c r="A114" s="1" t="s">
        <v>40</v>
      </c>
      <c r="B114" s="1" t="s">
        <v>233</v>
      </c>
      <c r="C114" s="1" t="s">
        <v>22</v>
      </c>
      <c r="D114" s="1" t="s">
        <v>293</v>
      </c>
      <c r="E114" s="1" t="s">
        <v>294</v>
      </c>
    </row>
    <row r="115" spans="1:5" x14ac:dyDescent="0.35">
      <c r="A115" s="1" t="s">
        <v>40</v>
      </c>
      <c r="B115" s="1" t="s">
        <v>233</v>
      </c>
      <c r="C115" s="1" t="s">
        <v>22</v>
      </c>
      <c r="D115" s="1" t="s">
        <v>293</v>
      </c>
      <c r="E115" s="1" t="s">
        <v>294</v>
      </c>
    </row>
    <row r="116" spans="1:5" x14ac:dyDescent="0.35">
      <c r="A116" s="1" t="s">
        <v>40</v>
      </c>
      <c r="B116" s="1" t="s">
        <v>233</v>
      </c>
      <c r="C116" s="1" t="s">
        <v>22</v>
      </c>
      <c r="D116" s="1" t="s">
        <v>293</v>
      </c>
      <c r="E116" s="1" t="s">
        <v>294</v>
      </c>
    </row>
    <row r="117" spans="1:5" x14ac:dyDescent="0.35">
      <c r="A117" s="1" t="s">
        <v>40</v>
      </c>
      <c r="B117" s="1" t="s">
        <v>233</v>
      </c>
      <c r="C117" s="1" t="s">
        <v>22</v>
      </c>
      <c r="D117" s="1" t="s">
        <v>293</v>
      </c>
      <c r="E117" s="1" t="s">
        <v>294</v>
      </c>
    </row>
    <row r="118" spans="1:5" x14ac:dyDescent="0.35">
      <c r="A118" s="1" t="s">
        <v>40</v>
      </c>
      <c r="B118" s="1" t="s">
        <v>233</v>
      </c>
      <c r="C118" s="1" t="s">
        <v>22</v>
      </c>
      <c r="D118" s="1" t="s">
        <v>293</v>
      </c>
      <c r="E118" s="1" t="s">
        <v>294</v>
      </c>
    </row>
    <row r="119" spans="1:5" x14ac:dyDescent="0.35">
      <c r="A119" s="1" t="s">
        <v>40</v>
      </c>
      <c r="B119" s="1" t="s">
        <v>284</v>
      </c>
      <c r="C119" s="1" t="s">
        <v>22</v>
      </c>
      <c r="D119" s="1" t="s">
        <v>285</v>
      </c>
      <c r="E119" s="1" t="s">
        <v>286</v>
      </c>
    </row>
    <row r="120" spans="1:5" x14ac:dyDescent="0.35">
      <c r="A120" s="1" t="s">
        <v>40</v>
      </c>
      <c r="B120" s="1" t="s">
        <v>264</v>
      </c>
      <c r="C120" s="1" t="s">
        <v>22</v>
      </c>
      <c r="D120" s="1" t="s">
        <v>265</v>
      </c>
      <c r="E120" s="1" t="s">
        <v>266</v>
      </c>
    </row>
    <row r="121" spans="1:5" x14ac:dyDescent="0.35">
      <c r="A121" s="1" t="s">
        <v>40</v>
      </c>
      <c r="B121" s="1" t="s">
        <v>264</v>
      </c>
      <c r="C121" s="1" t="s">
        <v>22</v>
      </c>
      <c r="D121" s="1" t="s">
        <v>265</v>
      </c>
      <c r="E121" s="1" t="s">
        <v>266</v>
      </c>
    </row>
    <row r="122" spans="1:5" x14ac:dyDescent="0.35">
      <c r="A122" s="1" t="s">
        <v>40</v>
      </c>
      <c r="B122" s="1" t="s">
        <v>264</v>
      </c>
      <c r="C122" s="1" t="s">
        <v>22</v>
      </c>
      <c r="D122" s="1" t="s">
        <v>265</v>
      </c>
      <c r="E122" s="1" t="s">
        <v>266</v>
      </c>
    </row>
    <row r="123" spans="1:5" x14ac:dyDescent="0.35">
      <c r="A123" s="1" t="s">
        <v>40</v>
      </c>
      <c r="B123" s="1" t="s">
        <v>264</v>
      </c>
      <c r="C123" s="1" t="s">
        <v>22</v>
      </c>
      <c r="D123" s="1" t="s">
        <v>265</v>
      </c>
      <c r="E123" s="1" t="s">
        <v>266</v>
      </c>
    </row>
    <row r="124" spans="1:5" x14ac:dyDescent="0.35">
      <c r="A124" s="1" t="s">
        <v>40</v>
      </c>
      <c r="B124" s="1" t="s">
        <v>267</v>
      </c>
      <c r="C124" s="1" t="s">
        <v>22</v>
      </c>
      <c r="D124" s="1" t="s">
        <v>268</v>
      </c>
      <c r="E124" s="1" t="s">
        <v>269</v>
      </c>
    </row>
    <row r="125" spans="1:5" x14ac:dyDescent="0.35">
      <c r="A125" s="1" t="s">
        <v>40</v>
      </c>
      <c r="B125" s="1" t="s">
        <v>267</v>
      </c>
      <c r="C125" s="1" t="s">
        <v>22</v>
      </c>
      <c r="D125" s="1" t="s">
        <v>268</v>
      </c>
      <c r="E125" s="1" t="s">
        <v>269</v>
      </c>
    </row>
    <row r="126" spans="1:5" x14ac:dyDescent="0.35">
      <c r="A126" s="1" t="s">
        <v>40</v>
      </c>
      <c r="B126" s="1" t="s">
        <v>267</v>
      </c>
      <c r="C126" s="1" t="s">
        <v>22</v>
      </c>
      <c r="D126" s="1" t="s">
        <v>268</v>
      </c>
      <c r="E126" s="1" t="s">
        <v>269</v>
      </c>
    </row>
    <row r="127" spans="1:5" x14ac:dyDescent="0.35">
      <c r="A127" s="1" t="s">
        <v>40</v>
      </c>
      <c r="B127" s="1" t="s">
        <v>267</v>
      </c>
      <c r="C127" s="1" t="s">
        <v>22</v>
      </c>
      <c r="D127" s="1" t="s">
        <v>268</v>
      </c>
      <c r="E127" s="1" t="s">
        <v>269</v>
      </c>
    </row>
    <row r="128" spans="1:5" x14ac:dyDescent="0.35">
      <c r="A128" s="1" t="s">
        <v>40</v>
      </c>
      <c r="B128" s="1" t="s">
        <v>290</v>
      </c>
      <c r="C128" s="1" t="s">
        <v>22</v>
      </c>
      <c r="D128" s="1" t="s">
        <v>291</v>
      </c>
      <c r="E128" s="1" t="s">
        <v>292</v>
      </c>
    </row>
    <row r="129" spans="1:5" x14ac:dyDescent="0.35">
      <c r="A129" s="1" t="s">
        <v>40</v>
      </c>
      <c r="B129" s="1" t="s">
        <v>273</v>
      </c>
      <c r="C129" s="1" t="s">
        <v>22</v>
      </c>
      <c r="D129" s="1" t="s">
        <v>274</v>
      </c>
      <c r="E129" s="1" t="s">
        <v>275</v>
      </c>
    </row>
    <row r="130" spans="1:5" x14ac:dyDescent="0.35">
      <c r="A130" s="1" t="s">
        <v>40</v>
      </c>
      <c r="B130" s="1" t="s">
        <v>273</v>
      </c>
      <c r="C130" s="1" t="s">
        <v>22</v>
      </c>
      <c r="D130" s="1" t="s">
        <v>274</v>
      </c>
      <c r="E130" s="1" t="s">
        <v>275</v>
      </c>
    </row>
    <row r="131" spans="1:5" x14ac:dyDescent="0.35">
      <c r="A131" s="1" t="s">
        <v>40</v>
      </c>
      <c r="B131" s="1" t="s">
        <v>273</v>
      </c>
      <c r="C131" s="1" t="s">
        <v>22</v>
      </c>
      <c r="D131" s="1" t="s">
        <v>274</v>
      </c>
      <c r="E131" s="1" t="s">
        <v>275</v>
      </c>
    </row>
    <row r="132" spans="1:5" x14ac:dyDescent="0.35">
      <c r="A132" s="1" t="s">
        <v>40</v>
      </c>
      <c r="B132" s="1" t="s">
        <v>273</v>
      </c>
      <c r="C132" s="1" t="s">
        <v>22</v>
      </c>
      <c r="D132" s="1" t="s">
        <v>274</v>
      </c>
      <c r="E132" s="1" t="s">
        <v>275</v>
      </c>
    </row>
    <row r="133" spans="1:5" x14ac:dyDescent="0.35">
      <c r="A133" s="1" t="s">
        <v>40</v>
      </c>
      <c r="B133" s="1" t="s">
        <v>276</v>
      </c>
      <c r="C133" s="1" t="s">
        <v>22</v>
      </c>
      <c r="D133" s="1" t="s">
        <v>277</v>
      </c>
      <c r="E133" s="1" t="s">
        <v>278</v>
      </c>
    </row>
    <row r="134" spans="1:5" x14ac:dyDescent="0.35">
      <c r="A134" s="1" t="s">
        <v>40</v>
      </c>
      <c r="B134" s="1" t="s">
        <v>276</v>
      </c>
      <c r="C134" s="1" t="s">
        <v>22</v>
      </c>
      <c r="D134" s="1" t="s">
        <v>277</v>
      </c>
      <c r="E134" s="1" t="s">
        <v>278</v>
      </c>
    </row>
    <row r="135" spans="1:5" x14ac:dyDescent="0.35">
      <c r="A135" s="1" t="s">
        <v>40</v>
      </c>
      <c r="B135" s="1" t="s">
        <v>276</v>
      </c>
      <c r="C135" s="1" t="s">
        <v>22</v>
      </c>
      <c r="D135" s="1" t="s">
        <v>277</v>
      </c>
      <c r="E135" s="1" t="s">
        <v>278</v>
      </c>
    </row>
    <row r="136" spans="1:5" x14ac:dyDescent="0.35">
      <c r="A136" s="1" t="s">
        <v>40</v>
      </c>
      <c r="B136" s="1" t="s">
        <v>276</v>
      </c>
      <c r="C136" s="1" t="s">
        <v>22</v>
      </c>
      <c r="D136" s="1" t="s">
        <v>277</v>
      </c>
      <c r="E136" s="1" t="s">
        <v>278</v>
      </c>
    </row>
    <row r="137" spans="1:5" x14ac:dyDescent="0.35">
      <c r="A137" s="1" t="s">
        <v>40</v>
      </c>
      <c r="B137" s="1" t="s">
        <v>270</v>
      </c>
      <c r="C137" s="1" t="s">
        <v>22</v>
      </c>
      <c r="D137" s="1" t="s">
        <v>271</v>
      </c>
      <c r="E137" s="1" t="s">
        <v>272</v>
      </c>
    </row>
    <row r="138" spans="1:5" x14ac:dyDescent="0.35">
      <c r="A138" s="1" t="s">
        <v>40</v>
      </c>
      <c r="B138" s="1" t="s">
        <v>270</v>
      </c>
      <c r="C138" s="1" t="s">
        <v>22</v>
      </c>
      <c r="D138" s="1" t="s">
        <v>271</v>
      </c>
      <c r="E138" s="1" t="s">
        <v>272</v>
      </c>
    </row>
    <row r="139" spans="1:5" x14ac:dyDescent="0.35">
      <c r="A139" s="1" t="s">
        <v>40</v>
      </c>
      <c r="B139" s="1" t="s">
        <v>270</v>
      </c>
      <c r="C139" s="1" t="s">
        <v>22</v>
      </c>
      <c r="D139" s="1" t="s">
        <v>271</v>
      </c>
      <c r="E139" s="1" t="s">
        <v>272</v>
      </c>
    </row>
    <row r="140" spans="1:5" x14ac:dyDescent="0.35">
      <c r="A140" s="1" t="s">
        <v>40</v>
      </c>
      <c r="B140" s="1" t="s">
        <v>270</v>
      </c>
      <c r="C140" s="1" t="s">
        <v>22</v>
      </c>
      <c r="D140" s="1" t="s">
        <v>271</v>
      </c>
      <c r="E140" s="1" t="s">
        <v>272</v>
      </c>
    </row>
    <row r="141" spans="1:5" x14ac:dyDescent="0.35">
      <c r="A141" s="1" t="s">
        <v>40</v>
      </c>
      <c r="B141" s="1" t="s">
        <v>255</v>
      </c>
      <c r="C141" s="1" t="s">
        <v>22</v>
      </c>
      <c r="D141" s="1" t="s">
        <v>256</v>
      </c>
      <c r="E141" s="1" t="s">
        <v>257</v>
      </c>
    </row>
    <row r="142" spans="1:5" x14ac:dyDescent="0.35">
      <c r="A142" s="1" t="s">
        <v>40</v>
      </c>
      <c r="B142" s="1" t="s">
        <v>255</v>
      </c>
      <c r="C142" s="1" t="s">
        <v>22</v>
      </c>
      <c r="D142" s="1" t="s">
        <v>256</v>
      </c>
      <c r="E142" s="1" t="s">
        <v>257</v>
      </c>
    </row>
    <row r="143" spans="1:5" x14ac:dyDescent="0.35">
      <c r="A143" s="1" t="s">
        <v>40</v>
      </c>
      <c r="B143" s="1" t="s">
        <v>255</v>
      </c>
      <c r="C143" s="1" t="s">
        <v>22</v>
      </c>
      <c r="D143" s="1" t="s">
        <v>256</v>
      </c>
      <c r="E143" s="1" t="s">
        <v>257</v>
      </c>
    </row>
    <row r="144" spans="1:5" x14ac:dyDescent="0.35">
      <c r="A144" s="1" t="s">
        <v>19</v>
      </c>
      <c r="B144" s="1" t="s">
        <v>203</v>
      </c>
      <c r="C144" s="1" t="s">
        <v>22</v>
      </c>
      <c r="D144" s="1" t="s">
        <v>204</v>
      </c>
      <c r="E144" s="1" t="s">
        <v>205</v>
      </c>
    </row>
    <row r="145" spans="1:5" x14ac:dyDescent="0.35">
      <c r="A145" s="1" t="s">
        <v>19</v>
      </c>
      <c r="B145" s="1" t="s">
        <v>203</v>
      </c>
      <c r="C145" s="1" t="s">
        <v>22</v>
      </c>
      <c r="D145" s="1" t="s">
        <v>204</v>
      </c>
      <c r="E145" s="1" t="s">
        <v>205</v>
      </c>
    </row>
    <row r="146" spans="1:5" x14ac:dyDescent="0.35">
      <c r="A146" s="1" t="s">
        <v>19</v>
      </c>
      <c r="B146" s="1" t="s">
        <v>203</v>
      </c>
      <c r="C146" s="1" t="s">
        <v>22</v>
      </c>
      <c r="D146" s="1" t="s">
        <v>204</v>
      </c>
      <c r="E146" s="1" t="s">
        <v>205</v>
      </c>
    </row>
    <row r="147" spans="1:5" x14ac:dyDescent="0.35">
      <c r="A147" s="1" t="s">
        <v>19</v>
      </c>
      <c r="B147" s="1" t="s">
        <v>203</v>
      </c>
      <c r="C147" s="1" t="s">
        <v>22</v>
      </c>
      <c r="D147" s="1" t="s">
        <v>204</v>
      </c>
      <c r="E147" s="1" t="s">
        <v>205</v>
      </c>
    </row>
    <row r="148" spans="1:5" x14ac:dyDescent="0.35">
      <c r="A148" s="1" t="s">
        <v>19</v>
      </c>
      <c r="B148" s="1" t="s">
        <v>203</v>
      </c>
      <c r="C148" s="1" t="s">
        <v>22</v>
      </c>
      <c r="D148" s="1" t="s">
        <v>204</v>
      </c>
      <c r="E148" s="1" t="s">
        <v>205</v>
      </c>
    </row>
    <row r="149" spans="1:5" x14ac:dyDescent="0.35">
      <c r="A149" s="1" t="s">
        <v>19</v>
      </c>
      <c r="B149" s="1" t="s">
        <v>206</v>
      </c>
      <c r="C149" s="1" t="s">
        <v>22</v>
      </c>
      <c r="D149" s="1" t="s">
        <v>207</v>
      </c>
      <c r="E149" s="1" t="s">
        <v>208</v>
      </c>
    </row>
    <row r="150" spans="1:5" x14ac:dyDescent="0.35">
      <c r="A150" s="1" t="s">
        <v>19</v>
      </c>
      <c r="B150" s="1" t="s">
        <v>206</v>
      </c>
      <c r="C150" s="1" t="s">
        <v>22</v>
      </c>
      <c r="D150" s="1" t="s">
        <v>207</v>
      </c>
      <c r="E150" s="1" t="s">
        <v>208</v>
      </c>
    </row>
    <row r="151" spans="1:5" x14ac:dyDescent="0.35">
      <c r="A151" s="1" t="s">
        <v>19</v>
      </c>
      <c r="B151" s="1" t="s">
        <v>206</v>
      </c>
      <c r="C151" s="1" t="s">
        <v>22</v>
      </c>
      <c r="D151" s="1" t="s">
        <v>207</v>
      </c>
      <c r="E151" s="1" t="s">
        <v>208</v>
      </c>
    </row>
    <row r="152" spans="1:5" x14ac:dyDescent="0.35">
      <c r="A152" s="1" t="s">
        <v>19</v>
      </c>
      <c r="B152" s="1" t="s">
        <v>206</v>
      </c>
      <c r="C152" s="1" t="s">
        <v>22</v>
      </c>
      <c r="D152" s="1" t="s">
        <v>207</v>
      </c>
      <c r="E152" s="1" t="s">
        <v>208</v>
      </c>
    </row>
    <row r="153" spans="1:5" x14ac:dyDescent="0.35">
      <c r="A153" s="1" t="s">
        <v>19</v>
      </c>
      <c r="B153" s="1" t="s">
        <v>206</v>
      </c>
      <c r="C153" s="1" t="s">
        <v>22</v>
      </c>
      <c r="D153" s="1" t="s">
        <v>207</v>
      </c>
      <c r="E153" s="1" t="s">
        <v>208</v>
      </c>
    </row>
    <row r="154" spans="1:5" x14ac:dyDescent="0.35">
      <c r="A154" s="1" t="s">
        <v>19</v>
      </c>
      <c r="B154" s="1" t="s">
        <v>233</v>
      </c>
      <c r="C154" s="1" t="s">
        <v>22</v>
      </c>
      <c r="D154" s="1" t="s">
        <v>234</v>
      </c>
      <c r="E154" s="1" t="s">
        <v>235</v>
      </c>
    </row>
    <row r="155" spans="1:5" x14ac:dyDescent="0.35">
      <c r="A155" s="1" t="s">
        <v>19</v>
      </c>
      <c r="B155" s="1" t="s">
        <v>233</v>
      </c>
      <c r="C155" s="1" t="s">
        <v>22</v>
      </c>
      <c r="D155" s="1" t="s">
        <v>234</v>
      </c>
      <c r="E155" s="1" t="s">
        <v>235</v>
      </c>
    </row>
    <row r="156" spans="1:5" x14ac:dyDescent="0.35">
      <c r="A156" s="1" t="s">
        <v>19</v>
      </c>
      <c r="B156" s="1" t="s">
        <v>233</v>
      </c>
      <c r="C156" s="1" t="s">
        <v>22</v>
      </c>
      <c r="D156" s="1" t="s">
        <v>234</v>
      </c>
      <c r="E156" s="1" t="s">
        <v>235</v>
      </c>
    </row>
    <row r="157" spans="1:5" x14ac:dyDescent="0.35">
      <c r="A157" s="1" t="s">
        <v>19</v>
      </c>
      <c r="B157" s="1" t="s">
        <v>233</v>
      </c>
      <c r="C157" s="1" t="s">
        <v>22</v>
      </c>
      <c r="D157" s="1" t="s">
        <v>234</v>
      </c>
      <c r="E157" s="1" t="s">
        <v>235</v>
      </c>
    </row>
    <row r="158" spans="1:5" x14ac:dyDescent="0.35">
      <c r="A158" s="1" t="s">
        <v>19</v>
      </c>
      <c r="B158" s="1" t="s">
        <v>233</v>
      </c>
      <c r="C158" s="1" t="s">
        <v>22</v>
      </c>
      <c r="D158" s="1" t="s">
        <v>234</v>
      </c>
      <c r="E158" s="1" t="s">
        <v>235</v>
      </c>
    </row>
    <row r="159" spans="1:5" x14ac:dyDescent="0.35">
      <c r="A159" s="1" t="s">
        <v>19</v>
      </c>
      <c r="B159" s="1" t="s">
        <v>233</v>
      </c>
      <c r="C159" s="1" t="s">
        <v>22</v>
      </c>
      <c r="D159" s="1" t="s">
        <v>234</v>
      </c>
      <c r="E159" s="1" t="s">
        <v>235</v>
      </c>
    </row>
    <row r="160" spans="1:5" x14ac:dyDescent="0.35">
      <c r="A160" s="1" t="s">
        <v>19</v>
      </c>
      <c r="B160" s="1" t="s">
        <v>233</v>
      </c>
      <c r="C160" s="1" t="s">
        <v>22</v>
      </c>
      <c r="D160" s="1" t="s">
        <v>244</v>
      </c>
      <c r="E160" s="1" t="s">
        <v>245</v>
      </c>
    </row>
    <row r="161" spans="1:5" x14ac:dyDescent="0.35">
      <c r="A161" s="1" t="s">
        <v>19</v>
      </c>
      <c r="B161" s="1" t="s">
        <v>233</v>
      </c>
      <c r="C161" s="1" t="s">
        <v>22</v>
      </c>
      <c r="D161" s="1" t="s">
        <v>244</v>
      </c>
      <c r="E161" s="1" t="s">
        <v>245</v>
      </c>
    </row>
    <row r="162" spans="1:5" x14ac:dyDescent="0.35">
      <c r="A162" s="1" t="s">
        <v>19</v>
      </c>
      <c r="B162" s="1" t="s">
        <v>233</v>
      </c>
      <c r="C162" s="1" t="s">
        <v>22</v>
      </c>
      <c r="D162" s="1" t="s">
        <v>244</v>
      </c>
      <c r="E162" s="1" t="s">
        <v>245</v>
      </c>
    </row>
    <row r="163" spans="1:5" x14ac:dyDescent="0.35">
      <c r="A163" s="1" t="s">
        <v>19</v>
      </c>
      <c r="B163" s="1" t="s">
        <v>233</v>
      </c>
      <c r="C163" s="1" t="s">
        <v>22</v>
      </c>
      <c r="D163" s="1" t="s">
        <v>244</v>
      </c>
      <c r="E163" s="1" t="s">
        <v>245</v>
      </c>
    </row>
    <row r="164" spans="1:5" x14ac:dyDescent="0.35">
      <c r="A164" s="1" t="s">
        <v>19</v>
      </c>
      <c r="B164" s="1" t="s">
        <v>233</v>
      </c>
      <c r="C164" s="1" t="s">
        <v>22</v>
      </c>
      <c r="D164" s="1" t="s">
        <v>244</v>
      </c>
      <c r="E164" s="1" t="s">
        <v>245</v>
      </c>
    </row>
    <row r="165" spans="1:5" x14ac:dyDescent="0.35">
      <c r="A165" s="1" t="s">
        <v>19</v>
      </c>
      <c r="B165" s="1" t="s">
        <v>233</v>
      </c>
      <c r="C165" s="1" t="s">
        <v>22</v>
      </c>
      <c r="D165" s="1" t="s">
        <v>244</v>
      </c>
      <c r="E165" s="1" t="s">
        <v>245</v>
      </c>
    </row>
    <row r="166" spans="1:5" x14ac:dyDescent="0.35">
      <c r="A166" s="1" t="s">
        <v>19</v>
      </c>
      <c r="B166" s="1" t="s">
        <v>236</v>
      </c>
      <c r="C166" s="1" t="s">
        <v>22</v>
      </c>
      <c r="D166" s="1" t="s">
        <v>237</v>
      </c>
      <c r="E166" s="1" t="s">
        <v>238</v>
      </c>
    </row>
    <row r="167" spans="1:5" x14ac:dyDescent="0.35">
      <c r="A167" s="1" t="s">
        <v>19</v>
      </c>
      <c r="B167" s="1" t="s">
        <v>246</v>
      </c>
      <c r="C167" s="1" t="s">
        <v>22</v>
      </c>
      <c r="D167" s="1" t="s">
        <v>247</v>
      </c>
      <c r="E167" s="1" t="s">
        <v>248</v>
      </c>
    </row>
    <row r="168" spans="1:5" x14ac:dyDescent="0.35">
      <c r="A168" s="1" t="s">
        <v>19</v>
      </c>
      <c r="B168" s="1" t="s">
        <v>246</v>
      </c>
      <c r="C168" s="1" t="s">
        <v>22</v>
      </c>
      <c r="D168" s="1" t="s">
        <v>247</v>
      </c>
      <c r="E168" s="1" t="s">
        <v>248</v>
      </c>
    </row>
    <row r="169" spans="1:5" x14ac:dyDescent="0.35">
      <c r="A169" s="1" t="s">
        <v>19</v>
      </c>
      <c r="B169" s="1" t="s">
        <v>246</v>
      </c>
      <c r="C169" s="1" t="s">
        <v>22</v>
      </c>
      <c r="D169" s="1" t="s">
        <v>247</v>
      </c>
      <c r="E169" s="1" t="s">
        <v>248</v>
      </c>
    </row>
    <row r="170" spans="1:5" x14ac:dyDescent="0.35">
      <c r="A170" s="1" t="s">
        <v>19</v>
      </c>
      <c r="B170" s="1" t="s">
        <v>246</v>
      </c>
      <c r="C170" s="1" t="s">
        <v>22</v>
      </c>
      <c r="D170" s="1" t="s">
        <v>247</v>
      </c>
      <c r="E170" s="1" t="s">
        <v>248</v>
      </c>
    </row>
    <row r="171" spans="1:5" x14ac:dyDescent="0.35">
      <c r="A171" s="1" t="s">
        <v>19</v>
      </c>
      <c r="B171" s="1" t="s">
        <v>209</v>
      </c>
      <c r="C171" s="1" t="s">
        <v>22</v>
      </c>
      <c r="D171" s="1" t="s">
        <v>210</v>
      </c>
      <c r="E171" s="1" t="s">
        <v>211</v>
      </c>
    </row>
    <row r="172" spans="1:5" x14ac:dyDescent="0.35">
      <c r="A172" s="1" t="s">
        <v>19</v>
      </c>
      <c r="B172" s="1" t="s">
        <v>209</v>
      </c>
      <c r="C172" s="1" t="s">
        <v>22</v>
      </c>
      <c r="D172" s="1" t="s">
        <v>210</v>
      </c>
      <c r="E172" s="1" t="s">
        <v>211</v>
      </c>
    </row>
    <row r="173" spans="1:5" x14ac:dyDescent="0.35">
      <c r="A173" s="1" t="s">
        <v>19</v>
      </c>
      <c r="B173" s="1" t="s">
        <v>209</v>
      </c>
      <c r="C173" s="1" t="s">
        <v>22</v>
      </c>
      <c r="D173" s="1" t="s">
        <v>210</v>
      </c>
      <c r="E173" s="1" t="s">
        <v>211</v>
      </c>
    </row>
    <row r="174" spans="1:5" x14ac:dyDescent="0.35">
      <c r="A174" s="1" t="s">
        <v>19</v>
      </c>
      <c r="B174" s="1" t="s">
        <v>209</v>
      </c>
      <c r="C174" s="1" t="s">
        <v>22</v>
      </c>
      <c r="D174" s="1" t="s">
        <v>210</v>
      </c>
      <c r="E174" s="1" t="s">
        <v>211</v>
      </c>
    </row>
    <row r="175" spans="1:5" x14ac:dyDescent="0.35">
      <c r="A175" s="1" t="s">
        <v>19</v>
      </c>
      <c r="B175" s="1" t="s">
        <v>209</v>
      </c>
      <c r="C175" s="1" t="s">
        <v>22</v>
      </c>
      <c r="D175" s="1" t="s">
        <v>210</v>
      </c>
      <c r="E175" s="1" t="s">
        <v>211</v>
      </c>
    </row>
    <row r="176" spans="1:5" x14ac:dyDescent="0.35">
      <c r="A176" s="1" t="s">
        <v>19</v>
      </c>
      <c r="B176" s="1" t="s">
        <v>212</v>
      </c>
      <c r="C176" s="1" t="s">
        <v>22</v>
      </c>
      <c r="D176" s="1" t="s">
        <v>213</v>
      </c>
      <c r="E176" s="1" t="s">
        <v>214</v>
      </c>
    </row>
    <row r="177" spans="1:5" x14ac:dyDescent="0.35">
      <c r="A177" s="1" t="s">
        <v>19</v>
      </c>
      <c r="B177" s="1" t="s">
        <v>212</v>
      </c>
      <c r="C177" s="1" t="s">
        <v>22</v>
      </c>
      <c r="D177" s="1" t="s">
        <v>213</v>
      </c>
      <c r="E177" s="1" t="s">
        <v>214</v>
      </c>
    </row>
    <row r="178" spans="1:5" x14ac:dyDescent="0.35">
      <c r="A178" s="1" t="s">
        <v>19</v>
      </c>
      <c r="B178" s="1" t="s">
        <v>212</v>
      </c>
      <c r="C178" s="1" t="s">
        <v>22</v>
      </c>
      <c r="D178" s="1" t="s">
        <v>213</v>
      </c>
      <c r="E178" s="1" t="s">
        <v>214</v>
      </c>
    </row>
    <row r="179" spans="1:5" x14ac:dyDescent="0.35">
      <c r="A179" s="1" t="s">
        <v>19</v>
      </c>
      <c r="B179" s="1" t="s">
        <v>212</v>
      </c>
      <c r="C179" s="1" t="s">
        <v>22</v>
      </c>
      <c r="D179" s="1" t="s">
        <v>213</v>
      </c>
      <c r="E179" s="1" t="s">
        <v>214</v>
      </c>
    </row>
    <row r="180" spans="1:5" x14ac:dyDescent="0.35">
      <c r="A180" s="1" t="s">
        <v>19</v>
      </c>
      <c r="B180" s="1" t="s">
        <v>212</v>
      </c>
      <c r="C180" s="1" t="s">
        <v>22</v>
      </c>
      <c r="D180" s="1" t="s">
        <v>213</v>
      </c>
      <c r="E180" s="1" t="s">
        <v>214</v>
      </c>
    </row>
    <row r="181" spans="1:5" x14ac:dyDescent="0.35">
      <c r="A181" s="1" t="s">
        <v>19</v>
      </c>
      <c r="B181" s="1" t="s">
        <v>224</v>
      </c>
      <c r="C181" s="1" t="s">
        <v>22</v>
      </c>
      <c r="D181" s="1" t="s">
        <v>225</v>
      </c>
      <c r="E181" s="1" t="s">
        <v>226</v>
      </c>
    </row>
    <row r="182" spans="1:5" x14ac:dyDescent="0.35">
      <c r="A182" s="1" t="s">
        <v>19</v>
      </c>
      <c r="B182" s="1" t="s">
        <v>224</v>
      </c>
      <c r="C182" s="1" t="s">
        <v>22</v>
      </c>
      <c r="D182" s="1" t="s">
        <v>225</v>
      </c>
      <c r="E182" s="1" t="s">
        <v>226</v>
      </c>
    </row>
    <row r="183" spans="1:5" x14ac:dyDescent="0.35">
      <c r="A183" s="1" t="s">
        <v>19</v>
      </c>
      <c r="B183" s="1" t="s">
        <v>224</v>
      </c>
      <c r="C183" s="1" t="s">
        <v>22</v>
      </c>
      <c r="D183" s="1" t="s">
        <v>225</v>
      </c>
      <c r="E183" s="1" t="s">
        <v>226</v>
      </c>
    </row>
    <row r="184" spans="1:5" x14ac:dyDescent="0.35">
      <c r="A184" s="1" t="s">
        <v>19</v>
      </c>
      <c r="B184" s="1" t="s">
        <v>224</v>
      </c>
      <c r="C184" s="1" t="s">
        <v>22</v>
      </c>
      <c r="D184" s="1" t="s">
        <v>225</v>
      </c>
      <c r="E184" s="1" t="s">
        <v>226</v>
      </c>
    </row>
    <row r="185" spans="1:5" x14ac:dyDescent="0.35">
      <c r="A185" s="1" t="s">
        <v>19</v>
      </c>
      <c r="B185" s="1" t="s">
        <v>227</v>
      </c>
      <c r="C185" s="1" t="s">
        <v>22</v>
      </c>
      <c r="D185" s="1" t="s">
        <v>228</v>
      </c>
      <c r="E185" s="1" t="s">
        <v>229</v>
      </c>
    </row>
    <row r="186" spans="1:5" x14ac:dyDescent="0.35">
      <c r="A186" s="1" t="s">
        <v>19</v>
      </c>
      <c r="B186" s="1" t="s">
        <v>227</v>
      </c>
      <c r="C186" s="1" t="s">
        <v>22</v>
      </c>
      <c r="D186" s="1" t="s">
        <v>228</v>
      </c>
      <c r="E186" s="1" t="s">
        <v>229</v>
      </c>
    </row>
    <row r="187" spans="1:5" x14ac:dyDescent="0.35">
      <c r="A187" s="1" t="s">
        <v>19</v>
      </c>
      <c r="B187" s="1" t="s">
        <v>227</v>
      </c>
      <c r="C187" s="1" t="s">
        <v>22</v>
      </c>
      <c r="D187" s="1" t="s">
        <v>228</v>
      </c>
      <c r="E187" s="1" t="s">
        <v>229</v>
      </c>
    </row>
    <row r="188" spans="1:5" x14ac:dyDescent="0.35">
      <c r="A188" s="1" t="s">
        <v>19</v>
      </c>
      <c r="B188" s="1" t="s">
        <v>227</v>
      </c>
      <c r="C188" s="1" t="s">
        <v>22</v>
      </c>
      <c r="D188" s="1" t="s">
        <v>228</v>
      </c>
      <c r="E188" s="1" t="s">
        <v>229</v>
      </c>
    </row>
    <row r="189" spans="1:5" x14ac:dyDescent="0.35">
      <c r="A189" s="1" t="s">
        <v>19</v>
      </c>
      <c r="B189" s="1" t="s">
        <v>230</v>
      </c>
      <c r="C189" s="1" t="s">
        <v>22</v>
      </c>
      <c r="D189" s="1" t="s">
        <v>231</v>
      </c>
      <c r="E189" s="1" t="s">
        <v>232</v>
      </c>
    </row>
    <row r="190" spans="1:5" x14ac:dyDescent="0.35">
      <c r="A190" s="1" t="s">
        <v>19</v>
      </c>
      <c r="B190" s="1" t="s">
        <v>230</v>
      </c>
      <c r="C190" s="1" t="s">
        <v>22</v>
      </c>
      <c r="D190" s="1" t="s">
        <v>231</v>
      </c>
      <c r="E190" s="1" t="s">
        <v>232</v>
      </c>
    </row>
    <row r="191" spans="1:5" x14ac:dyDescent="0.35">
      <c r="A191" s="1" t="s">
        <v>19</v>
      </c>
      <c r="B191" s="1" t="s">
        <v>230</v>
      </c>
      <c r="C191" s="1" t="s">
        <v>22</v>
      </c>
      <c r="D191" s="1" t="s">
        <v>231</v>
      </c>
      <c r="E191" s="1" t="s">
        <v>232</v>
      </c>
    </row>
    <row r="192" spans="1:5" x14ac:dyDescent="0.35">
      <c r="A192" s="1" t="s">
        <v>19</v>
      </c>
      <c r="B192" s="1" t="s">
        <v>230</v>
      </c>
      <c r="C192" s="1" t="s">
        <v>22</v>
      </c>
      <c r="D192" s="1" t="s">
        <v>231</v>
      </c>
      <c r="E192" s="1" t="s">
        <v>232</v>
      </c>
    </row>
    <row r="193" spans="1:5" x14ac:dyDescent="0.35">
      <c r="A193" s="1" t="s">
        <v>19</v>
      </c>
      <c r="B193" s="1" t="s">
        <v>241</v>
      </c>
      <c r="C193" s="1" t="s">
        <v>22</v>
      </c>
      <c r="D193" s="1" t="s">
        <v>242</v>
      </c>
      <c r="E193" s="1" t="s">
        <v>243</v>
      </c>
    </row>
    <row r="194" spans="1:5" x14ac:dyDescent="0.35">
      <c r="A194" s="1" t="s">
        <v>19</v>
      </c>
      <c r="B194" s="1" t="s">
        <v>241</v>
      </c>
      <c r="C194" s="1" t="s">
        <v>22</v>
      </c>
      <c r="D194" s="1" t="s">
        <v>242</v>
      </c>
      <c r="E194" s="1" t="s">
        <v>243</v>
      </c>
    </row>
    <row r="195" spans="1:5" x14ac:dyDescent="0.35">
      <c r="A195" s="1" t="s">
        <v>19</v>
      </c>
      <c r="B195" s="1" t="s">
        <v>241</v>
      </c>
      <c r="C195" s="1" t="s">
        <v>22</v>
      </c>
      <c r="D195" s="1" t="s">
        <v>242</v>
      </c>
      <c r="E195" s="1" t="s">
        <v>243</v>
      </c>
    </row>
    <row r="196" spans="1:5" x14ac:dyDescent="0.35">
      <c r="A196" s="1" t="s">
        <v>19</v>
      </c>
      <c r="B196" s="1" t="s">
        <v>221</v>
      </c>
      <c r="C196" s="1" t="s">
        <v>22</v>
      </c>
      <c r="D196" s="1" t="s">
        <v>222</v>
      </c>
      <c r="E196" s="1" t="s">
        <v>223</v>
      </c>
    </row>
    <row r="197" spans="1:5" x14ac:dyDescent="0.35">
      <c r="A197" s="1" t="s">
        <v>19</v>
      </c>
      <c r="B197" s="1" t="s">
        <v>221</v>
      </c>
      <c r="C197" s="1" t="s">
        <v>22</v>
      </c>
      <c r="D197" s="1" t="s">
        <v>222</v>
      </c>
      <c r="E197" s="1" t="s">
        <v>223</v>
      </c>
    </row>
    <row r="198" spans="1:5" x14ac:dyDescent="0.35">
      <c r="A198" s="1" t="s">
        <v>19</v>
      </c>
      <c r="B198" s="1" t="s">
        <v>221</v>
      </c>
      <c r="C198" s="1" t="s">
        <v>22</v>
      </c>
      <c r="D198" s="1" t="s">
        <v>222</v>
      </c>
      <c r="E198" s="1" t="s">
        <v>223</v>
      </c>
    </row>
    <row r="199" spans="1:5" x14ac:dyDescent="0.35">
      <c r="A199" s="1" t="s">
        <v>19</v>
      </c>
      <c r="B199" s="1" t="s">
        <v>221</v>
      </c>
      <c r="C199" s="1" t="s">
        <v>22</v>
      </c>
      <c r="D199" s="1" t="s">
        <v>222</v>
      </c>
      <c r="E199" s="1" t="s">
        <v>223</v>
      </c>
    </row>
    <row r="200" spans="1:5" x14ac:dyDescent="0.35">
      <c r="A200" s="1" t="s">
        <v>19</v>
      </c>
      <c r="B200" s="1" t="s">
        <v>215</v>
      </c>
      <c r="C200" s="1" t="s">
        <v>22</v>
      </c>
      <c r="D200" s="1" t="s">
        <v>239</v>
      </c>
      <c r="E200" s="1" t="s">
        <v>240</v>
      </c>
    </row>
    <row r="201" spans="1:5" x14ac:dyDescent="0.35">
      <c r="A201" s="1" t="s">
        <v>19</v>
      </c>
      <c r="B201" s="1" t="s">
        <v>215</v>
      </c>
      <c r="C201" s="1" t="s">
        <v>22</v>
      </c>
      <c r="D201" s="1" t="s">
        <v>216</v>
      </c>
      <c r="E201" s="1" t="s">
        <v>217</v>
      </c>
    </row>
    <row r="202" spans="1:5" x14ac:dyDescent="0.35">
      <c r="A202" s="1" t="s">
        <v>19</v>
      </c>
      <c r="B202" s="1" t="s">
        <v>218</v>
      </c>
      <c r="C202" s="1" t="s">
        <v>22</v>
      </c>
      <c r="D202" s="1" t="s">
        <v>219</v>
      </c>
      <c r="E202" s="1" t="s">
        <v>220</v>
      </c>
    </row>
    <row r="203" spans="1:5" x14ac:dyDescent="0.35">
      <c r="A203" s="1" t="s">
        <v>19</v>
      </c>
      <c r="B203" s="1" t="s">
        <v>218</v>
      </c>
      <c r="C203" s="1" t="s">
        <v>22</v>
      </c>
      <c r="D203" s="1" t="s">
        <v>219</v>
      </c>
      <c r="E203" s="1" t="s">
        <v>220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66"/>
  <sheetViews>
    <sheetView workbookViewId="0"/>
  </sheetViews>
  <sheetFormatPr baseColWidth="10" defaultColWidth="8.90625" defaultRowHeight="14.5" x14ac:dyDescent="0.35"/>
  <cols>
    <col min="1" max="1" width="17.54296875" customWidth="1"/>
    <col min="2" max="2" width="31" customWidth="1"/>
    <col min="3" max="3" width="37.453125" customWidth="1"/>
    <col min="4" max="4" width="11.08984375" customWidth="1"/>
    <col min="5" max="5" width="50.81640625" customWidth="1"/>
    <col min="6" max="6" width="24.90625" customWidth="1"/>
    <col min="7" max="7" width="17.81640625" customWidth="1"/>
    <col min="8" max="8" width="15.1796875" customWidth="1"/>
    <col min="9" max="9" width="22.54296875" customWidth="1"/>
    <col min="10" max="10" width="39" customWidth="1"/>
    <col min="11" max="11" width="16.54296875" customWidth="1"/>
    <col min="12" max="12" width="15.90625" customWidth="1"/>
    <col min="13" max="13" width="16" customWidth="1"/>
    <col min="14" max="14" width="14.6328125" customWidth="1"/>
    <col min="15" max="15" width="42.453125" customWidth="1"/>
    <col min="16" max="16" width="40.08984375" customWidth="1"/>
    <col min="17" max="17" width="42.08984375" customWidth="1"/>
    <col min="18" max="18" width="49.1796875" customWidth="1"/>
    <col min="19" max="19" width="32.6328125" customWidth="1"/>
    <col min="20" max="20" width="13.6328125" customWidth="1"/>
  </cols>
  <sheetData>
    <row r="1" spans="1:20" x14ac:dyDescent="0.35">
      <c r="A1" s="1" t="s">
        <v>0</v>
      </c>
      <c r="B1" s="1" t="s">
        <v>1</v>
      </c>
      <c r="C1" s="1" t="s">
        <v>2</v>
      </c>
      <c r="D1" s="1" t="s">
        <v>3</v>
      </c>
      <c r="E1" s="1" t="s">
        <v>3697</v>
      </c>
      <c r="F1" s="1" t="s">
        <v>3698</v>
      </c>
      <c r="G1" s="1" t="s">
        <v>4</v>
      </c>
      <c r="H1" s="1" t="s">
        <v>5</v>
      </c>
      <c r="I1" s="1" t="s">
        <v>670</v>
      </c>
      <c r="J1" s="1" t="s">
        <v>3699</v>
      </c>
      <c r="K1" s="1" t="s">
        <v>3700</v>
      </c>
      <c r="L1" s="1" t="s">
        <v>3701</v>
      </c>
      <c r="M1" s="1" t="s">
        <v>3702</v>
      </c>
      <c r="N1" s="1" t="s">
        <v>3703</v>
      </c>
      <c r="O1" s="1" t="s">
        <v>3704</v>
      </c>
      <c r="P1" s="1" t="s">
        <v>3705</v>
      </c>
      <c r="Q1" s="1" t="s">
        <v>3706</v>
      </c>
      <c r="R1" s="1" t="s">
        <v>3707</v>
      </c>
      <c r="S1" s="1" t="s">
        <v>3708</v>
      </c>
      <c r="T1" s="1" t="s">
        <v>18</v>
      </c>
    </row>
    <row r="2" spans="1:20" x14ac:dyDescent="0.35">
      <c r="A2" s="1" t="s">
        <v>153</v>
      </c>
      <c r="B2" s="1" t="s">
        <v>3709</v>
      </c>
      <c r="C2" s="1" t="s">
        <v>3710</v>
      </c>
      <c r="D2" s="1" t="s">
        <v>3091</v>
      </c>
      <c r="E2" s="1" t="s">
        <v>3711</v>
      </c>
      <c r="F2" s="1" t="b">
        <v>0</v>
      </c>
      <c r="G2" s="1"/>
      <c r="H2" s="1"/>
      <c r="I2" s="1" t="s">
        <v>3712</v>
      </c>
      <c r="J2" s="1" t="s">
        <v>3713</v>
      </c>
      <c r="K2" s="1" t="b">
        <v>0</v>
      </c>
      <c r="L2" s="1" t="s">
        <v>3714</v>
      </c>
      <c r="M2" s="1">
        <v>0</v>
      </c>
      <c r="N2" s="1">
        <v>59</v>
      </c>
      <c r="O2" s="1" t="s">
        <v>139</v>
      </c>
      <c r="P2" s="1" t="s">
        <v>1371</v>
      </c>
      <c r="Q2" s="1" t="s">
        <v>119</v>
      </c>
      <c r="R2" s="1" t="s">
        <v>119</v>
      </c>
      <c r="S2" s="1" t="s">
        <v>688</v>
      </c>
      <c r="T2" s="1">
        <v>1</v>
      </c>
    </row>
    <row r="3" spans="1:20" x14ac:dyDescent="0.35">
      <c r="A3" s="1" t="s">
        <v>153</v>
      </c>
      <c r="B3" s="1" t="s">
        <v>3709</v>
      </c>
      <c r="C3" s="1" t="s">
        <v>3710</v>
      </c>
      <c r="D3" s="1" t="s">
        <v>3091</v>
      </c>
      <c r="E3" s="1" t="s">
        <v>3711</v>
      </c>
      <c r="F3" s="1" t="b">
        <v>0</v>
      </c>
      <c r="G3" s="1"/>
      <c r="H3" s="1"/>
      <c r="I3" s="1" t="s">
        <v>3712</v>
      </c>
      <c r="J3" s="1" t="s">
        <v>3715</v>
      </c>
      <c r="K3" s="1" t="b">
        <v>0</v>
      </c>
      <c r="L3" s="1" t="s">
        <v>3716</v>
      </c>
      <c r="M3" s="1">
        <v>0</v>
      </c>
      <c r="N3" s="1">
        <v>27</v>
      </c>
      <c r="O3" s="1" t="s">
        <v>139</v>
      </c>
      <c r="P3" s="1" t="s">
        <v>1371</v>
      </c>
      <c r="Q3" s="1" t="s">
        <v>119</v>
      </c>
      <c r="R3" s="1" t="s">
        <v>119</v>
      </c>
      <c r="S3" s="1" t="s">
        <v>688</v>
      </c>
      <c r="T3" s="1">
        <v>0</v>
      </c>
    </row>
    <row r="4" spans="1:20" x14ac:dyDescent="0.35">
      <c r="A4" s="1" t="s">
        <v>153</v>
      </c>
      <c r="B4" s="1" t="s">
        <v>3709</v>
      </c>
      <c r="C4" s="1" t="s">
        <v>3710</v>
      </c>
      <c r="D4" s="1" t="s">
        <v>3091</v>
      </c>
      <c r="E4" s="1" t="s">
        <v>3711</v>
      </c>
      <c r="F4" s="1" t="b">
        <v>0</v>
      </c>
      <c r="G4" s="1"/>
      <c r="H4" s="1"/>
      <c r="I4" s="1" t="s">
        <v>3712</v>
      </c>
      <c r="J4" s="1" t="s">
        <v>771</v>
      </c>
      <c r="K4" s="1" t="b">
        <v>0</v>
      </c>
      <c r="L4" s="1" t="s">
        <v>3717</v>
      </c>
      <c r="M4" s="1">
        <v>0</v>
      </c>
      <c r="N4" s="1">
        <v>59</v>
      </c>
      <c r="O4" s="1" t="s">
        <v>139</v>
      </c>
      <c r="P4" s="1" t="s">
        <v>1371</v>
      </c>
      <c r="Q4" s="1" t="s">
        <v>119</v>
      </c>
      <c r="R4" s="1" t="s">
        <v>119</v>
      </c>
      <c r="S4" s="1" t="s">
        <v>688</v>
      </c>
      <c r="T4" s="1">
        <v>0</v>
      </c>
    </row>
    <row r="5" spans="1:20" x14ac:dyDescent="0.35">
      <c r="A5" s="1" t="s">
        <v>153</v>
      </c>
      <c r="B5" s="1" t="s">
        <v>3709</v>
      </c>
      <c r="C5" s="1" t="s">
        <v>3710</v>
      </c>
      <c r="D5" s="1" t="s">
        <v>3091</v>
      </c>
      <c r="E5" s="1" t="s">
        <v>3711</v>
      </c>
      <c r="F5" s="1" t="b">
        <v>0</v>
      </c>
      <c r="G5" s="1"/>
      <c r="H5" s="1"/>
      <c r="I5" s="1" t="s">
        <v>3712</v>
      </c>
      <c r="J5" s="1" t="s">
        <v>778</v>
      </c>
      <c r="K5" s="1" t="b">
        <v>0</v>
      </c>
      <c r="L5" s="1" t="s">
        <v>3718</v>
      </c>
      <c r="M5" s="1">
        <v>0</v>
      </c>
      <c r="N5" s="1">
        <v>59</v>
      </c>
      <c r="O5" s="1" t="s">
        <v>139</v>
      </c>
      <c r="P5" s="1" t="s">
        <v>1371</v>
      </c>
      <c r="Q5" s="1" t="s">
        <v>119</v>
      </c>
      <c r="R5" s="1" t="s">
        <v>119</v>
      </c>
      <c r="S5" s="1" t="s">
        <v>688</v>
      </c>
      <c r="T5" s="1">
        <v>0</v>
      </c>
    </row>
    <row r="6" spans="1:20" x14ac:dyDescent="0.35">
      <c r="A6" s="1" t="s">
        <v>153</v>
      </c>
      <c r="B6" s="1" t="s">
        <v>3709</v>
      </c>
      <c r="C6" s="1" t="s">
        <v>3710</v>
      </c>
      <c r="D6" s="1" t="s">
        <v>3091</v>
      </c>
      <c r="E6" s="1" t="s">
        <v>3711</v>
      </c>
      <c r="F6" s="1" t="b">
        <v>0</v>
      </c>
      <c r="G6" s="1"/>
      <c r="H6" s="1"/>
      <c r="I6" s="1" t="s">
        <v>3712</v>
      </c>
      <c r="J6" s="1" t="s">
        <v>849</v>
      </c>
      <c r="K6" s="1" t="b">
        <v>0</v>
      </c>
      <c r="L6" s="1" t="s">
        <v>3594</v>
      </c>
      <c r="M6" s="1">
        <v>0</v>
      </c>
      <c r="N6" s="1">
        <v>251</v>
      </c>
      <c r="O6" s="1" t="s">
        <v>139</v>
      </c>
      <c r="P6" s="1" t="s">
        <v>1371</v>
      </c>
      <c r="Q6" s="1" t="s">
        <v>119</v>
      </c>
      <c r="R6" s="1" t="s">
        <v>119</v>
      </c>
      <c r="S6" s="1" t="s">
        <v>688</v>
      </c>
      <c r="T6" s="1">
        <v>0</v>
      </c>
    </row>
    <row r="7" spans="1:20" x14ac:dyDescent="0.35">
      <c r="A7" s="1" t="s">
        <v>153</v>
      </c>
      <c r="B7" s="1" t="s">
        <v>3709</v>
      </c>
      <c r="C7" s="1" t="s">
        <v>3710</v>
      </c>
      <c r="D7" s="1" t="s">
        <v>3091</v>
      </c>
      <c r="E7" s="1" t="s">
        <v>3711</v>
      </c>
      <c r="F7" s="1" t="b">
        <v>0</v>
      </c>
      <c r="G7" s="1"/>
      <c r="H7" s="1"/>
      <c r="I7" s="1" t="s">
        <v>3712</v>
      </c>
      <c r="J7" s="1" t="s">
        <v>3719</v>
      </c>
      <c r="K7" s="1" t="b">
        <v>0</v>
      </c>
      <c r="L7" s="1" t="s">
        <v>3720</v>
      </c>
      <c r="M7" s="1">
        <v>0</v>
      </c>
      <c r="N7" s="1">
        <v>27</v>
      </c>
      <c r="O7" s="1" t="s">
        <v>139</v>
      </c>
      <c r="P7" s="1" t="s">
        <v>1371</v>
      </c>
      <c r="Q7" s="1" t="s">
        <v>119</v>
      </c>
      <c r="R7" s="1" t="s">
        <v>119</v>
      </c>
      <c r="S7" s="1" t="s">
        <v>688</v>
      </c>
      <c r="T7" s="1">
        <v>0</v>
      </c>
    </row>
    <row r="8" spans="1:20" x14ac:dyDescent="0.35">
      <c r="A8" s="1" t="s">
        <v>153</v>
      </c>
      <c r="B8" s="1" t="s">
        <v>3709</v>
      </c>
      <c r="C8" s="1" t="s">
        <v>3710</v>
      </c>
      <c r="D8" s="1" t="s">
        <v>3091</v>
      </c>
      <c r="E8" s="1" t="s">
        <v>3711</v>
      </c>
      <c r="F8" s="1" t="b">
        <v>0</v>
      </c>
      <c r="G8" s="1"/>
      <c r="H8" s="1"/>
      <c r="I8" s="1" t="s">
        <v>3712</v>
      </c>
      <c r="J8" s="1" t="s">
        <v>694</v>
      </c>
      <c r="K8" s="1" t="b">
        <v>0</v>
      </c>
      <c r="L8" s="1" t="s">
        <v>3721</v>
      </c>
      <c r="M8" s="1">
        <v>0</v>
      </c>
      <c r="N8" s="1">
        <v>123</v>
      </c>
      <c r="O8" s="1" t="s">
        <v>139</v>
      </c>
      <c r="P8" s="1" t="s">
        <v>1371</v>
      </c>
      <c r="Q8" s="1" t="s">
        <v>119</v>
      </c>
      <c r="R8" s="1" t="s">
        <v>119</v>
      </c>
      <c r="S8" s="1" t="s">
        <v>688</v>
      </c>
      <c r="T8" s="1">
        <v>0</v>
      </c>
    </row>
    <row r="9" spans="1:20" x14ac:dyDescent="0.35">
      <c r="A9" s="1" t="s">
        <v>153</v>
      </c>
      <c r="B9" s="1" t="s">
        <v>3722</v>
      </c>
      <c r="C9" s="1" t="s">
        <v>3710</v>
      </c>
      <c r="D9" s="1" t="s">
        <v>86</v>
      </c>
      <c r="E9" s="1" t="s">
        <v>3711</v>
      </c>
      <c r="F9" s="1" t="b">
        <v>0</v>
      </c>
      <c r="G9" s="1"/>
      <c r="H9" s="1"/>
      <c r="I9" s="1" t="s">
        <v>3712</v>
      </c>
      <c r="J9" s="1" t="s">
        <v>3713</v>
      </c>
      <c r="K9" s="1" t="b">
        <v>0</v>
      </c>
      <c r="L9" s="1" t="s">
        <v>3714</v>
      </c>
      <c r="M9" s="1">
        <v>0</v>
      </c>
      <c r="N9" s="1">
        <v>59</v>
      </c>
      <c r="O9" s="1" t="s">
        <v>139</v>
      </c>
      <c r="P9" s="1" t="s">
        <v>1371</v>
      </c>
      <c r="Q9" s="1" t="s">
        <v>119</v>
      </c>
      <c r="R9" s="1" t="s">
        <v>119</v>
      </c>
      <c r="S9" s="1" t="s">
        <v>688</v>
      </c>
      <c r="T9" s="1">
        <v>1</v>
      </c>
    </row>
    <row r="10" spans="1:20" x14ac:dyDescent="0.35">
      <c r="A10" s="1" t="s">
        <v>153</v>
      </c>
      <c r="B10" s="1" t="s">
        <v>3722</v>
      </c>
      <c r="C10" s="1" t="s">
        <v>3710</v>
      </c>
      <c r="D10" s="1" t="s">
        <v>86</v>
      </c>
      <c r="E10" s="1" t="s">
        <v>3711</v>
      </c>
      <c r="F10" s="1" t="b">
        <v>0</v>
      </c>
      <c r="G10" s="1"/>
      <c r="H10" s="1"/>
      <c r="I10" s="1" t="s">
        <v>3712</v>
      </c>
      <c r="J10" s="1" t="s">
        <v>3715</v>
      </c>
      <c r="K10" s="1" t="b">
        <v>0</v>
      </c>
      <c r="L10" s="1" t="s">
        <v>3716</v>
      </c>
      <c r="M10" s="1">
        <v>0</v>
      </c>
      <c r="N10" s="1">
        <v>27</v>
      </c>
      <c r="O10" s="1" t="s">
        <v>139</v>
      </c>
      <c r="P10" s="1" t="s">
        <v>1371</v>
      </c>
      <c r="Q10" s="1" t="s">
        <v>119</v>
      </c>
      <c r="R10" s="1" t="s">
        <v>119</v>
      </c>
      <c r="S10" s="1" t="s">
        <v>688</v>
      </c>
      <c r="T10" s="1">
        <v>0</v>
      </c>
    </row>
    <row r="11" spans="1:20" x14ac:dyDescent="0.35">
      <c r="A11" s="1" t="s">
        <v>153</v>
      </c>
      <c r="B11" s="1" t="s">
        <v>3722</v>
      </c>
      <c r="C11" s="1" t="s">
        <v>3710</v>
      </c>
      <c r="D11" s="1" t="s">
        <v>86</v>
      </c>
      <c r="E11" s="1" t="s">
        <v>3711</v>
      </c>
      <c r="F11" s="1" t="b">
        <v>0</v>
      </c>
      <c r="G11" s="1"/>
      <c r="H11" s="1"/>
      <c r="I11" s="1" t="s">
        <v>3712</v>
      </c>
      <c r="J11" s="1" t="s">
        <v>771</v>
      </c>
      <c r="K11" s="1" t="b">
        <v>0</v>
      </c>
      <c r="L11" s="1" t="s">
        <v>3717</v>
      </c>
      <c r="M11" s="1">
        <v>0</v>
      </c>
      <c r="N11" s="1">
        <v>59</v>
      </c>
      <c r="O11" s="1" t="s">
        <v>139</v>
      </c>
      <c r="P11" s="1" t="s">
        <v>1371</v>
      </c>
      <c r="Q11" s="1" t="s">
        <v>119</v>
      </c>
      <c r="R11" s="1" t="s">
        <v>119</v>
      </c>
      <c r="S11" s="1" t="s">
        <v>688</v>
      </c>
      <c r="T11" s="1">
        <v>0</v>
      </c>
    </row>
    <row r="12" spans="1:20" x14ac:dyDescent="0.35">
      <c r="A12" s="1" t="s">
        <v>153</v>
      </c>
      <c r="B12" s="1" t="s">
        <v>3722</v>
      </c>
      <c r="C12" s="1" t="s">
        <v>3710</v>
      </c>
      <c r="D12" s="1" t="s">
        <v>86</v>
      </c>
      <c r="E12" s="1" t="s">
        <v>3711</v>
      </c>
      <c r="F12" s="1" t="b">
        <v>0</v>
      </c>
      <c r="G12" s="1"/>
      <c r="H12" s="1"/>
      <c r="I12" s="1" t="s">
        <v>3712</v>
      </c>
      <c r="J12" s="1" t="s">
        <v>778</v>
      </c>
      <c r="K12" s="1" t="b">
        <v>0</v>
      </c>
      <c r="L12" s="1" t="s">
        <v>3718</v>
      </c>
      <c r="M12" s="1">
        <v>0</v>
      </c>
      <c r="N12" s="1">
        <v>59</v>
      </c>
      <c r="O12" s="1" t="s">
        <v>139</v>
      </c>
      <c r="P12" s="1" t="s">
        <v>1371</v>
      </c>
      <c r="Q12" s="1" t="s">
        <v>119</v>
      </c>
      <c r="R12" s="1" t="s">
        <v>119</v>
      </c>
      <c r="S12" s="1" t="s">
        <v>688</v>
      </c>
      <c r="T12" s="1">
        <v>0</v>
      </c>
    </row>
    <row r="13" spans="1:20" x14ac:dyDescent="0.35">
      <c r="A13" s="1" t="s">
        <v>153</v>
      </c>
      <c r="B13" s="1" t="s">
        <v>3722</v>
      </c>
      <c r="C13" s="1" t="s">
        <v>3710</v>
      </c>
      <c r="D13" s="1" t="s">
        <v>86</v>
      </c>
      <c r="E13" s="1" t="s">
        <v>3711</v>
      </c>
      <c r="F13" s="1" t="b">
        <v>0</v>
      </c>
      <c r="G13" s="1"/>
      <c r="H13" s="1"/>
      <c r="I13" s="1" t="s">
        <v>3712</v>
      </c>
      <c r="J13" s="1" t="s">
        <v>849</v>
      </c>
      <c r="K13" s="1" t="b">
        <v>0</v>
      </c>
      <c r="L13" s="1" t="s">
        <v>3594</v>
      </c>
      <c r="M13" s="1">
        <v>0</v>
      </c>
      <c r="N13" s="1">
        <v>251</v>
      </c>
      <c r="O13" s="1" t="s">
        <v>139</v>
      </c>
      <c r="P13" s="1" t="s">
        <v>1371</v>
      </c>
      <c r="Q13" s="1" t="s">
        <v>119</v>
      </c>
      <c r="R13" s="1" t="s">
        <v>119</v>
      </c>
      <c r="S13" s="1" t="s">
        <v>688</v>
      </c>
      <c r="T13" s="1">
        <v>0</v>
      </c>
    </row>
    <row r="14" spans="1:20" x14ac:dyDescent="0.35">
      <c r="A14" s="1" t="s">
        <v>153</v>
      </c>
      <c r="B14" s="1" t="s">
        <v>3722</v>
      </c>
      <c r="C14" s="1" t="s">
        <v>3710</v>
      </c>
      <c r="D14" s="1" t="s">
        <v>86</v>
      </c>
      <c r="E14" s="1" t="s">
        <v>3711</v>
      </c>
      <c r="F14" s="1" t="b">
        <v>0</v>
      </c>
      <c r="G14" s="1"/>
      <c r="H14" s="1"/>
      <c r="I14" s="1" t="s">
        <v>3712</v>
      </c>
      <c r="J14" s="1" t="s">
        <v>3719</v>
      </c>
      <c r="K14" s="1" t="b">
        <v>0</v>
      </c>
      <c r="L14" s="1" t="s">
        <v>3720</v>
      </c>
      <c r="M14" s="1">
        <v>0</v>
      </c>
      <c r="N14" s="1">
        <v>27</v>
      </c>
      <c r="O14" s="1" t="s">
        <v>139</v>
      </c>
      <c r="P14" s="1" t="s">
        <v>1371</v>
      </c>
      <c r="Q14" s="1" t="s">
        <v>119</v>
      </c>
      <c r="R14" s="1" t="s">
        <v>119</v>
      </c>
      <c r="S14" s="1" t="s">
        <v>688</v>
      </c>
      <c r="T14" s="1">
        <v>0</v>
      </c>
    </row>
    <row r="15" spans="1:20" x14ac:dyDescent="0.35">
      <c r="A15" s="1" t="s">
        <v>153</v>
      </c>
      <c r="B15" s="1" t="s">
        <v>3722</v>
      </c>
      <c r="C15" s="1" t="s">
        <v>3710</v>
      </c>
      <c r="D15" s="1" t="s">
        <v>86</v>
      </c>
      <c r="E15" s="1" t="s">
        <v>3711</v>
      </c>
      <c r="F15" s="1" t="b">
        <v>0</v>
      </c>
      <c r="G15" s="1"/>
      <c r="H15" s="1"/>
      <c r="I15" s="1" t="s">
        <v>3712</v>
      </c>
      <c r="J15" s="1" t="s">
        <v>694</v>
      </c>
      <c r="K15" s="1" t="b">
        <v>0</v>
      </c>
      <c r="L15" s="1" t="s">
        <v>3721</v>
      </c>
      <c r="M15" s="1">
        <v>0</v>
      </c>
      <c r="N15" s="1">
        <v>123</v>
      </c>
      <c r="O15" s="1" t="s">
        <v>139</v>
      </c>
      <c r="P15" s="1" t="s">
        <v>1371</v>
      </c>
      <c r="Q15" s="1" t="s">
        <v>119</v>
      </c>
      <c r="R15" s="1" t="s">
        <v>119</v>
      </c>
      <c r="S15" s="1" t="s">
        <v>688</v>
      </c>
      <c r="T15" s="1">
        <v>0</v>
      </c>
    </row>
    <row r="16" spans="1:20" x14ac:dyDescent="0.35">
      <c r="A16" s="1" t="s">
        <v>153</v>
      </c>
      <c r="B16" s="1" t="s">
        <v>3723</v>
      </c>
      <c r="C16" s="1" t="s">
        <v>3724</v>
      </c>
      <c r="D16" s="1" t="s">
        <v>22</v>
      </c>
      <c r="E16" s="1" t="s">
        <v>3725</v>
      </c>
      <c r="F16" s="1" t="b">
        <v>0</v>
      </c>
      <c r="G16" s="1"/>
      <c r="H16" s="1"/>
      <c r="I16" s="1" t="s">
        <v>119</v>
      </c>
      <c r="J16" s="1" t="s">
        <v>143</v>
      </c>
      <c r="K16" s="1" t="b">
        <v>0</v>
      </c>
      <c r="L16" s="1" t="s">
        <v>3726</v>
      </c>
      <c r="M16" s="1">
        <v>0</v>
      </c>
      <c r="N16" s="1">
        <v>251</v>
      </c>
      <c r="O16" s="1" t="s">
        <v>139</v>
      </c>
      <c r="P16" s="1" t="s">
        <v>1371</v>
      </c>
      <c r="Q16" s="1" t="s">
        <v>119</v>
      </c>
      <c r="R16" s="1" t="s">
        <v>119</v>
      </c>
      <c r="S16" s="1" t="s">
        <v>688</v>
      </c>
      <c r="T16" s="1">
        <v>1</v>
      </c>
    </row>
    <row r="17" spans="1:20" x14ac:dyDescent="0.35">
      <c r="A17" s="1" t="s">
        <v>153</v>
      </c>
      <c r="B17" s="1" t="s">
        <v>744</v>
      </c>
      <c r="C17" s="1" t="s">
        <v>747</v>
      </c>
      <c r="D17" s="1" t="s">
        <v>86</v>
      </c>
      <c r="E17" s="1" t="s">
        <v>3727</v>
      </c>
      <c r="F17" s="1" t="b">
        <v>0</v>
      </c>
      <c r="G17" s="1"/>
      <c r="H17" s="1"/>
      <c r="I17" s="1" t="s">
        <v>709</v>
      </c>
      <c r="J17" s="1" t="s">
        <v>748</v>
      </c>
      <c r="K17" s="1" t="b">
        <v>0</v>
      </c>
      <c r="L17" s="1" t="s">
        <v>3728</v>
      </c>
      <c r="M17" s="1">
        <v>1</v>
      </c>
      <c r="N17" s="1">
        <v>122</v>
      </c>
      <c r="O17" s="1" t="s">
        <v>139</v>
      </c>
      <c r="P17" s="1" t="s">
        <v>1371</v>
      </c>
      <c r="Q17" s="1" t="s">
        <v>119</v>
      </c>
      <c r="R17" s="1" t="s">
        <v>119</v>
      </c>
      <c r="S17" s="1" t="s">
        <v>688</v>
      </c>
      <c r="T17" s="1">
        <v>1</v>
      </c>
    </row>
    <row r="18" spans="1:20" x14ac:dyDescent="0.35">
      <c r="A18" s="1" t="s">
        <v>153</v>
      </c>
      <c r="B18" s="1" t="s">
        <v>744</v>
      </c>
      <c r="C18" s="1" t="s">
        <v>747</v>
      </c>
      <c r="D18" s="1" t="s">
        <v>86</v>
      </c>
      <c r="E18" s="1" t="s">
        <v>3727</v>
      </c>
      <c r="F18" s="1" t="b">
        <v>0</v>
      </c>
      <c r="G18" s="1"/>
      <c r="H18" s="1"/>
      <c r="I18" s="1" t="s">
        <v>709</v>
      </c>
      <c r="J18" s="1" t="s">
        <v>3729</v>
      </c>
      <c r="K18" s="1" t="b">
        <v>0</v>
      </c>
      <c r="L18" s="1" t="s">
        <v>3730</v>
      </c>
      <c r="M18" s="1">
        <v>0</v>
      </c>
      <c r="N18" s="1">
        <v>27</v>
      </c>
      <c r="O18" s="1" t="s">
        <v>139</v>
      </c>
      <c r="P18" s="1" t="s">
        <v>1371</v>
      </c>
      <c r="Q18" s="1" t="s">
        <v>119</v>
      </c>
      <c r="R18" s="1" t="s">
        <v>119</v>
      </c>
      <c r="S18" s="1" t="s">
        <v>688</v>
      </c>
      <c r="T18" s="1">
        <v>0</v>
      </c>
    </row>
    <row r="19" spans="1:20" x14ac:dyDescent="0.35">
      <c r="A19" s="1" t="s">
        <v>153</v>
      </c>
      <c r="B19" s="1" t="s">
        <v>3731</v>
      </c>
      <c r="C19" s="1" t="s">
        <v>3710</v>
      </c>
      <c r="D19" s="1" t="s">
        <v>3732</v>
      </c>
      <c r="E19" s="1" t="s">
        <v>3733</v>
      </c>
      <c r="F19" s="1" t="b">
        <v>0</v>
      </c>
      <c r="G19" s="1"/>
      <c r="H19" s="1"/>
      <c r="I19" s="1" t="s">
        <v>709</v>
      </c>
      <c r="J19" s="1" t="s">
        <v>694</v>
      </c>
      <c r="K19" s="1" t="b">
        <v>0</v>
      </c>
      <c r="L19" s="1" t="s">
        <v>3721</v>
      </c>
      <c r="M19" s="1">
        <v>0</v>
      </c>
      <c r="N19" s="1">
        <v>123</v>
      </c>
      <c r="O19" s="1" t="s">
        <v>139</v>
      </c>
      <c r="P19" s="1" t="s">
        <v>1371</v>
      </c>
      <c r="Q19" s="1" t="s">
        <v>119</v>
      </c>
      <c r="R19" s="1" t="s">
        <v>119</v>
      </c>
      <c r="S19" s="1" t="s">
        <v>688</v>
      </c>
      <c r="T19" s="1">
        <v>1</v>
      </c>
    </row>
    <row r="20" spans="1:20" x14ac:dyDescent="0.35">
      <c r="A20" s="1" t="s">
        <v>153</v>
      </c>
      <c r="B20" s="1" t="s">
        <v>3731</v>
      </c>
      <c r="C20" s="1" t="s">
        <v>3710</v>
      </c>
      <c r="D20" s="1" t="s">
        <v>3732</v>
      </c>
      <c r="E20" s="1" t="s">
        <v>3733</v>
      </c>
      <c r="F20" s="1" t="b">
        <v>0</v>
      </c>
      <c r="G20" s="1"/>
      <c r="H20" s="1"/>
      <c r="I20" s="1" t="s">
        <v>709</v>
      </c>
      <c r="J20" s="1" t="s">
        <v>3713</v>
      </c>
      <c r="K20" s="1" t="b">
        <v>0</v>
      </c>
      <c r="L20" s="1" t="s">
        <v>3714</v>
      </c>
      <c r="M20" s="1">
        <v>0</v>
      </c>
      <c r="N20" s="1">
        <v>59</v>
      </c>
      <c r="O20" s="1" t="s">
        <v>139</v>
      </c>
      <c r="P20" s="1" t="s">
        <v>1371</v>
      </c>
      <c r="Q20" s="1" t="s">
        <v>119</v>
      </c>
      <c r="R20" s="1" t="s">
        <v>119</v>
      </c>
      <c r="S20" s="1" t="s">
        <v>688</v>
      </c>
      <c r="T20" s="1">
        <v>0</v>
      </c>
    </row>
    <row r="21" spans="1:20" x14ac:dyDescent="0.35">
      <c r="A21" s="1" t="s">
        <v>153</v>
      </c>
      <c r="B21" s="1" t="s">
        <v>3731</v>
      </c>
      <c r="C21" s="1" t="s">
        <v>3710</v>
      </c>
      <c r="D21" s="1" t="s">
        <v>3732</v>
      </c>
      <c r="E21" s="1" t="s">
        <v>3733</v>
      </c>
      <c r="F21" s="1" t="b">
        <v>0</v>
      </c>
      <c r="G21" s="1"/>
      <c r="H21" s="1"/>
      <c r="I21" s="1" t="s">
        <v>709</v>
      </c>
      <c r="J21" s="1" t="s">
        <v>3715</v>
      </c>
      <c r="K21" s="1" t="b">
        <v>0</v>
      </c>
      <c r="L21" s="1" t="s">
        <v>3716</v>
      </c>
      <c r="M21" s="1">
        <v>0</v>
      </c>
      <c r="N21" s="1">
        <v>27</v>
      </c>
      <c r="O21" s="1" t="s">
        <v>139</v>
      </c>
      <c r="P21" s="1" t="s">
        <v>1371</v>
      </c>
      <c r="Q21" s="1" t="s">
        <v>119</v>
      </c>
      <c r="R21" s="1" t="s">
        <v>119</v>
      </c>
      <c r="S21" s="1" t="s">
        <v>688</v>
      </c>
      <c r="T21" s="1">
        <v>0</v>
      </c>
    </row>
    <row r="22" spans="1:20" x14ac:dyDescent="0.35">
      <c r="A22" s="1" t="s">
        <v>153</v>
      </c>
      <c r="B22" s="1" t="s">
        <v>624</v>
      </c>
      <c r="C22" s="1" t="s">
        <v>693</v>
      </c>
      <c r="D22" s="1" t="s">
        <v>22</v>
      </c>
      <c r="E22" s="1" t="s">
        <v>3711</v>
      </c>
      <c r="F22" s="1" t="b">
        <v>0</v>
      </c>
      <c r="G22" s="1"/>
      <c r="H22" s="1"/>
      <c r="I22" s="1" t="s">
        <v>3712</v>
      </c>
      <c r="J22" s="1" t="s">
        <v>3713</v>
      </c>
      <c r="K22" s="1" t="b">
        <v>0</v>
      </c>
      <c r="L22" s="1" t="s">
        <v>3714</v>
      </c>
      <c r="M22" s="1">
        <v>4</v>
      </c>
      <c r="N22" s="1">
        <v>55</v>
      </c>
      <c r="O22" s="1" t="s">
        <v>139</v>
      </c>
      <c r="P22" s="1" t="s">
        <v>1371</v>
      </c>
      <c r="Q22" s="1" t="s">
        <v>119</v>
      </c>
      <c r="R22" s="1" t="s">
        <v>119</v>
      </c>
      <c r="S22" s="1" t="s">
        <v>688</v>
      </c>
      <c r="T22" s="1">
        <v>1</v>
      </c>
    </row>
    <row r="23" spans="1:20" x14ac:dyDescent="0.35">
      <c r="A23" s="1" t="s">
        <v>153</v>
      </c>
      <c r="B23" s="1" t="s">
        <v>624</v>
      </c>
      <c r="C23" s="1" t="s">
        <v>693</v>
      </c>
      <c r="D23" s="1" t="s">
        <v>22</v>
      </c>
      <c r="E23" s="1" t="s">
        <v>3711</v>
      </c>
      <c r="F23" s="1" t="b">
        <v>0</v>
      </c>
      <c r="G23" s="1"/>
      <c r="H23" s="1"/>
      <c r="I23" s="1" t="s">
        <v>3712</v>
      </c>
      <c r="J23" s="1" t="s">
        <v>694</v>
      </c>
      <c r="K23" s="1" t="b">
        <v>0</v>
      </c>
      <c r="L23" s="1" t="s">
        <v>3721</v>
      </c>
      <c r="M23" s="1">
        <v>55</v>
      </c>
      <c r="N23" s="1">
        <v>68</v>
      </c>
      <c r="O23" s="1" t="s">
        <v>1371</v>
      </c>
      <c r="P23" s="1" t="s">
        <v>1371</v>
      </c>
      <c r="Q23" s="1" t="s">
        <v>119</v>
      </c>
      <c r="R23" s="1" t="s">
        <v>3593</v>
      </c>
      <c r="S23" s="1" t="s">
        <v>688</v>
      </c>
      <c r="T23" s="1">
        <v>0</v>
      </c>
    </row>
    <row r="24" spans="1:20" x14ac:dyDescent="0.35">
      <c r="A24" s="1" t="s">
        <v>153</v>
      </c>
      <c r="B24" s="1" t="s">
        <v>624</v>
      </c>
      <c r="C24" s="1" t="s">
        <v>693</v>
      </c>
      <c r="D24" s="1" t="s">
        <v>22</v>
      </c>
      <c r="E24" s="1" t="s">
        <v>3711</v>
      </c>
      <c r="F24" s="1" t="b">
        <v>0</v>
      </c>
      <c r="G24" s="1"/>
      <c r="H24" s="1"/>
      <c r="I24" s="1" t="s">
        <v>3712</v>
      </c>
      <c r="J24" s="1" t="s">
        <v>778</v>
      </c>
      <c r="K24" s="1" t="b">
        <v>0</v>
      </c>
      <c r="L24" s="1" t="s">
        <v>3718</v>
      </c>
      <c r="M24" s="1">
        <v>2</v>
      </c>
      <c r="N24" s="1">
        <v>57</v>
      </c>
      <c r="O24" s="1" t="s">
        <v>139</v>
      </c>
      <c r="P24" s="1" t="s">
        <v>1371</v>
      </c>
      <c r="Q24" s="1" t="s">
        <v>119</v>
      </c>
      <c r="R24" s="1" t="s">
        <v>119</v>
      </c>
      <c r="S24" s="1" t="s">
        <v>688</v>
      </c>
      <c r="T24" s="1">
        <v>0</v>
      </c>
    </row>
    <row r="25" spans="1:20" x14ac:dyDescent="0.35">
      <c r="A25" s="1" t="s">
        <v>153</v>
      </c>
      <c r="B25" s="1" t="s">
        <v>624</v>
      </c>
      <c r="C25" s="1" t="s">
        <v>693</v>
      </c>
      <c r="D25" s="1" t="s">
        <v>22</v>
      </c>
      <c r="E25" s="1" t="s">
        <v>3711</v>
      </c>
      <c r="F25" s="1" t="b">
        <v>0</v>
      </c>
      <c r="G25" s="1"/>
      <c r="H25" s="1"/>
      <c r="I25" s="1" t="s">
        <v>3712</v>
      </c>
      <c r="J25" s="1" t="s">
        <v>771</v>
      </c>
      <c r="K25" s="1" t="b">
        <v>0</v>
      </c>
      <c r="L25" s="1" t="s">
        <v>3717</v>
      </c>
      <c r="M25" s="1">
        <v>2</v>
      </c>
      <c r="N25" s="1">
        <v>57</v>
      </c>
      <c r="O25" s="1" t="s">
        <v>139</v>
      </c>
      <c r="P25" s="1" t="s">
        <v>1371</v>
      </c>
      <c r="Q25" s="1" t="s">
        <v>119</v>
      </c>
      <c r="R25" s="1" t="s">
        <v>119</v>
      </c>
      <c r="S25" s="1" t="s">
        <v>688</v>
      </c>
      <c r="T25" s="1">
        <v>0</v>
      </c>
    </row>
    <row r="26" spans="1:20" x14ac:dyDescent="0.35">
      <c r="A26" s="1" t="s">
        <v>153</v>
      </c>
      <c r="B26" s="1" t="s">
        <v>624</v>
      </c>
      <c r="C26" s="1" t="s">
        <v>693</v>
      </c>
      <c r="D26" s="1" t="s">
        <v>22</v>
      </c>
      <c r="E26" s="1" t="s">
        <v>3711</v>
      </c>
      <c r="F26" s="1" t="b">
        <v>0</v>
      </c>
      <c r="G26" s="1"/>
      <c r="H26" s="1"/>
      <c r="I26" s="1" t="s">
        <v>3712</v>
      </c>
      <c r="J26" s="1" t="s">
        <v>3719</v>
      </c>
      <c r="K26" s="1" t="b">
        <v>0</v>
      </c>
      <c r="L26" s="1" t="s">
        <v>3720</v>
      </c>
      <c r="M26" s="1">
        <v>4</v>
      </c>
      <c r="N26" s="1">
        <v>23</v>
      </c>
      <c r="O26" s="1" t="s">
        <v>139</v>
      </c>
      <c r="P26" s="1" t="s">
        <v>1371</v>
      </c>
      <c r="Q26" s="1" t="s">
        <v>119</v>
      </c>
      <c r="R26" s="1" t="s">
        <v>119</v>
      </c>
      <c r="S26" s="1" t="s">
        <v>688</v>
      </c>
      <c r="T26" s="1">
        <v>0</v>
      </c>
    </row>
    <row r="27" spans="1:20" x14ac:dyDescent="0.35">
      <c r="A27" s="1" t="s">
        <v>153</v>
      </c>
      <c r="B27" s="1" t="s">
        <v>624</v>
      </c>
      <c r="C27" s="1" t="s">
        <v>693</v>
      </c>
      <c r="D27" s="1" t="s">
        <v>22</v>
      </c>
      <c r="E27" s="1" t="s">
        <v>3711</v>
      </c>
      <c r="F27" s="1" t="b">
        <v>0</v>
      </c>
      <c r="G27" s="1"/>
      <c r="H27" s="1"/>
      <c r="I27" s="1" t="s">
        <v>3712</v>
      </c>
      <c r="J27" s="1" t="s">
        <v>849</v>
      </c>
      <c r="K27" s="1" t="b">
        <v>0</v>
      </c>
      <c r="L27" s="1" t="s">
        <v>3594</v>
      </c>
      <c r="M27" s="1">
        <v>3</v>
      </c>
      <c r="N27" s="1">
        <v>248</v>
      </c>
      <c r="O27" s="1" t="s">
        <v>139</v>
      </c>
      <c r="P27" s="1" t="s">
        <v>1371</v>
      </c>
      <c r="Q27" s="1" t="s">
        <v>119</v>
      </c>
      <c r="R27" s="1" t="s">
        <v>119</v>
      </c>
      <c r="S27" s="1" t="s">
        <v>688</v>
      </c>
      <c r="T27" s="1">
        <v>0</v>
      </c>
    </row>
    <row r="28" spans="1:20" x14ac:dyDescent="0.35">
      <c r="A28" s="1" t="s">
        <v>153</v>
      </c>
      <c r="B28" s="1" t="s">
        <v>624</v>
      </c>
      <c r="C28" s="1" t="s">
        <v>693</v>
      </c>
      <c r="D28" s="1" t="s">
        <v>22</v>
      </c>
      <c r="E28" s="1" t="s">
        <v>3711</v>
      </c>
      <c r="F28" s="1" t="b">
        <v>0</v>
      </c>
      <c r="G28" s="1"/>
      <c r="H28" s="1"/>
      <c r="I28" s="1" t="s">
        <v>3712</v>
      </c>
      <c r="J28" s="1" t="s">
        <v>3715</v>
      </c>
      <c r="K28" s="1" t="b">
        <v>0</v>
      </c>
      <c r="L28" s="1" t="s">
        <v>3716</v>
      </c>
      <c r="M28" s="1">
        <v>3</v>
      </c>
      <c r="N28" s="1">
        <v>24</v>
      </c>
      <c r="O28" s="1" t="s">
        <v>139</v>
      </c>
      <c r="P28" s="1" t="s">
        <v>1371</v>
      </c>
      <c r="Q28" s="1" t="s">
        <v>119</v>
      </c>
      <c r="R28" s="1" t="s">
        <v>119</v>
      </c>
      <c r="S28" s="1" t="s">
        <v>688</v>
      </c>
      <c r="T28" s="1">
        <v>0</v>
      </c>
    </row>
    <row r="29" spans="1:20" x14ac:dyDescent="0.35">
      <c r="A29" s="1" t="s">
        <v>68</v>
      </c>
      <c r="B29" s="1" t="s">
        <v>3570</v>
      </c>
      <c r="C29" s="1" t="s">
        <v>955</v>
      </c>
      <c r="D29" s="1" t="s">
        <v>22</v>
      </c>
      <c r="E29" s="1" t="s">
        <v>3734</v>
      </c>
      <c r="F29" s="1" t="b">
        <v>0</v>
      </c>
      <c r="G29" s="1"/>
      <c r="H29" s="1"/>
      <c r="I29" s="1"/>
      <c r="J29" s="1" t="s">
        <v>3735</v>
      </c>
      <c r="K29" s="1" t="b">
        <v>0</v>
      </c>
      <c r="L29" s="1" t="s">
        <v>3736</v>
      </c>
      <c r="M29" s="1">
        <v>0</v>
      </c>
      <c r="N29" s="1">
        <v>27</v>
      </c>
      <c r="O29" s="1" t="s">
        <v>139</v>
      </c>
      <c r="P29" s="1" t="s">
        <v>1371</v>
      </c>
      <c r="Q29" s="1" t="s">
        <v>3737</v>
      </c>
      <c r="R29" s="1" t="s">
        <v>119</v>
      </c>
      <c r="S29" s="1" t="s">
        <v>3738</v>
      </c>
      <c r="T29" s="1">
        <v>1</v>
      </c>
    </row>
    <row r="30" spans="1:20" x14ac:dyDescent="0.35">
      <c r="A30" s="1" t="s">
        <v>68</v>
      </c>
      <c r="B30" s="1" t="s">
        <v>3570</v>
      </c>
      <c r="C30" s="1" t="s">
        <v>955</v>
      </c>
      <c r="D30" s="1" t="s">
        <v>22</v>
      </c>
      <c r="E30" s="1" t="s">
        <v>3734</v>
      </c>
      <c r="F30" s="1" t="b">
        <v>0</v>
      </c>
      <c r="G30" s="1"/>
      <c r="H30" s="1"/>
      <c r="I30" s="1"/>
      <c r="J30" s="1" t="s">
        <v>3575</v>
      </c>
      <c r="K30" s="1" t="b">
        <v>0</v>
      </c>
      <c r="L30" s="1" t="s">
        <v>3739</v>
      </c>
      <c r="M30" s="1">
        <v>2</v>
      </c>
      <c r="N30" s="1">
        <v>25</v>
      </c>
      <c r="O30" s="1" t="s">
        <v>139</v>
      </c>
      <c r="P30" s="1" t="s">
        <v>1371</v>
      </c>
      <c r="Q30" s="1" t="s">
        <v>119</v>
      </c>
      <c r="R30" s="1" t="s">
        <v>119</v>
      </c>
      <c r="S30" s="1" t="s">
        <v>3740</v>
      </c>
      <c r="T30" s="1">
        <v>0</v>
      </c>
    </row>
    <row r="31" spans="1:20" x14ac:dyDescent="0.35">
      <c r="A31" s="1" t="s">
        <v>68</v>
      </c>
      <c r="B31" s="1" t="s">
        <v>3570</v>
      </c>
      <c r="C31" s="1" t="s">
        <v>955</v>
      </c>
      <c r="D31" s="1" t="s">
        <v>22</v>
      </c>
      <c r="E31" s="1" t="s">
        <v>3734</v>
      </c>
      <c r="F31" s="1" t="b">
        <v>0</v>
      </c>
      <c r="G31" s="1"/>
      <c r="H31" s="1"/>
      <c r="I31" s="1"/>
      <c r="J31" s="1" t="s">
        <v>3574</v>
      </c>
      <c r="K31" s="1" t="b">
        <v>0</v>
      </c>
      <c r="L31" s="1" t="s">
        <v>3741</v>
      </c>
      <c r="M31" s="1">
        <v>0</v>
      </c>
      <c r="N31" s="1">
        <v>27</v>
      </c>
      <c r="O31" s="1" t="s">
        <v>139</v>
      </c>
      <c r="P31" s="1" t="s">
        <v>1371</v>
      </c>
      <c r="Q31" s="1" t="s">
        <v>119</v>
      </c>
      <c r="R31" s="1" t="s">
        <v>119</v>
      </c>
      <c r="S31" s="1" t="s">
        <v>3742</v>
      </c>
      <c r="T31" s="1">
        <v>0</v>
      </c>
    </row>
    <row r="32" spans="1:20" x14ac:dyDescent="0.35">
      <c r="A32" s="1" t="s">
        <v>68</v>
      </c>
      <c r="B32" s="1" t="s">
        <v>3570</v>
      </c>
      <c r="C32" s="1" t="s">
        <v>955</v>
      </c>
      <c r="D32" s="1" t="s">
        <v>22</v>
      </c>
      <c r="E32" s="1" t="s">
        <v>3734</v>
      </c>
      <c r="F32" s="1" t="b">
        <v>0</v>
      </c>
      <c r="G32" s="1"/>
      <c r="H32" s="1"/>
      <c r="I32" s="1"/>
      <c r="J32" s="1" t="s">
        <v>3573</v>
      </c>
      <c r="K32" s="1" t="b">
        <v>0</v>
      </c>
      <c r="L32" s="1" t="s">
        <v>3743</v>
      </c>
      <c r="M32" s="1">
        <v>7</v>
      </c>
      <c r="N32" s="1">
        <v>244</v>
      </c>
      <c r="O32" s="1" t="s">
        <v>139</v>
      </c>
      <c r="P32" s="1" t="s">
        <v>1371</v>
      </c>
      <c r="Q32" s="1" t="s">
        <v>119</v>
      </c>
      <c r="R32" s="1" t="s">
        <v>119</v>
      </c>
      <c r="S32" s="1" t="s">
        <v>3744</v>
      </c>
      <c r="T32" s="1">
        <v>0</v>
      </c>
    </row>
    <row r="33" spans="1:20" x14ac:dyDescent="0.35">
      <c r="A33" s="1" t="s">
        <v>68</v>
      </c>
      <c r="B33" s="1" t="s">
        <v>3570</v>
      </c>
      <c r="C33" s="1" t="s">
        <v>955</v>
      </c>
      <c r="D33" s="1" t="s">
        <v>22</v>
      </c>
      <c r="E33" s="1" t="s">
        <v>3734</v>
      </c>
      <c r="F33" s="1" t="b">
        <v>0</v>
      </c>
      <c r="G33" s="1"/>
      <c r="H33" s="1"/>
      <c r="I33" s="1"/>
      <c r="J33" s="1" t="s">
        <v>1385</v>
      </c>
      <c r="K33" s="1" t="b">
        <v>0</v>
      </c>
      <c r="L33" s="1" t="s">
        <v>3745</v>
      </c>
      <c r="M33" s="1">
        <v>211</v>
      </c>
      <c r="N33" s="1">
        <v>40</v>
      </c>
      <c r="O33" s="1" t="s">
        <v>139</v>
      </c>
      <c r="P33" s="1" t="s">
        <v>1371</v>
      </c>
      <c r="Q33" s="1" t="s">
        <v>119</v>
      </c>
      <c r="R33" s="1" t="s">
        <v>119</v>
      </c>
      <c r="S33" s="1" t="s">
        <v>3744</v>
      </c>
      <c r="T33" s="1">
        <v>0</v>
      </c>
    </row>
    <row r="34" spans="1:20" x14ac:dyDescent="0.35">
      <c r="A34" s="1" t="s">
        <v>68</v>
      </c>
      <c r="B34" s="1" t="s">
        <v>3570</v>
      </c>
      <c r="C34" s="1" t="s">
        <v>955</v>
      </c>
      <c r="D34" s="1" t="s">
        <v>22</v>
      </c>
      <c r="E34" s="1" t="s">
        <v>3734</v>
      </c>
      <c r="F34" s="1" t="b">
        <v>0</v>
      </c>
      <c r="G34" s="1"/>
      <c r="H34" s="1"/>
      <c r="I34" s="1"/>
      <c r="J34" s="1" t="s">
        <v>3746</v>
      </c>
      <c r="K34" s="1" t="b">
        <v>0</v>
      </c>
      <c r="L34" s="1" t="s">
        <v>3747</v>
      </c>
      <c r="M34" s="1">
        <v>0</v>
      </c>
      <c r="N34" s="1">
        <v>251</v>
      </c>
      <c r="O34" s="1" t="s">
        <v>1371</v>
      </c>
      <c r="P34" s="1" t="s">
        <v>1371</v>
      </c>
      <c r="Q34" s="1" t="s">
        <v>119</v>
      </c>
      <c r="R34" s="1" t="s">
        <v>119</v>
      </c>
      <c r="S34" s="1" t="s">
        <v>688</v>
      </c>
      <c r="T34" s="1">
        <v>0</v>
      </c>
    </row>
    <row r="35" spans="1:20" x14ac:dyDescent="0.35">
      <c r="A35" s="1" t="s">
        <v>68</v>
      </c>
      <c r="B35" s="1" t="s">
        <v>3570</v>
      </c>
      <c r="C35" s="1" t="s">
        <v>955</v>
      </c>
      <c r="D35" s="1" t="s">
        <v>22</v>
      </c>
      <c r="E35" s="1" t="s">
        <v>3734</v>
      </c>
      <c r="F35" s="1" t="b">
        <v>0</v>
      </c>
      <c r="G35" s="1"/>
      <c r="H35" s="1"/>
      <c r="I35" s="1"/>
      <c r="J35" s="1" t="s">
        <v>962</v>
      </c>
      <c r="K35" s="1" t="b">
        <v>0</v>
      </c>
      <c r="L35" s="1" t="s">
        <v>3748</v>
      </c>
      <c r="M35" s="1">
        <v>2</v>
      </c>
      <c r="N35" s="1">
        <v>249</v>
      </c>
      <c r="O35" s="1" t="s">
        <v>139</v>
      </c>
      <c r="P35" s="1" t="s">
        <v>1371</v>
      </c>
      <c r="Q35" s="1" t="s">
        <v>119</v>
      </c>
      <c r="R35" s="1" t="s">
        <v>3631</v>
      </c>
      <c r="S35" s="1" t="s">
        <v>3749</v>
      </c>
      <c r="T35" s="1">
        <v>0</v>
      </c>
    </row>
    <row r="36" spans="1:20" x14ac:dyDescent="0.35">
      <c r="A36" s="1" t="s">
        <v>68</v>
      </c>
      <c r="B36" s="1" t="s">
        <v>3570</v>
      </c>
      <c r="C36" s="1" t="s">
        <v>955</v>
      </c>
      <c r="D36" s="1" t="s">
        <v>22</v>
      </c>
      <c r="E36" s="1" t="s">
        <v>3734</v>
      </c>
      <c r="F36" s="1" t="b">
        <v>0</v>
      </c>
      <c r="G36" s="1"/>
      <c r="H36" s="1"/>
      <c r="I36" s="1"/>
      <c r="J36" s="1" t="s">
        <v>956</v>
      </c>
      <c r="K36" s="1" t="b">
        <v>0</v>
      </c>
      <c r="L36" s="1" t="s">
        <v>3750</v>
      </c>
      <c r="M36" s="1">
        <v>4</v>
      </c>
      <c r="N36" s="1">
        <v>247</v>
      </c>
      <c r="O36" s="1" t="s">
        <v>139</v>
      </c>
      <c r="P36" s="1" t="s">
        <v>1371</v>
      </c>
      <c r="Q36" s="1" t="s">
        <v>119</v>
      </c>
      <c r="R36" s="1" t="s">
        <v>3631</v>
      </c>
      <c r="S36" s="1" t="s">
        <v>3751</v>
      </c>
      <c r="T36" s="1">
        <v>0</v>
      </c>
    </row>
    <row r="37" spans="1:20" x14ac:dyDescent="0.35">
      <c r="A37" s="1" t="s">
        <v>68</v>
      </c>
      <c r="B37" s="1" t="s">
        <v>3570</v>
      </c>
      <c r="C37" s="1" t="s">
        <v>955</v>
      </c>
      <c r="D37" s="1" t="s">
        <v>22</v>
      </c>
      <c r="E37" s="1" t="s">
        <v>3734</v>
      </c>
      <c r="F37" s="1" t="b">
        <v>0</v>
      </c>
      <c r="G37" s="1"/>
      <c r="H37" s="1"/>
      <c r="I37" s="1"/>
      <c r="J37" s="1" t="s">
        <v>3572</v>
      </c>
      <c r="K37" s="1" t="b">
        <v>0</v>
      </c>
      <c r="L37" s="1" t="s">
        <v>3752</v>
      </c>
      <c r="M37" s="1">
        <v>0</v>
      </c>
      <c r="N37" s="1">
        <v>251</v>
      </c>
      <c r="O37" s="1" t="s">
        <v>139</v>
      </c>
      <c r="P37" s="1" t="s">
        <v>1371</v>
      </c>
      <c r="Q37" s="1" t="s">
        <v>119</v>
      </c>
      <c r="R37" s="1" t="s">
        <v>3631</v>
      </c>
      <c r="S37" s="1" t="s">
        <v>3753</v>
      </c>
      <c r="T37" s="1">
        <v>0</v>
      </c>
    </row>
    <row r="38" spans="1:20" x14ac:dyDescent="0.35">
      <c r="A38" s="1" t="s">
        <v>68</v>
      </c>
      <c r="B38" s="1" t="s">
        <v>3570</v>
      </c>
      <c r="C38" s="1" t="s">
        <v>955</v>
      </c>
      <c r="D38" s="1" t="s">
        <v>22</v>
      </c>
      <c r="E38" s="1" t="s">
        <v>3734</v>
      </c>
      <c r="F38" s="1" t="b">
        <v>0</v>
      </c>
      <c r="G38" s="1"/>
      <c r="H38" s="1"/>
      <c r="I38" s="1"/>
      <c r="J38" s="1" t="s">
        <v>2894</v>
      </c>
      <c r="K38" s="1" t="b">
        <v>0</v>
      </c>
      <c r="L38" s="1" t="s">
        <v>3754</v>
      </c>
      <c r="M38" s="1">
        <v>0</v>
      </c>
      <c r="N38" s="1">
        <v>27</v>
      </c>
      <c r="O38" s="1" t="s">
        <v>139</v>
      </c>
      <c r="P38" s="1" t="s">
        <v>1371</v>
      </c>
      <c r="Q38" s="1" t="s">
        <v>3755</v>
      </c>
      <c r="R38" s="1" t="s">
        <v>119</v>
      </c>
      <c r="S38" s="1" t="s">
        <v>688</v>
      </c>
      <c r="T38" s="1">
        <v>0</v>
      </c>
    </row>
    <row r="39" spans="1:20" x14ac:dyDescent="0.35">
      <c r="A39" s="1" t="s">
        <v>68</v>
      </c>
      <c r="B39" s="1" t="s">
        <v>3570</v>
      </c>
      <c r="C39" s="1" t="s">
        <v>955</v>
      </c>
      <c r="D39" s="1" t="s">
        <v>22</v>
      </c>
      <c r="E39" s="1" t="s">
        <v>3734</v>
      </c>
      <c r="F39" s="1" t="b">
        <v>0</v>
      </c>
      <c r="G39" s="1"/>
      <c r="H39" s="1"/>
      <c r="I39" s="1"/>
      <c r="J39" s="1" t="s">
        <v>3756</v>
      </c>
      <c r="K39" s="1" t="b">
        <v>0</v>
      </c>
      <c r="L39" s="1" t="s">
        <v>3757</v>
      </c>
      <c r="M39" s="1">
        <v>0</v>
      </c>
      <c r="N39" s="1">
        <v>11</v>
      </c>
      <c r="O39" s="1" t="s">
        <v>139</v>
      </c>
      <c r="P39" s="1" t="s">
        <v>1371</v>
      </c>
      <c r="Q39" s="1" t="s">
        <v>3758</v>
      </c>
      <c r="R39" s="1" t="s">
        <v>119</v>
      </c>
      <c r="S39" s="1" t="s">
        <v>688</v>
      </c>
      <c r="T39" s="1">
        <v>0</v>
      </c>
    </row>
    <row r="40" spans="1:20" x14ac:dyDescent="0.35">
      <c r="A40" s="1" t="s">
        <v>68</v>
      </c>
      <c r="B40" s="1" t="s">
        <v>3570</v>
      </c>
      <c r="C40" s="1" t="s">
        <v>955</v>
      </c>
      <c r="D40" s="1" t="s">
        <v>22</v>
      </c>
      <c r="E40" s="1" t="s">
        <v>3734</v>
      </c>
      <c r="F40" s="1" t="b">
        <v>0</v>
      </c>
      <c r="G40" s="1"/>
      <c r="H40" s="1"/>
      <c r="I40" s="1"/>
      <c r="J40" s="1" t="s">
        <v>3759</v>
      </c>
      <c r="K40" s="1" t="b">
        <v>0</v>
      </c>
      <c r="L40" s="1" t="s">
        <v>3760</v>
      </c>
      <c r="M40" s="1">
        <v>3</v>
      </c>
      <c r="N40" s="1">
        <v>24</v>
      </c>
      <c r="O40" s="1" t="s">
        <v>139</v>
      </c>
      <c r="P40" s="1" t="s">
        <v>1371</v>
      </c>
      <c r="Q40" s="1" t="s">
        <v>119</v>
      </c>
      <c r="R40" s="1" t="s">
        <v>119</v>
      </c>
      <c r="S40" s="1" t="s">
        <v>3761</v>
      </c>
      <c r="T40" s="1">
        <v>0</v>
      </c>
    </row>
    <row r="41" spans="1:20" x14ac:dyDescent="0.35">
      <c r="A41" s="1" t="s">
        <v>68</v>
      </c>
      <c r="B41" s="1" t="s">
        <v>3570</v>
      </c>
      <c r="C41" s="1" t="s">
        <v>955</v>
      </c>
      <c r="D41" s="1" t="s">
        <v>22</v>
      </c>
      <c r="E41" s="1" t="s">
        <v>3734</v>
      </c>
      <c r="F41" s="1" t="b">
        <v>0</v>
      </c>
      <c r="G41" s="1"/>
      <c r="H41" s="1"/>
      <c r="I41" s="1"/>
      <c r="J41" s="1" t="s">
        <v>1393</v>
      </c>
      <c r="K41" s="1" t="b">
        <v>1</v>
      </c>
      <c r="L41" s="1" t="s">
        <v>3762</v>
      </c>
      <c r="M41" s="1">
        <v>4</v>
      </c>
      <c r="N41" s="1">
        <v>1015</v>
      </c>
      <c r="O41" s="1" t="s">
        <v>139</v>
      </c>
      <c r="P41" s="1" t="s">
        <v>139</v>
      </c>
      <c r="Q41" s="1" t="s">
        <v>119</v>
      </c>
      <c r="R41" s="1" t="s">
        <v>119</v>
      </c>
      <c r="S41" s="1" t="s">
        <v>688</v>
      </c>
      <c r="T41" s="1">
        <v>0</v>
      </c>
    </row>
    <row r="42" spans="1:20" x14ac:dyDescent="0.35">
      <c r="A42" s="1" t="s">
        <v>68</v>
      </c>
      <c r="B42" s="1" t="s">
        <v>3570</v>
      </c>
      <c r="C42" s="1" t="s">
        <v>955</v>
      </c>
      <c r="D42" s="1" t="s">
        <v>22</v>
      </c>
      <c r="E42" s="1" t="s">
        <v>3734</v>
      </c>
      <c r="F42" s="1" t="b">
        <v>0</v>
      </c>
      <c r="G42" s="1"/>
      <c r="H42" s="1"/>
      <c r="I42" s="1"/>
      <c r="J42" s="1" t="s">
        <v>1372</v>
      </c>
      <c r="K42" s="1" t="b">
        <v>0</v>
      </c>
      <c r="L42" s="1" t="s">
        <v>3763</v>
      </c>
      <c r="M42" s="1">
        <v>4</v>
      </c>
      <c r="N42" s="1">
        <v>1015</v>
      </c>
      <c r="O42" s="1" t="s">
        <v>139</v>
      </c>
      <c r="P42" s="1" t="s">
        <v>1371</v>
      </c>
      <c r="Q42" s="1" t="s">
        <v>119</v>
      </c>
      <c r="R42" s="1" t="s">
        <v>119</v>
      </c>
      <c r="S42" s="1" t="s">
        <v>688</v>
      </c>
      <c r="T42" s="1">
        <v>0</v>
      </c>
    </row>
    <row r="43" spans="1:20" x14ac:dyDescent="0.35">
      <c r="A43" s="1" t="s">
        <v>68</v>
      </c>
      <c r="B43" s="1" t="s">
        <v>3570</v>
      </c>
      <c r="C43" s="1" t="s">
        <v>955</v>
      </c>
      <c r="D43" s="1" t="s">
        <v>22</v>
      </c>
      <c r="E43" s="1" t="s">
        <v>3734</v>
      </c>
      <c r="F43" s="1" t="b">
        <v>0</v>
      </c>
      <c r="G43" s="1"/>
      <c r="H43" s="1"/>
      <c r="I43" s="1"/>
      <c r="J43" s="1" t="s">
        <v>968</v>
      </c>
      <c r="K43" s="1" t="b">
        <v>0</v>
      </c>
      <c r="L43" s="1" t="s">
        <v>3764</v>
      </c>
      <c r="M43" s="1">
        <v>2</v>
      </c>
      <c r="N43" s="1">
        <v>25</v>
      </c>
      <c r="O43" s="1" t="s">
        <v>139</v>
      </c>
      <c r="P43" s="1" t="s">
        <v>1371</v>
      </c>
      <c r="Q43" s="1" t="s">
        <v>119</v>
      </c>
      <c r="R43" s="1" t="s">
        <v>119</v>
      </c>
      <c r="S43" s="1" t="s">
        <v>3749</v>
      </c>
      <c r="T43" s="1">
        <v>0</v>
      </c>
    </row>
    <row r="44" spans="1:20" x14ac:dyDescent="0.35">
      <c r="A44" s="1" t="s">
        <v>19</v>
      </c>
      <c r="B44" s="1" t="s">
        <v>3576</v>
      </c>
      <c r="C44" s="1" t="s">
        <v>27</v>
      </c>
      <c r="D44" s="1" t="s">
        <v>22</v>
      </c>
      <c r="E44" s="1" t="s">
        <v>3765</v>
      </c>
      <c r="F44" s="1" t="b">
        <v>0</v>
      </c>
      <c r="G44" s="1"/>
      <c r="H44" s="1"/>
      <c r="I44" s="1" t="s">
        <v>119</v>
      </c>
      <c r="J44" s="1" t="s">
        <v>1400</v>
      </c>
      <c r="K44" s="1" t="b">
        <v>0</v>
      </c>
      <c r="L44" s="1" t="s">
        <v>3766</v>
      </c>
      <c r="M44" s="1">
        <v>303</v>
      </c>
      <c r="N44" s="1">
        <v>204</v>
      </c>
      <c r="O44" s="1" t="s">
        <v>139</v>
      </c>
      <c r="P44" s="1" t="s">
        <v>1371</v>
      </c>
      <c r="Q44" s="1" t="s">
        <v>119</v>
      </c>
      <c r="R44" s="1" t="s">
        <v>119</v>
      </c>
      <c r="S44" s="1" t="s">
        <v>3767</v>
      </c>
      <c r="T44" s="1">
        <v>1</v>
      </c>
    </row>
    <row r="45" spans="1:20" x14ac:dyDescent="0.35">
      <c r="A45" s="1" t="s">
        <v>19</v>
      </c>
      <c r="B45" s="1" t="s">
        <v>3576</v>
      </c>
      <c r="C45" s="1" t="s">
        <v>27</v>
      </c>
      <c r="D45" s="1" t="s">
        <v>22</v>
      </c>
      <c r="E45" s="1" t="s">
        <v>3765</v>
      </c>
      <c r="F45" s="1" t="b">
        <v>0</v>
      </c>
      <c r="G45" s="1"/>
      <c r="H45" s="1"/>
      <c r="I45" s="1" t="s">
        <v>119</v>
      </c>
      <c r="J45" s="1" t="s">
        <v>997</v>
      </c>
      <c r="K45" s="1" t="b">
        <v>0</v>
      </c>
      <c r="L45" s="1" t="s">
        <v>3768</v>
      </c>
      <c r="M45" s="1">
        <v>21</v>
      </c>
      <c r="N45" s="1">
        <v>6</v>
      </c>
      <c r="O45" s="1" t="s">
        <v>139</v>
      </c>
      <c r="P45" s="1" t="s">
        <v>1371</v>
      </c>
      <c r="Q45" s="1" t="s">
        <v>119</v>
      </c>
      <c r="R45" s="1" t="s">
        <v>119</v>
      </c>
      <c r="S45" s="1" t="s">
        <v>3769</v>
      </c>
      <c r="T45" s="1">
        <v>0</v>
      </c>
    </row>
    <row r="46" spans="1:20" x14ac:dyDescent="0.35">
      <c r="A46" s="1" t="s">
        <v>19</v>
      </c>
      <c r="B46" s="1" t="s">
        <v>3576</v>
      </c>
      <c r="C46" s="1" t="s">
        <v>27</v>
      </c>
      <c r="D46" s="1" t="s">
        <v>22</v>
      </c>
      <c r="E46" s="1" t="s">
        <v>3765</v>
      </c>
      <c r="F46" s="1" t="b">
        <v>0</v>
      </c>
      <c r="G46" s="1"/>
      <c r="H46" s="1"/>
      <c r="I46" s="1" t="s">
        <v>119</v>
      </c>
      <c r="J46" s="1" t="s">
        <v>3579</v>
      </c>
      <c r="K46" s="1" t="b">
        <v>0</v>
      </c>
      <c r="L46" s="1" t="s">
        <v>3770</v>
      </c>
      <c r="M46" s="1">
        <v>1</v>
      </c>
      <c r="N46" s="1">
        <v>26</v>
      </c>
      <c r="O46" s="1" t="s">
        <v>139</v>
      </c>
      <c r="P46" s="1" t="s">
        <v>1371</v>
      </c>
      <c r="Q46" s="1" t="s">
        <v>119</v>
      </c>
      <c r="R46" s="1" t="s">
        <v>119</v>
      </c>
      <c r="S46" s="1" t="s">
        <v>3771</v>
      </c>
      <c r="T46" s="1">
        <v>0</v>
      </c>
    </row>
    <row r="47" spans="1:20" x14ac:dyDescent="0.35">
      <c r="A47" s="1" t="s">
        <v>19</v>
      </c>
      <c r="B47" s="1" t="s">
        <v>3576</v>
      </c>
      <c r="C47" s="1" t="s">
        <v>27</v>
      </c>
      <c r="D47" s="1" t="s">
        <v>22</v>
      </c>
      <c r="E47" s="1" t="s">
        <v>3765</v>
      </c>
      <c r="F47" s="1" t="b">
        <v>0</v>
      </c>
      <c r="G47" s="1"/>
      <c r="H47" s="1"/>
      <c r="I47" s="1" t="s">
        <v>119</v>
      </c>
      <c r="J47" s="1" t="s">
        <v>1055</v>
      </c>
      <c r="K47" s="1" t="b">
        <v>0</v>
      </c>
      <c r="L47" s="1" t="s">
        <v>3772</v>
      </c>
      <c r="M47" s="1">
        <v>6</v>
      </c>
      <c r="N47" s="1">
        <v>21</v>
      </c>
      <c r="O47" s="1" t="s">
        <v>139</v>
      </c>
      <c r="P47" s="1" t="s">
        <v>1371</v>
      </c>
      <c r="Q47" s="1" t="s">
        <v>119</v>
      </c>
      <c r="R47" s="1" t="s">
        <v>119</v>
      </c>
      <c r="S47" s="1" t="s">
        <v>3773</v>
      </c>
      <c r="T47" s="1">
        <v>0</v>
      </c>
    </row>
    <row r="48" spans="1:20" x14ac:dyDescent="0.35">
      <c r="A48" s="1" t="s">
        <v>19</v>
      </c>
      <c r="B48" s="1" t="s">
        <v>3576</v>
      </c>
      <c r="C48" s="1" t="s">
        <v>27</v>
      </c>
      <c r="D48" s="1" t="s">
        <v>22</v>
      </c>
      <c r="E48" s="1" t="s">
        <v>3765</v>
      </c>
      <c r="F48" s="1" t="b">
        <v>0</v>
      </c>
      <c r="G48" s="1"/>
      <c r="H48" s="1"/>
      <c r="I48" s="1" t="s">
        <v>119</v>
      </c>
      <c r="J48" s="1" t="s">
        <v>3774</v>
      </c>
      <c r="K48" s="1" t="b">
        <v>0</v>
      </c>
      <c r="L48" s="1" t="s">
        <v>3775</v>
      </c>
      <c r="M48" s="1">
        <v>0</v>
      </c>
      <c r="N48" s="1">
        <v>11</v>
      </c>
      <c r="O48" s="1" t="s">
        <v>139</v>
      </c>
      <c r="P48" s="1" t="s">
        <v>1371</v>
      </c>
      <c r="Q48" s="1" t="s">
        <v>3776</v>
      </c>
      <c r="R48" s="1" t="s">
        <v>119</v>
      </c>
      <c r="S48" s="1" t="s">
        <v>688</v>
      </c>
      <c r="T48" s="1">
        <v>0</v>
      </c>
    </row>
    <row r="49" spans="1:20" x14ac:dyDescent="0.35">
      <c r="A49" s="1" t="s">
        <v>19</v>
      </c>
      <c r="B49" s="1" t="s">
        <v>3576</v>
      </c>
      <c r="C49" s="1" t="s">
        <v>27</v>
      </c>
      <c r="D49" s="1" t="s">
        <v>22</v>
      </c>
      <c r="E49" s="1" t="s">
        <v>3765</v>
      </c>
      <c r="F49" s="1" t="b">
        <v>0</v>
      </c>
      <c r="G49" s="1"/>
      <c r="H49" s="1"/>
      <c r="I49" s="1" t="s">
        <v>119</v>
      </c>
      <c r="J49" s="1" t="s">
        <v>3777</v>
      </c>
      <c r="K49" s="1" t="b">
        <v>0</v>
      </c>
      <c r="L49" s="1" t="s">
        <v>3778</v>
      </c>
      <c r="M49" s="1">
        <v>5</v>
      </c>
      <c r="N49" s="1">
        <v>6</v>
      </c>
      <c r="O49" s="1" t="s">
        <v>139</v>
      </c>
      <c r="P49" s="1" t="s">
        <v>1371</v>
      </c>
      <c r="Q49" s="1" t="s">
        <v>119</v>
      </c>
      <c r="R49" s="1" t="s">
        <v>119</v>
      </c>
      <c r="S49" s="1" t="s">
        <v>688</v>
      </c>
      <c r="T49" s="1">
        <v>0</v>
      </c>
    </row>
    <row r="50" spans="1:20" x14ac:dyDescent="0.35">
      <c r="A50" s="1" t="s">
        <v>19</v>
      </c>
      <c r="B50" s="1" t="s">
        <v>3576</v>
      </c>
      <c r="C50" s="1" t="s">
        <v>27</v>
      </c>
      <c r="D50" s="1" t="s">
        <v>22</v>
      </c>
      <c r="E50" s="1" t="s">
        <v>3765</v>
      </c>
      <c r="F50" s="1" t="b">
        <v>0</v>
      </c>
      <c r="G50" s="1"/>
      <c r="H50" s="1"/>
      <c r="I50" s="1" t="s">
        <v>119</v>
      </c>
      <c r="J50" s="1" t="s">
        <v>2899</v>
      </c>
      <c r="K50" s="1" t="b">
        <v>0</v>
      </c>
      <c r="L50" s="1" t="s">
        <v>3779</v>
      </c>
      <c r="M50" s="1">
        <v>0</v>
      </c>
      <c r="N50" s="1">
        <v>27</v>
      </c>
      <c r="O50" s="1" t="s">
        <v>139</v>
      </c>
      <c r="P50" s="1" t="s">
        <v>1371</v>
      </c>
      <c r="Q50" s="1" t="s">
        <v>3755</v>
      </c>
      <c r="R50" s="1" t="s">
        <v>119</v>
      </c>
      <c r="S50" s="1" t="s">
        <v>688</v>
      </c>
      <c r="T50" s="1">
        <v>0</v>
      </c>
    </row>
    <row r="51" spans="1:20" x14ac:dyDescent="0.35">
      <c r="A51" s="1" t="s">
        <v>19</v>
      </c>
      <c r="B51" s="1" t="s">
        <v>3576</v>
      </c>
      <c r="C51" s="1" t="s">
        <v>27</v>
      </c>
      <c r="D51" s="1" t="s">
        <v>22</v>
      </c>
      <c r="E51" s="1" t="s">
        <v>3765</v>
      </c>
      <c r="F51" s="1" t="b">
        <v>0</v>
      </c>
      <c r="G51" s="1"/>
      <c r="H51" s="1"/>
      <c r="I51" s="1" t="s">
        <v>119</v>
      </c>
      <c r="J51" s="1" t="s">
        <v>1002</v>
      </c>
      <c r="K51" s="1" t="b">
        <v>0</v>
      </c>
      <c r="L51" s="1" t="s">
        <v>3670</v>
      </c>
      <c r="M51" s="1">
        <v>4</v>
      </c>
      <c r="N51" s="1">
        <v>23</v>
      </c>
      <c r="O51" s="1" t="s">
        <v>139</v>
      </c>
      <c r="P51" s="1" t="s">
        <v>1371</v>
      </c>
      <c r="Q51" s="1" t="s">
        <v>119</v>
      </c>
      <c r="R51" s="1" t="s">
        <v>3631</v>
      </c>
      <c r="S51" s="1" t="s">
        <v>3780</v>
      </c>
      <c r="T51" s="1">
        <v>0</v>
      </c>
    </row>
    <row r="52" spans="1:20" x14ac:dyDescent="0.35">
      <c r="A52" s="1" t="s">
        <v>19</v>
      </c>
      <c r="B52" s="1" t="s">
        <v>3576</v>
      </c>
      <c r="C52" s="1" t="s">
        <v>27</v>
      </c>
      <c r="D52" s="1" t="s">
        <v>22</v>
      </c>
      <c r="E52" s="1" t="s">
        <v>3765</v>
      </c>
      <c r="F52" s="1" t="b">
        <v>0</v>
      </c>
      <c r="G52" s="1"/>
      <c r="H52" s="1"/>
      <c r="I52" s="1" t="s">
        <v>119</v>
      </c>
      <c r="J52" s="1" t="s">
        <v>985</v>
      </c>
      <c r="K52" s="1" t="b">
        <v>0</v>
      </c>
      <c r="L52" s="1" t="s">
        <v>3781</v>
      </c>
      <c r="M52" s="1">
        <v>6</v>
      </c>
      <c r="N52" s="1">
        <v>21</v>
      </c>
      <c r="O52" s="1" t="s">
        <v>139</v>
      </c>
      <c r="P52" s="1" t="s">
        <v>1371</v>
      </c>
      <c r="Q52" s="1" t="s">
        <v>119</v>
      </c>
      <c r="R52" s="1" t="s">
        <v>3631</v>
      </c>
      <c r="S52" s="1" t="s">
        <v>688</v>
      </c>
      <c r="T52" s="1">
        <v>0</v>
      </c>
    </row>
    <row r="53" spans="1:20" x14ac:dyDescent="0.35">
      <c r="A53" s="1" t="s">
        <v>19</v>
      </c>
      <c r="B53" s="1" t="s">
        <v>3576</v>
      </c>
      <c r="C53" s="1" t="s">
        <v>27</v>
      </c>
      <c r="D53" s="1" t="s">
        <v>22</v>
      </c>
      <c r="E53" s="1" t="s">
        <v>3765</v>
      </c>
      <c r="F53" s="1" t="b">
        <v>0</v>
      </c>
      <c r="G53" s="1"/>
      <c r="H53" s="1"/>
      <c r="I53" s="1" t="s">
        <v>119</v>
      </c>
      <c r="J53" s="1" t="s">
        <v>1008</v>
      </c>
      <c r="K53" s="1" t="b">
        <v>0</v>
      </c>
      <c r="L53" s="1" t="s">
        <v>3782</v>
      </c>
      <c r="M53" s="1">
        <v>6</v>
      </c>
      <c r="N53" s="1">
        <v>21</v>
      </c>
      <c r="O53" s="1" t="s">
        <v>139</v>
      </c>
      <c r="P53" s="1" t="s">
        <v>1371</v>
      </c>
      <c r="Q53" s="1" t="s">
        <v>119</v>
      </c>
      <c r="R53" s="1" t="s">
        <v>3631</v>
      </c>
      <c r="S53" s="1" t="s">
        <v>688</v>
      </c>
      <c r="T53" s="1">
        <v>0</v>
      </c>
    </row>
    <row r="54" spans="1:20" x14ac:dyDescent="0.35">
      <c r="A54" s="1" t="s">
        <v>19</v>
      </c>
      <c r="B54" s="1" t="s">
        <v>3576</v>
      </c>
      <c r="C54" s="1" t="s">
        <v>27</v>
      </c>
      <c r="D54" s="1" t="s">
        <v>22</v>
      </c>
      <c r="E54" s="1" t="s">
        <v>3765</v>
      </c>
      <c r="F54" s="1" t="b">
        <v>0</v>
      </c>
      <c r="G54" s="1"/>
      <c r="H54" s="1"/>
      <c r="I54" s="1" t="s">
        <v>119</v>
      </c>
      <c r="J54" s="1" t="s">
        <v>36</v>
      </c>
      <c r="K54" s="1" t="b">
        <v>0</v>
      </c>
      <c r="L54" s="1" t="s">
        <v>3783</v>
      </c>
      <c r="M54" s="1">
        <v>0</v>
      </c>
      <c r="N54" s="1">
        <v>11</v>
      </c>
      <c r="O54" s="1" t="s">
        <v>139</v>
      </c>
      <c r="P54" s="1" t="s">
        <v>1371</v>
      </c>
      <c r="Q54" s="1" t="s">
        <v>3784</v>
      </c>
      <c r="R54" s="1" t="s">
        <v>119</v>
      </c>
      <c r="S54" s="1" t="s">
        <v>3785</v>
      </c>
      <c r="T54" s="1">
        <v>0</v>
      </c>
    </row>
    <row r="55" spans="1:20" x14ac:dyDescent="0.35">
      <c r="A55" s="1" t="s">
        <v>19</v>
      </c>
      <c r="B55" s="1" t="s">
        <v>3576</v>
      </c>
      <c r="C55" s="1" t="s">
        <v>27</v>
      </c>
      <c r="D55" s="1" t="s">
        <v>22</v>
      </c>
      <c r="E55" s="1" t="s">
        <v>3765</v>
      </c>
      <c r="F55" s="1" t="b">
        <v>0</v>
      </c>
      <c r="G55" s="1"/>
      <c r="H55" s="1"/>
      <c r="I55" s="1" t="s">
        <v>119</v>
      </c>
      <c r="J55" s="1" t="s">
        <v>37</v>
      </c>
      <c r="K55" s="1" t="b">
        <v>0</v>
      </c>
      <c r="L55" s="1" t="s">
        <v>3786</v>
      </c>
      <c r="M55" s="1">
        <v>0</v>
      </c>
      <c r="N55" s="1">
        <v>11</v>
      </c>
      <c r="O55" s="1" t="s">
        <v>139</v>
      </c>
      <c r="P55" s="1" t="s">
        <v>1371</v>
      </c>
      <c r="Q55" s="1" t="s">
        <v>3784</v>
      </c>
      <c r="R55" s="1" t="s">
        <v>119</v>
      </c>
      <c r="S55" s="1" t="s">
        <v>3785</v>
      </c>
      <c r="T55" s="1">
        <v>0</v>
      </c>
    </row>
    <row r="56" spans="1:20" x14ac:dyDescent="0.35">
      <c r="A56" s="1" t="s">
        <v>19</v>
      </c>
      <c r="B56" s="1" t="s">
        <v>3576</v>
      </c>
      <c r="C56" s="1" t="s">
        <v>27</v>
      </c>
      <c r="D56" s="1" t="s">
        <v>22</v>
      </c>
      <c r="E56" s="1" t="s">
        <v>3765</v>
      </c>
      <c r="F56" s="1" t="b">
        <v>0</v>
      </c>
      <c r="G56" s="1"/>
      <c r="H56" s="1"/>
      <c r="I56" s="1" t="s">
        <v>119</v>
      </c>
      <c r="J56" s="1" t="s">
        <v>3787</v>
      </c>
      <c r="K56" s="1" t="b">
        <v>0</v>
      </c>
      <c r="L56" s="1" t="s">
        <v>3788</v>
      </c>
      <c r="M56" s="1">
        <v>1</v>
      </c>
      <c r="N56" s="1">
        <v>3</v>
      </c>
      <c r="O56" s="1" t="s">
        <v>139</v>
      </c>
      <c r="P56" s="1" t="s">
        <v>1371</v>
      </c>
      <c r="Q56" s="1" t="s">
        <v>119</v>
      </c>
      <c r="R56" s="1" t="s">
        <v>119</v>
      </c>
      <c r="S56" s="1" t="s">
        <v>688</v>
      </c>
      <c r="T56" s="1">
        <v>0</v>
      </c>
    </row>
    <row r="57" spans="1:20" x14ac:dyDescent="0.35">
      <c r="A57" s="1" t="s">
        <v>19</v>
      </c>
      <c r="B57" s="1" t="s">
        <v>3576</v>
      </c>
      <c r="C57" s="1" t="s">
        <v>27</v>
      </c>
      <c r="D57" s="1" t="s">
        <v>22</v>
      </c>
      <c r="E57" s="1" t="s">
        <v>3765</v>
      </c>
      <c r="F57" s="1" t="b">
        <v>0</v>
      </c>
      <c r="G57" s="1"/>
      <c r="H57" s="1"/>
      <c r="I57" s="1" t="s">
        <v>119</v>
      </c>
      <c r="J57" s="1" t="s">
        <v>3789</v>
      </c>
      <c r="K57" s="1" t="b">
        <v>0</v>
      </c>
      <c r="L57" s="1" t="s">
        <v>3644</v>
      </c>
      <c r="M57" s="1">
        <v>0</v>
      </c>
      <c r="N57" s="1">
        <v>11</v>
      </c>
      <c r="O57" s="1" t="s">
        <v>139</v>
      </c>
      <c r="P57" s="1" t="s">
        <v>1371</v>
      </c>
      <c r="Q57" s="1" t="s">
        <v>3758</v>
      </c>
      <c r="R57" s="1" t="s">
        <v>3631</v>
      </c>
      <c r="S57" s="1" t="s">
        <v>688</v>
      </c>
      <c r="T57" s="1">
        <v>0</v>
      </c>
    </row>
    <row r="58" spans="1:20" x14ac:dyDescent="0.35">
      <c r="A58" s="1" t="s">
        <v>19</v>
      </c>
      <c r="B58" s="1" t="s">
        <v>3576</v>
      </c>
      <c r="C58" s="1" t="s">
        <v>27</v>
      </c>
      <c r="D58" s="1" t="s">
        <v>22</v>
      </c>
      <c r="E58" s="1" t="s">
        <v>3765</v>
      </c>
      <c r="F58" s="1" t="b">
        <v>0</v>
      </c>
      <c r="G58" s="1"/>
      <c r="H58" s="1"/>
      <c r="I58" s="1" t="s">
        <v>119</v>
      </c>
      <c r="J58" s="1" t="s">
        <v>3790</v>
      </c>
      <c r="K58" s="1" t="b">
        <v>0</v>
      </c>
      <c r="L58" s="1" t="s">
        <v>3791</v>
      </c>
      <c r="M58" s="1">
        <v>0</v>
      </c>
      <c r="N58" s="1">
        <v>11</v>
      </c>
      <c r="O58" s="1" t="s">
        <v>139</v>
      </c>
      <c r="P58" s="1" t="s">
        <v>1371</v>
      </c>
      <c r="Q58" s="1" t="s">
        <v>3776</v>
      </c>
      <c r="R58" s="1" t="s">
        <v>119</v>
      </c>
      <c r="S58" s="1" t="s">
        <v>688</v>
      </c>
      <c r="T58" s="1">
        <v>0</v>
      </c>
    </row>
    <row r="59" spans="1:20" x14ac:dyDescent="0.35">
      <c r="A59" s="1" t="s">
        <v>19</v>
      </c>
      <c r="B59" s="1" t="s">
        <v>3576</v>
      </c>
      <c r="C59" s="1" t="s">
        <v>27</v>
      </c>
      <c r="D59" s="1" t="s">
        <v>22</v>
      </c>
      <c r="E59" s="1" t="s">
        <v>3765</v>
      </c>
      <c r="F59" s="1" t="b">
        <v>0</v>
      </c>
      <c r="G59" s="1"/>
      <c r="H59" s="1"/>
      <c r="I59" s="1" t="s">
        <v>119</v>
      </c>
      <c r="J59" s="1" t="s">
        <v>3580</v>
      </c>
      <c r="K59" s="1" t="b">
        <v>0</v>
      </c>
      <c r="L59" s="1" t="s">
        <v>3792</v>
      </c>
      <c r="M59" s="1">
        <v>3</v>
      </c>
      <c r="N59" s="1">
        <v>24</v>
      </c>
      <c r="O59" s="1" t="s">
        <v>139</v>
      </c>
      <c r="P59" s="1" t="s">
        <v>1371</v>
      </c>
      <c r="Q59" s="1" t="s">
        <v>119</v>
      </c>
      <c r="R59" s="1" t="s">
        <v>119</v>
      </c>
      <c r="S59" s="1" t="s">
        <v>3793</v>
      </c>
      <c r="T59" s="1">
        <v>0</v>
      </c>
    </row>
    <row r="60" spans="1:20" x14ac:dyDescent="0.35">
      <c r="A60" s="1" t="s">
        <v>19</v>
      </c>
      <c r="B60" s="1" t="s">
        <v>3576</v>
      </c>
      <c r="C60" s="1" t="s">
        <v>27</v>
      </c>
      <c r="D60" s="1" t="s">
        <v>22</v>
      </c>
      <c r="E60" s="1" t="s">
        <v>3765</v>
      </c>
      <c r="F60" s="1" t="b">
        <v>0</v>
      </c>
      <c r="G60" s="1"/>
      <c r="H60" s="1"/>
      <c r="I60" s="1" t="s">
        <v>119</v>
      </c>
      <c r="J60" s="1" t="s">
        <v>3794</v>
      </c>
      <c r="K60" s="1" t="b">
        <v>0</v>
      </c>
      <c r="L60" s="1" t="s">
        <v>3795</v>
      </c>
      <c r="M60" s="1">
        <v>4</v>
      </c>
      <c r="N60" s="1">
        <v>55</v>
      </c>
      <c r="O60" s="1" t="s">
        <v>139</v>
      </c>
      <c r="P60" s="1" t="s">
        <v>1371</v>
      </c>
      <c r="Q60" s="1" t="s">
        <v>119</v>
      </c>
      <c r="R60" s="1" t="s">
        <v>119</v>
      </c>
      <c r="S60" s="1" t="s">
        <v>688</v>
      </c>
      <c r="T60" s="1">
        <v>0</v>
      </c>
    </row>
    <row r="61" spans="1:20" x14ac:dyDescent="0.35">
      <c r="A61" s="1" t="s">
        <v>19</v>
      </c>
      <c r="B61" s="1" t="s">
        <v>3576</v>
      </c>
      <c r="C61" s="1" t="s">
        <v>27</v>
      </c>
      <c r="D61" s="1" t="s">
        <v>22</v>
      </c>
      <c r="E61" s="1" t="s">
        <v>3765</v>
      </c>
      <c r="F61" s="1" t="b">
        <v>0</v>
      </c>
      <c r="G61" s="1"/>
      <c r="H61" s="1"/>
      <c r="I61" s="1" t="s">
        <v>119</v>
      </c>
      <c r="J61" s="1" t="s">
        <v>3796</v>
      </c>
      <c r="K61" s="1" t="b">
        <v>0</v>
      </c>
      <c r="L61" s="1" t="s">
        <v>3797</v>
      </c>
      <c r="M61" s="1">
        <v>0</v>
      </c>
      <c r="N61" s="1">
        <v>11</v>
      </c>
      <c r="O61" s="1" t="s">
        <v>139</v>
      </c>
      <c r="P61" s="1" t="s">
        <v>1371</v>
      </c>
      <c r="Q61" s="1" t="s">
        <v>3758</v>
      </c>
      <c r="R61" s="1" t="s">
        <v>119</v>
      </c>
      <c r="S61" s="1" t="s">
        <v>688</v>
      </c>
      <c r="T61" s="1">
        <v>0</v>
      </c>
    </row>
    <row r="62" spans="1:20" x14ac:dyDescent="0.35">
      <c r="A62" s="1" t="s">
        <v>19</v>
      </c>
      <c r="B62" s="1" t="s">
        <v>3576</v>
      </c>
      <c r="C62" s="1" t="s">
        <v>27</v>
      </c>
      <c r="D62" s="1" t="s">
        <v>22</v>
      </c>
      <c r="E62" s="1" t="s">
        <v>3765</v>
      </c>
      <c r="F62" s="1" t="b">
        <v>0</v>
      </c>
      <c r="G62" s="1"/>
      <c r="H62" s="1"/>
      <c r="I62" s="1" t="s">
        <v>119</v>
      </c>
      <c r="J62" s="1" t="s">
        <v>3798</v>
      </c>
      <c r="K62" s="1" t="b">
        <v>0</v>
      </c>
      <c r="L62" s="1" t="s">
        <v>3799</v>
      </c>
      <c r="M62" s="1">
        <v>0</v>
      </c>
      <c r="N62" s="1">
        <v>11</v>
      </c>
      <c r="O62" s="1" t="s">
        <v>139</v>
      </c>
      <c r="P62" s="1" t="s">
        <v>1371</v>
      </c>
      <c r="Q62" s="1" t="s">
        <v>3758</v>
      </c>
      <c r="R62" s="1" t="s">
        <v>119</v>
      </c>
      <c r="S62" s="1" t="s">
        <v>688</v>
      </c>
      <c r="T62" s="1">
        <v>0</v>
      </c>
    </row>
    <row r="63" spans="1:20" x14ac:dyDescent="0.35">
      <c r="A63" s="1" t="s">
        <v>19</v>
      </c>
      <c r="B63" s="1" t="s">
        <v>3576</v>
      </c>
      <c r="C63" s="1" t="s">
        <v>27</v>
      </c>
      <c r="D63" s="1" t="s">
        <v>22</v>
      </c>
      <c r="E63" s="1" t="s">
        <v>3765</v>
      </c>
      <c r="F63" s="1" t="b">
        <v>0</v>
      </c>
      <c r="G63" s="1"/>
      <c r="H63" s="1"/>
      <c r="I63" s="1" t="s">
        <v>119</v>
      </c>
      <c r="J63" s="1" t="s">
        <v>1425</v>
      </c>
      <c r="K63" s="1" t="b">
        <v>0</v>
      </c>
      <c r="L63" s="1" t="s">
        <v>3800</v>
      </c>
      <c r="M63" s="1">
        <v>15</v>
      </c>
      <c r="N63" s="1">
        <v>236</v>
      </c>
      <c r="O63" s="1" t="s">
        <v>139</v>
      </c>
      <c r="P63" s="1" t="s">
        <v>1371</v>
      </c>
      <c r="Q63" s="1" t="s">
        <v>119</v>
      </c>
      <c r="R63" s="1" t="s">
        <v>3631</v>
      </c>
      <c r="S63" s="1" t="s">
        <v>3801</v>
      </c>
      <c r="T63" s="1">
        <v>0</v>
      </c>
    </row>
    <row r="64" spans="1:20" x14ac:dyDescent="0.35">
      <c r="A64" s="1" t="s">
        <v>19</v>
      </c>
      <c r="B64" s="1" t="s">
        <v>3576</v>
      </c>
      <c r="C64" s="1" t="s">
        <v>27</v>
      </c>
      <c r="D64" s="1" t="s">
        <v>22</v>
      </c>
      <c r="E64" s="1" t="s">
        <v>3765</v>
      </c>
      <c r="F64" s="1" t="b">
        <v>0</v>
      </c>
      <c r="G64" s="1"/>
      <c r="H64" s="1"/>
      <c r="I64" s="1" t="s">
        <v>119</v>
      </c>
      <c r="J64" s="1" t="s">
        <v>28</v>
      </c>
      <c r="K64" s="1" t="b">
        <v>0</v>
      </c>
      <c r="L64" s="1" t="s">
        <v>3802</v>
      </c>
      <c r="M64" s="1">
        <v>0</v>
      </c>
      <c r="N64" s="1">
        <v>59</v>
      </c>
      <c r="O64" s="1" t="s">
        <v>139</v>
      </c>
      <c r="P64" s="1" t="s">
        <v>1371</v>
      </c>
      <c r="Q64" s="1" t="s">
        <v>3784</v>
      </c>
      <c r="R64" s="1" t="s">
        <v>119</v>
      </c>
      <c r="S64" s="1" t="s">
        <v>3803</v>
      </c>
      <c r="T64" s="1">
        <v>0</v>
      </c>
    </row>
    <row r="65" spans="1:20" x14ac:dyDescent="0.35">
      <c r="A65" s="1" t="s">
        <v>19</v>
      </c>
      <c r="B65" s="1" t="s">
        <v>3576</v>
      </c>
      <c r="C65" s="1" t="s">
        <v>27</v>
      </c>
      <c r="D65" s="1" t="s">
        <v>22</v>
      </c>
      <c r="E65" s="1" t="s">
        <v>3765</v>
      </c>
      <c r="F65" s="1" t="b">
        <v>0</v>
      </c>
      <c r="G65" s="1"/>
      <c r="H65" s="1"/>
      <c r="I65" s="1" t="s">
        <v>119</v>
      </c>
      <c r="J65" s="1" t="s">
        <v>29</v>
      </c>
      <c r="K65" s="1" t="b">
        <v>0</v>
      </c>
      <c r="L65" s="1" t="s">
        <v>3804</v>
      </c>
      <c r="M65" s="1">
        <v>0</v>
      </c>
      <c r="N65" s="1">
        <v>59</v>
      </c>
      <c r="O65" s="1" t="s">
        <v>139</v>
      </c>
      <c r="P65" s="1" t="s">
        <v>1371</v>
      </c>
      <c r="Q65" s="1" t="s">
        <v>3784</v>
      </c>
      <c r="R65" s="1" t="s">
        <v>119</v>
      </c>
      <c r="S65" s="1" t="s">
        <v>3803</v>
      </c>
      <c r="T65" s="1">
        <v>0</v>
      </c>
    </row>
    <row r="66" spans="1:20" x14ac:dyDescent="0.35">
      <c r="A66" s="1" t="s">
        <v>19</v>
      </c>
      <c r="B66" s="1" t="s">
        <v>3576</v>
      </c>
      <c r="C66" s="1" t="s">
        <v>27</v>
      </c>
      <c r="D66" s="1" t="s">
        <v>22</v>
      </c>
      <c r="E66" s="1" t="s">
        <v>3765</v>
      </c>
      <c r="F66" s="1" t="b">
        <v>0</v>
      </c>
      <c r="G66" s="1"/>
      <c r="H66" s="1"/>
      <c r="I66" s="1" t="s">
        <v>119</v>
      </c>
      <c r="J66" s="1" t="s">
        <v>1419</v>
      </c>
      <c r="K66" s="1" t="b">
        <v>1</v>
      </c>
      <c r="L66" s="1" t="s">
        <v>3805</v>
      </c>
      <c r="M66" s="1">
        <v>4</v>
      </c>
      <c r="N66" s="1">
        <v>1015</v>
      </c>
      <c r="O66" s="1" t="s">
        <v>139</v>
      </c>
      <c r="P66" s="1" t="s">
        <v>1371</v>
      </c>
      <c r="Q66" s="1" t="s">
        <v>119</v>
      </c>
      <c r="R66" s="1" t="s">
        <v>3631</v>
      </c>
      <c r="S66" s="1" t="s">
        <v>3780</v>
      </c>
      <c r="T66" s="1">
        <v>0</v>
      </c>
    </row>
    <row r="67" spans="1:20" x14ac:dyDescent="0.35">
      <c r="A67" s="1" t="s">
        <v>19</v>
      </c>
      <c r="B67" s="1" t="s">
        <v>3576</v>
      </c>
      <c r="C67" s="1" t="s">
        <v>27</v>
      </c>
      <c r="D67" s="1" t="s">
        <v>22</v>
      </c>
      <c r="E67" s="1" t="s">
        <v>3765</v>
      </c>
      <c r="F67" s="1" t="b">
        <v>0</v>
      </c>
      <c r="G67" s="1"/>
      <c r="H67" s="1"/>
      <c r="I67" s="1" t="s">
        <v>119</v>
      </c>
      <c r="J67" s="1" t="s">
        <v>1406</v>
      </c>
      <c r="K67" s="1" t="b">
        <v>0</v>
      </c>
      <c r="L67" s="1" t="s">
        <v>3806</v>
      </c>
      <c r="M67" s="1">
        <v>793</v>
      </c>
      <c r="N67" s="1">
        <v>226</v>
      </c>
      <c r="O67" s="1" t="s">
        <v>139</v>
      </c>
      <c r="P67" s="1" t="s">
        <v>1371</v>
      </c>
      <c r="Q67" s="1" t="s">
        <v>119</v>
      </c>
      <c r="R67" s="1" t="s">
        <v>3631</v>
      </c>
      <c r="S67" s="1" t="s">
        <v>3807</v>
      </c>
      <c r="T67" s="1">
        <v>0</v>
      </c>
    </row>
    <row r="68" spans="1:20" x14ac:dyDescent="0.35">
      <c r="A68" s="1" t="s">
        <v>19</v>
      </c>
      <c r="B68" s="1" t="s">
        <v>3576</v>
      </c>
      <c r="C68" s="1" t="s">
        <v>27</v>
      </c>
      <c r="D68" s="1" t="s">
        <v>22</v>
      </c>
      <c r="E68" s="1" t="s">
        <v>3765</v>
      </c>
      <c r="F68" s="1" t="b">
        <v>0</v>
      </c>
      <c r="G68" s="1"/>
      <c r="H68" s="1"/>
      <c r="I68" s="1" t="s">
        <v>119</v>
      </c>
      <c r="J68" s="1" t="s">
        <v>1413</v>
      </c>
      <c r="K68" s="1" t="b">
        <v>0</v>
      </c>
      <c r="L68" s="1" t="s">
        <v>3808</v>
      </c>
      <c r="M68" s="1">
        <v>1</v>
      </c>
      <c r="N68" s="1">
        <v>2042</v>
      </c>
      <c r="O68" s="1" t="s">
        <v>139</v>
      </c>
      <c r="P68" s="1" t="s">
        <v>1371</v>
      </c>
      <c r="Q68" s="1" t="s">
        <v>119</v>
      </c>
      <c r="R68" s="1" t="s">
        <v>3631</v>
      </c>
      <c r="S68" s="1" t="s">
        <v>3809</v>
      </c>
      <c r="T68" s="1">
        <v>0</v>
      </c>
    </row>
    <row r="69" spans="1:20" x14ac:dyDescent="0.35">
      <c r="A69" s="1" t="s">
        <v>19</v>
      </c>
      <c r="B69" s="1" t="s">
        <v>1873</v>
      </c>
      <c r="C69" s="1" t="s">
        <v>3810</v>
      </c>
      <c r="D69" s="1" t="s">
        <v>22</v>
      </c>
      <c r="E69" s="1" t="s">
        <v>3725</v>
      </c>
      <c r="F69" s="1" t="b">
        <v>0</v>
      </c>
      <c r="G69" s="1"/>
      <c r="H69" s="1"/>
      <c r="I69" s="1" t="s">
        <v>119</v>
      </c>
      <c r="J69" s="1" t="s">
        <v>143</v>
      </c>
      <c r="K69" s="1" t="b">
        <v>0</v>
      </c>
      <c r="L69" s="1" t="s">
        <v>3726</v>
      </c>
      <c r="M69" s="1">
        <v>0</v>
      </c>
      <c r="N69" s="1">
        <v>251</v>
      </c>
      <c r="O69" s="1" t="s">
        <v>139</v>
      </c>
      <c r="P69" s="1" t="s">
        <v>1371</v>
      </c>
      <c r="Q69" s="1" t="s">
        <v>119</v>
      </c>
      <c r="R69" s="1" t="s">
        <v>119</v>
      </c>
      <c r="S69" s="1" t="s">
        <v>688</v>
      </c>
      <c r="T69" s="1">
        <v>1</v>
      </c>
    </row>
    <row r="70" spans="1:20" x14ac:dyDescent="0.35">
      <c r="A70" s="1" t="s">
        <v>19</v>
      </c>
      <c r="B70" s="1" t="s">
        <v>2823</v>
      </c>
      <c r="C70" s="1" t="s">
        <v>3811</v>
      </c>
      <c r="D70" s="1" t="s">
        <v>22</v>
      </c>
      <c r="E70" s="1" t="s">
        <v>3812</v>
      </c>
      <c r="F70" s="1" t="b">
        <v>0</v>
      </c>
      <c r="G70" s="1"/>
      <c r="H70" s="1"/>
      <c r="I70" s="1" t="s">
        <v>3712</v>
      </c>
      <c r="J70" s="1" t="s">
        <v>3813</v>
      </c>
      <c r="K70" s="1" t="b">
        <v>0</v>
      </c>
      <c r="L70" s="1" t="s">
        <v>3814</v>
      </c>
      <c r="M70" s="1">
        <v>3</v>
      </c>
      <c r="N70" s="1">
        <v>24</v>
      </c>
      <c r="O70" s="1" t="s">
        <v>139</v>
      </c>
      <c r="P70" s="1" t="s">
        <v>1371</v>
      </c>
      <c r="Q70" s="1" t="s">
        <v>119</v>
      </c>
      <c r="R70" s="1" t="s">
        <v>119</v>
      </c>
      <c r="S70" s="1" t="s">
        <v>688</v>
      </c>
      <c r="T70" s="1">
        <v>1</v>
      </c>
    </row>
    <row r="71" spans="1:20" x14ac:dyDescent="0.35">
      <c r="A71" s="1" t="s">
        <v>19</v>
      </c>
      <c r="B71" s="1" t="s">
        <v>2823</v>
      </c>
      <c r="C71" s="1" t="s">
        <v>3811</v>
      </c>
      <c r="D71" s="1" t="s">
        <v>22</v>
      </c>
      <c r="E71" s="1" t="s">
        <v>3812</v>
      </c>
      <c r="F71" s="1" t="b">
        <v>0</v>
      </c>
      <c r="G71" s="1"/>
      <c r="H71" s="1"/>
      <c r="I71" s="1" t="s">
        <v>3712</v>
      </c>
      <c r="J71" s="1" t="s">
        <v>3815</v>
      </c>
      <c r="K71" s="1" t="b">
        <v>0</v>
      </c>
      <c r="L71" s="1" t="s">
        <v>3816</v>
      </c>
      <c r="M71" s="1">
        <v>0</v>
      </c>
      <c r="N71" s="1">
        <v>11</v>
      </c>
      <c r="O71" s="1" t="s">
        <v>139</v>
      </c>
      <c r="P71" s="1" t="s">
        <v>1371</v>
      </c>
      <c r="Q71" s="1" t="s">
        <v>3776</v>
      </c>
      <c r="R71" s="1" t="s">
        <v>119</v>
      </c>
      <c r="S71" s="1" t="s">
        <v>688</v>
      </c>
      <c r="T71" s="1">
        <v>0</v>
      </c>
    </row>
    <row r="72" spans="1:20" x14ac:dyDescent="0.35">
      <c r="A72" s="1" t="s">
        <v>19</v>
      </c>
      <c r="B72" s="1" t="s">
        <v>2823</v>
      </c>
      <c r="C72" s="1" t="s">
        <v>3811</v>
      </c>
      <c r="D72" s="1" t="s">
        <v>22</v>
      </c>
      <c r="E72" s="1" t="s">
        <v>3812</v>
      </c>
      <c r="F72" s="1" t="b">
        <v>0</v>
      </c>
      <c r="G72" s="1"/>
      <c r="H72" s="1"/>
      <c r="I72" s="1" t="s">
        <v>3712</v>
      </c>
      <c r="J72" s="1" t="s">
        <v>3817</v>
      </c>
      <c r="K72" s="1" t="b">
        <v>0</v>
      </c>
      <c r="L72" s="1" t="s">
        <v>3818</v>
      </c>
      <c r="M72" s="1">
        <v>0</v>
      </c>
      <c r="N72" s="1">
        <v>11</v>
      </c>
      <c r="O72" s="1" t="s">
        <v>139</v>
      </c>
      <c r="P72" s="1" t="s">
        <v>1371</v>
      </c>
      <c r="Q72" s="1" t="s">
        <v>3776</v>
      </c>
      <c r="R72" s="1" t="s">
        <v>119</v>
      </c>
      <c r="S72" s="1" t="s">
        <v>688</v>
      </c>
      <c r="T72" s="1">
        <v>0</v>
      </c>
    </row>
    <row r="73" spans="1:20" x14ac:dyDescent="0.35">
      <c r="A73" s="1" t="s">
        <v>19</v>
      </c>
      <c r="B73" s="1" t="s">
        <v>2823</v>
      </c>
      <c r="C73" s="1" t="s">
        <v>3811</v>
      </c>
      <c r="D73" s="1" t="s">
        <v>22</v>
      </c>
      <c r="E73" s="1" t="s">
        <v>3812</v>
      </c>
      <c r="F73" s="1" t="b">
        <v>0</v>
      </c>
      <c r="G73" s="1"/>
      <c r="H73" s="1"/>
      <c r="I73" s="1" t="s">
        <v>3712</v>
      </c>
      <c r="J73" s="1" t="s">
        <v>3819</v>
      </c>
      <c r="K73" s="1" t="b">
        <v>0</v>
      </c>
      <c r="L73" s="1" t="s">
        <v>3820</v>
      </c>
      <c r="M73" s="1">
        <v>0</v>
      </c>
      <c r="N73" s="1">
        <v>11</v>
      </c>
      <c r="O73" s="1" t="s">
        <v>139</v>
      </c>
      <c r="P73" s="1" t="s">
        <v>1371</v>
      </c>
      <c r="Q73" s="1" t="s">
        <v>3758</v>
      </c>
      <c r="R73" s="1" t="s">
        <v>3659</v>
      </c>
      <c r="S73" s="1" t="s">
        <v>688</v>
      </c>
      <c r="T73" s="1">
        <v>0</v>
      </c>
    </row>
    <row r="74" spans="1:20" x14ac:dyDescent="0.35">
      <c r="A74" s="1" t="s">
        <v>19</v>
      </c>
      <c r="B74" s="1" t="s">
        <v>2823</v>
      </c>
      <c r="C74" s="1" t="s">
        <v>3811</v>
      </c>
      <c r="D74" s="1" t="s">
        <v>22</v>
      </c>
      <c r="E74" s="1" t="s">
        <v>3812</v>
      </c>
      <c r="F74" s="1" t="b">
        <v>0</v>
      </c>
      <c r="G74" s="1"/>
      <c r="H74" s="1"/>
      <c r="I74" s="1" t="s">
        <v>3712</v>
      </c>
      <c r="J74" s="1" t="s">
        <v>3821</v>
      </c>
      <c r="K74" s="1" t="b">
        <v>0</v>
      </c>
      <c r="L74" s="1" t="s">
        <v>3822</v>
      </c>
      <c r="M74" s="1">
        <v>0</v>
      </c>
      <c r="N74" s="1">
        <v>11</v>
      </c>
      <c r="O74" s="1" t="s">
        <v>139</v>
      </c>
      <c r="P74" s="1" t="s">
        <v>1371</v>
      </c>
      <c r="Q74" s="1" t="s">
        <v>3823</v>
      </c>
      <c r="R74" s="1" t="s">
        <v>3659</v>
      </c>
      <c r="S74" s="1" t="s">
        <v>688</v>
      </c>
      <c r="T74" s="1">
        <v>0</v>
      </c>
    </row>
    <row r="75" spans="1:20" x14ac:dyDescent="0.35">
      <c r="A75" s="1" t="s">
        <v>19</v>
      </c>
      <c r="B75" s="1" t="s">
        <v>2823</v>
      </c>
      <c r="C75" s="1" t="s">
        <v>3811</v>
      </c>
      <c r="D75" s="1" t="s">
        <v>22</v>
      </c>
      <c r="E75" s="1" t="s">
        <v>3812</v>
      </c>
      <c r="F75" s="1" t="b">
        <v>0</v>
      </c>
      <c r="G75" s="1"/>
      <c r="H75" s="1"/>
      <c r="I75" s="1" t="s">
        <v>3712</v>
      </c>
      <c r="J75" s="1" t="s">
        <v>3824</v>
      </c>
      <c r="K75" s="1" t="b">
        <v>0</v>
      </c>
      <c r="L75" s="1" t="s">
        <v>3825</v>
      </c>
      <c r="M75" s="1">
        <v>0</v>
      </c>
      <c r="N75" s="1">
        <v>11</v>
      </c>
      <c r="O75" s="1" t="s">
        <v>139</v>
      </c>
      <c r="P75" s="1" t="s">
        <v>1371</v>
      </c>
      <c r="Q75" s="1" t="s">
        <v>3758</v>
      </c>
      <c r="R75" s="1" t="s">
        <v>119</v>
      </c>
      <c r="S75" s="1" t="s">
        <v>688</v>
      </c>
      <c r="T75" s="1">
        <v>0</v>
      </c>
    </row>
    <row r="76" spans="1:20" x14ac:dyDescent="0.35">
      <c r="A76" s="1" t="s">
        <v>19</v>
      </c>
      <c r="B76" s="1" t="s">
        <v>2823</v>
      </c>
      <c r="C76" s="1" t="s">
        <v>3811</v>
      </c>
      <c r="D76" s="1" t="s">
        <v>22</v>
      </c>
      <c r="E76" s="1" t="s">
        <v>3812</v>
      </c>
      <c r="F76" s="1" t="b">
        <v>0</v>
      </c>
      <c r="G76" s="1"/>
      <c r="H76" s="1"/>
      <c r="I76" s="1" t="s">
        <v>3712</v>
      </c>
      <c r="J76" s="1" t="s">
        <v>3826</v>
      </c>
      <c r="K76" s="1" t="b">
        <v>0</v>
      </c>
      <c r="L76" s="1" t="s">
        <v>3827</v>
      </c>
      <c r="M76" s="1">
        <v>0</v>
      </c>
      <c r="N76" s="1">
        <v>11</v>
      </c>
      <c r="O76" s="1" t="s">
        <v>139</v>
      </c>
      <c r="P76" s="1" t="s">
        <v>1371</v>
      </c>
      <c r="Q76" s="1" t="s">
        <v>3776</v>
      </c>
      <c r="R76" s="1" t="s">
        <v>3659</v>
      </c>
      <c r="S76" s="1" t="s">
        <v>688</v>
      </c>
      <c r="T76" s="1">
        <v>0</v>
      </c>
    </row>
    <row r="77" spans="1:20" x14ac:dyDescent="0.35">
      <c r="A77" s="1" t="s">
        <v>19</v>
      </c>
      <c r="B77" s="1" t="s">
        <v>2823</v>
      </c>
      <c r="C77" s="1" t="s">
        <v>3811</v>
      </c>
      <c r="D77" s="1" t="s">
        <v>22</v>
      </c>
      <c r="E77" s="1" t="s">
        <v>3812</v>
      </c>
      <c r="F77" s="1" t="b">
        <v>0</v>
      </c>
      <c r="G77" s="1"/>
      <c r="H77" s="1"/>
      <c r="I77" s="1" t="s">
        <v>3712</v>
      </c>
      <c r="J77" s="1" t="s">
        <v>3828</v>
      </c>
      <c r="K77" s="1" t="b">
        <v>0</v>
      </c>
      <c r="L77" s="1" t="s">
        <v>3829</v>
      </c>
      <c r="M77" s="1">
        <v>0</v>
      </c>
      <c r="N77" s="1">
        <v>11</v>
      </c>
      <c r="O77" s="1" t="s">
        <v>139</v>
      </c>
      <c r="P77" s="1" t="s">
        <v>1371</v>
      </c>
      <c r="Q77" s="1" t="s">
        <v>3758</v>
      </c>
      <c r="R77" s="1" t="s">
        <v>119</v>
      </c>
      <c r="S77" s="1" t="s">
        <v>688</v>
      </c>
      <c r="T77" s="1">
        <v>0</v>
      </c>
    </row>
    <row r="78" spans="1:20" x14ac:dyDescent="0.35">
      <c r="A78" s="1" t="s">
        <v>19</v>
      </c>
      <c r="B78" s="1" t="s">
        <v>2823</v>
      </c>
      <c r="C78" s="1" t="s">
        <v>3811</v>
      </c>
      <c r="D78" s="1" t="s">
        <v>22</v>
      </c>
      <c r="E78" s="1" t="s">
        <v>3812</v>
      </c>
      <c r="F78" s="1" t="b">
        <v>0</v>
      </c>
      <c r="G78" s="1"/>
      <c r="H78" s="1"/>
      <c r="I78" s="1" t="s">
        <v>3712</v>
      </c>
      <c r="J78" s="1" t="s">
        <v>3830</v>
      </c>
      <c r="K78" s="1" t="b">
        <v>0</v>
      </c>
      <c r="L78" s="1" t="s">
        <v>3831</v>
      </c>
      <c r="M78" s="1">
        <v>0</v>
      </c>
      <c r="N78" s="1">
        <v>11</v>
      </c>
      <c r="O78" s="1" t="s">
        <v>139</v>
      </c>
      <c r="P78" s="1" t="s">
        <v>1371</v>
      </c>
      <c r="Q78" s="1" t="s">
        <v>3758</v>
      </c>
      <c r="R78" s="1" t="s">
        <v>119</v>
      </c>
      <c r="S78" s="1" t="s">
        <v>688</v>
      </c>
      <c r="T78" s="1">
        <v>0</v>
      </c>
    </row>
    <row r="79" spans="1:20" x14ac:dyDescent="0.35">
      <c r="A79" s="1" t="s">
        <v>19</v>
      </c>
      <c r="B79" s="1" t="s">
        <v>2823</v>
      </c>
      <c r="C79" s="1" t="s">
        <v>3811</v>
      </c>
      <c r="D79" s="1" t="s">
        <v>22</v>
      </c>
      <c r="E79" s="1" t="s">
        <v>3812</v>
      </c>
      <c r="F79" s="1" t="b">
        <v>0</v>
      </c>
      <c r="G79" s="1"/>
      <c r="H79" s="1"/>
      <c r="I79" s="1" t="s">
        <v>3712</v>
      </c>
      <c r="J79" s="1" t="s">
        <v>3832</v>
      </c>
      <c r="K79" s="1" t="b">
        <v>0</v>
      </c>
      <c r="L79" s="1" t="s">
        <v>3833</v>
      </c>
      <c r="M79" s="1">
        <v>0</v>
      </c>
      <c r="N79" s="1">
        <v>11</v>
      </c>
      <c r="O79" s="1" t="s">
        <v>139</v>
      </c>
      <c r="P79" s="1" t="s">
        <v>1371</v>
      </c>
      <c r="Q79" s="1" t="s">
        <v>3758</v>
      </c>
      <c r="R79" s="1" t="s">
        <v>119</v>
      </c>
      <c r="S79" s="1" t="s">
        <v>688</v>
      </c>
      <c r="T79" s="1">
        <v>0</v>
      </c>
    </row>
    <row r="80" spans="1:20" x14ac:dyDescent="0.35">
      <c r="A80" s="1" t="s">
        <v>19</v>
      </c>
      <c r="B80" s="1" t="s">
        <v>2823</v>
      </c>
      <c r="C80" s="1" t="s">
        <v>3811</v>
      </c>
      <c r="D80" s="1" t="s">
        <v>22</v>
      </c>
      <c r="E80" s="1" t="s">
        <v>3812</v>
      </c>
      <c r="F80" s="1" t="b">
        <v>0</v>
      </c>
      <c r="G80" s="1"/>
      <c r="H80" s="1"/>
      <c r="I80" s="1" t="s">
        <v>3712</v>
      </c>
      <c r="J80" s="1" t="s">
        <v>3834</v>
      </c>
      <c r="K80" s="1" t="b">
        <v>0</v>
      </c>
      <c r="L80" s="1" t="s">
        <v>3835</v>
      </c>
      <c r="M80" s="1">
        <v>0</v>
      </c>
      <c r="N80" s="1">
        <v>11</v>
      </c>
      <c r="O80" s="1" t="s">
        <v>139</v>
      </c>
      <c r="P80" s="1" t="s">
        <v>1371</v>
      </c>
      <c r="Q80" s="1" t="s">
        <v>3758</v>
      </c>
      <c r="R80" s="1" t="s">
        <v>119</v>
      </c>
      <c r="S80" s="1" t="s">
        <v>688</v>
      </c>
      <c r="T80" s="1">
        <v>0</v>
      </c>
    </row>
    <row r="81" spans="1:20" x14ac:dyDescent="0.35">
      <c r="A81" s="1" t="s">
        <v>19</v>
      </c>
      <c r="B81" s="1" t="s">
        <v>2823</v>
      </c>
      <c r="C81" s="1" t="s">
        <v>3811</v>
      </c>
      <c r="D81" s="1" t="s">
        <v>22</v>
      </c>
      <c r="E81" s="1" t="s">
        <v>3812</v>
      </c>
      <c r="F81" s="1" t="b">
        <v>0</v>
      </c>
      <c r="G81" s="1"/>
      <c r="H81" s="1"/>
      <c r="I81" s="1" t="s">
        <v>3712</v>
      </c>
      <c r="J81" s="1" t="s">
        <v>3836</v>
      </c>
      <c r="K81" s="1" t="b">
        <v>0</v>
      </c>
      <c r="L81" s="1" t="s">
        <v>3837</v>
      </c>
      <c r="M81" s="1">
        <v>0</v>
      </c>
      <c r="N81" s="1">
        <v>59</v>
      </c>
      <c r="O81" s="1" t="s">
        <v>139</v>
      </c>
      <c r="P81" s="1" t="s">
        <v>1371</v>
      </c>
      <c r="Q81" s="1" t="s">
        <v>3758</v>
      </c>
      <c r="R81" s="1" t="s">
        <v>119</v>
      </c>
      <c r="S81" s="1" t="s">
        <v>688</v>
      </c>
      <c r="T81" s="1">
        <v>0</v>
      </c>
    </row>
    <row r="82" spans="1:20" x14ac:dyDescent="0.35">
      <c r="A82" s="1" t="s">
        <v>40</v>
      </c>
      <c r="B82" s="1" t="s">
        <v>3838</v>
      </c>
      <c r="C82" s="1" t="s">
        <v>3839</v>
      </c>
      <c r="D82" s="1" t="s">
        <v>3091</v>
      </c>
      <c r="E82" s="1" t="s">
        <v>3840</v>
      </c>
      <c r="F82" s="1" t="b">
        <v>0</v>
      </c>
      <c r="G82" s="1"/>
      <c r="H82" s="1"/>
      <c r="I82" s="1" t="s">
        <v>3712</v>
      </c>
      <c r="J82" s="1" t="s">
        <v>1217</v>
      </c>
      <c r="K82" s="1" t="b">
        <v>0</v>
      </c>
      <c r="L82" s="1" t="s">
        <v>3841</v>
      </c>
      <c r="M82" s="1">
        <v>0</v>
      </c>
      <c r="N82" s="1">
        <v>251</v>
      </c>
      <c r="O82" s="1" t="s">
        <v>139</v>
      </c>
      <c r="P82" s="1" t="s">
        <v>1371</v>
      </c>
      <c r="Q82" s="1" t="s">
        <v>119</v>
      </c>
      <c r="R82" s="1" t="s">
        <v>119</v>
      </c>
      <c r="S82" s="1" t="s">
        <v>688</v>
      </c>
      <c r="T82" s="1">
        <v>1</v>
      </c>
    </row>
    <row r="83" spans="1:20" x14ac:dyDescent="0.35">
      <c r="A83" s="1" t="s">
        <v>40</v>
      </c>
      <c r="B83" s="1" t="s">
        <v>3838</v>
      </c>
      <c r="C83" s="1" t="s">
        <v>3839</v>
      </c>
      <c r="D83" s="1" t="s">
        <v>3091</v>
      </c>
      <c r="E83" s="1" t="s">
        <v>3840</v>
      </c>
      <c r="F83" s="1" t="b">
        <v>0</v>
      </c>
      <c r="G83" s="1"/>
      <c r="H83" s="1"/>
      <c r="I83" s="1" t="s">
        <v>3712</v>
      </c>
      <c r="J83" s="1" t="s">
        <v>1338</v>
      </c>
      <c r="K83" s="1" t="b">
        <v>0</v>
      </c>
      <c r="L83" s="1" t="s">
        <v>3842</v>
      </c>
      <c r="M83" s="1">
        <v>0</v>
      </c>
      <c r="N83" s="1">
        <v>11</v>
      </c>
      <c r="O83" s="1" t="s">
        <v>139</v>
      </c>
      <c r="P83" s="1" t="s">
        <v>1371</v>
      </c>
      <c r="Q83" s="1" t="s">
        <v>119</v>
      </c>
      <c r="R83" s="1" t="s">
        <v>119</v>
      </c>
      <c r="S83" s="1" t="s">
        <v>688</v>
      </c>
      <c r="T83" s="1">
        <v>0</v>
      </c>
    </row>
    <row r="84" spans="1:20" x14ac:dyDescent="0.35">
      <c r="A84" s="1" t="s">
        <v>40</v>
      </c>
      <c r="B84" s="1" t="s">
        <v>3838</v>
      </c>
      <c r="C84" s="1" t="s">
        <v>3839</v>
      </c>
      <c r="D84" s="1" t="s">
        <v>3091</v>
      </c>
      <c r="E84" s="1" t="s">
        <v>3840</v>
      </c>
      <c r="F84" s="1" t="b">
        <v>0</v>
      </c>
      <c r="G84" s="1"/>
      <c r="H84" s="1"/>
      <c r="I84" s="1" t="s">
        <v>3712</v>
      </c>
      <c r="J84" s="1" t="s">
        <v>3843</v>
      </c>
      <c r="K84" s="1" t="b">
        <v>0</v>
      </c>
      <c r="L84" s="1" t="s">
        <v>3844</v>
      </c>
      <c r="M84" s="1">
        <v>0</v>
      </c>
      <c r="N84" s="1">
        <v>27</v>
      </c>
      <c r="O84" s="1" t="s">
        <v>139</v>
      </c>
      <c r="P84" s="1" t="s">
        <v>1371</v>
      </c>
      <c r="Q84" s="1" t="s">
        <v>119</v>
      </c>
      <c r="R84" s="1" t="s">
        <v>119</v>
      </c>
      <c r="S84" s="1" t="s">
        <v>688</v>
      </c>
      <c r="T84" s="1">
        <v>0</v>
      </c>
    </row>
    <row r="85" spans="1:20" x14ac:dyDescent="0.35">
      <c r="A85" s="1" t="s">
        <v>40</v>
      </c>
      <c r="B85" s="1" t="s">
        <v>3838</v>
      </c>
      <c r="C85" s="1" t="s">
        <v>3839</v>
      </c>
      <c r="D85" s="1" t="s">
        <v>3091</v>
      </c>
      <c r="E85" s="1" t="s">
        <v>3840</v>
      </c>
      <c r="F85" s="1" t="b">
        <v>0</v>
      </c>
      <c r="G85" s="1"/>
      <c r="H85" s="1"/>
      <c r="I85" s="1" t="s">
        <v>3712</v>
      </c>
      <c r="J85" s="1" t="s">
        <v>3845</v>
      </c>
      <c r="K85" s="1" t="b">
        <v>0</v>
      </c>
      <c r="L85" s="1" t="s">
        <v>3846</v>
      </c>
      <c r="M85" s="1">
        <v>0</v>
      </c>
      <c r="N85" s="1">
        <v>11</v>
      </c>
      <c r="O85" s="1" t="s">
        <v>139</v>
      </c>
      <c r="P85" s="1" t="s">
        <v>1371</v>
      </c>
      <c r="Q85" s="1" t="s">
        <v>119</v>
      </c>
      <c r="R85" s="1" t="s">
        <v>119</v>
      </c>
      <c r="S85" s="1" t="s">
        <v>688</v>
      </c>
      <c r="T85" s="1">
        <v>0</v>
      </c>
    </row>
    <row r="86" spans="1:20" x14ac:dyDescent="0.35">
      <c r="A86" s="1" t="s">
        <v>40</v>
      </c>
      <c r="B86" s="1" t="s">
        <v>3838</v>
      </c>
      <c r="C86" s="1" t="s">
        <v>3839</v>
      </c>
      <c r="D86" s="1" t="s">
        <v>3091</v>
      </c>
      <c r="E86" s="1" t="s">
        <v>3840</v>
      </c>
      <c r="F86" s="1" t="b">
        <v>0</v>
      </c>
      <c r="G86" s="1"/>
      <c r="H86" s="1"/>
      <c r="I86" s="1" t="s">
        <v>3712</v>
      </c>
      <c r="J86" s="1" t="s">
        <v>3847</v>
      </c>
      <c r="K86" s="1" t="b">
        <v>0</v>
      </c>
      <c r="L86" s="1" t="s">
        <v>3848</v>
      </c>
      <c r="M86" s="1">
        <v>0</v>
      </c>
      <c r="N86" s="1">
        <v>11</v>
      </c>
      <c r="O86" s="1" t="s">
        <v>139</v>
      </c>
      <c r="P86" s="1" t="s">
        <v>1371</v>
      </c>
      <c r="Q86" s="1" t="s">
        <v>119</v>
      </c>
      <c r="R86" s="1" t="s">
        <v>119</v>
      </c>
      <c r="S86" s="1" t="s">
        <v>688</v>
      </c>
      <c r="T86" s="1">
        <v>0</v>
      </c>
    </row>
    <row r="87" spans="1:20" x14ac:dyDescent="0.35">
      <c r="A87" s="1" t="s">
        <v>40</v>
      </c>
      <c r="B87" s="1" t="s">
        <v>3838</v>
      </c>
      <c r="C87" s="1" t="s">
        <v>3839</v>
      </c>
      <c r="D87" s="1" t="s">
        <v>3091</v>
      </c>
      <c r="E87" s="1" t="s">
        <v>3840</v>
      </c>
      <c r="F87" s="1" t="b">
        <v>0</v>
      </c>
      <c r="G87" s="1"/>
      <c r="H87" s="1"/>
      <c r="I87" s="1" t="s">
        <v>3712</v>
      </c>
      <c r="J87" s="1" t="s">
        <v>3849</v>
      </c>
      <c r="K87" s="1" t="b">
        <v>0</v>
      </c>
      <c r="L87" s="1" t="s">
        <v>3850</v>
      </c>
      <c r="M87" s="1">
        <v>0</v>
      </c>
      <c r="N87" s="1">
        <v>11</v>
      </c>
      <c r="O87" s="1" t="s">
        <v>139</v>
      </c>
      <c r="P87" s="1" t="s">
        <v>1371</v>
      </c>
      <c r="Q87" s="1" t="s">
        <v>119</v>
      </c>
      <c r="R87" s="1" t="s">
        <v>119</v>
      </c>
      <c r="S87" s="1" t="s">
        <v>688</v>
      </c>
      <c r="T87" s="1">
        <v>0</v>
      </c>
    </row>
    <row r="88" spans="1:20" x14ac:dyDescent="0.35">
      <c r="A88" s="1" t="s">
        <v>40</v>
      </c>
      <c r="B88" s="1" t="s">
        <v>3838</v>
      </c>
      <c r="C88" s="1" t="s">
        <v>3839</v>
      </c>
      <c r="D88" s="1" t="s">
        <v>3091</v>
      </c>
      <c r="E88" s="1" t="s">
        <v>3840</v>
      </c>
      <c r="F88" s="1" t="b">
        <v>0</v>
      </c>
      <c r="G88" s="1"/>
      <c r="H88" s="1"/>
      <c r="I88" s="1" t="s">
        <v>3712</v>
      </c>
      <c r="J88" s="1" t="s">
        <v>3851</v>
      </c>
      <c r="K88" s="1" t="b">
        <v>0</v>
      </c>
      <c r="L88" s="1" t="s">
        <v>3852</v>
      </c>
      <c r="M88" s="1">
        <v>0</v>
      </c>
      <c r="N88" s="1">
        <v>11</v>
      </c>
      <c r="O88" s="1" t="s">
        <v>139</v>
      </c>
      <c r="P88" s="1" t="s">
        <v>1371</v>
      </c>
      <c r="Q88" s="1" t="s">
        <v>119</v>
      </c>
      <c r="R88" s="1" t="s">
        <v>119</v>
      </c>
      <c r="S88" s="1" t="s">
        <v>688</v>
      </c>
      <c r="T88" s="1">
        <v>0</v>
      </c>
    </row>
    <row r="89" spans="1:20" x14ac:dyDescent="0.35">
      <c r="A89" s="1" t="s">
        <v>40</v>
      </c>
      <c r="B89" s="1" t="s">
        <v>3838</v>
      </c>
      <c r="C89" s="1" t="s">
        <v>3839</v>
      </c>
      <c r="D89" s="1" t="s">
        <v>3091</v>
      </c>
      <c r="E89" s="1" t="s">
        <v>3840</v>
      </c>
      <c r="F89" s="1" t="b">
        <v>0</v>
      </c>
      <c r="G89" s="1"/>
      <c r="H89" s="1"/>
      <c r="I89" s="1" t="s">
        <v>3712</v>
      </c>
      <c r="J89" s="1" t="s">
        <v>3853</v>
      </c>
      <c r="K89" s="1" t="b">
        <v>0</v>
      </c>
      <c r="L89" s="1" t="s">
        <v>3854</v>
      </c>
      <c r="M89" s="1">
        <v>0</v>
      </c>
      <c r="N89" s="1">
        <v>11</v>
      </c>
      <c r="O89" s="1" t="s">
        <v>139</v>
      </c>
      <c r="P89" s="1" t="s">
        <v>1371</v>
      </c>
      <c r="Q89" s="1" t="s">
        <v>119</v>
      </c>
      <c r="R89" s="1" t="s">
        <v>119</v>
      </c>
      <c r="S89" s="1" t="s">
        <v>688</v>
      </c>
      <c r="T89" s="1">
        <v>0</v>
      </c>
    </row>
    <row r="90" spans="1:20" x14ac:dyDescent="0.35">
      <c r="A90" s="1" t="s">
        <v>40</v>
      </c>
      <c r="B90" s="1" t="s">
        <v>3838</v>
      </c>
      <c r="C90" s="1" t="s">
        <v>3839</v>
      </c>
      <c r="D90" s="1" t="s">
        <v>3091</v>
      </c>
      <c r="E90" s="1" t="s">
        <v>3840</v>
      </c>
      <c r="F90" s="1" t="b">
        <v>0</v>
      </c>
      <c r="G90" s="1"/>
      <c r="H90" s="1"/>
      <c r="I90" s="1" t="s">
        <v>3712</v>
      </c>
      <c r="J90" s="1" t="s">
        <v>1242</v>
      </c>
      <c r="K90" s="1" t="b">
        <v>0</v>
      </c>
      <c r="L90" s="1" t="s">
        <v>3855</v>
      </c>
      <c r="M90" s="1">
        <v>0</v>
      </c>
      <c r="N90" s="1">
        <v>27</v>
      </c>
      <c r="O90" s="1" t="s">
        <v>139</v>
      </c>
      <c r="P90" s="1" t="s">
        <v>1371</v>
      </c>
      <c r="Q90" s="1" t="s">
        <v>119</v>
      </c>
      <c r="R90" s="1" t="s">
        <v>119</v>
      </c>
      <c r="S90" s="1" t="s">
        <v>688</v>
      </c>
      <c r="T90" s="1">
        <v>0</v>
      </c>
    </row>
    <row r="91" spans="1:20" x14ac:dyDescent="0.35">
      <c r="A91" s="1" t="s">
        <v>40</v>
      </c>
      <c r="B91" s="1" t="s">
        <v>3838</v>
      </c>
      <c r="C91" s="1" t="s">
        <v>3839</v>
      </c>
      <c r="D91" s="1" t="s">
        <v>3091</v>
      </c>
      <c r="E91" s="1" t="s">
        <v>3840</v>
      </c>
      <c r="F91" s="1" t="b">
        <v>0</v>
      </c>
      <c r="G91" s="1"/>
      <c r="H91" s="1"/>
      <c r="I91" s="1" t="s">
        <v>3712</v>
      </c>
      <c r="J91" s="1" t="s">
        <v>1095</v>
      </c>
      <c r="K91" s="1" t="b">
        <v>0</v>
      </c>
      <c r="L91" s="1" t="s">
        <v>3856</v>
      </c>
      <c r="M91" s="1">
        <v>0</v>
      </c>
      <c r="N91" s="1">
        <v>27</v>
      </c>
      <c r="O91" s="1" t="s">
        <v>139</v>
      </c>
      <c r="P91" s="1" t="s">
        <v>1371</v>
      </c>
      <c r="Q91" s="1" t="s">
        <v>119</v>
      </c>
      <c r="R91" s="1" t="s">
        <v>119</v>
      </c>
      <c r="S91" s="1" t="s">
        <v>688</v>
      </c>
      <c r="T91" s="1">
        <v>0</v>
      </c>
    </row>
    <row r="92" spans="1:20" x14ac:dyDescent="0.35">
      <c r="A92" s="1" t="s">
        <v>40</v>
      </c>
      <c r="B92" s="1" t="s">
        <v>3838</v>
      </c>
      <c r="C92" s="1" t="s">
        <v>3839</v>
      </c>
      <c r="D92" s="1" t="s">
        <v>3091</v>
      </c>
      <c r="E92" s="1" t="s">
        <v>3840</v>
      </c>
      <c r="F92" s="1" t="b">
        <v>0</v>
      </c>
      <c r="G92" s="1"/>
      <c r="H92" s="1"/>
      <c r="I92" s="1" t="s">
        <v>3712</v>
      </c>
      <c r="J92" s="1" t="s">
        <v>1103</v>
      </c>
      <c r="K92" s="1" t="b">
        <v>0</v>
      </c>
      <c r="L92" s="1" t="s">
        <v>3857</v>
      </c>
      <c r="M92" s="1">
        <v>0</v>
      </c>
      <c r="N92" s="1">
        <v>27</v>
      </c>
      <c r="O92" s="1" t="s">
        <v>139</v>
      </c>
      <c r="P92" s="1" t="s">
        <v>1371</v>
      </c>
      <c r="Q92" s="1" t="s">
        <v>119</v>
      </c>
      <c r="R92" s="1" t="s">
        <v>119</v>
      </c>
      <c r="S92" s="1" t="s">
        <v>688</v>
      </c>
      <c r="T92" s="1">
        <v>0</v>
      </c>
    </row>
    <row r="93" spans="1:20" x14ac:dyDescent="0.35">
      <c r="A93" s="1" t="s">
        <v>40</v>
      </c>
      <c r="B93" s="1" t="s">
        <v>3838</v>
      </c>
      <c r="C93" s="1" t="s">
        <v>3839</v>
      </c>
      <c r="D93" s="1" t="s">
        <v>3091</v>
      </c>
      <c r="E93" s="1" t="s">
        <v>3840</v>
      </c>
      <c r="F93" s="1" t="b">
        <v>0</v>
      </c>
      <c r="G93" s="1"/>
      <c r="H93" s="1"/>
      <c r="I93" s="1" t="s">
        <v>3712</v>
      </c>
      <c r="J93" s="1" t="s">
        <v>3858</v>
      </c>
      <c r="K93" s="1" t="b">
        <v>0</v>
      </c>
      <c r="L93" s="1" t="s">
        <v>3859</v>
      </c>
      <c r="M93" s="1">
        <v>0</v>
      </c>
      <c r="N93" s="1">
        <v>59</v>
      </c>
      <c r="O93" s="1" t="s">
        <v>139</v>
      </c>
      <c r="P93" s="1" t="s">
        <v>1371</v>
      </c>
      <c r="Q93" s="1" t="s">
        <v>119</v>
      </c>
      <c r="R93" s="1" t="s">
        <v>119</v>
      </c>
      <c r="S93" s="1" t="s">
        <v>688</v>
      </c>
      <c r="T93" s="1">
        <v>0</v>
      </c>
    </row>
    <row r="94" spans="1:20" x14ac:dyDescent="0.35">
      <c r="A94" s="1" t="s">
        <v>40</v>
      </c>
      <c r="B94" s="1" t="s">
        <v>3838</v>
      </c>
      <c r="C94" s="1" t="s">
        <v>3839</v>
      </c>
      <c r="D94" s="1" t="s">
        <v>3091</v>
      </c>
      <c r="E94" s="1" t="s">
        <v>3840</v>
      </c>
      <c r="F94" s="1" t="b">
        <v>0</v>
      </c>
      <c r="G94" s="1"/>
      <c r="H94" s="1"/>
      <c r="I94" s="1" t="s">
        <v>3712</v>
      </c>
      <c r="J94" s="1" t="s">
        <v>3860</v>
      </c>
      <c r="K94" s="1" t="b">
        <v>0</v>
      </c>
      <c r="L94" s="1" t="s">
        <v>3861</v>
      </c>
      <c r="M94" s="1">
        <v>0</v>
      </c>
      <c r="N94" s="1">
        <v>27</v>
      </c>
      <c r="O94" s="1" t="s">
        <v>139</v>
      </c>
      <c r="P94" s="1" t="s">
        <v>1371</v>
      </c>
      <c r="Q94" s="1" t="s">
        <v>119</v>
      </c>
      <c r="R94" s="1" t="s">
        <v>119</v>
      </c>
      <c r="S94" s="1" t="s">
        <v>688</v>
      </c>
      <c r="T94" s="1">
        <v>0</v>
      </c>
    </row>
    <row r="95" spans="1:20" x14ac:dyDescent="0.35">
      <c r="A95" s="1" t="s">
        <v>40</v>
      </c>
      <c r="B95" s="1" t="s">
        <v>3838</v>
      </c>
      <c r="C95" s="1" t="s">
        <v>3839</v>
      </c>
      <c r="D95" s="1" t="s">
        <v>3091</v>
      </c>
      <c r="E95" s="1" t="s">
        <v>3840</v>
      </c>
      <c r="F95" s="1" t="b">
        <v>0</v>
      </c>
      <c r="G95" s="1"/>
      <c r="H95" s="1"/>
      <c r="I95" s="1" t="s">
        <v>3712</v>
      </c>
      <c r="J95" s="1" t="s">
        <v>3862</v>
      </c>
      <c r="K95" s="1" t="b">
        <v>0</v>
      </c>
      <c r="L95" s="1" t="s">
        <v>3863</v>
      </c>
      <c r="M95" s="1">
        <v>0</v>
      </c>
      <c r="N95" s="1">
        <v>27</v>
      </c>
      <c r="O95" s="1" t="s">
        <v>139</v>
      </c>
      <c r="P95" s="1" t="s">
        <v>1371</v>
      </c>
      <c r="Q95" s="1" t="s">
        <v>119</v>
      </c>
      <c r="R95" s="1" t="s">
        <v>119</v>
      </c>
      <c r="S95" s="1" t="s">
        <v>688</v>
      </c>
      <c r="T95" s="1">
        <v>0</v>
      </c>
    </row>
    <row r="96" spans="1:20" x14ac:dyDescent="0.35">
      <c r="A96" s="1" t="s">
        <v>40</v>
      </c>
      <c r="B96" s="1" t="s">
        <v>3838</v>
      </c>
      <c r="C96" s="1" t="s">
        <v>3839</v>
      </c>
      <c r="D96" s="1" t="s">
        <v>3091</v>
      </c>
      <c r="E96" s="1" t="s">
        <v>3840</v>
      </c>
      <c r="F96" s="1" t="b">
        <v>0</v>
      </c>
      <c r="G96" s="1"/>
      <c r="H96" s="1"/>
      <c r="I96" s="1" t="s">
        <v>3712</v>
      </c>
      <c r="J96" s="1" t="s">
        <v>3864</v>
      </c>
      <c r="K96" s="1" t="b">
        <v>0</v>
      </c>
      <c r="L96" s="1" t="s">
        <v>3865</v>
      </c>
      <c r="M96" s="1">
        <v>0</v>
      </c>
      <c r="N96" s="1">
        <v>27</v>
      </c>
      <c r="O96" s="1" t="s">
        <v>139</v>
      </c>
      <c r="P96" s="1" t="s">
        <v>1371</v>
      </c>
      <c r="Q96" s="1" t="s">
        <v>119</v>
      </c>
      <c r="R96" s="1" t="s">
        <v>119</v>
      </c>
      <c r="S96" s="1" t="s">
        <v>688</v>
      </c>
      <c r="T96" s="1">
        <v>0</v>
      </c>
    </row>
    <row r="97" spans="1:20" x14ac:dyDescent="0.35">
      <c r="A97" s="1" t="s">
        <v>40</v>
      </c>
      <c r="B97" s="1" t="s">
        <v>3838</v>
      </c>
      <c r="C97" s="1" t="s">
        <v>3839</v>
      </c>
      <c r="D97" s="1" t="s">
        <v>3091</v>
      </c>
      <c r="E97" s="1" t="s">
        <v>3840</v>
      </c>
      <c r="F97" s="1" t="b">
        <v>0</v>
      </c>
      <c r="G97" s="1"/>
      <c r="H97" s="1"/>
      <c r="I97" s="1" t="s">
        <v>3712</v>
      </c>
      <c r="J97" s="1" t="s">
        <v>2929</v>
      </c>
      <c r="K97" s="1" t="b">
        <v>0</v>
      </c>
      <c r="L97" s="1" t="s">
        <v>3866</v>
      </c>
      <c r="M97" s="1">
        <v>0</v>
      </c>
      <c r="N97" s="1">
        <v>27</v>
      </c>
      <c r="O97" s="1" t="s">
        <v>139</v>
      </c>
      <c r="P97" s="1" t="s">
        <v>1371</v>
      </c>
      <c r="Q97" s="1" t="s">
        <v>119</v>
      </c>
      <c r="R97" s="1" t="s">
        <v>119</v>
      </c>
      <c r="S97" s="1" t="s">
        <v>688</v>
      </c>
      <c r="T97" s="1">
        <v>0</v>
      </c>
    </row>
    <row r="98" spans="1:20" x14ac:dyDescent="0.35">
      <c r="A98" s="1" t="s">
        <v>40</v>
      </c>
      <c r="B98" s="1" t="s">
        <v>3838</v>
      </c>
      <c r="C98" s="1" t="s">
        <v>3839</v>
      </c>
      <c r="D98" s="1" t="s">
        <v>3091</v>
      </c>
      <c r="E98" s="1" t="s">
        <v>3840</v>
      </c>
      <c r="F98" s="1" t="b">
        <v>0</v>
      </c>
      <c r="G98" s="1"/>
      <c r="H98" s="1"/>
      <c r="I98" s="1" t="s">
        <v>3712</v>
      </c>
      <c r="J98" s="1" t="s">
        <v>3867</v>
      </c>
      <c r="K98" s="1" t="b">
        <v>0</v>
      </c>
      <c r="L98" s="1" t="s">
        <v>3868</v>
      </c>
      <c r="M98" s="1">
        <v>0</v>
      </c>
      <c r="N98" s="1">
        <v>11</v>
      </c>
      <c r="O98" s="1" t="s">
        <v>139</v>
      </c>
      <c r="P98" s="1" t="s">
        <v>1371</v>
      </c>
      <c r="Q98" s="1" t="s">
        <v>119</v>
      </c>
      <c r="R98" s="1" t="s">
        <v>119</v>
      </c>
      <c r="S98" s="1" t="s">
        <v>688</v>
      </c>
      <c r="T98" s="1">
        <v>0</v>
      </c>
    </row>
    <row r="99" spans="1:20" x14ac:dyDescent="0.35">
      <c r="A99" s="1" t="s">
        <v>40</v>
      </c>
      <c r="B99" s="1" t="s">
        <v>3838</v>
      </c>
      <c r="C99" s="1" t="s">
        <v>3839</v>
      </c>
      <c r="D99" s="1" t="s">
        <v>3091</v>
      </c>
      <c r="E99" s="1" t="s">
        <v>3840</v>
      </c>
      <c r="F99" s="1" t="b">
        <v>0</v>
      </c>
      <c r="G99" s="1"/>
      <c r="H99" s="1"/>
      <c r="I99" s="1" t="s">
        <v>3712</v>
      </c>
      <c r="J99" s="1" t="s">
        <v>46</v>
      </c>
      <c r="K99" s="1" t="b">
        <v>0</v>
      </c>
      <c r="L99" s="1" t="s">
        <v>3869</v>
      </c>
      <c r="M99" s="1">
        <v>0</v>
      </c>
      <c r="N99" s="1">
        <v>59</v>
      </c>
      <c r="O99" s="1" t="s">
        <v>139</v>
      </c>
      <c r="P99" s="1" t="s">
        <v>1371</v>
      </c>
      <c r="Q99" s="1" t="s">
        <v>119</v>
      </c>
      <c r="R99" s="1" t="s">
        <v>119</v>
      </c>
      <c r="S99" s="1" t="s">
        <v>688</v>
      </c>
      <c r="T99" s="1">
        <v>0</v>
      </c>
    </row>
    <row r="100" spans="1:20" x14ac:dyDescent="0.35">
      <c r="A100" s="1" t="s">
        <v>40</v>
      </c>
      <c r="B100" s="1" t="s">
        <v>3838</v>
      </c>
      <c r="C100" s="1" t="s">
        <v>3839</v>
      </c>
      <c r="D100" s="1" t="s">
        <v>3091</v>
      </c>
      <c r="E100" s="1" t="s">
        <v>3840</v>
      </c>
      <c r="F100" s="1" t="b">
        <v>0</v>
      </c>
      <c r="G100" s="1"/>
      <c r="H100" s="1"/>
      <c r="I100" s="1" t="s">
        <v>3712</v>
      </c>
      <c r="J100" s="1" t="s">
        <v>47</v>
      </c>
      <c r="K100" s="1" t="b">
        <v>0</v>
      </c>
      <c r="L100" s="1" t="s">
        <v>3870</v>
      </c>
      <c r="M100" s="1">
        <v>0</v>
      </c>
      <c r="N100" s="1">
        <v>59</v>
      </c>
      <c r="O100" s="1" t="s">
        <v>139</v>
      </c>
      <c r="P100" s="1" t="s">
        <v>1371</v>
      </c>
      <c r="Q100" s="1" t="s">
        <v>119</v>
      </c>
      <c r="R100" s="1" t="s">
        <v>119</v>
      </c>
      <c r="S100" s="1" t="s">
        <v>688</v>
      </c>
      <c r="T100" s="1">
        <v>0</v>
      </c>
    </row>
    <row r="101" spans="1:20" x14ac:dyDescent="0.35">
      <c r="A101" s="1" t="s">
        <v>40</v>
      </c>
      <c r="B101" s="1" t="s">
        <v>3838</v>
      </c>
      <c r="C101" s="1" t="s">
        <v>3839</v>
      </c>
      <c r="D101" s="1" t="s">
        <v>3091</v>
      </c>
      <c r="E101" s="1" t="s">
        <v>3840</v>
      </c>
      <c r="F101" s="1" t="b">
        <v>0</v>
      </c>
      <c r="G101" s="1"/>
      <c r="H101" s="1"/>
      <c r="I101" s="1" t="s">
        <v>3712</v>
      </c>
      <c r="J101" s="1" t="s">
        <v>1191</v>
      </c>
      <c r="K101" s="1" t="b">
        <v>0</v>
      </c>
      <c r="L101" s="1" t="s">
        <v>3871</v>
      </c>
      <c r="M101" s="1">
        <v>0</v>
      </c>
      <c r="N101" s="1">
        <v>27</v>
      </c>
      <c r="O101" s="1" t="s">
        <v>139</v>
      </c>
      <c r="P101" s="1" t="s">
        <v>1371</v>
      </c>
      <c r="Q101" s="1" t="s">
        <v>119</v>
      </c>
      <c r="R101" s="1" t="s">
        <v>119</v>
      </c>
      <c r="S101" s="1" t="s">
        <v>688</v>
      </c>
      <c r="T101" s="1">
        <v>0</v>
      </c>
    </row>
    <row r="102" spans="1:20" x14ac:dyDescent="0.35">
      <c r="A102" s="1" t="s">
        <v>40</v>
      </c>
      <c r="B102" s="1" t="s">
        <v>3838</v>
      </c>
      <c r="C102" s="1" t="s">
        <v>3839</v>
      </c>
      <c r="D102" s="1" t="s">
        <v>3091</v>
      </c>
      <c r="E102" s="1" t="s">
        <v>3840</v>
      </c>
      <c r="F102" s="1" t="b">
        <v>0</v>
      </c>
      <c r="G102" s="1"/>
      <c r="H102" s="1"/>
      <c r="I102" s="1" t="s">
        <v>3712</v>
      </c>
      <c r="J102" s="1" t="s">
        <v>3584</v>
      </c>
      <c r="K102" s="1" t="b">
        <v>0</v>
      </c>
      <c r="L102" s="1" t="s">
        <v>3872</v>
      </c>
      <c r="M102" s="1">
        <v>0</v>
      </c>
      <c r="N102" s="1">
        <v>251</v>
      </c>
      <c r="O102" s="1" t="s">
        <v>139</v>
      </c>
      <c r="P102" s="1" t="s">
        <v>1371</v>
      </c>
      <c r="Q102" s="1" t="s">
        <v>119</v>
      </c>
      <c r="R102" s="1" t="s">
        <v>119</v>
      </c>
      <c r="S102" s="1" t="s">
        <v>688</v>
      </c>
      <c r="T102" s="1">
        <v>0</v>
      </c>
    </row>
    <row r="103" spans="1:20" x14ac:dyDescent="0.35">
      <c r="A103" s="1" t="s">
        <v>40</v>
      </c>
      <c r="B103" s="1" t="s">
        <v>3682</v>
      </c>
      <c r="C103" s="1" t="s">
        <v>2921</v>
      </c>
      <c r="D103" s="1" t="s">
        <v>86</v>
      </c>
      <c r="E103" s="1" t="s">
        <v>3873</v>
      </c>
      <c r="F103" s="1" t="b">
        <v>0</v>
      </c>
      <c r="G103" s="1"/>
      <c r="H103" s="1"/>
      <c r="I103" s="1" t="s">
        <v>3712</v>
      </c>
      <c r="J103" s="1" t="s">
        <v>3874</v>
      </c>
      <c r="K103" s="1" t="b">
        <v>0</v>
      </c>
      <c r="L103" s="1" t="s">
        <v>3875</v>
      </c>
      <c r="M103" s="1">
        <v>1</v>
      </c>
      <c r="N103" s="1">
        <v>26</v>
      </c>
      <c r="O103" s="1" t="s">
        <v>139</v>
      </c>
      <c r="P103" s="1" t="s">
        <v>1371</v>
      </c>
      <c r="Q103" s="1" t="s">
        <v>119</v>
      </c>
      <c r="R103" s="1" t="s">
        <v>119</v>
      </c>
      <c r="S103" s="1" t="s">
        <v>3876</v>
      </c>
      <c r="T103" s="1">
        <v>1</v>
      </c>
    </row>
    <row r="104" spans="1:20" x14ac:dyDescent="0.35">
      <c r="A104" s="1" t="s">
        <v>40</v>
      </c>
      <c r="B104" s="1" t="s">
        <v>3682</v>
      </c>
      <c r="C104" s="1" t="s">
        <v>2921</v>
      </c>
      <c r="D104" s="1" t="s">
        <v>86</v>
      </c>
      <c r="E104" s="1" t="s">
        <v>3873</v>
      </c>
      <c r="F104" s="1" t="b">
        <v>0</v>
      </c>
      <c r="G104" s="1"/>
      <c r="H104" s="1"/>
      <c r="I104" s="1" t="s">
        <v>3712</v>
      </c>
      <c r="J104" s="1" t="s">
        <v>3877</v>
      </c>
      <c r="K104" s="1" t="b">
        <v>0</v>
      </c>
      <c r="L104" s="1" t="s">
        <v>3878</v>
      </c>
      <c r="M104" s="1">
        <v>0</v>
      </c>
      <c r="N104" s="1">
        <v>27</v>
      </c>
      <c r="O104" s="1" t="s">
        <v>139</v>
      </c>
      <c r="P104" s="1" t="s">
        <v>139</v>
      </c>
      <c r="Q104" s="1" t="s">
        <v>119</v>
      </c>
      <c r="R104" s="1" t="s">
        <v>119</v>
      </c>
      <c r="S104" s="1" t="s">
        <v>3879</v>
      </c>
      <c r="T104" s="1">
        <v>0</v>
      </c>
    </row>
    <row r="105" spans="1:20" x14ac:dyDescent="0.35">
      <c r="A105" s="1" t="s">
        <v>40</v>
      </c>
      <c r="B105" s="1" t="s">
        <v>3682</v>
      </c>
      <c r="C105" s="1" t="s">
        <v>2921</v>
      </c>
      <c r="D105" s="1" t="s">
        <v>86</v>
      </c>
      <c r="E105" s="1" t="s">
        <v>3873</v>
      </c>
      <c r="F105" s="1" t="b">
        <v>0</v>
      </c>
      <c r="G105" s="1"/>
      <c r="H105" s="1"/>
      <c r="I105" s="1" t="s">
        <v>3712</v>
      </c>
      <c r="J105" s="1" t="s">
        <v>2922</v>
      </c>
      <c r="K105" s="1" t="b">
        <v>0</v>
      </c>
      <c r="L105" s="1" t="s">
        <v>3880</v>
      </c>
      <c r="M105" s="1">
        <v>0</v>
      </c>
      <c r="N105" s="1">
        <v>27</v>
      </c>
      <c r="O105" s="1" t="s">
        <v>139</v>
      </c>
      <c r="P105" s="1" t="s">
        <v>1371</v>
      </c>
      <c r="Q105" s="1" t="s">
        <v>3755</v>
      </c>
      <c r="R105" s="1" t="s">
        <v>119</v>
      </c>
      <c r="S105" s="1" t="s">
        <v>3881</v>
      </c>
      <c r="T105" s="1">
        <v>0</v>
      </c>
    </row>
    <row r="106" spans="1:20" x14ac:dyDescent="0.35">
      <c r="A106" s="1" t="s">
        <v>40</v>
      </c>
      <c r="B106" s="1" t="s">
        <v>3682</v>
      </c>
      <c r="C106" s="1" t="s">
        <v>2921</v>
      </c>
      <c r="D106" s="1" t="s">
        <v>86</v>
      </c>
      <c r="E106" s="1" t="s">
        <v>3873</v>
      </c>
      <c r="F106" s="1" t="b">
        <v>0</v>
      </c>
      <c r="G106" s="1"/>
      <c r="H106" s="1"/>
      <c r="I106" s="1" t="s">
        <v>3712</v>
      </c>
      <c r="J106" s="1" t="s">
        <v>3882</v>
      </c>
      <c r="K106" s="1" t="b">
        <v>0</v>
      </c>
      <c r="L106" s="1" t="s">
        <v>3883</v>
      </c>
      <c r="M106" s="1">
        <v>3</v>
      </c>
      <c r="N106" s="1">
        <v>24</v>
      </c>
      <c r="O106" s="1" t="s">
        <v>139</v>
      </c>
      <c r="P106" s="1" t="s">
        <v>1371</v>
      </c>
      <c r="Q106" s="1" t="s">
        <v>119</v>
      </c>
      <c r="R106" s="1" t="s">
        <v>119</v>
      </c>
      <c r="S106" s="1" t="s">
        <v>3884</v>
      </c>
      <c r="T106" s="1">
        <v>0</v>
      </c>
    </row>
    <row r="107" spans="1:20" x14ac:dyDescent="0.35">
      <c r="A107" s="1" t="s">
        <v>40</v>
      </c>
      <c r="B107" s="1" t="s">
        <v>3682</v>
      </c>
      <c r="C107" s="1" t="s">
        <v>2921</v>
      </c>
      <c r="D107" s="1" t="s">
        <v>86</v>
      </c>
      <c r="E107" s="1" t="s">
        <v>3873</v>
      </c>
      <c r="F107" s="1" t="b">
        <v>0</v>
      </c>
      <c r="G107" s="1"/>
      <c r="H107" s="1"/>
      <c r="I107" s="1" t="s">
        <v>3712</v>
      </c>
      <c r="J107" s="1" t="s">
        <v>3885</v>
      </c>
      <c r="K107" s="1" t="b">
        <v>0</v>
      </c>
      <c r="L107" s="1" t="s">
        <v>3886</v>
      </c>
      <c r="M107" s="1">
        <v>1</v>
      </c>
      <c r="N107" s="1">
        <v>1018</v>
      </c>
      <c r="O107" s="1" t="s">
        <v>139</v>
      </c>
      <c r="P107" s="1" t="s">
        <v>1371</v>
      </c>
      <c r="Q107" s="1" t="s">
        <v>119</v>
      </c>
      <c r="R107" s="1" t="s">
        <v>119</v>
      </c>
      <c r="S107" s="1" t="s">
        <v>3881</v>
      </c>
      <c r="T107" s="1">
        <v>0</v>
      </c>
    </row>
    <row r="108" spans="1:20" x14ac:dyDescent="0.35">
      <c r="A108" s="1" t="s">
        <v>40</v>
      </c>
      <c r="B108" s="1" t="s">
        <v>3682</v>
      </c>
      <c r="C108" s="1" t="s">
        <v>2921</v>
      </c>
      <c r="D108" s="1" t="s">
        <v>86</v>
      </c>
      <c r="E108" s="1" t="s">
        <v>3873</v>
      </c>
      <c r="F108" s="1" t="b">
        <v>0</v>
      </c>
      <c r="G108" s="1"/>
      <c r="H108" s="1"/>
      <c r="I108" s="1" t="s">
        <v>3712</v>
      </c>
      <c r="J108" s="1" t="s">
        <v>3887</v>
      </c>
      <c r="K108" s="1" t="b">
        <v>0</v>
      </c>
      <c r="L108" s="1" t="s">
        <v>3888</v>
      </c>
      <c r="M108" s="1">
        <v>0</v>
      </c>
      <c r="N108" s="1">
        <v>27</v>
      </c>
      <c r="O108" s="1" t="s">
        <v>139</v>
      </c>
      <c r="P108" s="1" t="s">
        <v>1371</v>
      </c>
      <c r="Q108" s="1" t="s">
        <v>119</v>
      </c>
      <c r="R108" s="1" t="s">
        <v>119</v>
      </c>
      <c r="S108" s="1" t="s">
        <v>688</v>
      </c>
      <c r="T108" s="1">
        <v>0</v>
      </c>
    </row>
    <row r="109" spans="1:20" x14ac:dyDescent="0.35">
      <c r="A109" s="1" t="s">
        <v>40</v>
      </c>
      <c r="B109" s="1" t="s">
        <v>3682</v>
      </c>
      <c r="C109" s="1" t="s">
        <v>2921</v>
      </c>
      <c r="D109" s="1" t="s">
        <v>86</v>
      </c>
      <c r="E109" s="1" t="s">
        <v>3873</v>
      </c>
      <c r="F109" s="1" t="b">
        <v>0</v>
      </c>
      <c r="G109" s="1"/>
      <c r="H109" s="1"/>
      <c r="I109" s="1" t="s">
        <v>3712</v>
      </c>
      <c r="J109" s="1" t="s">
        <v>3889</v>
      </c>
      <c r="K109" s="1" t="b">
        <v>0</v>
      </c>
      <c r="L109" s="1" t="s">
        <v>3890</v>
      </c>
      <c r="M109" s="1">
        <v>0</v>
      </c>
      <c r="N109" s="1">
        <v>27</v>
      </c>
      <c r="O109" s="1" t="s">
        <v>139</v>
      </c>
      <c r="P109" s="1" t="s">
        <v>1371</v>
      </c>
      <c r="Q109" s="1" t="s">
        <v>119</v>
      </c>
      <c r="R109" s="1" t="s">
        <v>119</v>
      </c>
      <c r="S109" s="1" t="s">
        <v>688</v>
      </c>
      <c r="T109" s="1">
        <v>0</v>
      </c>
    </row>
    <row r="110" spans="1:20" x14ac:dyDescent="0.35">
      <c r="A110" s="1" t="s">
        <v>40</v>
      </c>
      <c r="B110" s="1" t="s">
        <v>3682</v>
      </c>
      <c r="C110" s="1" t="s">
        <v>2921</v>
      </c>
      <c r="D110" s="1" t="s">
        <v>86</v>
      </c>
      <c r="E110" s="1" t="s">
        <v>3873</v>
      </c>
      <c r="F110" s="1" t="b">
        <v>0</v>
      </c>
      <c r="G110" s="1"/>
      <c r="H110" s="1"/>
      <c r="I110" s="1" t="s">
        <v>3712</v>
      </c>
      <c r="J110" s="1" t="s">
        <v>3891</v>
      </c>
      <c r="K110" s="1" t="b">
        <v>0</v>
      </c>
      <c r="L110" s="1" t="s">
        <v>3892</v>
      </c>
      <c r="M110" s="1">
        <v>11</v>
      </c>
      <c r="N110" s="1">
        <v>16</v>
      </c>
      <c r="O110" s="1" t="s">
        <v>139</v>
      </c>
      <c r="P110" s="1" t="s">
        <v>1371</v>
      </c>
      <c r="Q110" s="1" t="s">
        <v>119</v>
      </c>
      <c r="R110" s="1" t="s">
        <v>119</v>
      </c>
      <c r="S110" s="1" t="s">
        <v>3893</v>
      </c>
      <c r="T110" s="1">
        <v>0</v>
      </c>
    </row>
    <row r="111" spans="1:20" x14ac:dyDescent="0.35">
      <c r="A111" s="1" t="s">
        <v>40</v>
      </c>
      <c r="B111" s="1" t="s">
        <v>3682</v>
      </c>
      <c r="C111" s="1" t="s">
        <v>2921</v>
      </c>
      <c r="D111" s="1" t="s">
        <v>86</v>
      </c>
      <c r="E111" s="1" t="s">
        <v>3873</v>
      </c>
      <c r="F111" s="1" t="b">
        <v>0</v>
      </c>
      <c r="G111" s="1"/>
      <c r="H111" s="1"/>
      <c r="I111" s="1" t="s">
        <v>3712</v>
      </c>
      <c r="J111" s="1" t="s">
        <v>3894</v>
      </c>
      <c r="K111" s="1" t="b">
        <v>0</v>
      </c>
      <c r="L111" s="1" t="s">
        <v>3895</v>
      </c>
      <c r="M111" s="1">
        <v>2</v>
      </c>
      <c r="N111" s="1">
        <v>9</v>
      </c>
      <c r="O111" s="1" t="s">
        <v>139</v>
      </c>
      <c r="P111" s="1" t="s">
        <v>1371</v>
      </c>
      <c r="Q111" s="1" t="s">
        <v>119</v>
      </c>
      <c r="R111" s="1" t="s">
        <v>119</v>
      </c>
      <c r="S111" s="1" t="s">
        <v>688</v>
      </c>
      <c r="T111" s="1">
        <v>0</v>
      </c>
    </row>
    <row r="112" spans="1:20" x14ac:dyDescent="0.35">
      <c r="A112" s="1" t="s">
        <v>40</v>
      </c>
      <c r="B112" s="1" t="s">
        <v>3682</v>
      </c>
      <c r="C112" s="1" t="s">
        <v>2921</v>
      </c>
      <c r="D112" s="1" t="s">
        <v>86</v>
      </c>
      <c r="E112" s="1" t="s">
        <v>3873</v>
      </c>
      <c r="F112" s="1" t="b">
        <v>0</v>
      </c>
      <c r="G112" s="1"/>
      <c r="H112" s="1"/>
      <c r="I112" s="1" t="s">
        <v>3712</v>
      </c>
      <c r="J112" s="1" t="s">
        <v>3896</v>
      </c>
      <c r="K112" s="1" t="b">
        <v>0</v>
      </c>
      <c r="L112" s="1" t="s">
        <v>3897</v>
      </c>
      <c r="M112" s="1">
        <v>0</v>
      </c>
      <c r="N112" s="1">
        <v>59</v>
      </c>
      <c r="O112" s="1" t="s">
        <v>139</v>
      </c>
      <c r="P112" s="1" t="s">
        <v>1371</v>
      </c>
      <c r="Q112" s="1" t="s">
        <v>3737</v>
      </c>
      <c r="R112" s="1" t="s">
        <v>119</v>
      </c>
      <c r="S112" s="1" t="s">
        <v>3898</v>
      </c>
      <c r="T112" s="1">
        <v>0</v>
      </c>
    </row>
    <row r="113" spans="1:20" x14ac:dyDescent="0.35">
      <c r="A113" s="1" t="s">
        <v>40</v>
      </c>
      <c r="B113" s="1" t="s">
        <v>3682</v>
      </c>
      <c r="C113" s="1" t="s">
        <v>2921</v>
      </c>
      <c r="D113" s="1" t="s">
        <v>86</v>
      </c>
      <c r="E113" s="1" t="s">
        <v>3873</v>
      </c>
      <c r="F113" s="1" t="b">
        <v>0</v>
      </c>
      <c r="G113" s="1"/>
      <c r="H113" s="1"/>
      <c r="I113" s="1" t="s">
        <v>3712</v>
      </c>
      <c r="J113" s="1" t="s">
        <v>3899</v>
      </c>
      <c r="K113" s="1" t="b">
        <v>0</v>
      </c>
      <c r="L113" s="1" t="s">
        <v>3900</v>
      </c>
      <c r="M113" s="1">
        <v>3</v>
      </c>
      <c r="N113" s="1">
        <v>8</v>
      </c>
      <c r="O113" s="1" t="s">
        <v>139</v>
      </c>
      <c r="P113" s="1" t="s">
        <v>1371</v>
      </c>
      <c r="Q113" s="1" t="s">
        <v>119</v>
      </c>
      <c r="R113" s="1" t="s">
        <v>119</v>
      </c>
      <c r="S113" s="1" t="s">
        <v>3898</v>
      </c>
      <c r="T113" s="1">
        <v>0</v>
      </c>
    </row>
    <row r="114" spans="1:20" x14ac:dyDescent="0.35">
      <c r="A114" s="1" t="s">
        <v>40</v>
      </c>
      <c r="B114" s="1" t="s">
        <v>3682</v>
      </c>
      <c r="C114" s="1" t="s">
        <v>2921</v>
      </c>
      <c r="D114" s="1" t="s">
        <v>86</v>
      </c>
      <c r="E114" s="1" t="s">
        <v>3873</v>
      </c>
      <c r="F114" s="1" t="b">
        <v>0</v>
      </c>
      <c r="G114" s="1"/>
      <c r="H114" s="1"/>
      <c r="I114" s="1" t="s">
        <v>3712</v>
      </c>
      <c r="J114" s="1" t="s">
        <v>3901</v>
      </c>
      <c r="K114" s="1" t="b">
        <v>0</v>
      </c>
      <c r="L114" s="1" t="s">
        <v>3902</v>
      </c>
      <c r="M114" s="1">
        <v>0</v>
      </c>
      <c r="N114" s="1">
        <v>1019</v>
      </c>
      <c r="O114" s="1" t="s">
        <v>139</v>
      </c>
      <c r="P114" s="1" t="s">
        <v>1371</v>
      </c>
      <c r="Q114" s="1" t="s">
        <v>119</v>
      </c>
      <c r="R114" s="1" t="s">
        <v>119</v>
      </c>
      <c r="S114" s="1" t="s">
        <v>3893</v>
      </c>
      <c r="T114" s="1">
        <v>0</v>
      </c>
    </row>
    <row r="115" spans="1:20" x14ac:dyDescent="0.35">
      <c r="A115" s="1" t="s">
        <v>40</v>
      </c>
      <c r="B115" s="1" t="s">
        <v>3682</v>
      </c>
      <c r="C115" s="1" t="s">
        <v>3839</v>
      </c>
      <c r="D115" s="1" t="s">
        <v>86</v>
      </c>
      <c r="E115" s="1" t="s">
        <v>3903</v>
      </c>
      <c r="F115" s="1" t="b">
        <v>0</v>
      </c>
      <c r="G115" s="1"/>
      <c r="H115" s="1"/>
      <c r="I115" s="1" t="s">
        <v>119</v>
      </c>
      <c r="J115" s="1" t="s">
        <v>3904</v>
      </c>
      <c r="K115" s="1" t="b">
        <v>0</v>
      </c>
      <c r="L115" s="1" t="s">
        <v>3857</v>
      </c>
      <c r="M115" s="1">
        <v>0</v>
      </c>
      <c r="N115" s="1">
        <v>27</v>
      </c>
      <c r="O115" s="1" t="s">
        <v>139</v>
      </c>
      <c r="P115" s="1" t="s">
        <v>1371</v>
      </c>
      <c r="Q115" s="1" t="s">
        <v>119</v>
      </c>
      <c r="R115" s="1" t="s">
        <v>119</v>
      </c>
      <c r="S115" s="1" t="s">
        <v>688</v>
      </c>
      <c r="T115" s="1">
        <v>1</v>
      </c>
    </row>
    <row r="116" spans="1:20" x14ac:dyDescent="0.35">
      <c r="A116" s="1" t="s">
        <v>40</v>
      </c>
      <c r="B116" s="1" t="s">
        <v>3581</v>
      </c>
      <c r="C116" s="1" t="s">
        <v>1236</v>
      </c>
      <c r="D116" s="1" t="s">
        <v>22</v>
      </c>
      <c r="E116" s="1" t="s">
        <v>3905</v>
      </c>
      <c r="F116" s="1" t="b">
        <v>0</v>
      </c>
      <c r="G116" s="1"/>
      <c r="H116" s="1"/>
      <c r="I116" s="1" t="s">
        <v>3712</v>
      </c>
      <c r="J116" s="1" t="s">
        <v>1237</v>
      </c>
      <c r="K116" s="1" t="b">
        <v>0</v>
      </c>
      <c r="L116" s="1" t="s">
        <v>3906</v>
      </c>
      <c r="M116" s="1">
        <v>483</v>
      </c>
      <c r="N116" s="1">
        <v>536</v>
      </c>
      <c r="O116" s="1" t="s">
        <v>139</v>
      </c>
      <c r="P116" s="1" t="s">
        <v>1371</v>
      </c>
      <c r="Q116" s="1" t="s">
        <v>119</v>
      </c>
      <c r="R116" s="1" t="s">
        <v>3694</v>
      </c>
      <c r="S116" s="1" t="s">
        <v>3907</v>
      </c>
      <c r="T116" s="1">
        <v>1</v>
      </c>
    </row>
    <row r="117" spans="1:20" x14ac:dyDescent="0.35">
      <c r="A117" s="1" t="s">
        <v>40</v>
      </c>
      <c r="B117" s="1" t="s">
        <v>3576</v>
      </c>
      <c r="C117" s="1" t="s">
        <v>45</v>
      </c>
      <c r="D117" s="1" t="s">
        <v>22</v>
      </c>
      <c r="E117" s="1" t="s">
        <v>3908</v>
      </c>
      <c r="F117" s="1" t="b">
        <v>0</v>
      </c>
      <c r="G117" s="1"/>
      <c r="H117" s="1"/>
      <c r="I117" s="1" t="s">
        <v>3712</v>
      </c>
      <c r="J117" s="1" t="s">
        <v>1217</v>
      </c>
      <c r="K117" s="1" t="b">
        <v>0</v>
      </c>
      <c r="L117" s="1" t="s">
        <v>3841</v>
      </c>
      <c r="M117" s="1">
        <v>12</v>
      </c>
      <c r="N117" s="1">
        <v>239</v>
      </c>
      <c r="O117" s="1" t="s">
        <v>139</v>
      </c>
      <c r="P117" s="1" t="s">
        <v>1371</v>
      </c>
      <c r="Q117" s="1" t="s">
        <v>119</v>
      </c>
      <c r="R117" s="1" t="s">
        <v>119</v>
      </c>
      <c r="S117" s="1" t="s">
        <v>688</v>
      </c>
      <c r="T117" s="1">
        <v>1</v>
      </c>
    </row>
    <row r="118" spans="1:20" x14ac:dyDescent="0.35">
      <c r="A118" s="1" t="s">
        <v>40</v>
      </c>
      <c r="B118" s="1" t="s">
        <v>3576</v>
      </c>
      <c r="C118" s="1" t="s">
        <v>45</v>
      </c>
      <c r="D118" s="1" t="s">
        <v>22</v>
      </c>
      <c r="E118" s="1" t="s">
        <v>3908</v>
      </c>
      <c r="F118" s="1" t="b">
        <v>0</v>
      </c>
      <c r="G118" s="1"/>
      <c r="H118" s="1"/>
      <c r="I118" s="1" t="s">
        <v>3712</v>
      </c>
      <c r="J118" s="1" t="s">
        <v>3843</v>
      </c>
      <c r="K118" s="1" t="b">
        <v>0</v>
      </c>
      <c r="L118" s="1" t="s">
        <v>3844</v>
      </c>
      <c r="M118" s="1">
        <v>3</v>
      </c>
      <c r="N118" s="1">
        <v>24</v>
      </c>
      <c r="O118" s="1" t="s">
        <v>139</v>
      </c>
      <c r="P118" s="1" t="s">
        <v>1371</v>
      </c>
      <c r="Q118" s="1" t="s">
        <v>119</v>
      </c>
      <c r="R118" s="1" t="s">
        <v>119</v>
      </c>
      <c r="S118" s="1" t="s">
        <v>688</v>
      </c>
      <c r="T118" s="1">
        <v>0</v>
      </c>
    </row>
    <row r="119" spans="1:20" x14ac:dyDescent="0.35">
      <c r="A119" s="1" t="s">
        <v>40</v>
      </c>
      <c r="B119" s="1" t="s">
        <v>3576</v>
      </c>
      <c r="C119" s="1" t="s">
        <v>45</v>
      </c>
      <c r="D119" s="1" t="s">
        <v>22</v>
      </c>
      <c r="E119" s="1" t="s">
        <v>3908</v>
      </c>
      <c r="F119" s="1" t="b">
        <v>0</v>
      </c>
      <c r="G119" s="1"/>
      <c r="H119" s="1"/>
      <c r="I119" s="1" t="s">
        <v>3712</v>
      </c>
      <c r="J119" s="1" t="s">
        <v>3845</v>
      </c>
      <c r="K119" s="1" t="b">
        <v>0</v>
      </c>
      <c r="L119" s="1" t="s">
        <v>3846</v>
      </c>
      <c r="M119" s="1">
        <v>0</v>
      </c>
      <c r="N119" s="1">
        <v>11</v>
      </c>
      <c r="O119" s="1" t="s">
        <v>139</v>
      </c>
      <c r="P119" s="1" t="s">
        <v>1371</v>
      </c>
      <c r="Q119" s="1" t="s">
        <v>3758</v>
      </c>
      <c r="R119" s="1" t="s">
        <v>119</v>
      </c>
      <c r="S119" s="1" t="s">
        <v>688</v>
      </c>
      <c r="T119" s="1">
        <v>0</v>
      </c>
    </row>
    <row r="120" spans="1:20" x14ac:dyDescent="0.35">
      <c r="A120" s="1" t="s">
        <v>40</v>
      </c>
      <c r="B120" s="1" t="s">
        <v>3576</v>
      </c>
      <c r="C120" s="1" t="s">
        <v>45</v>
      </c>
      <c r="D120" s="1" t="s">
        <v>22</v>
      </c>
      <c r="E120" s="1" t="s">
        <v>3908</v>
      </c>
      <c r="F120" s="1" t="b">
        <v>0</v>
      </c>
      <c r="G120" s="1"/>
      <c r="H120" s="1"/>
      <c r="I120" s="1" t="s">
        <v>3712</v>
      </c>
      <c r="J120" s="1" t="s">
        <v>3847</v>
      </c>
      <c r="K120" s="1" t="b">
        <v>0</v>
      </c>
      <c r="L120" s="1" t="s">
        <v>3848</v>
      </c>
      <c r="M120" s="1">
        <v>0</v>
      </c>
      <c r="N120" s="1">
        <v>11</v>
      </c>
      <c r="O120" s="1" t="s">
        <v>139</v>
      </c>
      <c r="P120" s="1" t="s">
        <v>1371</v>
      </c>
      <c r="Q120" s="1" t="s">
        <v>3758</v>
      </c>
      <c r="R120" s="1" t="s">
        <v>119</v>
      </c>
      <c r="S120" s="1" t="s">
        <v>688</v>
      </c>
      <c r="T120" s="1">
        <v>0</v>
      </c>
    </row>
    <row r="121" spans="1:20" x14ac:dyDescent="0.35">
      <c r="A121" s="1" t="s">
        <v>40</v>
      </c>
      <c r="B121" s="1" t="s">
        <v>3576</v>
      </c>
      <c r="C121" s="1" t="s">
        <v>45</v>
      </c>
      <c r="D121" s="1" t="s">
        <v>22</v>
      </c>
      <c r="E121" s="1" t="s">
        <v>3908</v>
      </c>
      <c r="F121" s="1" t="b">
        <v>0</v>
      </c>
      <c r="G121" s="1"/>
      <c r="H121" s="1"/>
      <c r="I121" s="1" t="s">
        <v>3712</v>
      </c>
      <c r="J121" s="1" t="s">
        <v>3849</v>
      </c>
      <c r="K121" s="1" t="b">
        <v>0</v>
      </c>
      <c r="L121" s="1" t="s">
        <v>3850</v>
      </c>
      <c r="M121" s="1">
        <v>0</v>
      </c>
      <c r="N121" s="1">
        <v>11</v>
      </c>
      <c r="O121" s="1" t="s">
        <v>139</v>
      </c>
      <c r="P121" s="1" t="s">
        <v>1371</v>
      </c>
      <c r="Q121" s="1" t="s">
        <v>3823</v>
      </c>
      <c r="R121" s="1" t="s">
        <v>119</v>
      </c>
      <c r="S121" s="1" t="s">
        <v>688</v>
      </c>
      <c r="T121" s="1">
        <v>0</v>
      </c>
    </row>
    <row r="122" spans="1:20" x14ac:dyDescent="0.35">
      <c r="A122" s="1" t="s">
        <v>40</v>
      </c>
      <c r="B122" s="1" t="s">
        <v>3576</v>
      </c>
      <c r="C122" s="1" t="s">
        <v>45</v>
      </c>
      <c r="D122" s="1" t="s">
        <v>22</v>
      </c>
      <c r="E122" s="1" t="s">
        <v>3908</v>
      </c>
      <c r="F122" s="1" t="b">
        <v>0</v>
      </c>
      <c r="G122" s="1"/>
      <c r="H122" s="1"/>
      <c r="I122" s="1" t="s">
        <v>3712</v>
      </c>
      <c r="J122" s="1" t="s">
        <v>3853</v>
      </c>
      <c r="K122" s="1" t="b">
        <v>0</v>
      </c>
      <c r="L122" s="1" t="s">
        <v>3854</v>
      </c>
      <c r="M122" s="1">
        <v>2</v>
      </c>
      <c r="N122" s="1">
        <v>9</v>
      </c>
      <c r="O122" s="1" t="s">
        <v>139</v>
      </c>
      <c r="P122" s="1" t="s">
        <v>1371</v>
      </c>
      <c r="Q122" s="1" t="s">
        <v>119</v>
      </c>
      <c r="R122" s="1" t="s">
        <v>3664</v>
      </c>
      <c r="S122" s="1" t="s">
        <v>688</v>
      </c>
      <c r="T122" s="1">
        <v>0</v>
      </c>
    </row>
    <row r="123" spans="1:20" x14ac:dyDescent="0.35">
      <c r="A123" s="1" t="s">
        <v>40</v>
      </c>
      <c r="B123" s="1" t="s">
        <v>3576</v>
      </c>
      <c r="C123" s="1" t="s">
        <v>45</v>
      </c>
      <c r="D123" s="1" t="s">
        <v>22</v>
      </c>
      <c r="E123" s="1" t="s">
        <v>3908</v>
      </c>
      <c r="F123" s="1" t="b">
        <v>0</v>
      </c>
      <c r="G123" s="1"/>
      <c r="H123" s="1"/>
      <c r="I123" s="1" t="s">
        <v>3712</v>
      </c>
      <c r="J123" s="1" t="s">
        <v>1103</v>
      </c>
      <c r="K123" s="1" t="b">
        <v>0</v>
      </c>
      <c r="L123" s="1" t="s">
        <v>3857</v>
      </c>
      <c r="M123" s="1">
        <v>21</v>
      </c>
      <c r="N123" s="1">
        <v>6</v>
      </c>
      <c r="O123" s="1" t="s">
        <v>139</v>
      </c>
      <c r="P123" s="1" t="s">
        <v>1371</v>
      </c>
      <c r="Q123" s="1" t="s">
        <v>119</v>
      </c>
      <c r="R123" s="1" t="s">
        <v>3678</v>
      </c>
      <c r="S123" s="1" t="s">
        <v>3909</v>
      </c>
      <c r="T123" s="1">
        <v>0</v>
      </c>
    </row>
    <row r="124" spans="1:20" x14ac:dyDescent="0.35">
      <c r="A124" s="1" t="s">
        <v>40</v>
      </c>
      <c r="B124" s="1" t="s">
        <v>3576</v>
      </c>
      <c r="C124" s="1" t="s">
        <v>45</v>
      </c>
      <c r="D124" s="1" t="s">
        <v>22</v>
      </c>
      <c r="E124" s="1" t="s">
        <v>3908</v>
      </c>
      <c r="F124" s="1" t="b">
        <v>0</v>
      </c>
      <c r="G124" s="1"/>
      <c r="H124" s="1"/>
      <c r="I124" s="1" t="s">
        <v>3712</v>
      </c>
      <c r="J124" s="1" t="s">
        <v>3860</v>
      </c>
      <c r="K124" s="1" t="b">
        <v>0</v>
      </c>
      <c r="L124" s="1" t="s">
        <v>3861</v>
      </c>
      <c r="M124" s="1">
        <v>5</v>
      </c>
      <c r="N124" s="1">
        <v>22</v>
      </c>
      <c r="O124" s="1" t="s">
        <v>139</v>
      </c>
      <c r="P124" s="1" t="s">
        <v>1371</v>
      </c>
      <c r="Q124" s="1" t="s">
        <v>119</v>
      </c>
      <c r="R124" s="1" t="s">
        <v>119</v>
      </c>
      <c r="S124" s="1" t="s">
        <v>688</v>
      </c>
      <c r="T124" s="1">
        <v>0</v>
      </c>
    </row>
    <row r="125" spans="1:20" x14ac:dyDescent="0.35">
      <c r="A125" s="1" t="s">
        <v>40</v>
      </c>
      <c r="B125" s="1" t="s">
        <v>3576</v>
      </c>
      <c r="C125" s="1" t="s">
        <v>45</v>
      </c>
      <c r="D125" s="1" t="s">
        <v>22</v>
      </c>
      <c r="E125" s="1" t="s">
        <v>3908</v>
      </c>
      <c r="F125" s="1" t="b">
        <v>0</v>
      </c>
      <c r="G125" s="1"/>
      <c r="H125" s="1"/>
      <c r="I125" s="1" t="s">
        <v>3712</v>
      </c>
      <c r="J125" s="1" t="s">
        <v>3862</v>
      </c>
      <c r="K125" s="1" t="b">
        <v>0</v>
      </c>
      <c r="L125" s="1" t="s">
        <v>3863</v>
      </c>
      <c r="M125" s="1">
        <v>0</v>
      </c>
      <c r="N125" s="1">
        <v>27</v>
      </c>
      <c r="O125" s="1" t="s">
        <v>139</v>
      </c>
      <c r="P125" s="1" t="s">
        <v>1371</v>
      </c>
      <c r="Q125" s="1" t="s">
        <v>3776</v>
      </c>
      <c r="R125" s="1" t="s">
        <v>119</v>
      </c>
      <c r="S125" s="1" t="s">
        <v>688</v>
      </c>
      <c r="T125" s="1">
        <v>0</v>
      </c>
    </row>
    <row r="126" spans="1:20" x14ac:dyDescent="0.35">
      <c r="A126" s="1" t="s">
        <v>40</v>
      </c>
      <c r="B126" s="1" t="s">
        <v>3576</v>
      </c>
      <c r="C126" s="1" t="s">
        <v>45</v>
      </c>
      <c r="D126" s="1" t="s">
        <v>22</v>
      </c>
      <c r="E126" s="1" t="s">
        <v>3908</v>
      </c>
      <c r="F126" s="1" t="b">
        <v>0</v>
      </c>
      <c r="G126" s="1"/>
      <c r="H126" s="1"/>
      <c r="I126" s="1" t="s">
        <v>3712</v>
      </c>
      <c r="J126" s="1" t="s">
        <v>3864</v>
      </c>
      <c r="K126" s="1" t="b">
        <v>0</v>
      </c>
      <c r="L126" s="1" t="s">
        <v>3865</v>
      </c>
      <c r="M126" s="1">
        <v>8</v>
      </c>
      <c r="N126" s="1">
        <v>19</v>
      </c>
      <c r="O126" s="1" t="s">
        <v>139</v>
      </c>
      <c r="P126" s="1" t="s">
        <v>1371</v>
      </c>
      <c r="Q126" s="1" t="s">
        <v>119</v>
      </c>
      <c r="R126" s="1" t="s">
        <v>119</v>
      </c>
      <c r="S126" s="1" t="s">
        <v>688</v>
      </c>
      <c r="T126" s="1">
        <v>0</v>
      </c>
    </row>
    <row r="127" spans="1:20" x14ac:dyDescent="0.35">
      <c r="A127" s="1" t="s">
        <v>40</v>
      </c>
      <c r="B127" s="1" t="s">
        <v>3576</v>
      </c>
      <c r="C127" s="1" t="s">
        <v>45</v>
      </c>
      <c r="D127" s="1" t="s">
        <v>22</v>
      </c>
      <c r="E127" s="1" t="s">
        <v>3908</v>
      </c>
      <c r="F127" s="1" t="b">
        <v>0</v>
      </c>
      <c r="G127" s="1"/>
      <c r="H127" s="1"/>
      <c r="I127" s="1" t="s">
        <v>3712</v>
      </c>
      <c r="J127" s="1" t="s">
        <v>2929</v>
      </c>
      <c r="K127" s="1" t="b">
        <v>0</v>
      </c>
      <c r="L127" s="1" t="s">
        <v>3866</v>
      </c>
      <c r="M127" s="1">
        <v>0</v>
      </c>
      <c r="N127" s="1">
        <v>27</v>
      </c>
      <c r="O127" s="1" t="s">
        <v>139</v>
      </c>
      <c r="P127" s="1" t="s">
        <v>1371</v>
      </c>
      <c r="Q127" s="1" t="s">
        <v>3755</v>
      </c>
      <c r="R127" s="1" t="s">
        <v>119</v>
      </c>
      <c r="S127" s="1" t="s">
        <v>688</v>
      </c>
      <c r="T127" s="1">
        <v>0</v>
      </c>
    </row>
    <row r="128" spans="1:20" x14ac:dyDescent="0.35">
      <c r="A128" s="1" t="s">
        <v>40</v>
      </c>
      <c r="B128" s="1" t="s">
        <v>3576</v>
      </c>
      <c r="C128" s="1" t="s">
        <v>45</v>
      </c>
      <c r="D128" s="1" t="s">
        <v>22</v>
      </c>
      <c r="E128" s="1" t="s">
        <v>3908</v>
      </c>
      <c r="F128" s="1" t="b">
        <v>0</v>
      </c>
      <c r="G128" s="1"/>
      <c r="H128" s="1"/>
      <c r="I128" s="1" t="s">
        <v>3712</v>
      </c>
      <c r="J128" s="1" t="s">
        <v>3867</v>
      </c>
      <c r="K128" s="1" t="b">
        <v>0</v>
      </c>
      <c r="L128" s="1" t="s">
        <v>3868</v>
      </c>
      <c r="M128" s="1">
        <v>0</v>
      </c>
      <c r="N128" s="1">
        <v>11</v>
      </c>
      <c r="O128" s="1" t="s">
        <v>139</v>
      </c>
      <c r="P128" s="1" t="s">
        <v>1371</v>
      </c>
      <c r="Q128" s="1" t="s">
        <v>3758</v>
      </c>
      <c r="R128" s="1" t="s">
        <v>3664</v>
      </c>
      <c r="S128" s="1" t="s">
        <v>688</v>
      </c>
      <c r="T128" s="1">
        <v>0</v>
      </c>
    </row>
    <row r="129" spans="1:20" x14ac:dyDescent="0.35">
      <c r="A129" s="1" t="s">
        <v>40</v>
      </c>
      <c r="B129" s="1" t="s">
        <v>3576</v>
      </c>
      <c r="C129" s="1" t="s">
        <v>45</v>
      </c>
      <c r="D129" s="1" t="s">
        <v>22</v>
      </c>
      <c r="E129" s="1" t="s">
        <v>3908</v>
      </c>
      <c r="F129" s="1" t="b">
        <v>0</v>
      </c>
      <c r="G129" s="1"/>
      <c r="H129" s="1"/>
      <c r="I129" s="1" t="s">
        <v>3712</v>
      </c>
      <c r="J129" s="1" t="s">
        <v>46</v>
      </c>
      <c r="K129" s="1" t="b">
        <v>0</v>
      </c>
      <c r="L129" s="1" t="s">
        <v>3869</v>
      </c>
      <c r="M129" s="1">
        <v>4</v>
      </c>
      <c r="N129" s="1">
        <v>55</v>
      </c>
      <c r="O129" s="1" t="s">
        <v>139</v>
      </c>
      <c r="P129" s="1" t="s">
        <v>1371</v>
      </c>
      <c r="Q129" s="1" t="s">
        <v>3784</v>
      </c>
      <c r="R129" s="1" t="s">
        <v>119</v>
      </c>
      <c r="S129" s="1" t="s">
        <v>3910</v>
      </c>
      <c r="T129" s="1">
        <v>0</v>
      </c>
    </row>
    <row r="130" spans="1:20" x14ac:dyDescent="0.35">
      <c r="A130" s="1" t="s">
        <v>40</v>
      </c>
      <c r="B130" s="1" t="s">
        <v>3576</v>
      </c>
      <c r="C130" s="1" t="s">
        <v>45</v>
      </c>
      <c r="D130" s="1" t="s">
        <v>22</v>
      </c>
      <c r="E130" s="1" t="s">
        <v>3908</v>
      </c>
      <c r="F130" s="1" t="b">
        <v>0</v>
      </c>
      <c r="G130" s="1"/>
      <c r="H130" s="1"/>
      <c r="I130" s="1" t="s">
        <v>3712</v>
      </c>
      <c r="J130" s="1" t="s">
        <v>47</v>
      </c>
      <c r="K130" s="1" t="b">
        <v>0</v>
      </c>
      <c r="L130" s="1" t="s">
        <v>3870</v>
      </c>
      <c r="M130" s="1">
        <v>4</v>
      </c>
      <c r="N130" s="1">
        <v>55</v>
      </c>
      <c r="O130" s="1" t="s">
        <v>139</v>
      </c>
      <c r="P130" s="1" t="s">
        <v>1371</v>
      </c>
      <c r="Q130" s="1" t="s">
        <v>3784</v>
      </c>
      <c r="R130" s="1" t="s">
        <v>119</v>
      </c>
      <c r="S130" s="1" t="s">
        <v>3910</v>
      </c>
      <c r="T130" s="1">
        <v>0</v>
      </c>
    </row>
    <row r="131" spans="1:20" x14ac:dyDescent="0.35">
      <c r="A131" s="1" t="s">
        <v>40</v>
      </c>
      <c r="B131" s="1" t="s">
        <v>3576</v>
      </c>
      <c r="C131" s="1" t="s">
        <v>45</v>
      </c>
      <c r="D131" s="1" t="s">
        <v>22</v>
      </c>
      <c r="E131" s="1" t="s">
        <v>3908</v>
      </c>
      <c r="F131" s="1" t="b">
        <v>0</v>
      </c>
      <c r="G131" s="1"/>
      <c r="H131" s="1"/>
      <c r="I131" s="1" t="s">
        <v>3712</v>
      </c>
      <c r="J131" s="1" t="s">
        <v>3584</v>
      </c>
      <c r="K131" s="1" t="b">
        <v>0</v>
      </c>
      <c r="L131" s="1" t="s">
        <v>3872</v>
      </c>
      <c r="M131" s="1">
        <v>3</v>
      </c>
      <c r="N131" s="1">
        <v>248</v>
      </c>
      <c r="O131" s="1" t="s">
        <v>139</v>
      </c>
      <c r="P131" s="1" t="s">
        <v>1371</v>
      </c>
      <c r="Q131" s="1" t="s">
        <v>119</v>
      </c>
      <c r="R131" s="1" t="s">
        <v>119</v>
      </c>
      <c r="S131" s="1" t="s">
        <v>688</v>
      </c>
      <c r="T131" s="1">
        <v>0</v>
      </c>
    </row>
    <row r="132" spans="1:20" x14ac:dyDescent="0.35">
      <c r="A132" s="1" t="s">
        <v>40</v>
      </c>
      <c r="B132" s="1" t="s">
        <v>3576</v>
      </c>
      <c r="C132" s="1" t="s">
        <v>45</v>
      </c>
      <c r="D132" s="1" t="s">
        <v>22</v>
      </c>
      <c r="E132" s="1" t="s">
        <v>3908</v>
      </c>
      <c r="F132" s="1" t="b">
        <v>0</v>
      </c>
      <c r="G132" s="1"/>
      <c r="H132" s="1"/>
      <c r="I132" s="1" t="s">
        <v>3712</v>
      </c>
      <c r="J132" s="1" t="s">
        <v>1338</v>
      </c>
      <c r="K132" s="1" t="b">
        <v>0</v>
      </c>
      <c r="L132" s="1" t="s">
        <v>3842</v>
      </c>
      <c r="M132" s="1">
        <v>3</v>
      </c>
      <c r="N132" s="1">
        <v>8</v>
      </c>
      <c r="O132" s="1" t="s">
        <v>139</v>
      </c>
      <c r="P132" s="1" t="s">
        <v>1371</v>
      </c>
      <c r="Q132" s="1" t="s">
        <v>119</v>
      </c>
      <c r="R132" s="1" t="s">
        <v>3694</v>
      </c>
      <c r="S132" s="1" t="s">
        <v>688</v>
      </c>
      <c r="T132" s="1">
        <v>0</v>
      </c>
    </row>
    <row r="133" spans="1:20" x14ac:dyDescent="0.35">
      <c r="A133" s="1" t="s">
        <v>40</v>
      </c>
      <c r="B133" s="1" t="s">
        <v>3576</v>
      </c>
      <c r="C133" s="1" t="s">
        <v>45</v>
      </c>
      <c r="D133" s="1" t="s">
        <v>22</v>
      </c>
      <c r="E133" s="1" t="s">
        <v>3908</v>
      </c>
      <c r="F133" s="1" t="b">
        <v>0</v>
      </c>
      <c r="G133" s="1"/>
      <c r="H133" s="1"/>
      <c r="I133" s="1" t="s">
        <v>3712</v>
      </c>
      <c r="J133" s="1" t="s">
        <v>1242</v>
      </c>
      <c r="K133" s="1" t="b">
        <v>0</v>
      </c>
      <c r="L133" s="1" t="s">
        <v>3855</v>
      </c>
      <c r="M133" s="1">
        <v>1</v>
      </c>
      <c r="N133" s="1">
        <v>26</v>
      </c>
      <c r="O133" s="1" t="s">
        <v>139</v>
      </c>
      <c r="P133" s="1" t="s">
        <v>139</v>
      </c>
      <c r="Q133" s="1" t="s">
        <v>119</v>
      </c>
      <c r="R133" s="1" t="s">
        <v>3685</v>
      </c>
      <c r="S133" s="1" t="s">
        <v>3911</v>
      </c>
      <c r="T133" s="1">
        <v>0</v>
      </c>
    </row>
    <row r="134" spans="1:20" x14ac:dyDescent="0.35">
      <c r="A134" s="1" t="s">
        <v>40</v>
      </c>
      <c r="B134" s="1" t="s">
        <v>3576</v>
      </c>
      <c r="C134" s="1" t="s">
        <v>45</v>
      </c>
      <c r="D134" s="1" t="s">
        <v>22</v>
      </c>
      <c r="E134" s="1" t="s">
        <v>3908</v>
      </c>
      <c r="F134" s="1" t="b">
        <v>0</v>
      </c>
      <c r="G134" s="1"/>
      <c r="H134" s="1"/>
      <c r="I134" s="1" t="s">
        <v>3712</v>
      </c>
      <c r="J134" s="1" t="s">
        <v>1095</v>
      </c>
      <c r="K134" s="1" t="b">
        <v>0</v>
      </c>
      <c r="L134" s="1" t="s">
        <v>3856</v>
      </c>
      <c r="M134" s="1">
        <v>5</v>
      </c>
      <c r="N134" s="1">
        <v>22</v>
      </c>
      <c r="O134" s="1" t="s">
        <v>139</v>
      </c>
      <c r="P134" s="1" t="s">
        <v>1371</v>
      </c>
      <c r="Q134" s="1" t="s">
        <v>119</v>
      </c>
      <c r="R134" s="1" t="s">
        <v>3685</v>
      </c>
      <c r="S134" s="1" t="s">
        <v>3912</v>
      </c>
      <c r="T134" s="1">
        <v>0</v>
      </c>
    </row>
    <row r="135" spans="1:20" x14ac:dyDescent="0.35">
      <c r="A135" s="1" t="s">
        <v>40</v>
      </c>
      <c r="B135" s="1" t="s">
        <v>3576</v>
      </c>
      <c r="C135" s="1" t="s">
        <v>45</v>
      </c>
      <c r="D135" s="1" t="s">
        <v>22</v>
      </c>
      <c r="E135" s="1" t="s">
        <v>3908</v>
      </c>
      <c r="F135" s="1" t="b">
        <v>0</v>
      </c>
      <c r="G135" s="1"/>
      <c r="H135" s="1"/>
      <c r="I135" s="1" t="s">
        <v>3712</v>
      </c>
      <c r="J135" s="1" t="s">
        <v>3851</v>
      </c>
      <c r="K135" s="1" t="b">
        <v>0</v>
      </c>
      <c r="L135" s="1" t="s">
        <v>3852</v>
      </c>
      <c r="M135" s="1">
        <v>0</v>
      </c>
      <c r="N135" s="1">
        <v>11</v>
      </c>
      <c r="O135" s="1" t="s">
        <v>139</v>
      </c>
      <c r="P135" s="1" t="s">
        <v>1371</v>
      </c>
      <c r="Q135" s="1" t="s">
        <v>3758</v>
      </c>
      <c r="R135" s="1" t="s">
        <v>3664</v>
      </c>
      <c r="S135" s="1" t="s">
        <v>688</v>
      </c>
      <c r="T135" s="1">
        <v>0</v>
      </c>
    </row>
    <row r="136" spans="1:20" x14ac:dyDescent="0.35">
      <c r="A136" s="1" t="s">
        <v>40</v>
      </c>
      <c r="B136" s="1" t="s">
        <v>3576</v>
      </c>
      <c r="C136" s="1" t="s">
        <v>45</v>
      </c>
      <c r="D136" s="1" t="s">
        <v>22</v>
      </c>
      <c r="E136" s="1" t="s">
        <v>3908</v>
      </c>
      <c r="F136" s="1" t="b">
        <v>0</v>
      </c>
      <c r="G136" s="1"/>
      <c r="H136" s="1"/>
      <c r="I136" s="1" t="s">
        <v>3712</v>
      </c>
      <c r="J136" s="1" t="s">
        <v>3913</v>
      </c>
      <c r="K136" s="1" t="b">
        <v>0</v>
      </c>
      <c r="L136" s="1" t="s">
        <v>3914</v>
      </c>
      <c r="M136" s="1">
        <v>0</v>
      </c>
      <c r="N136" s="1">
        <v>11</v>
      </c>
      <c r="O136" s="1" t="s">
        <v>139</v>
      </c>
      <c r="P136" s="1" t="s">
        <v>1371</v>
      </c>
      <c r="Q136" s="1" t="s">
        <v>3776</v>
      </c>
      <c r="R136" s="1" t="s">
        <v>3685</v>
      </c>
      <c r="S136" s="1" t="s">
        <v>688</v>
      </c>
      <c r="T136" s="1">
        <v>0</v>
      </c>
    </row>
    <row r="137" spans="1:20" x14ac:dyDescent="0.35">
      <c r="A137" s="1" t="s">
        <v>40</v>
      </c>
      <c r="B137" s="1" t="s">
        <v>3576</v>
      </c>
      <c r="C137" s="1" t="s">
        <v>45</v>
      </c>
      <c r="D137" s="1" t="s">
        <v>22</v>
      </c>
      <c r="E137" s="1" t="s">
        <v>3908</v>
      </c>
      <c r="F137" s="1" t="b">
        <v>0</v>
      </c>
      <c r="G137" s="1"/>
      <c r="H137" s="1"/>
      <c r="I137" s="1" t="s">
        <v>3712</v>
      </c>
      <c r="J137" s="1" t="s">
        <v>1446</v>
      </c>
      <c r="K137" s="1" t="b">
        <v>0</v>
      </c>
      <c r="L137" s="1" t="s">
        <v>3915</v>
      </c>
      <c r="M137" s="1">
        <v>503</v>
      </c>
      <c r="N137" s="1">
        <v>516</v>
      </c>
      <c r="O137" s="1" t="s">
        <v>139</v>
      </c>
      <c r="P137" s="1" t="s">
        <v>1371</v>
      </c>
      <c r="Q137" s="1" t="s">
        <v>119</v>
      </c>
      <c r="R137" s="1" t="s">
        <v>3685</v>
      </c>
      <c r="S137" s="1" t="s">
        <v>3912</v>
      </c>
      <c r="T137" s="1">
        <v>0</v>
      </c>
    </row>
    <row r="138" spans="1:20" x14ac:dyDescent="0.35">
      <c r="A138" s="1" t="s">
        <v>40</v>
      </c>
      <c r="B138" s="1" t="s">
        <v>3576</v>
      </c>
      <c r="C138" s="1" t="s">
        <v>45</v>
      </c>
      <c r="D138" s="1" t="s">
        <v>22</v>
      </c>
      <c r="E138" s="1" t="s">
        <v>3908</v>
      </c>
      <c r="F138" s="1" t="b">
        <v>0</v>
      </c>
      <c r="G138" s="1"/>
      <c r="H138" s="1"/>
      <c r="I138" s="1" t="s">
        <v>3712</v>
      </c>
      <c r="J138" s="1" t="s">
        <v>3916</v>
      </c>
      <c r="K138" s="1" t="b">
        <v>0</v>
      </c>
      <c r="L138" s="1" t="s">
        <v>3917</v>
      </c>
      <c r="M138" s="1">
        <v>0</v>
      </c>
      <c r="N138" s="1">
        <v>11</v>
      </c>
      <c r="O138" s="1" t="s">
        <v>139</v>
      </c>
      <c r="P138" s="1" t="s">
        <v>1371</v>
      </c>
      <c r="Q138" s="1" t="s">
        <v>3758</v>
      </c>
      <c r="R138" s="1" t="s">
        <v>119</v>
      </c>
      <c r="S138" s="1" t="s">
        <v>688</v>
      </c>
      <c r="T138" s="1">
        <v>0</v>
      </c>
    </row>
    <row r="139" spans="1:20" x14ac:dyDescent="0.35">
      <c r="A139" s="1" t="s">
        <v>40</v>
      </c>
      <c r="B139" s="1" t="s">
        <v>3576</v>
      </c>
      <c r="C139" s="1" t="s">
        <v>45</v>
      </c>
      <c r="D139" s="1" t="s">
        <v>22</v>
      </c>
      <c r="E139" s="1" t="s">
        <v>3908</v>
      </c>
      <c r="F139" s="1" t="b">
        <v>0</v>
      </c>
      <c r="G139" s="1"/>
      <c r="H139" s="1"/>
      <c r="I139" s="1" t="s">
        <v>3712</v>
      </c>
      <c r="J139" s="1" t="s">
        <v>3918</v>
      </c>
      <c r="K139" s="1" t="b">
        <v>0</v>
      </c>
      <c r="L139" s="1" t="s">
        <v>3919</v>
      </c>
      <c r="M139" s="1">
        <v>0</v>
      </c>
      <c r="N139" s="1">
        <v>4</v>
      </c>
      <c r="O139" s="1" t="s">
        <v>139</v>
      </c>
      <c r="P139" s="1" t="s">
        <v>1371</v>
      </c>
      <c r="Q139" s="1" t="s">
        <v>3823</v>
      </c>
      <c r="R139" s="1" t="s">
        <v>3664</v>
      </c>
      <c r="S139" s="1" t="s">
        <v>688</v>
      </c>
      <c r="T139" s="1">
        <v>0</v>
      </c>
    </row>
    <row r="140" spans="1:20" x14ac:dyDescent="0.35">
      <c r="A140" s="1" t="s">
        <v>40</v>
      </c>
      <c r="B140" s="1" t="s">
        <v>3576</v>
      </c>
      <c r="C140" s="1" t="s">
        <v>45</v>
      </c>
      <c r="D140" s="1" t="s">
        <v>22</v>
      </c>
      <c r="E140" s="1" t="s">
        <v>3908</v>
      </c>
      <c r="F140" s="1" t="b">
        <v>0</v>
      </c>
      <c r="G140" s="1"/>
      <c r="H140" s="1"/>
      <c r="I140" s="1" t="s">
        <v>3712</v>
      </c>
      <c r="J140" s="1" t="s">
        <v>3920</v>
      </c>
      <c r="K140" s="1" t="b">
        <v>0</v>
      </c>
      <c r="L140" s="1" t="s">
        <v>3921</v>
      </c>
      <c r="M140" s="1">
        <v>0</v>
      </c>
      <c r="N140" s="1">
        <v>11</v>
      </c>
      <c r="O140" s="1" t="s">
        <v>139</v>
      </c>
      <c r="P140" s="1" t="s">
        <v>1371</v>
      </c>
      <c r="Q140" s="1" t="s">
        <v>3758</v>
      </c>
      <c r="R140" s="1" t="s">
        <v>119</v>
      </c>
      <c r="S140" s="1" t="s">
        <v>688</v>
      </c>
      <c r="T140" s="1">
        <v>0</v>
      </c>
    </row>
    <row r="141" spans="1:20" x14ac:dyDescent="0.35">
      <c r="A141" s="1" t="s">
        <v>40</v>
      </c>
      <c r="B141" s="1" t="s">
        <v>3576</v>
      </c>
      <c r="C141" s="1" t="s">
        <v>45</v>
      </c>
      <c r="D141" s="1" t="s">
        <v>22</v>
      </c>
      <c r="E141" s="1" t="s">
        <v>3908</v>
      </c>
      <c r="F141" s="1" t="b">
        <v>0</v>
      </c>
      <c r="G141" s="1"/>
      <c r="H141" s="1"/>
      <c r="I141" s="1" t="s">
        <v>3712</v>
      </c>
      <c r="J141" s="1" t="s">
        <v>3586</v>
      </c>
      <c r="K141" s="1" t="b">
        <v>0</v>
      </c>
      <c r="L141" s="1" t="s">
        <v>3922</v>
      </c>
      <c r="M141" s="1">
        <v>7</v>
      </c>
      <c r="N141" s="1">
        <v>52</v>
      </c>
      <c r="O141" s="1" t="s">
        <v>139</v>
      </c>
      <c r="P141" s="1" t="s">
        <v>1371</v>
      </c>
      <c r="Q141" s="1" t="s">
        <v>119</v>
      </c>
      <c r="R141" s="1" t="s">
        <v>119</v>
      </c>
      <c r="S141" s="1" t="s">
        <v>3923</v>
      </c>
      <c r="T141" s="1">
        <v>0</v>
      </c>
    </row>
    <row r="142" spans="1:20" x14ac:dyDescent="0.35">
      <c r="A142" s="1" t="s">
        <v>40</v>
      </c>
      <c r="B142" s="1" t="s">
        <v>3576</v>
      </c>
      <c r="C142" s="1" t="s">
        <v>45</v>
      </c>
      <c r="D142" s="1" t="s">
        <v>22</v>
      </c>
      <c r="E142" s="1" t="s">
        <v>3908</v>
      </c>
      <c r="F142" s="1" t="b">
        <v>0</v>
      </c>
      <c r="G142" s="1"/>
      <c r="H142" s="1"/>
      <c r="I142" s="1" t="s">
        <v>3712</v>
      </c>
      <c r="J142" s="1" t="s">
        <v>3924</v>
      </c>
      <c r="K142" s="1" t="b">
        <v>0</v>
      </c>
      <c r="L142" s="1" t="s">
        <v>3925</v>
      </c>
      <c r="M142" s="1">
        <v>0</v>
      </c>
      <c r="N142" s="1">
        <v>11</v>
      </c>
      <c r="O142" s="1" t="s">
        <v>139</v>
      </c>
      <c r="P142" s="1" t="s">
        <v>1371</v>
      </c>
      <c r="Q142" s="1" t="s">
        <v>3758</v>
      </c>
      <c r="R142" s="1" t="s">
        <v>119</v>
      </c>
      <c r="S142" s="1" t="s">
        <v>688</v>
      </c>
      <c r="T142" s="1">
        <v>0</v>
      </c>
    </row>
    <row r="143" spans="1:20" x14ac:dyDescent="0.35">
      <c r="A143" s="1" t="s">
        <v>40</v>
      </c>
      <c r="B143" s="1" t="s">
        <v>3576</v>
      </c>
      <c r="C143" s="1" t="s">
        <v>45</v>
      </c>
      <c r="D143" s="1" t="s">
        <v>22</v>
      </c>
      <c r="E143" s="1" t="s">
        <v>3908</v>
      </c>
      <c r="F143" s="1" t="b">
        <v>0</v>
      </c>
      <c r="G143" s="1"/>
      <c r="H143" s="1"/>
      <c r="I143" s="1" t="s">
        <v>3712</v>
      </c>
      <c r="J143" s="1" t="s">
        <v>3585</v>
      </c>
      <c r="K143" s="1" t="b">
        <v>0</v>
      </c>
      <c r="L143" s="1" t="s">
        <v>3859</v>
      </c>
      <c r="M143" s="1">
        <v>5</v>
      </c>
      <c r="N143" s="1">
        <v>54</v>
      </c>
      <c r="O143" s="1" t="s">
        <v>139</v>
      </c>
      <c r="P143" s="1" t="s">
        <v>1371</v>
      </c>
      <c r="Q143" s="1" t="s">
        <v>119</v>
      </c>
      <c r="R143" s="1" t="s">
        <v>119</v>
      </c>
      <c r="S143" s="1" t="s">
        <v>688</v>
      </c>
      <c r="T143" s="1">
        <v>0</v>
      </c>
    </row>
    <row r="144" spans="1:20" x14ac:dyDescent="0.35">
      <c r="A144" s="1" t="s">
        <v>40</v>
      </c>
      <c r="B144" s="1" t="s">
        <v>3576</v>
      </c>
      <c r="C144" s="1" t="s">
        <v>45</v>
      </c>
      <c r="D144" s="1" t="s">
        <v>22</v>
      </c>
      <c r="E144" s="1" t="s">
        <v>3908</v>
      </c>
      <c r="F144" s="1" t="b">
        <v>0</v>
      </c>
      <c r="G144" s="1"/>
      <c r="H144" s="1"/>
      <c r="I144" s="1" t="s">
        <v>3712</v>
      </c>
      <c r="J144" s="1" t="s">
        <v>3926</v>
      </c>
      <c r="K144" s="1" t="b">
        <v>0</v>
      </c>
      <c r="L144" s="1" t="s">
        <v>3927</v>
      </c>
      <c r="M144" s="1">
        <v>0</v>
      </c>
      <c r="N144" s="1">
        <v>11</v>
      </c>
      <c r="O144" s="1" t="s">
        <v>139</v>
      </c>
      <c r="P144" s="1" t="s">
        <v>1371</v>
      </c>
      <c r="Q144" s="1" t="s">
        <v>3758</v>
      </c>
      <c r="R144" s="1" t="s">
        <v>119</v>
      </c>
      <c r="S144" s="1" t="s">
        <v>688</v>
      </c>
      <c r="T144" s="1">
        <v>0</v>
      </c>
    </row>
    <row r="145" spans="1:20" x14ac:dyDescent="0.35">
      <c r="A145" s="1" t="s">
        <v>40</v>
      </c>
      <c r="B145" s="1" t="s">
        <v>3576</v>
      </c>
      <c r="C145" s="1" t="s">
        <v>45</v>
      </c>
      <c r="D145" s="1" t="s">
        <v>22</v>
      </c>
      <c r="E145" s="1" t="s">
        <v>3908</v>
      </c>
      <c r="F145" s="1" t="b">
        <v>0</v>
      </c>
      <c r="G145" s="1"/>
      <c r="H145" s="1"/>
      <c r="I145" s="1" t="s">
        <v>3712</v>
      </c>
      <c r="J145" s="1" t="s">
        <v>3928</v>
      </c>
      <c r="K145" s="1" t="b">
        <v>0</v>
      </c>
      <c r="L145" s="1" t="s">
        <v>3929</v>
      </c>
      <c r="M145" s="1">
        <v>0</v>
      </c>
      <c r="N145" s="1">
        <v>11</v>
      </c>
      <c r="O145" s="1" t="s">
        <v>139</v>
      </c>
      <c r="P145" s="1" t="s">
        <v>1371</v>
      </c>
      <c r="Q145" s="1" t="s">
        <v>3758</v>
      </c>
      <c r="R145" s="1" t="s">
        <v>119</v>
      </c>
      <c r="S145" s="1" t="s">
        <v>688</v>
      </c>
      <c r="T145" s="1">
        <v>0</v>
      </c>
    </row>
    <row r="146" spans="1:20" x14ac:dyDescent="0.35">
      <c r="A146" s="1" t="s">
        <v>40</v>
      </c>
      <c r="B146" s="1" t="s">
        <v>3576</v>
      </c>
      <c r="C146" s="1" t="s">
        <v>45</v>
      </c>
      <c r="D146" s="1" t="s">
        <v>22</v>
      </c>
      <c r="E146" s="1" t="s">
        <v>3908</v>
      </c>
      <c r="F146" s="1" t="b">
        <v>0</v>
      </c>
      <c r="G146" s="1"/>
      <c r="H146" s="1"/>
      <c r="I146" s="1" t="s">
        <v>3712</v>
      </c>
      <c r="J146" s="1" t="s">
        <v>3930</v>
      </c>
      <c r="K146" s="1" t="b">
        <v>0</v>
      </c>
      <c r="L146" s="1" t="s">
        <v>3931</v>
      </c>
      <c r="M146" s="1">
        <v>1</v>
      </c>
      <c r="N146" s="1">
        <v>3</v>
      </c>
      <c r="O146" s="1" t="s">
        <v>139</v>
      </c>
      <c r="P146" s="1" t="s">
        <v>1371</v>
      </c>
      <c r="Q146" s="1" t="s">
        <v>119</v>
      </c>
      <c r="R146" s="1" t="s">
        <v>119</v>
      </c>
      <c r="S146" s="1" t="s">
        <v>688</v>
      </c>
      <c r="T146" s="1">
        <v>0</v>
      </c>
    </row>
    <row r="147" spans="1:20" x14ac:dyDescent="0.35">
      <c r="A147" s="1" t="s">
        <v>40</v>
      </c>
      <c r="B147" s="1" t="s">
        <v>3576</v>
      </c>
      <c r="C147" s="1" t="s">
        <v>45</v>
      </c>
      <c r="D147" s="1" t="s">
        <v>22</v>
      </c>
      <c r="E147" s="1" t="s">
        <v>3908</v>
      </c>
      <c r="F147" s="1" t="b">
        <v>0</v>
      </c>
      <c r="G147" s="1"/>
      <c r="H147" s="1"/>
      <c r="I147" s="1" t="s">
        <v>3712</v>
      </c>
      <c r="J147" s="1" t="s">
        <v>54</v>
      </c>
      <c r="K147" s="1" t="b">
        <v>0</v>
      </c>
      <c r="L147" s="1" t="s">
        <v>3932</v>
      </c>
      <c r="M147" s="1">
        <v>2</v>
      </c>
      <c r="N147" s="1">
        <v>9</v>
      </c>
      <c r="O147" s="1" t="s">
        <v>139</v>
      </c>
      <c r="P147" s="1" t="s">
        <v>1371</v>
      </c>
      <c r="Q147" s="1" t="s">
        <v>3784</v>
      </c>
      <c r="R147" s="1" t="s">
        <v>119</v>
      </c>
      <c r="S147" s="1" t="s">
        <v>3933</v>
      </c>
      <c r="T147" s="1">
        <v>0</v>
      </c>
    </row>
    <row r="148" spans="1:20" x14ac:dyDescent="0.35">
      <c r="A148" s="1" t="s">
        <v>40</v>
      </c>
      <c r="B148" s="1" t="s">
        <v>3576</v>
      </c>
      <c r="C148" s="1" t="s">
        <v>45</v>
      </c>
      <c r="D148" s="1" t="s">
        <v>22</v>
      </c>
      <c r="E148" s="1" t="s">
        <v>3908</v>
      </c>
      <c r="F148" s="1" t="b">
        <v>0</v>
      </c>
      <c r="G148" s="1"/>
      <c r="H148" s="1"/>
      <c r="I148" s="1" t="s">
        <v>3712</v>
      </c>
      <c r="J148" s="1" t="s">
        <v>55</v>
      </c>
      <c r="K148" s="1" t="b">
        <v>0</v>
      </c>
      <c r="L148" s="1" t="s">
        <v>3934</v>
      </c>
      <c r="M148" s="1">
        <v>2</v>
      </c>
      <c r="N148" s="1">
        <v>9</v>
      </c>
      <c r="O148" s="1" t="s">
        <v>139</v>
      </c>
      <c r="P148" s="1" t="s">
        <v>1371</v>
      </c>
      <c r="Q148" s="1" t="s">
        <v>3784</v>
      </c>
      <c r="R148" s="1" t="s">
        <v>119</v>
      </c>
      <c r="S148" s="1" t="s">
        <v>3933</v>
      </c>
      <c r="T148" s="1">
        <v>0</v>
      </c>
    </row>
    <row r="149" spans="1:20" x14ac:dyDescent="0.35">
      <c r="A149" s="1" t="s">
        <v>40</v>
      </c>
      <c r="B149" s="1" t="s">
        <v>3576</v>
      </c>
      <c r="C149" s="1" t="s">
        <v>45</v>
      </c>
      <c r="D149" s="1" t="s">
        <v>22</v>
      </c>
      <c r="E149" s="1" t="s">
        <v>3908</v>
      </c>
      <c r="F149" s="1" t="b">
        <v>0</v>
      </c>
      <c r="G149" s="1"/>
      <c r="H149" s="1"/>
      <c r="I149" s="1" t="s">
        <v>3712</v>
      </c>
      <c r="J149" s="1" t="s">
        <v>3935</v>
      </c>
      <c r="K149" s="1" t="b">
        <v>0</v>
      </c>
      <c r="L149" s="1" t="s">
        <v>3936</v>
      </c>
      <c r="M149" s="1">
        <v>0</v>
      </c>
      <c r="N149" s="1">
        <v>11</v>
      </c>
      <c r="O149" s="1" t="s">
        <v>139</v>
      </c>
      <c r="P149" s="1" t="s">
        <v>1371</v>
      </c>
      <c r="Q149" s="1" t="s">
        <v>3758</v>
      </c>
      <c r="R149" s="1" t="s">
        <v>119</v>
      </c>
      <c r="S149" s="1" t="s">
        <v>688</v>
      </c>
      <c r="T149" s="1">
        <v>0</v>
      </c>
    </row>
    <row r="150" spans="1:20" x14ac:dyDescent="0.35">
      <c r="A150" s="1" t="s">
        <v>40</v>
      </c>
      <c r="B150" s="1" t="s">
        <v>3576</v>
      </c>
      <c r="C150" s="1" t="s">
        <v>45</v>
      </c>
      <c r="D150" s="1" t="s">
        <v>22</v>
      </c>
      <c r="E150" s="1" t="s">
        <v>3908</v>
      </c>
      <c r="F150" s="1" t="b">
        <v>0</v>
      </c>
      <c r="G150" s="1"/>
      <c r="H150" s="1"/>
      <c r="I150" s="1" t="s">
        <v>3712</v>
      </c>
      <c r="J150" s="1" t="s">
        <v>3937</v>
      </c>
      <c r="K150" s="1" t="b">
        <v>0</v>
      </c>
      <c r="L150" s="1" t="s">
        <v>3938</v>
      </c>
      <c r="M150" s="1">
        <v>0</v>
      </c>
      <c r="N150" s="1">
        <v>11</v>
      </c>
      <c r="O150" s="1" t="s">
        <v>139</v>
      </c>
      <c r="P150" s="1" t="s">
        <v>1371</v>
      </c>
      <c r="Q150" s="1" t="s">
        <v>3758</v>
      </c>
      <c r="R150" s="1" t="s">
        <v>119</v>
      </c>
      <c r="S150" s="1" t="s">
        <v>688</v>
      </c>
      <c r="T150" s="1">
        <v>0</v>
      </c>
    </row>
    <row r="151" spans="1:20" x14ac:dyDescent="0.35">
      <c r="A151" s="1" t="s">
        <v>40</v>
      </c>
      <c r="B151" s="1" t="s">
        <v>3576</v>
      </c>
      <c r="C151" s="1" t="s">
        <v>45</v>
      </c>
      <c r="D151" s="1" t="s">
        <v>22</v>
      </c>
      <c r="E151" s="1" t="s">
        <v>3908</v>
      </c>
      <c r="F151" s="1" t="b">
        <v>0</v>
      </c>
      <c r="G151" s="1"/>
      <c r="H151" s="1"/>
      <c r="I151" s="1" t="s">
        <v>3712</v>
      </c>
      <c r="J151" s="1" t="s">
        <v>3939</v>
      </c>
      <c r="K151" s="1" t="b">
        <v>0</v>
      </c>
      <c r="L151" s="1" t="s">
        <v>3940</v>
      </c>
      <c r="M151" s="1">
        <v>0</v>
      </c>
      <c r="N151" s="1">
        <v>11</v>
      </c>
      <c r="O151" s="1" t="s">
        <v>139</v>
      </c>
      <c r="P151" s="1" t="s">
        <v>1371</v>
      </c>
      <c r="Q151" s="1" t="s">
        <v>3758</v>
      </c>
      <c r="R151" s="1" t="s">
        <v>119</v>
      </c>
      <c r="S151" s="1" t="s">
        <v>688</v>
      </c>
      <c r="T151" s="1">
        <v>0</v>
      </c>
    </row>
    <row r="152" spans="1:20" x14ac:dyDescent="0.35">
      <c r="A152" s="1" t="s">
        <v>40</v>
      </c>
      <c r="B152" s="1" t="s">
        <v>3576</v>
      </c>
      <c r="C152" s="1" t="s">
        <v>45</v>
      </c>
      <c r="D152" s="1" t="s">
        <v>22</v>
      </c>
      <c r="E152" s="1" t="s">
        <v>3908</v>
      </c>
      <c r="F152" s="1" t="b">
        <v>0</v>
      </c>
      <c r="G152" s="1"/>
      <c r="H152" s="1"/>
      <c r="I152" s="1" t="s">
        <v>3712</v>
      </c>
      <c r="J152" s="1" t="s">
        <v>3941</v>
      </c>
      <c r="K152" s="1" t="b">
        <v>0</v>
      </c>
      <c r="L152" s="1" t="s">
        <v>3942</v>
      </c>
      <c r="M152" s="1">
        <v>0</v>
      </c>
      <c r="N152" s="1">
        <v>11</v>
      </c>
      <c r="O152" s="1" t="s">
        <v>139</v>
      </c>
      <c r="P152" s="1" t="s">
        <v>1371</v>
      </c>
      <c r="Q152" s="1" t="s">
        <v>3758</v>
      </c>
      <c r="R152" s="1" t="s">
        <v>119</v>
      </c>
      <c r="S152" s="1" t="s">
        <v>688</v>
      </c>
      <c r="T152" s="1">
        <v>0</v>
      </c>
    </row>
    <row r="153" spans="1:20" x14ac:dyDescent="0.35">
      <c r="A153" s="1" t="s">
        <v>40</v>
      </c>
      <c r="B153" s="1" t="s">
        <v>3576</v>
      </c>
      <c r="C153" s="1" t="s">
        <v>45</v>
      </c>
      <c r="D153" s="1" t="s">
        <v>22</v>
      </c>
      <c r="E153" s="1" t="s">
        <v>3908</v>
      </c>
      <c r="F153" s="1" t="b">
        <v>0</v>
      </c>
      <c r="G153" s="1"/>
      <c r="H153" s="1"/>
      <c r="I153" s="1" t="s">
        <v>3712</v>
      </c>
      <c r="J153" s="1" t="s">
        <v>3943</v>
      </c>
      <c r="K153" s="1" t="b">
        <v>0</v>
      </c>
      <c r="L153" s="1" t="s">
        <v>3944</v>
      </c>
      <c r="M153" s="1">
        <v>0</v>
      </c>
      <c r="N153" s="1">
        <v>11</v>
      </c>
      <c r="O153" s="1" t="s">
        <v>139</v>
      </c>
      <c r="P153" s="1" t="s">
        <v>1371</v>
      </c>
      <c r="Q153" s="1" t="s">
        <v>3758</v>
      </c>
      <c r="R153" s="1" t="s">
        <v>119</v>
      </c>
      <c r="S153" s="1" t="s">
        <v>688</v>
      </c>
      <c r="T153" s="1">
        <v>0</v>
      </c>
    </row>
    <row r="154" spans="1:20" x14ac:dyDescent="0.35">
      <c r="A154" s="1" t="s">
        <v>40</v>
      </c>
      <c r="B154" s="1" t="s">
        <v>3576</v>
      </c>
      <c r="C154" s="1" t="s">
        <v>45</v>
      </c>
      <c r="D154" s="1" t="s">
        <v>22</v>
      </c>
      <c r="E154" s="1" t="s">
        <v>3908</v>
      </c>
      <c r="F154" s="1" t="b">
        <v>0</v>
      </c>
      <c r="G154" s="1"/>
      <c r="H154" s="1"/>
      <c r="I154" s="1" t="s">
        <v>3712</v>
      </c>
      <c r="J154" s="1" t="s">
        <v>3945</v>
      </c>
      <c r="K154" s="1" t="b">
        <v>0</v>
      </c>
      <c r="L154" s="1" t="s">
        <v>3946</v>
      </c>
      <c r="M154" s="1">
        <v>0</v>
      </c>
      <c r="N154" s="1">
        <v>11</v>
      </c>
      <c r="O154" s="1" t="s">
        <v>139</v>
      </c>
      <c r="P154" s="1" t="s">
        <v>1371</v>
      </c>
      <c r="Q154" s="1" t="s">
        <v>3758</v>
      </c>
      <c r="R154" s="1" t="s">
        <v>119</v>
      </c>
      <c r="S154" s="1" t="s">
        <v>688</v>
      </c>
      <c r="T154" s="1">
        <v>0</v>
      </c>
    </row>
    <row r="155" spans="1:20" x14ac:dyDescent="0.35">
      <c r="A155" s="1" t="s">
        <v>40</v>
      </c>
      <c r="B155" s="1" t="s">
        <v>3576</v>
      </c>
      <c r="C155" s="1" t="s">
        <v>45</v>
      </c>
      <c r="D155" s="1" t="s">
        <v>22</v>
      </c>
      <c r="E155" s="1" t="s">
        <v>3908</v>
      </c>
      <c r="F155" s="1" t="b">
        <v>0</v>
      </c>
      <c r="G155" s="1"/>
      <c r="H155" s="1"/>
      <c r="I155" s="1" t="s">
        <v>3712</v>
      </c>
      <c r="J155" s="1" t="s">
        <v>3947</v>
      </c>
      <c r="K155" s="1" t="b">
        <v>0</v>
      </c>
      <c r="L155" s="1" t="s">
        <v>3948</v>
      </c>
      <c r="M155" s="1">
        <v>0</v>
      </c>
      <c r="N155" s="1">
        <v>11</v>
      </c>
      <c r="O155" s="1" t="s">
        <v>139</v>
      </c>
      <c r="P155" s="1" t="s">
        <v>1371</v>
      </c>
      <c r="Q155" s="1" t="s">
        <v>3758</v>
      </c>
      <c r="R155" s="1" t="s">
        <v>119</v>
      </c>
      <c r="S155" s="1" t="s">
        <v>688</v>
      </c>
      <c r="T155" s="1">
        <v>0</v>
      </c>
    </row>
    <row r="156" spans="1:20" x14ac:dyDescent="0.35">
      <c r="A156" s="1" t="s">
        <v>40</v>
      </c>
      <c r="B156" s="1" t="s">
        <v>3576</v>
      </c>
      <c r="C156" s="1" t="s">
        <v>45</v>
      </c>
      <c r="D156" s="1" t="s">
        <v>22</v>
      </c>
      <c r="E156" s="1" t="s">
        <v>3908</v>
      </c>
      <c r="F156" s="1" t="b">
        <v>0</v>
      </c>
      <c r="G156" s="1"/>
      <c r="H156" s="1"/>
      <c r="I156" s="1" t="s">
        <v>3712</v>
      </c>
      <c r="J156" s="1" t="s">
        <v>3949</v>
      </c>
      <c r="K156" s="1" t="b">
        <v>0</v>
      </c>
      <c r="L156" s="1" t="s">
        <v>3950</v>
      </c>
      <c r="M156" s="1">
        <v>0</v>
      </c>
      <c r="N156" s="1">
        <v>11</v>
      </c>
      <c r="O156" s="1" t="s">
        <v>139</v>
      </c>
      <c r="P156" s="1" t="s">
        <v>1371</v>
      </c>
      <c r="Q156" s="1" t="s">
        <v>3758</v>
      </c>
      <c r="R156" s="1" t="s">
        <v>3685</v>
      </c>
      <c r="S156" s="1" t="s">
        <v>688</v>
      </c>
      <c r="T156" s="1">
        <v>0</v>
      </c>
    </row>
    <row r="157" spans="1:20" x14ac:dyDescent="0.35">
      <c r="A157" s="1" t="s">
        <v>40</v>
      </c>
      <c r="B157" s="1" t="s">
        <v>3576</v>
      </c>
      <c r="C157" s="1" t="s">
        <v>45</v>
      </c>
      <c r="D157" s="1" t="s">
        <v>22</v>
      </c>
      <c r="E157" s="1" t="s">
        <v>3908</v>
      </c>
      <c r="F157" s="1" t="b">
        <v>0</v>
      </c>
      <c r="G157" s="1"/>
      <c r="H157" s="1"/>
      <c r="I157" s="1" t="s">
        <v>3712</v>
      </c>
      <c r="J157" s="1" t="s">
        <v>3951</v>
      </c>
      <c r="K157" s="1" t="b">
        <v>0</v>
      </c>
      <c r="L157" s="1" t="s">
        <v>3952</v>
      </c>
      <c r="M157" s="1">
        <v>0</v>
      </c>
      <c r="N157" s="1">
        <v>11</v>
      </c>
      <c r="O157" s="1" t="s">
        <v>139</v>
      </c>
      <c r="P157" s="1" t="s">
        <v>1371</v>
      </c>
      <c r="Q157" s="1" t="s">
        <v>3758</v>
      </c>
      <c r="R157" s="1" t="s">
        <v>119</v>
      </c>
      <c r="S157" s="1" t="s">
        <v>688</v>
      </c>
      <c r="T157" s="1">
        <v>0</v>
      </c>
    </row>
    <row r="158" spans="1:20" x14ac:dyDescent="0.35">
      <c r="A158" s="1" t="s">
        <v>40</v>
      </c>
      <c r="B158" s="1" t="s">
        <v>3576</v>
      </c>
      <c r="C158" s="1" t="s">
        <v>45</v>
      </c>
      <c r="D158" s="1" t="s">
        <v>22</v>
      </c>
      <c r="E158" s="1" t="s">
        <v>3908</v>
      </c>
      <c r="F158" s="1" t="b">
        <v>0</v>
      </c>
      <c r="G158" s="1"/>
      <c r="H158" s="1"/>
      <c r="I158" s="1" t="s">
        <v>3712</v>
      </c>
      <c r="J158" s="1" t="s">
        <v>1110</v>
      </c>
      <c r="K158" s="1" t="b">
        <v>0</v>
      </c>
      <c r="L158" s="1" t="s">
        <v>3953</v>
      </c>
      <c r="M158" s="1">
        <v>7</v>
      </c>
      <c r="N158" s="1">
        <v>20</v>
      </c>
      <c r="O158" s="1" t="s">
        <v>139</v>
      </c>
      <c r="P158" s="1" t="s">
        <v>1371</v>
      </c>
      <c r="Q158" s="1" t="s">
        <v>119</v>
      </c>
      <c r="R158" s="1" t="s">
        <v>3678</v>
      </c>
      <c r="S158" s="1" t="s">
        <v>3909</v>
      </c>
      <c r="T158" s="1">
        <v>0</v>
      </c>
    </row>
    <row r="159" spans="1:20" x14ac:dyDescent="0.35">
      <c r="A159" s="1" t="s">
        <v>40</v>
      </c>
      <c r="B159" s="1" t="s">
        <v>3576</v>
      </c>
      <c r="C159" s="1" t="s">
        <v>45</v>
      </c>
      <c r="D159" s="1" t="s">
        <v>22</v>
      </c>
      <c r="E159" s="1" t="s">
        <v>3908</v>
      </c>
      <c r="F159" s="1" t="b">
        <v>0</v>
      </c>
      <c r="G159" s="1"/>
      <c r="H159" s="1"/>
      <c r="I159" s="1" t="s">
        <v>3712</v>
      </c>
      <c r="J159" s="1" t="s">
        <v>3954</v>
      </c>
      <c r="K159" s="1" t="b">
        <v>0</v>
      </c>
      <c r="L159" s="1" t="s">
        <v>3955</v>
      </c>
      <c r="M159" s="1">
        <v>0</v>
      </c>
      <c r="N159" s="1">
        <v>11</v>
      </c>
      <c r="O159" s="1" t="s">
        <v>139</v>
      </c>
      <c r="P159" s="1" t="s">
        <v>1371</v>
      </c>
      <c r="Q159" s="1" t="s">
        <v>3758</v>
      </c>
      <c r="R159" s="1" t="s">
        <v>119</v>
      </c>
      <c r="S159" s="1" t="s">
        <v>688</v>
      </c>
      <c r="T159" s="1">
        <v>0</v>
      </c>
    </row>
    <row r="160" spans="1:20" x14ac:dyDescent="0.35">
      <c r="A160" s="1" t="s">
        <v>40</v>
      </c>
      <c r="B160" s="1" t="s">
        <v>3576</v>
      </c>
      <c r="C160" s="1" t="s">
        <v>45</v>
      </c>
      <c r="D160" s="1" t="s">
        <v>22</v>
      </c>
      <c r="E160" s="1" t="s">
        <v>3908</v>
      </c>
      <c r="F160" s="1" t="b">
        <v>0</v>
      </c>
      <c r="G160" s="1"/>
      <c r="H160" s="1"/>
      <c r="I160" s="1" t="s">
        <v>3712</v>
      </c>
      <c r="J160" s="1" t="s">
        <v>3956</v>
      </c>
      <c r="K160" s="1" t="b">
        <v>0</v>
      </c>
      <c r="L160" s="1" t="s">
        <v>3957</v>
      </c>
      <c r="M160" s="1">
        <v>0</v>
      </c>
      <c r="N160" s="1">
        <v>11</v>
      </c>
      <c r="O160" s="1" t="s">
        <v>139</v>
      </c>
      <c r="P160" s="1" t="s">
        <v>1371</v>
      </c>
      <c r="Q160" s="1" t="s">
        <v>3758</v>
      </c>
      <c r="R160" s="1" t="s">
        <v>119</v>
      </c>
      <c r="S160" s="1" t="s">
        <v>688</v>
      </c>
      <c r="T160" s="1">
        <v>0</v>
      </c>
    </row>
    <row r="161" spans="1:20" x14ac:dyDescent="0.35">
      <c r="A161" s="1" t="s">
        <v>40</v>
      </c>
      <c r="B161" s="1" t="s">
        <v>3576</v>
      </c>
      <c r="C161" s="1" t="s">
        <v>45</v>
      </c>
      <c r="D161" s="1" t="s">
        <v>22</v>
      </c>
      <c r="E161" s="1" t="s">
        <v>3908</v>
      </c>
      <c r="F161" s="1" t="b">
        <v>0</v>
      </c>
      <c r="G161" s="1"/>
      <c r="H161" s="1"/>
      <c r="I161" s="1" t="s">
        <v>3712</v>
      </c>
      <c r="J161" s="1" t="s">
        <v>1126</v>
      </c>
      <c r="K161" s="1" t="b">
        <v>0</v>
      </c>
      <c r="L161" s="1" t="s">
        <v>3958</v>
      </c>
      <c r="M161" s="1">
        <v>7</v>
      </c>
      <c r="N161" s="1">
        <v>20</v>
      </c>
      <c r="O161" s="1" t="s">
        <v>139</v>
      </c>
      <c r="P161" s="1" t="s">
        <v>1371</v>
      </c>
      <c r="Q161" s="1" t="s">
        <v>119</v>
      </c>
      <c r="R161" s="1" t="s">
        <v>3678</v>
      </c>
      <c r="S161" s="1" t="s">
        <v>3909</v>
      </c>
      <c r="T161" s="1">
        <v>0</v>
      </c>
    </row>
    <row r="162" spans="1:20" x14ac:dyDescent="0.35">
      <c r="A162" s="1" t="s">
        <v>40</v>
      </c>
      <c r="B162" s="1" t="s">
        <v>3576</v>
      </c>
      <c r="C162" s="1" t="s">
        <v>45</v>
      </c>
      <c r="D162" s="1" t="s">
        <v>22</v>
      </c>
      <c r="E162" s="1" t="s">
        <v>3908</v>
      </c>
      <c r="F162" s="1" t="b">
        <v>0</v>
      </c>
      <c r="G162" s="1"/>
      <c r="H162" s="1"/>
      <c r="I162" s="1" t="s">
        <v>3712</v>
      </c>
      <c r="J162" s="1" t="s">
        <v>3959</v>
      </c>
      <c r="K162" s="1" t="b">
        <v>0</v>
      </c>
      <c r="L162" s="1" t="s">
        <v>3960</v>
      </c>
      <c r="M162" s="1">
        <v>0</v>
      </c>
      <c r="N162" s="1">
        <v>11</v>
      </c>
      <c r="O162" s="1" t="s">
        <v>139</v>
      </c>
      <c r="P162" s="1" t="s">
        <v>1371</v>
      </c>
      <c r="Q162" s="1" t="s">
        <v>3758</v>
      </c>
      <c r="R162" s="1" t="s">
        <v>119</v>
      </c>
      <c r="S162" s="1" t="s">
        <v>688</v>
      </c>
      <c r="T162" s="1">
        <v>0</v>
      </c>
    </row>
    <row r="163" spans="1:20" x14ac:dyDescent="0.35">
      <c r="A163" s="1" t="s">
        <v>40</v>
      </c>
      <c r="B163" s="1" t="s">
        <v>3576</v>
      </c>
      <c r="C163" s="1" t="s">
        <v>45</v>
      </c>
      <c r="D163" s="1" t="s">
        <v>22</v>
      </c>
      <c r="E163" s="1" t="s">
        <v>3908</v>
      </c>
      <c r="F163" s="1" t="b">
        <v>0</v>
      </c>
      <c r="G163" s="1"/>
      <c r="H163" s="1"/>
      <c r="I163" s="1" t="s">
        <v>3712</v>
      </c>
      <c r="J163" s="1" t="s">
        <v>1086</v>
      </c>
      <c r="K163" s="1" t="b">
        <v>0</v>
      </c>
      <c r="L163" s="1" t="s">
        <v>3961</v>
      </c>
      <c r="M163" s="1">
        <v>12</v>
      </c>
      <c r="N163" s="1">
        <v>239</v>
      </c>
      <c r="O163" s="1" t="s">
        <v>139</v>
      </c>
      <c r="P163" s="1" t="s">
        <v>1371</v>
      </c>
      <c r="Q163" s="1" t="s">
        <v>119</v>
      </c>
      <c r="R163" s="1" t="s">
        <v>3685</v>
      </c>
      <c r="S163" s="1" t="s">
        <v>3962</v>
      </c>
      <c r="T163" s="1">
        <v>0</v>
      </c>
    </row>
    <row r="164" spans="1:20" x14ac:dyDescent="0.35">
      <c r="A164" s="1" t="s">
        <v>40</v>
      </c>
      <c r="B164" s="1" t="s">
        <v>3576</v>
      </c>
      <c r="C164" s="1" t="s">
        <v>45</v>
      </c>
      <c r="D164" s="1" t="s">
        <v>22</v>
      </c>
      <c r="E164" s="1" t="s">
        <v>3908</v>
      </c>
      <c r="F164" s="1" t="b">
        <v>0</v>
      </c>
      <c r="G164" s="1"/>
      <c r="H164" s="1"/>
      <c r="I164" s="1" t="s">
        <v>3712</v>
      </c>
      <c r="J164" s="1" t="s">
        <v>1191</v>
      </c>
      <c r="K164" s="1" t="b">
        <v>0</v>
      </c>
      <c r="L164" s="1" t="s">
        <v>3871</v>
      </c>
      <c r="M164" s="1">
        <v>7</v>
      </c>
      <c r="N164" s="1">
        <v>20</v>
      </c>
      <c r="O164" s="1" t="s">
        <v>139</v>
      </c>
      <c r="P164" s="1" t="s">
        <v>1371</v>
      </c>
      <c r="Q164" s="1" t="s">
        <v>119</v>
      </c>
      <c r="R164" s="1" t="s">
        <v>3685</v>
      </c>
      <c r="S164" s="1" t="s">
        <v>3963</v>
      </c>
      <c r="T164" s="1">
        <v>0</v>
      </c>
    </row>
    <row r="165" spans="1:20" x14ac:dyDescent="0.35">
      <c r="A165" s="1" t="s">
        <v>40</v>
      </c>
      <c r="B165" s="1" t="s">
        <v>3576</v>
      </c>
      <c r="C165" s="1" t="s">
        <v>45</v>
      </c>
      <c r="D165" s="1" t="s">
        <v>22</v>
      </c>
      <c r="E165" s="1" t="s">
        <v>3908</v>
      </c>
      <c r="F165" s="1" t="b">
        <v>0</v>
      </c>
      <c r="G165" s="1"/>
      <c r="H165" s="1"/>
      <c r="I165" s="1" t="s">
        <v>3712</v>
      </c>
      <c r="J165" s="1" t="s">
        <v>1460</v>
      </c>
      <c r="K165" s="1" t="b">
        <v>1</v>
      </c>
      <c r="L165" s="1" t="s">
        <v>3964</v>
      </c>
      <c r="M165" s="1">
        <v>331</v>
      </c>
      <c r="N165" s="1">
        <v>688</v>
      </c>
      <c r="O165" s="1" t="s">
        <v>139</v>
      </c>
      <c r="P165" s="1" t="s">
        <v>139</v>
      </c>
      <c r="Q165" s="1" t="s">
        <v>119</v>
      </c>
      <c r="R165" s="1" t="s">
        <v>3685</v>
      </c>
      <c r="S165" s="1" t="s">
        <v>688</v>
      </c>
      <c r="T165" s="1">
        <v>0</v>
      </c>
    </row>
    <row r="166" spans="1:20" x14ac:dyDescent="0.35">
      <c r="A166" s="1" t="s">
        <v>40</v>
      </c>
      <c r="B166" s="1" t="s">
        <v>3576</v>
      </c>
      <c r="C166" s="1" t="s">
        <v>45</v>
      </c>
      <c r="D166" s="1" t="s">
        <v>22</v>
      </c>
      <c r="E166" s="1" t="s">
        <v>3908</v>
      </c>
      <c r="F166" s="1" t="b">
        <v>0</v>
      </c>
      <c r="G166" s="1"/>
      <c r="H166" s="1"/>
      <c r="I166" s="1" t="s">
        <v>3712</v>
      </c>
      <c r="J166" s="1" t="s">
        <v>1441</v>
      </c>
      <c r="K166" s="1" t="b">
        <v>0</v>
      </c>
      <c r="L166" s="1" t="s">
        <v>3965</v>
      </c>
      <c r="M166" s="1">
        <v>595</v>
      </c>
      <c r="N166" s="1">
        <v>424</v>
      </c>
      <c r="O166" s="1" t="s">
        <v>139</v>
      </c>
      <c r="P166" s="1" t="s">
        <v>1371</v>
      </c>
      <c r="Q166" s="1" t="s">
        <v>119</v>
      </c>
      <c r="R166" s="1" t="s">
        <v>3685</v>
      </c>
      <c r="S166" s="1" t="s">
        <v>3912</v>
      </c>
      <c r="T166" s="1">
        <v>0</v>
      </c>
    </row>
  </sheetData>
  <conditionalFormatting sqref="F1:F1048576">
    <cfRule type="containsText" dxfId="131" priority="1" operator="containsText" text="FALSE">
      <formula>NOT(ISERROR(SEARCH("FALSE",F1)))</formula>
    </cfRule>
  </conditionalFormatting>
  <conditionalFormatting sqref="G2:G100">
    <cfRule type="containsText" dxfId="130" priority="2" operator="containsText" text="">
      <formula>NOT(ISERROR(SEARCH("",G2)))</formula>
    </cfRule>
  </conditionalFormatting>
  <conditionalFormatting sqref="N1:N1048576">
    <cfRule type="cellIs" dxfId="129" priority="4" operator="between">
      <formula>20</formula>
      <formula>40</formula>
    </cfRule>
    <cfRule type="cellIs" dxfId="128" priority="5" operator="between">
      <formula>1</formula>
      <formula>20</formula>
    </cfRule>
  </conditionalFormatting>
  <conditionalFormatting sqref="S1:S1048576">
    <cfRule type="containsText" dxfId="127" priority="3" operator="containsText" text="None">
      <formula>NOT(ISERROR(SEARCH("None",S1)))</formula>
    </cfRule>
  </conditionalFormatting>
  <hyperlinks>
    <hyperlink ref="F1" r:id="rId1" xr:uid="{00000000-0004-0000-0E00-000000000000}"/>
  </hyperlinks>
  <pageMargins left="0.7" right="0.7" top="0.75" bottom="0.75" header="0.3" footer="0.3"/>
  <legacyDrawing r:id="rId2"/>
  <tableParts count="1">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L144"/>
  <sheetViews>
    <sheetView topLeftCell="AE115" workbookViewId="0"/>
  </sheetViews>
  <sheetFormatPr baseColWidth="10" defaultColWidth="8.90625" defaultRowHeight="14.5" x14ac:dyDescent="0.35"/>
  <cols>
    <col min="1" max="1" width="17.54296875" customWidth="1"/>
    <col min="2" max="2" width="60.36328125" customWidth="1"/>
    <col min="3" max="3" width="25.81640625" customWidth="1"/>
    <col min="4" max="4" width="11.08984375" customWidth="1"/>
    <col min="5" max="5" width="9.08984375" customWidth="1"/>
    <col min="6" max="6" width="17.36328125" customWidth="1"/>
    <col min="7" max="7" width="9.453125" customWidth="1"/>
    <col min="8" max="8" width="22.453125" customWidth="1"/>
    <col min="9" max="9" width="25.08984375" customWidth="1"/>
    <col min="10" max="10" width="15.1796875" customWidth="1"/>
    <col min="11" max="11" width="25.90625" customWidth="1"/>
    <col min="12" max="12" width="30.36328125" customWidth="1"/>
    <col min="13" max="13" width="22.81640625" customWidth="1"/>
    <col min="14" max="14" width="29.90625" customWidth="1"/>
    <col min="15" max="15" width="33.453125" customWidth="1"/>
    <col min="16" max="16" width="15.36328125" customWidth="1"/>
    <col min="17" max="17" width="22.54296875" customWidth="1"/>
    <col min="18" max="18" width="27.1796875" customWidth="1"/>
    <col min="19" max="19" width="27.08984375" customWidth="1"/>
    <col min="20" max="20" width="24.81640625" customWidth="1"/>
    <col min="21" max="21" width="16.6328125" customWidth="1"/>
    <col min="22" max="22" width="18.36328125" customWidth="1"/>
    <col min="23" max="23" width="13.36328125" customWidth="1"/>
    <col min="24" max="24" width="80" style="10" customWidth="1"/>
    <col min="25" max="25" width="33.36328125" customWidth="1"/>
    <col min="26" max="26" width="51" customWidth="1"/>
    <col min="27" max="27" width="140" style="10" customWidth="1"/>
    <col min="28" max="28" width="49" customWidth="1"/>
    <col min="29" max="29" width="28.08984375" customWidth="1"/>
    <col min="30" max="30" width="39" customWidth="1"/>
    <col min="31" max="31" width="753.81640625" customWidth="1"/>
    <col min="32" max="32" width="21.36328125" customWidth="1"/>
    <col min="33" max="33" width="18.453125" customWidth="1"/>
    <col min="34" max="34" width="27" customWidth="1"/>
    <col min="35" max="35" width="20.81640625" customWidth="1"/>
    <col min="36" max="36" width="29.36328125" customWidth="1"/>
    <col min="37" max="37" width="16.90625" customWidth="1"/>
    <col min="38" max="38" width="13.6328125" customWidth="1"/>
  </cols>
  <sheetData>
    <row r="1" spans="1:38" x14ac:dyDescent="0.35">
      <c r="A1" s="1" t="s">
        <v>0</v>
      </c>
      <c r="B1" s="1" t="s">
        <v>1</v>
      </c>
      <c r="C1" s="1" t="s">
        <v>2</v>
      </c>
      <c r="D1" s="1" t="s">
        <v>3</v>
      </c>
      <c r="E1" s="1" t="s">
        <v>607</v>
      </c>
      <c r="F1" s="1" t="s">
        <v>58</v>
      </c>
      <c r="G1" s="1" t="s">
        <v>5512</v>
      </c>
      <c r="H1" s="1" t="s">
        <v>5513</v>
      </c>
      <c r="I1" s="1" t="s">
        <v>4</v>
      </c>
      <c r="J1" s="1" t="s">
        <v>5</v>
      </c>
      <c r="K1" s="1" t="s">
        <v>5514</v>
      </c>
      <c r="L1" s="1" t="s">
        <v>5515</v>
      </c>
      <c r="M1" s="1" t="s">
        <v>66</v>
      </c>
      <c r="N1" s="1" t="s">
        <v>5516</v>
      </c>
      <c r="O1" s="1" t="s">
        <v>5517</v>
      </c>
      <c r="P1" s="1" t="s">
        <v>5518</v>
      </c>
      <c r="Q1" s="1" t="s">
        <v>5519</v>
      </c>
      <c r="R1" s="1" t="s">
        <v>5520</v>
      </c>
      <c r="S1" s="1" t="s">
        <v>5521</v>
      </c>
      <c r="T1" s="1" t="s">
        <v>5522</v>
      </c>
      <c r="U1" s="1" t="s">
        <v>5523</v>
      </c>
      <c r="V1" s="1" t="s">
        <v>5524</v>
      </c>
      <c r="W1" s="1" t="s">
        <v>5525</v>
      </c>
      <c r="X1" s="10" t="s">
        <v>5526</v>
      </c>
      <c r="Y1" s="1" t="s">
        <v>5527</v>
      </c>
      <c r="Z1" s="1" t="s">
        <v>128</v>
      </c>
      <c r="AA1" s="10" t="s">
        <v>129</v>
      </c>
      <c r="AB1" s="1" t="s">
        <v>5528</v>
      </c>
      <c r="AC1" s="1" t="s">
        <v>2842</v>
      </c>
      <c r="AD1" s="1" t="s">
        <v>669</v>
      </c>
      <c r="AE1" s="1" t="s">
        <v>5529</v>
      </c>
      <c r="AF1" s="1" t="s">
        <v>5530</v>
      </c>
      <c r="AG1" s="1" t="s">
        <v>5531</v>
      </c>
      <c r="AH1" s="1" t="s">
        <v>5532</v>
      </c>
      <c r="AI1" s="1" t="s">
        <v>5533</v>
      </c>
      <c r="AJ1" s="1" t="s">
        <v>5534</v>
      </c>
      <c r="AK1" s="1" t="s">
        <v>17</v>
      </c>
      <c r="AL1" s="1" t="s">
        <v>18</v>
      </c>
    </row>
    <row r="2" spans="1:38" x14ac:dyDescent="0.35">
      <c r="A2" s="1" t="s">
        <v>153</v>
      </c>
      <c r="B2" s="1" t="s">
        <v>624</v>
      </c>
      <c r="C2" s="1" t="s">
        <v>5535</v>
      </c>
      <c r="D2" s="1" t="s">
        <v>22</v>
      </c>
      <c r="E2" s="1"/>
      <c r="F2" s="1" t="s">
        <v>638</v>
      </c>
      <c r="G2" s="1" t="s">
        <v>71</v>
      </c>
      <c r="H2" s="1" t="s">
        <v>4935</v>
      </c>
      <c r="I2" s="1" t="s">
        <v>5536</v>
      </c>
      <c r="J2" s="1" t="s">
        <v>5537</v>
      </c>
      <c r="K2" s="1" t="b">
        <v>1</v>
      </c>
      <c r="L2" s="1" t="b">
        <v>1</v>
      </c>
      <c r="M2" s="1" t="s">
        <v>5538</v>
      </c>
      <c r="N2" s="1" t="b">
        <v>0</v>
      </c>
      <c r="O2" s="1" t="b">
        <v>0</v>
      </c>
      <c r="P2" s="1" t="b">
        <v>0</v>
      </c>
      <c r="Q2" s="1" t="s">
        <v>5539</v>
      </c>
      <c r="R2" s="1" t="s">
        <v>5539</v>
      </c>
      <c r="S2" s="1" t="s">
        <v>5539</v>
      </c>
      <c r="T2" s="1" t="b">
        <v>0</v>
      </c>
      <c r="U2" s="1" t="b">
        <v>0</v>
      </c>
      <c r="V2" s="1" t="b">
        <v>0</v>
      </c>
      <c r="W2" s="1"/>
      <c r="X2" s="10" t="b">
        <v>0</v>
      </c>
      <c r="Y2" s="1" t="b">
        <v>0</v>
      </c>
      <c r="Z2" s="1" t="s">
        <v>5540</v>
      </c>
      <c r="AB2" s="1"/>
      <c r="AC2" s="1" t="s">
        <v>119</v>
      </c>
      <c r="AD2" s="1" t="s">
        <v>119</v>
      </c>
      <c r="AE2" s="1" t="s">
        <v>119</v>
      </c>
      <c r="AF2" s="1" t="s">
        <v>5541</v>
      </c>
      <c r="AG2" s="1" t="s">
        <v>22</v>
      </c>
      <c r="AH2" s="1" t="s">
        <v>5542</v>
      </c>
      <c r="AI2" s="1"/>
      <c r="AJ2" s="1"/>
      <c r="AK2" s="1" t="s">
        <v>776</v>
      </c>
      <c r="AL2" s="1">
        <v>1</v>
      </c>
    </row>
    <row r="3" spans="1:38" x14ac:dyDescent="0.35">
      <c r="A3" s="1" t="s">
        <v>153</v>
      </c>
      <c r="B3" s="1" t="s">
        <v>624</v>
      </c>
      <c r="C3" s="1" t="s">
        <v>5543</v>
      </c>
      <c r="D3" s="1" t="s">
        <v>22</v>
      </c>
      <c r="E3" s="1"/>
      <c r="F3" s="1" t="s">
        <v>638</v>
      </c>
      <c r="G3" s="1" t="s">
        <v>71</v>
      </c>
      <c r="H3" s="1" t="s">
        <v>5544</v>
      </c>
      <c r="I3" s="1" t="s">
        <v>5536</v>
      </c>
      <c r="J3" s="1" t="s">
        <v>5537</v>
      </c>
      <c r="K3" s="1" t="b">
        <v>1</v>
      </c>
      <c r="L3" s="1" t="b">
        <v>1</v>
      </c>
      <c r="M3" s="1" t="s">
        <v>5538</v>
      </c>
      <c r="N3" s="1" t="b">
        <v>0</v>
      </c>
      <c r="O3" s="1" t="b">
        <v>0</v>
      </c>
      <c r="P3" s="1" t="b">
        <v>0</v>
      </c>
      <c r="Q3" s="1" t="s">
        <v>5539</v>
      </c>
      <c r="R3" s="1" t="s">
        <v>5539</v>
      </c>
      <c r="S3" s="1" t="s">
        <v>5539</v>
      </c>
      <c r="T3" s="1" t="b">
        <v>0</v>
      </c>
      <c r="U3" s="1" t="b">
        <v>0</v>
      </c>
      <c r="V3" s="1" t="b">
        <v>0</v>
      </c>
      <c r="W3" s="1" t="s">
        <v>5545</v>
      </c>
      <c r="X3" s="10" t="b">
        <v>0</v>
      </c>
      <c r="Y3" s="1" t="b">
        <v>0</v>
      </c>
      <c r="Z3" s="1" t="s">
        <v>5540</v>
      </c>
      <c r="AB3" s="1"/>
      <c r="AC3" s="1" t="s">
        <v>119</v>
      </c>
      <c r="AD3" s="1" t="s">
        <v>119</v>
      </c>
      <c r="AE3" s="1" t="s">
        <v>119</v>
      </c>
      <c r="AF3" s="1" t="s">
        <v>5541</v>
      </c>
      <c r="AG3" s="1" t="s">
        <v>22</v>
      </c>
      <c r="AH3" s="1" t="s">
        <v>5542</v>
      </c>
      <c r="AI3" s="1"/>
      <c r="AJ3" s="1"/>
      <c r="AK3" s="1" t="s">
        <v>5546</v>
      </c>
      <c r="AL3" s="1">
        <v>1</v>
      </c>
    </row>
    <row r="4" spans="1:38" x14ac:dyDescent="0.35">
      <c r="A4" s="1" t="s">
        <v>153</v>
      </c>
      <c r="B4" s="1" t="s">
        <v>624</v>
      </c>
      <c r="C4" s="1" t="s">
        <v>5547</v>
      </c>
      <c r="D4" s="1" t="s">
        <v>22</v>
      </c>
      <c r="E4" s="1"/>
      <c r="F4" s="1" t="s">
        <v>638</v>
      </c>
      <c r="G4" s="1" t="s">
        <v>71</v>
      </c>
      <c r="H4" s="1" t="s">
        <v>4935</v>
      </c>
      <c r="I4" s="1"/>
      <c r="J4" s="1"/>
      <c r="K4" s="1" t="b">
        <v>1</v>
      </c>
      <c r="L4" s="1" t="b">
        <v>0</v>
      </c>
      <c r="M4" s="1" t="s">
        <v>5548</v>
      </c>
      <c r="N4" s="1" t="b">
        <v>0</v>
      </c>
      <c r="O4" s="1" t="b">
        <v>0</v>
      </c>
      <c r="P4" s="1" t="b">
        <v>0</v>
      </c>
      <c r="Q4" s="1" t="s">
        <v>5539</v>
      </c>
      <c r="R4" s="1" t="s">
        <v>5539</v>
      </c>
      <c r="S4" s="1" t="s">
        <v>5539</v>
      </c>
      <c r="T4" s="1" t="b">
        <v>0</v>
      </c>
      <c r="U4" s="1" t="b">
        <v>0</v>
      </c>
      <c r="V4" s="1" t="b">
        <v>0</v>
      </c>
      <c r="W4" s="1"/>
      <c r="X4" s="10" t="b">
        <v>0</v>
      </c>
      <c r="Y4" s="1" t="b">
        <v>0</v>
      </c>
      <c r="Z4" s="1" t="s">
        <v>5540</v>
      </c>
      <c r="AB4" s="1"/>
      <c r="AC4" s="1" t="s">
        <v>119</v>
      </c>
      <c r="AD4" s="1" t="s">
        <v>119</v>
      </c>
      <c r="AE4" s="1" t="s">
        <v>119</v>
      </c>
      <c r="AF4" s="1" t="s">
        <v>5541</v>
      </c>
      <c r="AG4" s="1" t="s">
        <v>22</v>
      </c>
      <c r="AH4" s="1" t="s">
        <v>5542</v>
      </c>
      <c r="AI4" s="1"/>
      <c r="AJ4" s="1"/>
      <c r="AK4" s="1" t="s">
        <v>3388</v>
      </c>
      <c r="AL4" s="1">
        <v>1</v>
      </c>
    </row>
    <row r="5" spans="1:38" x14ac:dyDescent="0.35">
      <c r="A5" s="1" t="s">
        <v>153</v>
      </c>
      <c r="B5" s="1" t="s">
        <v>624</v>
      </c>
      <c r="C5" s="1" t="s">
        <v>5549</v>
      </c>
      <c r="D5" s="1" t="s">
        <v>22</v>
      </c>
      <c r="E5" s="1"/>
      <c r="F5" s="1" t="s">
        <v>638</v>
      </c>
      <c r="G5" s="1" t="s">
        <v>71</v>
      </c>
      <c r="H5" s="1" t="s">
        <v>5544</v>
      </c>
      <c r="I5" s="1"/>
      <c r="J5" s="1"/>
      <c r="K5" s="1" t="b">
        <v>1</v>
      </c>
      <c r="L5" s="1" t="b">
        <v>0</v>
      </c>
      <c r="M5" s="1" t="s">
        <v>5548</v>
      </c>
      <c r="N5" s="1" t="b">
        <v>0</v>
      </c>
      <c r="O5" s="1" t="b">
        <v>1</v>
      </c>
      <c r="P5" s="1" t="b">
        <v>0</v>
      </c>
      <c r="Q5" s="1" t="s">
        <v>5539</v>
      </c>
      <c r="R5" s="1" t="s">
        <v>5539</v>
      </c>
      <c r="S5" s="1" t="s">
        <v>5539</v>
      </c>
      <c r="T5" s="1" t="b">
        <v>0</v>
      </c>
      <c r="U5" s="1" t="b">
        <v>0</v>
      </c>
      <c r="V5" s="1" t="b">
        <v>0</v>
      </c>
      <c r="W5" s="1" t="s">
        <v>5545</v>
      </c>
      <c r="X5" s="10" t="b">
        <v>0</v>
      </c>
      <c r="Y5" s="1" t="b">
        <v>0</v>
      </c>
      <c r="Z5" s="1" t="s">
        <v>5550</v>
      </c>
      <c r="AA5" s="10" t="s">
        <v>4047</v>
      </c>
      <c r="AB5" s="1"/>
      <c r="AC5" s="1" t="s">
        <v>693</v>
      </c>
      <c r="AD5" s="1" t="s">
        <v>3715</v>
      </c>
      <c r="AE5" s="1" t="s">
        <v>119</v>
      </c>
      <c r="AF5" s="1" t="s">
        <v>5541</v>
      </c>
      <c r="AG5" s="1" t="s">
        <v>22</v>
      </c>
      <c r="AH5" s="1" t="s">
        <v>5542</v>
      </c>
      <c r="AI5" s="1"/>
      <c r="AJ5" s="1"/>
      <c r="AK5" s="1" t="s">
        <v>5551</v>
      </c>
      <c r="AL5" s="1">
        <v>1</v>
      </c>
    </row>
    <row r="6" spans="1:38" x14ac:dyDescent="0.35">
      <c r="A6" s="1" t="s">
        <v>153</v>
      </c>
      <c r="B6" s="1" t="s">
        <v>624</v>
      </c>
      <c r="C6" s="1" t="s">
        <v>5549</v>
      </c>
      <c r="D6" s="1" t="s">
        <v>22</v>
      </c>
      <c r="E6" s="1"/>
      <c r="F6" s="1" t="s">
        <v>638</v>
      </c>
      <c r="G6" s="1" t="s">
        <v>71</v>
      </c>
      <c r="H6" s="1" t="s">
        <v>5544</v>
      </c>
      <c r="I6" s="1"/>
      <c r="J6" s="1"/>
      <c r="K6" s="1" t="b">
        <v>1</v>
      </c>
      <c r="L6" s="1" t="b">
        <v>0</v>
      </c>
      <c r="M6" s="1" t="s">
        <v>5548</v>
      </c>
      <c r="N6" s="1" t="b">
        <v>0</v>
      </c>
      <c r="O6" s="1" t="b">
        <v>1</v>
      </c>
      <c r="P6" s="1" t="b">
        <v>0</v>
      </c>
      <c r="Q6" s="1" t="s">
        <v>5539</v>
      </c>
      <c r="R6" s="1" t="s">
        <v>5539</v>
      </c>
      <c r="S6" s="1" t="s">
        <v>5539</v>
      </c>
      <c r="T6" s="1" t="b">
        <v>0</v>
      </c>
      <c r="U6" s="1" t="b">
        <v>0</v>
      </c>
      <c r="V6" s="1" t="b">
        <v>0</v>
      </c>
      <c r="W6" s="1" t="s">
        <v>5545</v>
      </c>
      <c r="X6" s="10" t="b">
        <v>0</v>
      </c>
      <c r="Y6" s="1" t="b">
        <v>0</v>
      </c>
      <c r="Z6" s="1" t="s">
        <v>5550</v>
      </c>
      <c r="AA6" s="10" t="s">
        <v>4047</v>
      </c>
      <c r="AB6" s="1"/>
      <c r="AC6" s="1" t="s">
        <v>693</v>
      </c>
      <c r="AD6" s="1" t="s">
        <v>3719</v>
      </c>
      <c r="AE6" s="1" t="s">
        <v>119</v>
      </c>
      <c r="AF6" s="1" t="s">
        <v>5541</v>
      </c>
      <c r="AG6" s="1" t="s">
        <v>22</v>
      </c>
      <c r="AH6" s="1" t="s">
        <v>5542</v>
      </c>
      <c r="AI6" s="1"/>
      <c r="AJ6" s="1"/>
      <c r="AK6" s="1" t="s">
        <v>5551</v>
      </c>
      <c r="AL6" s="1">
        <v>0</v>
      </c>
    </row>
    <row r="7" spans="1:38" x14ac:dyDescent="0.35">
      <c r="A7" s="1" t="s">
        <v>153</v>
      </c>
      <c r="B7" s="1" t="s">
        <v>624</v>
      </c>
      <c r="C7" s="1" t="s">
        <v>5549</v>
      </c>
      <c r="D7" s="1" t="s">
        <v>22</v>
      </c>
      <c r="E7" s="1"/>
      <c r="F7" s="1" t="s">
        <v>638</v>
      </c>
      <c r="G7" s="1" t="s">
        <v>71</v>
      </c>
      <c r="H7" s="1" t="s">
        <v>5544</v>
      </c>
      <c r="I7" s="1"/>
      <c r="J7" s="1"/>
      <c r="K7" s="1" t="b">
        <v>1</v>
      </c>
      <c r="L7" s="1" t="b">
        <v>0</v>
      </c>
      <c r="M7" s="1" t="s">
        <v>5548</v>
      </c>
      <c r="N7" s="1" t="b">
        <v>0</v>
      </c>
      <c r="O7" s="1" t="b">
        <v>1</v>
      </c>
      <c r="P7" s="1" t="b">
        <v>0</v>
      </c>
      <c r="Q7" s="1" t="s">
        <v>5539</v>
      </c>
      <c r="R7" s="1" t="s">
        <v>5539</v>
      </c>
      <c r="S7" s="1" t="s">
        <v>5539</v>
      </c>
      <c r="T7" s="1" t="b">
        <v>0</v>
      </c>
      <c r="U7" s="1" t="b">
        <v>0</v>
      </c>
      <c r="V7" s="1" t="b">
        <v>0</v>
      </c>
      <c r="W7" s="1" t="s">
        <v>5545</v>
      </c>
      <c r="X7" s="10" t="b">
        <v>0</v>
      </c>
      <c r="Y7" s="1" t="b">
        <v>0</v>
      </c>
      <c r="Z7" s="1" t="s">
        <v>5550</v>
      </c>
      <c r="AA7" s="10" t="s">
        <v>4047</v>
      </c>
      <c r="AB7" s="1"/>
      <c r="AC7" s="1" t="s">
        <v>693</v>
      </c>
      <c r="AD7" s="1" t="s">
        <v>694</v>
      </c>
      <c r="AE7" s="1" t="s">
        <v>119</v>
      </c>
      <c r="AF7" s="1" t="s">
        <v>5541</v>
      </c>
      <c r="AG7" s="1" t="s">
        <v>22</v>
      </c>
      <c r="AH7" s="1" t="s">
        <v>5542</v>
      </c>
      <c r="AI7" s="1"/>
      <c r="AJ7" s="1"/>
      <c r="AK7" s="1" t="s">
        <v>5551</v>
      </c>
      <c r="AL7" s="1">
        <v>0</v>
      </c>
    </row>
    <row r="8" spans="1:38" x14ac:dyDescent="0.35">
      <c r="A8" s="1" t="s">
        <v>153</v>
      </c>
      <c r="B8" s="1" t="s">
        <v>624</v>
      </c>
      <c r="C8" s="1" t="s">
        <v>5549</v>
      </c>
      <c r="D8" s="1" t="s">
        <v>22</v>
      </c>
      <c r="E8" s="1"/>
      <c r="F8" s="1" t="s">
        <v>638</v>
      </c>
      <c r="G8" s="1" t="s">
        <v>71</v>
      </c>
      <c r="H8" s="1" t="s">
        <v>5544</v>
      </c>
      <c r="I8" s="1"/>
      <c r="J8" s="1"/>
      <c r="K8" s="1" t="b">
        <v>1</v>
      </c>
      <c r="L8" s="1" t="b">
        <v>0</v>
      </c>
      <c r="M8" s="1" t="s">
        <v>5548</v>
      </c>
      <c r="N8" s="1" t="b">
        <v>0</v>
      </c>
      <c r="O8" s="1" t="b">
        <v>1</v>
      </c>
      <c r="P8" s="1" t="b">
        <v>0</v>
      </c>
      <c r="Q8" s="1" t="s">
        <v>5539</v>
      </c>
      <c r="R8" s="1" t="s">
        <v>5539</v>
      </c>
      <c r="S8" s="1" t="s">
        <v>5539</v>
      </c>
      <c r="T8" s="1" t="b">
        <v>0</v>
      </c>
      <c r="U8" s="1" t="b">
        <v>0</v>
      </c>
      <c r="V8" s="1" t="b">
        <v>0</v>
      </c>
      <c r="W8" s="1" t="s">
        <v>5545</v>
      </c>
      <c r="X8" s="10" t="b">
        <v>0</v>
      </c>
      <c r="Y8" s="1" t="b">
        <v>0</v>
      </c>
      <c r="Z8" s="1" t="s">
        <v>5550</v>
      </c>
      <c r="AA8" s="10" t="s">
        <v>4047</v>
      </c>
      <c r="AB8" s="1"/>
      <c r="AC8" s="1" t="s">
        <v>693</v>
      </c>
      <c r="AD8" s="1" t="s">
        <v>3713</v>
      </c>
      <c r="AE8" s="1" t="s">
        <v>119</v>
      </c>
      <c r="AF8" s="1" t="s">
        <v>5541</v>
      </c>
      <c r="AG8" s="1" t="s">
        <v>22</v>
      </c>
      <c r="AH8" s="1" t="s">
        <v>5542</v>
      </c>
      <c r="AI8" s="1"/>
      <c r="AJ8" s="1"/>
      <c r="AK8" s="1" t="s">
        <v>5551</v>
      </c>
      <c r="AL8" s="1">
        <v>0</v>
      </c>
    </row>
    <row r="9" spans="1:38" x14ac:dyDescent="0.35">
      <c r="A9" s="1" t="s">
        <v>153</v>
      </c>
      <c r="B9" s="1" t="s">
        <v>624</v>
      </c>
      <c r="C9" s="1" t="s">
        <v>5549</v>
      </c>
      <c r="D9" s="1" t="s">
        <v>22</v>
      </c>
      <c r="E9" s="1"/>
      <c r="F9" s="1" t="s">
        <v>638</v>
      </c>
      <c r="G9" s="1" t="s">
        <v>71</v>
      </c>
      <c r="H9" s="1" t="s">
        <v>5544</v>
      </c>
      <c r="I9" s="1"/>
      <c r="J9" s="1"/>
      <c r="K9" s="1" t="b">
        <v>1</v>
      </c>
      <c r="L9" s="1" t="b">
        <v>0</v>
      </c>
      <c r="M9" s="1" t="s">
        <v>5548</v>
      </c>
      <c r="N9" s="1" t="b">
        <v>0</v>
      </c>
      <c r="O9" s="1" t="b">
        <v>1</v>
      </c>
      <c r="P9" s="1" t="b">
        <v>0</v>
      </c>
      <c r="Q9" s="1" t="s">
        <v>5539</v>
      </c>
      <c r="R9" s="1" t="s">
        <v>5539</v>
      </c>
      <c r="S9" s="1" t="s">
        <v>5539</v>
      </c>
      <c r="T9" s="1" t="b">
        <v>0</v>
      </c>
      <c r="U9" s="1" t="b">
        <v>0</v>
      </c>
      <c r="V9" s="1" t="b">
        <v>0</v>
      </c>
      <c r="W9" s="1" t="s">
        <v>5545</v>
      </c>
      <c r="X9" s="10" t="b">
        <v>0</v>
      </c>
      <c r="Y9" s="1" t="b">
        <v>0</v>
      </c>
      <c r="Z9" s="1" t="s">
        <v>5550</v>
      </c>
      <c r="AA9" s="10" t="s">
        <v>4047</v>
      </c>
      <c r="AB9" s="1"/>
      <c r="AC9" s="1" t="s">
        <v>693</v>
      </c>
      <c r="AD9" s="1" t="s">
        <v>771</v>
      </c>
      <c r="AE9" s="1" t="s">
        <v>119</v>
      </c>
      <c r="AF9" s="1" t="s">
        <v>5541</v>
      </c>
      <c r="AG9" s="1" t="s">
        <v>22</v>
      </c>
      <c r="AH9" s="1" t="s">
        <v>5542</v>
      </c>
      <c r="AI9" s="1"/>
      <c r="AJ9" s="1"/>
      <c r="AK9" s="1" t="s">
        <v>5551</v>
      </c>
      <c r="AL9" s="1">
        <v>0</v>
      </c>
    </row>
    <row r="10" spans="1:38" x14ac:dyDescent="0.35">
      <c r="A10" s="1" t="s">
        <v>153</v>
      </c>
      <c r="B10" s="1" t="s">
        <v>624</v>
      </c>
      <c r="C10" s="1" t="s">
        <v>5549</v>
      </c>
      <c r="D10" s="1" t="s">
        <v>22</v>
      </c>
      <c r="E10" s="1"/>
      <c r="F10" s="1" t="s">
        <v>638</v>
      </c>
      <c r="G10" s="1" t="s">
        <v>71</v>
      </c>
      <c r="H10" s="1" t="s">
        <v>5544</v>
      </c>
      <c r="I10" s="1"/>
      <c r="J10" s="1"/>
      <c r="K10" s="1" t="b">
        <v>1</v>
      </c>
      <c r="L10" s="1" t="b">
        <v>0</v>
      </c>
      <c r="M10" s="1" t="s">
        <v>5548</v>
      </c>
      <c r="N10" s="1" t="b">
        <v>0</v>
      </c>
      <c r="O10" s="1" t="b">
        <v>1</v>
      </c>
      <c r="P10" s="1" t="b">
        <v>0</v>
      </c>
      <c r="Q10" s="1" t="s">
        <v>5539</v>
      </c>
      <c r="R10" s="1" t="s">
        <v>5539</v>
      </c>
      <c r="S10" s="1" t="s">
        <v>5539</v>
      </c>
      <c r="T10" s="1" t="b">
        <v>0</v>
      </c>
      <c r="U10" s="1" t="b">
        <v>0</v>
      </c>
      <c r="V10" s="1" t="b">
        <v>0</v>
      </c>
      <c r="W10" s="1" t="s">
        <v>5545</v>
      </c>
      <c r="X10" s="10" t="b">
        <v>0</v>
      </c>
      <c r="Y10" s="1" t="b">
        <v>0</v>
      </c>
      <c r="Z10" s="1" t="s">
        <v>5550</v>
      </c>
      <c r="AA10" s="10" t="s">
        <v>4047</v>
      </c>
      <c r="AB10" s="1"/>
      <c r="AC10" s="1" t="s">
        <v>693</v>
      </c>
      <c r="AD10" s="1" t="s">
        <v>778</v>
      </c>
      <c r="AE10" s="1" t="s">
        <v>119</v>
      </c>
      <c r="AF10" s="1" t="s">
        <v>5541</v>
      </c>
      <c r="AG10" s="1" t="s">
        <v>22</v>
      </c>
      <c r="AH10" s="1" t="s">
        <v>5542</v>
      </c>
      <c r="AI10" s="1"/>
      <c r="AJ10" s="1"/>
      <c r="AK10" s="1" t="s">
        <v>5551</v>
      </c>
      <c r="AL10" s="1">
        <v>0</v>
      </c>
    </row>
    <row r="11" spans="1:38" x14ac:dyDescent="0.35">
      <c r="A11" s="1" t="s">
        <v>153</v>
      </c>
      <c r="B11" s="1" t="s">
        <v>624</v>
      </c>
      <c r="C11" s="1" t="s">
        <v>5549</v>
      </c>
      <c r="D11" s="1" t="s">
        <v>22</v>
      </c>
      <c r="E11" s="1"/>
      <c r="F11" s="1" t="s">
        <v>638</v>
      </c>
      <c r="G11" s="1" t="s">
        <v>71</v>
      </c>
      <c r="H11" s="1" t="s">
        <v>5544</v>
      </c>
      <c r="I11" s="1"/>
      <c r="J11" s="1"/>
      <c r="K11" s="1" t="b">
        <v>1</v>
      </c>
      <c r="L11" s="1" t="b">
        <v>0</v>
      </c>
      <c r="M11" s="1" t="s">
        <v>5548</v>
      </c>
      <c r="N11" s="1" t="b">
        <v>0</v>
      </c>
      <c r="O11" s="1" t="b">
        <v>1</v>
      </c>
      <c r="P11" s="1" t="b">
        <v>0</v>
      </c>
      <c r="Q11" s="1" t="s">
        <v>5539</v>
      </c>
      <c r="R11" s="1" t="s">
        <v>5539</v>
      </c>
      <c r="S11" s="1" t="s">
        <v>5539</v>
      </c>
      <c r="T11" s="1" t="b">
        <v>0</v>
      </c>
      <c r="U11" s="1" t="b">
        <v>0</v>
      </c>
      <c r="V11" s="1" t="b">
        <v>0</v>
      </c>
      <c r="W11" s="1" t="s">
        <v>5545</v>
      </c>
      <c r="X11" s="10" t="b">
        <v>0</v>
      </c>
      <c r="Y11" s="1" t="b">
        <v>0</v>
      </c>
      <c r="Z11" s="1" t="s">
        <v>5550</v>
      </c>
      <c r="AA11" s="10" t="s">
        <v>4047</v>
      </c>
      <c r="AB11" s="1"/>
      <c r="AC11" s="1" t="s">
        <v>693</v>
      </c>
      <c r="AD11" s="1" t="s">
        <v>849</v>
      </c>
      <c r="AE11" s="1" t="s">
        <v>119</v>
      </c>
      <c r="AF11" s="1" t="s">
        <v>5541</v>
      </c>
      <c r="AG11" s="1" t="s">
        <v>22</v>
      </c>
      <c r="AH11" s="1" t="s">
        <v>5542</v>
      </c>
      <c r="AI11" s="1"/>
      <c r="AJ11" s="1"/>
      <c r="AK11" s="1" t="s">
        <v>5551</v>
      </c>
      <c r="AL11" s="1">
        <v>0</v>
      </c>
    </row>
    <row r="12" spans="1:38" x14ac:dyDescent="0.35">
      <c r="A12" s="1" t="s">
        <v>153</v>
      </c>
      <c r="B12" s="1" t="s">
        <v>624</v>
      </c>
      <c r="C12" s="1" t="s">
        <v>5177</v>
      </c>
      <c r="D12" s="1" t="s">
        <v>22</v>
      </c>
      <c r="E12" s="1"/>
      <c r="F12" s="1" t="s">
        <v>638</v>
      </c>
      <c r="G12" s="1" t="s">
        <v>71</v>
      </c>
      <c r="H12" s="1" t="s">
        <v>5544</v>
      </c>
      <c r="I12" s="1"/>
      <c r="J12" s="1"/>
      <c r="K12" s="1" t="b">
        <v>1</v>
      </c>
      <c r="L12" s="1" t="b">
        <v>0</v>
      </c>
      <c r="M12" s="1" t="s">
        <v>5548</v>
      </c>
      <c r="N12" s="1" t="b">
        <v>0</v>
      </c>
      <c r="O12" s="1" t="b">
        <v>0</v>
      </c>
      <c r="P12" s="1" t="b">
        <v>0</v>
      </c>
      <c r="Q12" s="1" t="s">
        <v>5539</v>
      </c>
      <c r="R12" s="1" t="s">
        <v>5539</v>
      </c>
      <c r="S12" s="1" t="s">
        <v>5539</v>
      </c>
      <c r="T12" s="1" t="b">
        <v>0</v>
      </c>
      <c r="U12" s="1" t="b">
        <v>0</v>
      </c>
      <c r="V12" s="1" t="b">
        <v>0</v>
      </c>
      <c r="W12" s="1" t="s">
        <v>5545</v>
      </c>
      <c r="X12" s="10" t="b">
        <v>0</v>
      </c>
      <c r="Y12" s="1" t="b">
        <v>0</v>
      </c>
      <c r="Z12" s="1" t="s">
        <v>5550</v>
      </c>
      <c r="AA12" s="10" t="s">
        <v>5552</v>
      </c>
      <c r="AB12" s="1"/>
      <c r="AC12" s="1" t="s">
        <v>693</v>
      </c>
      <c r="AD12" s="1" t="s">
        <v>694</v>
      </c>
      <c r="AE12" s="1" t="s">
        <v>119</v>
      </c>
      <c r="AF12" s="1" t="s">
        <v>5541</v>
      </c>
      <c r="AG12" s="1" t="s">
        <v>22</v>
      </c>
      <c r="AH12" s="1" t="s">
        <v>5542</v>
      </c>
      <c r="AI12" s="1"/>
      <c r="AJ12" s="1"/>
      <c r="AK12" s="1" t="s">
        <v>5553</v>
      </c>
      <c r="AL12" s="1">
        <v>1</v>
      </c>
    </row>
    <row r="13" spans="1:38" x14ac:dyDescent="0.35">
      <c r="A13" s="1" t="s">
        <v>153</v>
      </c>
      <c r="B13" s="1" t="s">
        <v>624</v>
      </c>
      <c r="C13" s="1" t="s">
        <v>5177</v>
      </c>
      <c r="D13" s="1" t="s">
        <v>22</v>
      </c>
      <c r="E13" s="1"/>
      <c r="F13" s="1" t="s">
        <v>638</v>
      </c>
      <c r="G13" s="1" t="s">
        <v>71</v>
      </c>
      <c r="H13" s="1" t="s">
        <v>5544</v>
      </c>
      <c r="I13" s="1"/>
      <c r="J13" s="1"/>
      <c r="K13" s="1" t="b">
        <v>1</v>
      </c>
      <c r="L13" s="1" t="b">
        <v>0</v>
      </c>
      <c r="M13" s="1" t="s">
        <v>5548</v>
      </c>
      <c r="N13" s="1" t="b">
        <v>0</v>
      </c>
      <c r="O13" s="1" t="b">
        <v>0</v>
      </c>
      <c r="P13" s="1" t="b">
        <v>0</v>
      </c>
      <c r="Q13" s="1" t="s">
        <v>5539</v>
      </c>
      <c r="R13" s="1" t="s">
        <v>5539</v>
      </c>
      <c r="S13" s="1" t="s">
        <v>5539</v>
      </c>
      <c r="T13" s="1" t="b">
        <v>0</v>
      </c>
      <c r="U13" s="1" t="b">
        <v>0</v>
      </c>
      <c r="V13" s="1" t="b">
        <v>0</v>
      </c>
      <c r="W13" s="1" t="s">
        <v>5545</v>
      </c>
      <c r="X13" s="10" t="b">
        <v>0</v>
      </c>
      <c r="Y13" s="1" t="b">
        <v>0</v>
      </c>
      <c r="Z13" s="1" t="s">
        <v>5550</v>
      </c>
      <c r="AA13" s="10" t="s">
        <v>5552</v>
      </c>
      <c r="AB13" s="1"/>
      <c r="AC13" s="1" t="s">
        <v>693</v>
      </c>
      <c r="AD13" s="1" t="s">
        <v>5554</v>
      </c>
      <c r="AE13" s="1" t="s">
        <v>119</v>
      </c>
      <c r="AF13" s="1" t="s">
        <v>5541</v>
      </c>
      <c r="AG13" s="1" t="s">
        <v>22</v>
      </c>
      <c r="AH13" s="1" t="s">
        <v>5542</v>
      </c>
      <c r="AI13" s="1"/>
      <c r="AJ13" s="1"/>
      <c r="AK13" s="1" t="s">
        <v>5553</v>
      </c>
      <c r="AL13" s="1">
        <v>0</v>
      </c>
    </row>
    <row r="14" spans="1:38" x14ac:dyDescent="0.35">
      <c r="A14" s="1" t="s">
        <v>153</v>
      </c>
      <c r="B14" s="1" t="s">
        <v>624</v>
      </c>
      <c r="C14" s="1" t="s">
        <v>5177</v>
      </c>
      <c r="D14" s="1" t="s">
        <v>22</v>
      </c>
      <c r="E14" s="1"/>
      <c r="F14" s="1" t="s">
        <v>638</v>
      </c>
      <c r="G14" s="1" t="s">
        <v>71</v>
      </c>
      <c r="H14" s="1" t="s">
        <v>5544</v>
      </c>
      <c r="I14" s="1"/>
      <c r="J14" s="1"/>
      <c r="K14" s="1" t="b">
        <v>1</v>
      </c>
      <c r="L14" s="1" t="b">
        <v>0</v>
      </c>
      <c r="M14" s="1" t="s">
        <v>5548</v>
      </c>
      <c r="N14" s="1" t="b">
        <v>0</v>
      </c>
      <c r="O14" s="1" t="b">
        <v>0</v>
      </c>
      <c r="P14" s="1" t="b">
        <v>0</v>
      </c>
      <c r="Q14" s="1" t="s">
        <v>5539</v>
      </c>
      <c r="R14" s="1" t="s">
        <v>5539</v>
      </c>
      <c r="S14" s="1" t="s">
        <v>5539</v>
      </c>
      <c r="T14" s="1" t="b">
        <v>0</v>
      </c>
      <c r="U14" s="1" t="b">
        <v>0</v>
      </c>
      <c r="V14" s="1" t="b">
        <v>0</v>
      </c>
      <c r="W14" s="1" t="s">
        <v>5545</v>
      </c>
      <c r="X14" s="10" t="b">
        <v>0</v>
      </c>
      <c r="Y14" s="1" t="b">
        <v>0</v>
      </c>
      <c r="Z14" s="1" t="s">
        <v>5550</v>
      </c>
      <c r="AA14" s="10" t="s">
        <v>5552</v>
      </c>
      <c r="AB14" s="1"/>
      <c r="AC14" s="1" t="s">
        <v>693</v>
      </c>
      <c r="AD14" s="1" t="s">
        <v>3713</v>
      </c>
      <c r="AE14" s="1" t="s">
        <v>119</v>
      </c>
      <c r="AF14" s="1" t="s">
        <v>5541</v>
      </c>
      <c r="AG14" s="1" t="s">
        <v>22</v>
      </c>
      <c r="AH14" s="1" t="s">
        <v>5542</v>
      </c>
      <c r="AI14" s="1"/>
      <c r="AJ14" s="1"/>
      <c r="AK14" s="1" t="s">
        <v>5553</v>
      </c>
      <c r="AL14" s="1">
        <v>0</v>
      </c>
    </row>
    <row r="15" spans="1:38" x14ac:dyDescent="0.35">
      <c r="A15" s="1" t="s">
        <v>153</v>
      </c>
      <c r="B15" s="1" t="s">
        <v>624</v>
      </c>
      <c r="C15" s="1" t="s">
        <v>5177</v>
      </c>
      <c r="D15" s="1" t="s">
        <v>22</v>
      </c>
      <c r="E15" s="1"/>
      <c r="F15" s="1" t="s">
        <v>638</v>
      </c>
      <c r="G15" s="1" t="s">
        <v>71</v>
      </c>
      <c r="H15" s="1" t="s">
        <v>5544</v>
      </c>
      <c r="I15" s="1"/>
      <c r="J15" s="1"/>
      <c r="K15" s="1" t="b">
        <v>1</v>
      </c>
      <c r="L15" s="1" t="b">
        <v>0</v>
      </c>
      <c r="M15" s="1" t="s">
        <v>5548</v>
      </c>
      <c r="N15" s="1" t="b">
        <v>0</v>
      </c>
      <c r="O15" s="1" t="b">
        <v>0</v>
      </c>
      <c r="P15" s="1" t="b">
        <v>0</v>
      </c>
      <c r="Q15" s="1" t="s">
        <v>5539</v>
      </c>
      <c r="R15" s="1" t="s">
        <v>5539</v>
      </c>
      <c r="S15" s="1" t="s">
        <v>5539</v>
      </c>
      <c r="T15" s="1" t="b">
        <v>0</v>
      </c>
      <c r="U15" s="1" t="b">
        <v>0</v>
      </c>
      <c r="V15" s="1" t="b">
        <v>0</v>
      </c>
      <c r="W15" s="1" t="s">
        <v>5545</v>
      </c>
      <c r="X15" s="10" t="b">
        <v>0</v>
      </c>
      <c r="Y15" s="1" t="b">
        <v>0</v>
      </c>
      <c r="Z15" s="1" t="s">
        <v>5550</v>
      </c>
      <c r="AA15" s="10" t="s">
        <v>5552</v>
      </c>
      <c r="AB15" s="1"/>
      <c r="AC15" s="1" t="s">
        <v>693</v>
      </c>
      <c r="AD15" s="1" t="s">
        <v>778</v>
      </c>
      <c r="AE15" s="1" t="s">
        <v>119</v>
      </c>
      <c r="AF15" s="1" t="s">
        <v>5541</v>
      </c>
      <c r="AG15" s="1" t="s">
        <v>22</v>
      </c>
      <c r="AH15" s="1" t="s">
        <v>5542</v>
      </c>
      <c r="AI15" s="1"/>
      <c r="AJ15" s="1"/>
      <c r="AK15" s="1" t="s">
        <v>5553</v>
      </c>
      <c r="AL15" s="1">
        <v>0</v>
      </c>
    </row>
    <row r="16" spans="1:38" x14ac:dyDescent="0.35">
      <c r="A16" s="1" t="s">
        <v>153</v>
      </c>
      <c r="B16" s="1" t="s">
        <v>624</v>
      </c>
      <c r="C16" s="1" t="s">
        <v>5177</v>
      </c>
      <c r="D16" s="1" t="s">
        <v>22</v>
      </c>
      <c r="E16" s="1"/>
      <c r="F16" s="1" t="s">
        <v>638</v>
      </c>
      <c r="G16" s="1" t="s">
        <v>71</v>
      </c>
      <c r="H16" s="1" t="s">
        <v>5544</v>
      </c>
      <c r="I16" s="1"/>
      <c r="J16" s="1"/>
      <c r="K16" s="1" t="b">
        <v>1</v>
      </c>
      <c r="L16" s="1" t="b">
        <v>0</v>
      </c>
      <c r="M16" s="1" t="s">
        <v>5548</v>
      </c>
      <c r="N16" s="1" t="b">
        <v>0</v>
      </c>
      <c r="O16" s="1" t="b">
        <v>0</v>
      </c>
      <c r="P16" s="1" t="b">
        <v>0</v>
      </c>
      <c r="Q16" s="1" t="s">
        <v>5539</v>
      </c>
      <c r="R16" s="1" t="s">
        <v>5539</v>
      </c>
      <c r="S16" s="1" t="s">
        <v>5539</v>
      </c>
      <c r="T16" s="1" t="b">
        <v>0</v>
      </c>
      <c r="U16" s="1" t="b">
        <v>0</v>
      </c>
      <c r="V16" s="1" t="b">
        <v>0</v>
      </c>
      <c r="W16" s="1" t="s">
        <v>5545</v>
      </c>
      <c r="X16" s="10" t="b">
        <v>0</v>
      </c>
      <c r="Y16" s="1" t="b">
        <v>0</v>
      </c>
      <c r="Z16" s="1" t="s">
        <v>5550</v>
      </c>
      <c r="AA16" s="10" t="s">
        <v>5552</v>
      </c>
      <c r="AB16" s="1"/>
      <c r="AC16" s="1" t="s">
        <v>693</v>
      </c>
      <c r="AD16" s="1" t="s">
        <v>771</v>
      </c>
      <c r="AE16" s="1" t="s">
        <v>119</v>
      </c>
      <c r="AF16" s="1" t="s">
        <v>5541</v>
      </c>
      <c r="AG16" s="1" t="s">
        <v>22</v>
      </c>
      <c r="AH16" s="1" t="s">
        <v>5542</v>
      </c>
      <c r="AI16" s="1"/>
      <c r="AJ16" s="1"/>
      <c r="AK16" s="1" t="s">
        <v>5553</v>
      </c>
      <c r="AL16" s="1">
        <v>0</v>
      </c>
    </row>
    <row r="17" spans="1:38" x14ac:dyDescent="0.35">
      <c r="A17" s="1" t="s">
        <v>153</v>
      </c>
      <c r="B17" s="1" t="s">
        <v>624</v>
      </c>
      <c r="C17" s="1" t="s">
        <v>5177</v>
      </c>
      <c r="D17" s="1" t="s">
        <v>22</v>
      </c>
      <c r="E17" s="1"/>
      <c r="F17" s="1" t="s">
        <v>638</v>
      </c>
      <c r="G17" s="1" t="s">
        <v>71</v>
      </c>
      <c r="H17" s="1" t="s">
        <v>5544</v>
      </c>
      <c r="I17" s="1"/>
      <c r="J17" s="1"/>
      <c r="K17" s="1" t="b">
        <v>1</v>
      </c>
      <c r="L17" s="1" t="b">
        <v>0</v>
      </c>
      <c r="M17" s="1" t="s">
        <v>5548</v>
      </c>
      <c r="N17" s="1" t="b">
        <v>0</v>
      </c>
      <c r="O17" s="1" t="b">
        <v>0</v>
      </c>
      <c r="P17" s="1" t="b">
        <v>0</v>
      </c>
      <c r="Q17" s="1" t="s">
        <v>5539</v>
      </c>
      <c r="R17" s="1" t="s">
        <v>5539</v>
      </c>
      <c r="S17" s="1" t="s">
        <v>5539</v>
      </c>
      <c r="T17" s="1" t="b">
        <v>0</v>
      </c>
      <c r="U17" s="1" t="b">
        <v>0</v>
      </c>
      <c r="V17" s="1" t="b">
        <v>0</v>
      </c>
      <c r="W17" s="1" t="s">
        <v>5545</v>
      </c>
      <c r="X17" s="10" t="b">
        <v>0</v>
      </c>
      <c r="Y17" s="1" t="b">
        <v>0</v>
      </c>
      <c r="Z17" s="1" t="s">
        <v>5550</v>
      </c>
      <c r="AA17" s="10" t="s">
        <v>5552</v>
      </c>
      <c r="AB17" s="1"/>
      <c r="AC17" s="1" t="s">
        <v>693</v>
      </c>
      <c r="AD17" s="1" t="s">
        <v>3719</v>
      </c>
      <c r="AE17" s="1" t="s">
        <v>119</v>
      </c>
      <c r="AF17" s="1" t="s">
        <v>5541</v>
      </c>
      <c r="AG17" s="1" t="s">
        <v>22</v>
      </c>
      <c r="AH17" s="1" t="s">
        <v>5542</v>
      </c>
      <c r="AI17" s="1"/>
      <c r="AJ17" s="1"/>
      <c r="AK17" s="1" t="s">
        <v>5553</v>
      </c>
      <c r="AL17" s="1">
        <v>0</v>
      </c>
    </row>
    <row r="18" spans="1:38" x14ac:dyDescent="0.35">
      <c r="A18" s="1" t="s">
        <v>153</v>
      </c>
      <c r="B18" s="1" t="s">
        <v>624</v>
      </c>
      <c r="C18" s="1" t="s">
        <v>5177</v>
      </c>
      <c r="D18" s="1" t="s">
        <v>22</v>
      </c>
      <c r="E18" s="1"/>
      <c r="F18" s="1" t="s">
        <v>638</v>
      </c>
      <c r="G18" s="1" t="s">
        <v>71</v>
      </c>
      <c r="H18" s="1" t="s">
        <v>5544</v>
      </c>
      <c r="I18" s="1"/>
      <c r="J18" s="1"/>
      <c r="K18" s="1" t="b">
        <v>1</v>
      </c>
      <c r="L18" s="1" t="b">
        <v>0</v>
      </c>
      <c r="M18" s="1" t="s">
        <v>5548</v>
      </c>
      <c r="N18" s="1" t="b">
        <v>0</v>
      </c>
      <c r="O18" s="1" t="b">
        <v>0</v>
      </c>
      <c r="P18" s="1" t="b">
        <v>0</v>
      </c>
      <c r="Q18" s="1" t="s">
        <v>5539</v>
      </c>
      <c r="R18" s="1" t="s">
        <v>5539</v>
      </c>
      <c r="S18" s="1" t="s">
        <v>5539</v>
      </c>
      <c r="T18" s="1" t="b">
        <v>0</v>
      </c>
      <c r="U18" s="1" t="b">
        <v>0</v>
      </c>
      <c r="V18" s="1" t="b">
        <v>0</v>
      </c>
      <c r="W18" s="1" t="s">
        <v>5545</v>
      </c>
      <c r="X18" s="10" t="b">
        <v>0</v>
      </c>
      <c r="Y18" s="1" t="b">
        <v>0</v>
      </c>
      <c r="Z18" s="1" t="s">
        <v>5550</v>
      </c>
      <c r="AA18" s="10" t="s">
        <v>5552</v>
      </c>
      <c r="AB18" s="1"/>
      <c r="AC18" s="1" t="s">
        <v>693</v>
      </c>
      <c r="AD18" s="1" t="s">
        <v>849</v>
      </c>
      <c r="AE18" s="1" t="s">
        <v>119</v>
      </c>
      <c r="AF18" s="1" t="s">
        <v>5541</v>
      </c>
      <c r="AG18" s="1" t="s">
        <v>22</v>
      </c>
      <c r="AH18" s="1" t="s">
        <v>5542</v>
      </c>
      <c r="AI18" s="1"/>
      <c r="AJ18" s="1"/>
      <c r="AK18" s="1" t="s">
        <v>5553</v>
      </c>
      <c r="AL18" s="1">
        <v>0</v>
      </c>
    </row>
    <row r="19" spans="1:38" x14ac:dyDescent="0.35">
      <c r="A19" s="1" t="s">
        <v>153</v>
      </c>
      <c r="B19" s="1" t="s">
        <v>3088</v>
      </c>
      <c r="C19" s="1" t="s">
        <v>5555</v>
      </c>
      <c r="D19" s="1" t="s">
        <v>22</v>
      </c>
      <c r="E19" s="1"/>
      <c r="F19" s="1" t="s">
        <v>638</v>
      </c>
      <c r="G19" s="1" t="s">
        <v>71</v>
      </c>
      <c r="H19" s="1" t="s">
        <v>4935</v>
      </c>
      <c r="I19" s="1" t="s">
        <v>5536</v>
      </c>
      <c r="J19" s="1" t="s">
        <v>5537</v>
      </c>
      <c r="K19" s="1" t="b">
        <v>1</v>
      </c>
      <c r="L19" s="1" t="b">
        <v>0</v>
      </c>
      <c r="M19" s="1" t="s">
        <v>5538</v>
      </c>
      <c r="N19" s="1" t="b">
        <v>0</v>
      </c>
      <c r="O19" s="1" t="b">
        <v>0</v>
      </c>
      <c r="P19" s="1" t="b">
        <v>0</v>
      </c>
      <c r="Q19" s="1" t="s">
        <v>5539</v>
      </c>
      <c r="R19" s="1" t="s">
        <v>5539</v>
      </c>
      <c r="S19" s="1" t="s">
        <v>5539</v>
      </c>
      <c r="T19" s="1" t="b">
        <v>0</v>
      </c>
      <c r="U19" s="1" t="b">
        <v>0</v>
      </c>
      <c r="V19" s="1" t="b">
        <v>0</v>
      </c>
      <c r="W19" s="1"/>
      <c r="X19" s="10" t="b">
        <v>0</v>
      </c>
      <c r="Y19" s="1" t="b">
        <v>0</v>
      </c>
      <c r="Z19" s="1" t="s">
        <v>5540</v>
      </c>
      <c r="AB19" s="1"/>
      <c r="AC19" s="1" t="s">
        <v>119</v>
      </c>
      <c r="AD19" s="1" t="s">
        <v>119</v>
      </c>
      <c r="AE19" s="1" t="s">
        <v>119</v>
      </c>
      <c r="AF19" s="1" t="s">
        <v>5541</v>
      </c>
      <c r="AG19" s="1" t="s">
        <v>22</v>
      </c>
      <c r="AH19" s="1" t="s">
        <v>5542</v>
      </c>
      <c r="AI19" s="1"/>
      <c r="AJ19" s="1"/>
      <c r="AK19" s="1" t="s">
        <v>5556</v>
      </c>
      <c r="AL19" s="1">
        <v>1</v>
      </c>
    </row>
    <row r="20" spans="1:38" x14ac:dyDescent="0.35">
      <c r="A20" s="1" t="s">
        <v>68</v>
      </c>
      <c r="B20" s="1" t="s">
        <v>1382</v>
      </c>
      <c r="C20" s="1" t="s">
        <v>5557</v>
      </c>
      <c r="D20" s="1" t="s">
        <v>22</v>
      </c>
      <c r="E20" s="1"/>
      <c r="F20" s="1" t="s">
        <v>638</v>
      </c>
      <c r="G20" s="1" t="s">
        <v>71</v>
      </c>
      <c r="H20" s="1" t="s">
        <v>5544</v>
      </c>
      <c r="I20" s="1"/>
      <c r="J20" s="1"/>
      <c r="K20" s="1" t="b">
        <v>1</v>
      </c>
      <c r="L20" s="1" t="b">
        <v>0</v>
      </c>
      <c r="M20" s="1" t="s">
        <v>5548</v>
      </c>
      <c r="N20" s="1" t="b">
        <v>0</v>
      </c>
      <c r="O20" s="1" t="b">
        <v>0</v>
      </c>
      <c r="P20" s="1" t="b">
        <v>0</v>
      </c>
      <c r="Q20" s="1" t="s">
        <v>5539</v>
      </c>
      <c r="R20" s="1" t="s">
        <v>5539</v>
      </c>
      <c r="S20" s="1" t="s">
        <v>5539</v>
      </c>
      <c r="T20" s="1" t="b">
        <v>0</v>
      </c>
      <c r="U20" s="1" t="b">
        <v>0</v>
      </c>
      <c r="V20" s="1" t="b">
        <v>0</v>
      </c>
      <c r="W20" s="1" t="s">
        <v>5545</v>
      </c>
      <c r="X20" s="10" t="b">
        <v>0</v>
      </c>
      <c r="Y20" s="1" t="b">
        <v>0</v>
      </c>
      <c r="Z20" s="1" t="s">
        <v>5540</v>
      </c>
      <c r="AB20" s="1"/>
      <c r="AC20" s="1" t="s">
        <v>119</v>
      </c>
      <c r="AD20" s="1" t="s">
        <v>119</v>
      </c>
      <c r="AE20" s="1" t="s">
        <v>119</v>
      </c>
      <c r="AF20" s="1" t="s">
        <v>5541</v>
      </c>
      <c r="AG20" s="1" t="s">
        <v>22</v>
      </c>
      <c r="AH20" s="1" t="s">
        <v>5542</v>
      </c>
      <c r="AI20" s="1"/>
      <c r="AJ20" s="1"/>
      <c r="AK20" s="1" t="s">
        <v>5558</v>
      </c>
      <c r="AL20" s="1">
        <v>1</v>
      </c>
    </row>
    <row r="21" spans="1:38" x14ac:dyDescent="0.35">
      <c r="A21" s="1" t="s">
        <v>68</v>
      </c>
      <c r="B21" s="1" t="s">
        <v>69</v>
      </c>
      <c r="C21" s="1" t="s">
        <v>5559</v>
      </c>
      <c r="D21" s="1" t="s">
        <v>22</v>
      </c>
      <c r="E21" s="1"/>
      <c r="F21" s="1" t="s">
        <v>638</v>
      </c>
      <c r="G21" s="1" t="s">
        <v>71</v>
      </c>
      <c r="H21" s="1" t="s">
        <v>5544</v>
      </c>
      <c r="I21" s="1"/>
      <c r="J21" s="1"/>
      <c r="K21" s="1" t="b">
        <v>1</v>
      </c>
      <c r="L21" s="1" t="b">
        <v>0</v>
      </c>
      <c r="M21" s="1" t="s">
        <v>5548</v>
      </c>
      <c r="N21" s="1" t="b">
        <v>0</v>
      </c>
      <c r="O21" s="1" t="b">
        <v>1</v>
      </c>
      <c r="P21" s="1" t="b">
        <v>0</v>
      </c>
      <c r="Q21" s="1" t="s">
        <v>5539</v>
      </c>
      <c r="R21" s="1" t="s">
        <v>5539</v>
      </c>
      <c r="S21" s="1" t="s">
        <v>5539</v>
      </c>
      <c r="T21" s="1" t="b">
        <v>0</v>
      </c>
      <c r="U21" s="1" t="b">
        <v>0</v>
      </c>
      <c r="V21" s="1" t="b">
        <v>0</v>
      </c>
      <c r="W21" s="1" t="s">
        <v>5545</v>
      </c>
      <c r="X21" s="10" t="b">
        <v>0</v>
      </c>
      <c r="Y21" s="1" t="b">
        <v>0</v>
      </c>
      <c r="Z21" s="1" t="s">
        <v>1371</v>
      </c>
      <c r="AA21" s="10" t="s">
        <v>4215</v>
      </c>
      <c r="AB21" s="1"/>
      <c r="AC21" s="1" t="s">
        <v>119</v>
      </c>
      <c r="AD21" s="1" t="s">
        <v>119</v>
      </c>
      <c r="AE21" s="1" t="s">
        <v>119</v>
      </c>
      <c r="AF21" s="1" t="s">
        <v>5541</v>
      </c>
      <c r="AG21" s="1" t="s">
        <v>22</v>
      </c>
      <c r="AH21" s="1" t="s">
        <v>5542</v>
      </c>
      <c r="AI21" s="1"/>
      <c r="AJ21" s="1"/>
      <c r="AK21" s="1" t="s">
        <v>5560</v>
      </c>
      <c r="AL21" s="1">
        <v>1</v>
      </c>
    </row>
    <row r="22" spans="1:38" x14ac:dyDescent="0.35">
      <c r="A22" s="1" t="s">
        <v>68</v>
      </c>
      <c r="B22" s="1" t="s">
        <v>76</v>
      </c>
      <c r="C22" s="1" t="s">
        <v>5561</v>
      </c>
      <c r="D22" s="1" t="s">
        <v>2934</v>
      </c>
      <c r="E22" s="1"/>
      <c r="F22" s="1" t="s">
        <v>638</v>
      </c>
      <c r="G22" s="1" t="s">
        <v>71</v>
      </c>
      <c r="H22" s="1" t="s">
        <v>4935</v>
      </c>
      <c r="I22" s="1"/>
      <c r="J22" s="1"/>
      <c r="K22" s="1" t="b">
        <v>1</v>
      </c>
      <c r="L22" s="1" t="b">
        <v>0</v>
      </c>
      <c r="M22" s="1" t="s">
        <v>5548</v>
      </c>
      <c r="N22" s="1" t="b">
        <v>0</v>
      </c>
      <c r="O22" s="1" t="b">
        <v>0</v>
      </c>
      <c r="P22" s="1" t="b">
        <v>0</v>
      </c>
      <c r="Q22" s="1" t="s">
        <v>5539</v>
      </c>
      <c r="R22" s="1" t="s">
        <v>5539</v>
      </c>
      <c r="S22" s="1" t="s">
        <v>5539</v>
      </c>
      <c r="T22" s="1" t="b">
        <v>0</v>
      </c>
      <c r="U22" s="1" t="b">
        <v>0</v>
      </c>
      <c r="V22" s="1" t="b">
        <v>0</v>
      </c>
      <c r="W22" s="1"/>
      <c r="X22" s="10" t="b">
        <v>0</v>
      </c>
      <c r="Y22" s="1" t="b">
        <v>0</v>
      </c>
      <c r="Z22" s="1" t="s">
        <v>5540</v>
      </c>
      <c r="AB22" s="1"/>
      <c r="AC22" s="1" t="s">
        <v>119</v>
      </c>
      <c r="AD22" s="1" t="s">
        <v>119</v>
      </c>
      <c r="AE22" s="1" t="s">
        <v>119</v>
      </c>
      <c r="AF22" s="1" t="s">
        <v>5541</v>
      </c>
      <c r="AG22" s="1" t="s">
        <v>2934</v>
      </c>
      <c r="AH22" s="1" t="s">
        <v>5542</v>
      </c>
      <c r="AI22" s="1"/>
      <c r="AJ22" s="1"/>
      <c r="AK22" s="1" t="s">
        <v>5562</v>
      </c>
      <c r="AL22" s="1">
        <v>1</v>
      </c>
    </row>
    <row r="23" spans="1:38" x14ac:dyDescent="0.35">
      <c r="A23" s="1" t="s">
        <v>68</v>
      </c>
      <c r="B23" s="1" t="s">
        <v>76</v>
      </c>
      <c r="C23" s="1" t="s">
        <v>5563</v>
      </c>
      <c r="D23" s="1" t="s">
        <v>2934</v>
      </c>
      <c r="E23" s="1"/>
      <c r="F23" s="1" t="s">
        <v>638</v>
      </c>
      <c r="G23" s="1" t="s">
        <v>71</v>
      </c>
      <c r="H23" s="1" t="s">
        <v>4935</v>
      </c>
      <c r="I23" s="1"/>
      <c r="J23" s="1"/>
      <c r="K23" s="1" t="b">
        <v>1</v>
      </c>
      <c r="L23" s="1" t="b">
        <v>0</v>
      </c>
      <c r="M23" s="1" t="s">
        <v>5548</v>
      </c>
      <c r="N23" s="1" t="b">
        <v>0</v>
      </c>
      <c r="O23" s="1" t="b">
        <v>0</v>
      </c>
      <c r="P23" s="1" t="b">
        <v>0</v>
      </c>
      <c r="Q23" s="1" t="s">
        <v>5539</v>
      </c>
      <c r="R23" s="1" t="s">
        <v>5539</v>
      </c>
      <c r="S23" s="1" t="s">
        <v>5539</v>
      </c>
      <c r="T23" s="1" t="b">
        <v>0</v>
      </c>
      <c r="U23" s="1" t="b">
        <v>0</v>
      </c>
      <c r="V23" s="1" t="b">
        <v>0</v>
      </c>
      <c r="W23" s="1"/>
      <c r="X23" s="10" t="b">
        <v>0</v>
      </c>
      <c r="Y23" s="1" t="b">
        <v>0</v>
      </c>
      <c r="Z23" s="1" t="s">
        <v>5540</v>
      </c>
      <c r="AB23" s="1"/>
      <c r="AC23" s="1" t="s">
        <v>119</v>
      </c>
      <c r="AD23" s="1" t="s">
        <v>119</v>
      </c>
      <c r="AE23" s="1" t="s">
        <v>119</v>
      </c>
      <c r="AF23" s="1" t="s">
        <v>5541</v>
      </c>
      <c r="AG23" s="1" t="s">
        <v>2934</v>
      </c>
      <c r="AH23" s="1" t="s">
        <v>5542</v>
      </c>
      <c r="AI23" s="1"/>
      <c r="AJ23" s="1"/>
      <c r="AK23" s="1" t="s">
        <v>5564</v>
      </c>
      <c r="AL23" s="1">
        <v>1</v>
      </c>
    </row>
    <row r="24" spans="1:38" x14ac:dyDescent="0.35">
      <c r="A24" s="1" t="s">
        <v>68</v>
      </c>
      <c r="B24" s="1" t="s">
        <v>76</v>
      </c>
      <c r="C24" s="1" t="s">
        <v>5565</v>
      </c>
      <c r="D24" s="1" t="s">
        <v>22</v>
      </c>
      <c r="E24" s="1"/>
      <c r="F24" s="1" t="s">
        <v>638</v>
      </c>
      <c r="G24" s="1" t="s">
        <v>71</v>
      </c>
      <c r="H24" s="1" t="s">
        <v>4935</v>
      </c>
      <c r="I24" s="1"/>
      <c r="J24" s="1"/>
      <c r="K24" s="1" t="b">
        <v>1</v>
      </c>
      <c r="L24" s="1" t="b">
        <v>1</v>
      </c>
      <c r="M24" s="1" t="s">
        <v>5548</v>
      </c>
      <c r="N24" s="1" t="b">
        <v>0</v>
      </c>
      <c r="O24" s="1" t="b">
        <v>0</v>
      </c>
      <c r="P24" s="1" t="b">
        <v>0</v>
      </c>
      <c r="Q24" s="1" t="s">
        <v>5539</v>
      </c>
      <c r="R24" s="1" t="s">
        <v>5539</v>
      </c>
      <c r="S24" s="1" t="s">
        <v>5539</v>
      </c>
      <c r="T24" s="1" t="b">
        <v>0</v>
      </c>
      <c r="U24" s="1" t="b">
        <v>0</v>
      </c>
      <c r="V24" s="1" t="b">
        <v>0</v>
      </c>
      <c r="W24" s="1"/>
      <c r="X24" s="10" t="b">
        <v>0</v>
      </c>
      <c r="Y24" s="1" t="b">
        <v>0</v>
      </c>
      <c r="Z24" s="1" t="s">
        <v>5540</v>
      </c>
      <c r="AB24" s="1"/>
      <c r="AC24" s="1" t="s">
        <v>119</v>
      </c>
      <c r="AD24" s="1" t="s">
        <v>119</v>
      </c>
      <c r="AE24" s="1" t="s">
        <v>119</v>
      </c>
      <c r="AF24" s="1" t="s">
        <v>5541</v>
      </c>
      <c r="AG24" s="1" t="s">
        <v>22</v>
      </c>
      <c r="AH24" s="1" t="s">
        <v>5542</v>
      </c>
      <c r="AI24" s="1"/>
      <c r="AJ24" s="1"/>
      <c r="AK24" s="1" t="s">
        <v>5566</v>
      </c>
      <c r="AL24" s="1">
        <v>1</v>
      </c>
    </row>
    <row r="25" spans="1:38" x14ac:dyDescent="0.35">
      <c r="A25" s="1" t="s">
        <v>68</v>
      </c>
      <c r="B25" s="1" t="s">
        <v>76</v>
      </c>
      <c r="C25" s="1" t="s">
        <v>5567</v>
      </c>
      <c r="D25" s="1" t="s">
        <v>22</v>
      </c>
      <c r="E25" s="1"/>
      <c r="F25" s="1" t="s">
        <v>638</v>
      </c>
      <c r="G25" s="1" t="s">
        <v>71</v>
      </c>
      <c r="H25" s="1" t="s">
        <v>5544</v>
      </c>
      <c r="I25" s="1"/>
      <c r="J25" s="1"/>
      <c r="K25" s="1" t="b">
        <v>1</v>
      </c>
      <c r="L25" s="1" t="b">
        <v>1</v>
      </c>
      <c r="M25" s="1" t="s">
        <v>5548</v>
      </c>
      <c r="N25" s="1" t="b">
        <v>0</v>
      </c>
      <c r="O25" s="1" t="b">
        <v>1</v>
      </c>
      <c r="P25" s="1" t="b">
        <v>0</v>
      </c>
      <c r="Q25" s="1" t="s">
        <v>5539</v>
      </c>
      <c r="R25" s="1" t="s">
        <v>5539</v>
      </c>
      <c r="S25" s="1" t="s">
        <v>5539</v>
      </c>
      <c r="T25" s="1" t="b">
        <v>0</v>
      </c>
      <c r="U25" s="1" t="b">
        <v>0</v>
      </c>
      <c r="V25" s="1" t="b">
        <v>0</v>
      </c>
      <c r="W25" s="1" t="s">
        <v>5545</v>
      </c>
      <c r="X25" s="10" t="b">
        <v>1</v>
      </c>
      <c r="Y25" s="1" t="b">
        <v>0</v>
      </c>
      <c r="Z25" s="1" t="s">
        <v>5550</v>
      </c>
      <c r="AB25" s="1"/>
      <c r="AC25" s="1" t="s">
        <v>119</v>
      </c>
      <c r="AD25" s="1" t="s">
        <v>119</v>
      </c>
      <c r="AE25" s="1" t="s">
        <v>119</v>
      </c>
      <c r="AF25" s="1" t="s">
        <v>5541</v>
      </c>
      <c r="AG25" s="1" t="s">
        <v>22</v>
      </c>
      <c r="AH25" s="1" t="s">
        <v>5542</v>
      </c>
      <c r="AI25" s="1"/>
      <c r="AJ25" s="1"/>
      <c r="AK25" s="1" t="s">
        <v>5568</v>
      </c>
      <c r="AL25" s="1">
        <v>1</v>
      </c>
    </row>
    <row r="26" spans="1:38" x14ac:dyDescent="0.35">
      <c r="A26" s="1" t="s">
        <v>68</v>
      </c>
      <c r="B26" s="1" t="s">
        <v>76</v>
      </c>
      <c r="C26" s="1" t="s">
        <v>5569</v>
      </c>
      <c r="D26" s="1" t="s">
        <v>22</v>
      </c>
      <c r="E26" s="1"/>
      <c r="F26" s="1" t="s">
        <v>638</v>
      </c>
      <c r="G26" s="1" t="s">
        <v>71</v>
      </c>
      <c r="H26" s="1" t="s">
        <v>5544</v>
      </c>
      <c r="I26" s="1"/>
      <c r="J26" s="1"/>
      <c r="K26" s="1" t="b">
        <v>1</v>
      </c>
      <c r="L26" s="1" t="b">
        <v>0</v>
      </c>
      <c r="M26" s="1" t="s">
        <v>5548</v>
      </c>
      <c r="N26" s="1" t="b">
        <v>0</v>
      </c>
      <c r="O26" s="1" t="b">
        <v>1</v>
      </c>
      <c r="P26" s="1" t="b">
        <v>0</v>
      </c>
      <c r="Q26" s="1" t="s">
        <v>5539</v>
      </c>
      <c r="R26" s="1" t="s">
        <v>5539</v>
      </c>
      <c r="S26" s="1" t="s">
        <v>5539</v>
      </c>
      <c r="T26" s="1" t="b">
        <v>0</v>
      </c>
      <c r="U26" s="1" t="b">
        <v>0</v>
      </c>
      <c r="V26" s="1" t="b">
        <v>0</v>
      </c>
      <c r="W26" s="1" t="s">
        <v>5545</v>
      </c>
      <c r="X26" s="10" t="b">
        <v>0</v>
      </c>
      <c r="Y26" s="1" t="b">
        <v>0</v>
      </c>
      <c r="Z26" s="1" t="s">
        <v>5550</v>
      </c>
      <c r="AA26" s="10" t="s">
        <v>4246</v>
      </c>
      <c r="AB26" s="1"/>
      <c r="AC26" s="1" t="s">
        <v>955</v>
      </c>
      <c r="AD26" s="1" t="s">
        <v>1372</v>
      </c>
      <c r="AE26" s="1" t="s">
        <v>119</v>
      </c>
      <c r="AF26" s="1" t="s">
        <v>5541</v>
      </c>
      <c r="AG26" s="1" t="s">
        <v>22</v>
      </c>
      <c r="AH26" s="1" t="s">
        <v>5542</v>
      </c>
      <c r="AI26" s="1"/>
      <c r="AJ26" s="1"/>
      <c r="AK26" s="1" t="s">
        <v>5570</v>
      </c>
      <c r="AL26" s="1">
        <v>1</v>
      </c>
    </row>
    <row r="27" spans="1:38" x14ac:dyDescent="0.35">
      <c r="A27" s="1" t="s">
        <v>68</v>
      </c>
      <c r="B27" s="1" t="s">
        <v>76</v>
      </c>
      <c r="C27" s="1" t="s">
        <v>5569</v>
      </c>
      <c r="D27" s="1" t="s">
        <v>22</v>
      </c>
      <c r="E27" s="1"/>
      <c r="F27" s="1" t="s">
        <v>638</v>
      </c>
      <c r="G27" s="1" t="s">
        <v>71</v>
      </c>
      <c r="H27" s="1" t="s">
        <v>5544</v>
      </c>
      <c r="I27" s="1"/>
      <c r="J27" s="1"/>
      <c r="K27" s="1" t="b">
        <v>1</v>
      </c>
      <c r="L27" s="1" t="b">
        <v>0</v>
      </c>
      <c r="M27" s="1" t="s">
        <v>5548</v>
      </c>
      <c r="N27" s="1" t="b">
        <v>0</v>
      </c>
      <c r="O27" s="1" t="b">
        <v>1</v>
      </c>
      <c r="P27" s="1" t="b">
        <v>0</v>
      </c>
      <c r="Q27" s="1" t="s">
        <v>5539</v>
      </c>
      <c r="R27" s="1" t="s">
        <v>5539</v>
      </c>
      <c r="S27" s="1" t="s">
        <v>5539</v>
      </c>
      <c r="T27" s="1" t="b">
        <v>0</v>
      </c>
      <c r="U27" s="1" t="b">
        <v>0</v>
      </c>
      <c r="V27" s="1" t="b">
        <v>0</v>
      </c>
      <c r="W27" s="1" t="s">
        <v>5545</v>
      </c>
      <c r="X27" s="10" t="b">
        <v>0</v>
      </c>
      <c r="Y27" s="1" t="b">
        <v>0</v>
      </c>
      <c r="Z27" s="1" t="s">
        <v>5550</v>
      </c>
      <c r="AA27" s="10" t="s">
        <v>4246</v>
      </c>
      <c r="AB27" s="1"/>
      <c r="AC27" s="1" t="s">
        <v>955</v>
      </c>
      <c r="AD27" s="1" t="s">
        <v>962</v>
      </c>
      <c r="AE27" s="1" t="s">
        <v>119</v>
      </c>
      <c r="AF27" s="1" t="s">
        <v>5541</v>
      </c>
      <c r="AG27" s="1" t="s">
        <v>22</v>
      </c>
      <c r="AH27" s="1" t="s">
        <v>5542</v>
      </c>
      <c r="AI27" s="1"/>
      <c r="AJ27" s="1"/>
      <c r="AK27" s="1" t="s">
        <v>5570</v>
      </c>
      <c r="AL27" s="1">
        <v>0</v>
      </c>
    </row>
    <row r="28" spans="1:38" x14ac:dyDescent="0.35">
      <c r="A28" s="1" t="s">
        <v>68</v>
      </c>
      <c r="B28" s="1" t="s">
        <v>76</v>
      </c>
      <c r="C28" s="1" t="s">
        <v>5571</v>
      </c>
      <c r="D28" s="1" t="s">
        <v>22</v>
      </c>
      <c r="E28" s="1"/>
      <c r="F28" s="1" t="s">
        <v>638</v>
      </c>
      <c r="G28" s="1" t="s">
        <v>71</v>
      </c>
      <c r="H28" s="1" t="s">
        <v>5544</v>
      </c>
      <c r="I28" s="1"/>
      <c r="J28" s="1"/>
      <c r="K28" s="1" t="b">
        <v>1</v>
      </c>
      <c r="L28" s="1" t="b">
        <v>0</v>
      </c>
      <c r="M28" s="1" t="s">
        <v>5548</v>
      </c>
      <c r="N28" s="1" t="b">
        <v>0</v>
      </c>
      <c r="O28" s="1" t="b">
        <v>1</v>
      </c>
      <c r="P28" s="1" t="b">
        <v>0</v>
      </c>
      <c r="Q28" s="1" t="s">
        <v>5539</v>
      </c>
      <c r="R28" s="1" t="s">
        <v>5539</v>
      </c>
      <c r="S28" s="1" t="s">
        <v>5539</v>
      </c>
      <c r="T28" s="1" t="b">
        <v>0</v>
      </c>
      <c r="U28" s="1" t="b">
        <v>0</v>
      </c>
      <c r="V28" s="1" t="b">
        <v>0</v>
      </c>
      <c r="W28" s="1" t="s">
        <v>5545</v>
      </c>
      <c r="X28" s="10" t="b">
        <v>1</v>
      </c>
      <c r="Y28" s="1" t="b">
        <v>0</v>
      </c>
      <c r="Z28" s="1" t="s">
        <v>5540</v>
      </c>
      <c r="AA28" s="10" t="s">
        <v>4227</v>
      </c>
      <c r="AB28" s="1"/>
      <c r="AC28" s="1" t="s">
        <v>119</v>
      </c>
      <c r="AD28" s="1" t="s">
        <v>119</v>
      </c>
      <c r="AE28" s="1" t="s">
        <v>119</v>
      </c>
      <c r="AF28" s="1" t="s">
        <v>5541</v>
      </c>
      <c r="AG28" s="1" t="s">
        <v>22</v>
      </c>
      <c r="AH28" s="1" t="s">
        <v>5542</v>
      </c>
      <c r="AI28" s="1"/>
      <c r="AJ28" s="1"/>
      <c r="AK28" s="1" t="s">
        <v>5572</v>
      </c>
      <c r="AL28" s="1">
        <v>1</v>
      </c>
    </row>
    <row r="29" spans="1:38" x14ac:dyDescent="0.35">
      <c r="A29" s="1" t="s">
        <v>19</v>
      </c>
      <c r="B29" s="1" t="s">
        <v>24</v>
      </c>
      <c r="C29" s="1" t="s">
        <v>25</v>
      </c>
      <c r="D29" s="1" t="s">
        <v>22</v>
      </c>
      <c r="E29" s="1"/>
      <c r="F29" s="1" t="s">
        <v>26</v>
      </c>
      <c r="G29" s="1" t="s">
        <v>71</v>
      </c>
      <c r="H29" s="1" t="s">
        <v>5544</v>
      </c>
      <c r="I29" s="1"/>
      <c r="J29" s="1"/>
      <c r="K29" s="1" t="b">
        <v>1</v>
      </c>
      <c r="L29" s="1" t="b">
        <v>0</v>
      </c>
      <c r="M29" s="1" t="s">
        <v>5548</v>
      </c>
      <c r="N29" s="1" t="b">
        <v>0</v>
      </c>
      <c r="O29" s="1" t="b">
        <v>0</v>
      </c>
      <c r="P29" s="1" t="b">
        <v>0</v>
      </c>
      <c r="Q29" s="1" t="s">
        <v>5539</v>
      </c>
      <c r="R29" s="1" t="s">
        <v>5539</v>
      </c>
      <c r="S29" s="1">
        <v>7</v>
      </c>
      <c r="T29" s="1" t="b">
        <v>1</v>
      </c>
      <c r="U29" s="1" t="b">
        <v>0</v>
      </c>
      <c r="V29" s="1" t="b">
        <v>0</v>
      </c>
      <c r="W29" s="1" t="s">
        <v>5545</v>
      </c>
      <c r="X29" s="10" t="b">
        <v>0</v>
      </c>
      <c r="Y29" s="1" t="b">
        <v>0</v>
      </c>
      <c r="Z29" s="1" t="s">
        <v>5540</v>
      </c>
      <c r="AB29" s="1"/>
      <c r="AC29" s="1" t="s">
        <v>119</v>
      </c>
      <c r="AD29" s="1" t="s">
        <v>119</v>
      </c>
      <c r="AE29" s="1" t="s">
        <v>119</v>
      </c>
      <c r="AF29" s="1" t="s">
        <v>5541</v>
      </c>
      <c r="AG29" s="1" t="s">
        <v>22</v>
      </c>
      <c r="AH29" s="1" t="s">
        <v>5542</v>
      </c>
      <c r="AI29" s="1" t="s">
        <v>86</v>
      </c>
      <c r="AJ29" s="1" t="s">
        <v>5542</v>
      </c>
      <c r="AK29" s="1" t="s">
        <v>5573</v>
      </c>
      <c r="AL29" s="1">
        <v>1</v>
      </c>
    </row>
    <row r="30" spans="1:38" x14ac:dyDescent="0.35">
      <c r="A30" s="1" t="s">
        <v>19</v>
      </c>
      <c r="B30" s="1" t="s">
        <v>1397</v>
      </c>
      <c r="C30" s="1" t="s">
        <v>5574</v>
      </c>
      <c r="D30" s="1" t="s">
        <v>22</v>
      </c>
      <c r="E30" s="1"/>
      <c r="F30" s="1" t="s">
        <v>638</v>
      </c>
      <c r="G30" s="1" t="s">
        <v>71</v>
      </c>
      <c r="H30" s="1" t="s">
        <v>5544</v>
      </c>
      <c r="I30" s="1"/>
      <c r="J30" s="1"/>
      <c r="K30" s="1" t="b">
        <v>1</v>
      </c>
      <c r="L30" s="1" t="b">
        <v>0</v>
      </c>
      <c r="M30" s="1" t="s">
        <v>5548</v>
      </c>
      <c r="N30" s="1" t="b">
        <v>0</v>
      </c>
      <c r="O30" s="1" t="b">
        <v>0</v>
      </c>
      <c r="P30" s="1" t="b">
        <v>0</v>
      </c>
      <c r="Q30" s="1" t="s">
        <v>5539</v>
      </c>
      <c r="R30" s="1" t="s">
        <v>5539</v>
      </c>
      <c r="S30" s="1">
        <v>7</v>
      </c>
      <c r="T30" s="1" t="b">
        <v>0</v>
      </c>
      <c r="U30" s="1" t="b">
        <v>0</v>
      </c>
      <c r="V30" s="1" t="b">
        <v>0</v>
      </c>
      <c r="W30" s="1" t="s">
        <v>5545</v>
      </c>
      <c r="X30" s="10" t="b">
        <v>0</v>
      </c>
      <c r="Y30" s="1" t="b">
        <v>0</v>
      </c>
      <c r="Z30" s="1" t="s">
        <v>5540</v>
      </c>
      <c r="AB30" s="1"/>
      <c r="AC30" s="1" t="s">
        <v>119</v>
      </c>
      <c r="AD30" s="1" t="s">
        <v>119</v>
      </c>
      <c r="AE30" s="1" t="s">
        <v>119</v>
      </c>
      <c r="AF30" s="1" t="s">
        <v>5541</v>
      </c>
      <c r="AG30" s="1" t="s">
        <v>22</v>
      </c>
      <c r="AH30" s="1" t="s">
        <v>5542</v>
      </c>
      <c r="AI30" s="1"/>
      <c r="AJ30" s="1"/>
      <c r="AK30" s="1" t="s">
        <v>5575</v>
      </c>
      <c r="AL30" s="1">
        <v>1</v>
      </c>
    </row>
    <row r="31" spans="1:38" x14ac:dyDescent="0.35">
      <c r="A31" s="1" t="s">
        <v>19</v>
      </c>
      <c r="B31" s="1" t="s">
        <v>80</v>
      </c>
      <c r="C31" s="1" t="s">
        <v>5576</v>
      </c>
      <c r="D31" s="1" t="s">
        <v>2934</v>
      </c>
      <c r="E31" s="1"/>
      <c r="F31" s="1" t="s">
        <v>638</v>
      </c>
      <c r="G31" s="1" t="s">
        <v>71</v>
      </c>
      <c r="H31" s="1" t="s">
        <v>5544</v>
      </c>
      <c r="I31" s="1"/>
      <c r="J31" s="1"/>
      <c r="K31" s="1" t="b">
        <v>1</v>
      </c>
      <c r="L31" s="1" t="b">
        <v>0</v>
      </c>
      <c r="M31" s="1" t="s">
        <v>5548</v>
      </c>
      <c r="N31" s="1" t="b">
        <v>0</v>
      </c>
      <c r="O31" s="1" t="b">
        <v>1</v>
      </c>
      <c r="P31" s="1" t="b">
        <v>0</v>
      </c>
      <c r="Q31" s="1">
        <v>7</v>
      </c>
      <c r="R31" s="1">
        <v>7</v>
      </c>
      <c r="S31" s="1">
        <v>7</v>
      </c>
      <c r="T31" s="1" t="b">
        <v>0</v>
      </c>
      <c r="U31" s="1" t="b">
        <v>0</v>
      </c>
      <c r="V31" s="1" t="b">
        <v>0</v>
      </c>
      <c r="W31" s="1" t="s">
        <v>5545</v>
      </c>
      <c r="X31" s="10" t="b">
        <v>1</v>
      </c>
      <c r="Y31" s="1" t="b">
        <v>0</v>
      </c>
      <c r="Z31" s="1" t="s">
        <v>5540</v>
      </c>
      <c r="AB31" s="1"/>
      <c r="AC31" s="1" t="s">
        <v>119</v>
      </c>
      <c r="AD31" s="1" t="s">
        <v>119</v>
      </c>
      <c r="AE31" s="1" t="s">
        <v>119</v>
      </c>
      <c r="AF31" s="1" t="s">
        <v>5541</v>
      </c>
      <c r="AG31" s="1" t="s">
        <v>2934</v>
      </c>
      <c r="AH31" s="1" t="s">
        <v>5542</v>
      </c>
      <c r="AI31" s="1"/>
      <c r="AJ31" s="1"/>
      <c r="AK31" s="1" t="s">
        <v>5577</v>
      </c>
      <c r="AL31" s="1">
        <v>1</v>
      </c>
    </row>
    <row r="32" spans="1:38" x14ac:dyDescent="0.35">
      <c r="A32" s="1" t="s">
        <v>19</v>
      </c>
      <c r="B32" s="1" t="s">
        <v>80</v>
      </c>
      <c r="C32" s="1" t="s">
        <v>5578</v>
      </c>
      <c r="D32" s="1" t="s">
        <v>22</v>
      </c>
      <c r="E32" s="1"/>
      <c r="F32" s="1" t="s">
        <v>638</v>
      </c>
      <c r="G32" s="1" t="s">
        <v>71</v>
      </c>
      <c r="H32" s="1" t="s">
        <v>5544</v>
      </c>
      <c r="I32" s="1"/>
      <c r="J32" s="1"/>
      <c r="K32" s="1" t="b">
        <v>1</v>
      </c>
      <c r="L32" s="1" t="b">
        <v>0</v>
      </c>
      <c r="M32" s="1" t="s">
        <v>5548</v>
      </c>
      <c r="N32" s="1" t="b">
        <v>0</v>
      </c>
      <c r="O32" s="1" t="b">
        <v>1</v>
      </c>
      <c r="P32" s="1" t="b">
        <v>0</v>
      </c>
      <c r="Q32" s="1">
        <v>7</v>
      </c>
      <c r="R32" s="1">
        <v>7</v>
      </c>
      <c r="S32" s="1">
        <v>7</v>
      </c>
      <c r="T32" s="1" t="b">
        <v>0</v>
      </c>
      <c r="U32" s="1" t="b">
        <v>0</v>
      </c>
      <c r="V32" s="1" t="b">
        <v>0</v>
      </c>
      <c r="W32" s="1" t="s">
        <v>5545</v>
      </c>
      <c r="X32" s="10" t="b">
        <v>0</v>
      </c>
      <c r="Y32" s="1" t="b">
        <v>0</v>
      </c>
      <c r="Z32" s="1" t="s">
        <v>5550</v>
      </c>
      <c r="AB32" s="1"/>
      <c r="AC32" s="1" t="s">
        <v>119</v>
      </c>
      <c r="AD32" s="1" t="s">
        <v>119</v>
      </c>
      <c r="AE32" s="1" t="s">
        <v>119</v>
      </c>
      <c r="AF32" s="1" t="s">
        <v>5541</v>
      </c>
      <c r="AG32" s="1" t="s">
        <v>22</v>
      </c>
      <c r="AH32" s="1" t="s">
        <v>5542</v>
      </c>
      <c r="AI32" s="1"/>
      <c r="AJ32" s="1"/>
      <c r="AK32" s="1" t="s">
        <v>5579</v>
      </c>
      <c r="AL32" s="1">
        <v>1</v>
      </c>
    </row>
    <row r="33" spans="1:38" x14ac:dyDescent="0.35">
      <c r="A33" s="1" t="s">
        <v>19</v>
      </c>
      <c r="B33" s="1" t="s">
        <v>20</v>
      </c>
      <c r="C33" s="1" t="s">
        <v>5580</v>
      </c>
      <c r="D33" s="1" t="s">
        <v>22</v>
      </c>
      <c r="E33" s="1"/>
      <c r="F33" s="1" t="s">
        <v>690</v>
      </c>
      <c r="G33" s="1" t="s">
        <v>2830</v>
      </c>
      <c r="H33" s="1" t="s">
        <v>5581</v>
      </c>
      <c r="I33" s="1"/>
      <c r="J33" s="1"/>
      <c r="K33" s="1" t="b">
        <v>1</v>
      </c>
      <c r="L33" s="1" t="b">
        <v>1</v>
      </c>
      <c r="M33" s="1" t="s">
        <v>5548</v>
      </c>
      <c r="N33" s="1" t="b">
        <v>0</v>
      </c>
      <c r="O33" s="1" t="b">
        <v>1</v>
      </c>
      <c r="P33" s="1" t="b">
        <v>0</v>
      </c>
      <c r="Q33" s="1">
        <v>7</v>
      </c>
      <c r="R33" s="1">
        <v>7</v>
      </c>
      <c r="S33" s="1" t="s">
        <v>5539</v>
      </c>
      <c r="T33" s="1" t="b">
        <v>1</v>
      </c>
      <c r="U33" s="1" t="b">
        <v>0</v>
      </c>
      <c r="V33" s="1" t="b">
        <v>0</v>
      </c>
      <c r="W33" s="1"/>
      <c r="X33" s="10" t="b">
        <v>0</v>
      </c>
      <c r="Y33" s="1" t="b">
        <v>0</v>
      </c>
      <c r="Z33" s="1" t="s">
        <v>5550</v>
      </c>
      <c r="AA33" s="10" t="s">
        <v>5582</v>
      </c>
      <c r="AB33" s="1" t="s">
        <v>5583</v>
      </c>
      <c r="AC33" s="1" t="s">
        <v>693</v>
      </c>
      <c r="AD33" s="1" t="s">
        <v>694</v>
      </c>
      <c r="AE33" s="1" t="s">
        <v>5584</v>
      </c>
      <c r="AF33" s="1" t="s">
        <v>5541</v>
      </c>
      <c r="AG33" s="1" t="s">
        <v>22</v>
      </c>
      <c r="AH33" s="1" t="s">
        <v>5542</v>
      </c>
      <c r="AI33" s="1"/>
      <c r="AJ33" s="1"/>
      <c r="AK33" s="1" t="s">
        <v>5585</v>
      </c>
      <c r="AL33" s="1">
        <v>1</v>
      </c>
    </row>
    <row r="34" spans="1:38" x14ac:dyDescent="0.35">
      <c r="A34" s="1" t="s">
        <v>19</v>
      </c>
      <c r="B34" s="1" t="s">
        <v>20</v>
      </c>
      <c r="C34" s="1" t="s">
        <v>5580</v>
      </c>
      <c r="D34" s="1" t="s">
        <v>22</v>
      </c>
      <c r="E34" s="1"/>
      <c r="F34" s="1" t="s">
        <v>690</v>
      </c>
      <c r="G34" s="1" t="s">
        <v>2830</v>
      </c>
      <c r="H34" s="1" t="s">
        <v>5581</v>
      </c>
      <c r="I34" s="1"/>
      <c r="J34" s="1"/>
      <c r="K34" s="1" t="b">
        <v>1</v>
      </c>
      <c r="L34" s="1" t="b">
        <v>1</v>
      </c>
      <c r="M34" s="1" t="s">
        <v>5548</v>
      </c>
      <c r="N34" s="1" t="b">
        <v>0</v>
      </c>
      <c r="O34" s="1" t="b">
        <v>1</v>
      </c>
      <c r="P34" s="1" t="b">
        <v>0</v>
      </c>
      <c r="Q34" s="1">
        <v>7</v>
      </c>
      <c r="R34" s="1">
        <v>7</v>
      </c>
      <c r="S34" s="1" t="s">
        <v>5539</v>
      </c>
      <c r="T34" s="1" t="b">
        <v>1</v>
      </c>
      <c r="U34" s="1" t="b">
        <v>0</v>
      </c>
      <c r="V34" s="1" t="b">
        <v>0</v>
      </c>
      <c r="W34" s="1"/>
      <c r="X34" s="10" t="b">
        <v>0</v>
      </c>
      <c r="Y34" s="1" t="b">
        <v>0</v>
      </c>
      <c r="Z34" s="1" t="s">
        <v>5550</v>
      </c>
      <c r="AA34" s="10" t="s">
        <v>5582</v>
      </c>
      <c r="AB34" s="1" t="s">
        <v>5583</v>
      </c>
      <c r="AC34" s="1" t="s">
        <v>27</v>
      </c>
      <c r="AD34" s="1" t="s">
        <v>3794</v>
      </c>
      <c r="AE34" s="1" t="s">
        <v>5584</v>
      </c>
      <c r="AF34" s="1" t="s">
        <v>5541</v>
      </c>
      <c r="AG34" s="1" t="s">
        <v>22</v>
      </c>
      <c r="AH34" s="1" t="s">
        <v>5542</v>
      </c>
      <c r="AI34" s="1"/>
      <c r="AJ34" s="1"/>
      <c r="AK34" s="1" t="s">
        <v>5585</v>
      </c>
      <c r="AL34" s="1">
        <v>0</v>
      </c>
    </row>
    <row r="35" spans="1:38" x14ac:dyDescent="0.35">
      <c r="A35" s="1" t="s">
        <v>19</v>
      </c>
      <c r="B35" s="1" t="s">
        <v>20</v>
      </c>
      <c r="C35" s="1" t="s">
        <v>5580</v>
      </c>
      <c r="D35" s="1" t="s">
        <v>22</v>
      </c>
      <c r="E35" s="1"/>
      <c r="F35" s="1" t="s">
        <v>690</v>
      </c>
      <c r="G35" s="1" t="s">
        <v>2830</v>
      </c>
      <c r="H35" s="1" t="s">
        <v>5581</v>
      </c>
      <c r="I35" s="1"/>
      <c r="J35" s="1"/>
      <c r="K35" s="1" t="b">
        <v>1</v>
      </c>
      <c r="L35" s="1" t="b">
        <v>1</v>
      </c>
      <c r="M35" s="1" t="s">
        <v>5548</v>
      </c>
      <c r="N35" s="1" t="b">
        <v>0</v>
      </c>
      <c r="O35" s="1" t="b">
        <v>1</v>
      </c>
      <c r="P35" s="1" t="b">
        <v>0</v>
      </c>
      <c r="Q35" s="1">
        <v>7</v>
      </c>
      <c r="R35" s="1">
        <v>7</v>
      </c>
      <c r="S35" s="1" t="s">
        <v>5539</v>
      </c>
      <c r="T35" s="1" t="b">
        <v>1</v>
      </c>
      <c r="U35" s="1" t="b">
        <v>0</v>
      </c>
      <c r="V35" s="1" t="b">
        <v>0</v>
      </c>
      <c r="W35" s="1"/>
      <c r="X35" s="10" t="b">
        <v>0</v>
      </c>
      <c r="Y35" s="1" t="b">
        <v>0</v>
      </c>
      <c r="Z35" s="1" t="s">
        <v>5550</v>
      </c>
      <c r="AA35" s="10" t="s">
        <v>5582</v>
      </c>
      <c r="AB35" s="1" t="s">
        <v>5583</v>
      </c>
      <c r="AC35" s="1" t="s">
        <v>27</v>
      </c>
      <c r="AD35" s="1" t="s">
        <v>3579</v>
      </c>
      <c r="AE35" s="1" t="s">
        <v>5584</v>
      </c>
      <c r="AF35" s="1" t="s">
        <v>5541</v>
      </c>
      <c r="AG35" s="1" t="s">
        <v>22</v>
      </c>
      <c r="AH35" s="1" t="s">
        <v>5542</v>
      </c>
      <c r="AI35" s="1"/>
      <c r="AJ35" s="1"/>
      <c r="AK35" s="1" t="s">
        <v>5585</v>
      </c>
      <c r="AL35" s="1">
        <v>0</v>
      </c>
    </row>
    <row r="36" spans="1:38" x14ac:dyDescent="0.35">
      <c r="A36" s="1" t="s">
        <v>19</v>
      </c>
      <c r="B36" s="1" t="s">
        <v>20</v>
      </c>
      <c r="C36" s="1" t="s">
        <v>5580</v>
      </c>
      <c r="D36" s="1" t="s">
        <v>22</v>
      </c>
      <c r="E36" s="1"/>
      <c r="F36" s="1" t="s">
        <v>690</v>
      </c>
      <c r="G36" s="1" t="s">
        <v>2830</v>
      </c>
      <c r="H36" s="1" t="s">
        <v>5581</v>
      </c>
      <c r="I36" s="1"/>
      <c r="J36" s="1"/>
      <c r="K36" s="1" t="b">
        <v>1</v>
      </c>
      <c r="L36" s="1" t="b">
        <v>1</v>
      </c>
      <c r="M36" s="1" t="s">
        <v>5548</v>
      </c>
      <c r="N36" s="1" t="b">
        <v>0</v>
      </c>
      <c r="O36" s="1" t="b">
        <v>1</v>
      </c>
      <c r="P36" s="1" t="b">
        <v>0</v>
      </c>
      <c r="Q36" s="1">
        <v>7</v>
      </c>
      <c r="R36" s="1">
        <v>7</v>
      </c>
      <c r="S36" s="1" t="s">
        <v>5539</v>
      </c>
      <c r="T36" s="1" t="b">
        <v>1</v>
      </c>
      <c r="U36" s="1" t="b">
        <v>0</v>
      </c>
      <c r="V36" s="1" t="b">
        <v>0</v>
      </c>
      <c r="W36" s="1"/>
      <c r="X36" s="10" t="b">
        <v>0</v>
      </c>
      <c r="Y36" s="1" t="b">
        <v>0</v>
      </c>
      <c r="Z36" s="1" t="s">
        <v>5550</v>
      </c>
      <c r="AA36" s="10" t="s">
        <v>5582</v>
      </c>
      <c r="AB36" s="1" t="s">
        <v>5583</v>
      </c>
      <c r="AC36" s="1" t="s">
        <v>27</v>
      </c>
      <c r="AD36" s="1" t="s">
        <v>28</v>
      </c>
      <c r="AE36" s="1" t="s">
        <v>5584</v>
      </c>
      <c r="AF36" s="1" t="s">
        <v>5541</v>
      </c>
      <c r="AG36" s="1" t="s">
        <v>22</v>
      </c>
      <c r="AH36" s="1" t="s">
        <v>5542</v>
      </c>
      <c r="AI36" s="1"/>
      <c r="AJ36" s="1"/>
      <c r="AK36" s="1" t="s">
        <v>5585</v>
      </c>
      <c r="AL36" s="1">
        <v>0</v>
      </c>
    </row>
    <row r="37" spans="1:38" x14ac:dyDescent="0.35">
      <c r="A37" s="1" t="s">
        <v>19</v>
      </c>
      <c r="B37" s="1" t="s">
        <v>20</v>
      </c>
      <c r="C37" s="1" t="s">
        <v>5580</v>
      </c>
      <c r="D37" s="1" t="s">
        <v>22</v>
      </c>
      <c r="E37" s="1"/>
      <c r="F37" s="1" t="s">
        <v>690</v>
      </c>
      <c r="G37" s="1" t="s">
        <v>2830</v>
      </c>
      <c r="H37" s="1" t="s">
        <v>5581</v>
      </c>
      <c r="I37" s="1"/>
      <c r="J37" s="1"/>
      <c r="K37" s="1" t="b">
        <v>1</v>
      </c>
      <c r="L37" s="1" t="b">
        <v>1</v>
      </c>
      <c r="M37" s="1" t="s">
        <v>5548</v>
      </c>
      <c r="N37" s="1" t="b">
        <v>0</v>
      </c>
      <c r="O37" s="1" t="b">
        <v>1</v>
      </c>
      <c r="P37" s="1" t="b">
        <v>0</v>
      </c>
      <c r="Q37" s="1">
        <v>7</v>
      </c>
      <c r="R37" s="1">
        <v>7</v>
      </c>
      <c r="S37" s="1" t="s">
        <v>5539</v>
      </c>
      <c r="T37" s="1" t="b">
        <v>1</v>
      </c>
      <c r="U37" s="1" t="b">
        <v>0</v>
      </c>
      <c r="V37" s="1" t="b">
        <v>0</v>
      </c>
      <c r="W37" s="1"/>
      <c r="X37" s="10" t="b">
        <v>0</v>
      </c>
      <c r="Y37" s="1" t="b">
        <v>0</v>
      </c>
      <c r="Z37" s="1" t="s">
        <v>5550</v>
      </c>
      <c r="AA37" s="10" t="s">
        <v>5582</v>
      </c>
      <c r="AB37" s="1" t="s">
        <v>5583</v>
      </c>
      <c r="AC37" s="1" t="s">
        <v>27</v>
      </c>
      <c r="AD37" s="1" t="s">
        <v>29</v>
      </c>
      <c r="AE37" s="1" t="s">
        <v>5584</v>
      </c>
      <c r="AF37" s="1" t="s">
        <v>5541</v>
      </c>
      <c r="AG37" s="1" t="s">
        <v>22</v>
      </c>
      <c r="AH37" s="1" t="s">
        <v>5542</v>
      </c>
      <c r="AI37" s="1"/>
      <c r="AJ37" s="1"/>
      <c r="AK37" s="1" t="s">
        <v>5585</v>
      </c>
      <c r="AL37" s="1">
        <v>0</v>
      </c>
    </row>
    <row r="38" spans="1:38" x14ac:dyDescent="0.35">
      <c r="A38" s="1" t="s">
        <v>19</v>
      </c>
      <c r="B38" s="1" t="s">
        <v>20</v>
      </c>
      <c r="C38" s="1" t="s">
        <v>5580</v>
      </c>
      <c r="D38" s="1" t="s">
        <v>22</v>
      </c>
      <c r="E38" s="1"/>
      <c r="F38" s="1" t="s">
        <v>690</v>
      </c>
      <c r="G38" s="1" t="s">
        <v>2830</v>
      </c>
      <c r="H38" s="1" t="s">
        <v>5581</v>
      </c>
      <c r="I38" s="1"/>
      <c r="J38" s="1"/>
      <c r="K38" s="1" t="b">
        <v>1</v>
      </c>
      <c r="L38" s="1" t="b">
        <v>1</v>
      </c>
      <c r="M38" s="1" t="s">
        <v>5548</v>
      </c>
      <c r="N38" s="1" t="b">
        <v>0</v>
      </c>
      <c r="O38" s="1" t="b">
        <v>1</v>
      </c>
      <c r="P38" s="1" t="b">
        <v>0</v>
      </c>
      <c r="Q38" s="1">
        <v>7</v>
      </c>
      <c r="R38" s="1">
        <v>7</v>
      </c>
      <c r="S38" s="1" t="s">
        <v>5539</v>
      </c>
      <c r="T38" s="1" t="b">
        <v>1</v>
      </c>
      <c r="U38" s="1" t="b">
        <v>0</v>
      </c>
      <c r="V38" s="1" t="b">
        <v>0</v>
      </c>
      <c r="W38" s="1"/>
      <c r="X38" s="10" t="b">
        <v>0</v>
      </c>
      <c r="Y38" s="1" t="b">
        <v>0</v>
      </c>
      <c r="Z38" s="1" t="s">
        <v>5550</v>
      </c>
      <c r="AA38" s="10" t="s">
        <v>5582</v>
      </c>
      <c r="AB38" s="1" t="s">
        <v>5583</v>
      </c>
      <c r="AC38" s="1" t="s">
        <v>27</v>
      </c>
      <c r="AD38" s="1" t="s">
        <v>1055</v>
      </c>
      <c r="AE38" s="1" t="s">
        <v>5584</v>
      </c>
      <c r="AF38" s="1" t="s">
        <v>5541</v>
      </c>
      <c r="AG38" s="1" t="s">
        <v>22</v>
      </c>
      <c r="AH38" s="1" t="s">
        <v>5542</v>
      </c>
      <c r="AI38" s="1"/>
      <c r="AJ38" s="1"/>
      <c r="AK38" s="1" t="s">
        <v>5585</v>
      </c>
      <c r="AL38" s="1">
        <v>0</v>
      </c>
    </row>
    <row r="39" spans="1:38" x14ac:dyDescent="0.35">
      <c r="A39" s="1" t="s">
        <v>19</v>
      </c>
      <c r="B39" s="1" t="s">
        <v>20</v>
      </c>
      <c r="C39" s="1" t="s">
        <v>5586</v>
      </c>
      <c r="D39" s="1" t="s">
        <v>22</v>
      </c>
      <c r="E39" s="1"/>
      <c r="F39" s="1" t="s">
        <v>638</v>
      </c>
      <c r="G39" s="1" t="s">
        <v>71</v>
      </c>
      <c r="H39" s="1" t="s">
        <v>5544</v>
      </c>
      <c r="I39" s="1"/>
      <c r="J39" s="1"/>
      <c r="K39" s="1" t="b">
        <v>1</v>
      </c>
      <c r="L39" s="1" t="b">
        <v>1</v>
      </c>
      <c r="M39" s="1" t="s">
        <v>5548</v>
      </c>
      <c r="N39" s="1" t="b">
        <v>0</v>
      </c>
      <c r="O39" s="1" t="b">
        <v>0</v>
      </c>
      <c r="P39" s="1" t="b">
        <v>0</v>
      </c>
      <c r="Q39" s="1" t="s">
        <v>5539</v>
      </c>
      <c r="R39" s="1" t="s">
        <v>5539</v>
      </c>
      <c r="S39" s="1">
        <v>7</v>
      </c>
      <c r="T39" s="1" t="b">
        <v>0</v>
      </c>
      <c r="U39" s="1" t="b">
        <v>0</v>
      </c>
      <c r="V39" s="1" t="b">
        <v>0</v>
      </c>
      <c r="W39" s="1" t="s">
        <v>5545</v>
      </c>
      <c r="X39" s="10" t="b">
        <v>0</v>
      </c>
      <c r="Y39" s="1" t="b">
        <v>0</v>
      </c>
      <c r="Z39" s="1" t="s">
        <v>5540</v>
      </c>
      <c r="AB39" s="1"/>
      <c r="AC39" s="1" t="s">
        <v>693</v>
      </c>
      <c r="AD39" s="1" t="s">
        <v>694</v>
      </c>
      <c r="AE39" s="1">
        <v>1362260112</v>
      </c>
      <c r="AF39" s="1" t="s">
        <v>5541</v>
      </c>
      <c r="AG39" s="1" t="s">
        <v>22</v>
      </c>
      <c r="AH39" s="1" t="s">
        <v>5542</v>
      </c>
      <c r="AI39" s="1"/>
      <c r="AJ39" s="1"/>
      <c r="AK39" s="1" t="s">
        <v>5587</v>
      </c>
      <c r="AL39" s="1">
        <v>1</v>
      </c>
    </row>
    <row r="40" spans="1:38" x14ac:dyDescent="0.35">
      <c r="A40" s="1" t="s">
        <v>19</v>
      </c>
      <c r="B40" s="1" t="s">
        <v>20</v>
      </c>
      <c r="C40" s="1" t="s">
        <v>5586</v>
      </c>
      <c r="D40" s="1" t="s">
        <v>22</v>
      </c>
      <c r="E40" s="1"/>
      <c r="F40" s="1" t="s">
        <v>638</v>
      </c>
      <c r="G40" s="1" t="s">
        <v>71</v>
      </c>
      <c r="H40" s="1" t="s">
        <v>5544</v>
      </c>
      <c r="I40" s="1"/>
      <c r="J40" s="1"/>
      <c r="K40" s="1" t="b">
        <v>1</v>
      </c>
      <c r="L40" s="1" t="b">
        <v>1</v>
      </c>
      <c r="M40" s="1" t="s">
        <v>5548</v>
      </c>
      <c r="N40" s="1" t="b">
        <v>0</v>
      </c>
      <c r="O40" s="1" t="b">
        <v>0</v>
      </c>
      <c r="P40" s="1" t="b">
        <v>0</v>
      </c>
      <c r="Q40" s="1" t="s">
        <v>5539</v>
      </c>
      <c r="R40" s="1" t="s">
        <v>5539</v>
      </c>
      <c r="S40" s="1">
        <v>7</v>
      </c>
      <c r="T40" s="1" t="b">
        <v>0</v>
      </c>
      <c r="U40" s="1" t="b">
        <v>0</v>
      </c>
      <c r="V40" s="1" t="b">
        <v>0</v>
      </c>
      <c r="W40" s="1" t="s">
        <v>5545</v>
      </c>
      <c r="X40" s="10" t="b">
        <v>0</v>
      </c>
      <c r="Y40" s="1" t="b">
        <v>0</v>
      </c>
      <c r="Z40" s="1" t="s">
        <v>5540</v>
      </c>
      <c r="AB40" s="1"/>
      <c r="AC40" s="1" t="s">
        <v>27</v>
      </c>
      <c r="AD40" s="1" t="s">
        <v>3579</v>
      </c>
      <c r="AE40" s="1">
        <v>1362260112</v>
      </c>
      <c r="AF40" s="1" t="s">
        <v>5541</v>
      </c>
      <c r="AG40" s="1" t="s">
        <v>22</v>
      </c>
      <c r="AH40" s="1" t="s">
        <v>5542</v>
      </c>
      <c r="AI40" s="1"/>
      <c r="AJ40" s="1"/>
      <c r="AK40" s="1" t="s">
        <v>5587</v>
      </c>
      <c r="AL40" s="1">
        <v>0</v>
      </c>
    </row>
    <row r="41" spans="1:38" x14ac:dyDescent="0.35">
      <c r="A41" s="1" t="s">
        <v>19</v>
      </c>
      <c r="B41" s="1" t="s">
        <v>980</v>
      </c>
      <c r="C41" s="1" t="s">
        <v>5588</v>
      </c>
      <c r="D41" s="1" t="s">
        <v>22</v>
      </c>
      <c r="E41" s="1"/>
      <c r="F41" s="1" t="s">
        <v>638</v>
      </c>
      <c r="G41" s="1" t="s">
        <v>71</v>
      </c>
      <c r="H41" s="1" t="s">
        <v>4935</v>
      </c>
      <c r="I41" s="1"/>
      <c r="J41" s="1"/>
      <c r="K41" s="1" t="b">
        <v>1</v>
      </c>
      <c r="L41" s="1" t="b">
        <v>0</v>
      </c>
      <c r="M41" s="1" t="s">
        <v>5548</v>
      </c>
      <c r="N41" s="1" t="b">
        <v>0</v>
      </c>
      <c r="O41" s="1" t="b">
        <v>0</v>
      </c>
      <c r="P41" s="1" t="b">
        <v>0</v>
      </c>
      <c r="Q41" s="1" t="s">
        <v>5539</v>
      </c>
      <c r="R41" s="1" t="s">
        <v>5539</v>
      </c>
      <c r="S41" s="1">
        <v>7</v>
      </c>
      <c r="T41" s="1" t="b">
        <v>0</v>
      </c>
      <c r="U41" s="1" t="b">
        <v>0</v>
      </c>
      <c r="V41" s="1" t="b">
        <v>0</v>
      </c>
      <c r="W41" s="1"/>
      <c r="X41" s="10" t="b">
        <v>0</v>
      </c>
      <c r="Y41" s="1" t="b">
        <v>0</v>
      </c>
      <c r="Z41" s="1" t="s">
        <v>5540</v>
      </c>
      <c r="AB41" s="1"/>
      <c r="AC41" s="1" t="s">
        <v>119</v>
      </c>
      <c r="AD41" s="1" t="s">
        <v>119</v>
      </c>
      <c r="AE41" s="1" t="s">
        <v>119</v>
      </c>
      <c r="AF41" s="1" t="s">
        <v>5541</v>
      </c>
      <c r="AG41" s="1" t="s">
        <v>22</v>
      </c>
      <c r="AH41" s="1" t="s">
        <v>5542</v>
      </c>
      <c r="AI41" s="1"/>
      <c r="AJ41" s="1"/>
      <c r="AK41" s="1" t="s">
        <v>3397</v>
      </c>
      <c r="AL41" s="1">
        <v>1</v>
      </c>
    </row>
    <row r="42" spans="1:38" x14ac:dyDescent="0.35">
      <c r="A42" s="1" t="s">
        <v>19</v>
      </c>
      <c r="B42" s="1" t="s">
        <v>980</v>
      </c>
      <c r="C42" s="1" t="s">
        <v>5589</v>
      </c>
      <c r="D42" s="1" t="s">
        <v>22</v>
      </c>
      <c r="E42" s="1"/>
      <c r="F42" s="1" t="s">
        <v>638</v>
      </c>
      <c r="G42" s="1" t="s">
        <v>71</v>
      </c>
      <c r="H42" s="1" t="s">
        <v>5544</v>
      </c>
      <c r="I42" s="1"/>
      <c r="J42" s="1"/>
      <c r="K42" s="1" t="b">
        <v>1</v>
      </c>
      <c r="L42" s="1" t="b">
        <v>0</v>
      </c>
      <c r="M42" s="1" t="s">
        <v>5548</v>
      </c>
      <c r="N42" s="1" t="b">
        <v>0</v>
      </c>
      <c r="O42" s="1" t="b">
        <v>1</v>
      </c>
      <c r="P42" s="1" t="b">
        <v>0</v>
      </c>
      <c r="Q42" s="1">
        <v>7</v>
      </c>
      <c r="R42" s="1">
        <v>7</v>
      </c>
      <c r="S42" s="1">
        <v>7</v>
      </c>
      <c r="T42" s="1" t="b">
        <v>0</v>
      </c>
      <c r="U42" s="1" t="b">
        <v>0</v>
      </c>
      <c r="V42" s="1" t="b">
        <v>0</v>
      </c>
      <c r="W42" s="1" t="s">
        <v>5545</v>
      </c>
      <c r="X42" s="10" t="b">
        <v>0</v>
      </c>
      <c r="Y42" s="1" t="b">
        <v>0</v>
      </c>
      <c r="Z42" s="1" t="s">
        <v>5550</v>
      </c>
      <c r="AB42" s="1"/>
      <c r="AC42" s="1" t="s">
        <v>27</v>
      </c>
      <c r="AD42" s="1" t="s">
        <v>1406</v>
      </c>
      <c r="AE42" s="1" t="s">
        <v>119</v>
      </c>
      <c r="AF42" s="1" t="s">
        <v>5541</v>
      </c>
      <c r="AG42" s="1" t="s">
        <v>22</v>
      </c>
      <c r="AH42" s="1" t="s">
        <v>5542</v>
      </c>
      <c r="AI42" s="1"/>
      <c r="AJ42" s="1"/>
      <c r="AK42" s="1" t="s">
        <v>5590</v>
      </c>
      <c r="AL42" s="1">
        <v>1</v>
      </c>
    </row>
    <row r="43" spans="1:38" x14ac:dyDescent="0.35">
      <c r="A43" s="1" t="s">
        <v>19</v>
      </c>
      <c r="B43" s="1" t="s">
        <v>980</v>
      </c>
      <c r="C43" s="1" t="s">
        <v>5589</v>
      </c>
      <c r="D43" s="1" t="s">
        <v>22</v>
      </c>
      <c r="E43" s="1"/>
      <c r="F43" s="1" t="s">
        <v>638</v>
      </c>
      <c r="G43" s="1" t="s">
        <v>71</v>
      </c>
      <c r="H43" s="1" t="s">
        <v>5544</v>
      </c>
      <c r="I43" s="1"/>
      <c r="J43" s="1"/>
      <c r="K43" s="1" t="b">
        <v>1</v>
      </c>
      <c r="L43" s="1" t="b">
        <v>0</v>
      </c>
      <c r="M43" s="1" t="s">
        <v>5548</v>
      </c>
      <c r="N43" s="1" t="b">
        <v>0</v>
      </c>
      <c r="O43" s="1" t="b">
        <v>1</v>
      </c>
      <c r="P43" s="1" t="b">
        <v>0</v>
      </c>
      <c r="Q43" s="1">
        <v>7</v>
      </c>
      <c r="R43" s="1">
        <v>7</v>
      </c>
      <c r="S43" s="1">
        <v>7</v>
      </c>
      <c r="T43" s="1" t="b">
        <v>0</v>
      </c>
      <c r="U43" s="1" t="b">
        <v>0</v>
      </c>
      <c r="V43" s="1" t="b">
        <v>0</v>
      </c>
      <c r="W43" s="1" t="s">
        <v>5545</v>
      </c>
      <c r="X43" s="10" t="b">
        <v>0</v>
      </c>
      <c r="Y43" s="1" t="b">
        <v>0</v>
      </c>
      <c r="Z43" s="1" t="s">
        <v>5550</v>
      </c>
      <c r="AB43" s="1"/>
      <c r="AC43" s="1" t="s">
        <v>27</v>
      </c>
      <c r="AD43" s="1" t="s">
        <v>1002</v>
      </c>
      <c r="AE43" s="1" t="s">
        <v>119</v>
      </c>
      <c r="AF43" s="1" t="s">
        <v>5541</v>
      </c>
      <c r="AG43" s="1" t="s">
        <v>22</v>
      </c>
      <c r="AH43" s="1" t="s">
        <v>5542</v>
      </c>
      <c r="AI43" s="1"/>
      <c r="AJ43" s="1"/>
      <c r="AK43" s="1" t="s">
        <v>5590</v>
      </c>
      <c r="AL43" s="1">
        <v>0</v>
      </c>
    </row>
    <row r="44" spans="1:38" x14ac:dyDescent="0.35">
      <c r="A44" s="1" t="s">
        <v>19</v>
      </c>
      <c r="B44" s="1" t="s">
        <v>980</v>
      </c>
      <c r="C44" s="1" t="s">
        <v>5591</v>
      </c>
      <c r="D44" s="1" t="s">
        <v>22</v>
      </c>
      <c r="E44" s="1"/>
      <c r="F44" s="1" t="s">
        <v>638</v>
      </c>
      <c r="G44" s="1" t="s">
        <v>71</v>
      </c>
      <c r="H44" s="1" t="s">
        <v>5544</v>
      </c>
      <c r="I44" s="1"/>
      <c r="J44" s="1"/>
      <c r="K44" s="1" t="b">
        <v>1</v>
      </c>
      <c r="L44" s="1" t="b">
        <v>0</v>
      </c>
      <c r="M44" s="1" t="s">
        <v>5548</v>
      </c>
      <c r="N44" s="1" t="b">
        <v>0</v>
      </c>
      <c r="O44" s="1" t="b">
        <v>1</v>
      </c>
      <c r="P44" s="1" t="b">
        <v>0</v>
      </c>
      <c r="Q44" s="1">
        <v>7</v>
      </c>
      <c r="R44" s="1">
        <v>7</v>
      </c>
      <c r="S44" s="1">
        <v>7</v>
      </c>
      <c r="T44" s="1" t="b">
        <v>0</v>
      </c>
      <c r="U44" s="1" t="b">
        <v>0</v>
      </c>
      <c r="V44" s="1" t="b">
        <v>0</v>
      </c>
      <c r="W44" s="1" t="s">
        <v>5545</v>
      </c>
      <c r="X44" s="10" t="b">
        <v>0</v>
      </c>
      <c r="Y44" s="1" t="b">
        <v>0</v>
      </c>
      <c r="Z44" s="1" t="s">
        <v>5540</v>
      </c>
      <c r="AB44" s="1"/>
      <c r="AC44" s="1" t="s">
        <v>119</v>
      </c>
      <c r="AD44" s="1" t="s">
        <v>119</v>
      </c>
      <c r="AE44" s="1" t="s">
        <v>119</v>
      </c>
      <c r="AF44" s="1" t="s">
        <v>5541</v>
      </c>
      <c r="AG44" s="1" t="s">
        <v>22</v>
      </c>
      <c r="AH44" s="1" t="s">
        <v>5542</v>
      </c>
      <c r="AI44" s="1"/>
      <c r="AJ44" s="1"/>
      <c r="AK44" s="1" t="s">
        <v>5592</v>
      </c>
      <c r="AL44" s="1">
        <v>1</v>
      </c>
    </row>
    <row r="45" spans="1:38" x14ac:dyDescent="0.35">
      <c r="A45" s="1" t="s">
        <v>19</v>
      </c>
      <c r="B45" s="1" t="s">
        <v>980</v>
      </c>
      <c r="C45" s="1" t="s">
        <v>5593</v>
      </c>
      <c r="D45" s="1" t="s">
        <v>22</v>
      </c>
      <c r="E45" s="1"/>
      <c r="F45" s="1" t="s">
        <v>690</v>
      </c>
      <c r="G45" s="1" t="s">
        <v>2830</v>
      </c>
      <c r="H45" s="1" t="s">
        <v>5594</v>
      </c>
      <c r="I45" s="1"/>
      <c r="J45" s="1"/>
      <c r="K45" s="1" t="b">
        <v>0</v>
      </c>
      <c r="L45" s="1" t="b">
        <v>1</v>
      </c>
      <c r="M45" s="1" t="s">
        <v>5548</v>
      </c>
      <c r="N45" s="1" t="b">
        <v>0</v>
      </c>
      <c r="O45" s="1" t="b">
        <v>1</v>
      </c>
      <c r="P45" s="1" t="b">
        <v>0</v>
      </c>
      <c r="Q45" s="1" t="s">
        <v>5539</v>
      </c>
      <c r="R45" s="1" t="s">
        <v>5539</v>
      </c>
      <c r="S45" s="1">
        <v>14</v>
      </c>
      <c r="T45" s="1" t="b">
        <v>0</v>
      </c>
      <c r="U45" s="1" t="b">
        <v>0</v>
      </c>
      <c r="V45" s="1" t="b">
        <v>0</v>
      </c>
      <c r="W45" s="1"/>
      <c r="X45" s="10" t="b">
        <v>0</v>
      </c>
      <c r="Y45" s="1" t="b">
        <v>0</v>
      </c>
      <c r="Z45" s="1" t="s">
        <v>5550</v>
      </c>
      <c r="AA45" s="10" t="s">
        <v>4307</v>
      </c>
      <c r="AB45" s="1"/>
      <c r="AC45" s="1" t="s">
        <v>693</v>
      </c>
      <c r="AD45" s="1" t="s">
        <v>694</v>
      </c>
      <c r="AE45" s="1" t="s">
        <v>5595</v>
      </c>
      <c r="AF45" s="1" t="s">
        <v>5541</v>
      </c>
      <c r="AG45" s="1" t="s">
        <v>22</v>
      </c>
      <c r="AH45" s="1" t="s">
        <v>5542</v>
      </c>
      <c r="AI45" s="1"/>
      <c r="AJ45" s="1"/>
      <c r="AK45" s="1" t="s">
        <v>5596</v>
      </c>
      <c r="AL45" s="1">
        <v>1</v>
      </c>
    </row>
    <row r="46" spans="1:38" x14ac:dyDescent="0.35">
      <c r="A46" s="1" t="s">
        <v>19</v>
      </c>
      <c r="B46" s="1" t="s">
        <v>980</v>
      </c>
      <c r="C46" s="1" t="s">
        <v>5593</v>
      </c>
      <c r="D46" s="1" t="s">
        <v>22</v>
      </c>
      <c r="E46" s="1"/>
      <c r="F46" s="1" t="s">
        <v>690</v>
      </c>
      <c r="G46" s="1" t="s">
        <v>2830</v>
      </c>
      <c r="H46" s="1" t="s">
        <v>5594</v>
      </c>
      <c r="I46" s="1"/>
      <c r="J46" s="1"/>
      <c r="K46" s="1" t="b">
        <v>0</v>
      </c>
      <c r="L46" s="1" t="b">
        <v>1</v>
      </c>
      <c r="M46" s="1" t="s">
        <v>5548</v>
      </c>
      <c r="N46" s="1" t="b">
        <v>0</v>
      </c>
      <c r="O46" s="1" t="b">
        <v>1</v>
      </c>
      <c r="P46" s="1" t="b">
        <v>0</v>
      </c>
      <c r="Q46" s="1" t="s">
        <v>5539</v>
      </c>
      <c r="R46" s="1" t="s">
        <v>5539</v>
      </c>
      <c r="S46" s="1">
        <v>14</v>
      </c>
      <c r="T46" s="1" t="b">
        <v>0</v>
      </c>
      <c r="U46" s="1" t="b">
        <v>0</v>
      </c>
      <c r="V46" s="1" t="b">
        <v>0</v>
      </c>
      <c r="W46" s="1"/>
      <c r="X46" s="10" t="b">
        <v>0</v>
      </c>
      <c r="Y46" s="1" t="b">
        <v>0</v>
      </c>
      <c r="Z46" s="1" t="s">
        <v>5550</v>
      </c>
      <c r="AA46" s="10" t="s">
        <v>4307</v>
      </c>
      <c r="AB46" s="1"/>
      <c r="AC46" s="1" t="s">
        <v>955</v>
      </c>
      <c r="AD46" s="1" t="s">
        <v>956</v>
      </c>
      <c r="AE46" s="1" t="s">
        <v>5595</v>
      </c>
      <c r="AF46" s="1" t="s">
        <v>5541</v>
      </c>
      <c r="AG46" s="1" t="s">
        <v>22</v>
      </c>
      <c r="AH46" s="1" t="s">
        <v>5542</v>
      </c>
      <c r="AI46" s="1"/>
      <c r="AJ46" s="1"/>
      <c r="AK46" s="1" t="s">
        <v>5596</v>
      </c>
      <c r="AL46" s="1">
        <v>0</v>
      </c>
    </row>
    <row r="47" spans="1:38" x14ac:dyDescent="0.35">
      <c r="A47" s="1" t="s">
        <v>19</v>
      </c>
      <c r="B47" s="1" t="s">
        <v>980</v>
      </c>
      <c r="C47" s="1" t="s">
        <v>5593</v>
      </c>
      <c r="D47" s="1" t="s">
        <v>22</v>
      </c>
      <c r="E47" s="1"/>
      <c r="F47" s="1" t="s">
        <v>690</v>
      </c>
      <c r="G47" s="1" t="s">
        <v>2830</v>
      </c>
      <c r="H47" s="1" t="s">
        <v>5594</v>
      </c>
      <c r="I47" s="1"/>
      <c r="J47" s="1"/>
      <c r="K47" s="1" t="b">
        <v>0</v>
      </c>
      <c r="L47" s="1" t="b">
        <v>1</v>
      </c>
      <c r="M47" s="1" t="s">
        <v>5548</v>
      </c>
      <c r="N47" s="1" t="b">
        <v>0</v>
      </c>
      <c r="O47" s="1" t="b">
        <v>1</v>
      </c>
      <c r="P47" s="1" t="b">
        <v>0</v>
      </c>
      <c r="Q47" s="1" t="s">
        <v>5539</v>
      </c>
      <c r="R47" s="1" t="s">
        <v>5539</v>
      </c>
      <c r="S47" s="1">
        <v>14</v>
      </c>
      <c r="T47" s="1" t="b">
        <v>0</v>
      </c>
      <c r="U47" s="1" t="b">
        <v>0</v>
      </c>
      <c r="V47" s="1" t="b">
        <v>0</v>
      </c>
      <c r="W47" s="1"/>
      <c r="X47" s="10" t="b">
        <v>0</v>
      </c>
      <c r="Y47" s="1" t="b">
        <v>0</v>
      </c>
      <c r="Z47" s="1" t="s">
        <v>5550</v>
      </c>
      <c r="AA47" s="10" t="s">
        <v>4307</v>
      </c>
      <c r="AB47" s="1"/>
      <c r="AC47" s="1" t="s">
        <v>955</v>
      </c>
      <c r="AD47" s="1" t="s">
        <v>3572</v>
      </c>
      <c r="AE47" s="1" t="s">
        <v>5595</v>
      </c>
      <c r="AF47" s="1" t="s">
        <v>5541</v>
      </c>
      <c r="AG47" s="1" t="s">
        <v>22</v>
      </c>
      <c r="AH47" s="1" t="s">
        <v>5542</v>
      </c>
      <c r="AI47" s="1"/>
      <c r="AJ47" s="1"/>
      <c r="AK47" s="1" t="s">
        <v>5596</v>
      </c>
      <c r="AL47" s="1">
        <v>0</v>
      </c>
    </row>
    <row r="48" spans="1:38" x14ac:dyDescent="0.35">
      <c r="A48" s="1" t="s">
        <v>19</v>
      </c>
      <c r="B48" s="1" t="s">
        <v>980</v>
      </c>
      <c r="C48" s="1" t="s">
        <v>5593</v>
      </c>
      <c r="D48" s="1" t="s">
        <v>22</v>
      </c>
      <c r="E48" s="1"/>
      <c r="F48" s="1" t="s">
        <v>690</v>
      </c>
      <c r="G48" s="1" t="s">
        <v>2830</v>
      </c>
      <c r="H48" s="1" t="s">
        <v>5594</v>
      </c>
      <c r="I48" s="1"/>
      <c r="J48" s="1"/>
      <c r="K48" s="1" t="b">
        <v>0</v>
      </c>
      <c r="L48" s="1" t="b">
        <v>1</v>
      </c>
      <c r="M48" s="1" t="s">
        <v>5548</v>
      </c>
      <c r="N48" s="1" t="b">
        <v>0</v>
      </c>
      <c r="O48" s="1" t="b">
        <v>1</v>
      </c>
      <c r="P48" s="1" t="b">
        <v>0</v>
      </c>
      <c r="Q48" s="1" t="s">
        <v>5539</v>
      </c>
      <c r="R48" s="1" t="s">
        <v>5539</v>
      </c>
      <c r="S48" s="1">
        <v>14</v>
      </c>
      <c r="T48" s="1" t="b">
        <v>0</v>
      </c>
      <c r="U48" s="1" t="b">
        <v>0</v>
      </c>
      <c r="V48" s="1" t="b">
        <v>0</v>
      </c>
      <c r="W48" s="1"/>
      <c r="X48" s="10" t="b">
        <v>0</v>
      </c>
      <c r="Y48" s="1" t="b">
        <v>0</v>
      </c>
      <c r="Z48" s="1" t="s">
        <v>5550</v>
      </c>
      <c r="AA48" s="10" t="s">
        <v>4307</v>
      </c>
      <c r="AB48" s="1"/>
      <c r="AC48" s="1" t="s">
        <v>955</v>
      </c>
      <c r="AD48" s="1" t="s">
        <v>962</v>
      </c>
      <c r="AE48" s="1" t="s">
        <v>5595</v>
      </c>
      <c r="AF48" s="1" t="s">
        <v>5541</v>
      </c>
      <c r="AG48" s="1" t="s">
        <v>22</v>
      </c>
      <c r="AH48" s="1" t="s">
        <v>5542</v>
      </c>
      <c r="AI48" s="1"/>
      <c r="AJ48" s="1"/>
      <c r="AK48" s="1" t="s">
        <v>5596</v>
      </c>
      <c r="AL48" s="1">
        <v>0</v>
      </c>
    </row>
    <row r="49" spans="1:38" x14ac:dyDescent="0.35">
      <c r="A49" s="1" t="s">
        <v>19</v>
      </c>
      <c r="B49" s="1" t="s">
        <v>980</v>
      </c>
      <c r="C49" s="1" t="s">
        <v>5593</v>
      </c>
      <c r="D49" s="1" t="s">
        <v>22</v>
      </c>
      <c r="E49" s="1"/>
      <c r="F49" s="1" t="s">
        <v>690</v>
      </c>
      <c r="G49" s="1" t="s">
        <v>2830</v>
      </c>
      <c r="H49" s="1" t="s">
        <v>5594</v>
      </c>
      <c r="I49" s="1"/>
      <c r="J49" s="1"/>
      <c r="K49" s="1" t="b">
        <v>0</v>
      </c>
      <c r="L49" s="1" t="b">
        <v>1</v>
      </c>
      <c r="M49" s="1" t="s">
        <v>5548</v>
      </c>
      <c r="N49" s="1" t="b">
        <v>0</v>
      </c>
      <c r="O49" s="1" t="b">
        <v>1</v>
      </c>
      <c r="P49" s="1" t="b">
        <v>0</v>
      </c>
      <c r="Q49" s="1" t="s">
        <v>5539</v>
      </c>
      <c r="R49" s="1" t="s">
        <v>5539</v>
      </c>
      <c r="S49" s="1">
        <v>14</v>
      </c>
      <c r="T49" s="1" t="b">
        <v>0</v>
      </c>
      <c r="U49" s="1" t="b">
        <v>0</v>
      </c>
      <c r="V49" s="1" t="b">
        <v>0</v>
      </c>
      <c r="W49" s="1"/>
      <c r="X49" s="10" t="b">
        <v>0</v>
      </c>
      <c r="Y49" s="1" t="b">
        <v>0</v>
      </c>
      <c r="Z49" s="1" t="s">
        <v>5550</v>
      </c>
      <c r="AA49" s="10" t="s">
        <v>4307</v>
      </c>
      <c r="AB49" s="1"/>
      <c r="AC49" s="1" t="s">
        <v>27</v>
      </c>
      <c r="AD49" s="1" t="s">
        <v>985</v>
      </c>
      <c r="AE49" s="1" t="s">
        <v>5595</v>
      </c>
      <c r="AF49" s="1" t="s">
        <v>5541</v>
      </c>
      <c r="AG49" s="1" t="s">
        <v>22</v>
      </c>
      <c r="AH49" s="1" t="s">
        <v>5542</v>
      </c>
      <c r="AI49" s="1"/>
      <c r="AJ49" s="1"/>
      <c r="AK49" s="1" t="s">
        <v>5596</v>
      </c>
      <c r="AL49" s="1">
        <v>0</v>
      </c>
    </row>
    <row r="50" spans="1:38" x14ac:dyDescent="0.35">
      <c r="A50" s="1" t="s">
        <v>19</v>
      </c>
      <c r="B50" s="1" t="s">
        <v>980</v>
      </c>
      <c r="C50" s="1" t="s">
        <v>5593</v>
      </c>
      <c r="D50" s="1" t="s">
        <v>22</v>
      </c>
      <c r="E50" s="1"/>
      <c r="F50" s="1" t="s">
        <v>690</v>
      </c>
      <c r="G50" s="1" t="s">
        <v>2830</v>
      </c>
      <c r="H50" s="1" t="s">
        <v>5594</v>
      </c>
      <c r="I50" s="1"/>
      <c r="J50" s="1"/>
      <c r="K50" s="1" t="b">
        <v>0</v>
      </c>
      <c r="L50" s="1" t="b">
        <v>1</v>
      </c>
      <c r="M50" s="1" t="s">
        <v>5548</v>
      </c>
      <c r="N50" s="1" t="b">
        <v>0</v>
      </c>
      <c r="O50" s="1" t="b">
        <v>1</v>
      </c>
      <c r="P50" s="1" t="b">
        <v>0</v>
      </c>
      <c r="Q50" s="1" t="s">
        <v>5539</v>
      </c>
      <c r="R50" s="1" t="s">
        <v>5539</v>
      </c>
      <c r="S50" s="1">
        <v>14</v>
      </c>
      <c r="T50" s="1" t="b">
        <v>0</v>
      </c>
      <c r="U50" s="1" t="b">
        <v>0</v>
      </c>
      <c r="V50" s="1" t="b">
        <v>0</v>
      </c>
      <c r="W50" s="1"/>
      <c r="X50" s="10" t="b">
        <v>0</v>
      </c>
      <c r="Y50" s="1" t="b">
        <v>0</v>
      </c>
      <c r="Z50" s="1" t="s">
        <v>5550</v>
      </c>
      <c r="AA50" s="10" t="s">
        <v>4307</v>
      </c>
      <c r="AB50" s="1"/>
      <c r="AC50" s="1" t="s">
        <v>27</v>
      </c>
      <c r="AD50" s="1" t="s">
        <v>1008</v>
      </c>
      <c r="AE50" s="1" t="s">
        <v>5595</v>
      </c>
      <c r="AF50" s="1" t="s">
        <v>5541</v>
      </c>
      <c r="AG50" s="1" t="s">
        <v>22</v>
      </c>
      <c r="AH50" s="1" t="s">
        <v>5542</v>
      </c>
      <c r="AI50" s="1"/>
      <c r="AJ50" s="1"/>
      <c r="AK50" s="1" t="s">
        <v>5596</v>
      </c>
      <c r="AL50" s="1">
        <v>0</v>
      </c>
    </row>
    <row r="51" spans="1:38" x14ac:dyDescent="0.35">
      <c r="A51" s="1" t="s">
        <v>19</v>
      </c>
      <c r="B51" s="1" t="s">
        <v>980</v>
      </c>
      <c r="C51" s="1" t="s">
        <v>5593</v>
      </c>
      <c r="D51" s="1" t="s">
        <v>22</v>
      </c>
      <c r="E51" s="1"/>
      <c r="F51" s="1" t="s">
        <v>690</v>
      </c>
      <c r="G51" s="1" t="s">
        <v>2830</v>
      </c>
      <c r="H51" s="1" t="s">
        <v>5594</v>
      </c>
      <c r="I51" s="1"/>
      <c r="J51" s="1"/>
      <c r="K51" s="1" t="b">
        <v>0</v>
      </c>
      <c r="L51" s="1" t="b">
        <v>1</v>
      </c>
      <c r="M51" s="1" t="s">
        <v>5548</v>
      </c>
      <c r="N51" s="1" t="b">
        <v>0</v>
      </c>
      <c r="O51" s="1" t="b">
        <v>1</v>
      </c>
      <c r="P51" s="1" t="b">
        <v>0</v>
      </c>
      <c r="Q51" s="1" t="s">
        <v>5539</v>
      </c>
      <c r="R51" s="1" t="s">
        <v>5539</v>
      </c>
      <c r="S51" s="1">
        <v>14</v>
      </c>
      <c r="T51" s="1" t="b">
        <v>0</v>
      </c>
      <c r="U51" s="1" t="b">
        <v>0</v>
      </c>
      <c r="V51" s="1" t="b">
        <v>0</v>
      </c>
      <c r="W51" s="1"/>
      <c r="X51" s="10" t="b">
        <v>0</v>
      </c>
      <c r="Y51" s="1" t="b">
        <v>0</v>
      </c>
      <c r="Z51" s="1" t="s">
        <v>5550</v>
      </c>
      <c r="AA51" s="10" t="s">
        <v>4307</v>
      </c>
      <c r="AB51" s="1"/>
      <c r="AC51" s="1" t="s">
        <v>27</v>
      </c>
      <c r="AD51" s="1" t="s">
        <v>1002</v>
      </c>
      <c r="AE51" s="1" t="s">
        <v>5595</v>
      </c>
      <c r="AF51" s="1" t="s">
        <v>5541</v>
      </c>
      <c r="AG51" s="1" t="s">
        <v>22</v>
      </c>
      <c r="AH51" s="1" t="s">
        <v>5542</v>
      </c>
      <c r="AI51" s="1"/>
      <c r="AJ51" s="1"/>
      <c r="AK51" s="1" t="s">
        <v>5596</v>
      </c>
      <c r="AL51" s="1">
        <v>0</v>
      </c>
    </row>
    <row r="52" spans="1:38" x14ac:dyDescent="0.35">
      <c r="A52" s="1" t="s">
        <v>19</v>
      </c>
      <c r="B52" s="1" t="s">
        <v>980</v>
      </c>
      <c r="C52" s="1" t="s">
        <v>5597</v>
      </c>
      <c r="D52" s="1" t="s">
        <v>22</v>
      </c>
      <c r="E52" s="1"/>
      <c r="F52" s="1" t="s">
        <v>638</v>
      </c>
      <c r="G52" s="1" t="s">
        <v>71</v>
      </c>
      <c r="H52" s="1" t="s">
        <v>5544</v>
      </c>
      <c r="I52" s="1"/>
      <c r="J52" s="1"/>
      <c r="K52" s="1" t="b">
        <v>1</v>
      </c>
      <c r="L52" s="1" t="b">
        <v>0</v>
      </c>
      <c r="M52" s="1" t="s">
        <v>5548</v>
      </c>
      <c r="N52" s="1" t="b">
        <v>0</v>
      </c>
      <c r="O52" s="1" t="b">
        <v>1</v>
      </c>
      <c r="P52" s="1" t="b">
        <v>0</v>
      </c>
      <c r="Q52" s="1">
        <v>7</v>
      </c>
      <c r="R52" s="1">
        <v>7</v>
      </c>
      <c r="S52" s="1">
        <v>7</v>
      </c>
      <c r="T52" s="1" t="b">
        <v>0</v>
      </c>
      <c r="U52" s="1" t="b">
        <v>0</v>
      </c>
      <c r="V52" s="1" t="b">
        <v>0</v>
      </c>
      <c r="W52" s="1" t="s">
        <v>5545</v>
      </c>
      <c r="X52" s="10" t="b">
        <v>0</v>
      </c>
      <c r="Y52" s="1" t="b">
        <v>0</v>
      </c>
      <c r="Z52" s="1" t="s">
        <v>5550</v>
      </c>
      <c r="AA52" s="10" t="s">
        <v>4311</v>
      </c>
      <c r="AB52" s="1"/>
      <c r="AC52" s="1" t="s">
        <v>693</v>
      </c>
      <c r="AD52" s="1" t="s">
        <v>3715</v>
      </c>
      <c r="AE52" s="1" t="s">
        <v>119</v>
      </c>
      <c r="AF52" s="1" t="s">
        <v>5541</v>
      </c>
      <c r="AG52" s="1" t="s">
        <v>22</v>
      </c>
      <c r="AH52" s="1" t="s">
        <v>5542</v>
      </c>
      <c r="AI52" s="1"/>
      <c r="AJ52" s="1"/>
      <c r="AK52" s="1" t="s">
        <v>5598</v>
      </c>
      <c r="AL52" s="1">
        <v>1</v>
      </c>
    </row>
    <row r="53" spans="1:38" x14ac:dyDescent="0.35">
      <c r="A53" s="1" t="s">
        <v>19</v>
      </c>
      <c r="B53" s="1" t="s">
        <v>980</v>
      </c>
      <c r="C53" s="1" t="s">
        <v>5597</v>
      </c>
      <c r="D53" s="1" t="s">
        <v>22</v>
      </c>
      <c r="E53" s="1"/>
      <c r="F53" s="1" t="s">
        <v>638</v>
      </c>
      <c r="G53" s="1" t="s">
        <v>71</v>
      </c>
      <c r="H53" s="1" t="s">
        <v>5544</v>
      </c>
      <c r="I53" s="1"/>
      <c r="J53" s="1"/>
      <c r="K53" s="1" t="b">
        <v>1</v>
      </c>
      <c r="L53" s="1" t="b">
        <v>0</v>
      </c>
      <c r="M53" s="1" t="s">
        <v>5548</v>
      </c>
      <c r="N53" s="1" t="b">
        <v>0</v>
      </c>
      <c r="O53" s="1" t="b">
        <v>1</v>
      </c>
      <c r="P53" s="1" t="b">
        <v>0</v>
      </c>
      <c r="Q53" s="1">
        <v>7</v>
      </c>
      <c r="R53" s="1">
        <v>7</v>
      </c>
      <c r="S53" s="1">
        <v>7</v>
      </c>
      <c r="T53" s="1" t="b">
        <v>0</v>
      </c>
      <c r="U53" s="1" t="b">
        <v>0</v>
      </c>
      <c r="V53" s="1" t="b">
        <v>0</v>
      </c>
      <c r="W53" s="1" t="s">
        <v>5545</v>
      </c>
      <c r="X53" s="10" t="b">
        <v>0</v>
      </c>
      <c r="Y53" s="1" t="b">
        <v>0</v>
      </c>
      <c r="Z53" s="1" t="s">
        <v>5550</v>
      </c>
      <c r="AA53" s="10" t="s">
        <v>4311</v>
      </c>
      <c r="AB53" s="1"/>
      <c r="AC53" s="1" t="s">
        <v>693</v>
      </c>
      <c r="AD53" s="1" t="s">
        <v>694</v>
      </c>
      <c r="AE53" s="1" t="s">
        <v>119</v>
      </c>
      <c r="AF53" s="1" t="s">
        <v>5541</v>
      </c>
      <c r="AG53" s="1" t="s">
        <v>22</v>
      </c>
      <c r="AH53" s="1" t="s">
        <v>5542</v>
      </c>
      <c r="AI53" s="1"/>
      <c r="AJ53" s="1"/>
      <c r="AK53" s="1" t="s">
        <v>5598</v>
      </c>
      <c r="AL53" s="1">
        <v>0</v>
      </c>
    </row>
    <row r="54" spans="1:38" x14ac:dyDescent="0.35">
      <c r="A54" s="1" t="s">
        <v>19</v>
      </c>
      <c r="B54" s="1" t="s">
        <v>980</v>
      </c>
      <c r="C54" s="1" t="s">
        <v>5597</v>
      </c>
      <c r="D54" s="1" t="s">
        <v>22</v>
      </c>
      <c r="E54" s="1"/>
      <c r="F54" s="1" t="s">
        <v>638</v>
      </c>
      <c r="G54" s="1" t="s">
        <v>71</v>
      </c>
      <c r="H54" s="1" t="s">
        <v>5544</v>
      </c>
      <c r="I54" s="1"/>
      <c r="J54" s="1"/>
      <c r="K54" s="1" t="b">
        <v>1</v>
      </c>
      <c r="L54" s="1" t="b">
        <v>0</v>
      </c>
      <c r="M54" s="1" t="s">
        <v>5548</v>
      </c>
      <c r="N54" s="1" t="b">
        <v>0</v>
      </c>
      <c r="O54" s="1" t="b">
        <v>1</v>
      </c>
      <c r="P54" s="1" t="b">
        <v>0</v>
      </c>
      <c r="Q54" s="1">
        <v>7</v>
      </c>
      <c r="R54" s="1">
        <v>7</v>
      </c>
      <c r="S54" s="1">
        <v>7</v>
      </c>
      <c r="T54" s="1" t="b">
        <v>0</v>
      </c>
      <c r="U54" s="1" t="b">
        <v>0</v>
      </c>
      <c r="V54" s="1" t="b">
        <v>0</v>
      </c>
      <c r="W54" s="1" t="s">
        <v>5545</v>
      </c>
      <c r="X54" s="10" t="b">
        <v>0</v>
      </c>
      <c r="Y54" s="1" t="b">
        <v>0</v>
      </c>
      <c r="Z54" s="1" t="s">
        <v>5550</v>
      </c>
      <c r="AA54" s="10" t="s">
        <v>4311</v>
      </c>
      <c r="AB54" s="1"/>
      <c r="AC54" s="1" t="s">
        <v>693</v>
      </c>
      <c r="AD54" s="1" t="s">
        <v>3713</v>
      </c>
      <c r="AE54" s="1" t="s">
        <v>119</v>
      </c>
      <c r="AF54" s="1" t="s">
        <v>5541</v>
      </c>
      <c r="AG54" s="1" t="s">
        <v>22</v>
      </c>
      <c r="AH54" s="1" t="s">
        <v>5542</v>
      </c>
      <c r="AI54" s="1"/>
      <c r="AJ54" s="1"/>
      <c r="AK54" s="1" t="s">
        <v>5598</v>
      </c>
      <c r="AL54" s="1">
        <v>0</v>
      </c>
    </row>
    <row r="55" spans="1:38" x14ac:dyDescent="0.35">
      <c r="A55" s="1" t="s">
        <v>19</v>
      </c>
      <c r="B55" s="1" t="s">
        <v>980</v>
      </c>
      <c r="C55" s="1" t="s">
        <v>5597</v>
      </c>
      <c r="D55" s="1" t="s">
        <v>22</v>
      </c>
      <c r="E55" s="1"/>
      <c r="F55" s="1" t="s">
        <v>638</v>
      </c>
      <c r="G55" s="1" t="s">
        <v>71</v>
      </c>
      <c r="H55" s="1" t="s">
        <v>5544</v>
      </c>
      <c r="I55" s="1"/>
      <c r="J55" s="1"/>
      <c r="K55" s="1" t="b">
        <v>1</v>
      </c>
      <c r="L55" s="1" t="b">
        <v>0</v>
      </c>
      <c r="M55" s="1" t="s">
        <v>5548</v>
      </c>
      <c r="N55" s="1" t="b">
        <v>0</v>
      </c>
      <c r="O55" s="1" t="b">
        <v>1</v>
      </c>
      <c r="P55" s="1" t="b">
        <v>0</v>
      </c>
      <c r="Q55" s="1">
        <v>7</v>
      </c>
      <c r="R55" s="1">
        <v>7</v>
      </c>
      <c r="S55" s="1">
        <v>7</v>
      </c>
      <c r="T55" s="1" t="b">
        <v>0</v>
      </c>
      <c r="U55" s="1" t="b">
        <v>0</v>
      </c>
      <c r="V55" s="1" t="b">
        <v>0</v>
      </c>
      <c r="W55" s="1" t="s">
        <v>5545</v>
      </c>
      <c r="X55" s="10" t="b">
        <v>0</v>
      </c>
      <c r="Y55" s="1" t="b">
        <v>0</v>
      </c>
      <c r="Z55" s="1" t="s">
        <v>5550</v>
      </c>
      <c r="AA55" s="10" t="s">
        <v>4311</v>
      </c>
      <c r="AB55" s="1"/>
      <c r="AC55" s="1" t="s">
        <v>27</v>
      </c>
      <c r="AD55" s="1" t="s">
        <v>1406</v>
      </c>
      <c r="AE55" s="1" t="s">
        <v>119</v>
      </c>
      <c r="AF55" s="1" t="s">
        <v>5541</v>
      </c>
      <c r="AG55" s="1" t="s">
        <v>22</v>
      </c>
      <c r="AH55" s="1" t="s">
        <v>5542</v>
      </c>
      <c r="AI55" s="1"/>
      <c r="AJ55" s="1"/>
      <c r="AK55" s="1" t="s">
        <v>5598</v>
      </c>
      <c r="AL55" s="1">
        <v>0</v>
      </c>
    </row>
    <row r="56" spans="1:38" x14ac:dyDescent="0.35">
      <c r="A56" s="1" t="s">
        <v>19</v>
      </c>
      <c r="B56" s="1" t="s">
        <v>980</v>
      </c>
      <c r="C56" s="1" t="s">
        <v>5597</v>
      </c>
      <c r="D56" s="1" t="s">
        <v>22</v>
      </c>
      <c r="E56" s="1"/>
      <c r="F56" s="1" t="s">
        <v>638</v>
      </c>
      <c r="G56" s="1" t="s">
        <v>71</v>
      </c>
      <c r="H56" s="1" t="s">
        <v>5544</v>
      </c>
      <c r="I56" s="1"/>
      <c r="J56" s="1"/>
      <c r="K56" s="1" t="b">
        <v>1</v>
      </c>
      <c r="L56" s="1" t="b">
        <v>0</v>
      </c>
      <c r="M56" s="1" t="s">
        <v>5548</v>
      </c>
      <c r="N56" s="1" t="b">
        <v>0</v>
      </c>
      <c r="O56" s="1" t="b">
        <v>1</v>
      </c>
      <c r="P56" s="1" t="b">
        <v>0</v>
      </c>
      <c r="Q56" s="1">
        <v>7</v>
      </c>
      <c r="R56" s="1">
        <v>7</v>
      </c>
      <c r="S56" s="1">
        <v>7</v>
      </c>
      <c r="T56" s="1" t="b">
        <v>0</v>
      </c>
      <c r="U56" s="1" t="b">
        <v>0</v>
      </c>
      <c r="V56" s="1" t="b">
        <v>0</v>
      </c>
      <c r="W56" s="1" t="s">
        <v>5545</v>
      </c>
      <c r="X56" s="10" t="b">
        <v>0</v>
      </c>
      <c r="Y56" s="1" t="b">
        <v>0</v>
      </c>
      <c r="Z56" s="1" t="s">
        <v>5550</v>
      </c>
      <c r="AA56" s="10" t="s">
        <v>4311</v>
      </c>
      <c r="AB56" s="1"/>
      <c r="AC56" s="1" t="s">
        <v>27</v>
      </c>
      <c r="AD56" s="1" t="s">
        <v>1002</v>
      </c>
      <c r="AE56" s="1" t="s">
        <v>119</v>
      </c>
      <c r="AF56" s="1" t="s">
        <v>5541</v>
      </c>
      <c r="AG56" s="1" t="s">
        <v>22</v>
      </c>
      <c r="AH56" s="1" t="s">
        <v>5542</v>
      </c>
      <c r="AI56" s="1"/>
      <c r="AJ56" s="1"/>
      <c r="AK56" s="1" t="s">
        <v>5598</v>
      </c>
      <c r="AL56" s="1">
        <v>0</v>
      </c>
    </row>
    <row r="57" spans="1:38" x14ac:dyDescent="0.35">
      <c r="A57" s="1" t="s">
        <v>19</v>
      </c>
      <c r="B57" s="1" t="s">
        <v>991</v>
      </c>
      <c r="C57" s="1" t="s">
        <v>5599</v>
      </c>
      <c r="D57" s="1" t="s">
        <v>22</v>
      </c>
      <c r="E57" s="1"/>
      <c r="F57" s="1" t="s">
        <v>638</v>
      </c>
      <c r="G57" s="1" t="s">
        <v>71</v>
      </c>
      <c r="H57" s="1" t="s">
        <v>5544</v>
      </c>
      <c r="I57" s="1"/>
      <c r="J57" s="1"/>
      <c r="K57" s="1" t="b">
        <v>1</v>
      </c>
      <c r="L57" s="1" t="b">
        <v>0</v>
      </c>
      <c r="M57" s="1" t="s">
        <v>5548</v>
      </c>
      <c r="N57" s="1" t="b">
        <v>0</v>
      </c>
      <c r="O57" s="1" t="b">
        <v>1</v>
      </c>
      <c r="P57" s="1" t="b">
        <v>0</v>
      </c>
      <c r="Q57" s="1">
        <v>7</v>
      </c>
      <c r="R57" s="1">
        <v>7</v>
      </c>
      <c r="S57" s="1">
        <v>14</v>
      </c>
      <c r="T57" s="1" t="b">
        <v>0</v>
      </c>
      <c r="U57" s="1" t="b">
        <v>0</v>
      </c>
      <c r="V57" s="1" t="b">
        <v>0</v>
      </c>
      <c r="W57" s="1" t="s">
        <v>5545</v>
      </c>
      <c r="X57" s="10" t="b">
        <v>0</v>
      </c>
      <c r="Y57" s="1" t="b">
        <v>0</v>
      </c>
      <c r="Z57" s="1" t="s">
        <v>5550</v>
      </c>
      <c r="AB57" s="1" t="s">
        <v>5600</v>
      </c>
      <c r="AC57" s="1" t="s">
        <v>693</v>
      </c>
      <c r="AD57" s="1" t="s">
        <v>694</v>
      </c>
      <c r="AE57" s="1" t="s">
        <v>5601</v>
      </c>
      <c r="AF57" s="1" t="s">
        <v>5541</v>
      </c>
      <c r="AG57" s="1" t="s">
        <v>22</v>
      </c>
      <c r="AH57" s="1" t="s">
        <v>5542</v>
      </c>
      <c r="AI57" s="1"/>
      <c r="AJ57" s="1"/>
      <c r="AK57" s="1" t="s">
        <v>5602</v>
      </c>
      <c r="AL57" s="1">
        <v>1</v>
      </c>
    </row>
    <row r="58" spans="1:38" x14ac:dyDescent="0.35">
      <c r="A58" s="1" t="s">
        <v>19</v>
      </c>
      <c r="B58" s="1" t="s">
        <v>991</v>
      </c>
      <c r="C58" s="1" t="s">
        <v>5599</v>
      </c>
      <c r="D58" s="1" t="s">
        <v>22</v>
      </c>
      <c r="E58" s="1"/>
      <c r="F58" s="1" t="s">
        <v>638</v>
      </c>
      <c r="G58" s="1" t="s">
        <v>71</v>
      </c>
      <c r="H58" s="1" t="s">
        <v>5544</v>
      </c>
      <c r="I58" s="1"/>
      <c r="J58" s="1"/>
      <c r="K58" s="1" t="b">
        <v>1</v>
      </c>
      <c r="L58" s="1" t="b">
        <v>0</v>
      </c>
      <c r="M58" s="1" t="s">
        <v>5548</v>
      </c>
      <c r="N58" s="1" t="b">
        <v>0</v>
      </c>
      <c r="O58" s="1" t="b">
        <v>1</v>
      </c>
      <c r="P58" s="1" t="b">
        <v>0</v>
      </c>
      <c r="Q58" s="1">
        <v>7</v>
      </c>
      <c r="R58" s="1">
        <v>7</v>
      </c>
      <c r="S58" s="1">
        <v>14</v>
      </c>
      <c r="T58" s="1" t="b">
        <v>0</v>
      </c>
      <c r="U58" s="1" t="b">
        <v>0</v>
      </c>
      <c r="V58" s="1" t="b">
        <v>0</v>
      </c>
      <c r="W58" s="1" t="s">
        <v>5545</v>
      </c>
      <c r="X58" s="10" t="b">
        <v>0</v>
      </c>
      <c r="Y58" s="1" t="b">
        <v>0</v>
      </c>
      <c r="Z58" s="1" t="s">
        <v>5550</v>
      </c>
      <c r="AB58" s="1" t="s">
        <v>5600</v>
      </c>
      <c r="AC58" s="1" t="s">
        <v>27</v>
      </c>
      <c r="AD58" s="1" t="s">
        <v>997</v>
      </c>
      <c r="AE58" s="1" t="s">
        <v>5601</v>
      </c>
      <c r="AF58" s="1" t="s">
        <v>5541</v>
      </c>
      <c r="AG58" s="1" t="s">
        <v>22</v>
      </c>
      <c r="AH58" s="1" t="s">
        <v>5542</v>
      </c>
      <c r="AI58" s="1"/>
      <c r="AJ58" s="1"/>
      <c r="AK58" s="1" t="s">
        <v>5602</v>
      </c>
      <c r="AL58" s="1">
        <v>0</v>
      </c>
    </row>
    <row r="59" spans="1:38" x14ac:dyDescent="0.35">
      <c r="A59" s="1" t="s">
        <v>19</v>
      </c>
      <c r="B59" s="1" t="s">
        <v>991</v>
      </c>
      <c r="C59" s="1" t="s">
        <v>5599</v>
      </c>
      <c r="D59" s="1" t="s">
        <v>22</v>
      </c>
      <c r="E59" s="1"/>
      <c r="F59" s="1" t="s">
        <v>638</v>
      </c>
      <c r="G59" s="1" t="s">
        <v>71</v>
      </c>
      <c r="H59" s="1" t="s">
        <v>5544</v>
      </c>
      <c r="I59" s="1"/>
      <c r="J59" s="1"/>
      <c r="K59" s="1" t="b">
        <v>1</v>
      </c>
      <c r="L59" s="1" t="b">
        <v>0</v>
      </c>
      <c r="M59" s="1" t="s">
        <v>5548</v>
      </c>
      <c r="N59" s="1" t="b">
        <v>0</v>
      </c>
      <c r="O59" s="1" t="b">
        <v>1</v>
      </c>
      <c r="P59" s="1" t="b">
        <v>0</v>
      </c>
      <c r="Q59" s="1">
        <v>7</v>
      </c>
      <c r="R59" s="1">
        <v>7</v>
      </c>
      <c r="S59" s="1">
        <v>14</v>
      </c>
      <c r="T59" s="1" t="b">
        <v>0</v>
      </c>
      <c r="U59" s="1" t="b">
        <v>0</v>
      </c>
      <c r="V59" s="1" t="b">
        <v>0</v>
      </c>
      <c r="W59" s="1" t="s">
        <v>5545</v>
      </c>
      <c r="X59" s="10" t="b">
        <v>0</v>
      </c>
      <c r="Y59" s="1" t="b">
        <v>0</v>
      </c>
      <c r="Z59" s="1" t="s">
        <v>5550</v>
      </c>
      <c r="AB59" s="1" t="s">
        <v>5600</v>
      </c>
      <c r="AC59" s="1" t="s">
        <v>45</v>
      </c>
      <c r="AD59" s="1" t="s">
        <v>1126</v>
      </c>
      <c r="AE59" s="1" t="s">
        <v>5601</v>
      </c>
      <c r="AF59" s="1" t="s">
        <v>5541</v>
      </c>
      <c r="AG59" s="1" t="s">
        <v>22</v>
      </c>
      <c r="AH59" s="1" t="s">
        <v>5542</v>
      </c>
      <c r="AI59" s="1"/>
      <c r="AJ59" s="1"/>
      <c r="AK59" s="1" t="s">
        <v>5602</v>
      </c>
      <c r="AL59" s="1">
        <v>0</v>
      </c>
    </row>
    <row r="60" spans="1:38" x14ac:dyDescent="0.35">
      <c r="A60" s="1" t="s">
        <v>19</v>
      </c>
      <c r="B60" s="1" t="s">
        <v>32</v>
      </c>
      <c r="C60" s="1" t="s">
        <v>5603</v>
      </c>
      <c r="D60" s="1" t="s">
        <v>22</v>
      </c>
      <c r="E60" s="1"/>
      <c r="F60" s="1" t="s">
        <v>638</v>
      </c>
      <c r="G60" s="1" t="s">
        <v>71</v>
      </c>
      <c r="H60" s="1" t="s">
        <v>4935</v>
      </c>
      <c r="I60" s="1"/>
      <c r="J60" s="1"/>
      <c r="K60" s="1" t="b">
        <v>1</v>
      </c>
      <c r="L60" s="1" t="b">
        <v>0</v>
      </c>
      <c r="M60" s="1" t="s">
        <v>5548</v>
      </c>
      <c r="N60" s="1" t="b">
        <v>0</v>
      </c>
      <c r="O60" s="1" t="b">
        <v>0</v>
      </c>
      <c r="P60" s="1" t="b">
        <v>0</v>
      </c>
      <c r="Q60" s="1" t="s">
        <v>5539</v>
      </c>
      <c r="R60" s="1" t="s">
        <v>5539</v>
      </c>
      <c r="S60" s="1">
        <v>7</v>
      </c>
      <c r="T60" s="1" t="b">
        <v>0</v>
      </c>
      <c r="U60" s="1" t="b">
        <v>0</v>
      </c>
      <c r="V60" s="1" t="b">
        <v>0</v>
      </c>
      <c r="W60" s="1"/>
      <c r="X60" s="10" t="b">
        <v>0</v>
      </c>
      <c r="Y60" s="1" t="b">
        <v>0</v>
      </c>
      <c r="Z60" s="1" t="s">
        <v>5540</v>
      </c>
      <c r="AB60" s="1"/>
      <c r="AC60" s="1" t="s">
        <v>119</v>
      </c>
      <c r="AD60" s="1" t="s">
        <v>119</v>
      </c>
      <c r="AE60" s="1" t="s">
        <v>119</v>
      </c>
      <c r="AF60" s="1" t="s">
        <v>5541</v>
      </c>
      <c r="AG60" s="1" t="s">
        <v>22</v>
      </c>
      <c r="AH60" s="1" t="s">
        <v>5542</v>
      </c>
      <c r="AI60" s="1"/>
      <c r="AJ60" s="1"/>
      <c r="AK60" s="1" t="s">
        <v>3399</v>
      </c>
      <c r="AL60" s="1">
        <v>1</v>
      </c>
    </row>
    <row r="61" spans="1:38" x14ac:dyDescent="0.35">
      <c r="A61" s="1" t="s">
        <v>19</v>
      </c>
      <c r="B61" s="1" t="s">
        <v>32</v>
      </c>
      <c r="C61" s="1" t="s">
        <v>5604</v>
      </c>
      <c r="D61" s="1" t="s">
        <v>22</v>
      </c>
      <c r="E61" s="1"/>
      <c r="F61" s="1" t="s">
        <v>638</v>
      </c>
      <c r="G61" s="1" t="s">
        <v>71</v>
      </c>
      <c r="H61" s="1" t="s">
        <v>5544</v>
      </c>
      <c r="I61" s="1"/>
      <c r="J61" s="1"/>
      <c r="K61" s="1" t="b">
        <v>1</v>
      </c>
      <c r="L61" s="1" t="b">
        <v>0</v>
      </c>
      <c r="M61" s="1" t="s">
        <v>5548</v>
      </c>
      <c r="N61" s="1" t="b">
        <v>0</v>
      </c>
      <c r="O61" s="1" t="b">
        <v>1</v>
      </c>
      <c r="P61" s="1" t="b">
        <v>0</v>
      </c>
      <c r="Q61" s="1">
        <v>7</v>
      </c>
      <c r="R61" s="1">
        <v>7</v>
      </c>
      <c r="S61" s="1">
        <v>7</v>
      </c>
      <c r="T61" s="1" t="b">
        <v>0</v>
      </c>
      <c r="U61" s="1" t="b">
        <v>0</v>
      </c>
      <c r="V61" s="1" t="b">
        <v>0</v>
      </c>
      <c r="W61" s="1" t="s">
        <v>5545</v>
      </c>
      <c r="X61" s="10" t="b">
        <v>0</v>
      </c>
      <c r="Y61" s="1" t="b">
        <v>0</v>
      </c>
      <c r="Z61" s="1" t="s">
        <v>5540</v>
      </c>
      <c r="AB61" s="1"/>
      <c r="AC61" s="1" t="s">
        <v>119</v>
      </c>
      <c r="AD61" s="1" t="s">
        <v>119</v>
      </c>
      <c r="AE61" s="1" t="s">
        <v>119</v>
      </c>
      <c r="AF61" s="1" t="s">
        <v>5541</v>
      </c>
      <c r="AG61" s="1" t="s">
        <v>22</v>
      </c>
      <c r="AH61" s="1" t="s">
        <v>5542</v>
      </c>
      <c r="AI61" s="1"/>
      <c r="AJ61" s="1"/>
      <c r="AK61" s="1" t="s">
        <v>5605</v>
      </c>
      <c r="AL61" s="1">
        <v>1</v>
      </c>
    </row>
    <row r="62" spans="1:38" x14ac:dyDescent="0.35">
      <c r="A62" s="1" t="s">
        <v>19</v>
      </c>
      <c r="B62" s="1" t="s">
        <v>34</v>
      </c>
      <c r="C62" s="1" t="s">
        <v>35</v>
      </c>
      <c r="D62" s="1" t="s">
        <v>22</v>
      </c>
      <c r="E62" s="1"/>
      <c r="F62" s="1" t="s">
        <v>26</v>
      </c>
      <c r="G62" s="1" t="s">
        <v>71</v>
      </c>
      <c r="H62" s="1" t="s">
        <v>5544</v>
      </c>
      <c r="I62" s="1"/>
      <c r="J62" s="1"/>
      <c r="K62" s="1" t="b">
        <v>1</v>
      </c>
      <c r="L62" s="1" t="b">
        <v>0</v>
      </c>
      <c r="M62" s="1" t="s">
        <v>5548</v>
      </c>
      <c r="N62" s="1" t="b">
        <v>0</v>
      </c>
      <c r="O62" s="1" t="b">
        <v>0</v>
      </c>
      <c r="P62" s="1" t="b">
        <v>0</v>
      </c>
      <c r="Q62" s="1" t="s">
        <v>5539</v>
      </c>
      <c r="R62" s="1" t="s">
        <v>5539</v>
      </c>
      <c r="S62" s="1">
        <v>7</v>
      </c>
      <c r="T62" s="1" t="b">
        <v>1</v>
      </c>
      <c r="U62" s="1" t="b">
        <v>0</v>
      </c>
      <c r="V62" s="1" t="b">
        <v>0</v>
      </c>
      <c r="W62" s="1" t="s">
        <v>5545</v>
      </c>
      <c r="X62" s="10" t="b">
        <v>0</v>
      </c>
      <c r="Y62" s="1" t="b">
        <v>0</v>
      </c>
      <c r="Z62" s="1" t="s">
        <v>5540</v>
      </c>
      <c r="AB62" s="1"/>
      <c r="AC62" s="1" t="s">
        <v>119</v>
      </c>
      <c r="AD62" s="1" t="s">
        <v>119</v>
      </c>
      <c r="AE62" s="1" t="s">
        <v>119</v>
      </c>
      <c r="AF62" s="1" t="s">
        <v>5541</v>
      </c>
      <c r="AG62" s="1" t="s">
        <v>22</v>
      </c>
      <c r="AH62" s="1" t="s">
        <v>5542</v>
      </c>
      <c r="AI62" s="1" t="s">
        <v>86</v>
      </c>
      <c r="AJ62" s="1" t="s">
        <v>5542</v>
      </c>
      <c r="AK62" s="1" t="s">
        <v>5606</v>
      </c>
      <c r="AL62" s="1">
        <v>1</v>
      </c>
    </row>
    <row r="63" spans="1:38" x14ac:dyDescent="0.35">
      <c r="A63" s="1" t="s">
        <v>19</v>
      </c>
      <c r="B63" s="1" t="s">
        <v>2826</v>
      </c>
      <c r="C63" s="1" t="s">
        <v>5607</v>
      </c>
      <c r="D63" s="1" t="s">
        <v>22</v>
      </c>
      <c r="E63" s="1"/>
      <c r="F63" s="1" t="s">
        <v>638</v>
      </c>
      <c r="G63" s="1" t="s">
        <v>71</v>
      </c>
      <c r="H63" s="1" t="s">
        <v>4935</v>
      </c>
      <c r="I63" s="1"/>
      <c r="J63" s="1"/>
      <c r="K63" s="1" t="b">
        <v>1</v>
      </c>
      <c r="L63" s="1" t="b">
        <v>1</v>
      </c>
      <c r="M63" s="1" t="s">
        <v>5548</v>
      </c>
      <c r="N63" s="1" t="b">
        <v>0</v>
      </c>
      <c r="O63" s="1" t="b">
        <v>0</v>
      </c>
      <c r="P63" s="1" t="b">
        <v>0</v>
      </c>
      <c r="Q63" s="1" t="s">
        <v>5539</v>
      </c>
      <c r="R63" s="1" t="s">
        <v>5539</v>
      </c>
      <c r="S63" s="1">
        <v>7</v>
      </c>
      <c r="T63" s="1" t="b">
        <v>0</v>
      </c>
      <c r="U63" s="1" t="b">
        <v>0</v>
      </c>
      <c r="V63" s="1" t="b">
        <v>0</v>
      </c>
      <c r="W63" s="1"/>
      <c r="X63" s="10" t="b">
        <v>0</v>
      </c>
      <c r="Y63" s="1" t="b">
        <v>0</v>
      </c>
      <c r="Z63" s="1" t="s">
        <v>5540</v>
      </c>
      <c r="AB63" s="1"/>
      <c r="AC63" s="1" t="s">
        <v>119</v>
      </c>
      <c r="AD63" s="1" t="s">
        <v>119</v>
      </c>
      <c r="AE63" s="1" t="s">
        <v>119</v>
      </c>
      <c r="AF63" s="1" t="s">
        <v>5541</v>
      </c>
      <c r="AG63" s="1" t="s">
        <v>22</v>
      </c>
      <c r="AH63" s="1" t="s">
        <v>5542</v>
      </c>
      <c r="AI63" s="1"/>
      <c r="AJ63" s="1"/>
      <c r="AK63" s="1" t="s">
        <v>5608</v>
      </c>
      <c r="AL63" s="1">
        <v>1</v>
      </c>
    </row>
    <row r="64" spans="1:38" x14ac:dyDescent="0.35">
      <c r="A64" s="1" t="s">
        <v>40</v>
      </c>
      <c r="B64" s="1" t="s">
        <v>3088</v>
      </c>
      <c r="C64" s="1" t="s">
        <v>5609</v>
      </c>
      <c r="D64" s="1" t="s">
        <v>22</v>
      </c>
      <c r="E64" s="1"/>
      <c r="F64" s="1" t="s">
        <v>638</v>
      </c>
      <c r="G64" s="1" t="s">
        <v>71</v>
      </c>
      <c r="H64" s="1" t="s">
        <v>4935</v>
      </c>
      <c r="I64" s="1" t="s">
        <v>5536</v>
      </c>
      <c r="J64" s="1" t="s">
        <v>5537</v>
      </c>
      <c r="K64" s="1" t="b">
        <v>1</v>
      </c>
      <c r="L64" s="1" t="b">
        <v>0</v>
      </c>
      <c r="M64" s="1" t="s">
        <v>5538</v>
      </c>
      <c r="N64" s="1" t="b">
        <v>0</v>
      </c>
      <c r="O64" s="1" t="b">
        <v>0</v>
      </c>
      <c r="P64" s="1" t="b">
        <v>0</v>
      </c>
      <c r="Q64" s="1" t="s">
        <v>5539</v>
      </c>
      <c r="R64" s="1" t="s">
        <v>5539</v>
      </c>
      <c r="S64" s="1" t="s">
        <v>5539</v>
      </c>
      <c r="T64" s="1" t="b">
        <v>0</v>
      </c>
      <c r="U64" s="1" t="b">
        <v>0</v>
      </c>
      <c r="V64" s="1" t="b">
        <v>0</v>
      </c>
      <c r="W64" s="1"/>
      <c r="X64" s="10" t="b">
        <v>0</v>
      </c>
      <c r="Y64" s="1" t="b">
        <v>0</v>
      </c>
      <c r="Z64" s="1" t="s">
        <v>5540</v>
      </c>
      <c r="AB64" s="1"/>
      <c r="AC64" s="1" t="s">
        <v>119</v>
      </c>
      <c r="AD64" s="1" t="s">
        <v>119</v>
      </c>
      <c r="AE64" s="1" t="s">
        <v>119</v>
      </c>
      <c r="AF64" s="1" t="s">
        <v>5541</v>
      </c>
      <c r="AG64" s="1" t="s">
        <v>22</v>
      </c>
      <c r="AH64" s="1" t="s">
        <v>5542</v>
      </c>
      <c r="AI64" s="1"/>
      <c r="AJ64" s="1"/>
      <c r="AK64" s="1" t="s">
        <v>5610</v>
      </c>
      <c r="AL64" s="1">
        <v>1</v>
      </c>
    </row>
    <row r="65" spans="1:38" x14ac:dyDescent="0.35">
      <c r="A65" s="1" t="s">
        <v>40</v>
      </c>
      <c r="B65" s="1" t="s">
        <v>3250</v>
      </c>
      <c r="C65" s="1" t="s">
        <v>5611</v>
      </c>
      <c r="D65" s="1" t="s">
        <v>22</v>
      </c>
      <c r="E65" s="1"/>
      <c r="F65" s="1" t="s">
        <v>638</v>
      </c>
      <c r="G65" s="1" t="s">
        <v>71</v>
      </c>
      <c r="H65" s="1" t="s">
        <v>5544</v>
      </c>
      <c r="I65" s="1"/>
      <c r="J65" s="1"/>
      <c r="K65" s="1" t="b">
        <v>1</v>
      </c>
      <c r="L65" s="1" t="b">
        <v>0</v>
      </c>
      <c r="M65" s="1" t="s">
        <v>5548</v>
      </c>
      <c r="N65" s="1" t="b">
        <v>0</v>
      </c>
      <c r="O65" s="1" t="b">
        <v>1</v>
      </c>
      <c r="P65" s="1" t="b">
        <v>0</v>
      </c>
      <c r="Q65" s="1" t="s">
        <v>5539</v>
      </c>
      <c r="R65" s="1" t="s">
        <v>5539</v>
      </c>
      <c r="S65" s="1" t="s">
        <v>5539</v>
      </c>
      <c r="T65" s="1" t="b">
        <v>0</v>
      </c>
      <c r="U65" s="1" t="b">
        <v>0</v>
      </c>
      <c r="V65" s="1" t="b">
        <v>0</v>
      </c>
      <c r="W65" s="1" t="s">
        <v>5545</v>
      </c>
      <c r="X65" s="10" t="b">
        <v>0</v>
      </c>
      <c r="Y65" s="1" t="b">
        <v>0</v>
      </c>
      <c r="Z65" s="1" t="s">
        <v>5550</v>
      </c>
      <c r="AB65" s="1"/>
      <c r="AC65" s="1" t="s">
        <v>119</v>
      </c>
      <c r="AD65" s="1" t="s">
        <v>119</v>
      </c>
      <c r="AE65" s="1">
        <v>19010212621</v>
      </c>
      <c r="AF65" s="1" t="s">
        <v>5541</v>
      </c>
      <c r="AG65" s="1" t="s">
        <v>22</v>
      </c>
      <c r="AH65" s="1" t="s">
        <v>5542</v>
      </c>
      <c r="AI65" s="1"/>
      <c r="AJ65" s="1"/>
      <c r="AK65" s="1" t="s">
        <v>5612</v>
      </c>
      <c r="AL65" s="1">
        <v>1</v>
      </c>
    </row>
    <row r="66" spans="1:38" x14ac:dyDescent="0.35">
      <c r="A66" s="1" t="s">
        <v>40</v>
      </c>
      <c r="B66" s="1" t="s">
        <v>43</v>
      </c>
      <c r="C66" s="1" t="s">
        <v>44</v>
      </c>
      <c r="D66" s="1" t="s">
        <v>22</v>
      </c>
      <c r="E66" s="1"/>
      <c r="F66" s="1" t="s">
        <v>26</v>
      </c>
      <c r="G66" s="1" t="s">
        <v>71</v>
      </c>
      <c r="H66" s="1" t="s">
        <v>5544</v>
      </c>
      <c r="I66" s="1"/>
      <c r="J66" s="1"/>
      <c r="K66" s="1" t="b">
        <v>1</v>
      </c>
      <c r="L66" s="1" t="b">
        <v>0</v>
      </c>
      <c r="M66" s="1" t="s">
        <v>5548</v>
      </c>
      <c r="N66" s="1" t="b">
        <v>0</v>
      </c>
      <c r="O66" s="1" t="b">
        <v>0</v>
      </c>
      <c r="P66" s="1" t="b">
        <v>0</v>
      </c>
      <c r="Q66" s="1" t="s">
        <v>5539</v>
      </c>
      <c r="R66" s="1" t="s">
        <v>5539</v>
      </c>
      <c r="S66" s="1" t="s">
        <v>5539</v>
      </c>
      <c r="T66" s="1" t="b">
        <v>1</v>
      </c>
      <c r="U66" s="1" t="b">
        <v>0</v>
      </c>
      <c r="V66" s="1" t="b">
        <v>0</v>
      </c>
      <c r="W66" s="1" t="s">
        <v>5545</v>
      </c>
      <c r="X66" s="10" t="b">
        <v>0</v>
      </c>
      <c r="Y66" s="1" t="b">
        <v>0</v>
      </c>
      <c r="Z66" s="1" t="s">
        <v>5540</v>
      </c>
      <c r="AB66" s="1"/>
      <c r="AC66" s="1" t="s">
        <v>119</v>
      </c>
      <c r="AD66" s="1" t="s">
        <v>119</v>
      </c>
      <c r="AE66" s="1" t="s">
        <v>119</v>
      </c>
      <c r="AF66" s="1" t="s">
        <v>5541</v>
      </c>
      <c r="AG66" s="1" t="s">
        <v>22</v>
      </c>
      <c r="AH66" s="1" t="s">
        <v>5542</v>
      </c>
      <c r="AI66" s="1" t="s">
        <v>86</v>
      </c>
      <c r="AJ66" s="1" t="s">
        <v>5542</v>
      </c>
      <c r="AK66" s="1" t="s">
        <v>5613</v>
      </c>
      <c r="AL66" s="1">
        <v>1</v>
      </c>
    </row>
    <row r="67" spans="1:38" x14ac:dyDescent="0.35">
      <c r="A67" s="1" t="s">
        <v>40</v>
      </c>
      <c r="B67" s="1" t="s">
        <v>1431</v>
      </c>
      <c r="C67" s="1" t="s">
        <v>5614</v>
      </c>
      <c r="D67" s="1" t="s">
        <v>22</v>
      </c>
      <c r="E67" s="1"/>
      <c r="F67" s="1" t="s">
        <v>638</v>
      </c>
      <c r="G67" s="1" t="s">
        <v>71</v>
      </c>
      <c r="H67" s="1" t="s">
        <v>5544</v>
      </c>
      <c r="I67" s="1"/>
      <c r="J67" s="1"/>
      <c r="K67" s="1" t="b">
        <v>1</v>
      </c>
      <c r="L67" s="1" t="b">
        <v>0</v>
      </c>
      <c r="M67" s="1" t="s">
        <v>5548</v>
      </c>
      <c r="N67" s="1" t="b">
        <v>0</v>
      </c>
      <c r="O67" s="1" t="b">
        <v>0</v>
      </c>
      <c r="P67" s="1" t="b">
        <v>0</v>
      </c>
      <c r="Q67" s="1" t="s">
        <v>5539</v>
      </c>
      <c r="R67" s="1" t="s">
        <v>5539</v>
      </c>
      <c r="S67" s="1" t="s">
        <v>5539</v>
      </c>
      <c r="T67" s="1" t="b">
        <v>0</v>
      </c>
      <c r="U67" s="1" t="b">
        <v>0</v>
      </c>
      <c r="V67" s="1" t="b">
        <v>0</v>
      </c>
      <c r="W67" s="1" t="s">
        <v>5545</v>
      </c>
      <c r="X67" s="10" t="b">
        <v>0</v>
      </c>
      <c r="Y67" s="1" t="b">
        <v>0</v>
      </c>
      <c r="Z67" s="1" t="s">
        <v>5540</v>
      </c>
      <c r="AB67" s="1"/>
      <c r="AC67" s="1" t="s">
        <v>119</v>
      </c>
      <c r="AD67" s="1" t="s">
        <v>119</v>
      </c>
      <c r="AE67" s="1" t="s">
        <v>119</v>
      </c>
      <c r="AF67" s="1" t="s">
        <v>5541</v>
      </c>
      <c r="AG67" s="1" t="s">
        <v>22</v>
      </c>
      <c r="AH67" s="1" t="s">
        <v>5542</v>
      </c>
      <c r="AI67" s="1"/>
      <c r="AJ67" s="1"/>
      <c r="AK67" s="1" t="s">
        <v>5615</v>
      </c>
      <c r="AL67" s="1">
        <v>1</v>
      </c>
    </row>
    <row r="68" spans="1:38" x14ac:dyDescent="0.35">
      <c r="A68" s="1" t="s">
        <v>40</v>
      </c>
      <c r="B68" s="1" t="s">
        <v>89</v>
      </c>
      <c r="C68" s="1" t="s">
        <v>5616</v>
      </c>
      <c r="D68" s="1" t="s">
        <v>22</v>
      </c>
      <c r="E68" s="1"/>
      <c r="F68" s="1" t="s">
        <v>5617</v>
      </c>
      <c r="G68" s="1" t="s">
        <v>71</v>
      </c>
      <c r="H68" s="1" t="s">
        <v>5544</v>
      </c>
      <c r="I68" s="1"/>
      <c r="J68" s="1"/>
      <c r="K68" s="1" t="b">
        <v>1</v>
      </c>
      <c r="L68" s="1" t="b">
        <v>1</v>
      </c>
      <c r="M68" s="1" t="s">
        <v>5548</v>
      </c>
      <c r="N68" s="1" t="b">
        <v>0</v>
      </c>
      <c r="O68" s="1" t="b">
        <v>1</v>
      </c>
      <c r="P68" s="1" t="b">
        <v>0</v>
      </c>
      <c r="Q68" s="1" t="s">
        <v>5539</v>
      </c>
      <c r="R68" s="1" t="s">
        <v>5539</v>
      </c>
      <c r="S68" s="1" t="s">
        <v>5539</v>
      </c>
      <c r="T68" s="1" t="b">
        <v>0</v>
      </c>
      <c r="U68" s="1" t="b">
        <v>0</v>
      </c>
      <c r="V68" s="1" t="b">
        <v>0</v>
      </c>
      <c r="W68" s="1" t="s">
        <v>5545</v>
      </c>
      <c r="X68" s="10" t="b">
        <v>0</v>
      </c>
      <c r="Y68" s="1" t="b">
        <v>0</v>
      </c>
      <c r="Z68" s="1" t="s">
        <v>5550</v>
      </c>
      <c r="AA68" s="10" t="s">
        <v>5618</v>
      </c>
      <c r="AB68" s="1"/>
      <c r="AC68" s="1" t="s">
        <v>119</v>
      </c>
      <c r="AD68" s="1" t="s">
        <v>119</v>
      </c>
      <c r="AE68" s="1">
        <v>1362260109</v>
      </c>
      <c r="AF68" s="1" t="s">
        <v>5541</v>
      </c>
      <c r="AG68" s="1" t="s">
        <v>22</v>
      </c>
      <c r="AH68" s="1" t="s">
        <v>5542</v>
      </c>
      <c r="AI68" s="1" t="s">
        <v>86</v>
      </c>
      <c r="AJ68" s="1" t="s">
        <v>5542</v>
      </c>
      <c r="AK68" s="1" t="s">
        <v>5619</v>
      </c>
      <c r="AL68" s="1">
        <v>1</v>
      </c>
    </row>
    <row r="69" spans="1:38" x14ac:dyDescent="0.35">
      <c r="A69" s="1" t="s">
        <v>40</v>
      </c>
      <c r="B69" s="1" t="s">
        <v>1214</v>
      </c>
      <c r="C69" s="1" t="s">
        <v>5620</v>
      </c>
      <c r="D69" s="1" t="s">
        <v>2934</v>
      </c>
      <c r="E69" s="1"/>
      <c r="F69" s="1" t="s">
        <v>638</v>
      </c>
      <c r="G69" s="1" t="s">
        <v>71</v>
      </c>
      <c r="H69" s="1" t="s">
        <v>4935</v>
      </c>
      <c r="I69" s="1"/>
      <c r="J69" s="1"/>
      <c r="K69" s="1" t="b">
        <v>1</v>
      </c>
      <c r="L69" s="1" t="b">
        <v>0</v>
      </c>
      <c r="M69" s="1" t="s">
        <v>5548</v>
      </c>
      <c r="N69" s="1" t="b">
        <v>0</v>
      </c>
      <c r="O69" s="1" t="b">
        <v>0</v>
      </c>
      <c r="P69" s="1" t="b">
        <v>0</v>
      </c>
      <c r="Q69" s="1" t="s">
        <v>5539</v>
      </c>
      <c r="R69" s="1" t="s">
        <v>5539</v>
      </c>
      <c r="S69" s="1" t="s">
        <v>5539</v>
      </c>
      <c r="T69" s="1" t="b">
        <v>0</v>
      </c>
      <c r="U69" s="1" t="b">
        <v>0</v>
      </c>
      <c r="V69" s="1" t="b">
        <v>0</v>
      </c>
      <c r="W69" s="1"/>
      <c r="X69" s="10" t="b">
        <v>0</v>
      </c>
      <c r="Y69" s="1" t="b">
        <v>0</v>
      </c>
      <c r="Z69" s="1" t="s">
        <v>5540</v>
      </c>
      <c r="AB69" s="1"/>
      <c r="AC69" s="1" t="s">
        <v>119</v>
      </c>
      <c r="AD69" s="1" t="s">
        <v>119</v>
      </c>
      <c r="AE69" s="1" t="s">
        <v>119</v>
      </c>
      <c r="AF69" s="1" t="s">
        <v>5541</v>
      </c>
      <c r="AG69" s="1" t="s">
        <v>2934</v>
      </c>
      <c r="AH69" s="1" t="s">
        <v>5542</v>
      </c>
      <c r="AI69" s="1"/>
      <c r="AJ69" s="1"/>
      <c r="AK69" s="1" t="s">
        <v>5621</v>
      </c>
      <c r="AL69" s="1">
        <v>1</v>
      </c>
    </row>
    <row r="70" spans="1:38" x14ac:dyDescent="0.35">
      <c r="A70" s="1" t="s">
        <v>40</v>
      </c>
      <c r="B70" s="1" t="s">
        <v>1214</v>
      </c>
      <c r="C70" s="1" t="s">
        <v>5622</v>
      </c>
      <c r="D70" s="1" t="s">
        <v>22</v>
      </c>
      <c r="E70" s="1"/>
      <c r="F70" s="1" t="s">
        <v>638</v>
      </c>
      <c r="G70" s="1" t="s">
        <v>71</v>
      </c>
      <c r="H70" s="1" t="s">
        <v>4935</v>
      </c>
      <c r="I70" s="1"/>
      <c r="J70" s="1"/>
      <c r="K70" s="1" t="b">
        <v>1</v>
      </c>
      <c r="L70" s="1" t="b">
        <v>0</v>
      </c>
      <c r="M70" s="1" t="s">
        <v>5548</v>
      </c>
      <c r="N70" s="1" t="b">
        <v>0</v>
      </c>
      <c r="O70" s="1" t="b">
        <v>0</v>
      </c>
      <c r="P70" s="1" t="b">
        <v>0</v>
      </c>
      <c r="Q70" s="1" t="s">
        <v>5539</v>
      </c>
      <c r="R70" s="1" t="s">
        <v>5539</v>
      </c>
      <c r="S70" s="1" t="s">
        <v>5539</v>
      </c>
      <c r="T70" s="1" t="b">
        <v>0</v>
      </c>
      <c r="U70" s="1" t="b">
        <v>0</v>
      </c>
      <c r="V70" s="1" t="b">
        <v>0</v>
      </c>
      <c r="W70" s="1"/>
      <c r="X70" s="10" t="b">
        <v>0</v>
      </c>
      <c r="Y70" s="1" t="b">
        <v>0</v>
      </c>
      <c r="Z70" s="1" t="s">
        <v>5540</v>
      </c>
      <c r="AB70" s="1"/>
      <c r="AC70" s="1" t="s">
        <v>119</v>
      </c>
      <c r="AD70" s="1" t="s">
        <v>119</v>
      </c>
      <c r="AE70" s="1" t="s">
        <v>119</v>
      </c>
      <c r="AF70" s="1" t="s">
        <v>5541</v>
      </c>
      <c r="AG70" s="1" t="s">
        <v>22</v>
      </c>
      <c r="AH70" s="1" t="s">
        <v>5542</v>
      </c>
      <c r="AI70" s="1"/>
      <c r="AJ70" s="1"/>
      <c r="AK70" s="1" t="s">
        <v>5623</v>
      </c>
      <c r="AL70" s="1">
        <v>1</v>
      </c>
    </row>
    <row r="71" spans="1:38" x14ac:dyDescent="0.35">
      <c r="A71" s="1" t="s">
        <v>40</v>
      </c>
      <c r="B71" s="1" t="s">
        <v>1214</v>
      </c>
      <c r="C71" s="1" t="s">
        <v>5624</v>
      </c>
      <c r="D71" s="1" t="s">
        <v>22</v>
      </c>
      <c r="E71" s="1"/>
      <c r="F71" s="1" t="s">
        <v>638</v>
      </c>
      <c r="G71" s="1" t="s">
        <v>71</v>
      </c>
      <c r="H71" s="1" t="s">
        <v>4935</v>
      </c>
      <c r="I71" s="1"/>
      <c r="J71" s="1"/>
      <c r="K71" s="1" t="b">
        <v>1</v>
      </c>
      <c r="L71" s="1" t="b">
        <v>0</v>
      </c>
      <c r="M71" s="1" t="s">
        <v>5548</v>
      </c>
      <c r="N71" s="1" t="b">
        <v>0</v>
      </c>
      <c r="O71" s="1" t="b">
        <v>0</v>
      </c>
      <c r="P71" s="1" t="b">
        <v>0</v>
      </c>
      <c r="Q71" s="1" t="s">
        <v>5539</v>
      </c>
      <c r="R71" s="1" t="s">
        <v>5539</v>
      </c>
      <c r="S71" s="1" t="s">
        <v>5539</v>
      </c>
      <c r="T71" s="1" t="b">
        <v>0</v>
      </c>
      <c r="U71" s="1" t="b">
        <v>0</v>
      </c>
      <c r="V71" s="1" t="b">
        <v>0</v>
      </c>
      <c r="W71" s="1"/>
      <c r="X71" s="10" t="b">
        <v>0</v>
      </c>
      <c r="Y71" s="1" t="b">
        <v>0</v>
      </c>
      <c r="Z71" s="1" t="s">
        <v>5540</v>
      </c>
      <c r="AB71" s="1"/>
      <c r="AC71" s="1" t="s">
        <v>119</v>
      </c>
      <c r="AD71" s="1" t="s">
        <v>119</v>
      </c>
      <c r="AE71" s="1" t="s">
        <v>119</v>
      </c>
      <c r="AF71" s="1" t="s">
        <v>5541</v>
      </c>
      <c r="AG71" s="1" t="s">
        <v>22</v>
      </c>
      <c r="AH71" s="1" t="s">
        <v>5542</v>
      </c>
      <c r="AI71" s="1"/>
      <c r="AJ71" s="1"/>
      <c r="AK71" s="1" t="s">
        <v>5625</v>
      </c>
      <c r="AL71" s="1">
        <v>1</v>
      </c>
    </row>
    <row r="72" spans="1:38" x14ac:dyDescent="0.35">
      <c r="A72" s="1" t="s">
        <v>40</v>
      </c>
      <c r="B72" s="1" t="s">
        <v>1214</v>
      </c>
      <c r="C72" s="1" t="s">
        <v>5626</v>
      </c>
      <c r="D72" s="1" t="s">
        <v>2934</v>
      </c>
      <c r="E72" s="1"/>
      <c r="F72" s="1" t="s">
        <v>638</v>
      </c>
      <c r="G72" s="1" t="s">
        <v>71</v>
      </c>
      <c r="H72" s="1" t="s">
        <v>4935</v>
      </c>
      <c r="I72" s="1"/>
      <c r="J72" s="1"/>
      <c r="K72" s="1" t="b">
        <v>1</v>
      </c>
      <c r="L72" s="1" t="b">
        <v>0</v>
      </c>
      <c r="M72" s="1" t="s">
        <v>5548</v>
      </c>
      <c r="N72" s="1" t="b">
        <v>0</v>
      </c>
      <c r="O72" s="1" t="b">
        <v>0</v>
      </c>
      <c r="P72" s="1" t="b">
        <v>0</v>
      </c>
      <c r="Q72" s="1" t="s">
        <v>5539</v>
      </c>
      <c r="R72" s="1" t="s">
        <v>5539</v>
      </c>
      <c r="S72" s="1" t="s">
        <v>5539</v>
      </c>
      <c r="T72" s="1" t="b">
        <v>0</v>
      </c>
      <c r="U72" s="1" t="b">
        <v>0</v>
      </c>
      <c r="V72" s="1" t="b">
        <v>0</v>
      </c>
      <c r="W72" s="1"/>
      <c r="X72" s="10" t="b">
        <v>0</v>
      </c>
      <c r="Y72" s="1" t="b">
        <v>0</v>
      </c>
      <c r="Z72" s="1" t="s">
        <v>5540</v>
      </c>
      <c r="AB72" s="1"/>
      <c r="AC72" s="1" t="s">
        <v>119</v>
      </c>
      <c r="AD72" s="1" t="s">
        <v>119</v>
      </c>
      <c r="AE72" s="1" t="s">
        <v>119</v>
      </c>
      <c r="AF72" s="1" t="s">
        <v>5541</v>
      </c>
      <c r="AG72" s="1" t="s">
        <v>2934</v>
      </c>
      <c r="AH72" s="1" t="s">
        <v>5542</v>
      </c>
      <c r="AI72" s="1"/>
      <c r="AJ72" s="1"/>
      <c r="AK72" s="1" t="s">
        <v>5627</v>
      </c>
      <c r="AL72" s="1">
        <v>1</v>
      </c>
    </row>
    <row r="73" spans="1:38" x14ac:dyDescent="0.35">
      <c r="A73" s="1" t="s">
        <v>40</v>
      </c>
      <c r="B73" s="1" t="s">
        <v>1214</v>
      </c>
      <c r="C73" s="1" t="s">
        <v>5628</v>
      </c>
      <c r="D73" s="1" t="s">
        <v>22</v>
      </c>
      <c r="E73" s="1"/>
      <c r="F73" s="1" t="s">
        <v>638</v>
      </c>
      <c r="G73" s="1" t="s">
        <v>71</v>
      </c>
      <c r="H73" s="1" t="s">
        <v>5544</v>
      </c>
      <c r="I73" s="1"/>
      <c r="J73" s="1"/>
      <c r="K73" s="1" t="b">
        <v>1</v>
      </c>
      <c r="L73" s="1" t="b">
        <v>0</v>
      </c>
      <c r="M73" s="1" t="s">
        <v>5548</v>
      </c>
      <c r="N73" s="1" t="b">
        <v>0</v>
      </c>
      <c r="O73" s="1" t="b">
        <v>0</v>
      </c>
      <c r="P73" s="1" t="b">
        <v>0</v>
      </c>
      <c r="Q73" s="1" t="s">
        <v>5539</v>
      </c>
      <c r="R73" s="1" t="s">
        <v>5539</v>
      </c>
      <c r="S73" s="1" t="s">
        <v>5539</v>
      </c>
      <c r="T73" s="1" t="b">
        <v>0</v>
      </c>
      <c r="U73" s="1" t="b">
        <v>0</v>
      </c>
      <c r="V73" s="1" t="b">
        <v>0</v>
      </c>
      <c r="W73" s="1" t="s">
        <v>5545</v>
      </c>
      <c r="X73" s="10" t="b">
        <v>0</v>
      </c>
      <c r="Y73" s="1" t="b">
        <v>0</v>
      </c>
      <c r="Z73" s="1" t="s">
        <v>5540</v>
      </c>
      <c r="AB73" s="1"/>
      <c r="AC73" s="1" t="s">
        <v>119</v>
      </c>
      <c r="AD73" s="1" t="s">
        <v>119</v>
      </c>
      <c r="AE73" s="1" t="s">
        <v>119</v>
      </c>
      <c r="AF73" s="1" t="s">
        <v>5541</v>
      </c>
      <c r="AG73" s="1" t="s">
        <v>22</v>
      </c>
      <c r="AH73" s="1" t="s">
        <v>5542</v>
      </c>
      <c r="AI73" s="1"/>
      <c r="AJ73" s="1"/>
      <c r="AK73" s="1" t="s">
        <v>5629</v>
      </c>
      <c r="AL73" s="1">
        <v>1</v>
      </c>
    </row>
    <row r="74" spans="1:38" x14ac:dyDescent="0.35">
      <c r="A74" s="1" t="s">
        <v>40</v>
      </c>
      <c r="B74" s="1" t="s">
        <v>1214</v>
      </c>
      <c r="C74" s="1" t="s">
        <v>5630</v>
      </c>
      <c r="D74" s="1" t="s">
        <v>22</v>
      </c>
      <c r="E74" s="1"/>
      <c r="F74" s="1" t="s">
        <v>638</v>
      </c>
      <c r="G74" s="1" t="s">
        <v>71</v>
      </c>
      <c r="H74" s="1" t="s">
        <v>5544</v>
      </c>
      <c r="I74" s="1"/>
      <c r="J74" s="1"/>
      <c r="K74" s="1" t="b">
        <v>1</v>
      </c>
      <c r="L74" s="1" t="b">
        <v>0</v>
      </c>
      <c r="M74" s="1" t="s">
        <v>5548</v>
      </c>
      <c r="N74" s="1" t="b">
        <v>0</v>
      </c>
      <c r="O74" s="1" t="b">
        <v>1</v>
      </c>
      <c r="P74" s="1" t="b">
        <v>1</v>
      </c>
      <c r="Q74" s="1" t="s">
        <v>5539</v>
      </c>
      <c r="R74" s="1" t="s">
        <v>5539</v>
      </c>
      <c r="S74" s="1" t="s">
        <v>5539</v>
      </c>
      <c r="T74" s="1" t="b">
        <v>1</v>
      </c>
      <c r="U74" s="1" t="b">
        <v>1</v>
      </c>
      <c r="V74" s="1" t="b">
        <v>0</v>
      </c>
      <c r="W74" s="1" t="s">
        <v>5545</v>
      </c>
      <c r="X74" s="10" t="b">
        <v>0</v>
      </c>
      <c r="Y74" s="1" t="b">
        <v>0</v>
      </c>
      <c r="Z74" s="1" t="s">
        <v>5550</v>
      </c>
      <c r="AB74" s="1"/>
      <c r="AC74" s="1" t="s">
        <v>45</v>
      </c>
      <c r="AD74" s="1" t="s">
        <v>1217</v>
      </c>
      <c r="AE74" s="1" t="s">
        <v>119</v>
      </c>
      <c r="AF74" s="1" t="s">
        <v>5541</v>
      </c>
      <c r="AG74" s="1" t="s">
        <v>22</v>
      </c>
      <c r="AH74" s="1" t="s">
        <v>5542</v>
      </c>
      <c r="AI74" s="1"/>
      <c r="AJ74" s="1"/>
      <c r="AK74" s="1" t="s">
        <v>5631</v>
      </c>
      <c r="AL74" s="1">
        <v>1</v>
      </c>
    </row>
    <row r="75" spans="1:38" x14ac:dyDescent="0.35">
      <c r="A75" s="1" t="s">
        <v>40</v>
      </c>
      <c r="B75" s="1" t="s">
        <v>1214</v>
      </c>
      <c r="C75" s="1" t="s">
        <v>5630</v>
      </c>
      <c r="D75" s="1" t="s">
        <v>22</v>
      </c>
      <c r="E75" s="1"/>
      <c r="F75" s="1" t="s">
        <v>638</v>
      </c>
      <c r="G75" s="1" t="s">
        <v>71</v>
      </c>
      <c r="H75" s="1" t="s">
        <v>5544</v>
      </c>
      <c r="I75" s="1"/>
      <c r="J75" s="1"/>
      <c r="K75" s="1" t="b">
        <v>1</v>
      </c>
      <c r="L75" s="1" t="b">
        <v>0</v>
      </c>
      <c r="M75" s="1" t="s">
        <v>5548</v>
      </c>
      <c r="N75" s="1" t="b">
        <v>0</v>
      </c>
      <c r="O75" s="1" t="b">
        <v>1</v>
      </c>
      <c r="P75" s="1" t="b">
        <v>1</v>
      </c>
      <c r="Q75" s="1" t="s">
        <v>5539</v>
      </c>
      <c r="R75" s="1" t="s">
        <v>5539</v>
      </c>
      <c r="S75" s="1" t="s">
        <v>5539</v>
      </c>
      <c r="T75" s="1" t="b">
        <v>1</v>
      </c>
      <c r="U75" s="1" t="b">
        <v>1</v>
      </c>
      <c r="V75" s="1" t="b">
        <v>0</v>
      </c>
      <c r="W75" s="1" t="s">
        <v>5545</v>
      </c>
      <c r="X75" s="10" t="b">
        <v>0</v>
      </c>
      <c r="Y75" s="1" t="b">
        <v>0</v>
      </c>
      <c r="Z75" s="1" t="s">
        <v>5550</v>
      </c>
      <c r="AB75" s="1"/>
      <c r="AC75" s="1" t="s">
        <v>45</v>
      </c>
      <c r="AD75" s="1" t="s">
        <v>3843</v>
      </c>
      <c r="AE75" s="1" t="s">
        <v>119</v>
      </c>
      <c r="AF75" s="1" t="s">
        <v>5541</v>
      </c>
      <c r="AG75" s="1" t="s">
        <v>22</v>
      </c>
      <c r="AH75" s="1" t="s">
        <v>5542</v>
      </c>
      <c r="AI75" s="1"/>
      <c r="AJ75" s="1"/>
      <c r="AK75" s="1" t="s">
        <v>5631</v>
      </c>
      <c r="AL75" s="1">
        <v>0</v>
      </c>
    </row>
    <row r="76" spans="1:38" x14ac:dyDescent="0.35">
      <c r="A76" s="1" t="s">
        <v>40</v>
      </c>
      <c r="B76" s="1" t="s">
        <v>1214</v>
      </c>
      <c r="C76" s="1" t="s">
        <v>5630</v>
      </c>
      <c r="D76" s="1" t="s">
        <v>22</v>
      </c>
      <c r="E76" s="1"/>
      <c r="F76" s="1" t="s">
        <v>638</v>
      </c>
      <c r="G76" s="1" t="s">
        <v>71</v>
      </c>
      <c r="H76" s="1" t="s">
        <v>5544</v>
      </c>
      <c r="I76" s="1"/>
      <c r="J76" s="1"/>
      <c r="K76" s="1" t="b">
        <v>1</v>
      </c>
      <c r="L76" s="1" t="b">
        <v>0</v>
      </c>
      <c r="M76" s="1" t="s">
        <v>5548</v>
      </c>
      <c r="N76" s="1" t="b">
        <v>0</v>
      </c>
      <c r="O76" s="1" t="b">
        <v>1</v>
      </c>
      <c r="P76" s="1" t="b">
        <v>1</v>
      </c>
      <c r="Q76" s="1" t="s">
        <v>5539</v>
      </c>
      <c r="R76" s="1" t="s">
        <v>5539</v>
      </c>
      <c r="S76" s="1" t="s">
        <v>5539</v>
      </c>
      <c r="T76" s="1" t="b">
        <v>1</v>
      </c>
      <c r="U76" s="1" t="b">
        <v>1</v>
      </c>
      <c r="V76" s="1" t="b">
        <v>0</v>
      </c>
      <c r="W76" s="1" t="s">
        <v>5545</v>
      </c>
      <c r="X76" s="10" t="b">
        <v>0</v>
      </c>
      <c r="Y76" s="1" t="b">
        <v>0</v>
      </c>
      <c r="Z76" s="1" t="s">
        <v>5550</v>
      </c>
      <c r="AB76" s="1"/>
      <c r="AC76" s="1" t="s">
        <v>45</v>
      </c>
      <c r="AD76" s="1" t="s">
        <v>3845</v>
      </c>
      <c r="AE76" s="1" t="s">
        <v>119</v>
      </c>
      <c r="AF76" s="1" t="s">
        <v>5541</v>
      </c>
      <c r="AG76" s="1" t="s">
        <v>22</v>
      </c>
      <c r="AH76" s="1" t="s">
        <v>5542</v>
      </c>
      <c r="AI76" s="1"/>
      <c r="AJ76" s="1"/>
      <c r="AK76" s="1" t="s">
        <v>5631</v>
      </c>
      <c r="AL76" s="1">
        <v>0</v>
      </c>
    </row>
    <row r="77" spans="1:38" x14ac:dyDescent="0.35">
      <c r="A77" s="1" t="s">
        <v>40</v>
      </c>
      <c r="B77" s="1" t="s">
        <v>1214</v>
      </c>
      <c r="C77" s="1" t="s">
        <v>5630</v>
      </c>
      <c r="D77" s="1" t="s">
        <v>22</v>
      </c>
      <c r="E77" s="1"/>
      <c r="F77" s="1" t="s">
        <v>638</v>
      </c>
      <c r="G77" s="1" t="s">
        <v>71</v>
      </c>
      <c r="H77" s="1" t="s">
        <v>5544</v>
      </c>
      <c r="I77" s="1"/>
      <c r="J77" s="1"/>
      <c r="K77" s="1" t="b">
        <v>1</v>
      </c>
      <c r="L77" s="1" t="b">
        <v>0</v>
      </c>
      <c r="M77" s="1" t="s">
        <v>5548</v>
      </c>
      <c r="N77" s="1" t="b">
        <v>0</v>
      </c>
      <c r="O77" s="1" t="b">
        <v>1</v>
      </c>
      <c r="P77" s="1" t="b">
        <v>1</v>
      </c>
      <c r="Q77" s="1" t="s">
        <v>5539</v>
      </c>
      <c r="R77" s="1" t="s">
        <v>5539</v>
      </c>
      <c r="S77" s="1" t="s">
        <v>5539</v>
      </c>
      <c r="T77" s="1" t="b">
        <v>1</v>
      </c>
      <c r="U77" s="1" t="b">
        <v>1</v>
      </c>
      <c r="V77" s="1" t="b">
        <v>0</v>
      </c>
      <c r="W77" s="1" t="s">
        <v>5545</v>
      </c>
      <c r="X77" s="10" t="b">
        <v>0</v>
      </c>
      <c r="Y77" s="1" t="b">
        <v>0</v>
      </c>
      <c r="Z77" s="1" t="s">
        <v>5550</v>
      </c>
      <c r="AB77" s="1"/>
      <c r="AC77" s="1" t="s">
        <v>45</v>
      </c>
      <c r="AD77" s="1" t="s">
        <v>3847</v>
      </c>
      <c r="AE77" s="1" t="s">
        <v>119</v>
      </c>
      <c r="AF77" s="1" t="s">
        <v>5541</v>
      </c>
      <c r="AG77" s="1" t="s">
        <v>22</v>
      </c>
      <c r="AH77" s="1" t="s">
        <v>5542</v>
      </c>
      <c r="AI77" s="1"/>
      <c r="AJ77" s="1"/>
      <c r="AK77" s="1" t="s">
        <v>5631</v>
      </c>
      <c r="AL77" s="1">
        <v>0</v>
      </c>
    </row>
    <row r="78" spans="1:38" x14ac:dyDescent="0.35">
      <c r="A78" s="1" t="s">
        <v>40</v>
      </c>
      <c r="B78" s="1" t="s">
        <v>1214</v>
      </c>
      <c r="C78" s="1" t="s">
        <v>5630</v>
      </c>
      <c r="D78" s="1" t="s">
        <v>22</v>
      </c>
      <c r="E78" s="1"/>
      <c r="F78" s="1" t="s">
        <v>638</v>
      </c>
      <c r="G78" s="1" t="s">
        <v>71</v>
      </c>
      <c r="H78" s="1" t="s">
        <v>5544</v>
      </c>
      <c r="I78" s="1"/>
      <c r="J78" s="1"/>
      <c r="K78" s="1" t="b">
        <v>1</v>
      </c>
      <c r="L78" s="1" t="b">
        <v>0</v>
      </c>
      <c r="M78" s="1" t="s">
        <v>5548</v>
      </c>
      <c r="N78" s="1" t="b">
        <v>0</v>
      </c>
      <c r="O78" s="1" t="b">
        <v>1</v>
      </c>
      <c r="P78" s="1" t="b">
        <v>1</v>
      </c>
      <c r="Q78" s="1" t="s">
        <v>5539</v>
      </c>
      <c r="R78" s="1" t="s">
        <v>5539</v>
      </c>
      <c r="S78" s="1" t="s">
        <v>5539</v>
      </c>
      <c r="T78" s="1" t="b">
        <v>1</v>
      </c>
      <c r="U78" s="1" t="b">
        <v>1</v>
      </c>
      <c r="V78" s="1" t="b">
        <v>0</v>
      </c>
      <c r="W78" s="1" t="s">
        <v>5545</v>
      </c>
      <c r="X78" s="10" t="b">
        <v>0</v>
      </c>
      <c r="Y78" s="1" t="b">
        <v>0</v>
      </c>
      <c r="Z78" s="1" t="s">
        <v>5550</v>
      </c>
      <c r="AB78" s="1"/>
      <c r="AC78" s="1" t="s">
        <v>45</v>
      </c>
      <c r="AD78" s="1" t="s">
        <v>3849</v>
      </c>
      <c r="AE78" s="1" t="s">
        <v>119</v>
      </c>
      <c r="AF78" s="1" t="s">
        <v>5541</v>
      </c>
      <c r="AG78" s="1" t="s">
        <v>22</v>
      </c>
      <c r="AH78" s="1" t="s">
        <v>5542</v>
      </c>
      <c r="AI78" s="1"/>
      <c r="AJ78" s="1"/>
      <c r="AK78" s="1" t="s">
        <v>5631</v>
      </c>
      <c r="AL78" s="1">
        <v>0</v>
      </c>
    </row>
    <row r="79" spans="1:38" x14ac:dyDescent="0.35">
      <c r="A79" s="1" t="s">
        <v>40</v>
      </c>
      <c r="B79" s="1" t="s">
        <v>1214</v>
      </c>
      <c r="C79" s="1" t="s">
        <v>5630</v>
      </c>
      <c r="D79" s="1" t="s">
        <v>22</v>
      </c>
      <c r="E79" s="1"/>
      <c r="F79" s="1" t="s">
        <v>638</v>
      </c>
      <c r="G79" s="1" t="s">
        <v>71</v>
      </c>
      <c r="H79" s="1" t="s">
        <v>5544</v>
      </c>
      <c r="I79" s="1"/>
      <c r="J79" s="1"/>
      <c r="K79" s="1" t="b">
        <v>1</v>
      </c>
      <c r="L79" s="1" t="b">
        <v>0</v>
      </c>
      <c r="M79" s="1" t="s">
        <v>5548</v>
      </c>
      <c r="N79" s="1" t="b">
        <v>0</v>
      </c>
      <c r="O79" s="1" t="b">
        <v>1</v>
      </c>
      <c r="P79" s="1" t="b">
        <v>1</v>
      </c>
      <c r="Q79" s="1" t="s">
        <v>5539</v>
      </c>
      <c r="R79" s="1" t="s">
        <v>5539</v>
      </c>
      <c r="S79" s="1" t="s">
        <v>5539</v>
      </c>
      <c r="T79" s="1" t="b">
        <v>1</v>
      </c>
      <c r="U79" s="1" t="b">
        <v>1</v>
      </c>
      <c r="V79" s="1" t="b">
        <v>0</v>
      </c>
      <c r="W79" s="1" t="s">
        <v>5545</v>
      </c>
      <c r="X79" s="10" t="b">
        <v>0</v>
      </c>
      <c r="Y79" s="1" t="b">
        <v>0</v>
      </c>
      <c r="Z79" s="1" t="s">
        <v>5550</v>
      </c>
      <c r="AB79" s="1"/>
      <c r="AC79" s="1" t="s">
        <v>45</v>
      </c>
      <c r="AD79" s="1" t="s">
        <v>3853</v>
      </c>
      <c r="AE79" s="1" t="s">
        <v>119</v>
      </c>
      <c r="AF79" s="1" t="s">
        <v>5541</v>
      </c>
      <c r="AG79" s="1" t="s">
        <v>22</v>
      </c>
      <c r="AH79" s="1" t="s">
        <v>5542</v>
      </c>
      <c r="AI79" s="1"/>
      <c r="AJ79" s="1"/>
      <c r="AK79" s="1" t="s">
        <v>5631</v>
      </c>
      <c r="AL79" s="1">
        <v>0</v>
      </c>
    </row>
    <row r="80" spans="1:38" x14ac:dyDescent="0.35">
      <c r="A80" s="1" t="s">
        <v>40</v>
      </c>
      <c r="B80" s="1" t="s">
        <v>1214</v>
      </c>
      <c r="C80" s="1" t="s">
        <v>5630</v>
      </c>
      <c r="D80" s="1" t="s">
        <v>22</v>
      </c>
      <c r="E80" s="1"/>
      <c r="F80" s="1" t="s">
        <v>638</v>
      </c>
      <c r="G80" s="1" t="s">
        <v>71</v>
      </c>
      <c r="H80" s="1" t="s">
        <v>5544</v>
      </c>
      <c r="I80" s="1"/>
      <c r="J80" s="1"/>
      <c r="K80" s="1" t="b">
        <v>1</v>
      </c>
      <c r="L80" s="1" t="b">
        <v>0</v>
      </c>
      <c r="M80" s="1" t="s">
        <v>5548</v>
      </c>
      <c r="N80" s="1" t="b">
        <v>0</v>
      </c>
      <c r="O80" s="1" t="b">
        <v>1</v>
      </c>
      <c r="P80" s="1" t="b">
        <v>1</v>
      </c>
      <c r="Q80" s="1" t="s">
        <v>5539</v>
      </c>
      <c r="R80" s="1" t="s">
        <v>5539</v>
      </c>
      <c r="S80" s="1" t="s">
        <v>5539</v>
      </c>
      <c r="T80" s="1" t="b">
        <v>1</v>
      </c>
      <c r="U80" s="1" t="b">
        <v>1</v>
      </c>
      <c r="V80" s="1" t="b">
        <v>0</v>
      </c>
      <c r="W80" s="1" t="s">
        <v>5545</v>
      </c>
      <c r="X80" s="10" t="b">
        <v>0</v>
      </c>
      <c r="Y80" s="1" t="b">
        <v>0</v>
      </c>
      <c r="Z80" s="1" t="s">
        <v>5550</v>
      </c>
      <c r="AB80" s="1"/>
      <c r="AC80" s="1" t="s">
        <v>45</v>
      </c>
      <c r="AD80" s="1" t="s">
        <v>1103</v>
      </c>
      <c r="AE80" s="1" t="s">
        <v>119</v>
      </c>
      <c r="AF80" s="1" t="s">
        <v>5541</v>
      </c>
      <c r="AG80" s="1" t="s">
        <v>22</v>
      </c>
      <c r="AH80" s="1" t="s">
        <v>5542</v>
      </c>
      <c r="AI80" s="1"/>
      <c r="AJ80" s="1"/>
      <c r="AK80" s="1" t="s">
        <v>5631</v>
      </c>
      <c r="AL80" s="1">
        <v>0</v>
      </c>
    </row>
    <row r="81" spans="1:38" x14ac:dyDescent="0.35">
      <c r="A81" s="1" t="s">
        <v>40</v>
      </c>
      <c r="B81" s="1" t="s">
        <v>1214</v>
      </c>
      <c r="C81" s="1" t="s">
        <v>5630</v>
      </c>
      <c r="D81" s="1" t="s">
        <v>22</v>
      </c>
      <c r="E81" s="1"/>
      <c r="F81" s="1" t="s">
        <v>638</v>
      </c>
      <c r="G81" s="1" t="s">
        <v>71</v>
      </c>
      <c r="H81" s="1" t="s">
        <v>5544</v>
      </c>
      <c r="I81" s="1"/>
      <c r="J81" s="1"/>
      <c r="K81" s="1" t="b">
        <v>1</v>
      </c>
      <c r="L81" s="1" t="b">
        <v>0</v>
      </c>
      <c r="M81" s="1" t="s">
        <v>5548</v>
      </c>
      <c r="N81" s="1" t="b">
        <v>0</v>
      </c>
      <c r="O81" s="1" t="b">
        <v>1</v>
      </c>
      <c r="P81" s="1" t="b">
        <v>1</v>
      </c>
      <c r="Q81" s="1" t="s">
        <v>5539</v>
      </c>
      <c r="R81" s="1" t="s">
        <v>5539</v>
      </c>
      <c r="S81" s="1" t="s">
        <v>5539</v>
      </c>
      <c r="T81" s="1" t="b">
        <v>1</v>
      </c>
      <c r="U81" s="1" t="b">
        <v>1</v>
      </c>
      <c r="V81" s="1" t="b">
        <v>0</v>
      </c>
      <c r="W81" s="1" t="s">
        <v>5545</v>
      </c>
      <c r="X81" s="10" t="b">
        <v>0</v>
      </c>
      <c r="Y81" s="1" t="b">
        <v>0</v>
      </c>
      <c r="Z81" s="1" t="s">
        <v>5550</v>
      </c>
      <c r="AB81" s="1"/>
      <c r="AC81" s="1" t="s">
        <v>45</v>
      </c>
      <c r="AD81" s="1" t="s">
        <v>3860</v>
      </c>
      <c r="AE81" s="1" t="s">
        <v>119</v>
      </c>
      <c r="AF81" s="1" t="s">
        <v>5541</v>
      </c>
      <c r="AG81" s="1" t="s">
        <v>22</v>
      </c>
      <c r="AH81" s="1" t="s">
        <v>5542</v>
      </c>
      <c r="AI81" s="1"/>
      <c r="AJ81" s="1"/>
      <c r="AK81" s="1" t="s">
        <v>5631</v>
      </c>
      <c r="AL81" s="1">
        <v>0</v>
      </c>
    </row>
    <row r="82" spans="1:38" x14ac:dyDescent="0.35">
      <c r="A82" s="1" t="s">
        <v>40</v>
      </c>
      <c r="B82" s="1" t="s">
        <v>1214</v>
      </c>
      <c r="C82" s="1" t="s">
        <v>5630</v>
      </c>
      <c r="D82" s="1" t="s">
        <v>22</v>
      </c>
      <c r="E82" s="1"/>
      <c r="F82" s="1" t="s">
        <v>638</v>
      </c>
      <c r="G82" s="1" t="s">
        <v>71</v>
      </c>
      <c r="H82" s="1" t="s">
        <v>5544</v>
      </c>
      <c r="I82" s="1"/>
      <c r="J82" s="1"/>
      <c r="K82" s="1" t="b">
        <v>1</v>
      </c>
      <c r="L82" s="1" t="b">
        <v>0</v>
      </c>
      <c r="M82" s="1" t="s">
        <v>5548</v>
      </c>
      <c r="N82" s="1" t="b">
        <v>0</v>
      </c>
      <c r="O82" s="1" t="b">
        <v>1</v>
      </c>
      <c r="P82" s="1" t="b">
        <v>1</v>
      </c>
      <c r="Q82" s="1" t="s">
        <v>5539</v>
      </c>
      <c r="R82" s="1" t="s">
        <v>5539</v>
      </c>
      <c r="S82" s="1" t="s">
        <v>5539</v>
      </c>
      <c r="T82" s="1" t="b">
        <v>1</v>
      </c>
      <c r="U82" s="1" t="b">
        <v>1</v>
      </c>
      <c r="V82" s="1" t="b">
        <v>0</v>
      </c>
      <c r="W82" s="1" t="s">
        <v>5545</v>
      </c>
      <c r="X82" s="10" t="b">
        <v>0</v>
      </c>
      <c r="Y82" s="1" t="b">
        <v>0</v>
      </c>
      <c r="Z82" s="1" t="s">
        <v>5550</v>
      </c>
      <c r="AB82" s="1"/>
      <c r="AC82" s="1" t="s">
        <v>45</v>
      </c>
      <c r="AD82" s="1" t="s">
        <v>3862</v>
      </c>
      <c r="AE82" s="1" t="s">
        <v>119</v>
      </c>
      <c r="AF82" s="1" t="s">
        <v>5541</v>
      </c>
      <c r="AG82" s="1" t="s">
        <v>22</v>
      </c>
      <c r="AH82" s="1" t="s">
        <v>5542</v>
      </c>
      <c r="AI82" s="1"/>
      <c r="AJ82" s="1"/>
      <c r="AK82" s="1" t="s">
        <v>5631</v>
      </c>
      <c r="AL82" s="1">
        <v>0</v>
      </c>
    </row>
    <row r="83" spans="1:38" x14ac:dyDescent="0.35">
      <c r="A83" s="1" t="s">
        <v>40</v>
      </c>
      <c r="B83" s="1" t="s">
        <v>1214</v>
      </c>
      <c r="C83" s="1" t="s">
        <v>5630</v>
      </c>
      <c r="D83" s="1" t="s">
        <v>22</v>
      </c>
      <c r="E83" s="1"/>
      <c r="F83" s="1" t="s">
        <v>638</v>
      </c>
      <c r="G83" s="1" t="s">
        <v>71</v>
      </c>
      <c r="H83" s="1" t="s">
        <v>5544</v>
      </c>
      <c r="I83" s="1"/>
      <c r="J83" s="1"/>
      <c r="K83" s="1" t="b">
        <v>1</v>
      </c>
      <c r="L83" s="1" t="b">
        <v>0</v>
      </c>
      <c r="M83" s="1" t="s">
        <v>5548</v>
      </c>
      <c r="N83" s="1" t="b">
        <v>0</v>
      </c>
      <c r="O83" s="1" t="b">
        <v>1</v>
      </c>
      <c r="P83" s="1" t="b">
        <v>1</v>
      </c>
      <c r="Q83" s="1" t="s">
        <v>5539</v>
      </c>
      <c r="R83" s="1" t="s">
        <v>5539</v>
      </c>
      <c r="S83" s="1" t="s">
        <v>5539</v>
      </c>
      <c r="T83" s="1" t="b">
        <v>1</v>
      </c>
      <c r="U83" s="1" t="b">
        <v>1</v>
      </c>
      <c r="V83" s="1" t="b">
        <v>0</v>
      </c>
      <c r="W83" s="1" t="s">
        <v>5545</v>
      </c>
      <c r="X83" s="10" t="b">
        <v>0</v>
      </c>
      <c r="Y83" s="1" t="b">
        <v>0</v>
      </c>
      <c r="Z83" s="1" t="s">
        <v>5550</v>
      </c>
      <c r="AB83" s="1"/>
      <c r="AC83" s="1" t="s">
        <v>45</v>
      </c>
      <c r="AD83" s="1" t="s">
        <v>3864</v>
      </c>
      <c r="AE83" s="1" t="s">
        <v>119</v>
      </c>
      <c r="AF83" s="1" t="s">
        <v>5541</v>
      </c>
      <c r="AG83" s="1" t="s">
        <v>22</v>
      </c>
      <c r="AH83" s="1" t="s">
        <v>5542</v>
      </c>
      <c r="AI83" s="1"/>
      <c r="AJ83" s="1"/>
      <c r="AK83" s="1" t="s">
        <v>5631</v>
      </c>
      <c r="AL83" s="1">
        <v>0</v>
      </c>
    </row>
    <row r="84" spans="1:38" x14ac:dyDescent="0.35">
      <c r="A84" s="1" t="s">
        <v>40</v>
      </c>
      <c r="B84" s="1" t="s">
        <v>1214</v>
      </c>
      <c r="C84" s="1" t="s">
        <v>5630</v>
      </c>
      <c r="D84" s="1" t="s">
        <v>22</v>
      </c>
      <c r="E84" s="1"/>
      <c r="F84" s="1" t="s">
        <v>638</v>
      </c>
      <c r="G84" s="1" t="s">
        <v>71</v>
      </c>
      <c r="H84" s="1" t="s">
        <v>5544</v>
      </c>
      <c r="I84" s="1"/>
      <c r="J84" s="1"/>
      <c r="K84" s="1" t="b">
        <v>1</v>
      </c>
      <c r="L84" s="1" t="b">
        <v>0</v>
      </c>
      <c r="M84" s="1" t="s">
        <v>5548</v>
      </c>
      <c r="N84" s="1" t="b">
        <v>0</v>
      </c>
      <c r="O84" s="1" t="b">
        <v>1</v>
      </c>
      <c r="P84" s="1" t="b">
        <v>1</v>
      </c>
      <c r="Q84" s="1" t="s">
        <v>5539</v>
      </c>
      <c r="R84" s="1" t="s">
        <v>5539</v>
      </c>
      <c r="S84" s="1" t="s">
        <v>5539</v>
      </c>
      <c r="T84" s="1" t="b">
        <v>1</v>
      </c>
      <c r="U84" s="1" t="b">
        <v>1</v>
      </c>
      <c r="V84" s="1" t="b">
        <v>0</v>
      </c>
      <c r="W84" s="1" t="s">
        <v>5545</v>
      </c>
      <c r="X84" s="10" t="b">
        <v>0</v>
      </c>
      <c r="Y84" s="1" t="b">
        <v>0</v>
      </c>
      <c r="Z84" s="1" t="s">
        <v>5550</v>
      </c>
      <c r="AB84" s="1"/>
      <c r="AC84" s="1" t="s">
        <v>45</v>
      </c>
      <c r="AD84" s="1" t="s">
        <v>2929</v>
      </c>
      <c r="AE84" s="1" t="s">
        <v>119</v>
      </c>
      <c r="AF84" s="1" t="s">
        <v>5541</v>
      </c>
      <c r="AG84" s="1" t="s">
        <v>22</v>
      </c>
      <c r="AH84" s="1" t="s">
        <v>5542</v>
      </c>
      <c r="AI84" s="1"/>
      <c r="AJ84" s="1"/>
      <c r="AK84" s="1" t="s">
        <v>5631</v>
      </c>
      <c r="AL84" s="1">
        <v>0</v>
      </c>
    </row>
    <row r="85" spans="1:38" x14ac:dyDescent="0.35">
      <c r="A85" s="1" t="s">
        <v>40</v>
      </c>
      <c r="B85" s="1" t="s">
        <v>1214</v>
      </c>
      <c r="C85" s="1" t="s">
        <v>5630</v>
      </c>
      <c r="D85" s="1" t="s">
        <v>22</v>
      </c>
      <c r="E85" s="1"/>
      <c r="F85" s="1" t="s">
        <v>638</v>
      </c>
      <c r="G85" s="1" t="s">
        <v>71</v>
      </c>
      <c r="H85" s="1" t="s">
        <v>5544</v>
      </c>
      <c r="I85" s="1"/>
      <c r="J85" s="1"/>
      <c r="K85" s="1" t="b">
        <v>1</v>
      </c>
      <c r="L85" s="1" t="b">
        <v>0</v>
      </c>
      <c r="M85" s="1" t="s">
        <v>5548</v>
      </c>
      <c r="N85" s="1" t="b">
        <v>0</v>
      </c>
      <c r="O85" s="1" t="b">
        <v>1</v>
      </c>
      <c r="P85" s="1" t="b">
        <v>1</v>
      </c>
      <c r="Q85" s="1" t="s">
        <v>5539</v>
      </c>
      <c r="R85" s="1" t="s">
        <v>5539</v>
      </c>
      <c r="S85" s="1" t="s">
        <v>5539</v>
      </c>
      <c r="T85" s="1" t="b">
        <v>1</v>
      </c>
      <c r="U85" s="1" t="b">
        <v>1</v>
      </c>
      <c r="V85" s="1" t="b">
        <v>0</v>
      </c>
      <c r="W85" s="1" t="s">
        <v>5545</v>
      </c>
      <c r="X85" s="10" t="b">
        <v>0</v>
      </c>
      <c r="Y85" s="1" t="b">
        <v>0</v>
      </c>
      <c r="Z85" s="1" t="s">
        <v>5550</v>
      </c>
      <c r="AB85" s="1"/>
      <c r="AC85" s="1" t="s">
        <v>45</v>
      </c>
      <c r="AD85" s="1" t="s">
        <v>3867</v>
      </c>
      <c r="AE85" s="1" t="s">
        <v>119</v>
      </c>
      <c r="AF85" s="1" t="s">
        <v>5541</v>
      </c>
      <c r="AG85" s="1" t="s">
        <v>22</v>
      </c>
      <c r="AH85" s="1" t="s">
        <v>5542</v>
      </c>
      <c r="AI85" s="1"/>
      <c r="AJ85" s="1"/>
      <c r="AK85" s="1" t="s">
        <v>5631</v>
      </c>
      <c r="AL85" s="1">
        <v>0</v>
      </c>
    </row>
    <row r="86" spans="1:38" x14ac:dyDescent="0.35">
      <c r="A86" s="1" t="s">
        <v>40</v>
      </c>
      <c r="B86" s="1" t="s">
        <v>1214</v>
      </c>
      <c r="C86" s="1" t="s">
        <v>5630</v>
      </c>
      <c r="D86" s="1" t="s">
        <v>22</v>
      </c>
      <c r="E86" s="1"/>
      <c r="F86" s="1" t="s">
        <v>638</v>
      </c>
      <c r="G86" s="1" t="s">
        <v>71</v>
      </c>
      <c r="H86" s="1" t="s">
        <v>5544</v>
      </c>
      <c r="I86" s="1"/>
      <c r="J86" s="1"/>
      <c r="K86" s="1" t="b">
        <v>1</v>
      </c>
      <c r="L86" s="1" t="b">
        <v>0</v>
      </c>
      <c r="M86" s="1" t="s">
        <v>5548</v>
      </c>
      <c r="N86" s="1" t="b">
        <v>0</v>
      </c>
      <c r="O86" s="1" t="b">
        <v>1</v>
      </c>
      <c r="P86" s="1" t="b">
        <v>1</v>
      </c>
      <c r="Q86" s="1" t="s">
        <v>5539</v>
      </c>
      <c r="R86" s="1" t="s">
        <v>5539</v>
      </c>
      <c r="S86" s="1" t="s">
        <v>5539</v>
      </c>
      <c r="T86" s="1" t="b">
        <v>1</v>
      </c>
      <c r="U86" s="1" t="b">
        <v>1</v>
      </c>
      <c r="V86" s="1" t="b">
        <v>0</v>
      </c>
      <c r="W86" s="1" t="s">
        <v>5545</v>
      </c>
      <c r="X86" s="10" t="b">
        <v>0</v>
      </c>
      <c r="Y86" s="1" t="b">
        <v>0</v>
      </c>
      <c r="Z86" s="1" t="s">
        <v>5550</v>
      </c>
      <c r="AB86" s="1"/>
      <c r="AC86" s="1" t="s">
        <v>45</v>
      </c>
      <c r="AD86" s="1" t="s">
        <v>46</v>
      </c>
      <c r="AE86" s="1" t="s">
        <v>119</v>
      </c>
      <c r="AF86" s="1" t="s">
        <v>5541</v>
      </c>
      <c r="AG86" s="1" t="s">
        <v>22</v>
      </c>
      <c r="AH86" s="1" t="s">
        <v>5542</v>
      </c>
      <c r="AI86" s="1"/>
      <c r="AJ86" s="1"/>
      <c r="AK86" s="1" t="s">
        <v>5631</v>
      </c>
      <c r="AL86" s="1">
        <v>0</v>
      </c>
    </row>
    <row r="87" spans="1:38" x14ac:dyDescent="0.35">
      <c r="A87" s="1" t="s">
        <v>40</v>
      </c>
      <c r="B87" s="1" t="s">
        <v>1214</v>
      </c>
      <c r="C87" s="1" t="s">
        <v>5630</v>
      </c>
      <c r="D87" s="1" t="s">
        <v>22</v>
      </c>
      <c r="E87" s="1"/>
      <c r="F87" s="1" t="s">
        <v>638</v>
      </c>
      <c r="G87" s="1" t="s">
        <v>71</v>
      </c>
      <c r="H87" s="1" t="s">
        <v>5544</v>
      </c>
      <c r="I87" s="1"/>
      <c r="J87" s="1"/>
      <c r="K87" s="1" t="b">
        <v>1</v>
      </c>
      <c r="L87" s="1" t="b">
        <v>0</v>
      </c>
      <c r="M87" s="1" t="s">
        <v>5548</v>
      </c>
      <c r="N87" s="1" t="b">
        <v>0</v>
      </c>
      <c r="O87" s="1" t="b">
        <v>1</v>
      </c>
      <c r="P87" s="1" t="b">
        <v>1</v>
      </c>
      <c r="Q87" s="1" t="s">
        <v>5539</v>
      </c>
      <c r="R87" s="1" t="s">
        <v>5539</v>
      </c>
      <c r="S87" s="1" t="s">
        <v>5539</v>
      </c>
      <c r="T87" s="1" t="b">
        <v>1</v>
      </c>
      <c r="U87" s="1" t="b">
        <v>1</v>
      </c>
      <c r="V87" s="1" t="b">
        <v>0</v>
      </c>
      <c r="W87" s="1" t="s">
        <v>5545</v>
      </c>
      <c r="X87" s="10" t="b">
        <v>0</v>
      </c>
      <c r="Y87" s="1" t="b">
        <v>0</v>
      </c>
      <c r="Z87" s="1" t="s">
        <v>5550</v>
      </c>
      <c r="AB87" s="1"/>
      <c r="AC87" s="1" t="s">
        <v>45</v>
      </c>
      <c r="AD87" s="1" t="s">
        <v>47</v>
      </c>
      <c r="AE87" s="1" t="s">
        <v>119</v>
      </c>
      <c r="AF87" s="1" t="s">
        <v>5541</v>
      </c>
      <c r="AG87" s="1" t="s">
        <v>22</v>
      </c>
      <c r="AH87" s="1" t="s">
        <v>5542</v>
      </c>
      <c r="AI87" s="1"/>
      <c r="AJ87" s="1"/>
      <c r="AK87" s="1" t="s">
        <v>5631</v>
      </c>
      <c r="AL87" s="1">
        <v>0</v>
      </c>
    </row>
    <row r="88" spans="1:38" x14ac:dyDescent="0.35">
      <c r="A88" s="1" t="s">
        <v>40</v>
      </c>
      <c r="B88" s="1" t="s">
        <v>1214</v>
      </c>
      <c r="C88" s="1" t="s">
        <v>5630</v>
      </c>
      <c r="D88" s="1" t="s">
        <v>22</v>
      </c>
      <c r="E88" s="1"/>
      <c r="F88" s="1" t="s">
        <v>638</v>
      </c>
      <c r="G88" s="1" t="s">
        <v>71</v>
      </c>
      <c r="H88" s="1" t="s">
        <v>5544</v>
      </c>
      <c r="I88" s="1"/>
      <c r="J88" s="1"/>
      <c r="K88" s="1" t="b">
        <v>1</v>
      </c>
      <c r="L88" s="1" t="b">
        <v>0</v>
      </c>
      <c r="M88" s="1" t="s">
        <v>5548</v>
      </c>
      <c r="N88" s="1" t="b">
        <v>0</v>
      </c>
      <c r="O88" s="1" t="b">
        <v>1</v>
      </c>
      <c r="P88" s="1" t="b">
        <v>1</v>
      </c>
      <c r="Q88" s="1" t="s">
        <v>5539</v>
      </c>
      <c r="R88" s="1" t="s">
        <v>5539</v>
      </c>
      <c r="S88" s="1" t="s">
        <v>5539</v>
      </c>
      <c r="T88" s="1" t="b">
        <v>1</v>
      </c>
      <c r="U88" s="1" t="b">
        <v>1</v>
      </c>
      <c r="V88" s="1" t="b">
        <v>0</v>
      </c>
      <c r="W88" s="1" t="s">
        <v>5545</v>
      </c>
      <c r="X88" s="10" t="b">
        <v>0</v>
      </c>
      <c r="Y88" s="1" t="b">
        <v>0</v>
      </c>
      <c r="Z88" s="1" t="s">
        <v>5550</v>
      </c>
      <c r="AB88" s="1"/>
      <c r="AC88" s="1" t="s">
        <v>45</v>
      </c>
      <c r="AD88" s="1" t="s">
        <v>1191</v>
      </c>
      <c r="AE88" s="1" t="s">
        <v>119</v>
      </c>
      <c r="AF88" s="1" t="s">
        <v>5541</v>
      </c>
      <c r="AG88" s="1" t="s">
        <v>22</v>
      </c>
      <c r="AH88" s="1" t="s">
        <v>5542</v>
      </c>
      <c r="AI88" s="1"/>
      <c r="AJ88" s="1"/>
      <c r="AK88" s="1" t="s">
        <v>5631</v>
      </c>
      <c r="AL88" s="1">
        <v>0</v>
      </c>
    </row>
    <row r="89" spans="1:38" x14ac:dyDescent="0.35">
      <c r="A89" s="1" t="s">
        <v>40</v>
      </c>
      <c r="B89" s="1" t="s">
        <v>1214</v>
      </c>
      <c r="C89" s="1" t="s">
        <v>5630</v>
      </c>
      <c r="D89" s="1" t="s">
        <v>22</v>
      </c>
      <c r="E89" s="1"/>
      <c r="F89" s="1" t="s">
        <v>638</v>
      </c>
      <c r="G89" s="1" t="s">
        <v>71</v>
      </c>
      <c r="H89" s="1" t="s">
        <v>5544</v>
      </c>
      <c r="I89" s="1"/>
      <c r="J89" s="1"/>
      <c r="K89" s="1" t="b">
        <v>1</v>
      </c>
      <c r="L89" s="1" t="b">
        <v>0</v>
      </c>
      <c r="M89" s="1" t="s">
        <v>5548</v>
      </c>
      <c r="N89" s="1" t="b">
        <v>0</v>
      </c>
      <c r="O89" s="1" t="b">
        <v>1</v>
      </c>
      <c r="P89" s="1" t="b">
        <v>1</v>
      </c>
      <c r="Q89" s="1" t="s">
        <v>5539</v>
      </c>
      <c r="R89" s="1" t="s">
        <v>5539</v>
      </c>
      <c r="S89" s="1" t="s">
        <v>5539</v>
      </c>
      <c r="T89" s="1" t="b">
        <v>1</v>
      </c>
      <c r="U89" s="1" t="b">
        <v>1</v>
      </c>
      <c r="V89" s="1" t="b">
        <v>0</v>
      </c>
      <c r="W89" s="1" t="s">
        <v>5545</v>
      </c>
      <c r="X89" s="10" t="b">
        <v>0</v>
      </c>
      <c r="Y89" s="1" t="b">
        <v>0</v>
      </c>
      <c r="Z89" s="1" t="s">
        <v>5550</v>
      </c>
      <c r="AB89" s="1"/>
      <c r="AC89" s="1" t="s">
        <v>45</v>
      </c>
      <c r="AD89" s="1" t="s">
        <v>3584</v>
      </c>
      <c r="AE89" s="1" t="s">
        <v>119</v>
      </c>
      <c r="AF89" s="1" t="s">
        <v>5541</v>
      </c>
      <c r="AG89" s="1" t="s">
        <v>22</v>
      </c>
      <c r="AH89" s="1" t="s">
        <v>5542</v>
      </c>
      <c r="AI89" s="1"/>
      <c r="AJ89" s="1"/>
      <c r="AK89" s="1" t="s">
        <v>5631</v>
      </c>
      <c r="AL89" s="1">
        <v>0</v>
      </c>
    </row>
    <row r="90" spans="1:38" x14ac:dyDescent="0.35">
      <c r="A90" s="1" t="s">
        <v>40</v>
      </c>
      <c r="B90" s="1" t="s">
        <v>1214</v>
      </c>
      <c r="C90" s="1" t="s">
        <v>5630</v>
      </c>
      <c r="D90" s="1" t="s">
        <v>22</v>
      </c>
      <c r="E90" s="1"/>
      <c r="F90" s="1" t="s">
        <v>638</v>
      </c>
      <c r="G90" s="1" t="s">
        <v>71</v>
      </c>
      <c r="H90" s="1" t="s">
        <v>5544</v>
      </c>
      <c r="I90" s="1"/>
      <c r="J90" s="1"/>
      <c r="K90" s="1" t="b">
        <v>1</v>
      </c>
      <c r="L90" s="1" t="b">
        <v>0</v>
      </c>
      <c r="M90" s="1" t="s">
        <v>5548</v>
      </c>
      <c r="N90" s="1" t="b">
        <v>0</v>
      </c>
      <c r="O90" s="1" t="b">
        <v>1</v>
      </c>
      <c r="P90" s="1" t="b">
        <v>1</v>
      </c>
      <c r="Q90" s="1" t="s">
        <v>5539</v>
      </c>
      <c r="R90" s="1" t="s">
        <v>5539</v>
      </c>
      <c r="S90" s="1" t="s">
        <v>5539</v>
      </c>
      <c r="T90" s="1" t="b">
        <v>1</v>
      </c>
      <c r="U90" s="1" t="b">
        <v>1</v>
      </c>
      <c r="V90" s="1" t="b">
        <v>0</v>
      </c>
      <c r="W90" s="1" t="s">
        <v>5545</v>
      </c>
      <c r="X90" s="10" t="b">
        <v>0</v>
      </c>
      <c r="Y90" s="1" t="b">
        <v>0</v>
      </c>
      <c r="Z90" s="1" t="s">
        <v>5550</v>
      </c>
      <c r="AB90" s="1"/>
      <c r="AC90" s="1" t="s">
        <v>45</v>
      </c>
      <c r="AD90" s="1" t="s">
        <v>1338</v>
      </c>
      <c r="AE90" s="1" t="s">
        <v>119</v>
      </c>
      <c r="AF90" s="1" t="s">
        <v>5541</v>
      </c>
      <c r="AG90" s="1" t="s">
        <v>22</v>
      </c>
      <c r="AH90" s="1" t="s">
        <v>5542</v>
      </c>
      <c r="AI90" s="1"/>
      <c r="AJ90" s="1"/>
      <c r="AK90" s="1" t="s">
        <v>5631</v>
      </c>
      <c r="AL90" s="1">
        <v>0</v>
      </c>
    </row>
    <row r="91" spans="1:38" x14ac:dyDescent="0.35">
      <c r="A91" s="1" t="s">
        <v>40</v>
      </c>
      <c r="B91" s="1" t="s">
        <v>1214</v>
      </c>
      <c r="C91" s="1" t="s">
        <v>5630</v>
      </c>
      <c r="D91" s="1" t="s">
        <v>22</v>
      </c>
      <c r="E91" s="1"/>
      <c r="F91" s="1" t="s">
        <v>638</v>
      </c>
      <c r="G91" s="1" t="s">
        <v>71</v>
      </c>
      <c r="H91" s="1" t="s">
        <v>5544</v>
      </c>
      <c r="I91" s="1"/>
      <c r="J91" s="1"/>
      <c r="K91" s="1" t="b">
        <v>1</v>
      </c>
      <c r="L91" s="1" t="b">
        <v>0</v>
      </c>
      <c r="M91" s="1" t="s">
        <v>5548</v>
      </c>
      <c r="N91" s="1" t="b">
        <v>0</v>
      </c>
      <c r="O91" s="1" t="b">
        <v>1</v>
      </c>
      <c r="P91" s="1" t="b">
        <v>1</v>
      </c>
      <c r="Q91" s="1" t="s">
        <v>5539</v>
      </c>
      <c r="R91" s="1" t="s">
        <v>5539</v>
      </c>
      <c r="S91" s="1" t="s">
        <v>5539</v>
      </c>
      <c r="T91" s="1" t="b">
        <v>1</v>
      </c>
      <c r="U91" s="1" t="b">
        <v>1</v>
      </c>
      <c r="V91" s="1" t="b">
        <v>0</v>
      </c>
      <c r="W91" s="1" t="s">
        <v>5545</v>
      </c>
      <c r="X91" s="10" t="b">
        <v>0</v>
      </c>
      <c r="Y91" s="1" t="b">
        <v>0</v>
      </c>
      <c r="Z91" s="1" t="s">
        <v>5550</v>
      </c>
      <c r="AB91" s="1"/>
      <c r="AC91" s="1" t="s">
        <v>45</v>
      </c>
      <c r="AD91" s="1" t="s">
        <v>1242</v>
      </c>
      <c r="AE91" s="1" t="s">
        <v>119</v>
      </c>
      <c r="AF91" s="1" t="s">
        <v>5541</v>
      </c>
      <c r="AG91" s="1" t="s">
        <v>22</v>
      </c>
      <c r="AH91" s="1" t="s">
        <v>5542</v>
      </c>
      <c r="AI91" s="1"/>
      <c r="AJ91" s="1"/>
      <c r="AK91" s="1" t="s">
        <v>5631</v>
      </c>
      <c r="AL91" s="1">
        <v>0</v>
      </c>
    </row>
    <row r="92" spans="1:38" x14ac:dyDescent="0.35">
      <c r="A92" s="1" t="s">
        <v>40</v>
      </c>
      <c r="B92" s="1" t="s">
        <v>1214</v>
      </c>
      <c r="C92" s="1" t="s">
        <v>5630</v>
      </c>
      <c r="D92" s="1" t="s">
        <v>22</v>
      </c>
      <c r="E92" s="1"/>
      <c r="F92" s="1" t="s">
        <v>638</v>
      </c>
      <c r="G92" s="1" t="s">
        <v>71</v>
      </c>
      <c r="H92" s="1" t="s">
        <v>5544</v>
      </c>
      <c r="I92" s="1"/>
      <c r="J92" s="1"/>
      <c r="K92" s="1" t="b">
        <v>1</v>
      </c>
      <c r="L92" s="1" t="b">
        <v>0</v>
      </c>
      <c r="M92" s="1" t="s">
        <v>5548</v>
      </c>
      <c r="N92" s="1" t="b">
        <v>0</v>
      </c>
      <c r="O92" s="1" t="b">
        <v>1</v>
      </c>
      <c r="P92" s="1" t="b">
        <v>1</v>
      </c>
      <c r="Q92" s="1" t="s">
        <v>5539</v>
      </c>
      <c r="R92" s="1" t="s">
        <v>5539</v>
      </c>
      <c r="S92" s="1" t="s">
        <v>5539</v>
      </c>
      <c r="T92" s="1" t="b">
        <v>1</v>
      </c>
      <c r="U92" s="1" t="b">
        <v>1</v>
      </c>
      <c r="V92" s="1" t="b">
        <v>0</v>
      </c>
      <c r="W92" s="1" t="s">
        <v>5545</v>
      </c>
      <c r="X92" s="10" t="b">
        <v>0</v>
      </c>
      <c r="Y92" s="1" t="b">
        <v>0</v>
      </c>
      <c r="Z92" s="1" t="s">
        <v>5550</v>
      </c>
      <c r="AB92" s="1"/>
      <c r="AC92" s="1" t="s">
        <v>45</v>
      </c>
      <c r="AD92" s="1" t="s">
        <v>1095</v>
      </c>
      <c r="AE92" s="1" t="s">
        <v>119</v>
      </c>
      <c r="AF92" s="1" t="s">
        <v>5541</v>
      </c>
      <c r="AG92" s="1" t="s">
        <v>22</v>
      </c>
      <c r="AH92" s="1" t="s">
        <v>5542</v>
      </c>
      <c r="AI92" s="1"/>
      <c r="AJ92" s="1"/>
      <c r="AK92" s="1" t="s">
        <v>5631</v>
      </c>
      <c r="AL92" s="1">
        <v>0</v>
      </c>
    </row>
    <row r="93" spans="1:38" x14ac:dyDescent="0.35">
      <c r="A93" s="1" t="s">
        <v>40</v>
      </c>
      <c r="B93" s="1" t="s">
        <v>1214</v>
      </c>
      <c r="C93" s="1" t="s">
        <v>5630</v>
      </c>
      <c r="D93" s="1" t="s">
        <v>22</v>
      </c>
      <c r="E93" s="1"/>
      <c r="F93" s="1" t="s">
        <v>638</v>
      </c>
      <c r="G93" s="1" t="s">
        <v>71</v>
      </c>
      <c r="H93" s="1" t="s">
        <v>5544</v>
      </c>
      <c r="I93" s="1"/>
      <c r="J93" s="1"/>
      <c r="K93" s="1" t="b">
        <v>1</v>
      </c>
      <c r="L93" s="1" t="b">
        <v>0</v>
      </c>
      <c r="M93" s="1" t="s">
        <v>5548</v>
      </c>
      <c r="N93" s="1" t="b">
        <v>0</v>
      </c>
      <c r="O93" s="1" t="b">
        <v>1</v>
      </c>
      <c r="P93" s="1" t="b">
        <v>1</v>
      </c>
      <c r="Q93" s="1" t="s">
        <v>5539</v>
      </c>
      <c r="R93" s="1" t="s">
        <v>5539</v>
      </c>
      <c r="S93" s="1" t="s">
        <v>5539</v>
      </c>
      <c r="T93" s="1" t="b">
        <v>1</v>
      </c>
      <c r="U93" s="1" t="b">
        <v>1</v>
      </c>
      <c r="V93" s="1" t="b">
        <v>0</v>
      </c>
      <c r="W93" s="1" t="s">
        <v>5545</v>
      </c>
      <c r="X93" s="10" t="b">
        <v>0</v>
      </c>
      <c r="Y93" s="1" t="b">
        <v>0</v>
      </c>
      <c r="Z93" s="1" t="s">
        <v>5550</v>
      </c>
      <c r="AB93" s="1"/>
      <c r="AC93" s="1" t="s">
        <v>45</v>
      </c>
      <c r="AD93" s="1" t="s">
        <v>3916</v>
      </c>
      <c r="AE93" s="1" t="s">
        <v>119</v>
      </c>
      <c r="AF93" s="1" t="s">
        <v>5541</v>
      </c>
      <c r="AG93" s="1" t="s">
        <v>22</v>
      </c>
      <c r="AH93" s="1" t="s">
        <v>5542</v>
      </c>
      <c r="AI93" s="1"/>
      <c r="AJ93" s="1"/>
      <c r="AK93" s="1" t="s">
        <v>5631</v>
      </c>
      <c r="AL93" s="1">
        <v>0</v>
      </c>
    </row>
    <row r="94" spans="1:38" x14ac:dyDescent="0.35">
      <c r="A94" s="1" t="s">
        <v>40</v>
      </c>
      <c r="B94" s="1" t="s">
        <v>1214</v>
      </c>
      <c r="C94" s="1" t="s">
        <v>5630</v>
      </c>
      <c r="D94" s="1" t="s">
        <v>22</v>
      </c>
      <c r="E94" s="1"/>
      <c r="F94" s="1" t="s">
        <v>638</v>
      </c>
      <c r="G94" s="1" t="s">
        <v>71</v>
      </c>
      <c r="H94" s="1" t="s">
        <v>5544</v>
      </c>
      <c r="I94" s="1"/>
      <c r="J94" s="1"/>
      <c r="K94" s="1" t="b">
        <v>1</v>
      </c>
      <c r="L94" s="1" t="b">
        <v>0</v>
      </c>
      <c r="M94" s="1" t="s">
        <v>5548</v>
      </c>
      <c r="N94" s="1" t="b">
        <v>0</v>
      </c>
      <c r="O94" s="1" t="b">
        <v>1</v>
      </c>
      <c r="P94" s="1" t="b">
        <v>1</v>
      </c>
      <c r="Q94" s="1" t="s">
        <v>5539</v>
      </c>
      <c r="R94" s="1" t="s">
        <v>5539</v>
      </c>
      <c r="S94" s="1" t="s">
        <v>5539</v>
      </c>
      <c r="T94" s="1" t="b">
        <v>1</v>
      </c>
      <c r="U94" s="1" t="b">
        <v>1</v>
      </c>
      <c r="V94" s="1" t="b">
        <v>0</v>
      </c>
      <c r="W94" s="1" t="s">
        <v>5545</v>
      </c>
      <c r="X94" s="10" t="b">
        <v>0</v>
      </c>
      <c r="Y94" s="1" t="b">
        <v>0</v>
      </c>
      <c r="Z94" s="1" t="s">
        <v>5550</v>
      </c>
      <c r="AB94" s="1"/>
      <c r="AC94" s="1" t="s">
        <v>45</v>
      </c>
      <c r="AD94" s="1" t="s">
        <v>3851</v>
      </c>
      <c r="AE94" s="1" t="s">
        <v>119</v>
      </c>
      <c r="AF94" s="1" t="s">
        <v>5541</v>
      </c>
      <c r="AG94" s="1" t="s">
        <v>22</v>
      </c>
      <c r="AH94" s="1" t="s">
        <v>5542</v>
      </c>
      <c r="AI94" s="1"/>
      <c r="AJ94" s="1"/>
      <c r="AK94" s="1" t="s">
        <v>5631</v>
      </c>
      <c r="AL94" s="1">
        <v>0</v>
      </c>
    </row>
    <row r="95" spans="1:38" x14ac:dyDescent="0.35">
      <c r="A95" s="1" t="s">
        <v>40</v>
      </c>
      <c r="B95" s="1" t="s">
        <v>1214</v>
      </c>
      <c r="C95" s="1" t="s">
        <v>5630</v>
      </c>
      <c r="D95" s="1" t="s">
        <v>22</v>
      </c>
      <c r="E95" s="1"/>
      <c r="F95" s="1" t="s">
        <v>638</v>
      </c>
      <c r="G95" s="1" t="s">
        <v>71</v>
      </c>
      <c r="H95" s="1" t="s">
        <v>5544</v>
      </c>
      <c r="I95" s="1"/>
      <c r="J95" s="1"/>
      <c r="K95" s="1" t="b">
        <v>1</v>
      </c>
      <c r="L95" s="1" t="b">
        <v>0</v>
      </c>
      <c r="M95" s="1" t="s">
        <v>5548</v>
      </c>
      <c r="N95" s="1" t="b">
        <v>0</v>
      </c>
      <c r="O95" s="1" t="b">
        <v>1</v>
      </c>
      <c r="P95" s="1" t="b">
        <v>1</v>
      </c>
      <c r="Q95" s="1" t="s">
        <v>5539</v>
      </c>
      <c r="R95" s="1" t="s">
        <v>5539</v>
      </c>
      <c r="S95" s="1" t="s">
        <v>5539</v>
      </c>
      <c r="T95" s="1" t="b">
        <v>1</v>
      </c>
      <c r="U95" s="1" t="b">
        <v>1</v>
      </c>
      <c r="V95" s="1" t="b">
        <v>0</v>
      </c>
      <c r="W95" s="1" t="s">
        <v>5545</v>
      </c>
      <c r="X95" s="10" t="b">
        <v>0</v>
      </c>
      <c r="Y95" s="1" t="b">
        <v>0</v>
      </c>
      <c r="Z95" s="1" t="s">
        <v>5550</v>
      </c>
      <c r="AB95" s="1"/>
      <c r="AC95" s="1" t="s">
        <v>45</v>
      </c>
      <c r="AD95" s="1" t="s">
        <v>3913</v>
      </c>
      <c r="AE95" s="1" t="s">
        <v>119</v>
      </c>
      <c r="AF95" s="1" t="s">
        <v>5541</v>
      </c>
      <c r="AG95" s="1" t="s">
        <v>22</v>
      </c>
      <c r="AH95" s="1" t="s">
        <v>5542</v>
      </c>
      <c r="AI95" s="1"/>
      <c r="AJ95" s="1"/>
      <c r="AK95" s="1" t="s">
        <v>5631</v>
      </c>
      <c r="AL95" s="1">
        <v>0</v>
      </c>
    </row>
    <row r="96" spans="1:38" x14ac:dyDescent="0.35">
      <c r="A96" s="1" t="s">
        <v>40</v>
      </c>
      <c r="B96" s="1" t="s">
        <v>1214</v>
      </c>
      <c r="C96" s="1" t="s">
        <v>5632</v>
      </c>
      <c r="D96" s="1" t="s">
        <v>22</v>
      </c>
      <c r="E96" s="1"/>
      <c r="F96" s="1" t="s">
        <v>5633</v>
      </c>
      <c r="G96" s="1" t="s">
        <v>71</v>
      </c>
      <c r="H96" s="1" t="s">
        <v>5544</v>
      </c>
      <c r="I96" s="1"/>
      <c r="J96" s="1"/>
      <c r="K96" s="1" t="b">
        <v>1</v>
      </c>
      <c r="L96" s="1" t="b">
        <v>1</v>
      </c>
      <c r="M96" s="1" t="s">
        <v>5548</v>
      </c>
      <c r="N96" s="1" t="b">
        <v>0</v>
      </c>
      <c r="O96" s="1" t="b">
        <v>1</v>
      </c>
      <c r="P96" s="1" t="b">
        <v>0</v>
      </c>
      <c r="Q96" s="1" t="s">
        <v>5539</v>
      </c>
      <c r="R96" s="1" t="s">
        <v>5539</v>
      </c>
      <c r="S96" s="1" t="s">
        <v>5539</v>
      </c>
      <c r="T96" s="1" t="b">
        <v>0</v>
      </c>
      <c r="U96" s="1" t="b">
        <v>0</v>
      </c>
      <c r="V96" s="1" t="b">
        <v>0</v>
      </c>
      <c r="W96" s="1" t="s">
        <v>5545</v>
      </c>
      <c r="X96" s="10" t="b">
        <v>1</v>
      </c>
      <c r="Y96" s="1" t="b">
        <v>0</v>
      </c>
      <c r="Z96" s="1" t="s">
        <v>1371</v>
      </c>
      <c r="AB96" s="1"/>
      <c r="AC96" s="1" t="s">
        <v>119</v>
      </c>
      <c r="AD96" s="1" t="s">
        <v>119</v>
      </c>
      <c r="AE96" s="1">
        <v>181791218</v>
      </c>
      <c r="AF96" s="1" t="s">
        <v>5634</v>
      </c>
      <c r="AG96" s="1" t="s">
        <v>22</v>
      </c>
      <c r="AH96" s="1" t="s">
        <v>5542</v>
      </c>
      <c r="AI96" s="1" t="s">
        <v>86</v>
      </c>
      <c r="AJ96" s="1" t="s">
        <v>5542</v>
      </c>
      <c r="AK96" s="1" t="s">
        <v>5635</v>
      </c>
      <c r="AL96" s="1">
        <v>1</v>
      </c>
    </row>
    <row r="97" spans="1:38" x14ac:dyDescent="0.35">
      <c r="A97" s="1" t="s">
        <v>40</v>
      </c>
      <c r="B97" s="1" t="s">
        <v>1214</v>
      </c>
      <c r="C97" s="1" t="s">
        <v>5636</v>
      </c>
      <c r="D97" s="1" t="s">
        <v>22</v>
      </c>
      <c r="E97" s="1"/>
      <c r="F97" s="1" t="s">
        <v>638</v>
      </c>
      <c r="G97" s="1" t="s">
        <v>71</v>
      </c>
      <c r="H97" s="1" t="s">
        <v>5544</v>
      </c>
      <c r="I97" s="1"/>
      <c r="J97" s="1"/>
      <c r="K97" s="1" t="b">
        <v>1</v>
      </c>
      <c r="L97" s="1" t="b">
        <v>1</v>
      </c>
      <c r="M97" s="1" t="s">
        <v>5548</v>
      </c>
      <c r="N97" s="1" t="b">
        <v>0</v>
      </c>
      <c r="O97" s="1" t="b">
        <v>1</v>
      </c>
      <c r="P97" s="1" t="b">
        <v>1</v>
      </c>
      <c r="Q97" s="1" t="s">
        <v>5539</v>
      </c>
      <c r="R97" s="1" t="s">
        <v>5539</v>
      </c>
      <c r="S97" s="1" t="s">
        <v>5539</v>
      </c>
      <c r="T97" s="1" t="b">
        <v>1</v>
      </c>
      <c r="U97" s="1" t="b">
        <v>0</v>
      </c>
      <c r="V97" s="1" t="b">
        <v>0</v>
      </c>
      <c r="W97" s="1" t="s">
        <v>5637</v>
      </c>
      <c r="X97" s="10" t="b">
        <v>0</v>
      </c>
      <c r="Y97" s="1" t="b">
        <v>0</v>
      </c>
      <c r="Z97" s="1" t="s">
        <v>1371</v>
      </c>
      <c r="AA97" s="10" t="s">
        <v>4526</v>
      </c>
      <c r="AB97" s="1"/>
      <c r="AC97" s="1" t="s">
        <v>119</v>
      </c>
      <c r="AD97" s="1" t="s">
        <v>119</v>
      </c>
      <c r="AE97" s="1">
        <v>1611811516</v>
      </c>
      <c r="AF97" s="1" t="s">
        <v>5541</v>
      </c>
      <c r="AG97" s="1" t="s">
        <v>22</v>
      </c>
      <c r="AH97" s="1" t="s">
        <v>5542</v>
      </c>
      <c r="AI97" s="1"/>
      <c r="AJ97" s="1"/>
      <c r="AK97" s="1" t="s">
        <v>5638</v>
      </c>
      <c r="AL97" s="1">
        <v>1</v>
      </c>
    </row>
    <row r="98" spans="1:38" x14ac:dyDescent="0.35">
      <c r="A98" s="1" t="s">
        <v>40</v>
      </c>
      <c r="B98" s="1" t="s">
        <v>41</v>
      </c>
      <c r="C98" s="1" t="s">
        <v>5639</v>
      </c>
      <c r="D98" s="1" t="s">
        <v>22</v>
      </c>
      <c r="E98" s="1"/>
      <c r="F98" s="1" t="s">
        <v>638</v>
      </c>
      <c r="G98" s="1" t="s">
        <v>71</v>
      </c>
      <c r="H98" s="1" t="s">
        <v>5544</v>
      </c>
      <c r="I98" s="1"/>
      <c r="J98" s="1"/>
      <c r="K98" s="1" t="b">
        <v>1</v>
      </c>
      <c r="L98" s="1" t="b">
        <v>1</v>
      </c>
      <c r="M98" s="1" t="s">
        <v>5548</v>
      </c>
      <c r="N98" s="1" t="b">
        <v>0</v>
      </c>
      <c r="O98" s="1" t="b">
        <v>0</v>
      </c>
      <c r="P98" s="1" t="b">
        <v>0</v>
      </c>
      <c r="Q98" s="1" t="s">
        <v>5539</v>
      </c>
      <c r="R98" s="1" t="s">
        <v>5539</v>
      </c>
      <c r="S98" s="1" t="s">
        <v>5539</v>
      </c>
      <c r="T98" s="1" t="b">
        <v>0</v>
      </c>
      <c r="U98" s="1" t="b">
        <v>0</v>
      </c>
      <c r="V98" s="1" t="b">
        <v>0</v>
      </c>
      <c r="W98" s="1" t="s">
        <v>5545</v>
      </c>
      <c r="X98" s="10" t="b">
        <v>0</v>
      </c>
      <c r="Y98" s="1" t="b">
        <v>0</v>
      </c>
      <c r="Z98" s="1" t="s">
        <v>5540</v>
      </c>
      <c r="AB98" s="1"/>
      <c r="AC98" s="1" t="s">
        <v>119</v>
      </c>
      <c r="AD98" s="1" t="s">
        <v>119</v>
      </c>
      <c r="AE98" s="1" t="s">
        <v>119</v>
      </c>
      <c r="AF98" s="1" t="s">
        <v>5541</v>
      </c>
      <c r="AG98" s="1" t="s">
        <v>22</v>
      </c>
      <c r="AH98" s="1" t="s">
        <v>5542</v>
      </c>
      <c r="AI98" s="1"/>
      <c r="AJ98" s="1"/>
      <c r="AK98" s="1" t="s">
        <v>5640</v>
      </c>
      <c r="AL98" s="1">
        <v>1</v>
      </c>
    </row>
    <row r="99" spans="1:38" ht="29" x14ac:dyDescent="0.35">
      <c r="A99" s="1" t="s">
        <v>40</v>
      </c>
      <c r="B99" s="1" t="s">
        <v>41</v>
      </c>
      <c r="C99" s="1" t="s">
        <v>5641</v>
      </c>
      <c r="D99" s="1" t="s">
        <v>22</v>
      </c>
      <c r="E99" s="1"/>
      <c r="F99" s="1" t="s">
        <v>5633</v>
      </c>
      <c r="G99" s="1" t="s">
        <v>71</v>
      </c>
      <c r="H99" s="1" t="s">
        <v>5544</v>
      </c>
      <c r="I99" s="1"/>
      <c r="J99" s="1"/>
      <c r="K99" s="1" t="b">
        <v>1</v>
      </c>
      <c r="L99" s="1" t="b">
        <v>1</v>
      </c>
      <c r="M99" s="1" t="s">
        <v>5548</v>
      </c>
      <c r="N99" s="1" t="b">
        <v>0</v>
      </c>
      <c r="O99" s="1" t="b">
        <v>1</v>
      </c>
      <c r="P99" s="1" t="b">
        <v>0</v>
      </c>
      <c r="Q99" s="1" t="s">
        <v>5539</v>
      </c>
      <c r="R99" s="1" t="s">
        <v>5539</v>
      </c>
      <c r="S99" s="1" t="s">
        <v>5539</v>
      </c>
      <c r="T99" s="1" t="b">
        <v>1</v>
      </c>
      <c r="U99" s="1" t="b">
        <v>0</v>
      </c>
      <c r="V99" s="1" t="b">
        <v>0</v>
      </c>
      <c r="W99" s="1" t="s">
        <v>5545</v>
      </c>
      <c r="X99" s="10" t="b">
        <v>0</v>
      </c>
      <c r="Y99" s="1" t="b">
        <v>0</v>
      </c>
      <c r="Z99" s="1" t="s">
        <v>5550</v>
      </c>
      <c r="AA99" s="10" t="s">
        <v>5642</v>
      </c>
      <c r="AB99" s="1" t="s">
        <v>5643</v>
      </c>
      <c r="AC99" s="1" t="s">
        <v>693</v>
      </c>
      <c r="AD99" s="1" t="s">
        <v>694</v>
      </c>
      <c r="AE99" s="1" t="s">
        <v>5644</v>
      </c>
      <c r="AF99" s="1" t="s">
        <v>5541</v>
      </c>
      <c r="AG99" s="1" t="s">
        <v>22</v>
      </c>
      <c r="AH99" s="1" t="s">
        <v>5542</v>
      </c>
      <c r="AI99" s="1" t="s">
        <v>86</v>
      </c>
      <c r="AJ99" s="1" t="s">
        <v>5542</v>
      </c>
      <c r="AK99" s="1" t="s">
        <v>5645</v>
      </c>
      <c r="AL99" s="1">
        <v>1</v>
      </c>
    </row>
    <row r="100" spans="1:38" ht="29" x14ac:dyDescent="0.35">
      <c r="A100" s="1" t="s">
        <v>40</v>
      </c>
      <c r="B100" s="1" t="s">
        <v>41</v>
      </c>
      <c r="C100" s="1" t="s">
        <v>5641</v>
      </c>
      <c r="D100" s="1" t="s">
        <v>22</v>
      </c>
      <c r="E100" s="1"/>
      <c r="F100" s="1" t="s">
        <v>5633</v>
      </c>
      <c r="G100" s="1" t="s">
        <v>71</v>
      </c>
      <c r="H100" s="1" t="s">
        <v>5544</v>
      </c>
      <c r="I100" s="1"/>
      <c r="J100" s="1"/>
      <c r="K100" s="1" t="b">
        <v>1</v>
      </c>
      <c r="L100" s="1" t="b">
        <v>1</v>
      </c>
      <c r="M100" s="1" t="s">
        <v>5548</v>
      </c>
      <c r="N100" s="1" t="b">
        <v>0</v>
      </c>
      <c r="O100" s="1" t="b">
        <v>1</v>
      </c>
      <c r="P100" s="1" t="b">
        <v>0</v>
      </c>
      <c r="Q100" s="1" t="s">
        <v>5539</v>
      </c>
      <c r="R100" s="1" t="s">
        <v>5539</v>
      </c>
      <c r="S100" s="1" t="s">
        <v>5539</v>
      </c>
      <c r="T100" s="1" t="b">
        <v>1</v>
      </c>
      <c r="U100" s="1" t="b">
        <v>0</v>
      </c>
      <c r="V100" s="1" t="b">
        <v>0</v>
      </c>
      <c r="W100" s="1" t="s">
        <v>5545</v>
      </c>
      <c r="X100" s="10" t="b">
        <v>0</v>
      </c>
      <c r="Y100" s="1" t="b">
        <v>0</v>
      </c>
      <c r="Z100" s="1" t="s">
        <v>5550</v>
      </c>
      <c r="AA100" s="10" t="s">
        <v>5642</v>
      </c>
      <c r="AB100" s="1" t="s">
        <v>5643</v>
      </c>
      <c r="AC100" s="1" t="s">
        <v>45</v>
      </c>
      <c r="AD100" s="1" t="s">
        <v>1242</v>
      </c>
      <c r="AE100" s="1" t="s">
        <v>5644</v>
      </c>
      <c r="AF100" s="1" t="s">
        <v>5541</v>
      </c>
      <c r="AG100" s="1" t="s">
        <v>22</v>
      </c>
      <c r="AH100" s="1" t="s">
        <v>5542</v>
      </c>
      <c r="AI100" s="1" t="s">
        <v>86</v>
      </c>
      <c r="AJ100" s="1" t="s">
        <v>5542</v>
      </c>
      <c r="AK100" s="1" t="s">
        <v>5645</v>
      </c>
      <c r="AL100" s="1">
        <v>0</v>
      </c>
    </row>
    <row r="101" spans="1:38" ht="29" x14ac:dyDescent="0.35">
      <c r="A101" s="1" t="s">
        <v>40</v>
      </c>
      <c r="B101" s="1" t="s">
        <v>41</v>
      </c>
      <c r="C101" s="1" t="s">
        <v>5641</v>
      </c>
      <c r="D101" s="1" t="s">
        <v>22</v>
      </c>
      <c r="E101" s="1"/>
      <c r="F101" s="1" t="s">
        <v>5633</v>
      </c>
      <c r="G101" s="1" t="s">
        <v>71</v>
      </c>
      <c r="H101" s="1" t="s">
        <v>5544</v>
      </c>
      <c r="I101" s="1"/>
      <c r="J101" s="1"/>
      <c r="K101" s="1" t="b">
        <v>1</v>
      </c>
      <c r="L101" s="1" t="b">
        <v>1</v>
      </c>
      <c r="M101" s="1" t="s">
        <v>5548</v>
      </c>
      <c r="N101" s="1" t="b">
        <v>0</v>
      </c>
      <c r="O101" s="1" t="b">
        <v>1</v>
      </c>
      <c r="P101" s="1" t="b">
        <v>0</v>
      </c>
      <c r="Q101" s="1" t="s">
        <v>5539</v>
      </c>
      <c r="R101" s="1" t="s">
        <v>5539</v>
      </c>
      <c r="S101" s="1" t="s">
        <v>5539</v>
      </c>
      <c r="T101" s="1" t="b">
        <v>1</v>
      </c>
      <c r="U101" s="1" t="b">
        <v>0</v>
      </c>
      <c r="V101" s="1" t="b">
        <v>0</v>
      </c>
      <c r="W101" s="1" t="s">
        <v>5545</v>
      </c>
      <c r="X101" s="10" t="b">
        <v>0</v>
      </c>
      <c r="Y101" s="1" t="b">
        <v>0</v>
      </c>
      <c r="Z101" s="1" t="s">
        <v>5550</v>
      </c>
      <c r="AA101" s="10" t="s">
        <v>5642</v>
      </c>
      <c r="AB101" s="1" t="s">
        <v>5643</v>
      </c>
      <c r="AC101" s="1" t="s">
        <v>45</v>
      </c>
      <c r="AD101" s="1" t="s">
        <v>1217</v>
      </c>
      <c r="AE101" s="1" t="s">
        <v>5644</v>
      </c>
      <c r="AF101" s="1" t="s">
        <v>5541</v>
      </c>
      <c r="AG101" s="1" t="s">
        <v>22</v>
      </c>
      <c r="AH101" s="1" t="s">
        <v>5542</v>
      </c>
      <c r="AI101" s="1" t="s">
        <v>86</v>
      </c>
      <c r="AJ101" s="1" t="s">
        <v>5542</v>
      </c>
      <c r="AK101" s="1" t="s">
        <v>5645</v>
      </c>
      <c r="AL101" s="1">
        <v>0</v>
      </c>
    </row>
    <row r="102" spans="1:38" ht="29" x14ac:dyDescent="0.35">
      <c r="A102" s="1" t="s">
        <v>40</v>
      </c>
      <c r="B102" s="1" t="s">
        <v>41</v>
      </c>
      <c r="C102" s="1" t="s">
        <v>5641</v>
      </c>
      <c r="D102" s="1" t="s">
        <v>22</v>
      </c>
      <c r="E102" s="1"/>
      <c r="F102" s="1" t="s">
        <v>5633</v>
      </c>
      <c r="G102" s="1" t="s">
        <v>71</v>
      </c>
      <c r="H102" s="1" t="s">
        <v>5544</v>
      </c>
      <c r="I102" s="1"/>
      <c r="J102" s="1"/>
      <c r="K102" s="1" t="b">
        <v>1</v>
      </c>
      <c r="L102" s="1" t="b">
        <v>1</v>
      </c>
      <c r="M102" s="1" t="s">
        <v>5548</v>
      </c>
      <c r="N102" s="1" t="b">
        <v>0</v>
      </c>
      <c r="O102" s="1" t="b">
        <v>1</v>
      </c>
      <c r="P102" s="1" t="b">
        <v>0</v>
      </c>
      <c r="Q102" s="1" t="s">
        <v>5539</v>
      </c>
      <c r="R102" s="1" t="s">
        <v>5539</v>
      </c>
      <c r="S102" s="1" t="s">
        <v>5539</v>
      </c>
      <c r="T102" s="1" t="b">
        <v>1</v>
      </c>
      <c r="U102" s="1" t="b">
        <v>0</v>
      </c>
      <c r="V102" s="1" t="b">
        <v>0</v>
      </c>
      <c r="W102" s="1" t="s">
        <v>5545</v>
      </c>
      <c r="X102" s="10" t="b">
        <v>0</v>
      </c>
      <c r="Y102" s="1" t="b">
        <v>0</v>
      </c>
      <c r="Z102" s="1" t="s">
        <v>5550</v>
      </c>
      <c r="AA102" s="10" t="s">
        <v>5642</v>
      </c>
      <c r="AB102" s="1" t="s">
        <v>5643</v>
      </c>
      <c r="AC102" s="1" t="s">
        <v>45</v>
      </c>
      <c r="AD102" s="1" t="s">
        <v>46</v>
      </c>
      <c r="AE102" s="1" t="s">
        <v>5644</v>
      </c>
      <c r="AF102" s="1" t="s">
        <v>5541</v>
      </c>
      <c r="AG102" s="1" t="s">
        <v>22</v>
      </c>
      <c r="AH102" s="1" t="s">
        <v>5542</v>
      </c>
      <c r="AI102" s="1" t="s">
        <v>86</v>
      </c>
      <c r="AJ102" s="1" t="s">
        <v>5542</v>
      </c>
      <c r="AK102" s="1" t="s">
        <v>5645</v>
      </c>
      <c r="AL102" s="1">
        <v>0</v>
      </c>
    </row>
    <row r="103" spans="1:38" ht="29" x14ac:dyDescent="0.35">
      <c r="A103" s="1" t="s">
        <v>40</v>
      </c>
      <c r="B103" s="1" t="s">
        <v>41</v>
      </c>
      <c r="C103" s="1" t="s">
        <v>5641</v>
      </c>
      <c r="D103" s="1" t="s">
        <v>22</v>
      </c>
      <c r="E103" s="1"/>
      <c r="F103" s="1" t="s">
        <v>5633</v>
      </c>
      <c r="G103" s="1" t="s">
        <v>71</v>
      </c>
      <c r="H103" s="1" t="s">
        <v>5544</v>
      </c>
      <c r="I103" s="1"/>
      <c r="J103" s="1"/>
      <c r="K103" s="1" t="b">
        <v>1</v>
      </c>
      <c r="L103" s="1" t="b">
        <v>1</v>
      </c>
      <c r="M103" s="1" t="s">
        <v>5548</v>
      </c>
      <c r="N103" s="1" t="b">
        <v>0</v>
      </c>
      <c r="O103" s="1" t="b">
        <v>1</v>
      </c>
      <c r="P103" s="1" t="b">
        <v>0</v>
      </c>
      <c r="Q103" s="1" t="s">
        <v>5539</v>
      </c>
      <c r="R103" s="1" t="s">
        <v>5539</v>
      </c>
      <c r="S103" s="1" t="s">
        <v>5539</v>
      </c>
      <c r="T103" s="1" t="b">
        <v>1</v>
      </c>
      <c r="U103" s="1" t="b">
        <v>0</v>
      </c>
      <c r="V103" s="1" t="b">
        <v>0</v>
      </c>
      <c r="W103" s="1" t="s">
        <v>5545</v>
      </c>
      <c r="X103" s="10" t="b">
        <v>0</v>
      </c>
      <c r="Y103" s="1" t="b">
        <v>0</v>
      </c>
      <c r="Z103" s="1" t="s">
        <v>5550</v>
      </c>
      <c r="AA103" s="10" t="s">
        <v>5642</v>
      </c>
      <c r="AB103" s="1" t="s">
        <v>5643</v>
      </c>
      <c r="AC103" s="1" t="s">
        <v>45</v>
      </c>
      <c r="AD103" s="1" t="s">
        <v>47</v>
      </c>
      <c r="AE103" s="1" t="s">
        <v>5644</v>
      </c>
      <c r="AF103" s="1" t="s">
        <v>5541</v>
      </c>
      <c r="AG103" s="1" t="s">
        <v>22</v>
      </c>
      <c r="AH103" s="1" t="s">
        <v>5542</v>
      </c>
      <c r="AI103" s="1" t="s">
        <v>86</v>
      </c>
      <c r="AJ103" s="1" t="s">
        <v>5542</v>
      </c>
      <c r="AK103" s="1" t="s">
        <v>5645</v>
      </c>
      <c r="AL103" s="1">
        <v>0</v>
      </c>
    </row>
    <row r="104" spans="1:38" ht="29" x14ac:dyDescent="0.35">
      <c r="A104" s="1" t="s">
        <v>40</v>
      </c>
      <c r="B104" s="1" t="s">
        <v>41</v>
      </c>
      <c r="C104" s="1" t="s">
        <v>5641</v>
      </c>
      <c r="D104" s="1" t="s">
        <v>22</v>
      </c>
      <c r="E104" s="1"/>
      <c r="F104" s="1" t="s">
        <v>5633</v>
      </c>
      <c r="G104" s="1" t="s">
        <v>71</v>
      </c>
      <c r="H104" s="1" t="s">
        <v>5544</v>
      </c>
      <c r="I104" s="1"/>
      <c r="J104" s="1"/>
      <c r="K104" s="1" t="b">
        <v>1</v>
      </c>
      <c r="L104" s="1" t="b">
        <v>1</v>
      </c>
      <c r="M104" s="1" t="s">
        <v>5548</v>
      </c>
      <c r="N104" s="1" t="b">
        <v>0</v>
      </c>
      <c r="O104" s="1" t="b">
        <v>1</v>
      </c>
      <c r="P104" s="1" t="b">
        <v>0</v>
      </c>
      <c r="Q104" s="1" t="s">
        <v>5539</v>
      </c>
      <c r="R104" s="1" t="s">
        <v>5539</v>
      </c>
      <c r="S104" s="1" t="s">
        <v>5539</v>
      </c>
      <c r="T104" s="1" t="b">
        <v>1</v>
      </c>
      <c r="U104" s="1" t="b">
        <v>0</v>
      </c>
      <c r="V104" s="1" t="b">
        <v>0</v>
      </c>
      <c r="W104" s="1" t="s">
        <v>5545</v>
      </c>
      <c r="X104" s="10" t="b">
        <v>0</v>
      </c>
      <c r="Y104" s="1" t="b">
        <v>0</v>
      </c>
      <c r="Z104" s="1" t="s">
        <v>5550</v>
      </c>
      <c r="AA104" s="10" t="s">
        <v>5642</v>
      </c>
      <c r="AB104" s="1" t="s">
        <v>5643</v>
      </c>
      <c r="AC104" s="1" t="s">
        <v>45</v>
      </c>
      <c r="AD104" s="1" t="s">
        <v>1191</v>
      </c>
      <c r="AE104" s="1" t="s">
        <v>5644</v>
      </c>
      <c r="AF104" s="1" t="s">
        <v>5541</v>
      </c>
      <c r="AG104" s="1" t="s">
        <v>22</v>
      </c>
      <c r="AH104" s="1" t="s">
        <v>5542</v>
      </c>
      <c r="AI104" s="1" t="s">
        <v>86</v>
      </c>
      <c r="AJ104" s="1" t="s">
        <v>5542</v>
      </c>
      <c r="AK104" s="1" t="s">
        <v>5645</v>
      </c>
      <c r="AL104" s="1">
        <v>0</v>
      </c>
    </row>
    <row r="105" spans="1:38" ht="29" x14ac:dyDescent="0.35">
      <c r="A105" s="1" t="s">
        <v>40</v>
      </c>
      <c r="B105" s="1" t="s">
        <v>41</v>
      </c>
      <c r="C105" s="1" t="s">
        <v>5641</v>
      </c>
      <c r="D105" s="1" t="s">
        <v>22</v>
      </c>
      <c r="E105" s="1"/>
      <c r="F105" s="1" t="s">
        <v>5633</v>
      </c>
      <c r="G105" s="1" t="s">
        <v>71</v>
      </c>
      <c r="H105" s="1" t="s">
        <v>5544</v>
      </c>
      <c r="I105" s="1"/>
      <c r="J105" s="1"/>
      <c r="K105" s="1" t="b">
        <v>1</v>
      </c>
      <c r="L105" s="1" t="b">
        <v>1</v>
      </c>
      <c r="M105" s="1" t="s">
        <v>5548</v>
      </c>
      <c r="N105" s="1" t="b">
        <v>0</v>
      </c>
      <c r="O105" s="1" t="b">
        <v>1</v>
      </c>
      <c r="P105" s="1" t="b">
        <v>0</v>
      </c>
      <c r="Q105" s="1" t="s">
        <v>5539</v>
      </c>
      <c r="R105" s="1" t="s">
        <v>5539</v>
      </c>
      <c r="S105" s="1" t="s">
        <v>5539</v>
      </c>
      <c r="T105" s="1" t="b">
        <v>1</v>
      </c>
      <c r="U105" s="1" t="b">
        <v>0</v>
      </c>
      <c r="V105" s="1" t="b">
        <v>0</v>
      </c>
      <c r="W105" s="1" t="s">
        <v>5545</v>
      </c>
      <c r="X105" s="10" t="b">
        <v>0</v>
      </c>
      <c r="Y105" s="1" t="b">
        <v>0</v>
      </c>
      <c r="Z105" s="1" t="s">
        <v>5550</v>
      </c>
      <c r="AA105" s="10" t="s">
        <v>5642</v>
      </c>
      <c r="AB105" s="1" t="s">
        <v>5643</v>
      </c>
      <c r="AC105" s="1" t="s">
        <v>693</v>
      </c>
      <c r="AD105" s="1" t="s">
        <v>3715</v>
      </c>
      <c r="AE105" s="1" t="s">
        <v>5644</v>
      </c>
      <c r="AF105" s="1" t="s">
        <v>5541</v>
      </c>
      <c r="AG105" s="1" t="s">
        <v>22</v>
      </c>
      <c r="AH105" s="1" t="s">
        <v>5542</v>
      </c>
      <c r="AI105" s="1" t="s">
        <v>86</v>
      </c>
      <c r="AJ105" s="1" t="s">
        <v>5542</v>
      </c>
      <c r="AK105" s="1" t="s">
        <v>5645</v>
      </c>
      <c r="AL105" s="1">
        <v>0</v>
      </c>
    </row>
    <row r="106" spans="1:38" ht="29" x14ac:dyDescent="0.35">
      <c r="A106" s="1" t="s">
        <v>40</v>
      </c>
      <c r="B106" s="1" t="s">
        <v>41</v>
      </c>
      <c r="C106" s="1" t="s">
        <v>5641</v>
      </c>
      <c r="D106" s="1" t="s">
        <v>22</v>
      </c>
      <c r="E106" s="1"/>
      <c r="F106" s="1" t="s">
        <v>5633</v>
      </c>
      <c r="G106" s="1" t="s">
        <v>71</v>
      </c>
      <c r="H106" s="1" t="s">
        <v>5544</v>
      </c>
      <c r="I106" s="1"/>
      <c r="J106" s="1"/>
      <c r="K106" s="1" t="b">
        <v>1</v>
      </c>
      <c r="L106" s="1" t="b">
        <v>1</v>
      </c>
      <c r="M106" s="1" t="s">
        <v>5548</v>
      </c>
      <c r="N106" s="1" t="b">
        <v>0</v>
      </c>
      <c r="O106" s="1" t="b">
        <v>1</v>
      </c>
      <c r="P106" s="1" t="b">
        <v>0</v>
      </c>
      <c r="Q106" s="1" t="s">
        <v>5539</v>
      </c>
      <c r="R106" s="1" t="s">
        <v>5539</v>
      </c>
      <c r="S106" s="1" t="s">
        <v>5539</v>
      </c>
      <c r="T106" s="1" t="b">
        <v>1</v>
      </c>
      <c r="U106" s="1" t="b">
        <v>0</v>
      </c>
      <c r="V106" s="1" t="b">
        <v>0</v>
      </c>
      <c r="W106" s="1" t="s">
        <v>5545</v>
      </c>
      <c r="X106" s="10" t="b">
        <v>0</v>
      </c>
      <c r="Y106" s="1" t="b">
        <v>0</v>
      </c>
      <c r="Z106" s="1" t="s">
        <v>5550</v>
      </c>
      <c r="AA106" s="10" t="s">
        <v>5642</v>
      </c>
      <c r="AB106" s="1" t="s">
        <v>5643</v>
      </c>
      <c r="AC106" s="1" t="s">
        <v>693</v>
      </c>
      <c r="AD106" s="1" t="s">
        <v>3719</v>
      </c>
      <c r="AE106" s="1" t="s">
        <v>5644</v>
      </c>
      <c r="AF106" s="1" t="s">
        <v>5541</v>
      </c>
      <c r="AG106" s="1" t="s">
        <v>22</v>
      </c>
      <c r="AH106" s="1" t="s">
        <v>5542</v>
      </c>
      <c r="AI106" s="1" t="s">
        <v>86</v>
      </c>
      <c r="AJ106" s="1" t="s">
        <v>5542</v>
      </c>
      <c r="AK106" s="1" t="s">
        <v>5645</v>
      </c>
      <c r="AL106" s="1">
        <v>0</v>
      </c>
    </row>
    <row r="107" spans="1:38" x14ac:dyDescent="0.35">
      <c r="A107" s="1" t="s">
        <v>40</v>
      </c>
      <c r="B107" s="1" t="s">
        <v>41</v>
      </c>
      <c r="C107" s="1" t="s">
        <v>5646</v>
      </c>
      <c r="D107" s="1" t="s">
        <v>22</v>
      </c>
      <c r="E107" s="1"/>
      <c r="F107" s="1" t="s">
        <v>638</v>
      </c>
      <c r="G107" s="1" t="s">
        <v>71</v>
      </c>
      <c r="H107" s="1" t="s">
        <v>5544</v>
      </c>
      <c r="I107" s="1"/>
      <c r="J107" s="1"/>
      <c r="K107" s="1" t="b">
        <v>1</v>
      </c>
      <c r="L107" s="1" t="b">
        <v>0</v>
      </c>
      <c r="M107" s="1" t="s">
        <v>5548</v>
      </c>
      <c r="N107" s="1" t="b">
        <v>0</v>
      </c>
      <c r="O107" s="1" t="b">
        <v>1</v>
      </c>
      <c r="P107" s="1" t="b">
        <v>0</v>
      </c>
      <c r="Q107" s="1" t="s">
        <v>5539</v>
      </c>
      <c r="R107" s="1" t="s">
        <v>5539</v>
      </c>
      <c r="S107" s="1" t="s">
        <v>5539</v>
      </c>
      <c r="T107" s="1" t="b">
        <v>0</v>
      </c>
      <c r="U107" s="1" t="b">
        <v>0</v>
      </c>
      <c r="V107" s="1" t="b">
        <v>0</v>
      </c>
      <c r="W107" s="1" t="s">
        <v>5545</v>
      </c>
      <c r="X107" s="10" t="b">
        <v>0</v>
      </c>
      <c r="Y107" s="1" t="b">
        <v>0</v>
      </c>
      <c r="Z107" s="1" t="s">
        <v>5540</v>
      </c>
      <c r="AB107" s="1"/>
      <c r="AC107" s="1" t="s">
        <v>119</v>
      </c>
      <c r="AD107" s="1" t="s">
        <v>119</v>
      </c>
      <c r="AE107" s="1" t="s">
        <v>119</v>
      </c>
      <c r="AF107" s="1" t="s">
        <v>5541</v>
      </c>
      <c r="AG107" s="1" t="s">
        <v>22</v>
      </c>
      <c r="AH107" s="1" t="s">
        <v>5542</v>
      </c>
      <c r="AI107" s="1"/>
      <c r="AJ107" s="1"/>
      <c r="AK107" s="1" t="s">
        <v>5647</v>
      </c>
      <c r="AL107" s="1">
        <v>1</v>
      </c>
    </row>
    <row r="108" spans="1:38" x14ac:dyDescent="0.35">
      <c r="A108" s="1" t="s">
        <v>40</v>
      </c>
      <c r="B108" s="1" t="s">
        <v>41</v>
      </c>
      <c r="C108" s="1" t="s">
        <v>5648</v>
      </c>
      <c r="D108" s="1" t="s">
        <v>22</v>
      </c>
      <c r="E108" s="1"/>
      <c r="F108" s="1" t="s">
        <v>638</v>
      </c>
      <c r="G108" s="1" t="s">
        <v>71</v>
      </c>
      <c r="H108" s="1" t="s">
        <v>4935</v>
      </c>
      <c r="I108" s="1"/>
      <c r="J108" s="1"/>
      <c r="K108" s="1" t="b">
        <v>1</v>
      </c>
      <c r="L108" s="1" t="b">
        <v>0</v>
      </c>
      <c r="M108" s="1" t="s">
        <v>5548</v>
      </c>
      <c r="N108" s="1" t="b">
        <v>0</v>
      </c>
      <c r="O108" s="1" t="b">
        <v>0</v>
      </c>
      <c r="P108" s="1" t="b">
        <v>0</v>
      </c>
      <c r="Q108" s="1" t="s">
        <v>5539</v>
      </c>
      <c r="R108" s="1" t="s">
        <v>5539</v>
      </c>
      <c r="S108" s="1" t="s">
        <v>5539</v>
      </c>
      <c r="T108" s="1" t="b">
        <v>0</v>
      </c>
      <c r="U108" s="1" t="b">
        <v>0</v>
      </c>
      <c r="V108" s="1" t="b">
        <v>0</v>
      </c>
      <c r="W108" s="1"/>
      <c r="X108" s="10" t="b">
        <v>0</v>
      </c>
      <c r="Y108" s="1" t="b">
        <v>0</v>
      </c>
      <c r="Z108" s="1" t="s">
        <v>5540</v>
      </c>
      <c r="AB108" s="1"/>
      <c r="AC108" s="1" t="s">
        <v>119</v>
      </c>
      <c r="AD108" s="1" t="s">
        <v>119</v>
      </c>
      <c r="AE108" s="1" t="s">
        <v>119</v>
      </c>
      <c r="AF108" s="1" t="s">
        <v>5541</v>
      </c>
      <c r="AG108" s="1" t="s">
        <v>22</v>
      </c>
      <c r="AH108" s="1" t="s">
        <v>5542</v>
      </c>
      <c r="AI108" s="1"/>
      <c r="AJ108" s="1"/>
      <c r="AK108" s="1" t="s">
        <v>3405</v>
      </c>
      <c r="AL108" s="1">
        <v>1</v>
      </c>
    </row>
    <row r="109" spans="1:38" x14ac:dyDescent="0.35">
      <c r="A109" s="1" t="s">
        <v>40</v>
      </c>
      <c r="B109" s="1" t="s">
        <v>4554</v>
      </c>
      <c r="C109" s="1" t="s">
        <v>5649</v>
      </c>
      <c r="D109" s="1" t="s">
        <v>86</v>
      </c>
      <c r="E109" s="1"/>
      <c r="F109" s="1" t="s">
        <v>5633</v>
      </c>
      <c r="G109" s="1" t="s">
        <v>71</v>
      </c>
      <c r="H109" s="1" t="s">
        <v>5544</v>
      </c>
      <c r="I109" s="1"/>
      <c r="J109" s="1"/>
      <c r="K109" s="1" t="b">
        <v>1</v>
      </c>
      <c r="L109" s="1" t="b">
        <v>0</v>
      </c>
      <c r="M109" s="1" t="s">
        <v>5548</v>
      </c>
      <c r="N109" s="1" t="b">
        <v>0</v>
      </c>
      <c r="O109" s="1" t="b">
        <v>1</v>
      </c>
      <c r="P109" s="1" t="b">
        <v>0</v>
      </c>
      <c r="Q109" s="1" t="s">
        <v>5539</v>
      </c>
      <c r="R109" s="1" t="s">
        <v>5539</v>
      </c>
      <c r="S109" s="1" t="s">
        <v>5539</v>
      </c>
      <c r="T109" s="1" t="b">
        <v>0</v>
      </c>
      <c r="U109" s="1" t="b">
        <v>0</v>
      </c>
      <c r="V109" s="1" t="b">
        <v>0</v>
      </c>
      <c r="W109" s="1" t="s">
        <v>5545</v>
      </c>
      <c r="X109" s="10" t="b">
        <v>0</v>
      </c>
      <c r="Y109" s="1" t="b">
        <v>0</v>
      </c>
      <c r="Z109" s="1" t="s">
        <v>5550</v>
      </c>
      <c r="AB109" s="1"/>
      <c r="AC109" s="1" t="s">
        <v>693</v>
      </c>
      <c r="AD109" s="1" t="s">
        <v>694</v>
      </c>
      <c r="AE109" s="1">
        <v>1909095230</v>
      </c>
      <c r="AF109" s="1" t="s">
        <v>5541</v>
      </c>
      <c r="AG109" s="1" t="s">
        <v>86</v>
      </c>
      <c r="AH109" s="1" t="s">
        <v>5542</v>
      </c>
      <c r="AI109" s="1" t="s">
        <v>22</v>
      </c>
      <c r="AJ109" s="1" t="s">
        <v>5542</v>
      </c>
      <c r="AK109" s="1" t="s">
        <v>5650</v>
      </c>
      <c r="AL109" s="1">
        <v>1</v>
      </c>
    </row>
    <row r="110" spans="1:38" x14ac:dyDescent="0.35">
      <c r="A110" s="1" t="s">
        <v>40</v>
      </c>
      <c r="B110" s="1" t="s">
        <v>4554</v>
      </c>
      <c r="C110" s="1" t="s">
        <v>5649</v>
      </c>
      <c r="D110" s="1" t="s">
        <v>86</v>
      </c>
      <c r="E110" s="1"/>
      <c r="F110" s="1" t="s">
        <v>5633</v>
      </c>
      <c r="G110" s="1" t="s">
        <v>71</v>
      </c>
      <c r="H110" s="1" t="s">
        <v>5544</v>
      </c>
      <c r="I110" s="1"/>
      <c r="J110" s="1"/>
      <c r="K110" s="1" t="b">
        <v>1</v>
      </c>
      <c r="L110" s="1" t="b">
        <v>0</v>
      </c>
      <c r="M110" s="1" t="s">
        <v>5548</v>
      </c>
      <c r="N110" s="1" t="b">
        <v>0</v>
      </c>
      <c r="O110" s="1" t="b">
        <v>1</v>
      </c>
      <c r="P110" s="1" t="b">
        <v>0</v>
      </c>
      <c r="Q110" s="1" t="s">
        <v>5539</v>
      </c>
      <c r="R110" s="1" t="s">
        <v>5539</v>
      </c>
      <c r="S110" s="1" t="s">
        <v>5539</v>
      </c>
      <c r="T110" s="1" t="b">
        <v>0</v>
      </c>
      <c r="U110" s="1" t="b">
        <v>0</v>
      </c>
      <c r="V110" s="1" t="b">
        <v>0</v>
      </c>
      <c r="W110" s="1" t="s">
        <v>5545</v>
      </c>
      <c r="X110" s="10" t="b">
        <v>0</v>
      </c>
      <c r="Y110" s="1" t="b">
        <v>0</v>
      </c>
      <c r="Z110" s="1" t="s">
        <v>5550</v>
      </c>
      <c r="AB110" s="1"/>
      <c r="AC110" s="1" t="s">
        <v>693</v>
      </c>
      <c r="AD110" s="1" t="s">
        <v>3713</v>
      </c>
      <c r="AE110" s="1">
        <v>1909095230</v>
      </c>
      <c r="AF110" s="1" t="s">
        <v>5541</v>
      </c>
      <c r="AG110" s="1" t="s">
        <v>86</v>
      </c>
      <c r="AH110" s="1" t="s">
        <v>5542</v>
      </c>
      <c r="AI110" s="1" t="s">
        <v>22</v>
      </c>
      <c r="AJ110" s="1" t="s">
        <v>5542</v>
      </c>
      <c r="AK110" s="1" t="s">
        <v>5650</v>
      </c>
      <c r="AL110" s="1">
        <v>0</v>
      </c>
    </row>
    <row r="111" spans="1:38" x14ac:dyDescent="0.35">
      <c r="A111" s="1" t="s">
        <v>40</v>
      </c>
      <c r="B111" s="1" t="s">
        <v>4554</v>
      </c>
      <c r="C111" s="1" t="s">
        <v>5649</v>
      </c>
      <c r="D111" s="1" t="s">
        <v>86</v>
      </c>
      <c r="E111" s="1"/>
      <c r="F111" s="1" t="s">
        <v>5633</v>
      </c>
      <c r="G111" s="1" t="s">
        <v>71</v>
      </c>
      <c r="H111" s="1" t="s">
        <v>5544</v>
      </c>
      <c r="I111" s="1"/>
      <c r="J111" s="1"/>
      <c r="K111" s="1" t="b">
        <v>1</v>
      </c>
      <c r="L111" s="1" t="b">
        <v>0</v>
      </c>
      <c r="M111" s="1" t="s">
        <v>5548</v>
      </c>
      <c r="N111" s="1" t="b">
        <v>0</v>
      </c>
      <c r="O111" s="1" t="b">
        <v>1</v>
      </c>
      <c r="P111" s="1" t="b">
        <v>0</v>
      </c>
      <c r="Q111" s="1" t="s">
        <v>5539</v>
      </c>
      <c r="R111" s="1" t="s">
        <v>5539</v>
      </c>
      <c r="S111" s="1" t="s">
        <v>5539</v>
      </c>
      <c r="T111" s="1" t="b">
        <v>0</v>
      </c>
      <c r="U111" s="1" t="b">
        <v>0</v>
      </c>
      <c r="V111" s="1" t="b">
        <v>0</v>
      </c>
      <c r="W111" s="1" t="s">
        <v>5545</v>
      </c>
      <c r="X111" s="10" t="b">
        <v>0</v>
      </c>
      <c r="Y111" s="1" t="b">
        <v>0</v>
      </c>
      <c r="Z111" s="1" t="s">
        <v>5550</v>
      </c>
      <c r="AB111" s="1"/>
      <c r="AC111" s="1" t="s">
        <v>2921</v>
      </c>
      <c r="AD111" s="1" t="s">
        <v>3891</v>
      </c>
      <c r="AE111" s="1">
        <v>1909095230</v>
      </c>
      <c r="AF111" s="1" t="s">
        <v>5541</v>
      </c>
      <c r="AG111" s="1" t="s">
        <v>86</v>
      </c>
      <c r="AH111" s="1" t="s">
        <v>5542</v>
      </c>
      <c r="AI111" s="1" t="s">
        <v>22</v>
      </c>
      <c r="AJ111" s="1" t="s">
        <v>5542</v>
      </c>
      <c r="AK111" s="1" t="s">
        <v>5650</v>
      </c>
      <c r="AL111" s="1">
        <v>0</v>
      </c>
    </row>
    <row r="112" spans="1:38" x14ac:dyDescent="0.35">
      <c r="A112" s="1" t="s">
        <v>40</v>
      </c>
      <c r="B112" s="1" t="s">
        <v>1092</v>
      </c>
      <c r="C112" s="1" t="s">
        <v>5651</v>
      </c>
      <c r="D112" s="1" t="s">
        <v>22</v>
      </c>
      <c r="E112" s="1"/>
      <c r="F112" s="1" t="s">
        <v>638</v>
      </c>
      <c r="G112" s="1" t="s">
        <v>71</v>
      </c>
      <c r="H112" s="1" t="s">
        <v>5544</v>
      </c>
      <c r="I112" s="1"/>
      <c r="J112" s="1"/>
      <c r="K112" s="1" t="b">
        <v>1</v>
      </c>
      <c r="L112" s="1" t="b">
        <v>0</v>
      </c>
      <c r="M112" s="1" t="s">
        <v>5548</v>
      </c>
      <c r="N112" s="1" t="b">
        <v>0</v>
      </c>
      <c r="O112" s="1" t="b">
        <v>1</v>
      </c>
      <c r="P112" s="1" t="b">
        <v>0</v>
      </c>
      <c r="Q112" s="1" t="s">
        <v>5539</v>
      </c>
      <c r="R112" s="1" t="s">
        <v>5539</v>
      </c>
      <c r="S112" s="1" t="s">
        <v>5539</v>
      </c>
      <c r="T112" s="1" t="b">
        <v>0</v>
      </c>
      <c r="U112" s="1" t="b">
        <v>0</v>
      </c>
      <c r="V112" s="1" t="b">
        <v>0</v>
      </c>
      <c r="W112" s="1" t="s">
        <v>5545</v>
      </c>
      <c r="X112" s="10" t="b">
        <v>0</v>
      </c>
      <c r="Y112" s="1" t="b">
        <v>0</v>
      </c>
      <c r="Z112" s="1" t="s">
        <v>5540</v>
      </c>
      <c r="AB112" s="1"/>
      <c r="AC112" s="1" t="s">
        <v>119</v>
      </c>
      <c r="AD112" s="1" t="s">
        <v>119</v>
      </c>
      <c r="AE112" s="1" t="s">
        <v>119</v>
      </c>
      <c r="AF112" s="1" t="s">
        <v>5541</v>
      </c>
      <c r="AG112" s="1" t="s">
        <v>22</v>
      </c>
      <c r="AH112" s="1" t="s">
        <v>5542</v>
      </c>
      <c r="AI112" s="1"/>
      <c r="AJ112" s="1"/>
      <c r="AK112" s="1" t="s">
        <v>3407</v>
      </c>
      <c r="AL112" s="1">
        <v>1</v>
      </c>
    </row>
    <row r="113" spans="1:38" x14ac:dyDescent="0.35">
      <c r="A113" s="1" t="s">
        <v>40</v>
      </c>
      <c r="B113" s="1" t="s">
        <v>1092</v>
      </c>
      <c r="C113" s="1" t="s">
        <v>5652</v>
      </c>
      <c r="D113" s="1" t="s">
        <v>22</v>
      </c>
      <c r="E113" s="1"/>
      <c r="F113" s="1" t="s">
        <v>638</v>
      </c>
      <c r="G113" s="1" t="s">
        <v>71</v>
      </c>
      <c r="H113" s="1" t="s">
        <v>5544</v>
      </c>
      <c r="I113" s="1"/>
      <c r="J113" s="1"/>
      <c r="K113" s="1" t="b">
        <v>1</v>
      </c>
      <c r="L113" s="1" t="b">
        <v>0</v>
      </c>
      <c r="M113" s="1" t="s">
        <v>5548</v>
      </c>
      <c r="N113" s="1" t="b">
        <v>0</v>
      </c>
      <c r="O113" s="1" t="b">
        <v>1</v>
      </c>
      <c r="P113" s="1" t="b">
        <v>0</v>
      </c>
      <c r="Q113" s="1" t="s">
        <v>5539</v>
      </c>
      <c r="R113" s="1" t="s">
        <v>5539</v>
      </c>
      <c r="S113" s="1" t="s">
        <v>5539</v>
      </c>
      <c r="T113" s="1" t="b">
        <v>0</v>
      </c>
      <c r="U113" s="1" t="b">
        <v>0</v>
      </c>
      <c r="V113" s="1" t="b">
        <v>0</v>
      </c>
      <c r="W113" s="1" t="s">
        <v>5545</v>
      </c>
      <c r="X113" s="10" t="b">
        <v>0</v>
      </c>
      <c r="Y113" s="1" t="b">
        <v>0</v>
      </c>
      <c r="Z113" s="1" t="s">
        <v>5550</v>
      </c>
      <c r="AA113" s="10" t="s">
        <v>5653</v>
      </c>
      <c r="AB113" s="1" t="s">
        <v>5654</v>
      </c>
      <c r="AC113" s="1" t="s">
        <v>45</v>
      </c>
      <c r="AD113" s="1" t="s">
        <v>3586</v>
      </c>
      <c r="AE113" s="1" t="s">
        <v>119</v>
      </c>
      <c r="AF113" s="1" t="s">
        <v>5541</v>
      </c>
      <c r="AG113" s="1" t="s">
        <v>22</v>
      </c>
      <c r="AH113" s="1" t="s">
        <v>5542</v>
      </c>
      <c r="AI113" s="1"/>
      <c r="AJ113" s="1"/>
      <c r="AK113" s="1" t="s">
        <v>5655</v>
      </c>
      <c r="AL113" s="1">
        <v>1</v>
      </c>
    </row>
    <row r="114" spans="1:38" x14ac:dyDescent="0.35">
      <c r="A114" s="1" t="s">
        <v>40</v>
      </c>
      <c r="B114" s="1" t="s">
        <v>1092</v>
      </c>
      <c r="C114" s="1" t="s">
        <v>5652</v>
      </c>
      <c r="D114" s="1" t="s">
        <v>22</v>
      </c>
      <c r="E114" s="1"/>
      <c r="F114" s="1" t="s">
        <v>638</v>
      </c>
      <c r="G114" s="1" t="s">
        <v>71</v>
      </c>
      <c r="H114" s="1" t="s">
        <v>5544</v>
      </c>
      <c r="I114" s="1"/>
      <c r="J114" s="1"/>
      <c r="K114" s="1" t="b">
        <v>1</v>
      </c>
      <c r="L114" s="1" t="b">
        <v>0</v>
      </c>
      <c r="M114" s="1" t="s">
        <v>5548</v>
      </c>
      <c r="N114" s="1" t="b">
        <v>0</v>
      </c>
      <c r="O114" s="1" t="b">
        <v>1</v>
      </c>
      <c r="P114" s="1" t="b">
        <v>0</v>
      </c>
      <c r="Q114" s="1" t="s">
        <v>5539</v>
      </c>
      <c r="R114" s="1" t="s">
        <v>5539</v>
      </c>
      <c r="S114" s="1" t="s">
        <v>5539</v>
      </c>
      <c r="T114" s="1" t="b">
        <v>0</v>
      </c>
      <c r="U114" s="1" t="b">
        <v>0</v>
      </c>
      <c r="V114" s="1" t="b">
        <v>0</v>
      </c>
      <c r="W114" s="1" t="s">
        <v>5545</v>
      </c>
      <c r="X114" s="10" t="b">
        <v>0</v>
      </c>
      <c r="Y114" s="1" t="b">
        <v>0</v>
      </c>
      <c r="Z114" s="1" t="s">
        <v>5550</v>
      </c>
      <c r="AA114" s="10" t="s">
        <v>5653</v>
      </c>
      <c r="AB114" s="1" t="s">
        <v>5654</v>
      </c>
      <c r="AC114" s="1" t="s">
        <v>45</v>
      </c>
      <c r="AD114" s="1" t="s">
        <v>3862</v>
      </c>
      <c r="AE114" s="1" t="s">
        <v>119</v>
      </c>
      <c r="AF114" s="1" t="s">
        <v>5541</v>
      </c>
      <c r="AG114" s="1" t="s">
        <v>22</v>
      </c>
      <c r="AH114" s="1" t="s">
        <v>5542</v>
      </c>
      <c r="AI114" s="1"/>
      <c r="AJ114" s="1"/>
      <c r="AK114" s="1" t="s">
        <v>5655</v>
      </c>
      <c r="AL114" s="1">
        <v>0</v>
      </c>
    </row>
    <row r="115" spans="1:38" x14ac:dyDescent="0.35">
      <c r="A115" s="1" t="s">
        <v>40</v>
      </c>
      <c r="B115" s="1" t="s">
        <v>1092</v>
      </c>
      <c r="C115" s="1" t="s">
        <v>5652</v>
      </c>
      <c r="D115" s="1" t="s">
        <v>22</v>
      </c>
      <c r="E115" s="1"/>
      <c r="F115" s="1" t="s">
        <v>638</v>
      </c>
      <c r="G115" s="1" t="s">
        <v>71</v>
      </c>
      <c r="H115" s="1" t="s">
        <v>5544</v>
      </c>
      <c r="I115" s="1"/>
      <c r="J115" s="1"/>
      <c r="K115" s="1" t="b">
        <v>1</v>
      </c>
      <c r="L115" s="1" t="b">
        <v>0</v>
      </c>
      <c r="M115" s="1" t="s">
        <v>5548</v>
      </c>
      <c r="N115" s="1" t="b">
        <v>0</v>
      </c>
      <c r="O115" s="1" t="b">
        <v>1</v>
      </c>
      <c r="P115" s="1" t="b">
        <v>0</v>
      </c>
      <c r="Q115" s="1" t="s">
        <v>5539</v>
      </c>
      <c r="R115" s="1" t="s">
        <v>5539</v>
      </c>
      <c r="S115" s="1" t="s">
        <v>5539</v>
      </c>
      <c r="T115" s="1" t="b">
        <v>0</v>
      </c>
      <c r="U115" s="1" t="b">
        <v>0</v>
      </c>
      <c r="V115" s="1" t="b">
        <v>0</v>
      </c>
      <c r="W115" s="1" t="s">
        <v>5545</v>
      </c>
      <c r="X115" s="10" t="b">
        <v>0</v>
      </c>
      <c r="Y115" s="1" t="b">
        <v>0</v>
      </c>
      <c r="Z115" s="1" t="s">
        <v>5550</v>
      </c>
      <c r="AA115" s="10" t="s">
        <v>5653</v>
      </c>
      <c r="AB115" s="1" t="s">
        <v>5654</v>
      </c>
      <c r="AC115" s="1" t="s">
        <v>45</v>
      </c>
      <c r="AD115" s="1" t="s">
        <v>3864</v>
      </c>
      <c r="AE115" s="1" t="s">
        <v>119</v>
      </c>
      <c r="AF115" s="1" t="s">
        <v>5541</v>
      </c>
      <c r="AG115" s="1" t="s">
        <v>22</v>
      </c>
      <c r="AH115" s="1" t="s">
        <v>5542</v>
      </c>
      <c r="AI115" s="1"/>
      <c r="AJ115" s="1"/>
      <c r="AK115" s="1" t="s">
        <v>5655</v>
      </c>
      <c r="AL115" s="1">
        <v>0</v>
      </c>
    </row>
    <row r="116" spans="1:38" x14ac:dyDescent="0.35">
      <c r="A116" s="1" t="s">
        <v>40</v>
      </c>
      <c r="B116" s="1" t="s">
        <v>1092</v>
      </c>
      <c r="C116" s="1" t="s">
        <v>5652</v>
      </c>
      <c r="D116" s="1" t="s">
        <v>22</v>
      </c>
      <c r="E116" s="1"/>
      <c r="F116" s="1" t="s">
        <v>638</v>
      </c>
      <c r="G116" s="1" t="s">
        <v>71</v>
      </c>
      <c r="H116" s="1" t="s">
        <v>5544</v>
      </c>
      <c r="I116" s="1"/>
      <c r="J116" s="1"/>
      <c r="K116" s="1" t="b">
        <v>1</v>
      </c>
      <c r="L116" s="1" t="b">
        <v>0</v>
      </c>
      <c r="M116" s="1" t="s">
        <v>5548</v>
      </c>
      <c r="N116" s="1" t="b">
        <v>0</v>
      </c>
      <c r="O116" s="1" t="b">
        <v>1</v>
      </c>
      <c r="P116" s="1" t="b">
        <v>0</v>
      </c>
      <c r="Q116" s="1" t="s">
        <v>5539</v>
      </c>
      <c r="R116" s="1" t="s">
        <v>5539</v>
      </c>
      <c r="S116" s="1" t="s">
        <v>5539</v>
      </c>
      <c r="T116" s="1" t="b">
        <v>0</v>
      </c>
      <c r="U116" s="1" t="b">
        <v>0</v>
      </c>
      <c r="V116" s="1" t="b">
        <v>0</v>
      </c>
      <c r="W116" s="1" t="s">
        <v>5545</v>
      </c>
      <c r="X116" s="10" t="b">
        <v>0</v>
      </c>
      <c r="Y116" s="1" t="b">
        <v>0</v>
      </c>
      <c r="Z116" s="1" t="s">
        <v>5550</v>
      </c>
      <c r="AA116" s="10" t="s">
        <v>5653</v>
      </c>
      <c r="AB116" s="1" t="s">
        <v>5654</v>
      </c>
      <c r="AC116" s="1" t="s">
        <v>45</v>
      </c>
      <c r="AD116" s="1" t="s">
        <v>3584</v>
      </c>
      <c r="AE116" s="1" t="s">
        <v>119</v>
      </c>
      <c r="AF116" s="1" t="s">
        <v>5541</v>
      </c>
      <c r="AG116" s="1" t="s">
        <v>22</v>
      </c>
      <c r="AH116" s="1" t="s">
        <v>5542</v>
      </c>
      <c r="AI116" s="1"/>
      <c r="AJ116" s="1"/>
      <c r="AK116" s="1" t="s">
        <v>5655</v>
      </c>
      <c r="AL116" s="1">
        <v>0</v>
      </c>
    </row>
    <row r="117" spans="1:38" x14ac:dyDescent="0.35">
      <c r="A117" s="1" t="s">
        <v>40</v>
      </c>
      <c r="B117" s="1" t="s">
        <v>1092</v>
      </c>
      <c r="C117" s="1" t="s">
        <v>5652</v>
      </c>
      <c r="D117" s="1" t="s">
        <v>22</v>
      </c>
      <c r="E117" s="1"/>
      <c r="F117" s="1" t="s">
        <v>638</v>
      </c>
      <c r="G117" s="1" t="s">
        <v>71</v>
      </c>
      <c r="H117" s="1" t="s">
        <v>5544</v>
      </c>
      <c r="I117" s="1"/>
      <c r="J117" s="1"/>
      <c r="K117" s="1" t="b">
        <v>1</v>
      </c>
      <c r="L117" s="1" t="b">
        <v>0</v>
      </c>
      <c r="M117" s="1" t="s">
        <v>5548</v>
      </c>
      <c r="N117" s="1" t="b">
        <v>0</v>
      </c>
      <c r="O117" s="1" t="b">
        <v>1</v>
      </c>
      <c r="P117" s="1" t="b">
        <v>0</v>
      </c>
      <c r="Q117" s="1" t="s">
        <v>5539</v>
      </c>
      <c r="R117" s="1" t="s">
        <v>5539</v>
      </c>
      <c r="S117" s="1" t="s">
        <v>5539</v>
      </c>
      <c r="T117" s="1" t="b">
        <v>0</v>
      </c>
      <c r="U117" s="1" t="b">
        <v>0</v>
      </c>
      <c r="V117" s="1" t="b">
        <v>0</v>
      </c>
      <c r="W117" s="1" t="s">
        <v>5545</v>
      </c>
      <c r="X117" s="10" t="b">
        <v>0</v>
      </c>
      <c r="Y117" s="1" t="b">
        <v>0</v>
      </c>
      <c r="Z117" s="1" t="s">
        <v>5550</v>
      </c>
      <c r="AA117" s="10" t="s">
        <v>5653</v>
      </c>
      <c r="AB117" s="1" t="s">
        <v>5654</v>
      </c>
      <c r="AC117" s="1" t="s">
        <v>45</v>
      </c>
      <c r="AD117" s="1" t="s">
        <v>1095</v>
      </c>
      <c r="AE117" s="1" t="s">
        <v>119</v>
      </c>
      <c r="AF117" s="1" t="s">
        <v>5541</v>
      </c>
      <c r="AG117" s="1" t="s">
        <v>22</v>
      </c>
      <c r="AH117" s="1" t="s">
        <v>5542</v>
      </c>
      <c r="AI117" s="1"/>
      <c r="AJ117" s="1"/>
      <c r="AK117" s="1" t="s">
        <v>5655</v>
      </c>
      <c r="AL117" s="1">
        <v>0</v>
      </c>
    </row>
    <row r="118" spans="1:38" x14ac:dyDescent="0.35">
      <c r="A118" s="1" t="s">
        <v>40</v>
      </c>
      <c r="B118" s="1" t="s">
        <v>1092</v>
      </c>
      <c r="C118" s="1" t="s">
        <v>5652</v>
      </c>
      <c r="D118" s="1" t="s">
        <v>22</v>
      </c>
      <c r="E118" s="1"/>
      <c r="F118" s="1" t="s">
        <v>638</v>
      </c>
      <c r="G118" s="1" t="s">
        <v>71</v>
      </c>
      <c r="H118" s="1" t="s">
        <v>5544</v>
      </c>
      <c r="I118" s="1"/>
      <c r="J118" s="1"/>
      <c r="K118" s="1" t="b">
        <v>1</v>
      </c>
      <c r="L118" s="1" t="b">
        <v>0</v>
      </c>
      <c r="M118" s="1" t="s">
        <v>5548</v>
      </c>
      <c r="N118" s="1" t="b">
        <v>0</v>
      </c>
      <c r="O118" s="1" t="b">
        <v>1</v>
      </c>
      <c r="P118" s="1" t="b">
        <v>0</v>
      </c>
      <c r="Q118" s="1" t="s">
        <v>5539</v>
      </c>
      <c r="R118" s="1" t="s">
        <v>5539</v>
      </c>
      <c r="S118" s="1" t="s">
        <v>5539</v>
      </c>
      <c r="T118" s="1" t="b">
        <v>0</v>
      </c>
      <c r="U118" s="1" t="b">
        <v>0</v>
      </c>
      <c r="V118" s="1" t="b">
        <v>0</v>
      </c>
      <c r="W118" s="1" t="s">
        <v>5545</v>
      </c>
      <c r="X118" s="10" t="b">
        <v>0</v>
      </c>
      <c r="Y118" s="1" t="b">
        <v>0</v>
      </c>
      <c r="Z118" s="1" t="s">
        <v>5550</v>
      </c>
      <c r="AA118" s="10" t="s">
        <v>5653</v>
      </c>
      <c r="AB118" s="1" t="s">
        <v>5654</v>
      </c>
      <c r="AC118" s="1" t="s">
        <v>45</v>
      </c>
      <c r="AD118" s="1" t="s">
        <v>1446</v>
      </c>
      <c r="AE118" s="1" t="s">
        <v>119</v>
      </c>
      <c r="AF118" s="1" t="s">
        <v>5541</v>
      </c>
      <c r="AG118" s="1" t="s">
        <v>22</v>
      </c>
      <c r="AH118" s="1" t="s">
        <v>5542</v>
      </c>
      <c r="AI118" s="1"/>
      <c r="AJ118" s="1"/>
      <c r="AK118" s="1" t="s">
        <v>5655</v>
      </c>
      <c r="AL118" s="1">
        <v>0</v>
      </c>
    </row>
    <row r="119" spans="1:38" x14ac:dyDescent="0.35">
      <c r="A119" s="1" t="s">
        <v>40</v>
      </c>
      <c r="B119" s="1" t="s">
        <v>1092</v>
      </c>
      <c r="C119" s="1" t="s">
        <v>5652</v>
      </c>
      <c r="D119" s="1" t="s">
        <v>22</v>
      </c>
      <c r="E119" s="1"/>
      <c r="F119" s="1" t="s">
        <v>638</v>
      </c>
      <c r="G119" s="1" t="s">
        <v>71</v>
      </c>
      <c r="H119" s="1" t="s">
        <v>5544</v>
      </c>
      <c r="I119" s="1"/>
      <c r="J119" s="1"/>
      <c r="K119" s="1" t="b">
        <v>1</v>
      </c>
      <c r="L119" s="1" t="b">
        <v>0</v>
      </c>
      <c r="M119" s="1" t="s">
        <v>5548</v>
      </c>
      <c r="N119" s="1" t="b">
        <v>0</v>
      </c>
      <c r="O119" s="1" t="b">
        <v>1</v>
      </c>
      <c r="P119" s="1" t="b">
        <v>0</v>
      </c>
      <c r="Q119" s="1" t="s">
        <v>5539</v>
      </c>
      <c r="R119" s="1" t="s">
        <v>5539</v>
      </c>
      <c r="S119" s="1" t="s">
        <v>5539</v>
      </c>
      <c r="T119" s="1" t="b">
        <v>0</v>
      </c>
      <c r="U119" s="1" t="b">
        <v>0</v>
      </c>
      <c r="V119" s="1" t="b">
        <v>0</v>
      </c>
      <c r="W119" s="1" t="s">
        <v>5545</v>
      </c>
      <c r="X119" s="10" t="b">
        <v>0</v>
      </c>
      <c r="Y119" s="1" t="b">
        <v>0</v>
      </c>
      <c r="Z119" s="1" t="s">
        <v>5550</v>
      </c>
      <c r="AA119" s="10" t="s">
        <v>5653</v>
      </c>
      <c r="AB119" s="1" t="s">
        <v>5654</v>
      </c>
      <c r="AC119" s="1" t="s">
        <v>45</v>
      </c>
      <c r="AD119" s="1" t="s">
        <v>1242</v>
      </c>
      <c r="AE119" s="1" t="s">
        <v>119</v>
      </c>
      <c r="AF119" s="1" t="s">
        <v>5541</v>
      </c>
      <c r="AG119" s="1" t="s">
        <v>22</v>
      </c>
      <c r="AH119" s="1" t="s">
        <v>5542</v>
      </c>
      <c r="AI119" s="1"/>
      <c r="AJ119" s="1"/>
      <c r="AK119" s="1" t="s">
        <v>5655</v>
      </c>
      <c r="AL119" s="1">
        <v>0</v>
      </c>
    </row>
    <row r="120" spans="1:38" x14ac:dyDescent="0.35">
      <c r="A120" s="1" t="s">
        <v>40</v>
      </c>
      <c r="B120" s="1" t="s">
        <v>1092</v>
      </c>
      <c r="C120" s="1" t="s">
        <v>5652</v>
      </c>
      <c r="D120" s="1" t="s">
        <v>22</v>
      </c>
      <c r="E120" s="1"/>
      <c r="F120" s="1" t="s">
        <v>638</v>
      </c>
      <c r="G120" s="1" t="s">
        <v>71</v>
      </c>
      <c r="H120" s="1" t="s">
        <v>5544</v>
      </c>
      <c r="I120" s="1"/>
      <c r="J120" s="1"/>
      <c r="K120" s="1" t="b">
        <v>1</v>
      </c>
      <c r="L120" s="1" t="b">
        <v>0</v>
      </c>
      <c r="M120" s="1" t="s">
        <v>5548</v>
      </c>
      <c r="N120" s="1" t="b">
        <v>0</v>
      </c>
      <c r="O120" s="1" t="b">
        <v>1</v>
      </c>
      <c r="P120" s="1" t="b">
        <v>0</v>
      </c>
      <c r="Q120" s="1" t="s">
        <v>5539</v>
      </c>
      <c r="R120" s="1" t="s">
        <v>5539</v>
      </c>
      <c r="S120" s="1" t="s">
        <v>5539</v>
      </c>
      <c r="T120" s="1" t="b">
        <v>0</v>
      </c>
      <c r="U120" s="1" t="b">
        <v>0</v>
      </c>
      <c r="V120" s="1" t="b">
        <v>0</v>
      </c>
      <c r="W120" s="1" t="s">
        <v>5545</v>
      </c>
      <c r="X120" s="10" t="b">
        <v>0</v>
      </c>
      <c r="Y120" s="1" t="b">
        <v>0</v>
      </c>
      <c r="Z120" s="1" t="s">
        <v>5550</v>
      </c>
      <c r="AA120" s="10" t="s">
        <v>5653</v>
      </c>
      <c r="AB120" s="1" t="s">
        <v>5654</v>
      </c>
      <c r="AC120" s="1" t="s">
        <v>45</v>
      </c>
      <c r="AD120" s="1" t="s">
        <v>3924</v>
      </c>
      <c r="AE120" s="1" t="s">
        <v>119</v>
      </c>
      <c r="AF120" s="1" t="s">
        <v>5541</v>
      </c>
      <c r="AG120" s="1" t="s">
        <v>22</v>
      </c>
      <c r="AH120" s="1" t="s">
        <v>5542</v>
      </c>
      <c r="AI120" s="1"/>
      <c r="AJ120" s="1"/>
      <c r="AK120" s="1" t="s">
        <v>5655</v>
      </c>
      <c r="AL120" s="1">
        <v>0</v>
      </c>
    </row>
    <row r="121" spans="1:38" x14ac:dyDescent="0.35">
      <c r="A121" s="1" t="s">
        <v>40</v>
      </c>
      <c r="B121" s="1" t="s">
        <v>1092</v>
      </c>
      <c r="C121" s="1" t="s">
        <v>5652</v>
      </c>
      <c r="D121" s="1" t="s">
        <v>22</v>
      </c>
      <c r="E121" s="1"/>
      <c r="F121" s="1" t="s">
        <v>638</v>
      </c>
      <c r="G121" s="1" t="s">
        <v>71</v>
      </c>
      <c r="H121" s="1" t="s">
        <v>5544</v>
      </c>
      <c r="I121" s="1"/>
      <c r="J121" s="1"/>
      <c r="K121" s="1" t="b">
        <v>1</v>
      </c>
      <c r="L121" s="1" t="b">
        <v>0</v>
      </c>
      <c r="M121" s="1" t="s">
        <v>5548</v>
      </c>
      <c r="N121" s="1" t="b">
        <v>0</v>
      </c>
      <c r="O121" s="1" t="b">
        <v>1</v>
      </c>
      <c r="P121" s="1" t="b">
        <v>0</v>
      </c>
      <c r="Q121" s="1" t="s">
        <v>5539</v>
      </c>
      <c r="R121" s="1" t="s">
        <v>5539</v>
      </c>
      <c r="S121" s="1" t="s">
        <v>5539</v>
      </c>
      <c r="T121" s="1" t="b">
        <v>0</v>
      </c>
      <c r="U121" s="1" t="b">
        <v>0</v>
      </c>
      <c r="V121" s="1" t="b">
        <v>0</v>
      </c>
      <c r="W121" s="1" t="s">
        <v>5545</v>
      </c>
      <c r="X121" s="10" t="b">
        <v>0</v>
      </c>
      <c r="Y121" s="1" t="b">
        <v>0</v>
      </c>
      <c r="Z121" s="1" t="s">
        <v>5550</v>
      </c>
      <c r="AA121" s="10" t="s">
        <v>5653</v>
      </c>
      <c r="AB121" s="1" t="s">
        <v>5654</v>
      </c>
      <c r="AC121" s="1" t="s">
        <v>45</v>
      </c>
      <c r="AD121" s="1" t="s">
        <v>2929</v>
      </c>
      <c r="AE121" s="1" t="s">
        <v>119</v>
      </c>
      <c r="AF121" s="1" t="s">
        <v>5541</v>
      </c>
      <c r="AG121" s="1" t="s">
        <v>22</v>
      </c>
      <c r="AH121" s="1" t="s">
        <v>5542</v>
      </c>
      <c r="AI121" s="1"/>
      <c r="AJ121" s="1"/>
      <c r="AK121" s="1" t="s">
        <v>5655</v>
      </c>
      <c r="AL121" s="1">
        <v>0</v>
      </c>
    </row>
    <row r="122" spans="1:38" x14ac:dyDescent="0.35">
      <c r="A122" s="1" t="s">
        <v>40</v>
      </c>
      <c r="B122" s="1" t="s">
        <v>1092</v>
      </c>
      <c r="C122" s="1" t="s">
        <v>5656</v>
      </c>
      <c r="D122" s="1" t="s">
        <v>22</v>
      </c>
      <c r="E122" s="1"/>
      <c r="F122" s="1" t="s">
        <v>690</v>
      </c>
      <c r="G122" s="1" t="s">
        <v>2830</v>
      </c>
      <c r="H122" s="1" t="s">
        <v>5594</v>
      </c>
      <c r="I122" s="1"/>
      <c r="J122" s="1"/>
      <c r="K122" s="1" t="b">
        <v>0</v>
      </c>
      <c r="L122" s="1" t="b">
        <v>1</v>
      </c>
      <c r="M122" s="1" t="s">
        <v>5548</v>
      </c>
      <c r="N122" s="1" t="b">
        <v>0</v>
      </c>
      <c r="O122" s="1" t="b">
        <v>1</v>
      </c>
      <c r="P122" s="1" t="b">
        <v>0</v>
      </c>
      <c r="Q122" s="1" t="s">
        <v>5539</v>
      </c>
      <c r="R122" s="1" t="s">
        <v>5539</v>
      </c>
      <c r="S122" s="1" t="s">
        <v>5539</v>
      </c>
      <c r="T122" s="1" t="b">
        <v>0</v>
      </c>
      <c r="U122" s="1" t="b">
        <v>0</v>
      </c>
      <c r="V122" s="1" t="b">
        <v>0</v>
      </c>
      <c r="W122" s="1"/>
      <c r="X122" s="10" t="b">
        <v>0</v>
      </c>
      <c r="Y122" s="1" t="b">
        <v>0</v>
      </c>
      <c r="Z122" s="1" t="s">
        <v>5550</v>
      </c>
      <c r="AA122" s="10" t="s">
        <v>4629</v>
      </c>
      <c r="AB122" s="1"/>
      <c r="AC122" s="1" t="s">
        <v>693</v>
      </c>
      <c r="AD122" s="1" t="s">
        <v>694</v>
      </c>
      <c r="AE122" s="1">
        <v>1362260112</v>
      </c>
      <c r="AF122" s="1" t="s">
        <v>5541</v>
      </c>
      <c r="AG122" s="1" t="s">
        <v>22</v>
      </c>
      <c r="AH122" s="1" t="s">
        <v>5542</v>
      </c>
      <c r="AI122" s="1"/>
      <c r="AJ122" s="1"/>
      <c r="AK122" s="1" t="s">
        <v>5657</v>
      </c>
      <c r="AL122" s="1">
        <v>1</v>
      </c>
    </row>
    <row r="123" spans="1:38" x14ac:dyDescent="0.35">
      <c r="A123" s="1" t="s">
        <v>40</v>
      </c>
      <c r="B123" s="1" t="s">
        <v>1092</v>
      </c>
      <c r="C123" s="1" t="s">
        <v>5656</v>
      </c>
      <c r="D123" s="1" t="s">
        <v>22</v>
      </c>
      <c r="E123" s="1"/>
      <c r="F123" s="1" t="s">
        <v>690</v>
      </c>
      <c r="G123" s="1" t="s">
        <v>2830</v>
      </c>
      <c r="H123" s="1" t="s">
        <v>5594</v>
      </c>
      <c r="I123" s="1"/>
      <c r="J123" s="1"/>
      <c r="K123" s="1" t="b">
        <v>0</v>
      </c>
      <c r="L123" s="1" t="b">
        <v>1</v>
      </c>
      <c r="M123" s="1" t="s">
        <v>5548</v>
      </c>
      <c r="N123" s="1" t="b">
        <v>0</v>
      </c>
      <c r="O123" s="1" t="b">
        <v>1</v>
      </c>
      <c r="P123" s="1" t="b">
        <v>0</v>
      </c>
      <c r="Q123" s="1" t="s">
        <v>5539</v>
      </c>
      <c r="R123" s="1" t="s">
        <v>5539</v>
      </c>
      <c r="S123" s="1" t="s">
        <v>5539</v>
      </c>
      <c r="T123" s="1" t="b">
        <v>0</v>
      </c>
      <c r="U123" s="1" t="b">
        <v>0</v>
      </c>
      <c r="V123" s="1" t="b">
        <v>0</v>
      </c>
      <c r="W123" s="1"/>
      <c r="X123" s="10" t="b">
        <v>0</v>
      </c>
      <c r="Y123" s="1" t="b">
        <v>0</v>
      </c>
      <c r="Z123" s="1" t="s">
        <v>5550</v>
      </c>
      <c r="AA123" s="10" t="s">
        <v>4629</v>
      </c>
      <c r="AB123" s="1"/>
      <c r="AC123" s="1" t="s">
        <v>2921</v>
      </c>
      <c r="AD123" s="1" t="s">
        <v>3891</v>
      </c>
      <c r="AE123" s="1">
        <v>1362260112</v>
      </c>
      <c r="AF123" s="1" t="s">
        <v>5541</v>
      </c>
      <c r="AG123" s="1" t="s">
        <v>22</v>
      </c>
      <c r="AH123" s="1" t="s">
        <v>5542</v>
      </c>
      <c r="AI123" s="1"/>
      <c r="AJ123" s="1"/>
      <c r="AK123" s="1" t="s">
        <v>5657</v>
      </c>
      <c r="AL123" s="1">
        <v>0</v>
      </c>
    </row>
    <row r="124" spans="1:38" x14ac:dyDescent="0.35">
      <c r="A124" s="1" t="s">
        <v>40</v>
      </c>
      <c r="B124" s="1" t="s">
        <v>1092</v>
      </c>
      <c r="C124" s="1" t="s">
        <v>5656</v>
      </c>
      <c r="D124" s="1" t="s">
        <v>22</v>
      </c>
      <c r="E124" s="1"/>
      <c r="F124" s="1" t="s">
        <v>690</v>
      </c>
      <c r="G124" s="1" t="s">
        <v>2830</v>
      </c>
      <c r="H124" s="1" t="s">
        <v>5594</v>
      </c>
      <c r="I124" s="1"/>
      <c r="J124" s="1"/>
      <c r="K124" s="1" t="b">
        <v>0</v>
      </c>
      <c r="L124" s="1" t="b">
        <v>1</v>
      </c>
      <c r="M124" s="1" t="s">
        <v>5548</v>
      </c>
      <c r="N124" s="1" t="b">
        <v>0</v>
      </c>
      <c r="O124" s="1" t="b">
        <v>1</v>
      </c>
      <c r="P124" s="1" t="b">
        <v>0</v>
      </c>
      <c r="Q124" s="1" t="s">
        <v>5539</v>
      </c>
      <c r="R124" s="1" t="s">
        <v>5539</v>
      </c>
      <c r="S124" s="1" t="s">
        <v>5539</v>
      </c>
      <c r="T124" s="1" t="b">
        <v>0</v>
      </c>
      <c r="U124" s="1" t="b">
        <v>0</v>
      </c>
      <c r="V124" s="1" t="b">
        <v>0</v>
      </c>
      <c r="W124" s="1"/>
      <c r="X124" s="10" t="b">
        <v>0</v>
      </c>
      <c r="Y124" s="1" t="b">
        <v>0</v>
      </c>
      <c r="Z124" s="1" t="s">
        <v>5550</v>
      </c>
      <c r="AA124" s="10" t="s">
        <v>4629</v>
      </c>
      <c r="AB124" s="1"/>
      <c r="AC124" s="1" t="s">
        <v>2921</v>
      </c>
      <c r="AD124" s="1" t="s">
        <v>3882</v>
      </c>
      <c r="AE124" s="1">
        <v>1362260112</v>
      </c>
      <c r="AF124" s="1" t="s">
        <v>5541</v>
      </c>
      <c r="AG124" s="1" t="s">
        <v>22</v>
      </c>
      <c r="AH124" s="1" t="s">
        <v>5542</v>
      </c>
      <c r="AI124" s="1"/>
      <c r="AJ124" s="1"/>
      <c r="AK124" s="1" t="s">
        <v>5657</v>
      </c>
      <c r="AL124" s="1">
        <v>0</v>
      </c>
    </row>
    <row r="125" spans="1:38" x14ac:dyDescent="0.35">
      <c r="A125" s="1" t="s">
        <v>40</v>
      </c>
      <c r="B125" s="1" t="s">
        <v>1092</v>
      </c>
      <c r="C125" s="1" t="s">
        <v>5656</v>
      </c>
      <c r="D125" s="1" t="s">
        <v>22</v>
      </c>
      <c r="E125" s="1"/>
      <c r="F125" s="1" t="s">
        <v>690</v>
      </c>
      <c r="G125" s="1" t="s">
        <v>2830</v>
      </c>
      <c r="H125" s="1" t="s">
        <v>5594</v>
      </c>
      <c r="I125" s="1"/>
      <c r="J125" s="1"/>
      <c r="K125" s="1" t="b">
        <v>0</v>
      </c>
      <c r="L125" s="1" t="b">
        <v>1</v>
      </c>
      <c r="M125" s="1" t="s">
        <v>5548</v>
      </c>
      <c r="N125" s="1" t="b">
        <v>0</v>
      </c>
      <c r="O125" s="1" t="b">
        <v>1</v>
      </c>
      <c r="P125" s="1" t="b">
        <v>0</v>
      </c>
      <c r="Q125" s="1" t="s">
        <v>5539</v>
      </c>
      <c r="R125" s="1" t="s">
        <v>5539</v>
      </c>
      <c r="S125" s="1" t="s">
        <v>5539</v>
      </c>
      <c r="T125" s="1" t="b">
        <v>0</v>
      </c>
      <c r="U125" s="1" t="b">
        <v>0</v>
      </c>
      <c r="V125" s="1" t="b">
        <v>0</v>
      </c>
      <c r="W125" s="1"/>
      <c r="X125" s="10" t="b">
        <v>0</v>
      </c>
      <c r="Y125" s="1" t="b">
        <v>0</v>
      </c>
      <c r="Z125" s="1" t="s">
        <v>5550</v>
      </c>
      <c r="AA125" s="10" t="s">
        <v>4629</v>
      </c>
      <c r="AB125" s="1"/>
      <c r="AC125" s="1" t="s">
        <v>45</v>
      </c>
      <c r="AD125" s="1" t="s">
        <v>1095</v>
      </c>
      <c r="AE125" s="1">
        <v>1362260112</v>
      </c>
      <c r="AF125" s="1" t="s">
        <v>5541</v>
      </c>
      <c r="AG125" s="1" t="s">
        <v>22</v>
      </c>
      <c r="AH125" s="1" t="s">
        <v>5542</v>
      </c>
      <c r="AI125" s="1"/>
      <c r="AJ125" s="1"/>
      <c r="AK125" s="1" t="s">
        <v>5657</v>
      </c>
      <c r="AL125" s="1">
        <v>0</v>
      </c>
    </row>
    <row r="126" spans="1:38" x14ac:dyDescent="0.35">
      <c r="A126" s="1" t="s">
        <v>40</v>
      </c>
      <c r="B126" s="1" t="s">
        <v>1092</v>
      </c>
      <c r="C126" s="1" t="s">
        <v>5656</v>
      </c>
      <c r="D126" s="1" t="s">
        <v>22</v>
      </c>
      <c r="E126" s="1"/>
      <c r="F126" s="1" t="s">
        <v>690</v>
      </c>
      <c r="G126" s="1" t="s">
        <v>2830</v>
      </c>
      <c r="H126" s="1" t="s">
        <v>5594</v>
      </c>
      <c r="I126" s="1"/>
      <c r="J126" s="1"/>
      <c r="K126" s="1" t="b">
        <v>0</v>
      </c>
      <c r="L126" s="1" t="b">
        <v>1</v>
      </c>
      <c r="M126" s="1" t="s">
        <v>5548</v>
      </c>
      <c r="N126" s="1" t="b">
        <v>0</v>
      </c>
      <c r="O126" s="1" t="b">
        <v>1</v>
      </c>
      <c r="P126" s="1" t="b">
        <v>0</v>
      </c>
      <c r="Q126" s="1" t="s">
        <v>5539</v>
      </c>
      <c r="R126" s="1" t="s">
        <v>5539</v>
      </c>
      <c r="S126" s="1" t="s">
        <v>5539</v>
      </c>
      <c r="T126" s="1" t="b">
        <v>0</v>
      </c>
      <c r="U126" s="1" t="b">
        <v>0</v>
      </c>
      <c r="V126" s="1" t="b">
        <v>0</v>
      </c>
      <c r="W126" s="1"/>
      <c r="X126" s="10" t="b">
        <v>0</v>
      </c>
      <c r="Y126" s="1" t="b">
        <v>0</v>
      </c>
      <c r="Z126" s="1" t="s">
        <v>5550</v>
      </c>
      <c r="AA126" s="10" t="s">
        <v>4629</v>
      </c>
      <c r="AB126" s="1"/>
      <c r="AC126" s="1" t="s">
        <v>45</v>
      </c>
      <c r="AD126" s="1" t="s">
        <v>1242</v>
      </c>
      <c r="AE126" s="1">
        <v>1362260112</v>
      </c>
      <c r="AF126" s="1" t="s">
        <v>5541</v>
      </c>
      <c r="AG126" s="1" t="s">
        <v>22</v>
      </c>
      <c r="AH126" s="1" t="s">
        <v>5542</v>
      </c>
      <c r="AI126" s="1"/>
      <c r="AJ126" s="1"/>
      <c r="AK126" s="1" t="s">
        <v>5657</v>
      </c>
      <c r="AL126" s="1">
        <v>0</v>
      </c>
    </row>
    <row r="127" spans="1:38" x14ac:dyDescent="0.35">
      <c r="A127" s="1" t="s">
        <v>40</v>
      </c>
      <c r="B127" s="1" t="s">
        <v>1092</v>
      </c>
      <c r="C127" s="1" t="s">
        <v>5658</v>
      </c>
      <c r="D127" s="1" t="s">
        <v>22</v>
      </c>
      <c r="E127" s="1"/>
      <c r="F127" s="1" t="s">
        <v>5633</v>
      </c>
      <c r="G127" s="1" t="s">
        <v>71</v>
      </c>
      <c r="H127" s="1" t="s">
        <v>5544</v>
      </c>
      <c r="I127" s="1"/>
      <c r="J127" s="1"/>
      <c r="K127" s="1" t="b">
        <v>1</v>
      </c>
      <c r="L127" s="1" t="b">
        <v>0</v>
      </c>
      <c r="M127" s="1" t="s">
        <v>5548</v>
      </c>
      <c r="N127" s="1" t="b">
        <v>0</v>
      </c>
      <c r="O127" s="1" t="b">
        <v>1</v>
      </c>
      <c r="P127" s="1" t="b">
        <v>0</v>
      </c>
      <c r="Q127" s="1" t="s">
        <v>5539</v>
      </c>
      <c r="R127" s="1" t="s">
        <v>5539</v>
      </c>
      <c r="S127" s="1" t="s">
        <v>5539</v>
      </c>
      <c r="T127" s="1" t="b">
        <v>0</v>
      </c>
      <c r="U127" s="1" t="b">
        <v>0</v>
      </c>
      <c r="V127" s="1" t="b">
        <v>0</v>
      </c>
      <c r="W127" s="1" t="s">
        <v>5545</v>
      </c>
      <c r="X127" s="10" t="b">
        <v>0</v>
      </c>
      <c r="Y127" s="1" t="b">
        <v>0</v>
      </c>
      <c r="Z127" s="1" t="s">
        <v>5540</v>
      </c>
      <c r="AB127" s="1"/>
      <c r="AC127" s="1" t="s">
        <v>119</v>
      </c>
      <c r="AD127" s="1" t="s">
        <v>119</v>
      </c>
      <c r="AE127" s="1" t="s">
        <v>119</v>
      </c>
      <c r="AF127" s="1" t="s">
        <v>5541</v>
      </c>
      <c r="AG127" s="1" t="s">
        <v>22</v>
      </c>
      <c r="AH127" s="1" t="s">
        <v>5542</v>
      </c>
      <c r="AI127" s="1" t="s">
        <v>86</v>
      </c>
      <c r="AJ127" s="1" t="s">
        <v>5542</v>
      </c>
      <c r="AK127" s="1" t="s">
        <v>5659</v>
      </c>
      <c r="AL127" s="1">
        <v>1</v>
      </c>
    </row>
    <row r="128" spans="1:38" x14ac:dyDescent="0.35">
      <c r="A128" s="1" t="s">
        <v>40</v>
      </c>
      <c r="B128" s="1" t="s">
        <v>3299</v>
      </c>
      <c r="C128" s="1" t="s">
        <v>5660</v>
      </c>
      <c r="D128" s="1" t="s">
        <v>22</v>
      </c>
      <c r="E128" s="1"/>
      <c r="F128" s="1" t="s">
        <v>5633</v>
      </c>
      <c r="G128" s="1" t="s">
        <v>71</v>
      </c>
      <c r="H128" s="1" t="s">
        <v>5544</v>
      </c>
      <c r="I128" s="1"/>
      <c r="J128" s="1"/>
      <c r="K128" s="1" t="b">
        <v>1</v>
      </c>
      <c r="L128" s="1" t="b">
        <v>1</v>
      </c>
      <c r="M128" s="1" t="s">
        <v>5548</v>
      </c>
      <c r="N128" s="1" t="b">
        <v>1</v>
      </c>
      <c r="O128" s="1" t="b">
        <v>1</v>
      </c>
      <c r="P128" s="1" t="b">
        <v>0</v>
      </c>
      <c r="Q128" s="1" t="s">
        <v>5539</v>
      </c>
      <c r="R128" s="1" t="s">
        <v>5539</v>
      </c>
      <c r="S128" s="1" t="s">
        <v>5539</v>
      </c>
      <c r="T128" s="1" t="b">
        <v>0</v>
      </c>
      <c r="U128" s="1" t="b">
        <v>0</v>
      </c>
      <c r="V128" s="1" t="b">
        <v>0</v>
      </c>
      <c r="W128" s="1" t="s">
        <v>5545</v>
      </c>
      <c r="X128" s="10" t="b">
        <v>1</v>
      </c>
      <c r="Y128" s="1" t="b">
        <v>0</v>
      </c>
      <c r="Z128" s="1" t="s">
        <v>5540</v>
      </c>
      <c r="AA128" s="10" t="s">
        <v>4640</v>
      </c>
      <c r="AB128" s="1"/>
      <c r="AC128" s="1" t="s">
        <v>119</v>
      </c>
      <c r="AD128" s="1" t="s">
        <v>119</v>
      </c>
      <c r="AE128" s="1">
        <v>181791218</v>
      </c>
      <c r="AF128" s="1" t="s">
        <v>5541</v>
      </c>
      <c r="AG128" s="1" t="s">
        <v>22</v>
      </c>
      <c r="AH128" s="1" t="s">
        <v>5542</v>
      </c>
      <c r="AI128" s="1" t="s">
        <v>86</v>
      </c>
      <c r="AJ128" s="1" t="s">
        <v>5542</v>
      </c>
      <c r="AK128" s="1" t="s">
        <v>5661</v>
      </c>
      <c r="AL128" s="1">
        <v>1</v>
      </c>
    </row>
    <row r="129" spans="1:38" x14ac:dyDescent="0.35">
      <c r="A129" s="1" t="s">
        <v>40</v>
      </c>
      <c r="B129" s="1" t="s">
        <v>1099</v>
      </c>
      <c r="C129" s="1" t="s">
        <v>5662</v>
      </c>
      <c r="D129" s="1" t="s">
        <v>22</v>
      </c>
      <c r="E129" s="1"/>
      <c r="F129" s="1" t="s">
        <v>638</v>
      </c>
      <c r="G129" s="1" t="s">
        <v>71</v>
      </c>
      <c r="H129" s="1" t="s">
        <v>5544</v>
      </c>
      <c r="I129" s="1"/>
      <c r="J129" s="1"/>
      <c r="K129" s="1" t="b">
        <v>1</v>
      </c>
      <c r="L129" s="1" t="b">
        <v>0</v>
      </c>
      <c r="M129" s="1" t="s">
        <v>5548</v>
      </c>
      <c r="N129" s="1" t="b">
        <v>0</v>
      </c>
      <c r="O129" s="1" t="b">
        <v>1</v>
      </c>
      <c r="P129" s="1" t="b">
        <v>0</v>
      </c>
      <c r="Q129" s="1" t="s">
        <v>5539</v>
      </c>
      <c r="R129" s="1" t="s">
        <v>5539</v>
      </c>
      <c r="S129" s="1" t="s">
        <v>5539</v>
      </c>
      <c r="T129" s="1" t="b">
        <v>0</v>
      </c>
      <c r="U129" s="1" t="b">
        <v>0</v>
      </c>
      <c r="V129" s="1" t="b">
        <v>0</v>
      </c>
      <c r="W129" s="1" t="s">
        <v>5545</v>
      </c>
      <c r="X129" s="10" t="b">
        <v>0</v>
      </c>
      <c r="Y129" s="1" t="b">
        <v>0</v>
      </c>
      <c r="Z129" s="1" t="s">
        <v>5550</v>
      </c>
      <c r="AA129" s="10" t="s">
        <v>4088</v>
      </c>
      <c r="AB129" s="1" t="s">
        <v>5663</v>
      </c>
      <c r="AC129" s="1" t="s">
        <v>693</v>
      </c>
      <c r="AD129" s="1" t="s">
        <v>3715</v>
      </c>
      <c r="AE129" s="1" t="s">
        <v>5664</v>
      </c>
      <c r="AF129" s="1" t="s">
        <v>5541</v>
      </c>
      <c r="AG129" s="1" t="s">
        <v>22</v>
      </c>
      <c r="AH129" s="1" t="s">
        <v>5542</v>
      </c>
      <c r="AI129" s="1"/>
      <c r="AJ129" s="1"/>
      <c r="AK129" s="1" t="s">
        <v>5665</v>
      </c>
      <c r="AL129" s="1">
        <v>1</v>
      </c>
    </row>
    <row r="130" spans="1:38" x14ac:dyDescent="0.35">
      <c r="A130" s="1" t="s">
        <v>40</v>
      </c>
      <c r="B130" s="1" t="s">
        <v>1099</v>
      </c>
      <c r="C130" s="1" t="s">
        <v>5662</v>
      </c>
      <c r="D130" s="1" t="s">
        <v>22</v>
      </c>
      <c r="E130" s="1"/>
      <c r="F130" s="1" t="s">
        <v>638</v>
      </c>
      <c r="G130" s="1" t="s">
        <v>71</v>
      </c>
      <c r="H130" s="1" t="s">
        <v>5544</v>
      </c>
      <c r="I130" s="1"/>
      <c r="J130" s="1"/>
      <c r="K130" s="1" t="b">
        <v>1</v>
      </c>
      <c r="L130" s="1" t="b">
        <v>0</v>
      </c>
      <c r="M130" s="1" t="s">
        <v>5548</v>
      </c>
      <c r="N130" s="1" t="b">
        <v>0</v>
      </c>
      <c r="O130" s="1" t="b">
        <v>1</v>
      </c>
      <c r="P130" s="1" t="b">
        <v>0</v>
      </c>
      <c r="Q130" s="1" t="s">
        <v>5539</v>
      </c>
      <c r="R130" s="1" t="s">
        <v>5539</v>
      </c>
      <c r="S130" s="1" t="s">
        <v>5539</v>
      </c>
      <c r="T130" s="1" t="b">
        <v>0</v>
      </c>
      <c r="U130" s="1" t="b">
        <v>0</v>
      </c>
      <c r="V130" s="1" t="b">
        <v>0</v>
      </c>
      <c r="W130" s="1" t="s">
        <v>5545</v>
      </c>
      <c r="X130" s="10" t="b">
        <v>0</v>
      </c>
      <c r="Y130" s="1" t="b">
        <v>0</v>
      </c>
      <c r="Z130" s="1" t="s">
        <v>5550</v>
      </c>
      <c r="AA130" s="10" t="s">
        <v>4088</v>
      </c>
      <c r="AB130" s="1" t="s">
        <v>5663</v>
      </c>
      <c r="AC130" s="1" t="s">
        <v>693</v>
      </c>
      <c r="AD130" s="1" t="s">
        <v>694</v>
      </c>
      <c r="AE130" s="1" t="s">
        <v>5664</v>
      </c>
      <c r="AF130" s="1" t="s">
        <v>5541</v>
      </c>
      <c r="AG130" s="1" t="s">
        <v>22</v>
      </c>
      <c r="AH130" s="1" t="s">
        <v>5542</v>
      </c>
      <c r="AI130" s="1"/>
      <c r="AJ130" s="1"/>
      <c r="AK130" s="1" t="s">
        <v>5665</v>
      </c>
      <c r="AL130" s="1">
        <v>0</v>
      </c>
    </row>
    <row r="131" spans="1:38" x14ac:dyDescent="0.35">
      <c r="A131" s="1" t="s">
        <v>40</v>
      </c>
      <c r="B131" s="1" t="s">
        <v>1099</v>
      </c>
      <c r="C131" s="1" t="s">
        <v>5662</v>
      </c>
      <c r="D131" s="1" t="s">
        <v>22</v>
      </c>
      <c r="E131" s="1"/>
      <c r="F131" s="1" t="s">
        <v>638</v>
      </c>
      <c r="G131" s="1" t="s">
        <v>71</v>
      </c>
      <c r="H131" s="1" t="s">
        <v>5544</v>
      </c>
      <c r="I131" s="1"/>
      <c r="J131" s="1"/>
      <c r="K131" s="1" t="b">
        <v>1</v>
      </c>
      <c r="L131" s="1" t="b">
        <v>0</v>
      </c>
      <c r="M131" s="1" t="s">
        <v>5548</v>
      </c>
      <c r="N131" s="1" t="b">
        <v>0</v>
      </c>
      <c r="O131" s="1" t="b">
        <v>1</v>
      </c>
      <c r="P131" s="1" t="b">
        <v>0</v>
      </c>
      <c r="Q131" s="1" t="s">
        <v>5539</v>
      </c>
      <c r="R131" s="1" t="s">
        <v>5539</v>
      </c>
      <c r="S131" s="1" t="s">
        <v>5539</v>
      </c>
      <c r="T131" s="1" t="b">
        <v>0</v>
      </c>
      <c r="U131" s="1" t="b">
        <v>0</v>
      </c>
      <c r="V131" s="1" t="b">
        <v>0</v>
      </c>
      <c r="W131" s="1" t="s">
        <v>5545</v>
      </c>
      <c r="X131" s="10" t="b">
        <v>0</v>
      </c>
      <c r="Y131" s="1" t="b">
        <v>0</v>
      </c>
      <c r="Z131" s="1" t="s">
        <v>5550</v>
      </c>
      <c r="AA131" s="10" t="s">
        <v>4088</v>
      </c>
      <c r="AB131" s="1" t="s">
        <v>5663</v>
      </c>
      <c r="AC131" s="1" t="s">
        <v>45</v>
      </c>
      <c r="AD131" s="1" t="s">
        <v>1242</v>
      </c>
      <c r="AE131" s="1" t="s">
        <v>5664</v>
      </c>
      <c r="AF131" s="1" t="s">
        <v>5541</v>
      </c>
      <c r="AG131" s="1" t="s">
        <v>22</v>
      </c>
      <c r="AH131" s="1" t="s">
        <v>5542</v>
      </c>
      <c r="AI131" s="1"/>
      <c r="AJ131" s="1"/>
      <c r="AK131" s="1" t="s">
        <v>5665</v>
      </c>
      <c r="AL131" s="1">
        <v>0</v>
      </c>
    </row>
    <row r="132" spans="1:38" x14ac:dyDescent="0.35">
      <c r="A132" s="1" t="s">
        <v>40</v>
      </c>
      <c r="B132" s="1" t="s">
        <v>1099</v>
      </c>
      <c r="C132" s="1" t="s">
        <v>5662</v>
      </c>
      <c r="D132" s="1" t="s">
        <v>22</v>
      </c>
      <c r="E132" s="1"/>
      <c r="F132" s="1" t="s">
        <v>638</v>
      </c>
      <c r="G132" s="1" t="s">
        <v>71</v>
      </c>
      <c r="H132" s="1" t="s">
        <v>5544</v>
      </c>
      <c r="I132" s="1"/>
      <c r="J132" s="1"/>
      <c r="K132" s="1" t="b">
        <v>1</v>
      </c>
      <c r="L132" s="1" t="b">
        <v>0</v>
      </c>
      <c r="M132" s="1" t="s">
        <v>5548</v>
      </c>
      <c r="N132" s="1" t="b">
        <v>0</v>
      </c>
      <c r="O132" s="1" t="b">
        <v>1</v>
      </c>
      <c r="P132" s="1" t="b">
        <v>0</v>
      </c>
      <c r="Q132" s="1" t="s">
        <v>5539</v>
      </c>
      <c r="R132" s="1" t="s">
        <v>5539</v>
      </c>
      <c r="S132" s="1" t="s">
        <v>5539</v>
      </c>
      <c r="T132" s="1" t="b">
        <v>0</v>
      </c>
      <c r="U132" s="1" t="b">
        <v>0</v>
      </c>
      <c r="V132" s="1" t="b">
        <v>0</v>
      </c>
      <c r="W132" s="1" t="s">
        <v>5545</v>
      </c>
      <c r="X132" s="10" t="b">
        <v>0</v>
      </c>
      <c r="Y132" s="1" t="b">
        <v>0</v>
      </c>
      <c r="Z132" s="1" t="s">
        <v>5550</v>
      </c>
      <c r="AA132" s="10" t="s">
        <v>4088</v>
      </c>
      <c r="AB132" s="1" t="s">
        <v>5663</v>
      </c>
      <c r="AC132" s="1" t="s">
        <v>45</v>
      </c>
      <c r="AD132" s="1" t="s">
        <v>1103</v>
      </c>
      <c r="AE132" s="1" t="s">
        <v>5664</v>
      </c>
      <c r="AF132" s="1" t="s">
        <v>5541</v>
      </c>
      <c r="AG132" s="1" t="s">
        <v>22</v>
      </c>
      <c r="AH132" s="1" t="s">
        <v>5542</v>
      </c>
      <c r="AI132" s="1"/>
      <c r="AJ132" s="1"/>
      <c r="AK132" s="1" t="s">
        <v>5665</v>
      </c>
      <c r="AL132" s="1">
        <v>0</v>
      </c>
    </row>
    <row r="133" spans="1:38" x14ac:dyDescent="0.35">
      <c r="A133" s="1" t="s">
        <v>40</v>
      </c>
      <c r="B133" s="1" t="s">
        <v>1099</v>
      </c>
      <c r="C133" s="1" t="s">
        <v>5666</v>
      </c>
      <c r="D133" s="1" t="s">
        <v>22</v>
      </c>
      <c r="E133" s="1"/>
      <c r="F133" s="1" t="s">
        <v>638</v>
      </c>
      <c r="G133" s="1" t="s">
        <v>71</v>
      </c>
      <c r="H133" s="1" t="s">
        <v>5544</v>
      </c>
      <c r="I133" s="1"/>
      <c r="J133" s="1"/>
      <c r="K133" s="1" t="b">
        <v>1</v>
      </c>
      <c r="L133" s="1" t="b">
        <v>0</v>
      </c>
      <c r="M133" s="1" t="s">
        <v>5548</v>
      </c>
      <c r="N133" s="1" t="b">
        <v>0</v>
      </c>
      <c r="O133" s="1" t="b">
        <v>1</v>
      </c>
      <c r="P133" s="1" t="b">
        <v>0</v>
      </c>
      <c r="Q133" s="1" t="s">
        <v>5539</v>
      </c>
      <c r="R133" s="1" t="s">
        <v>5539</v>
      </c>
      <c r="S133" s="1" t="s">
        <v>5539</v>
      </c>
      <c r="T133" s="1" t="b">
        <v>1</v>
      </c>
      <c r="U133" s="1" t="b">
        <v>0</v>
      </c>
      <c r="V133" s="1" t="b">
        <v>0</v>
      </c>
      <c r="W133" s="1" t="s">
        <v>5545</v>
      </c>
      <c r="X133" s="10" t="b">
        <v>0</v>
      </c>
      <c r="Y133" s="1" t="b">
        <v>0</v>
      </c>
      <c r="Z133" s="1" t="s">
        <v>5550</v>
      </c>
      <c r="AA133" s="10" t="s">
        <v>4680</v>
      </c>
      <c r="AB133" s="1"/>
      <c r="AC133" s="1" t="s">
        <v>693</v>
      </c>
      <c r="AD133" s="1" t="s">
        <v>694</v>
      </c>
      <c r="AE133" s="1">
        <v>1362260112</v>
      </c>
      <c r="AF133" s="1" t="s">
        <v>5541</v>
      </c>
      <c r="AG133" s="1" t="s">
        <v>22</v>
      </c>
      <c r="AH133" s="1" t="s">
        <v>5542</v>
      </c>
      <c r="AI133" s="1"/>
      <c r="AJ133" s="1"/>
      <c r="AK133" s="1" t="s">
        <v>5667</v>
      </c>
      <c r="AL133" s="1">
        <v>1</v>
      </c>
    </row>
    <row r="134" spans="1:38" x14ac:dyDescent="0.35">
      <c r="A134" s="1" t="s">
        <v>40</v>
      </c>
      <c r="B134" s="1" t="s">
        <v>1099</v>
      </c>
      <c r="C134" s="1" t="s">
        <v>5666</v>
      </c>
      <c r="D134" s="1" t="s">
        <v>22</v>
      </c>
      <c r="E134" s="1"/>
      <c r="F134" s="1" t="s">
        <v>638</v>
      </c>
      <c r="G134" s="1" t="s">
        <v>71</v>
      </c>
      <c r="H134" s="1" t="s">
        <v>5544</v>
      </c>
      <c r="I134" s="1"/>
      <c r="J134" s="1"/>
      <c r="K134" s="1" t="b">
        <v>1</v>
      </c>
      <c r="L134" s="1" t="b">
        <v>0</v>
      </c>
      <c r="M134" s="1" t="s">
        <v>5548</v>
      </c>
      <c r="N134" s="1" t="b">
        <v>0</v>
      </c>
      <c r="O134" s="1" t="b">
        <v>1</v>
      </c>
      <c r="P134" s="1" t="b">
        <v>0</v>
      </c>
      <c r="Q134" s="1" t="s">
        <v>5539</v>
      </c>
      <c r="R134" s="1" t="s">
        <v>5539</v>
      </c>
      <c r="S134" s="1" t="s">
        <v>5539</v>
      </c>
      <c r="T134" s="1" t="b">
        <v>1</v>
      </c>
      <c r="U134" s="1" t="b">
        <v>0</v>
      </c>
      <c r="V134" s="1" t="b">
        <v>0</v>
      </c>
      <c r="W134" s="1" t="s">
        <v>5545</v>
      </c>
      <c r="X134" s="10" t="b">
        <v>0</v>
      </c>
      <c r="Y134" s="1" t="b">
        <v>0</v>
      </c>
      <c r="Z134" s="1" t="s">
        <v>5550</v>
      </c>
      <c r="AA134" s="10" t="s">
        <v>4680</v>
      </c>
      <c r="AB134" s="1"/>
      <c r="AC134" s="1" t="s">
        <v>45</v>
      </c>
      <c r="AD134" s="1" t="s">
        <v>1103</v>
      </c>
      <c r="AE134" s="1">
        <v>1362260112</v>
      </c>
      <c r="AF134" s="1" t="s">
        <v>5541</v>
      </c>
      <c r="AG134" s="1" t="s">
        <v>22</v>
      </c>
      <c r="AH134" s="1" t="s">
        <v>5542</v>
      </c>
      <c r="AI134" s="1"/>
      <c r="AJ134" s="1"/>
      <c r="AK134" s="1" t="s">
        <v>5667</v>
      </c>
      <c r="AL134" s="1">
        <v>0</v>
      </c>
    </row>
    <row r="135" spans="1:38" x14ac:dyDescent="0.35">
      <c r="A135" s="1" t="s">
        <v>40</v>
      </c>
      <c r="B135" s="1" t="s">
        <v>1099</v>
      </c>
      <c r="C135" s="1" t="s">
        <v>5668</v>
      </c>
      <c r="D135" s="1" t="s">
        <v>22</v>
      </c>
      <c r="E135" s="1"/>
      <c r="F135" s="1" t="s">
        <v>5633</v>
      </c>
      <c r="G135" s="1" t="s">
        <v>71</v>
      </c>
      <c r="H135" s="1" t="s">
        <v>5544</v>
      </c>
      <c r="I135" s="1"/>
      <c r="J135" s="1"/>
      <c r="K135" s="1" t="b">
        <v>1</v>
      </c>
      <c r="L135" s="1" t="b">
        <v>0</v>
      </c>
      <c r="M135" s="1" t="s">
        <v>5548</v>
      </c>
      <c r="N135" s="1" t="b">
        <v>0</v>
      </c>
      <c r="O135" s="1" t="b">
        <v>1</v>
      </c>
      <c r="P135" s="1" t="b">
        <v>0</v>
      </c>
      <c r="Q135" s="1" t="s">
        <v>5539</v>
      </c>
      <c r="R135" s="1" t="s">
        <v>5539</v>
      </c>
      <c r="S135" s="1" t="s">
        <v>5539</v>
      </c>
      <c r="T135" s="1" t="b">
        <v>1</v>
      </c>
      <c r="U135" s="1" t="b">
        <v>0</v>
      </c>
      <c r="V135" s="1" t="b">
        <v>0</v>
      </c>
      <c r="W135" s="1" t="s">
        <v>5545</v>
      </c>
      <c r="X135" s="10" t="b">
        <v>0</v>
      </c>
      <c r="Y135" s="1" t="b">
        <v>0</v>
      </c>
      <c r="Z135" s="1" t="s">
        <v>5550</v>
      </c>
      <c r="AA135" s="10" t="s">
        <v>4684</v>
      </c>
      <c r="AB135" s="1"/>
      <c r="AC135" s="1" t="s">
        <v>693</v>
      </c>
      <c r="AD135" s="1" t="s">
        <v>694</v>
      </c>
      <c r="AE135" s="1" t="s">
        <v>5669</v>
      </c>
      <c r="AF135" s="1" t="s">
        <v>5541</v>
      </c>
      <c r="AG135" s="1" t="s">
        <v>22</v>
      </c>
      <c r="AH135" s="1" t="s">
        <v>5542</v>
      </c>
      <c r="AI135" s="1" t="s">
        <v>86</v>
      </c>
      <c r="AJ135" s="1" t="s">
        <v>5542</v>
      </c>
      <c r="AK135" s="1" t="s">
        <v>5670</v>
      </c>
      <c r="AL135" s="1">
        <v>1</v>
      </c>
    </row>
    <row r="136" spans="1:38" x14ac:dyDescent="0.35">
      <c r="A136" s="1" t="s">
        <v>40</v>
      </c>
      <c r="B136" s="1" t="s">
        <v>1099</v>
      </c>
      <c r="C136" s="1" t="s">
        <v>5668</v>
      </c>
      <c r="D136" s="1" t="s">
        <v>22</v>
      </c>
      <c r="E136" s="1"/>
      <c r="F136" s="1" t="s">
        <v>5633</v>
      </c>
      <c r="G136" s="1" t="s">
        <v>71</v>
      </c>
      <c r="H136" s="1" t="s">
        <v>5544</v>
      </c>
      <c r="I136" s="1"/>
      <c r="J136" s="1"/>
      <c r="K136" s="1" t="b">
        <v>1</v>
      </c>
      <c r="L136" s="1" t="b">
        <v>0</v>
      </c>
      <c r="M136" s="1" t="s">
        <v>5548</v>
      </c>
      <c r="N136" s="1" t="b">
        <v>0</v>
      </c>
      <c r="O136" s="1" t="b">
        <v>1</v>
      </c>
      <c r="P136" s="1" t="b">
        <v>0</v>
      </c>
      <c r="Q136" s="1" t="s">
        <v>5539</v>
      </c>
      <c r="R136" s="1" t="s">
        <v>5539</v>
      </c>
      <c r="S136" s="1" t="s">
        <v>5539</v>
      </c>
      <c r="T136" s="1" t="b">
        <v>1</v>
      </c>
      <c r="U136" s="1" t="b">
        <v>0</v>
      </c>
      <c r="V136" s="1" t="b">
        <v>0</v>
      </c>
      <c r="W136" s="1" t="s">
        <v>5545</v>
      </c>
      <c r="X136" s="10" t="b">
        <v>0</v>
      </c>
      <c r="Y136" s="1" t="b">
        <v>0</v>
      </c>
      <c r="Z136" s="1" t="s">
        <v>5550</v>
      </c>
      <c r="AA136" s="10" t="s">
        <v>4684</v>
      </c>
      <c r="AB136" s="1"/>
      <c r="AC136" s="1" t="s">
        <v>45</v>
      </c>
      <c r="AD136" s="1" t="s">
        <v>1103</v>
      </c>
      <c r="AE136" s="1" t="s">
        <v>5669</v>
      </c>
      <c r="AF136" s="1" t="s">
        <v>5541</v>
      </c>
      <c r="AG136" s="1" t="s">
        <v>22</v>
      </c>
      <c r="AH136" s="1" t="s">
        <v>5542</v>
      </c>
      <c r="AI136" s="1" t="s">
        <v>86</v>
      </c>
      <c r="AJ136" s="1" t="s">
        <v>5542</v>
      </c>
      <c r="AK136" s="1" t="s">
        <v>5670</v>
      </c>
      <c r="AL136" s="1">
        <v>0</v>
      </c>
    </row>
    <row r="137" spans="1:38" x14ac:dyDescent="0.35">
      <c r="A137" s="1" t="s">
        <v>40</v>
      </c>
      <c r="B137" s="1" t="s">
        <v>1099</v>
      </c>
      <c r="C137" s="1" t="s">
        <v>5671</v>
      </c>
      <c r="D137" s="1" t="s">
        <v>22</v>
      </c>
      <c r="E137" s="1"/>
      <c r="F137" s="1" t="s">
        <v>638</v>
      </c>
      <c r="G137" s="1" t="s">
        <v>71</v>
      </c>
      <c r="H137" s="1" t="s">
        <v>4935</v>
      </c>
      <c r="I137" s="1"/>
      <c r="J137" s="1"/>
      <c r="K137" s="1" t="b">
        <v>1</v>
      </c>
      <c r="L137" s="1" t="b">
        <v>0</v>
      </c>
      <c r="M137" s="1" t="s">
        <v>5548</v>
      </c>
      <c r="N137" s="1" t="b">
        <v>0</v>
      </c>
      <c r="O137" s="1" t="b">
        <v>0</v>
      </c>
      <c r="P137" s="1" t="b">
        <v>0</v>
      </c>
      <c r="Q137" s="1" t="s">
        <v>5539</v>
      </c>
      <c r="R137" s="1" t="s">
        <v>5539</v>
      </c>
      <c r="S137" s="1" t="s">
        <v>5539</v>
      </c>
      <c r="T137" s="1" t="b">
        <v>0</v>
      </c>
      <c r="U137" s="1" t="b">
        <v>0</v>
      </c>
      <c r="V137" s="1" t="b">
        <v>0</v>
      </c>
      <c r="W137" s="1"/>
      <c r="X137" s="10" t="b">
        <v>0</v>
      </c>
      <c r="Y137" s="1" t="b">
        <v>0</v>
      </c>
      <c r="Z137" s="1" t="s">
        <v>5540</v>
      </c>
      <c r="AB137" s="1"/>
      <c r="AC137" s="1" t="s">
        <v>119</v>
      </c>
      <c r="AD137" s="1" t="s">
        <v>119</v>
      </c>
      <c r="AE137" s="1" t="s">
        <v>119</v>
      </c>
      <c r="AF137" s="1" t="s">
        <v>5541</v>
      </c>
      <c r="AG137" s="1" t="s">
        <v>22</v>
      </c>
      <c r="AH137" s="1" t="s">
        <v>5542</v>
      </c>
      <c r="AI137" s="1"/>
      <c r="AJ137" s="1"/>
      <c r="AK137" s="1" t="s">
        <v>3409</v>
      </c>
      <c r="AL137" s="1">
        <v>1</v>
      </c>
    </row>
    <row r="138" spans="1:38" x14ac:dyDescent="0.35">
      <c r="A138" s="1" t="s">
        <v>40</v>
      </c>
      <c r="B138" s="1" t="s">
        <v>50</v>
      </c>
      <c r="C138" s="1" t="s">
        <v>5672</v>
      </c>
      <c r="D138" s="1" t="s">
        <v>22</v>
      </c>
      <c r="E138" s="1"/>
      <c r="F138" s="1" t="s">
        <v>638</v>
      </c>
      <c r="G138" s="1" t="s">
        <v>71</v>
      </c>
      <c r="H138" s="1" t="s">
        <v>5544</v>
      </c>
      <c r="I138" s="1"/>
      <c r="J138" s="1"/>
      <c r="K138" s="1" t="b">
        <v>1</v>
      </c>
      <c r="L138" s="1" t="b">
        <v>0</v>
      </c>
      <c r="M138" s="1" t="s">
        <v>5548</v>
      </c>
      <c r="N138" s="1" t="b">
        <v>0</v>
      </c>
      <c r="O138" s="1" t="b">
        <v>1</v>
      </c>
      <c r="P138" s="1" t="b">
        <v>0</v>
      </c>
      <c r="Q138" s="1" t="s">
        <v>5539</v>
      </c>
      <c r="R138" s="1" t="s">
        <v>5539</v>
      </c>
      <c r="S138" s="1" t="s">
        <v>5539</v>
      </c>
      <c r="T138" s="1" t="b">
        <v>0</v>
      </c>
      <c r="U138" s="1" t="b">
        <v>0</v>
      </c>
      <c r="V138" s="1" t="b">
        <v>0</v>
      </c>
      <c r="W138" s="1" t="s">
        <v>5545</v>
      </c>
      <c r="X138" s="10" t="b">
        <v>0</v>
      </c>
      <c r="Y138" s="1" t="b">
        <v>0</v>
      </c>
      <c r="Z138" s="1" t="s">
        <v>5540</v>
      </c>
      <c r="AB138" s="1"/>
      <c r="AC138" s="1" t="s">
        <v>119</v>
      </c>
      <c r="AD138" s="1" t="s">
        <v>119</v>
      </c>
      <c r="AE138" s="1" t="s">
        <v>119</v>
      </c>
      <c r="AF138" s="1" t="s">
        <v>5541</v>
      </c>
      <c r="AG138" s="1" t="s">
        <v>22</v>
      </c>
      <c r="AH138" s="1" t="s">
        <v>5542</v>
      </c>
      <c r="AI138" s="1"/>
      <c r="AJ138" s="1"/>
      <c r="AK138" s="1" t="s">
        <v>5673</v>
      </c>
      <c r="AL138" s="1">
        <v>1</v>
      </c>
    </row>
    <row r="139" spans="1:38" x14ac:dyDescent="0.35">
      <c r="A139" s="1" t="s">
        <v>40</v>
      </c>
      <c r="B139" s="1" t="s">
        <v>52</v>
      </c>
      <c r="C139" s="1" t="s">
        <v>53</v>
      </c>
      <c r="D139" s="1" t="s">
        <v>22</v>
      </c>
      <c r="E139" s="1"/>
      <c r="F139" s="1" t="s">
        <v>26</v>
      </c>
      <c r="G139" s="1" t="s">
        <v>71</v>
      </c>
      <c r="H139" s="1" t="s">
        <v>5544</v>
      </c>
      <c r="I139" s="1"/>
      <c r="J139" s="1"/>
      <c r="K139" s="1" t="b">
        <v>1</v>
      </c>
      <c r="L139" s="1" t="b">
        <v>0</v>
      </c>
      <c r="M139" s="1" t="s">
        <v>5548</v>
      </c>
      <c r="N139" s="1" t="b">
        <v>0</v>
      </c>
      <c r="O139" s="1" t="b">
        <v>0</v>
      </c>
      <c r="P139" s="1" t="b">
        <v>0</v>
      </c>
      <c r="Q139" s="1" t="s">
        <v>5539</v>
      </c>
      <c r="R139" s="1" t="s">
        <v>5539</v>
      </c>
      <c r="S139" s="1" t="s">
        <v>5539</v>
      </c>
      <c r="T139" s="1" t="b">
        <v>1</v>
      </c>
      <c r="U139" s="1" t="b">
        <v>0</v>
      </c>
      <c r="V139" s="1" t="b">
        <v>0</v>
      </c>
      <c r="W139" s="1" t="s">
        <v>5545</v>
      </c>
      <c r="X139" s="10" t="b">
        <v>0</v>
      </c>
      <c r="Y139" s="1" t="b">
        <v>0</v>
      </c>
      <c r="Z139" s="1" t="s">
        <v>5540</v>
      </c>
      <c r="AB139" s="1"/>
      <c r="AC139" s="1" t="s">
        <v>119</v>
      </c>
      <c r="AD139" s="1" t="s">
        <v>119</v>
      </c>
      <c r="AE139" s="1" t="s">
        <v>119</v>
      </c>
      <c r="AF139" s="1" t="s">
        <v>5541</v>
      </c>
      <c r="AG139" s="1" t="s">
        <v>22</v>
      </c>
      <c r="AH139" s="1" t="s">
        <v>5542</v>
      </c>
      <c r="AI139" s="1" t="s">
        <v>86</v>
      </c>
      <c r="AJ139" s="1" t="s">
        <v>5542</v>
      </c>
      <c r="AK139" s="1" t="s">
        <v>5674</v>
      </c>
      <c r="AL139" s="1">
        <v>1</v>
      </c>
    </row>
    <row r="140" spans="1:38" x14ac:dyDescent="0.35">
      <c r="A140" s="1" t="s">
        <v>40</v>
      </c>
      <c r="B140" s="1" t="s">
        <v>1332</v>
      </c>
      <c r="C140" s="1" t="s">
        <v>5675</v>
      </c>
      <c r="D140" s="1" t="s">
        <v>22</v>
      </c>
      <c r="E140" s="1"/>
      <c r="F140" s="1" t="s">
        <v>5633</v>
      </c>
      <c r="G140" s="1" t="s">
        <v>71</v>
      </c>
      <c r="H140" s="1" t="s">
        <v>5544</v>
      </c>
      <c r="I140" s="1"/>
      <c r="J140" s="1"/>
      <c r="K140" s="1" t="b">
        <v>1</v>
      </c>
      <c r="L140" s="1" t="b">
        <v>1</v>
      </c>
      <c r="M140" s="1" t="s">
        <v>5548</v>
      </c>
      <c r="N140" s="1" t="b">
        <v>0</v>
      </c>
      <c r="O140" s="1" t="b">
        <v>1</v>
      </c>
      <c r="P140" s="1" t="b">
        <v>0</v>
      </c>
      <c r="Q140" s="1" t="s">
        <v>5539</v>
      </c>
      <c r="R140" s="1" t="s">
        <v>5539</v>
      </c>
      <c r="S140" s="1" t="s">
        <v>5539</v>
      </c>
      <c r="T140" s="1" t="b">
        <v>0</v>
      </c>
      <c r="U140" s="1" t="b">
        <v>0</v>
      </c>
      <c r="V140" s="1" t="b">
        <v>0</v>
      </c>
      <c r="W140" s="1" t="s">
        <v>5545</v>
      </c>
      <c r="X140" s="10" t="b">
        <v>1</v>
      </c>
      <c r="Y140" s="1" t="b">
        <v>0</v>
      </c>
      <c r="Z140" s="1" t="s">
        <v>5540</v>
      </c>
      <c r="AB140" s="1"/>
      <c r="AC140" s="1" t="s">
        <v>119</v>
      </c>
      <c r="AD140" s="1" t="s">
        <v>119</v>
      </c>
      <c r="AE140" s="1" t="s">
        <v>119</v>
      </c>
      <c r="AF140" s="1" t="s">
        <v>5541</v>
      </c>
      <c r="AG140" s="1" t="s">
        <v>22</v>
      </c>
      <c r="AH140" s="1" t="s">
        <v>5542</v>
      </c>
      <c r="AI140" s="1" t="s">
        <v>86</v>
      </c>
      <c r="AJ140" s="1" t="s">
        <v>5542</v>
      </c>
      <c r="AK140" s="1" t="s">
        <v>5676</v>
      </c>
      <c r="AL140" s="1">
        <v>1</v>
      </c>
    </row>
    <row r="141" spans="1:38" x14ac:dyDescent="0.35">
      <c r="A141" s="1" t="s">
        <v>40</v>
      </c>
      <c r="B141" s="1" t="s">
        <v>1187</v>
      </c>
      <c r="C141" s="1" t="s">
        <v>5677</v>
      </c>
      <c r="D141" s="1" t="s">
        <v>22</v>
      </c>
      <c r="E141" s="1"/>
      <c r="F141" s="1" t="s">
        <v>5633</v>
      </c>
      <c r="G141" s="1" t="s">
        <v>71</v>
      </c>
      <c r="H141" s="1" t="s">
        <v>5544</v>
      </c>
      <c r="I141" s="1"/>
      <c r="J141" s="1"/>
      <c r="K141" s="1" t="b">
        <v>1</v>
      </c>
      <c r="L141" s="1" t="b">
        <v>1</v>
      </c>
      <c r="M141" s="1" t="s">
        <v>5548</v>
      </c>
      <c r="N141" s="1" t="b">
        <v>0</v>
      </c>
      <c r="O141" s="1" t="b">
        <v>1</v>
      </c>
      <c r="P141" s="1" t="b">
        <v>0</v>
      </c>
      <c r="Q141" s="1" t="s">
        <v>5539</v>
      </c>
      <c r="R141" s="1" t="s">
        <v>5539</v>
      </c>
      <c r="S141" s="1" t="s">
        <v>5539</v>
      </c>
      <c r="T141" s="1" t="b">
        <v>0</v>
      </c>
      <c r="U141" s="1" t="b">
        <v>0</v>
      </c>
      <c r="V141" s="1" t="b">
        <v>0</v>
      </c>
      <c r="W141" s="1" t="s">
        <v>5545</v>
      </c>
      <c r="X141" s="10" t="b">
        <v>1</v>
      </c>
      <c r="Y141" s="1" t="b">
        <v>0</v>
      </c>
      <c r="Z141" s="1" t="s">
        <v>5550</v>
      </c>
      <c r="AA141" s="10" t="s">
        <v>4749</v>
      </c>
      <c r="AB141" s="1"/>
      <c r="AC141" s="1" t="s">
        <v>45</v>
      </c>
      <c r="AD141" s="1" t="s">
        <v>1217</v>
      </c>
      <c r="AE141" s="1">
        <v>1362260103</v>
      </c>
      <c r="AF141" s="1" t="s">
        <v>5541</v>
      </c>
      <c r="AG141" s="1" t="s">
        <v>22</v>
      </c>
      <c r="AH141" s="1" t="s">
        <v>5542</v>
      </c>
      <c r="AI141" s="1" t="s">
        <v>86</v>
      </c>
      <c r="AJ141" s="1" t="s">
        <v>5542</v>
      </c>
      <c r="AK141" s="1" t="s">
        <v>5678</v>
      </c>
      <c r="AL141" s="1">
        <v>1</v>
      </c>
    </row>
    <row r="142" spans="1:38" x14ac:dyDescent="0.35">
      <c r="A142" s="1" t="s">
        <v>40</v>
      </c>
      <c r="B142" s="1" t="s">
        <v>1187</v>
      </c>
      <c r="C142" s="1" t="s">
        <v>5677</v>
      </c>
      <c r="D142" s="1" t="s">
        <v>22</v>
      </c>
      <c r="E142" s="1"/>
      <c r="F142" s="1" t="s">
        <v>5633</v>
      </c>
      <c r="G142" s="1" t="s">
        <v>71</v>
      </c>
      <c r="H142" s="1" t="s">
        <v>5544</v>
      </c>
      <c r="I142" s="1"/>
      <c r="J142" s="1"/>
      <c r="K142" s="1" t="b">
        <v>1</v>
      </c>
      <c r="L142" s="1" t="b">
        <v>1</v>
      </c>
      <c r="M142" s="1" t="s">
        <v>5548</v>
      </c>
      <c r="N142" s="1" t="b">
        <v>0</v>
      </c>
      <c r="O142" s="1" t="b">
        <v>1</v>
      </c>
      <c r="P142" s="1" t="b">
        <v>0</v>
      </c>
      <c r="Q142" s="1" t="s">
        <v>5539</v>
      </c>
      <c r="R142" s="1" t="s">
        <v>5539</v>
      </c>
      <c r="S142" s="1" t="s">
        <v>5539</v>
      </c>
      <c r="T142" s="1" t="b">
        <v>0</v>
      </c>
      <c r="U142" s="1" t="b">
        <v>0</v>
      </c>
      <c r="V142" s="1" t="b">
        <v>0</v>
      </c>
      <c r="W142" s="1" t="s">
        <v>5545</v>
      </c>
      <c r="X142" s="10" t="b">
        <v>1</v>
      </c>
      <c r="Y142" s="1" t="b">
        <v>0</v>
      </c>
      <c r="Z142" s="1" t="s">
        <v>5550</v>
      </c>
      <c r="AA142" s="10" t="s">
        <v>4749</v>
      </c>
      <c r="AB142" s="1"/>
      <c r="AC142" s="1" t="s">
        <v>45</v>
      </c>
      <c r="AD142" s="1" t="s">
        <v>1191</v>
      </c>
      <c r="AE142" s="1">
        <v>1362260103</v>
      </c>
      <c r="AF142" s="1" t="s">
        <v>5541</v>
      </c>
      <c r="AG142" s="1" t="s">
        <v>22</v>
      </c>
      <c r="AH142" s="1" t="s">
        <v>5542</v>
      </c>
      <c r="AI142" s="1" t="s">
        <v>86</v>
      </c>
      <c r="AJ142" s="1" t="s">
        <v>5542</v>
      </c>
      <c r="AK142" s="1" t="s">
        <v>5678</v>
      </c>
      <c r="AL142" s="1">
        <v>0</v>
      </c>
    </row>
    <row r="143" spans="1:38" x14ac:dyDescent="0.35">
      <c r="A143" s="1" t="s">
        <v>40</v>
      </c>
      <c r="B143" s="1" t="s">
        <v>2805</v>
      </c>
      <c r="C143" s="1" t="s">
        <v>5679</v>
      </c>
      <c r="D143" s="1" t="s">
        <v>22</v>
      </c>
      <c r="E143" s="1"/>
      <c r="F143" s="1" t="s">
        <v>638</v>
      </c>
      <c r="G143" s="1" t="s">
        <v>71</v>
      </c>
      <c r="H143" s="1" t="s">
        <v>4935</v>
      </c>
      <c r="I143" s="1"/>
      <c r="J143" s="1"/>
      <c r="K143" s="1" t="b">
        <v>1</v>
      </c>
      <c r="L143" s="1" t="b">
        <v>1</v>
      </c>
      <c r="M143" s="1" t="s">
        <v>5548</v>
      </c>
      <c r="N143" s="1" t="b">
        <v>0</v>
      </c>
      <c r="O143" s="1" t="b">
        <v>0</v>
      </c>
      <c r="P143" s="1" t="b">
        <v>0</v>
      </c>
      <c r="Q143" s="1" t="s">
        <v>5539</v>
      </c>
      <c r="R143" s="1" t="s">
        <v>5539</v>
      </c>
      <c r="S143" s="1" t="s">
        <v>5539</v>
      </c>
      <c r="T143" s="1" t="b">
        <v>0</v>
      </c>
      <c r="U143" s="1" t="b">
        <v>0</v>
      </c>
      <c r="V143" s="1" t="b">
        <v>0</v>
      </c>
      <c r="W143" s="1"/>
      <c r="X143" s="10" t="b">
        <v>0</v>
      </c>
      <c r="Y143" s="1" t="b">
        <v>0</v>
      </c>
      <c r="Z143" s="1" t="s">
        <v>5540</v>
      </c>
      <c r="AB143" s="1"/>
      <c r="AC143" s="1" t="s">
        <v>119</v>
      </c>
      <c r="AD143" s="1" t="s">
        <v>119</v>
      </c>
      <c r="AE143" s="1" t="s">
        <v>119</v>
      </c>
      <c r="AF143" s="1" t="s">
        <v>5541</v>
      </c>
      <c r="AG143" s="1" t="s">
        <v>22</v>
      </c>
      <c r="AH143" s="1" t="s">
        <v>5542</v>
      </c>
      <c r="AI143" s="1"/>
      <c r="AJ143" s="1"/>
      <c r="AK143" s="1" t="s">
        <v>5680</v>
      </c>
      <c r="AL143" s="1">
        <v>1</v>
      </c>
    </row>
    <row r="144" spans="1:38" x14ac:dyDescent="0.35">
      <c r="A144" s="1" t="s">
        <v>40</v>
      </c>
      <c r="B144" s="1" t="s">
        <v>2805</v>
      </c>
      <c r="C144" s="1" t="s">
        <v>5681</v>
      </c>
      <c r="D144" s="1" t="s">
        <v>22</v>
      </c>
      <c r="E144" s="1"/>
      <c r="F144" s="1" t="s">
        <v>638</v>
      </c>
      <c r="G144" s="1" t="s">
        <v>71</v>
      </c>
      <c r="H144" s="1" t="s">
        <v>5544</v>
      </c>
      <c r="I144" s="1" t="s">
        <v>5536</v>
      </c>
      <c r="J144" s="1" t="s">
        <v>5537</v>
      </c>
      <c r="K144" s="1" t="b">
        <v>1</v>
      </c>
      <c r="L144" s="1" t="b">
        <v>1</v>
      </c>
      <c r="M144" s="1" t="s">
        <v>5538</v>
      </c>
      <c r="N144" s="1" t="b">
        <v>0</v>
      </c>
      <c r="O144" s="1" t="b">
        <v>0</v>
      </c>
      <c r="P144" s="1" t="b">
        <v>0</v>
      </c>
      <c r="Q144" s="1" t="s">
        <v>5539</v>
      </c>
      <c r="R144" s="1" t="s">
        <v>5539</v>
      </c>
      <c r="S144" s="1" t="s">
        <v>5539</v>
      </c>
      <c r="T144" s="1" t="b">
        <v>0</v>
      </c>
      <c r="U144" s="1" t="b">
        <v>0</v>
      </c>
      <c r="V144" s="1" t="b">
        <v>0</v>
      </c>
      <c r="W144" s="1" t="s">
        <v>5545</v>
      </c>
      <c r="X144" s="10" t="b">
        <v>0</v>
      </c>
      <c r="Y144" s="1" t="b">
        <v>0</v>
      </c>
      <c r="Z144" s="1" t="s">
        <v>5540</v>
      </c>
      <c r="AB144" s="1"/>
      <c r="AC144" s="1" t="s">
        <v>119</v>
      </c>
      <c r="AD144" s="1" t="s">
        <v>119</v>
      </c>
      <c r="AE144" s="1" t="s">
        <v>119</v>
      </c>
      <c r="AF144" s="1" t="s">
        <v>5541</v>
      </c>
      <c r="AG144" s="1" t="s">
        <v>22</v>
      </c>
      <c r="AH144" s="1" t="s">
        <v>5542</v>
      </c>
      <c r="AI144" s="1"/>
      <c r="AJ144" s="1"/>
      <c r="AK144" s="1" t="s">
        <v>5682</v>
      </c>
      <c r="AL144" s="1">
        <v>1</v>
      </c>
    </row>
  </sheetData>
  <conditionalFormatting sqref="I2:I100">
    <cfRule type="containsText" dxfId="126" priority="10" operator="containsText" text="">
      <formula>NOT(ISERROR(SEARCH("",I2)))</formula>
    </cfRule>
  </conditionalFormatting>
  <conditionalFormatting sqref="K1:K1048576">
    <cfRule type="containsText" dxfId="125" priority="1" operator="containsText" text="false">
      <formula>NOT(ISERROR(SEARCH("false",K1)))</formula>
    </cfRule>
  </conditionalFormatting>
  <conditionalFormatting sqref="L1:L1048576">
    <cfRule type="containsText" dxfId="124" priority="2" operator="containsText" text="true">
      <formula>NOT(ISERROR(SEARCH("true",L1)))</formula>
    </cfRule>
  </conditionalFormatting>
  <conditionalFormatting sqref="M1:M1048576">
    <cfRule type="containsText" dxfId="123" priority="3" operator="containsText" text="1.0">
      <formula>NOT(ISERROR(SEARCH("1.0",M1)))</formula>
    </cfRule>
    <cfRule type="containsText" dxfId="122" priority="4" operator="containsText" text="1.1">
      <formula>NOT(ISERROR(SEARCH("1.1",M1)))</formula>
    </cfRule>
  </conditionalFormatting>
  <conditionalFormatting sqref="O1:O1048576">
    <cfRule type="containsText" dxfId="121" priority="5" operator="containsText" text="true">
      <formula>NOT(ISERROR(SEARCH("true",O1)))</formula>
    </cfRule>
  </conditionalFormatting>
  <conditionalFormatting sqref="Z1:Z1048576">
    <cfRule type="containsText" dxfId="120" priority="6" operator="containsText" text="all">
      <formula>NOT(ISERROR(SEARCH("all",Z1)))</formula>
    </cfRule>
  </conditionalFormatting>
  <conditionalFormatting sqref="AF1:AF1048576">
    <cfRule type="containsText" dxfId="119" priority="7" operator="containsText" text=".">
      <formula>NOT(ISERROR(SEARCH(".",AF1)))</formula>
    </cfRule>
  </conditionalFormatting>
  <conditionalFormatting sqref="AH1:AI1048576">
    <cfRule type="containsText" dxfId="118" priority="8" operator="containsText" text="unavailable">
      <formula>NOT(ISERROR(SEARCH("unavailable",AH1)))</formula>
    </cfRule>
  </conditionalFormatting>
  <hyperlinks>
    <hyperlink ref="I1" r:id="rId1" xr:uid="{00000000-0004-0000-0F00-000000000000}"/>
    <hyperlink ref="K1" r:id="rId2" xr:uid="{00000000-0004-0000-0F00-000001000000}"/>
    <hyperlink ref="L1" r:id="rId3" xr:uid="{00000000-0004-0000-0F00-000002000000}"/>
    <hyperlink ref="M1" r:id="rId4" xr:uid="{00000000-0004-0000-0F00-000003000000}"/>
  </hyperlinks>
  <pageMargins left="0.7" right="0.7" top="0.75" bottom="0.75" header="0.3" footer="0.3"/>
  <legacyDrawing r:id="rId5"/>
  <tableParts count="1">
    <tablePart r:id="rId6"/>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5"/>
  <sheetViews>
    <sheetView workbookViewId="0"/>
  </sheetViews>
  <sheetFormatPr baseColWidth="10" defaultColWidth="8.90625" defaultRowHeight="14.5" x14ac:dyDescent="0.35"/>
  <cols>
    <col min="1" max="1" width="17.54296875" customWidth="1"/>
    <col min="2" max="2" width="79.6328125" customWidth="1"/>
    <col min="3" max="3" width="66.54296875" customWidth="1"/>
    <col min="4" max="4" width="11.08984375" customWidth="1"/>
    <col min="5" max="5" width="17.81640625" customWidth="1"/>
    <col min="6" max="6" width="15.1796875" customWidth="1"/>
    <col min="7" max="7" width="20.6328125" customWidth="1"/>
    <col min="8" max="8" width="22.453125" customWidth="1"/>
    <col min="9" max="9" width="30.08984375" customWidth="1"/>
    <col min="10" max="10" width="31.54296875" customWidth="1"/>
    <col min="11" max="11" width="13.6328125" customWidth="1"/>
  </cols>
  <sheetData>
    <row r="1" spans="1:11" x14ac:dyDescent="0.35">
      <c r="A1" s="1" t="s">
        <v>0</v>
      </c>
      <c r="B1" s="1" t="s">
        <v>1</v>
      </c>
      <c r="C1" s="1" t="s">
        <v>2</v>
      </c>
      <c r="D1" s="1" t="s">
        <v>3</v>
      </c>
      <c r="E1" s="1" t="s">
        <v>4</v>
      </c>
      <c r="F1" s="1" t="s">
        <v>5</v>
      </c>
      <c r="G1" s="1" t="s">
        <v>5095</v>
      </c>
      <c r="H1" s="1" t="s">
        <v>5096</v>
      </c>
      <c r="I1" s="1" t="s">
        <v>668</v>
      </c>
      <c r="J1" s="1" t="s">
        <v>5097</v>
      </c>
      <c r="K1" s="1" t="s">
        <v>18</v>
      </c>
    </row>
    <row r="2" spans="1:11" x14ac:dyDescent="0.35">
      <c r="A2" s="1" t="s">
        <v>153</v>
      </c>
      <c r="B2" s="1" t="s">
        <v>624</v>
      </c>
      <c r="C2" s="1" t="s">
        <v>5098</v>
      </c>
      <c r="D2" s="1" t="s">
        <v>5099</v>
      </c>
      <c r="E2" s="1"/>
      <c r="F2" s="1"/>
      <c r="G2" s="1">
        <v>7</v>
      </c>
      <c r="H2" s="1">
        <v>3</v>
      </c>
      <c r="I2" s="1" t="s">
        <v>1236</v>
      </c>
      <c r="J2" s="1">
        <v>0</v>
      </c>
      <c r="K2" s="1">
        <v>1</v>
      </c>
    </row>
    <row r="3" spans="1:11" x14ac:dyDescent="0.35">
      <c r="A3" s="1" t="s">
        <v>153</v>
      </c>
      <c r="B3" s="1" t="s">
        <v>624</v>
      </c>
      <c r="C3" s="1" t="s">
        <v>5098</v>
      </c>
      <c r="D3" s="1" t="s">
        <v>5099</v>
      </c>
      <c r="E3" s="1"/>
      <c r="F3" s="1"/>
      <c r="G3" s="1">
        <v>7</v>
      </c>
      <c r="H3" s="1">
        <v>3</v>
      </c>
      <c r="I3" s="1" t="s">
        <v>693</v>
      </c>
      <c r="J3" s="1">
        <v>0</v>
      </c>
      <c r="K3" s="1">
        <v>0</v>
      </c>
    </row>
    <row r="4" spans="1:11" x14ac:dyDescent="0.35">
      <c r="A4" s="1" t="s">
        <v>153</v>
      </c>
      <c r="B4" s="1" t="s">
        <v>624</v>
      </c>
      <c r="C4" s="1" t="s">
        <v>5098</v>
      </c>
      <c r="D4" s="1" t="s">
        <v>5099</v>
      </c>
      <c r="E4" s="1"/>
      <c r="F4" s="1"/>
      <c r="G4" s="1">
        <v>7</v>
      </c>
      <c r="H4" s="1">
        <v>3</v>
      </c>
      <c r="I4" s="1" t="s">
        <v>45</v>
      </c>
      <c r="J4" s="1">
        <v>0</v>
      </c>
      <c r="K4" s="1">
        <v>0</v>
      </c>
    </row>
    <row r="5" spans="1:11" x14ac:dyDescent="0.35">
      <c r="A5" s="1" t="s">
        <v>153</v>
      </c>
      <c r="B5" s="1" t="s">
        <v>624</v>
      </c>
      <c r="C5" s="1" t="s">
        <v>5100</v>
      </c>
      <c r="D5" s="1" t="s">
        <v>5099</v>
      </c>
      <c r="E5" s="1"/>
      <c r="F5" s="1"/>
      <c r="G5" s="1">
        <v>1</v>
      </c>
      <c r="H5" s="1">
        <v>0</v>
      </c>
      <c r="I5" s="1" t="s">
        <v>2709</v>
      </c>
      <c r="J5" s="1">
        <v>0</v>
      </c>
      <c r="K5" s="1">
        <v>1</v>
      </c>
    </row>
    <row r="6" spans="1:11" x14ac:dyDescent="0.35">
      <c r="A6" s="1" t="s">
        <v>153</v>
      </c>
      <c r="B6" s="1" t="s">
        <v>624</v>
      </c>
      <c r="C6" s="1" t="s">
        <v>5101</v>
      </c>
      <c r="D6" s="1" t="s">
        <v>5099</v>
      </c>
      <c r="E6" s="1"/>
      <c r="F6" s="1"/>
      <c r="G6" s="1">
        <v>1</v>
      </c>
      <c r="H6" s="1">
        <v>0</v>
      </c>
      <c r="I6" s="1" t="s">
        <v>2709</v>
      </c>
      <c r="J6" s="1">
        <v>0</v>
      </c>
      <c r="K6" s="1">
        <v>1</v>
      </c>
    </row>
    <row r="7" spans="1:11" x14ac:dyDescent="0.35">
      <c r="A7" s="1" t="s">
        <v>153</v>
      </c>
      <c r="B7" s="1" t="s">
        <v>624</v>
      </c>
      <c r="C7" s="1" t="s">
        <v>5102</v>
      </c>
      <c r="D7" s="1" t="s">
        <v>5099</v>
      </c>
      <c r="E7" s="1"/>
      <c r="F7" s="1"/>
      <c r="G7" s="1">
        <v>5</v>
      </c>
      <c r="H7" s="1">
        <v>4</v>
      </c>
      <c r="I7" s="1" t="s">
        <v>693</v>
      </c>
      <c r="J7" s="1">
        <v>0</v>
      </c>
      <c r="K7" s="1">
        <v>1</v>
      </c>
    </row>
    <row r="8" spans="1:11" x14ac:dyDescent="0.35">
      <c r="A8" s="1" t="s">
        <v>153</v>
      </c>
      <c r="B8" s="1" t="s">
        <v>624</v>
      </c>
      <c r="C8" s="1" t="s">
        <v>5102</v>
      </c>
      <c r="D8" s="1" t="s">
        <v>5099</v>
      </c>
      <c r="E8" s="1"/>
      <c r="F8" s="1"/>
      <c r="G8" s="1">
        <v>5</v>
      </c>
      <c r="H8" s="1">
        <v>4</v>
      </c>
      <c r="I8" s="1" t="s">
        <v>45</v>
      </c>
      <c r="J8" s="1">
        <v>0</v>
      </c>
      <c r="K8" s="1">
        <v>0</v>
      </c>
    </row>
    <row r="9" spans="1:11" x14ac:dyDescent="0.35">
      <c r="A9" s="1" t="s">
        <v>153</v>
      </c>
      <c r="B9" s="1" t="s">
        <v>624</v>
      </c>
      <c r="C9" s="1" t="s">
        <v>5102</v>
      </c>
      <c r="D9" s="1" t="s">
        <v>5099</v>
      </c>
      <c r="E9" s="1"/>
      <c r="F9" s="1"/>
      <c r="G9" s="1">
        <v>5</v>
      </c>
      <c r="H9" s="1">
        <v>4</v>
      </c>
      <c r="I9" s="1" t="s">
        <v>27</v>
      </c>
      <c r="J9" s="1">
        <v>0</v>
      </c>
      <c r="K9" s="1">
        <v>0</v>
      </c>
    </row>
    <row r="10" spans="1:11" x14ac:dyDescent="0.35">
      <c r="A10" s="1" t="s">
        <v>153</v>
      </c>
      <c r="B10" s="1" t="s">
        <v>624</v>
      </c>
      <c r="C10" s="1" t="s">
        <v>5102</v>
      </c>
      <c r="D10" s="1" t="s">
        <v>5099</v>
      </c>
      <c r="E10" s="1"/>
      <c r="F10" s="1"/>
      <c r="G10" s="1">
        <v>5</v>
      </c>
      <c r="H10" s="1">
        <v>4</v>
      </c>
      <c r="I10" s="1" t="s">
        <v>955</v>
      </c>
      <c r="J10" s="1">
        <v>0</v>
      </c>
      <c r="K10" s="1">
        <v>0</v>
      </c>
    </row>
    <row r="11" spans="1:11" x14ac:dyDescent="0.35">
      <c r="A11" s="1" t="s">
        <v>153</v>
      </c>
      <c r="B11" s="1" t="s">
        <v>624</v>
      </c>
      <c r="C11" s="1" t="s">
        <v>5103</v>
      </c>
      <c r="D11" s="1" t="s">
        <v>5099</v>
      </c>
      <c r="E11" s="1"/>
      <c r="F11" s="1"/>
      <c r="G11" s="1">
        <v>6</v>
      </c>
      <c r="H11" s="1">
        <v>5</v>
      </c>
      <c r="I11" s="1" t="s">
        <v>693</v>
      </c>
      <c r="J11" s="1">
        <v>0</v>
      </c>
      <c r="K11" s="1">
        <v>1</v>
      </c>
    </row>
    <row r="12" spans="1:11" x14ac:dyDescent="0.35">
      <c r="A12" s="1" t="s">
        <v>153</v>
      </c>
      <c r="B12" s="1" t="s">
        <v>624</v>
      </c>
      <c r="C12" s="1" t="s">
        <v>5103</v>
      </c>
      <c r="D12" s="1" t="s">
        <v>5099</v>
      </c>
      <c r="E12" s="1"/>
      <c r="F12" s="1"/>
      <c r="G12" s="1">
        <v>6</v>
      </c>
      <c r="H12" s="1">
        <v>5</v>
      </c>
      <c r="I12" s="1" t="s">
        <v>2921</v>
      </c>
      <c r="J12" s="1">
        <v>0</v>
      </c>
      <c r="K12" s="1">
        <v>0</v>
      </c>
    </row>
    <row r="13" spans="1:11" x14ac:dyDescent="0.35">
      <c r="A13" s="1" t="s">
        <v>153</v>
      </c>
      <c r="B13" s="1" t="s">
        <v>624</v>
      </c>
      <c r="C13" s="1" t="s">
        <v>5103</v>
      </c>
      <c r="D13" s="1" t="s">
        <v>5099</v>
      </c>
      <c r="E13" s="1"/>
      <c r="F13" s="1"/>
      <c r="G13" s="1">
        <v>6</v>
      </c>
      <c r="H13" s="1">
        <v>5</v>
      </c>
      <c r="I13" s="1" t="s">
        <v>955</v>
      </c>
      <c r="J13" s="1">
        <v>0</v>
      </c>
      <c r="K13" s="1">
        <v>0</v>
      </c>
    </row>
    <row r="14" spans="1:11" x14ac:dyDescent="0.35">
      <c r="A14" s="1" t="s">
        <v>153</v>
      </c>
      <c r="B14" s="1" t="s">
        <v>624</v>
      </c>
      <c r="C14" s="1" t="s">
        <v>5103</v>
      </c>
      <c r="D14" s="1" t="s">
        <v>5099</v>
      </c>
      <c r="E14" s="1"/>
      <c r="F14" s="1"/>
      <c r="G14" s="1">
        <v>6</v>
      </c>
      <c r="H14" s="1">
        <v>5</v>
      </c>
      <c r="I14" s="1" t="s">
        <v>45</v>
      </c>
      <c r="J14" s="1">
        <v>0</v>
      </c>
      <c r="K14" s="1">
        <v>0</v>
      </c>
    </row>
    <row r="15" spans="1:11" x14ac:dyDescent="0.35">
      <c r="A15" s="1" t="s">
        <v>153</v>
      </c>
      <c r="B15" s="1" t="s">
        <v>624</v>
      </c>
      <c r="C15" s="1" t="s">
        <v>5103</v>
      </c>
      <c r="D15" s="1" t="s">
        <v>5099</v>
      </c>
      <c r="E15" s="1"/>
      <c r="F15" s="1"/>
      <c r="G15" s="1">
        <v>6</v>
      </c>
      <c r="H15" s="1">
        <v>5</v>
      </c>
      <c r="I15" s="1" t="s">
        <v>27</v>
      </c>
      <c r="J15" s="1">
        <v>0</v>
      </c>
      <c r="K15" s="1">
        <v>0</v>
      </c>
    </row>
    <row r="16" spans="1:11" x14ac:dyDescent="0.35">
      <c r="A16" s="1" t="s">
        <v>153</v>
      </c>
      <c r="B16" s="1" t="s">
        <v>624</v>
      </c>
      <c r="C16" s="1" t="s">
        <v>5104</v>
      </c>
      <c r="D16" s="1" t="s">
        <v>5099</v>
      </c>
      <c r="E16" s="1"/>
      <c r="F16" s="1"/>
      <c r="G16" s="1">
        <v>2</v>
      </c>
      <c r="H16" s="1">
        <v>1</v>
      </c>
      <c r="I16" s="1" t="s">
        <v>693</v>
      </c>
      <c r="J16" s="1">
        <v>0</v>
      </c>
      <c r="K16" s="1">
        <v>1</v>
      </c>
    </row>
    <row r="17" spans="1:11" x14ac:dyDescent="0.35">
      <c r="A17" s="1" t="s">
        <v>153</v>
      </c>
      <c r="B17" s="1" t="s">
        <v>624</v>
      </c>
      <c r="C17" s="1" t="s">
        <v>5105</v>
      </c>
      <c r="D17" s="1" t="s">
        <v>5099</v>
      </c>
      <c r="E17" s="1"/>
      <c r="F17" s="1"/>
      <c r="G17" s="1">
        <v>1</v>
      </c>
      <c r="H17" s="1">
        <v>1</v>
      </c>
      <c r="I17" s="1" t="s">
        <v>693</v>
      </c>
      <c r="J17" s="1">
        <v>0</v>
      </c>
      <c r="K17" s="1">
        <v>1</v>
      </c>
    </row>
    <row r="18" spans="1:11" x14ac:dyDescent="0.35">
      <c r="A18" s="1" t="s">
        <v>68</v>
      </c>
      <c r="B18" s="1" t="s">
        <v>1368</v>
      </c>
      <c r="C18" s="1" t="s">
        <v>5106</v>
      </c>
      <c r="D18" s="1" t="s">
        <v>5099</v>
      </c>
      <c r="E18" s="1"/>
      <c r="F18" s="1"/>
      <c r="G18" s="1">
        <v>1</v>
      </c>
      <c r="H18" s="1">
        <v>2</v>
      </c>
      <c r="I18" s="1" t="s">
        <v>955</v>
      </c>
      <c r="J18" s="1">
        <v>0</v>
      </c>
      <c r="K18" s="1">
        <v>1</v>
      </c>
    </row>
    <row r="19" spans="1:11" x14ac:dyDescent="0.35">
      <c r="A19" s="1" t="s">
        <v>68</v>
      </c>
      <c r="B19" s="1" t="s">
        <v>1368</v>
      </c>
      <c r="C19" s="1" t="s">
        <v>5106</v>
      </c>
      <c r="D19" s="1" t="s">
        <v>5099</v>
      </c>
      <c r="E19" s="1"/>
      <c r="F19" s="1"/>
      <c r="G19" s="1">
        <v>1</v>
      </c>
      <c r="H19" s="1">
        <v>2</v>
      </c>
      <c r="I19" s="1" t="s">
        <v>693</v>
      </c>
      <c r="J19" s="1">
        <v>0</v>
      </c>
      <c r="K19" s="1">
        <v>0</v>
      </c>
    </row>
    <row r="20" spans="1:11" x14ac:dyDescent="0.35">
      <c r="A20" s="1" t="s">
        <v>68</v>
      </c>
      <c r="B20" s="1" t="s">
        <v>1382</v>
      </c>
      <c r="C20" s="1" t="s">
        <v>5107</v>
      </c>
      <c r="D20" s="1" t="s">
        <v>5099</v>
      </c>
      <c r="E20" s="1"/>
      <c r="F20" s="1"/>
      <c r="G20" s="1">
        <v>12</v>
      </c>
      <c r="H20" s="1">
        <v>2</v>
      </c>
      <c r="I20" s="1" t="s">
        <v>955</v>
      </c>
      <c r="J20" s="1">
        <v>0</v>
      </c>
      <c r="K20" s="1">
        <v>1</v>
      </c>
    </row>
    <row r="21" spans="1:11" x14ac:dyDescent="0.35">
      <c r="A21" s="1" t="s">
        <v>68</v>
      </c>
      <c r="B21" s="1" t="s">
        <v>1382</v>
      </c>
      <c r="C21" s="1" t="s">
        <v>5107</v>
      </c>
      <c r="D21" s="1" t="s">
        <v>5099</v>
      </c>
      <c r="E21" s="1"/>
      <c r="F21" s="1"/>
      <c r="G21" s="1">
        <v>12</v>
      </c>
      <c r="H21" s="1">
        <v>2</v>
      </c>
      <c r="I21" s="1" t="s">
        <v>693</v>
      </c>
      <c r="J21" s="1">
        <v>0</v>
      </c>
      <c r="K21" s="1">
        <v>0</v>
      </c>
    </row>
    <row r="22" spans="1:11" x14ac:dyDescent="0.35">
      <c r="A22" s="1" t="s">
        <v>68</v>
      </c>
      <c r="B22" s="1" t="s">
        <v>5108</v>
      </c>
      <c r="C22" s="1" t="s">
        <v>5109</v>
      </c>
      <c r="D22" s="1" t="s">
        <v>5099</v>
      </c>
      <c r="E22" s="1"/>
      <c r="F22" s="1"/>
      <c r="G22" s="1">
        <v>1</v>
      </c>
      <c r="H22" s="1">
        <v>1</v>
      </c>
      <c r="I22" s="1" t="s">
        <v>955</v>
      </c>
      <c r="J22" s="1">
        <v>0</v>
      </c>
      <c r="K22" s="1">
        <v>1</v>
      </c>
    </row>
    <row r="23" spans="1:11" x14ac:dyDescent="0.35">
      <c r="A23" s="1" t="s">
        <v>68</v>
      </c>
      <c r="B23" s="1" t="s">
        <v>5108</v>
      </c>
      <c r="C23" s="1" t="s">
        <v>5110</v>
      </c>
      <c r="D23" s="1" t="s">
        <v>5099</v>
      </c>
      <c r="E23" s="1"/>
      <c r="F23" s="1"/>
      <c r="G23" s="1">
        <v>1</v>
      </c>
      <c r="H23" s="1">
        <v>1</v>
      </c>
      <c r="I23" s="1" t="s">
        <v>955</v>
      </c>
      <c r="J23" s="1">
        <v>0</v>
      </c>
      <c r="K23" s="1">
        <v>1</v>
      </c>
    </row>
    <row r="24" spans="1:11" x14ac:dyDescent="0.35">
      <c r="A24" s="1" t="s">
        <v>68</v>
      </c>
      <c r="B24" s="1" t="s">
        <v>5108</v>
      </c>
      <c r="C24" s="1" t="s">
        <v>5111</v>
      </c>
      <c r="D24" s="1" t="s">
        <v>5099</v>
      </c>
      <c r="E24" s="1"/>
      <c r="F24" s="1"/>
      <c r="G24" s="1">
        <v>1</v>
      </c>
      <c r="H24" s="1">
        <v>1</v>
      </c>
      <c r="I24" s="1" t="s">
        <v>955</v>
      </c>
      <c r="J24" s="1">
        <v>0</v>
      </c>
      <c r="K24" s="1">
        <v>1</v>
      </c>
    </row>
    <row r="25" spans="1:11" x14ac:dyDescent="0.35">
      <c r="A25" s="1" t="s">
        <v>68</v>
      </c>
      <c r="B25" s="1" t="s">
        <v>5112</v>
      </c>
      <c r="C25" s="1" t="s">
        <v>5113</v>
      </c>
      <c r="D25" s="1" t="s">
        <v>5099</v>
      </c>
      <c r="E25" s="1"/>
      <c r="F25" s="1"/>
      <c r="G25" s="1">
        <v>2</v>
      </c>
      <c r="H25" s="1">
        <v>3</v>
      </c>
      <c r="I25" s="1" t="s">
        <v>955</v>
      </c>
      <c r="J25" s="1">
        <v>0</v>
      </c>
      <c r="K25" s="1">
        <v>1</v>
      </c>
    </row>
    <row r="26" spans="1:11" x14ac:dyDescent="0.35">
      <c r="A26" s="1" t="s">
        <v>68</v>
      </c>
      <c r="B26" s="1" t="s">
        <v>5112</v>
      </c>
      <c r="C26" s="1" t="s">
        <v>5113</v>
      </c>
      <c r="D26" s="1" t="s">
        <v>5099</v>
      </c>
      <c r="E26" s="1"/>
      <c r="F26" s="1"/>
      <c r="G26" s="1">
        <v>2</v>
      </c>
      <c r="H26" s="1">
        <v>3</v>
      </c>
      <c r="I26" s="1" t="s">
        <v>693</v>
      </c>
      <c r="J26" s="1">
        <v>0</v>
      </c>
      <c r="K26" s="1">
        <v>0</v>
      </c>
    </row>
    <row r="27" spans="1:11" x14ac:dyDescent="0.35">
      <c r="A27" s="1" t="s">
        <v>68</v>
      </c>
      <c r="B27" s="1" t="s">
        <v>5112</v>
      </c>
      <c r="C27" s="1" t="s">
        <v>5113</v>
      </c>
      <c r="D27" s="1" t="s">
        <v>5099</v>
      </c>
      <c r="E27" s="1"/>
      <c r="F27" s="1"/>
      <c r="G27" s="1">
        <v>2</v>
      </c>
      <c r="H27" s="1">
        <v>3</v>
      </c>
      <c r="I27" s="1" t="s">
        <v>27</v>
      </c>
      <c r="J27" s="1">
        <v>0</v>
      </c>
      <c r="K27" s="1">
        <v>0</v>
      </c>
    </row>
    <row r="28" spans="1:11" x14ac:dyDescent="0.35">
      <c r="A28" s="1" t="s">
        <v>68</v>
      </c>
      <c r="B28" s="1" t="s">
        <v>3570</v>
      </c>
      <c r="C28" s="1" t="s">
        <v>5114</v>
      </c>
      <c r="D28" s="1" t="s">
        <v>5099</v>
      </c>
      <c r="E28" s="1"/>
      <c r="F28" s="1"/>
      <c r="G28" s="1">
        <v>2</v>
      </c>
      <c r="H28" s="1">
        <v>3</v>
      </c>
      <c r="I28" s="1" t="s">
        <v>693</v>
      </c>
      <c r="J28" s="1">
        <v>0</v>
      </c>
      <c r="K28" s="1">
        <v>1</v>
      </c>
    </row>
    <row r="29" spans="1:11" x14ac:dyDescent="0.35">
      <c r="A29" s="1" t="s">
        <v>68</v>
      </c>
      <c r="B29" s="1" t="s">
        <v>3570</v>
      </c>
      <c r="C29" s="1" t="s">
        <v>5114</v>
      </c>
      <c r="D29" s="1" t="s">
        <v>5099</v>
      </c>
      <c r="E29" s="1"/>
      <c r="F29" s="1"/>
      <c r="G29" s="1">
        <v>2</v>
      </c>
      <c r="H29" s="1">
        <v>3</v>
      </c>
      <c r="I29" s="1" t="s">
        <v>27</v>
      </c>
      <c r="J29" s="1">
        <v>0</v>
      </c>
      <c r="K29" s="1">
        <v>0</v>
      </c>
    </row>
    <row r="30" spans="1:11" x14ac:dyDescent="0.35">
      <c r="A30" s="1" t="s">
        <v>68</v>
      </c>
      <c r="B30" s="1" t="s">
        <v>3570</v>
      </c>
      <c r="C30" s="1" t="s">
        <v>5114</v>
      </c>
      <c r="D30" s="1" t="s">
        <v>5099</v>
      </c>
      <c r="E30" s="1"/>
      <c r="F30" s="1"/>
      <c r="G30" s="1">
        <v>2</v>
      </c>
      <c r="H30" s="1">
        <v>3</v>
      </c>
      <c r="I30" s="1" t="s">
        <v>955</v>
      </c>
      <c r="J30" s="1">
        <v>0</v>
      </c>
      <c r="K30" s="1">
        <v>0</v>
      </c>
    </row>
    <row r="31" spans="1:11" x14ac:dyDescent="0.35">
      <c r="A31" s="1" t="s">
        <v>68</v>
      </c>
      <c r="B31" s="1" t="s">
        <v>3570</v>
      </c>
      <c r="C31" s="1" t="s">
        <v>5101</v>
      </c>
      <c r="D31" s="1" t="s">
        <v>5099</v>
      </c>
      <c r="E31" s="1"/>
      <c r="F31" s="1"/>
      <c r="G31" s="1">
        <v>15</v>
      </c>
      <c r="H31" s="1">
        <v>4</v>
      </c>
      <c r="I31" s="1" t="s">
        <v>955</v>
      </c>
      <c r="J31" s="1">
        <v>0</v>
      </c>
      <c r="K31" s="1">
        <v>1</v>
      </c>
    </row>
    <row r="32" spans="1:11" x14ac:dyDescent="0.35">
      <c r="A32" s="1" t="s">
        <v>68</v>
      </c>
      <c r="B32" s="1" t="s">
        <v>3570</v>
      </c>
      <c r="C32" s="1" t="s">
        <v>5101</v>
      </c>
      <c r="D32" s="1" t="s">
        <v>5099</v>
      </c>
      <c r="E32" s="1"/>
      <c r="F32" s="1"/>
      <c r="G32" s="1">
        <v>15</v>
      </c>
      <c r="H32" s="1">
        <v>4</v>
      </c>
      <c r="I32" s="1" t="s">
        <v>693</v>
      </c>
      <c r="J32" s="1">
        <v>0</v>
      </c>
      <c r="K32" s="1">
        <v>0</v>
      </c>
    </row>
    <row r="33" spans="1:11" x14ac:dyDescent="0.35">
      <c r="A33" s="1" t="s">
        <v>68</v>
      </c>
      <c r="B33" s="1" t="s">
        <v>3570</v>
      </c>
      <c r="C33" s="1" t="s">
        <v>5101</v>
      </c>
      <c r="D33" s="1" t="s">
        <v>5099</v>
      </c>
      <c r="E33" s="1"/>
      <c r="F33" s="1"/>
      <c r="G33" s="1">
        <v>15</v>
      </c>
      <c r="H33" s="1">
        <v>4</v>
      </c>
      <c r="I33" s="1" t="s">
        <v>27</v>
      </c>
      <c r="J33" s="1">
        <v>0</v>
      </c>
      <c r="K33" s="1">
        <v>0</v>
      </c>
    </row>
    <row r="34" spans="1:11" x14ac:dyDescent="0.35">
      <c r="A34" s="1" t="s">
        <v>68</v>
      </c>
      <c r="B34" s="1" t="s">
        <v>3570</v>
      </c>
      <c r="C34" s="1" t="s">
        <v>5101</v>
      </c>
      <c r="D34" s="1" t="s">
        <v>5099</v>
      </c>
      <c r="E34" s="1"/>
      <c r="F34" s="1"/>
      <c r="G34" s="1">
        <v>15</v>
      </c>
      <c r="H34" s="1">
        <v>4</v>
      </c>
      <c r="I34" s="1" t="s">
        <v>3811</v>
      </c>
      <c r="J34" s="1">
        <v>0</v>
      </c>
      <c r="K34" s="1">
        <v>0</v>
      </c>
    </row>
    <row r="35" spans="1:11" x14ac:dyDescent="0.35">
      <c r="A35" s="1" t="s">
        <v>68</v>
      </c>
      <c r="B35" s="1" t="s">
        <v>3570</v>
      </c>
      <c r="C35" s="1" t="s">
        <v>5115</v>
      </c>
      <c r="D35" s="1" t="s">
        <v>5099</v>
      </c>
      <c r="E35" s="1"/>
      <c r="F35" s="1"/>
      <c r="G35" s="1">
        <v>1</v>
      </c>
      <c r="H35" s="1">
        <v>1</v>
      </c>
      <c r="I35" s="1" t="s">
        <v>955</v>
      </c>
      <c r="J35" s="1">
        <v>0</v>
      </c>
      <c r="K35" s="1">
        <v>1</v>
      </c>
    </row>
    <row r="36" spans="1:11" x14ac:dyDescent="0.35">
      <c r="A36" s="1" t="s">
        <v>68</v>
      </c>
      <c r="B36" s="1" t="s">
        <v>3570</v>
      </c>
      <c r="C36" s="1" t="s">
        <v>5116</v>
      </c>
      <c r="D36" s="1" t="s">
        <v>5099</v>
      </c>
      <c r="E36" s="1"/>
      <c r="F36" s="1"/>
      <c r="G36" s="1">
        <v>10</v>
      </c>
      <c r="H36" s="1">
        <v>6</v>
      </c>
      <c r="I36" s="1" t="s">
        <v>693</v>
      </c>
      <c r="J36" s="1">
        <v>0</v>
      </c>
      <c r="K36" s="1">
        <v>1</v>
      </c>
    </row>
    <row r="37" spans="1:11" x14ac:dyDescent="0.35">
      <c r="A37" s="1" t="s">
        <v>68</v>
      </c>
      <c r="B37" s="1" t="s">
        <v>3570</v>
      </c>
      <c r="C37" s="1" t="s">
        <v>5116</v>
      </c>
      <c r="D37" s="1" t="s">
        <v>5099</v>
      </c>
      <c r="E37" s="1"/>
      <c r="F37" s="1"/>
      <c r="G37" s="1">
        <v>10</v>
      </c>
      <c r="H37" s="1">
        <v>6</v>
      </c>
      <c r="I37" s="1" t="s">
        <v>955</v>
      </c>
      <c r="J37" s="1">
        <v>0</v>
      </c>
      <c r="K37" s="1">
        <v>0</v>
      </c>
    </row>
    <row r="38" spans="1:11" x14ac:dyDescent="0.35">
      <c r="A38" s="1" t="s">
        <v>68</v>
      </c>
      <c r="B38" s="1" t="s">
        <v>3570</v>
      </c>
      <c r="C38" s="1" t="s">
        <v>5116</v>
      </c>
      <c r="D38" s="1" t="s">
        <v>5099</v>
      </c>
      <c r="E38" s="1"/>
      <c r="F38" s="1"/>
      <c r="G38" s="1">
        <v>10</v>
      </c>
      <c r="H38" s="1">
        <v>6</v>
      </c>
      <c r="I38" s="1" t="s">
        <v>1236</v>
      </c>
      <c r="J38" s="1">
        <v>0</v>
      </c>
      <c r="K38" s="1">
        <v>0</v>
      </c>
    </row>
    <row r="39" spans="1:11" x14ac:dyDescent="0.35">
      <c r="A39" s="1" t="s">
        <v>68</v>
      </c>
      <c r="B39" s="1" t="s">
        <v>3570</v>
      </c>
      <c r="C39" s="1" t="s">
        <v>5116</v>
      </c>
      <c r="D39" s="1" t="s">
        <v>5099</v>
      </c>
      <c r="E39" s="1"/>
      <c r="F39" s="1"/>
      <c r="G39" s="1">
        <v>10</v>
      </c>
      <c r="H39" s="1">
        <v>6</v>
      </c>
      <c r="I39" s="1" t="s">
        <v>27</v>
      </c>
      <c r="J39" s="1">
        <v>0</v>
      </c>
      <c r="K39" s="1">
        <v>0</v>
      </c>
    </row>
    <row r="40" spans="1:11" x14ac:dyDescent="0.35">
      <c r="A40" s="1" t="s">
        <v>68</v>
      </c>
      <c r="B40" s="1" t="s">
        <v>3570</v>
      </c>
      <c r="C40" s="1" t="s">
        <v>5116</v>
      </c>
      <c r="D40" s="1" t="s">
        <v>5099</v>
      </c>
      <c r="E40" s="1"/>
      <c r="F40" s="1"/>
      <c r="G40" s="1">
        <v>10</v>
      </c>
      <c r="H40" s="1">
        <v>6</v>
      </c>
      <c r="I40" s="1" t="s">
        <v>2921</v>
      </c>
      <c r="J40" s="1">
        <v>0</v>
      </c>
      <c r="K40" s="1">
        <v>0</v>
      </c>
    </row>
    <row r="41" spans="1:11" x14ac:dyDescent="0.35">
      <c r="A41" s="1" t="s">
        <v>68</v>
      </c>
      <c r="B41" s="1" t="s">
        <v>3570</v>
      </c>
      <c r="C41" s="1" t="s">
        <v>5116</v>
      </c>
      <c r="D41" s="1" t="s">
        <v>5099</v>
      </c>
      <c r="E41" s="1"/>
      <c r="F41" s="1"/>
      <c r="G41" s="1">
        <v>10</v>
      </c>
      <c r="H41" s="1">
        <v>6</v>
      </c>
      <c r="I41" s="1" t="s">
        <v>45</v>
      </c>
      <c r="J41" s="1">
        <v>0</v>
      </c>
      <c r="K41" s="1">
        <v>0</v>
      </c>
    </row>
    <row r="42" spans="1:11" x14ac:dyDescent="0.35">
      <c r="A42" s="1" t="s">
        <v>68</v>
      </c>
      <c r="B42" s="1" t="s">
        <v>3570</v>
      </c>
      <c r="C42" s="1" t="s">
        <v>2895</v>
      </c>
      <c r="D42" s="1" t="s">
        <v>5099</v>
      </c>
      <c r="E42" s="1"/>
      <c r="F42" s="1"/>
      <c r="G42" s="1">
        <v>11</v>
      </c>
      <c r="H42" s="1">
        <v>3</v>
      </c>
      <c r="I42" s="1" t="s">
        <v>955</v>
      </c>
      <c r="J42" s="1">
        <v>0</v>
      </c>
      <c r="K42" s="1">
        <v>1</v>
      </c>
    </row>
    <row r="43" spans="1:11" x14ac:dyDescent="0.35">
      <c r="A43" s="1" t="s">
        <v>68</v>
      </c>
      <c r="B43" s="1" t="s">
        <v>3570</v>
      </c>
      <c r="C43" s="1" t="s">
        <v>2895</v>
      </c>
      <c r="D43" s="1" t="s">
        <v>5099</v>
      </c>
      <c r="E43" s="1"/>
      <c r="F43" s="1"/>
      <c r="G43" s="1">
        <v>11</v>
      </c>
      <c r="H43" s="1">
        <v>3</v>
      </c>
      <c r="I43" s="1" t="s">
        <v>27</v>
      </c>
      <c r="J43" s="1">
        <v>0</v>
      </c>
      <c r="K43" s="1">
        <v>0</v>
      </c>
    </row>
    <row r="44" spans="1:11" x14ac:dyDescent="0.35">
      <c r="A44" s="1" t="s">
        <v>68</v>
      </c>
      <c r="B44" s="1" t="s">
        <v>3570</v>
      </c>
      <c r="C44" s="1" t="s">
        <v>2895</v>
      </c>
      <c r="D44" s="1" t="s">
        <v>5099</v>
      </c>
      <c r="E44" s="1"/>
      <c r="F44" s="1"/>
      <c r="G44" s="1">
        <v>11</v>
      </c>
      <c r="H44" s="1">
        <v>3</v>
      </c>
      <c r="I44" s="1" t="s">
        <v>693</v>
      </c>
      <c r="J44" s="1">
        <v>0</v>
      </c>
      <c r="K44" s="1">
        <v>0</v>
      </c>
    </row>
    <row r="45" spans="1:11" x14ac:dyDescent="0.35">
      <c r="A45" s="1" t="s">
        <v>68</v>
      </c>
      <c r="B45" s="1" t="s">
        <v>3570</v>
      </c>
      <c r="C45" s="1" t="s">
        <v>5117</v>
      </c>
      <c r="D45" s="1" t="s">
        <v>5099</v>
      </c>
      <c r="E45" s="1"/>
      <c r="F45" s="1"/>
      <c r="G45" s="1">
        <v>5</v>
      </c>
      <c r="H45" s="1">
        <v>2</v>
      </c>
      <c r="I45" s="1" t="s">
        <v>955</v>
      </c>
      <c r="J45" s="1">
        <v>0</v>
      </c>
      <c r="K45" s="1">
        <v>1</v>
      </c>
    </row>
    <row r="46" spans="1:11" x14ac:dyDescent="0.35">
      <c r="A46" s="1" t="s">
        <v>68</v>
      </c>
      <c r="B46" s="1" t="s">
        <v>3570</v>
      </c>
      <c r="C46" s="1" t="s">
        <v>5117</v>
      </c>
      <c r="D46" s="1" t="s">
        <v>5099</v>
      </c>
      <c r="E46" s="1"/>
      <c r="F46" s="1"/>
      <c r="G46" s="1">
        <v>5</v>
      </c>
      <c r="H46" s="1">
        <v>2</v>
      </c>
      <c r="I46" s="1" t="s">
        <v>27</v>
      </c>
      <c r="J46" s="1">
        <v>0</v>
      </c>
      <c r="K46" s="1">
        <v>0</v>
      </c>
    </row>
    <row r="47" spans="1:11" x14ac:dyDescent="0.35">
      <c r="A47" s="1" t="s">
        <v>68</v>
      </c>
      <c r="B47" s="1" t="s">
        <v>76</v>
      </c>
      <c r="C47" s="1" t="s">
        <v>5118</v>
      </c>
      <c r="D47" s="1" t="s">
        <v>5099</v>
      </c>
      <c r="E47" s="1"/>
      <c r="F47" s="1"/>
      <c r="G47" s="1">
        <v>7</v>
      </c>
      <c r="H47" s="1">
        <v>8</v>
      </c>
      <c r="I47" s="1" t="s">
        <v>693</v>
      </c>
      <c r="J47" s="1">
        <v>0</v>
      </c>
      <c r="K47" s="1">
        <v>1</v>
      </c>
    </row>
    <row r="48" spans="1:11" x14ac:dyDescent="0.35">
      <c r="A48" s="1" t="s">
        <v>68</v>
      </c>
      <c r="B48" s="1" t="s">
        <v>76</v>
      </c>
      <c r="C48" s="1" t="s">
        <v>5118</v>
      </c>
      <c r="D48" s="1" t="s">
        <v>5099</v>
      </c>
      <c r="E48" s="1"/>
      <c r="F48" s="1"/>
      <c r="G48" s="1">
        <v>7</v>
      </c>
      <c r="H48" s="1">
        <v>8</v>
      </c>
      <c r="I48" s="1" t="s">
        <v>747</v>
      </c>
      <c r="J48" s="1">
        <v>0</v>
      </c>
      <c r="K48" s="1">
        <v>0</v>
      </c>
    </row>
    <row r="49" spans="1:11" x14ac:dyDescent="0.35">
      <c r="A49" s="1" t="s">
        <v>68</v>
      </c>
      <c r="B49" s="1" t="s">
        <v>76</v>
      </c>
      <c r="C49" s="1" t="s">
        <v>5118</v>
      </c>
      <c r="D49" s="1" t="s">
        <v>5099</v>
      </c>
      <c r="E49" s="1"/>
      <c r="F49" s="1"/>
      <c r="G49" s="1">
        <v>7</v>
      </c>
      <c r="H49" s="1">
        <v>8</v>
      </c>
      <c r="I49" s="1" t="s">
        <v>955</v>
      </c>
      <c r="J49" s="1">
        <v>0</v>
      </c>
      <c r="K49" s="1">
        <v>0</v>
      </c>
    </row>
    <row r="50" spans="1:11" x14ac:dyDescent="0.35">
      <c r="A50" s="1" t="s">
        <v>68</v>
      </c>
      <c r="B50" s="1" t="s">
        <v>76</v>
      </c>
      <c r="C50" s="1" t="s">
        <v>5118</v>
      </c>
      <c r="D50" s="1" t="s">
        <v>5099</v>
      </c>
      <c r="E50" s="1"/>
      <c r="F50" s="1"/>
      <c r="G50" s="1">
        <v>7</v>
      </c>
      <c r="H50" s="1">
        <v>8</v>
      </c>
      <c r="I50" s="1" t="s">
        <v>2921</v>
      </c>
      <c r="J50" s="1">
        <v>0</v>
      </c>
      <c r="K50" s="1">
        <v>0</v>
      </c>
    </row>
    <row r="51" spans="1:11" x14ac:dyDescent="0.35">
      <c r="A51" s="1" t="s">
        <v>68</v>
      </c>
      <c r="B51" s="1" t="s">
        <v>76</v>
      </c>
      <c r="C51" s="1" t="s">
        <v>5118</v>
      </c>
      <c r="D51" s="1" t="s">
        <v>5099</v>
      </c>
      <c r="E51" s="1"/>
      <c r="F51" s="1"/>
      <c r="G51" s="1">
        <v>7</v>
      </c>
      <c r="H51" s="1">
        <v>8</v>
      </c>
      <c r="I51" s="1" t="s">
        <v>45</v>
      </c>
      <c r="J51" s="1">
        <v>0</v>
      </c>
      <c r="K51" s="1">
        <v>0</v>
      </c>
    </row>
    <row r="52" spans="1:11" x14ac:dyDescent="0.35">
      <c r="A52" s="1" t="s">
        <v>68</v>
      </c>
      <c r="B52" s="1" t="s">
        <v>76</v>
      </c>
      <c r="C52" s="1" t="s">
        <v>5118</v>
      </c>
      <c r="D52" s="1" t="s">
        <v>5099</v>
      </c>
      <c r="E52" s="1"/>
      <c r="F52" s="1"/>
      <c r="G52" s="1">
        <v>7</v>
      </c>
      <c r="H52" s="1">
        <v>8</v>
      </c>
      <c r="I52" s="1" t="s">
        <v>27</v>
      </c>
      <c r="J52" s="1">
        <v>0</v>
      </c>
      <c r="K52" s="1">
        <v>0</v>
      </c>
    </row>
    <row r="53" spans="1:11" x14ac:dyDescent="0.35">
      <c r="A53" s="1" t="s">
        <v>68</v>
      </c>
      <c r="B53" s="1" t="s">
        <v>76</v>
      </c>
      <c r="C53" s="1" t="s">
        <v>5118</v>
      </c>
      <c r="D53" s="1" t="s">
        <v>5099</v>
      </c>
      <c r="E53" s="1"/>
      <c r="F53" s="1"/>
      <c r="G53" s="1">
        <v>7</v>
      </c>
      <c r="H53" s="1">
        <v>8</v>
      </c>
      <c r="I53" s="1" t="s">
        <v>1236</v>
      </c>
      <c r="J53" s="1">
        <v>0</v>
      </c>
      <c r="K53" s="1">
        <v>0</v>
      </c>
    </row>
    <row r="54" spans="1:11" x14ac:dyDescent="0.35">
      <c r="A54" s="1" t="s">
        <v>68</v>
      </c>
      <c r="B54" s="1" t="s">
        <v>76</v>
      </c>
      <c r="C54" s="1" t="s">
        <v>5118</v>
      </c>
      <c r="D54" s="1" t="s">
        <v>5099</v>
      </c>
      <c r="E54" s="1"/>
      <c r="F54" s="1"/>
      <c r="G54" s="1">
        <v>7</v>
      </c>
      <c r="H54" s="1">
        <v>8</v>
      </c>
      <c r="I54" s="1" t="s">
        <v>3811</v>
      </c>
      <c r="J54" s="1">
        <v>0</v>
      </c>
      <c r="K54" s="1">
        <v>0</v>
      </c>
    </row>
    <row r="55" spans="1:11" x14ac:dyDescent="0.35">
      <c r="A55" s="1" t="s">
        <v>68</v>
      </c>
      <c r="B55" s="1" t="s">
        <v>76</v>
      </c>
      <c r="C55" s="1" t="s">
        <v>5100</v>
      </c>
      <c r="D55" s="1" t="s">
        <v>5099</v>
      </c>
      <c r="E55" s="1"/>
      <c r="F55" s="1"/>
      <c r="G55" s="1">
        <v>19</v>
      </c>
      <c r="H55" s="1">
        <v>5</v>
      </c>
      <c r="I55" s="1" t="s">
        <v>693</v>
      </c>
      <c r="J55" s="1">
        <v>0</v>
      </c>
      <c r="K55" s="1">
        <v>1</v>
      </c>
    </row>
    <row r="56" spans="1:11" x14ac:dyDescent="0.35">
      <c r="A56" s="1" t="s">
        <v>68</v>
      </c>
      <c r="B56" s="1" t="s">
        <v>76</v>
      </c>
      <c r="C56" s="1" t="s">
        <v>5100</v>
      </c>
      <c r="D56" s="1" t="s">
        <v>5099</v>
      </c>
      <c r="E56" s="1"/>
      <c r="F56" s="1"/>
      <c r="G56" s="1">
        <v>19</v>
      </c>
      <c r="H56" s="1">
        <v>5</v>
      </c>
      <c r="I56" s="1" t="s">
        <v>955</v>
      </c>
      <c r="J56" s="1">
        <v>0</v>
      </c>
      <c r="K56" s="1">
        <v>0</v>
      </c>
    </row>
    <row r="57" spans="1:11" x14ac:dyDescent="0.35">
      <c r="A57" s="1" t="s">
        <v>68</v>
      </c>
      <c r="B57" s="1" t="s">
        <v>76</v>
      </c>
      <c r="C57" s="1" t="s">
        <v>5100</v>
      </c>
      <c r="D57" s="1" t="s">
        <v>5099</v>
      </c>
      <c r="E57" s="1"/>
      <c r="F57" s="1"/>
      <c r="G57" s="1">
        <v>19</v>
      </c>
      <c r="H57" s="1">
        <v>5</v>
      </c>
      <c r="I57" s="1" t="s">
        <v>45</v>
      </c>
      <c r="J57" s="1">
        <v>0</v>
      </c>
      <c r="K57" s="1">
        <v>0</v>
      </c>
    </row>
    <row r="58" spans="1:11" x14ac:dyDescent="0.35">
      <c r="A58" s="1" t="s">
        <v>68</v>
      </c>
      <c r="B58" s="1" t="s">
        <v>76</v>
      </c>
      <c r="C58" s="1" t="s">
        <v>5100</v>
      </c>
      <c r="D58" s="1" t="s">
        <v>5099</v>
      </c>
      <c r="E58" s="1"/>
      <c r="F58" s="1"/>
      <c r="G58" s="1">
        <v>19</v>
      </c>
      <c r="H58" s="1">
        <v>5</v>
      </c>
      <c r="I58" s="1" t="s">
        <v>27</v>
      </c>
      <c r="J58" s="1">
        <v>0</v>
      </c>
      <c r="K58" s="1">
        <v>0</v>
      </c>
    </row>
    <row r="59" spans="1:11" x14ac:dyDescent="0.35">
      <c r="A59" s="1" t="s">
        <v>68</v>
      </c>
      <c r="B59" s="1" t="s">
        <v>76</v>
      </c>
      <c r="C59" s="1" t="s">
        <v>5100</v>
      </c>
      <c r="D59" s="1" t="s">
        <v>5099</v>
      </c>
      <c r="E59" s="1"/>
      <c r="F59" s="1"/>
      <c r="G59" s="1">
        <v>19</v>
      </c>
      <c r="H59" s="1">
        <v>5</v>
      </c>
      <c r="I59" s="1" t="s">
        <v>3811</v>
      </c>
      <c r="J59" s="1">
        <v>0</v>
      </c>
      <c r="K59" s="1">
        <v>0</v>
      </c>
    </row>
    <row r="60" spans="1:11" x14ac:dyDescent="0.35">
      <c r="A60" s="1" t="s">
        <v>19</v>
      </c>
      <c r="B60" s="1" t="s">
        <v>1397</v>
      </c>
      <c r="C60" s="1" t="s">
        <v>5119</v>
      </c>
      <c r="D60" s="1" t="s">
        <v>5099</v>
      </c>
      <c r="E60" s="1"/>
      <c r="F60" s="1"/>
      <c r="G60" s="1">
        <v>2</v>
      </c>
      <c r="H60" s="1">
        <v>2</v>
      </c>
      <c r="I60" s="1" t="s">
        <v>27</v>
      </c>
      <c r="J60" s="1">
        <v>0</v>
      </c>
      <c r="K60" s="1">
        <v>1</v>
      </c>
    </row>
    <row r="61" spans="1:11" x14ac:dyDescent="0.35">
      <c r="A61" s="1" t="s">
        <v>19</v>
      </c>
      <c r="B61" s="1" t="s">
        <v>1397</v>
      </c>
      <c r="C61" s="1" t="s">
        <v>5119</v>
      </c>
      <c r="D61" s="1" t="s">
        <v>5099</v>
      </c>
      <c r="E61" s="1"/>
      <c r="F61" s="1"/>
      <c r="G61" s="1">
        <v>2</v>
      </c>
      <c r="H61" s="1">
        <v>2</v>
      </c>
      <c r="I61" s="1" t="s">
        <v>693</v>
      </c>
      <c r="J61" s="1">
        <v>0</v>
      </c>
      <c r="K61" s="1">
        <v>0</v>
      </c>
    </row>
    <row r="62" spans="1:11" x14ac:dyDescent="0.35">
      <c r="A62" s="1" t="s">
        <v>19</v>
      </c>
      <c r="B62" s="1" t="s">
        <v>1422</v>
      </c>
      <c r="C62" s="1" t="s">
        <v>5120</v>
      </c>
      <c r="D62" s="1" t="s">
        <v>5099</v>
      </c>
      <c r="E62" s="1"/>
      <c r="F62" s="1"/>
      <c r="G62" s="1">
        <v>2</v>
      </c>
      <c r="H62" s="1">
        <v>2</v>
      </c>
      <c r="I62" s="1" t="s">
        <v>27</v>
      </c>
      <c r="J62" s="1">
        <v>0</v>
      </c>
      <c r="K62" s="1">
        <v>1</v>
      </c>
    </row>
    <row r="63" spans="1:11" x14ac:dyDescent="0.35">
      <c r="A63" s="1" t="s">
        <v>19</v>
      </c>
      <c r="B63" s="1" t="s">
        <v>1422</v>
      </c>
      <c r="C63" s="1" t="s">
        <v>5120</v>
      </c>
      <c r="D63" s="1" t="s">
        <v>5099</v>
      </c>
      <c r="E63" s="1"/>
      <c r="F63" s="1"/>
      <c r="G63" s="1">
        <v>2</v>
      </c>
      <c r="H63" s="1">
        <v>2</v>
      </c>
      <c r="I63" s="1" t="s">
        <v>693</v>
      </c>
      <c r="J63" s="1">
        <v>0</v>
      </c>
      <c r="K63" s="1">
        <v>0</v>
      </c>
    </row>
    <row r="64" spans="1:11" x14ac:dyDescent="0.35">
      <c r="A64" s="1" t="s">
        <v>19</v>
      </c>
      <c r="B64" s="1" t="s">
        <v>980</v>
      </c>
      <c r="C64" s="1" t="s">
        <v>5102</v>
      </c>
      <c r="D64" s="1" t="s">
        <v>5099</v>
      </c>
      <c r="E64" s="1"/>
      <c r="F64" s="1"/>
      <c r="G64" s="1">
        <v>1</v>
      </c>
      <c r="H64" s="1">
        <v>0</v>
      </c>
      <c r="I64" s="1" t="s">
        <v>2709</v>
      </c>
      <c r="J64" s="1">
        <v>0</v>
      </c>
      <c r="K64" s="1">
        <v>1</v>
      </c>
    </row>
    <row r="65" spans="1:11" x14ac:dyDescent="0.35">
      <c r="A65" s="1" t="s">
        <v>19</v>
      </c>
      <c r="B65" s="1" t="s">
        <v>2752</v>
      </c>
      <c r="C65" s="1" t="s">
        <v>5121</v>
      </c>
      <c r="D65" s="1" t="s">
        <v>5099</v>
      </c>
      <c r="E65" s="1"/>
      <c r="F65" s="1"/>
      <c r="G65" s="1">
        <v>26</v>
      </c>
      <c r="H65" s="1">
        <v>3</v>
      </c>
      <c r="I65" s="1" t="s">
        <v>693</v>
      </c>
      <c r="J65" s="1">
        <v>0</v>
      </c>
      <c r="K65" s="1">
        <v>1</v>
      </c>
    </row>
    <row r="66" spans="1:11" x14ac:dyDescent="0.35">
      <c r="A66" s="1" t="s">
        <v>19</v>
      </c>
      <c r="B66" s="1" t="s">
        <v>2752</v>
      </c>
      <c r="C66" s="1" t="s">
        <v>5121</v>
      </c>
      <c r="D66" s="1" t="s">
        <v>5099</v>
      </c>
      <c r="E66" s="1"/>
      <c r="F66" s="1"/>
      <c r="G66" s="1">
        <v>26</v>
      </c>
      <c r="H66" s="1">
        <v>3</v>
      </c>
      <c r="I66" s="1" t="s">
        <v>27</v>
      </c>
      <c r="J66" s="1">
        <v>0</v>
      </c>
      <c r="K66" s="1">
        <v>0</v>
      </c>
    </row>
    <row r="67" spans="1:11" x14ac:dyDescent="0.35">
      <c r="A67" s="1" t="s">
        <v>19</v>
      </c>
      <c r="B67" s="1" t="s">
        <v>2752</v>
      </c>
      <c r="C67" s="1" t="s">
        <v>5121</v>
      </c>
      <c r="D67" s="1" t="s">
        <v>5099</v>
      </c>
      <c r="E67" s="1"/>
      <c r="F67" s="1"/>
      <c r="G67" s="1">
        <v>26</v>
      </c>
      <c r="H67" s="1">
        <v>3</v>
      </c>
      <c r="I67" s="1" t="s">
        <v>3811</v>
      </c>
      <c r="J67" s="1">
        <v>0</v>
      </c>
      <c r="K67" s="1">
        <v>0</v>
      </c>
    </row>
    <row r="68" spans="1:11" x14ac:dyDescent="0.35">
      <c r="A68" s="1" t="s">
        <v>19</v>
      </c>
      <c r="B68" s="1" t="s">
        <v>3576</v>
      </c>
      <c r="C68" s="1" t="s">
        <v>5122</v>
      </c>
      <c r="D68" s="1" t="s">
        <v>5099</v>
      </c>
      <c r="E68" s="1"/>
      <c r="F68" s="1"/>
      <c r="G68" s="1">
        <v>1</v>
      </c>
      <c r="H68" s="1">
        <v>3</v>
      </c>
      <c r="I68" s="1" t="s">
        <v>3811</v>
      </c>
      <c r="J68" s="1">
        <v>0</v>
      </c>
      <c r="K68" s="1">
        <v>1</v>
      </c>
    </row>
    <row r="69" spans="1:11" x14ac:dyDescent="0.35">
      <c r="A69" s="1" t="s">
        <v>19</v>
      </c>
      <c r="B69" s="1" t="s">
        <v>3576</v>
      </c>
      <c r="C69" s="1" t="s">
        <v>5122</v>
      </c>
      <c r="D69" s="1" t="s">
        <v>5099</v>
      </c>
      <c r="E69" s="1"/>
      <c r="F69" s="1"/>
      <c r="G69" s="1">
        <v>1</v>
      </c>
      <c r="H69" s="1">
        <v>3</v>
      </c>
      <c r="I69" s="1" t="s">
        <v>693</v>
      </c>
      <c r="J69" s="1">
        <v>0</v>
      </c>
      <c r="K69" s="1">
        <v>0</v>
      </c>
    </row>
    <row r="70" spans="1:11" x14ac:dyDescent="0.35">
      <c r="A70" s="1" t="s">
        <v>19</v>
      </c>
      <c r="B70" s="1" t="s">
        <v>3576</v>
      </c>
      <c r="C70" s="1" t="s">
        <v>5122</v>
      </c>
      <c r="D70" s="1" t="s">
        <v>5099</v>
      </c>
      <c r="E70" s="1"/>
      <c r="F70" s="1"/>
      <c r="G70" s="1">
        <v>1</v>
      </c>
      <c r="H70" s="1">
        <v>3</v>
      </c>
      <c r="I70" s="1" t="s">
        <v>27</v>
      </c>
      <c r="J70" s="1">
        <v>0</v>
      </c>
      <c r="K70" s="1">
        <v>0</v>
      </c>
    </row>
    <row r="71" spans="1:11" x14ac:dyDescent="0.35">
      <c r="A71" s="1" t="s">
        <v>19</v>
      </c>
      <c r="B71" s="1" t="s">
        <v>3576</v>
      </c>
      <c r="C71" s="1" t="s">
        <v>2909</v>
      </c>
      <c r="D71" s="1" t="s">
        <v>5099</v>
      </c>
      <c r="E71" s="1"/>
      <c r="F71" s="1"/>
      <c r="G71" s="1">
        <v>2</v>
      </c>
      <c r="H71" s="1">
        <v>3</v>
      </c>
      <c r="I71" s="1" t="s">
        <v>693</v>
      </c>
      <c r="J71" s="1">
        <v>0</v>
      </c>
      <c r="K71" s="1">
        <v>1</v>
      </c>
    </row>
    <row r="72" spans="1:11" x14ac:dyDescent="0.35">
      <c r="A72" s="1" t="s">
        <v>19</v>
      </c>
      <c r="B72" s="1" t="s">
        <v>3576</v>
      </c>
      <c r="C72" s="1" t="s">
        <v>2909</v>
      </c>
      <c r="D72" s="1" t="s">
        <v>5099</v>
      </c>
      <c r="E72" s="1"/>
      <c r="F72" s="1"/>
      <c r="G72" s="1">
        <v>2</v>
      </c>
      <c r="H72" s="1">
        <v>3</v>
      </c>
      <c r="I72" s="1" t="s">
        <v>27</v>
      </c>
      <c r="J72" s="1">
        <v>0</v>
      </c>
      <c r="K72" s="1">
        <v>0</v>
      </c>
    </row>
    <row r="73" spans="1:11" x14ac:dyDescent="0.35">
      <c r="A73" s="1" t="s">
        <v>19</v>
      </c>
      <c r="B73" s="1" t="s">
        <v>3576</v>
      </c>
      <c r="C73" s="1" t="s">
        <v>2909</v>
      </c>
      <c r="D73" s="1" t="s">
        <v>5099</v>
      </c>
      <c r="E73" s="1"/>
      <c r="F73" s="1"/>
      <c r="G73" s="1">
        <v>2</v>
      </c>
      <c r="H73" s="1">
        <v>3</v>
      </c>
      <c r="I73" s="1" t="s">
        <v>3811</v>
      </c>
      <c r="J73" s="1">
        <v>0</v>
      </c>
      <c r="K73" s="1">
        <v>0</v>
      </c>
    </row>
    <row r="74" spans="1:11" x14ac:dyDescent="0.35">
      <c r="A74" s="1" t="s">
        <v>19</v>
      </c>
      <c r="B74" s="1" t="s">
        <v>3576</v>
      </c>
      <c r="C74" s="1" t="s">
        <v>5123</v>
      </c>
      <c r="D74" s="1" t="s">
        <v>5099</v>
      </c>
      <c r="E74" s="1"/>
      <c r="F74" s="1"/>
      <c r="G74" s="1">
        <v>75</v>
      </c>
      <c r="H74" s="1">
        <v>5</v>
      </c>
      <c r="I74" s="1" t="s">
        <v>693</v>
      </c>
      <c r="J74" s="1">
        <v>1</v>
      </c>
      <c r="K74" s="1">
        <v>1</v>
      </c>
    </row>
    <row r="75" spans="1:11" x14ac:dyDescent="0.35">
      <c r="A75" s="1" t="s">
        <v>19</v>
      </c>
      <c r="B75" s="1" t="s">
        <v>3576</v>
      </c>
      <c r="C75" s="1" t="s">
        <v>5123</v>
      </c>
      <c r="D75" s="1" t="s">
        <v>5099</v>
      </c>
      <c r="E75" s="1"/>
      <c r="F75" s="1"/>
      <c r="G75" s="1">
        <v>75</v>
      </c>
      <c r="H75" s="1">
        <v>5</v>
      </c>
      <c r="I75" s="1" t="s">
        <v>2921</v>
      </c>
      <c r="J75" s="1">
        <v>1</v>
      </c>
      <c r="K75" s="1">
        <v>0</v>
      </c>
    </row>
    <row r="76" spans="1:11" x14ac:dyDescent="0.35">
      <c r="A76" s="1" t="s">
        <v>19</v>
      </c>
      <c r="B76" s="1" t="s">
        <v>3576</v>
      </c>
      <c r="C76" s="1" t="s">
        <v>5123</v>
      </c>
      <c r="D76" s="1" t="s">
        <v>5099</v>
      </c>
      <c r="E76" s="1"/>
      <c r="F76" s="1"/>
      <c r="G76" s="1">
        <v>75</v>
      </c>
      <c r="H76" s="1">
        <v>5</v>
      </c>
      <c r="I76" s="1" t="s">
        <v>45</v>
      </c>
      <c r="J76" s="1">
        <v>1</v>
      </c>
      <c r="K76" s="1">
        <v>0</v>
      </c>
    </row>
    <row r="77" spans="1:11" x14ac:dyDescent="0.35">
      <c r="A77" s="1" t="s">
        <v>19</v>
      </c>
      <c r="B77" s="1" t="s">
        <v>3576</v>
      </c>
      <c r="C77" s="1" t="s">
        <v>5123</v>
      </c>
      <c r="D77" s="1" t="s">
        <v>5099</v>
      </c>
      <c r="E77" s="1"/>
      <c r="F77" s="1"/>
      <c r="G77" s="1">
        <v>75</v>
      </c>
      <c r="H77" s="1">
        <v>5</v>
      </c>
      <c r="I77" s="1" t="s">
        <v>955</v>
      </c>
      <c r="J77" s="1">
        <v>1</v>
      </c>
      <c r="K77" s="1">
        <v>0</v>
      </c>
    </row>
    <row r="78" spans="1:11" x14ac:dyDescent="0.35">
      <c r="A78" s="1" t="s">
        <v>19</v>
      </c>
      <c r="B78" s="1" t="s">
        <v>3576</v>
      </c>
      <c r="C78" s="1" t="s">
        <v>5123</v>
      </c>
      <c r="D78" s="1" t="s">
        <v>5099</v>
      </c>
      <c r="E78" s="1"/>
      <c r="F78" s="1"/>
      <c r="G78" s="1">
        <v>75</v>
      </c>
      <c r="H78" s="1">
        <v>5</v>
      </c>
      <c r="I78" s="1" t="s">
        <v>27</v>
      </c>
      <c r="J78" s="1">
        <v>1</v>
      </c>
      <c r="K78" s="1">
        <v>0</v>
      </c>
    </row>
    <row r="79" spans="1:11" x14ac:dyDescent="0.35">
      <c r="A79" s="1" t="s">
        <v>19</v>
      </c>
      <c r="B79" s="1" t="s">
        <v>3576</v>
      </c>
      <c r="C79" s="1" t="s">
        <v>5124</v>
      </c>
      <c r="D79" s="1" t="s">
        <v>5099</v>
      </c>
      <c r="E79" s="1"/>
      <c r="F79" s="1"/>
      <c r="G79" s="1">
        <v>3</v>
      </c>
      <c r="H79" s="1">
        <v>3</v>
      </c>
      <c r="I79" s="1" t="s">
        <v>693</v>
      </c>
      <c r="J79" s="1">
        <v>0</v>
      </c>
      <c r="K79" s="1">
        <v>1</v>
      </c>
    </row>
    <row r="80" spans="1:11" x14ac:dyDescent="0.35">
      <c r="A80" s="1" t="s">
        <v>19</v>
      </c>
      <c r="B80" s="1" t="s">
        <v>3576</v>
      </c>
      <c r="C80" s="1" t="s">
        <v>5124</v>
      </c>
      <c r="D80" s="1" t="s">
        <v>5099</v>
      </c>
      <c r="E80" s="1"/>
      <c r="F80" s="1"/>
      <c r="G80" s="1">
        <v>3</v>
      </c>
      <c r="H80" s="1">
        <v>3</v>
      </c>
      <c r="I80" s="1" t="s">
        <v>45</v>
      </c>
      <c r="J80" s="1">
        <v>0</v>
      </c>
      <c r="K80" s="1">
        <v>0</v>
      </c>
    </row>
    <row r="81" spans="1:11" x14ac:dyDescent="0.35">
      <c r="A81" s="1" t="s">
        <v>19</v>
      </c>
      <c r="B81" s="1" t="s">
        <v>3576</v>
      </c>
      <c r="C81" s="1" t="s">
        <v>5124</v>
      </c>
      <c r="D81" s="1" t="s">
        <v>5099</v>
      </c>
      <c r="E81" s="1"/>
      <c r="F81" s="1"/>
      <c r="G81" s="1">
        <v>3</v>
      </c>
      <c r="H81" s="1">
        <v>3</v>
      </c>
      <c r="I81" s="1" t="s">
        <v>27</v>
      </c>
      <c r="J81" s="1">
        <v>0</v>
      </c>
      <c r="K81" s="1">
        <v>0</v>
      </c>
    </row>
    <row r="82" spans="1:11" x14ac:dyDescent="0.35">
      <c r="A82" s="1" t="s">
        <v>19</v>
      </c>
      <c r="B82" s="1" t="s">
        <v>3576</v>
      </c>
      <c r="C82" s="1" t="s">
        <v>5101</v>
      </c>
      <c r="D82" s="1" t="s">
        <v>5099</v>
      </c>
      <c r="E82" s="1"/>
      <c r="F82" s="1"/>
      <c r="G82" s="1">
        <v>2</v>
      </c>
      <c r="H82" s="1">
        <v>0</v>
      </c>
      <c r="I82" s="1" t="s">
        <v>2709</v>
      </c>
      <c r="J82" s="1">
        <v>0</v>
      </c>
      <c r="K82" s="1">
        <v>1</v>
      </c>
    </row>
    <row r="83" spans="1:11" x14ac:dyDescent="0.35">
      <c r="A83" s="1" t="s">
        <v>19</v>
      </c>
      <c r="B83" s="1" t="s">
        <v>3576</v>
      </c>
      <c r="C83" s="1" t="s">
        <v>5117</v>
      </c>
      <c r="D83" s="1" t="s">
        <v>5099</v>
      </c>
      <c r="E83" s="1"/>
      <c r="F83" s="1"/>
      <c r="G83" s="1">
        <v>3</v>
      </c>
      <c r="H83" s="1">
        <v>0</v>
      </c>
      <c r="I83" s="1" t="s">
        <v>2709</v>
      </c>
      <c r="J83" s="1">
        <v>0</v>
      </c>
      <c r="K83" s="1">
        <v>1</v>
      </c>
    </row>
    <row r="84" spans="1:11" x14ac:dyDescent="0.35">
      <c r="A84" s="1" t="s">
        <v>19</v>
      </c>
      <c r="B84" s="1" t="s">
        <v>3576</v>
      </c>
      <c r="C84" s="1" t="s">
        <v>2900</v>
      </c>
      <c r="D84" s="1" t="s">
        <v>5099</v>
      </c>
      <c r="E84" s="1"/>
      <c r="F84" s="1"/>
      <c r="G84" s="1">
        <v>5</v>
      </c>
      <c r="H84" s="1">
        <v>2</v>
      </c>
      <c r="I84" s="1" t="s">
        <v>693</v>
      </c>
      <c r="J84" s="1">
        <v>0</v>
      </c>
      <c r="K84" s="1">
        <v>1</v>
      </c>
    </row>
    <row r="85" spans="1:11" x14ac:dyDescent="0.35">
      <c r="A85" s="1" t="s">
        <v>19</v>
      </c>
      <c r="B85" s="1" t="s">
        <v>3576</v>
      </c>
      <c r="C85" s="1" t="s">
        <v>2900</v>
      </c>
      <c r="D85" s="1" t="s">
        <v>5099</v>
      </c>
      <c r="E85" s="1"/>
      <c r="F85" s="1"/>
      <c r="G85" s="1">
        <v>5</v>
      </c>
      <c r="H85" s="1">
        <v>2</v>
      </c>
      <c r="I85" s="1" t="s">
        <v>27</v>
      </c>
      <c r="J85" s="1">
        <v>0</v>
      </c>
      <c r="K85" s="1">
        <v>0</v>
      </c>
    </row>
    <row r="86" spans="1:11" x14ac:dyDescent="0.35">
      <c r="A86" s="1" t="s">
        <v>19</v>
      </c>
      <c r="B86" s="1" t="s">
        <v>2823</v>
      </c>
      <c r="C86" s="1" t="s">
        <v>2895</v>
      </c>
      <c r="D86" s="1" t="s">
        <v>5099</v>
      </c>
      <c r="E86" s="1"/>
      <c r="F86" s="1"/>
      <c r="G86" s="1">
        <v>1</v>
      </c>
      <c r="H86" s="1">
        <v>1</v>
      </c>
      <c r="I86" s="1" t="s">
        <v>3811</v>
      </c>
      <c r="J86" s="1">
        <v>0</v>
      </c>
      <c r="K86" s="1">
        <v>1</v>
      </c>
    </row>
    <row r="87" spans="1:11" x14ac:dyDescent="0.35">
      <c r="A87" s="1" t="s">
        <v>40</v>
      </c>
      <c r="B87" s="1" t="s">
        <v>1431</v>
      </c>
      <c r="C87" s="1" t="s">
        <v>5125</v>
      </c>
      <c r="D87" s="1" t="s">
        <v>5099</v>
      </c>
      <c r="E87" s="1"/>
      <c r="F87" s="1"/>
      <c r="G87" s="1">
        <v>2</v>
      </c>
      <c r="H87" s="1">
        <v>4</v>
      </c>
      <c r="I87" s="1" t="s">
        <v>1236</v>
      </c>
      <c r="J87" s="1">
        <v>0</v>
      </c>
      <c r="K87" s="1">
        <v>1</v>
      </c>
    </row>
    <row r="88" spans="1:11" x14ac:dyDescent="0.35">
      <c r="A88" s="1" t="s">
        <v>40</v>
      </c>
      <c r="B88" s="1" t="s">
        <v>1431</v>
      </c>
      <c r="C88" s="1" t="s">
        <v>5125</v>
      </c>
      <c r="D88" s="1" t="s">
        <v>5099</v>
      </c>
      <c r="E88" s="1"/>
      <c r="F88" s="1"/>
      <c r="G88" s="1">
        <v>2</v>
      </c>
      <c r="H88" s="1">
        <v>4</v>
      </c>
      <c r="I88" s="1" t="s">
        <v>693</v>
      </c>
      <c r="J88" s="1">
        <v>0</v>
      </c>
      <c r="K88" s="1">
        <v>0</v>
      </c>
    </row>
    <row r="89" spans="1:11" x14ac:dyDescent="0.35">
      <c r="A89" s="1" t="s">
        <v>40</v>
      </c>
      <c r="B89" s="1" t="s">
        <v>1431</v>
      </c>
      <c r="C89" s="1" t="s">
        <v>5125</v>
      </c>
      <c r="D89" s="1" t="s">
        <v>5099</v>
      </c>
      <c r="E89" s="1"/>
      <c r="F89" s="1"/>
      <c r="G89" s="1">
        <v>2</v>
      </c>
      <c r="H89" s="1">
        <v>4</v>
      </c>
      <c r="I89" s="1" t="s">
        <v>45</v>
      </c>
      <c r="J89" s="1">
        <v>0</v>
      </c>
      <c r="K89" s="1">
        <v>0</v>
      </c>
    </row>
    <row r="90" spans="1:11" x14ac:dyDescent="0.35">
      <c r="A90" s="1" t="s">
        <v>40</v>
      </c>
      <c r="B90" s="1" t="s">
        <v>1431</v>
      </c>
      <c r="C90" s="1" t="s">
        <v>5125</v>
      </c>
      <c r="D90" s="1" t="s">
        <v>5099</v>
      </c>
      <c r="E90" s="1"/>
      <c r="F90" s="1"/>
      <c r="G90" s="1">
        <v>2</v>
      </c>
      <c r="H90" s="1">
        <v>4</v>
      </c>
      <c r="I90" s="1" t="s">
        <v>747</v>
      </c>
      <c r="J90" s="1">
        <v>0</v>
      </c>
      <c r="K90" s="1">
        <v>0</v>
      </c>
    </row>
    <row r="91" spans="1:11" x14ac:dyDescent="0.35">
      <c r="A91" s="1" t="s">
        <v>40</v>
      </c>
      <c r="B91" s="1" t="s">
        <v>1444</v>
      </c>
      <c r="C91" s="1" t="s">
        <v>5126</v>
      </c>
      <c r="D91" s="1" t="s">
        <v>5099</v>
      </c>
      <c r="E91" s="1"/>
      <c r="F91" s="1"/>
      <c r="G91" s="1">
        <v>2</v>
      </c>
      <c r="H91" s="1">
        <v>2</v>
      </c>
      <c r="I91" s="1" t="s">
        <v>693</v>
      </c>
      <c r="J91" s="1">
        <v>0</v>
      </c>
      <c r="K91" s="1">
        <v>1</v>
      </c>
    </row>
    <row r="92" spans="1:11" x14ac:dyDescent="0.35">
      <c r="A92" s="1" t="s">
        <v>40</v>
      </c>
      <c r="B92" s="1" t="s">
        <v>1444</v>
      </c>
      <c r="C92" s="1" t="s">
        <v>5126</v>
      </c>
      <c r="D92" s="1" t="s">
        <v>5099</v>
      </c>
      <c r="E92" s="1"/>
      <c r="F92" s="1"/>
      <c r="G92" s="1">
        <v>2</v>
      </c>
      <c r="H92" s="1">
        <v>2</v>
      </c>
      <c r="I92" s="1" t="s">
        <v>45</v>
      </c>
      <c r="J92" s="1">
        <v>0</v>
      </c>
      <c r="K92" s="1">
        <v>0</v>
      </c>
    </row>
    <row r="93" spans="1:11" x14ac:dyDescent="0.35">
      <c r="A93" s="1" t="s">
        <v>40</v>
      </c>
      <c r="B93" s="1" t="s">
        <v>89</v>
      </c>
      <c r="C93" s="1" t="s">
        <v>5127</v>
      </c>
      <c r="D93" s="1" t="s">
        <v>5099</v>
      </c>
      <c r="E93" s="1"/>
      <c r="F93" s="1"/>
      <c r="G93" s="1">
        <v>1</v>
      </c>
      <c r="H93" s="1">
        <v>0</v>
      </c>
      <c r="I93" s="1" t="s">
        <v>2709</v>
      </c>
      <c r="J93" s="1">
        <v>0</v>
      </c>
      <c r="K93" s="1">
        <v>1</v>
      </c>
    </row>
    <row r="94" spans="1:11" x14ac:dyDescent="0.35">
      <c r="A94" s="1" t="s">
        <v>40</v>
      </c>
      <c r="B94" s="1" t="s">
        <v>89</v>
      </c>
      <c r="C94" s="1" t="s">
        <v>5128</v>
      </c>
      <c r="D94" s="1" t="s">
        <v>5099</v>
      </c>
      <c r="E94" s="1"/>
      <c r="F94" s="1"/>
      <c r="G94" s="1">
        <v>1</v>
      </c>
      <c r="H94" s="1">
        <v>0</v>
      </c>
      <c r="I94" s="1" t="s">
        <v>2709</v>
      </c>
      <c r="J94" s="1">
        <v>0</v>
      </c>
      <c r="K94" s="1">
        <v>1</v>
      </c>
    </row>
    <row r="95" spans="1:11" x14ac:dyDescent="0.35">
      <c r="A95" s="1" t="s">
        <v>40</v>
      </c>
      <c r="B95" s="1" t="s">
        <v>89</v>
      </c>
      <c r="C95" s="1" t="s">
        <v>2930</v>
      </c>
      <c r="D95" s="1" t="s">
        <v>5099</v>
      </c>
      <c r="E95" s="1"/>
      <c r="F95" s="1"/>
      <c r="G95" s="1">
        <v>5</v>
      </c>
      <c r="H95" s="1">
        <v>3</v>
      </c>
      <c r="I95" s="1" t="s">
        <v>45</v>
      </c>
      <c r="J95" s="1">
        <v>0</v>
      </c>
      <c r="K95" s="1">
        <v>1</v>
      </c>
    </row>
    <row r="96" spans="1:11" x14ac:dyDescent="0.35">
      <c r="A96" s="1" t="s">
        <v>40</v>
      </c>
      <c r="B96" s="1" t="s">
        <v>89</v>
      </c>
      <c r="C96" s="1" t="s">
        <v>2930</v>
      </c>
      <c r="D96" s="1" t="s">
        <v>5099</v>
      </c>
      <c r="E96" s="1"/>
      <c r="F96" s="1"/>
      <c r="G96" s="1">
        <v>5</v>
      </c>
      <c r="H96" s="1">
        <v>3</v>
      </c>
      <c r="I96" s="1" t="s">
        <v>1236</v>
      </c>
      <c r="J96" s="1">
        <v>0</v>
      </c>
      <c r="K96" s="1">
        <v>0</v>
      </c>
    </row>
    <row r="97" spans="1:11" x14ac:dyDescent="0.35">
      <c r="A97" s="1" t="s">
        <v>40</v>
      </c>
      <c r="B97" s="1" t="s">
        <v>89</v>
      </c>
      <c r="C97" s="1" t="s">
        <v>2930</v>
      </c>
      <c r="D97" s="1" t="s">
        <v>5099</v>
      </c>
      <c r="E97" s="1"/>
      <c r="F97" s="1"/>
      <c r="G97" s="1">
        <v>5</v>
      </c>
      <c r="H97" s="1">
        <v>3</v>
      </c>
      <c r="I97" s="1" t="s">
        <v>693</v>
      </c>
      <c r="J97" s="1">
        <v>0</v>
      </c>
      <c r="K97" s="1">
        <v>0</v>
      </c>
    </row>
    <row r="98" spans="1:11" x14ac:dyDescent="0.35">
      <c r="A98" s="1" t="s">
        <v>40</v>
      </c>
      <c r="B98" s="1" t="s">
        <v>1092</v>
      </c>
      <c r="C98" s="1" t="s">
        <v>5102</v>
      </c>
      <c r="D98" s="1" t="s">
        <v>5099</v>
      </c>
      <c r="E98" s="1"/>
      <c r="F98" s="1"/>
      <c r="G98" s="1">
        <v>1</v>
      </c>
      <c r="H98" s="1">
        <v>0</v>
      </c>
      <c r="I98" s="1" t="s">
        <v>2709</v>
      </c>
      <c r="J98" s="1">
        <v>0</v>
      </c>
      <c r="K98" s="1">
        <v>1</v>
      </c>
    </row>
    <row r="99" spans="1:11" x14ac:dyDescent="0.35">
      <c r="A99" s="1" t="s">
        <v>40</v>
      </c>
      <c r="B99" s="1" t="s">
        <v>2775</v>
      </c>
      <c r="C99" s="1" t="s">
        <v>5129</v>
      </c>
      <c r="D99" s="1" t="s">
        <v>5099</v>
      </c>
      <c r="E99" s="1"/>
      <c r="F99" s="1"/>
      <c r="G99" s="1">
        <v>2</v>
      </c>
      <c r="H99" s="1">
        <v>2</v>
      </c>
      <c r="I99" s="1" t="s">
        <v>693</v>
      </c>
      <c r="J99" s="1">
        <v>0</v>
      </c>
      <c r="K99" s="1">
        <v>1</v>
      </c>
    </row>
    <row r="100" spans="1:11" x14ac:dyDescent="0.35">
      <c r="A100" s="1" t="s">
        <v>40</v>
      </c>
      <c r="B100" s="1" t="s">
        <v>2775</v>
      </c>
      <c r="C100" s="1" t="s">
        <v>5129</v>
      </c>
      <c r="D100" s="1" t="s">
        <v>5099</v>
      </c>
      <c r="E100" s="1"/>
      <c r="F100" s="1"/>
      <c r="G100" s="1">
        <v>2</v>
      </c>
      <c r="H100" s="1">
        <v>2</v>
      </c>
      <c r="I100" s="1" t="s">
        <v>45</v>
      </c>
      <c r="J100" s="1">
        <v>0</v>
      </c>
      <c r="K100" s="1">
        <v>0</v>
      </c>
    </row>
    <row r="101" spans="1:11" x14ac:dyDescent="0.35">
      <c r="A101" s="1" t="s">
        <v>40</v>
      </c>
      <c r="B101" s="1" t="s">
        <v>2775</v>
      </c>
      <c r="C101" s="1" t="s">
        <v>5130</v>
      </c>
      <c r="D101" s="1" t="s">
        <v>5099</v>
      </c>
      <c r="E101" s="1"/>
      <c r="F101" s="1"/>
      <c r="G101" s="1">
        <v>19</v>
      </c>
      <c r="H101" s="1">
        <v>3</v>
      </c>
      <c r="I101" s="1" t="s">
        <v>1236</v>
      </c>
      <c r="J101" s="1">
        <v>0</v>
      </c>
      <c r="K101" s="1">
        <v>1</v>
      </c>
    </row>
    <row r="102" spans="1:11" x14ac:dyDescent="0.35">
      <c r="A102" s="1" t="s">
        <v>40</v>
      </c>
      <c r="B102" s="1" t="s">
        <v>2775</v>
      </c>
      <c r="C102" s="1" t="s">
        <v>5130</v>
      </c>
      <c r="D102" s="1" t="s">
        <v>5099</v>
      </c>
      <c r="E102" s="1"/>
      <c r="F102" s="1"/>
      <c r="G102" s="1">
        <v>19</v>
      </c>
      <c r="H102" s="1">
        <v>3</v>
      </c>
      <c r="I102" s="1" t="s">
        <v>693</v>
      </c>
      <c r="J102" s="1">
        <v>0</v>
      </c>
      <c r="K102" s="1">
        <v>0</v>
      </c>
    </row>
    <row r="103" spans="1:11" x14ac:dyDescent="0.35">
      <c r="A103" s="1" t="s">
        <v>40</v>
      </c>
      <c r="B103" s="1" t="s">
        <v>2775</v>
      </c>
      <c r="C103" s="1" t="s">
        <v>5130</v>
      </c>
      <c r="D103" s="1" t="s">
        <v>5099</v>
      </c>
      <c r="E103" s="1"/>
      <c r="F103" s="1"/>
      <c r="G103" s="1">
        <v>19</v>
      </c>
      <c r="H103" s="1">
        <v>3</v>
      </c>
      <c r="I103" s="1" t="s">
        <v>45</v>
      </c>
      <c r="J103" s="1">
        <v>0</v>
      </c>
      <c r="K103" s="1">
        <v>0</v>
      </c>
    </row>
    <row r="104" spans="1:11" x14ac:dyDescent="0.35">
      <c r="A104" s="1" t="s">
        <v>40</v>
      </c>
      <c r="B104" s="1" t="s">
        <v>3682</v>
      </c>
      <c r="C104" s="1" t="s">
        <v>5098</v>
      </c>
      <c r="D104" s="1" t="s">
        <v>5099</v>
      </c>
      <c r="E104" s="1"/>
      <c r="F104" s="1"/>
      <c r="G104" s="1">
        <v>1</v>
      </c>
      <c r="H104" s="1">
        <v>1</v>
      </c>
      <c r="I104" s="1" t="s">
        <v>2921</v>
      </c>
      <c r="J104" s="1">
        <v>0</v>
      </c>
      <c r="K104" s="1">
        <v>1</v>
      </c>
    </row>
    <row r="105" spans="1:11" x14ac:dyDescent="0.35">
      <c r="A105" s="1" t="s">
        <v>40</v>
      </c>
      <c r="B105" s="1" t="s">
        <v>3682</v>
      </c>
      <c r="C105" s="1" t="s">
        <v>2895</v>
      </c>
      <c r="D105" s="1" t="s">
        <v>5099</v>
      </c>
      <c r="E105" s="1"/>
      <c r="F105" s="1"/>
      <c r="G105" s="1">
        <v>1</v>
      </c>
      <c r="H105" s="1">
        <v>1</v>
      </c>
      <c r="I105" s="1" t="s">
        <v>2921</v>
      </c>
      <c r="J105" s="1">
        <v>0</v>
      </c>
      <c r="K105" s="1">
        <v>1</v>
      </c>
    </row>
    <row r="106" spans="1:11" x14ac:dyDescent="0.35">
      <c r="A106" s="1" t="s">
        <v>40</v>
      </c>
      <c r="B106" s="1" t="s">
        <v>3682</v>
      </c>
      <c r="C106" s="1" t="s">
        <v>5117</v>
      </c>
      <c r="D106" s="1" t="s">
        <v>5099</v>
      </c>
      <c r="E106" s="1"/>
      <c r="F106" s="1"/>
      <c r="G106" s="1">
        <v>3</v>
      </c>
      <c r="H106" s="1">
        <v>1</v>
      </c>
      <c r="I106" s="1" t="s">
        <v>2921</v>
      </c>
      <c r="J106" s="1">
        <v>0</v>
      </c>
      <c r="K106" s="1">
        <v>1</v>
      </c>
    </row>
    <row r="107" spans="1:11" x14ac:dyDescent="0.35">
      <c r="A107" s="1" t="s">
        <v>40</v>
      </c>
      <c r="B107" s="1" t="s">
        <v>3682</v>
      </c>
      <c r="C107" s="1" t="s">
        <v>2923</v>
      </c>
      <c r="D107" s="1" t="s">
        <v>5099</v>
      </c>
      <c r="E107" s="1"/>
      <c r="F107" s="1"/>
      <c r="G107" s="1">
        <v>2</v>
      </c>
      <c r="H107" s="1">
        <v>2</v>
      </c>
      <c r="I107" s="1" t="s">
        <v>2921</v>
      </c>
      <c r="J107" s="1">
        <v>0</v>
      </c>
      <c r="K107" s="1">
        <v>1</v>
      </c>
    </row>
    <row r="108" spans="1:11" x14ac:dyDescent="0.35">
      <c r="A108" s="1" t="s">
        <v>40</v>
      </c>
      <c r="B108" s="1" t="s">
        <v>3682</v>
      </c>
      <c r="C108" s="1" t="s">
        <v>2923</v>
      </c>
      <c r="D108" s="1" t="s">
        <v>5099</v>
      </c>
      <c r="E108" s="1"/>
      <c r="F108" s="1"/>
      <c r="G108" s="1">
        <v>2</v>
      </c>
      <c r="H108" s="1">
        <v>2</v>
      </c>
      <c r="I108" s="1" t="s">
        <v>693</v>
      </c>
      <c r="J108" s="1">
        <v>0</v>
      </c>
      <c r="K108" s="1">
        <v>0</v>
      </c>
    </row>
    <row r="109" spans="1:11" x14ac:dyDescent="0.35">
      <c r="A109" s="1" t="s">
        <v>40</v>
      </c>
      <c r="B109" s="1" t="s">
        <v>3682</v>
      </c>
      <c r="C109" s="1" t="s">
        <v>2926</v>
      </c>
      <c r="D109" s="1" t="s">
        <v>5099</v>
      </c>
      <c r="E109" s="1"/>
      <c r="F109" s="1"/>
      <c r="G109" s="1">
        <v>2</v>
      </c>
      <c r="H109" s="1">
        <v>2</v>
      </c>
      <c r="I109" s="1" t="s">
        <v>2921</v>
      </c>
      <c r="J109" s="1">
        <v>0</v>
      </c>
      <c r="K109" s="1">
        <v>1</v>
      </c>
    </row>
    <row r="110" spans="1:11" x14ac:dyDescent="0.35">
      <c r="A110" s="1" t="s">
        <v>40</v>
      </c>
      <c r="B110" s="1" t="s">
        <v>3682</v>
      </c>
      <c r="C110" s="1" t="s">
        <v>2926</v>
      </c>
      <c r="D110" s="1" t="s">
        <v>5099</v>
      </c>
      <c r="E110" s="1"/>
      <c r="F110" s="1"/>
      <c r="G110" s="1">
        <v>2</v>
      </c>
      <c r="H110" s="1">
        <v>2</v>
      </c>
      <c r="I110" s="1" t="s">
        <v>693</v>
      </c>
      <c r="J110" s="1">
        <v>0</v>
      </c>
      <c r="K110" s="1">
        <v>0</v>
      </c>
    </row>
    <row r="111" spans="1:11" x14ac:dyDescent="0.35">
      <c r="A111" s="1" t="s">
        <v>40</v>
      </c>
      <c r="B111" s="1" t="s">
        <v>3581</v>
      </c>
      <c r="C111" s="1" t="s">
        <v>5101</v>
      </c>
      <c r="D111" s="1" t="s">
        <v>5099</v>
      </c>
      <c r="E111" s="1"/>
      <c r="F111" s="1"/>
      <c r="G111" s="1">
        <v>4</v>
      </c>
      <c r="H111" s="1">
        <v>1</v>
      </c>
      <c r="I111" s="1" t="s">
        <v>1236</v>
      </c>
      <c r="J111" s="1">
        <v>0</v>
      </c>
      <c r="K111" s="1">
        <v>1</v>
      </c>
    </row>
    <row r="112" spans="1:11" x14ac:dyDescent="0.35">
      <c r="A112" s="1" t="s">
        <v>40</v>
      </c>
      <c r="B112" s="1" t="s">
        <v>3581</v>
      </c>
      <c r="C112" s="1" t="s">
        <v>5117</v>
      </c>
      <c r="D112" s="1" t="s">
        <v>5099</v>
      </c>
      <c r="E112" s="1"/>
      <c r="F112" s="1"/>
      <c r="G112" s="1">
        <v>2</v>
      </c>
      <c r="H112" s="1">
        <v>2</v>
      </c>
      <c r="I112" s="1" t="s">
        <v>1236</v>
      </c>
      <c r="J112" s="1">
        <v>0</v>
      </c>
      <c r="K112" s="1">
        <v>1</v>
      </c>
    </row>
    <row r="113" spans="1:11" x14ac:dyDescent="0.35">
      <c r="A113" s="1" t="s">
        <v>40</v>
      </c>
      <c r="B113" s="1" t="s">
        <v>3581</v>
      </c>
      <c r="C113" s="1" t="s">
        <v>5117</v>
      </c>
      <c r="D113" s="1" t="s">
        <v>5099</v>
      </c>
      <c r="E113" s="1"/>
      <c r="F113" s="1"/>
      <c r="G113" s="1">
        <v>2</v>
      </c>
      <c r="H113" s="1">
        <v>2</v>
      </c>
      <c r="I113" s="1" t="s">
        <v>693</v>
      </c>
      <c r="J113" s="1">
        <v>0</v>
      </c>
      <c r="K113" s="1">
        <v>0</v>
      </c>
    </row>
    <row r="114" spans="1:11" x14ac:dyDescent="0.35">
      <c r="A114" s="1" t="s">
        <v>40</v>
      </c>
      <c r="B114" s="1" t="s">
        <v>3576</v>
      </c>
      <c r="C114" s="1" t="s">
        <v>2951</v>
      </c>
      <c r="D114" s="1" t="s">
        <v>5099</v>
      </c>
      <c r="E114" s="1"/>
      <c r="F114" s="1"/>
      <c r="G114" s="1">
        <v>4</v>
      </c>
      <c r="H114" s="1">
        <v>3</v>
      </c>
      <c r="I114" s="1" t="s">
        <v>693</v>
      </c>
      <c r="J114" s="1">
        <v>0</v>
      </c>
      <c r="K114" s="1">
        <v>1</v>
      </c>
    </row>
    <row r="115" spans="1:11" x14ac:dyDescent="0.35">
      <c r="A115" s="1" t="s">
        <v>40</v>
      </c>
      <c r="B115" s="1" t="s">
        <v>3576</v>
      </c>
      <c r="C115" s="1" t="s">
        <v>2951</v>
      </c>
      <c r="D115" s="1" t="s">
        <v>5099</v>
      </c>
      <c r="E115" s="1"/>
      <c r="F115" s="1"/>
      <c r="G115" s="1">
        <v>4</v>
      </c>
      <c r="H115" s="1">
        <v>3</v>
      </c>
      <c r="I115" s="1" t="s">
        <v>2921</v>
      </c>
      <c r="J115" s="1">
        <v>0</v>
      </c>
      <c r="K115" s="1">
        <v>0</v>
      </c>
    </row>
    <row r="116" spans="1:11" x14ac:dyDescent="0.35">
      <c r="A116" s="1" t="s">
        <v>40</v>
      </c>
      <c r="B116" s="1" t="s">
        <v>3576</v>
      </c>
      <c r="C116" s="1" t="s">
        <v>2951</v>
      </c>
      <c r="D116" s="1" t="s">
        <v>5099</v>
      </c>
      <c r="E116" s="1"/>
      <c r="F116" s="1"/>
      <c r="G116" s="1">
        <v>4</v>
      </c>
      <c r="H116" s="1">
        <v>3</v>
      </c>
      <c r="I116" s="1" t="s">
        <v>45</v>
      </c>
      <c r="J116" s="1">
        <v>0</v>
      </c>
      <c r="K116" s="1">
        <v>0</v>
      </c>
    </row>
    <row r="117" spans="1:11" x14ac:dyDescent="0.35">
      <c r="A117" s="1" t="s">
        <v>40</v>
      </c>
      <c r="B117" s="1" t="s">
        <v>3576</v>
      </c>
      <c r="C117" s="1" t="s">
        <v>5124</v>
      </c>
      <c r="D117" s="1" t="s">
        <v>5099</v>
      </c>
      <c r="E117" s="1"/>
      <c r="F117" s="1"/>
      <c r="G117" s="1">
        <v>2</v>
      </c>
      <c r="H117" s="1">
        <v>0</v>
      </c>
      <c r="I117" s="1" t="s">
        <v>2709</v>
      </c>
      <c r="J117" s="1">
        <v>0</v>
      </c>
      <c r="K117" s="1">
        <v>1</v>
      </c>
    </row>
    <row r="118" spans="1:11" x14ac:dyDescent="0.35">
      <c r="A118" s="1" t="s">
        <v>40</v>
      </c>
      <c r="B118" s="1" t="s">
        <v>3576</v>
      </c>
      <c r="C118" s="1" t="s">
        <v>5100</v>
      </c>
      <c r="D118" s="1" t="s">
        <v>5099</v>
      </c>
      <c r="E118" s="1"/>
      <c r="F118" s="1"/>
      <c r="G118" s="1">
        <v>1</v>
      </c>
      <c r="H118" s="1">
        <v>0</v>
      </c>
      <c r="I118" s="1" t="s">
        <v>2709</v>
      </c>
      <c r="J118" s="1">
        <v>0</v>
      </c>
      <c r="K118" s="1">
        <v>1</v>
      </c>
    </row>
    <row r="119" spans="1:11" x14ac:dyDescent="0.35">
      <c r="A119" s="1" t="s">
        <v>40</v>
      </c>
      <c r="B119" s="1" t="s">
        <v>3576</v>
      </c>
      <c r="C119" s="1" t="s">
        <v>5131</v>
      </c>
      <c r="D119" s="1" t="s">
        <v>5099</v>
      </c>
      <c r="E119" s="1"/>
      <c r="F119" s="1"/>
      <c r="G119" s="1">
        <v>6</v>
      </c>
      <c r="H119" s="1">
        <v>1</v>
      </c>
      <c r="I119" s="1" t="s">
        <v>45</v>
      </c>
      <c r="J119" s="1">
        <v>0</v>
      </c>
      <c r="K119" s="1">
        <v>1</v>
      </c>
    </row>
    <row r="120" spans="1:11" x14ac:dyDescent="0.35">
      <c r="A120" s="1" t="s">
        <v>40</v>
      </c>
      <c r="B120" s="1" t="s">
        <v>3576</v>
      </c>
      <c r="C120" s="1" t="s">
        <v>2895</v>
      </c>
      <c r="D120" s="1" t="s">
        <v>5099</v>
      </c>
      <c r="E120" s="1"/>
      <c r="F120" s="1"/>
      <c r="G120" s="1">
        <v>4</v>
      </c>
      <c r="H120" s="1">
        <v>1</v>
      </c>
      <c r="I120" s="1" t="s">
        <v>45</v>
      </c>
      <c r="J120" s="1">
        <v>0</v>
      </c>
      <c r="K120" s="1">
        <v>1</v>
      </c>
    </row>
    <row r="121" spans="1:11" x14ac:dyDescent="0.35">
      <c r="A121" s="1" t="s">
        <v>40</v>
      </c>
      <c r="B121" s="1" t="s">
        <v>3576</v>
      </c>
      <c r="C121" s="1" t="s">
        <v>5132</v>
      </c>
      <c r="D121" s="1" t="s">
        <v>5099</v>
      </c>
      <c r="E121" s="1"/>
      <c r="F121" s="1"/>
      <c r="G121" s="1">
        <v>1</v>
      </c>
      <c r="H121" s="1">
        <v>2</v>
      </c>
      <c r="I121" s="1" t="s">
        <v>693</v>
      </c>
      <c r="J121" s="1">
        <v>0</v>
      </c>
      <c r="K121" s="1">
        <v>1</v>
      </c>
    </row>
    <row r="122" spans="1:11" x14ac:dyDescent="0.35">
      <c r="A122" s="1" t="s">
        <v>40</v>
      </c>
      <c r="B122" s="1" t="s">
        <v>3576</v>
      </c>
      <c r="C122" s="1" t="s">
        <v>5132</v>
      </c>
      <c r="D122" s="1" t="s">
        <v>5099</v>
      </c>
      <c r="E122" s="1"/>
      <c r="F122" s="1"/>
      <c r="G122" s="1">
        <v>1</v>
      </c>
      <c r="H122" s="1">
        <v>2</v>
      </c>
      <c r="I122" s="1" t="s">
        <v>45</v>
      </c>
      <c r="J122" s="1">
        <v>0</v>
      </c>
      <c r="K122" s="1">
        <v>0</v>
      </c>
    </row>
    <row r="123" spans="1:11" x14ac:dyDescent="0.35">
      <c r="A123" s="1" t="s">
        <v>40</v>
      </c>
      <c r="B123" s="1" t="s">
        <v>3576</v>
      </c>
      <c r="C123" s="1" t="s">
        <v>5133</v>
      </c>
      <c r="D123" s="1" t="s">
        <v>5099</v>
      </c>
      <c r="E123" s="1"/>
      <c r="F123" s="1"/>
      <c r="G123" s="1">
        <v>1</v>
      </c>
      <c r="H123" s="1">
        <v>1</v>
      </c>
      <c r="I123" s="1" t="s">
        <v>45</v>
      </c>
      <c r="J123" s="1">
        <v>0</v>
      </c>
      <c r="K123" s="1">
        <v>1</v>
      </c>
    </row>
    <row r="124" spans="1:11" x14ac:dyDescent="0.35">
      <c r="A124" s="1" t="s">
        <v>40</v>
      </c>
      <c r="B124" s="1" t="s">
        <v>3576</v>
      </c>
      <c r="C124" s="1" t="s">
        <v>5134</v>
      </c>
      <c r="D124" s="1" t="s">
        <v>5099</v>
      </c>
      <c r="E124" s="1"/>
      <c r="F124" s="1"/>
      <c r="G124" s="1">
        <v>1</v>
      </c>
      <c r="H124" s="1">
        <v>1</v>
      </c>
      <c r="I124" s="1" t="s">
        <v>45</v>
      </c>
      <c r="J124" s="1">
        <v>0</v>
      </c>
      <c r="K124" s="1">
        <v>1</v>
      </c>
    </row>
    <row r="125" spans="1:11" x14ac:dyDescent="0.35">
      <c r="A125" s="1" t="s">
        <v>40</v>
      </c>
      <c r="B125" s="1" t="s">
        <v>2805</v>
      </c>
      <c r="C125" s="1" t="s">
        <v>5100</v>
      </c>
      <c r="D125" s="1" t="s">
        <v>5099</v>
      </c>
      <c r="E125" s="1"/>
      <c r="F125" s="1"/>
      <c r="G125" s="1">
        <v>3</v>
      </c>
      <c r="H125" s="1">
        <v>0</v>
      </c>
      <c r="I125" s="1" t="s">
        <v>2709</v>
      </c>
      <c r="J125" s="1">
        <v>0</v>
      </c>
      <c r="K125" s="1">
        <v>1</v>
      </c>
    </row>
  </sheetData>
  <conditionalFormatting sqref="E2:E100">
    <cfRule type="containsText" dxfId="117" priority="2" operator="containsText" text="">
      <formula>NOT(ISERROR(SEARCH("",E2)))</formula>
    </cfRule>
  </conditionalFormatting>
  <conditionalFormatting sqref="H1:H1048576">
    <cfRule type="containsText" dxfId="116" priority="1" operator="containsText" text="0">
      <formula>NOT(ISERROR(SEARCH("0",H1)))</formula>
    </cfRule>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X113"/>
  <sheetViews>
    <sheetView topLeftCell="T1" workbookViewId="0">
      <selection activeCell="D40" sqref="D40"/>
    </sheetView>
  </sheetViews>
  <sheetFormatPr baseColWidth="10" defaultColWidth="8.90625" defaultRowHeight="14.5" x14ac:dyDescent="0.35"/>
  <cols>
    <col min="1" max="1" width="17.54296875" customWidth="1"/>
    <col min="2" max="2" width="73.453125" customWidth="1"/>
    <col min="3" max="3" width="42.6328125" customWidth="1"/>
    <col min="4" max="4" width="19.08984375" customWidth="1"/>
    <col min="5" max="5" width="26.1796875" customWidth="1"/>
    <col min="6" max="6" width="9.08984375" customWidth="1"/>
    <col min="7" max="7" width="17.08984375" customWidth="1"/>
    <col min="8" max="8" width="12.81640625" customWidth="1"/>
    <col min="9" max="9" width="27.08984375" customWidth="1"/>
    <col min="10" max="10" width="25.90625" customWidth="1"/>
    <col min="11" max="11" width="38.6328125" customWidth="1"/>
    <col min="12" max="12" width="24.81640625" customWidth="1"/>
    <col min="13" max="13" width="17.81640625" customWidth="1"/>
    <col min="14" max="14" width="15.1796875" customWidth="1"/>
    <col min="15" max="15" width="18.08984375" customWidth="1"/>
    <col min="16" max="16" width="29.36328125" customWidth="1"/>
    <col min="17" max="17" width="17.08984375" customWidth="1"/>
    <col min="18" max="18" width="11.08984375" customWidth="1"/>
    <col min="19" max="19" width="10.81640625" customWidth="1"/>
    <col min="20" max="20" width="43.08984375" customWidth="1"/>
    <col min="21" max="21" width="28.453125" customWidth="1"/>
    <col min="22" max="22" width="19.81640625" customWidth="1"/>
    <col min="23" max="23" width="25.36328125" customWidth="1"/>
    <col min="24" max="24" width="18.90625" customWidth="1"/>
    <col min="25" max="25" width="37.90625" customWidth="1"/>
    <col min="26" max="26" width="33.6328125" customWidth="1"/>
    <col min="27" max="27" width="18.36328125" customWidth="1"/>
    <col min="28" max="28" width="20.6328125" customWidth="1"/>
    <col min="29" max="29" width="16.453125" customWidth="1"/>
    <col min="30" max="30" width="22.08984375" customWidth="1"/>
    <col min="31" max="31" width="18.453125" customWidth="1"/>
    <col min="32" max="32" width="23.90625" customWidth="1"/>
    <col min="33" max="33" width="20.08984375" customWidth="1"/>
    <col min="34" max="34" width="16.81640625" customWidth="1"/>
    <col min="35" max="35" width="15.1796875" customWidth="1"/>
    <col min="36" max="36" width="16.54296875" customWidth="1"/>
    <col min="37" max="37" width="29.453125" customWidth="1"/>
    <col min="38" max="38" width="33.36328125" customWidth="1"/>
    <col min="39" max="39" width="23.1796875" customWidth="1"/>
    <col min="40" max="40" width="45.81640625" customWidth="1"/>
    <col min="41" max="41" width="62.36328125" customWidth="1"/>
    <col min="42" max="42" width="11.453125" customWidth="1"/>
    <col min="43" max="43" width="24.81640625" customWidth="1"/>
    <col min="44" max="44" width="15.81640625" customWidth="1"/>
    <col min="45" max="45" width="19.453125" customWidth="1"/>
    <col min="46" max="46" width="21.1796875" customWidth="1"/>
    <col min="47" max="47" width="43.81640625" customWidth="1"/>
    <col min="48" max="48" width="16.90625" customWidth="1"/>
    <col min="49" max="49" width="60" style="7" customWidth="1"/>
    <col min="50" max="50" width="13.6328125" customWidth="1"/>
  </cols>
  <sheetData>
    <row r="1" spans="1:50" x14ac:dyDescent="0.35">
      <c r="A1" s="6" t="s">
        <v>0</v>
      </c>
      <c r="B1" s="6" t="s">
        <v>1</v>
      </c>
      <c r="C1" s="6" t="s">
        <v>641</v>
      </c>
      <c r="D1" s="6" t="s">
        <v>618</v>
      </c>
      <c r="E1" s="6" t="s">
        <v>642</v>
      </c>
      <c r="F1" s="6" t="s">
        <v>643</v>
      </c>
      <c r="G1" s="6" t="s">
        <v>644</v>
      </c>
      <c r="H1" s="6" t="s">
        <v>645</v>
      </c>
      <c r="I1" s="6" t="s">
        <v>646</v>
      </c>
      <c r="J1" s="6" t="s">
        <v>647</v>
      </c>
      <c r="K1" s="6" t="s">
        <v>648</v>
      </c>
      <c r="L1" s="6" t="s">
        <v>649</v>
      </c>
      <c r="M1" s="6" t="s">
        <v>4</v>
      </c>
      <c r="N1" s="6" t="s">
        <v>5</v>
      </c>
      <c r="O1" s="6" t="s">
        <v>650</v>
      </c>
      <c r="P1" s="6" t="s">
        <v>651</v>
      </c>
      <c r="Q1" s="6" t="s">
        <v>652</v>
      </c>
      <c r="R1" s="6" t="s">
        <v>3</v>
      </c>
      <c r="S1" s="6" t="s">
        <v>619</v>
      </c>
      <c r="T1" s="6" t="s">
        <v>653</v>
      </c>
      <c r="U1" s="6" t="s">
        <v>623</v>
      </c>
      <c r="V1" s="6" t="s">
        <v>654</v>
      </c>
      <c r="W1" s="6" t="s">
        <v>655</v>
      </c>
      <c r="X1" s="6" t="s">
        <v>656</v>
      </c>
      <c r="Y1" s="6" t="s">
        <v>657</v>
      </c>
      <c r="Z1" s="6" t="s">
        <v>658</v>
      </c>
      <c r="AA1" s="6" t="s">
        <v>659</v>
      </c>
      <c r="AB1" s="6" t="s">
        <v>660</v>
      </c>
      <c r="AC1" s="6" t="s">
        <v>386</v>
      </c>
      <c r="AD1" s="6" t="s">
        <v>661</v>
      </c>
      <c r="AE1" s="6" t="s">
        <v>662</v>
      </c>
      <c r="AF1" s="6" t="s">
        <v>663</v>
      </c>
      <c r="AG1" s="6" t="s">
        <v>664</v>
      </c>
      <c r="AH1" s="6" t="s">
        <v>665</v>
      </c>
      <c r="AI1" s="6" t="s">
        <v>666</v>
      </c>
      <c r="AJ1" s="6" t="s">
        <v>667</v>
      </c>
      <c r="AK1" s="6" t="s">
        <v>668</v>
      </c>
      <c r="AL1" s="6" t="s">
        <v>669</v>
      </c>
      <c r="AM1" s="6" t="s">
        <v>670</v>
      </c>
      <c r="AN1" s="6" t="s">
        <v>671</v>
      </c>
      <c r="AO1" s="6" t="s">
        <v>672</v>
      </c>
      <c r="AP1" s="6" t="s">
        <v>673</v>
      </c>
      <c r="AQ1" s="6" t="s">
        <v>674</v>
      </c>
      <c r="AR1" s="6" t="s">
        <v>675</v>
      </c>
      <c r="AS1" s="6" t="s">
        <v>676</v>
      </c>
      <c r="AT1" s="6" t="s">
        <v>677</v>
      </c>
      <c r="AU1" s="6" t="s">
        <v>678</v>
      </c>
      <c r="AV1" s="6" t="s">
        <v>679</v>
      </c>
      <c r="AW1" s="8" t="s">
        <v>680</v>
      </c>
      <c r="AX1" s="6" t="s">
        <v>18</v>
      </c>
    </row>
    <row r="2" spans="1:50" x14ac:dyDescent="0.35">
      <c r="A2" s="6" t="s">
        <v>153</v>
      </c>
      <c r="B2" s="6" t="s">
        <v>624</v>
      </c>
      <c r="C2" s="6" t="s">
        <v>681</v>
      </c>
      <c r="D2" s="6" t="s">
        <v>451</v>
      </c>
      <c r="E2" s="6">
        <v>346</v>
      </c>
      <c r="F2" s="6">
        <v>2</v>
      </c>
      <c r="G2" s="6">
        <v>2</v>
      </c>
      <c r="H2" s="6">
        <v>8</v>
      </c>
      <c r="I2" s="6">
        <v>4</v>
      </c>
      <c r="J2" s="6">
        <v>3750</v>
      </c>
      <c r="K2" s="6">
        <v>81.0625</v>
      </c>
      <c r="L2" s="6">
        <v>2</v>
      </c>
      <c r="M2" s="6"/>
      <c r="N2" s="6"/>
      <c r="O2" s="6">
        <v>1</v>
      </c>
      <c r="P2" s="6" t="s">
        <v>682</v>
      </c>
      <c r="Q2" s="6" t="s">
        <v>683</v>
      </c>
      <c r="R2" s="6" t="s">
        <v>22</v>
      </c>
      <c r="S2" s="6" t="s">
        <v>633</v>
      </c>
      <c r="T2" s="6" t="s">
        <v>684</v>
      </c>
      <c r="U2" s="6" t="s">
        <v>685</v>
      </c>
      <c r="V2" s="6" t="b">
        <v>1</v>
      </c>
      <c r="W2" s="6" t="s">
        <v>686</v>
      </c>
      <c r="X2" s="6" t="s">
        <v>687</v>
      </c>
      <c r="Y2" s="6" t="s">
        <v>688</v>
      </c>
      <c r="Z2" s="6" t="s">
        <v>689</v>
      </c>
      <c r="AA2" s="6" t="b">
        <v>0</v>
      </c>
      <c r="AB2" s="6" t="b">
        <v>0</v>
      </c>
      <c r="AC2" s="6" t="b">
        <v>0</v>
      </c>
      <c r="AD2" s="6" t="s">
        <v>690</v>
      </c>
      <c r="AE2" s="6"/>
      <c r="AF2" s="6" t="s">
        <v>688</v>
      </c>
      <c r="AG2" s="6">
        <v>0</v>
      </c>
      <c r="AH2" s="6" t="s">
        <v>691</v>
      </c>
      <c r="AI2" s="6" t="s">
        <v>692</v>
      </c>
      <c r="AJ2" s="6" t="b">
        <v>0</v>
      </c>
      <c r="AK2" s="6" t="s">
        <v>693</v>
      </c>
      <c r="AL2" s="6" t="s">
        <v>694</v>
      </c>
      <c r="AM2" s="6" t="s">
        <v>695</v>
      </c>
      <c r="AN2" s="6" t="s">
        <v>696</v>
      </c>
      <c r="AO2" s="6" t="s">
        <v>697</v>
      </c>
      <c r="AP2" s="6" t="s">
        <v>71</v>
      </c>
      <c r="AQ2" s="6" t="b">
        <v>1</v>
      </c>
      <c r="AR2" s="6" t="s">
        <v>140</v>
      </c>
      <c r="AS2" s="6" t="s">
        <v>698</v>
      </c>
      <c r="AT2" s="6" t="s">
        <v>699</v>
      </c>
      <c r="AU2" s="6" t="s">
        <v>119</v>
      </c>
      <c r="AV2" s="6" t="s">
        <v>700</v>
      </c>
      <c r="AW2" s="8" t="s">
        <v>701</v>
      </c>
      <c r="AX2" s="6">
        <v>1</v>
      </c>
    </row>
    <row r="3" spans="1:50" ht="101.5" x14ac:dyDescent="0.35">
      <c r="A3" s="6" t="s">
        <v>153</v>
      </c>
      <c r="B3" s="6" t="s">
        <v>624</v>
      </c>
      <c r="C3" s="6" t="s">
        <v>702</v>
      </c>
      <c r="D3" s="6" t="s">
        <v>458</v>
      </c>
      <c r="E3" s="6">
        <v>284</v>
      </c>
      <c r="F3" s="6">
        <v>2</v>
      </c>
      <c r="G3" s="6">
        <v>1</v>
      </c>
      <c r="H3" s="6">
        <v>8</v>
      </c>
      <c r="I3" s="6">
        <v>4</v>
      </c>
      <c r="J3" s="6">
        <v>1920</v>
      </c>
      <c r="K3" s="6">
        <v>21.4580078125</v>
      </c>
      <c r="L3" s="6">
        <v>3</v>
      </c>
      <c r="M3" s="6"/>
      <c r="N3" s="6"/>
      <c r="O3" s="6" t="s">
        <v>119</v>
      </c>
      <c r="P3" s="6" t="s">
        <v>703</v>
      </c>
      <c r="Q3" s="6" t="s">
        <v>683</v>
      </c>
      <c r="R3" s="6" t="s">
        <v>22</v>
      </c>
      <c r="S3" s="6" t="s">
        <v>633</v>
      </c>
      <c r="T3" s="6" t="s">
        <v>704</v>
      </c>
      <c r="U3" s="6" t="s">
        <v>705</v>
      </c>
      <c r="V3" s="6" t="b">
        <v>1</v>
      </c>
      <c r="W3" s="6" t="s">
        <v>686</v>
      </c>
      <c r="X3" s="6" t="s">
        <v>706</v>
      </c>
      <c r="Y3" s="6" t="s">
        <v>688</v>
      </c>
      <c r="Z3" s="6" t="s">
        <v>689</v>
      </c>
      <c r="AA3" s="6" t="b">
        <v>0</v>
      </c>
      <c r="AB3" s="6" t="b">
        <v>0</v>
      </c>
      <c r="AC3" s="6" t="b">
        <v>1</v>
      </c>
      <c r="AD3" s="6" t="s">
        <v>638</v>
      </c>
      <c r="AE3" s="6"/>
      <c r="AF3" s="6" t="s">
        <v>688</v>
      </c>
      <c r="AG3" s="6">
        <v>0</v>
      </c>
      <c r="AH3" s="6" t="s">
        <v>691</v>
      </c>
      <c r="AI3" s="6" t="s">
        <v>692</v>
      </c>
      <c r="AJ3" s="6" t="b">
        <v>0</v>
      </c>
      <c r="AK3" s="6" t="s">
        <v>693</v>
      </c>
      <c r="AL3" s="6" t="s">
        <v>694</v>
      </c>
      <c r="AM3" s="6" t="s">
        <v>695</v>
      </c>
      <c r="AN3" s="6" t="s">
        <v>707</v>
      </c>
      <c r="AO3" s="6" t="s">
        <v>708</v>
      </c>
      <c r="AP3" s="6" t="s">
        <v>71</v>
      </c>
      <c r="AQ3" s="6" t="b">
        <v>1</v>
      </c>
      <c r="AR3" s="6" t="s">
        <v>140</v>
      </c>
      <c r="AS3" s="6" t="s">
        <v>709</v>
      </c>
      <c r="AT3" s="6" t="s">
        <v>699</v>
      </c>
      <c r="AU3" s="6" t="s">
        <v>119</v>
      </c>
      <c r="AV3" s="6" t="s">
        <v>710</v>
      </c>
      <c r="AW3" s="8" t="s">
        <v>711</v>
      </c>
      <c r="AX3" s="6">
        <v>1</v>
      </c>
    </row>
    <row r="4" spans="1:50" ht="43.5" x14ac:dyDescent="0.35">
      <c r="A4" s="6" t="s">
        <v>153</v>
      </c>
      <c r="B4" s="6" t="s">
        <v>624</v>
      </c>
      <c r="C4" s="6" t="s">
        <v>712</v>
      </c>
      <c r="D4" s="6" t="s">
        <v>453</v>
      </c>
      <c r="E4" s="6">
        <v>284</v>
      </c>
      <c r="F4" s="6">
        <v>2</v>
      </c>
      <c r="G4" s="6">
        <v>1</v>
      </c>
      <c r="H4" s="6">
        <v>4</v>
      </c>
      <c r="I4" s="6">
        <v>4</v>
      </c>
      <c r="J4" s="6">
        <v>1280</v>
      </c>
      <c r="K4" s="6">
        <v>21.4580078125</v>
      </c>
      <c r="L4" s="6">
        <v>3</v>
      </c>
      <c r="M4" s="6"/>
      <c r="N4" s="6"/>
      <c r="O4" s="6" t="s">
        <v>119</v>
      </c>
      <c r="P4" s="6" t="s">
        <v>703</v>
      </c>
      <c r="Q4" s="6" t="s">
        <v>683</v>
      </c>
      <c r="R4" s="6" t="s">
        <v>22</v>
      </c>
      <c r="S4" s="6" t="s">
        <v>633</v>
      </c>
      <c r="T4" s="6" t="s">
        <v>704</v>
      </c>
      <c r="U4" s="6" t="s">
        <v>713</v>
      </c>
      <c r="V4" s="6" t="b">
        <v>1</v>
      </c>
      <c r="W4" s="6" t="s">
        <v>686</v>
      </c>
      <c r="X4" s="6" t="s">
        <v>714</v>
      </c>
      <c r="Y4" s="6" t="s">
        <v>688</v>
      </c>
      <c r="Z4" s="6" t="s">
        <v>715</v>
      </c>
      <c r="AA4" s="6" t="b">
        <v>1</v>
      </c>
      <c r="AB4" s="6" t="b">
        <v>0</v>
      </c>
      <c r="AC4" s="6" t="b">
        <v>1</v>
      </c>
      <c r="AD4" s="6" t="s">
        <v>638</v>
      </c>
      <c r="AE4" s="6"/>
      <c r="AF4" s="6" t="s">
        <v>688</v>
      </c>
      <c r="AG4" s="6">
        <v>0</v>
      </c>
      <c r="AH4" s="6" t="s">
        <v>691</v>
      </c>
      <c r="AI4" s="6" t="s">
        <v>692</v>
      </c>
      <c r="AJ4" s="6" t="b">
        <v>0</v>
      </c>
      <c r="AK4" s="6" t="s">
        <v>693</v>
      </c>
      <c r="AL4" s="6" t="s">
        <v>694</v>
      </c>
      <c r="AM4" s="6" t="s">
        <v>695</v>
      </c>
      <c r="AN4" s="6" t="s">
        <v>716</v>
      </c>
      <c r="AO4" s="6" t="s">
        <v>717</v>
      </c>
      <c r="AP4" s="6" t="s">
        <v>71</v>
      </c>
      <c r="AQ4" s="6" t="b">
        <v>1</v>
      </c>
      <c r="AR4" s="6" t="s">
        <v>718</v>
      </c>
      <c r="AS4" s="6" t="s">
        <v>719</v>
      </c>
      <c r="AT4" s="6" t="s">
        <v>720</v>
      </c>
      <c r="AU4" s="6" t="s">
        <v>119</v>
      </c>
      <c r="AV4" s="6" t="s">
        <v>721</v>
      </c>
      <c r="AW4" s="8" t="s">
        <v>722</v>
      </c>
      <c r="AX4" s="6">
        <v>1</v>
      </c>
    </row>
    <row r="5" spans="1:50" ht="29" x14ac:dyDescent="0.35">
      <c r="A5" s="6" t="s">
        <v>153</v>
      </c>
      <c r="B5" s="6" t="s">
        <v>624</v>
      </c>
      <c r="C5" s="6" t="s">
        <v>723</v>
      </c>
      <c r="D5" s="6" t="s">
        <v>448</v>
      </c>
      <c r="E5" s="6">
        <v>163</v>
      </c>
      <c r="F5" s="6">
        <v>4</v>
      </c>
      <c r="G5" s="6">
        <v>2</v>
      </c>
      <c r="H5" s="6">
        <v>16</v>
      </c>
      <c r="I5" s="6">
        <v>8</v>
      </c>
      <c r="J5" s="6">
        <v>6400</v>
      </c>
      <c r="K5" s="6">
        <v>91.552734375</v>
      </c>
      <c r="L5" s="6">
        <v>2</v>
      </c>
      <c r="M5" s="6"/>
      <c r="N5" s="6"/>
      <c r="O5" s="6" t="s">
        <v>119</v>
      </c>
      <c r="P5" s="6" t="s">
        <v>682</v>
      </c>
      <c r="Q5" s="6" t="s">
        <v>683</v>
      </c>
      <c r="R5" s="6" t="s">
        <v>22</v>
      </c>
      <c r="S5" s="6" t="s">
        <v>633</v>
      </c>
      <c r="T5" s="6" t="s">
        <v>704</v>
      </c>
      <c r="U5" s="6" t="s">
        <v>724</v>
      </c>
      <c r="V5" s="6" t="b">
        <v>1</v>
      </c>
      <c r="W5" s="6" t="s">
        <v>686</v>
      </c>
      <c r="X5" s="6" t="s">
        <v>725</v>
      </c>
      <c r="Y5" s="6" t="s">
        <v>688</v>
      </c>
      <c r="Z5" s="6" t="s">
        <v>726</v>
      </c>
      <c r="AA5" s="6" t="b">
        <v>1</v>
      </c>
      <c r="AB5" s="6" t="b">
        <v>0</v>
      </c>
      <c r="AC5" s="6" t="b">
        <v>1</v>
      </c>
      <c r="AD5" s="6" t="s">
        <v>634</v>
      </c>
      <c r="AE5" s="6">
        <v>64</v>
      </c>
      <c r="AF5" s="6" t="s">
        <v>634</v>
      </c>
      <c r="AG5" s="6">
        <v>64</v>
      </c>
      <c r="AH5" s="6" t="s">
        <v>691</v>
      </c>
      <c r="AI5" s="6" t="s">
        <v>692</v>
      </c>
      <c r="AJ5" s="6" t="b">
        <v>0</v>
      </c>
      <c r="AK5" s="6" t="s">
        <v>693</v>
      </c>
      <c r="AL5" s="6" t="s">
        <v>694</v>
      </c>
      <c r="AM5" s="6" t="s">
        <v>695</v>
      </c>
      <c r="AN5" s="6" t="s">
        <v>727</v>
      </c>
      <c r="AO5" s="6" t="s">
        <v>728</v>
      </c>
      <c r="AP5" s="6" t="s">
        <v>71</v>
      </c>
      <c r="AQ5" s="6" t="b">
        <v>1</v>
      </c>
      <c r="AR5" s="6" t="s">
        <v>140</v>
      </c>
      <c r="AS5" s="6" t="s">
        <v>729</v>
      </c>
      <c r="AT5" s="6" t="s">
        <v>699</v>
      </c>
      <c r="AU5" s="6" t="s">
        <v>119</v>
      </c>
      <c r="AV5" s="6" t="s">
        <v>730</v>
      </c>
      <c r="AW5" s="8" t="s">
        <v>731</v>
      </c>
      <c r="AX5" s="6">
        <v>1</v>
      </c>
    </row>
    <row r="6" spans="1:50" x14ac:dyDescent="0.35">
      <c r="A6" s="6" t="s">
        <v>153</v>
      </c>
      <c r="B6" s="6" t="s">
        <v>732</v>
      </c>
      <c r="C6" s="6" t="s">
        <v>733</v>
      </c>
      <c r="D6" s="6" t="s">
        <v>458</v>
      </c>
      <c r="E6" s="6">
        <v>284</v>
      </c>
      <c r="F6" s="6">
        <v>2</v>
      </c>
      <c r="G6" s="6">
        <v>1</v>
      </c>
      <c r="H6" s="6">
        <v>8</v>
      </c>
      <c r="I6" s="6">
        <v>4</v>
      </c>
      <c r="J6" s="6">
        <v>1920</v>
      </c>
      <c r="K6" s="6">
        <v>21.4580078125</v>
      </c>
      <c r="L6" s="6">
        <v>3</v>
      </c>
      <c r="M6" s="6"/>
      <c r="N6" s="6"/>
      <c r="O6" s="6" t="s">
        <v>119</v>
      </c>
      <c r="P6" s="6" t="s">
        <v>703</v>
      </c>
      <c r="Q6" s="6" t="s">
        <v>683</v>
      </c>
      <c r="R6" s="6" t="s">
        <v>22</v>
      </c>
      <c r="S6" s="6" t="s">
        <v>734</v>
      </c>
      <c r="T6" s="6" t="s">
        <v>735</v>
      </c>
      <c r="U6" s="6" t="s">
        <v>736</v>
      </c>
      <c r="V6" s="6" t="b">
        <v>0</v>
      </c>
      <c r="W6" s="6" t="s">
        <v>737</v>
      </c>
      <c r="X6" s="6" t="s">
        <v>738</v>
      </c>
      <c r="Y6" s="6" t="s">
        <v>688</v>
      </c>
      <c r="Z6" s="6" t="s">
        <v>739</v>
      </c>
      <c r="AA6" s="6" t="b">
        <v>1</v>
      </c>
      <c r="AB6" s="6" t="b">
        <v>0</v>
      </c>
      <c r="AC6" s="6" t="b">
        <v>0</v>
      </c>
      <c r="AD6" s="6" t="s">
        <v>634</v>
      </c>
      <c r="AE6" s="6">
        <v>64</v>
      </c>
      <c r="AF6" s="6" t="s">
        <v>688</v>
      </c>
      <c r="AG6" s="6">
        <v>0</v>
      </c>
      <c r="AH6" s="6" t="s">
        <v>691</v>
      </c>
      <c r="AI6" s="6" t="s">
        <v>692</v>
      </c>
      <c r="AJ6" s="6" t="b">
        <v>0</v>
      </c>
      <c r="AK6" s="6" t="s">
        <v>693</v>
      </c>
      <c r="AL6" s="6" t="s">
        <v>694</v>
      </c>
      <c r="AM6" s="6" t="s">
        <v>695</v>
      </c>
      <c r="AN6" s="6" t="s">
        <v>740</v>
      </c>
      <c r="AO6" s="6" t="s">
        <v>741</v>
      </c>
      <c r="AP6" s="6" t="s">
        <v>71</v>
      </c>
      <c r="AQ6" s="6" t="b">
        <v>1</v>
      </c>
      <c r="AR6" s="6" t="s">
        <v>140</v>
      </c>
      <c r="AS6" s="6" t="s">
        <v>742</v>
      </c>
      <c r="AT6" s="6" t="s">
        <v>720</v>
      </c>
      <c r="AU6" s="6" t="s">
        <v>119</v>
      </c>
      <c r="AV6" s="6" t="s">
        <v>743</v>
      </c>
      <c r="AW6" s="8" t="s">
        <v>701</v>
      </c>
      <c r="AX6" s="6">
        <v>1</v>
      </c>
    </row>
    <row r="7" spans="1:50" x14ac:dyDescent="0.35">
      <c r="A7" s="6" t="s">
        <v>153</v>
      </c>
      <c r="B7" s="6" t="s">
        <v>744</v>
      </c>
      <c r="C7" s="6" t="s">
        <v>745</v>
      </c>
      <c r="D7" s="6" t="s">
        <v>442</v>
      </c>
      <c r="E7" s="6">
        <v>348</v>
      </c>
      <c r="F7" s="6">
        <v>2</v>
      </c>
      <c r="G7" s="6">
        <v>2</v>
      </c>
      <c r="H7" s="6">
        <v>4</v>
      </c>
      <c r="I7" s="6">
        <v>4</v>
      </c>
      <c r="J7" s="6">
        <v>3750</v>
      </c>
      <c r="K7" s="6">
        <v>81.0625</v>
      </c>
      <c r="L7" s="6">
        <v>2</v>
      </c>
      <c r="M7" s="6"/>
      <c r="N7" s="6"/>
      <c r="O7" s="6" t="s">
        <v>119</v>
      </c>
      <c r="P7" s="6" t="s">
        <v>703</v>
      </c>
      <c r="Q7" s="6" t="s">
        <v>683</v>
      </c>
      <c r="R7" s="6" t="s">
        <v>86</v>
      </c>
      <c r="S7" s="6" t="s">
        <v>633</v>
      </c>
      <c r="T7" s="6" t="s">
        <v>704</v>
      </c>
      <c r="U7" s="6" t="s">
        <v>713</v>
      </c>
      <c r="V7" s="6" t="b">
        <v>1</v>
      </c>
      <c r="W7" s="6" t="s">
        <v>686</v>
      </c>
      <c r="X7" s="6" t="s">
        <v>746</v>
      </c>
      <c r="Y7" s="6" t="s">
        <v>688</v>
      </c>
      <c r="Z7" s="6" t="s">
        <v>689</v>
      </c>
      <c r="AA7" s="6" t="b">
        <v>1</v>
      </c>
      <c r="AB7" s="6" t="b">
        <v>0</v>
      </c>
      <c r="AC7" s="6" t="b">
        <v>0</v>
      </c>
      <c r="AD7" s="6" t="s">
        <v>638</v>
      </c>
      <c r="AE7" s="6">
        <v>64</v>
      </c>
      <c r="AF7" s="6" t="s">
        <v>688</v>
      </c>
      <c r="AG7" s="6">
        <v>0</v>
      </c>
      <c r="AH7" s="6" t="s">
        <v>691</v>
      </c>
      <c r="AI7" s="6" t="s">
        <v>692</v>
      </c>
      <c r="AJ7" s="6" t="b">
        <v>0</v>
      </c>
      <c r="AK7" s="6" t="s">
        <v>747</v>
      </c>
      <c r="AL7" s="6" t="s">
        <v>748</v>
      </c>
      <c r="AM7" s="6" t="s">
        <v>695</v>
      </c>
      <c r="AN7" s="6" t="s">
        <v>749</v>
      </c>
      <c r="AO7" s="6" t="s">
        <v>750</v>
      </c>
      <c r="AP7" s="6" t="s">
        <v>71</v>
      </c>
      <c r="AQ7" s="6" t="b">
        <v>1</v>
      </c>
      <c r="AR7" s="6" t="s">
        <v>140</v>
      </c>
      <c r="AS7" s="6" t="s">
        <v>751</v>
      </c>
      <c r="AT7" s="6" t="s">
        <v>720</v>
      </c>
      <c r="AU7" s="6" t="s">
        <v>119</v>
      </c>
      <c r="AV7" s="6" t="s">
        <v>752</v>
      </c>
      <c r="AW7" s="8" t="s">
        <v>701</v>
      </c>
      <c r="AX7" s="6">
        <v>1</v>
      </c>
    </row>
    <row r="8" spans="1:50" ht="29" x14ac:dyDescent="0.35">
      <c r="A8" s="6" t="s">
        <v>153</v>
      </c>
      <c r="B8" s="6" t="s">
        <v>624</v>
      </c>
      <c r="C8" s="6" t="s">
        <v>753</v>
      </c>
      <c r="D8" s="6" t="s">
        <v>456</v>
      </c>
      <c r="E8" s="6">
        <v>340</v>
      </c>
      <c r="F8" s="6">
        <v>2</v>
      </c>
      <c r="G8" s="6">
        <v>2</v>
      </c>
      <c r="H8" s="6">
        <v>4</v>
      </c>
      <c r="I8" s="6">
        <v>4</v>
      </c>
      <c r="J8" s="6">
        <v>3200</v>
      </c>
      <c r="K8" s="6">
        <v>45.7763671875</v>
      </c>
      <c r="L8" s="6">
        <v>2</v>
      </c>
      <c r="M8" s="6"/>
      <c r="N8" s="6"/>
      <c r="O8" s="6" t="s">
        <v>119</v>
      </c>
      <c r="P8" s="6" t="s">
        <v>754</v>
      </c>
      <c r="Q8" s="6" t="s">
        <v>683</v>
      </c>
      <c r="R8" s="6" t="s">
        <v>22</v>
      </c>
      <c r="S8" s="6" t="s">
        <v>734</v>
      </c>
      <c r="T8" s="6" t="s">
        <v>735</v>
      </c>
      <c r="U8" s="6" t="s">
        <v>736</v>
      </c>
      <c r="V8" s="6" t="b">
        <v>0</v>
      </c>
      <c r="W8" s="6" t="s">
        <v>755</v>
      </c>
      <c r="X8" s="6" t="s">
        <v>756</v>
      </c>
      <c r="Y8" s="6" t="s">
        <v>688</v>
      </c>
      <c r="Z8" s="6" t="s">
        <v>757</v>
      </c>
      <c r="AA8" s="6" t="b">
        <v>0</v>
      </c>
      <c r="AB8" s="6" t="b">
        <v>0</v>
      </c>
      <c r="AC8" s="6" t="b">
        <v>0</v>
      </c>
      <c r="AD8" s="6" t="s">
        <v>690</v>
      </c>
      <c r="AE8" s="6">
        <v>64</v>
      </c>
      <c r="AF8" s="6" t="s">
        <v>688</v>
      </c>
      <c r="AG8" s="6">
        <v>0</v>
      </c>
      <c r="AH8" s="6" t="s">
        <v>758</v>
      </c>
      <c r="AI8" s="6" t="s">
        <v>692</v>
      </c>
      <c r="AJ8" s="6" t="b">
        <v>0</v>
      </c>
      <c r="AK8" s="6" t="s">
        <v>693</v>
      </c>
      <c r="AL8" s="6" t="s">
        <v>694</v>
      </c>
      <c r="AM8" s="6" t="s">
        <v>695</v>
      </c>
      <c r="AN8" s="6" t="s">
        <v>759</v>
      </c>
      <c r="AO8" s="6" t="s">
        <v>760</v>
      </c>
      <c r="AP8" s="6" t="s">
        <v>71</v>
      </c>
      <c r="AQ8" s="6" t="b">
        <v>1</v>
      </c>
      <c r="AR8" s="6" t="s">
        <v>140</v>
      </c>
      <c r="AS8" s="6" t="s">
        <v>761</v>
      </c>
      <c r="AT8" s="6" t="s">
        <v>720</v>
      </c>
      <c r="AU8" s="6" t="s">
        <v>119</v>
      </c>
      <c r="AV8" s="6" t="s">
        <v>762</v>
      </c>
      <c r="AW8" s="8" t="s">
        <v>763</v>
      </c>
      <c r="AX8" s="6">
        <v>1</v>
      </c>
    </row>
    <row r="9" spans="1:50" x14ac:dyDescent="0.35">
      <c r="A9" s="6" t="s">
        <v>153</v>
      </c>
      <c r="B9" s="6" t="s">
        <v>624</v>
      </c>
      <c r="C9" s="6" t="s">
        <v>764</v>
      </c>
      <c r="D9" s="6" t="s">
        <v>765</v>
      </c>
      <c r="E9" s="6">
        <v>348</v>
      </c>
      <c r="F9" s="6">
        <v>2</v>
      </c>
      <c r="G9" s="6">
        <v>1</v>
      </c>
      <c r="H9" s="6">
        <v>4</v>
      </c>
      <c r="I9" s="6">
        <v>8</v>
      </c>
      <c r="J9" s="6">
        <v>6400</v>
      </c>
      <c r="K9" s="6">
        <v>91.552734375</v>
      </c>
      <c r="L9" s="6">
        <v>2</v>
      </c>
      <c r="M9" s="6"/>
      <c r="N9" s="6"/>
      <c r="O9" s="6" t="s">
        <v>119</v>
      </c>
      <c r="P9" s="6" t="s">
        <v>703</v>
      </c>
      <c r="Q9" s="6" t="s">
        <v>683</v>
      </c>
      <c r="R9" s="6" t="s">
        <v>22</v>
      </c>
      <c r="S9" s="6" t="s">
        <v>734</v>
      </c>
      <c r="T9" s="6" t="s">
        <v>766</v>
      </c>
      <c r="U9" s="6" t="s">
        <v>767</v>
      </c>
      <c r="V9" s="6" t="b">
        <v>0</v>
      </c>
      <c r="W9" s="6" t="s">
        <v>768</v>
      </c>
      <c r="X9" s="6" t="s">
        <v>769</v>
      </c>
      <c r="Y9" s="6" t="s">
        <v>688</v>
      </c>
      <c r="Z9" s="6" t="s">
        <v>770</v>
      </c>
      <c r="AA9" s="6" t="b">
        <v>1</v>
      </c>
      <c r="AB9" s="6" t="b">
        <v>0</v>
      </c>
      <c r="AC9" s="6" t="b">
        <v>0</v>
      </c>
      <c r="AD9" s="6" t="s">
        <v>690</v>
      </c>
      <c r="AE9" s="6">
        <v>30</v>
      </c>
      <c r="AF9" s="6" t="s">
        <v>690</v>
      </c>
      <c r="AG9" s="6">
        <v>30</v>
      </c>
      <c r="AH9" s="6" t="s">
        <v>758</v>
      </c>
      <c r="AI9" s="6" t="s">
        <v>692</v>
      </c>
      <c r="AJ9" s="6" t="b">
        <v>0</v>
      </c>
      <c r="AK9" s="6" t="s">
        <v>693</v>
      </c>
      <c r="AL9" s="6" t="s">
        <v>771</v>
      </c>
      <c r="AM9" s="6" t="s">
        <v>695</v>
      </c>
      <c r="AN9" s="6" t="s">
        <v>772</v>
      </c>
      <c r="AO9" s="6" t="s">
        <v>773</v>
      </c>
      <c r="AP9" s="6" t="s">
        <v>71</v>
      </c>
      <c r="AQ9" s="6" t="b">
        <v>1</v>
      </c>
      <c r="AR9" s="6" t="s">
        <v>718</v>
      </c>
      <c r="AS9" s="6" t="s">
        <v>774</v>
      </c>
      <c r="AT9" s="6" t="s">
        <v>699</v>
      </c>
      <c r="AU9" s="6" t="s">
        <v>775</v>
      </c>
      <c r="AV9" s="6" t="s">
        <v>776</v>
      </c>
      <c r="AW9" s="8" t="s">
        <v>777</v>
      </c>
      <c r="AX9" s="6">
        <v>1</v>
      </c>
    </row>
    <row r="10" spans="1:50" x14ac:dyDescent="0.35">
      <c r="A10" s="6" t="s">
        <v>153</v>
      </c>
      <c r="B10" s="6" t="s">
        <v>624</v>
      </c>
      <c r="C10" s="6" t="s">
        <v>764</v>
      </c>
      <c r="D10" s="6" t="s">
        <v>765</v>
      </c>
      <c r="E10" s="6">
        <v>348</v>
      </c>
      <c r="F10" s="6">
        <v>2</v>
      </c>
      <c r="G10" s="6">
        <v>1</v>
      </c>
      <c r="H10" s="6">
        <v>4</v>
      </c>
      <c r="I10" s="6">
        <v>8</v>
      </c>
      <c r="J10" s="6">
        <v>6400</v>
      </c>
      <c r="K10" s="6">
        <v>91.552734375</v>
      </c>
      <c r="L10" s="6">
        <v>2</v>
      </c>
      <c r="M10" s="6"/>
      <c r="N10" s="6"/>
      <c r="O10" s="6" t="s">
        <v>119</v>
      </c>
      <c r="P10" s="6" t="s">
        <v>703</v>
      </c>
      <c r="Q10" s="6" t="s">
        <v>683</v>
      </c>
      <c r="R10" s="6" t="s">
        <v>22</v>
      </c>
      <c r="S10" s="6" t="s">
        <v>734</v>
      </c>
      <c r="T10" s="6" t="s">
        <v>766</v>
      </c>
      <c r="U10" s="6" t="s">
        <v>767</v>
      </c>
      <c r="V10" s="6" t="b">
        <v>0</v>
      </c>
      <c r="W10" s="6" t="s">
        <v>768</v>
      </c>
      <c r="X10" s="6" t="s">
        <v>769</v>
      </c>
      <c r="Y10" s="6" t="s">
        <v>688</v>
      </c>
      <c r="Z10" s="6" t="s">
        <v>770</v>
      </c>
      <c r="AA10" s="6" t="b">
        <v>1</v>
      </c>
      <c r="AB10" s="6" t="b">
        <v>0</v>
      </c>
      <c r="AC10" s="6" t="b">
        <v>0</v>
      </c>
      <c r="AD10" s="6" t="s">
        <v>690</v>
      </c>
      <c r="AE10" s="6">
        <v>30</v>
      </c>
      <c r="AF10" s="6" t="s">
        <v>690</v>
      </c>
      <c r="AG10" s="6">
        <v>30</v>
      </c>
      <c r="AH10" s="6" t="s">
        <v>758</v>
      </c>
      <c r="AI10" s="6" t="s">
        <v>692</v>
      </c>
      <c r="AJ10" s="6" t="b">
        <v>0</v>
      </c>
      <c r="AK10" s="6" t="s">
        <v>693</v>
      </c>
      <c r="AL10" s="6" t="s">
        <v>778</v>
      </c>
      <c r="AM10" s="6" t="s">
        <v>695</v>
      </c>
      <c r="AN10" s="6" t="s">
        <v>772</v>
      </c>
      <c r="AO10" s="6" t="s">
        <v>779</v>
      </c>
      <c r="AP10" s="6" t="s">
        <v>71</v>
      </c>
      <c r="AQ10" s="6" t="b">
        <v>1</v>
      </c>
      <c r="AR10" s="6" t="s">
        <v>718</v>
      </c>
      <c r="AS10" s="6" t="s">
        <v>780</v>
      </c>
      <c r="AT10" s="6" t="s">
        <v>699</v>
      </c>
      <c r="AU10" s="6" t="s">
        <v>119</v>
      </c>
      <c r="AV10" s="6" t="s">
        <v>776</v>
      </c>
      <c r="AW10" s="8" t="s">
        <v>777</v>
      </c>
      <c r="AX10" s="6">
        <v>0</v>
      </c>
    </row>
    <row r="11" spans="1:50" ht="29" x14ac:dyDescent="0.35">
      <c r="A11" s="6" t="s">
        <v>153</v>
      </c>
      <c r="B11" s="6" t="s">
        <v>624</v>
      </c>
      <c r="C11" s="6" t="s">
        <v>631</v>
      </c>
      <c r="D11" s="6" t="s">
        <v>470</v>
      </c>
      <c r="E11" s="6">
        <v>284</v>
      </c>
      <c r="F11" s="6">
        <v>4</v>
      </c>
      <c r="G11" s="6">
        <v>1</v>
      </c>
      <c r="H11" s="6">
        <v>16</v>
      </c>
      <c r="I11" s="6">
        <v>8</v>
      </c>
      <c r="J11" s="6">
        <v>2880</v>
      </c>
      <c r="K11" s="6">
        <v>33.37890625</v>
      </c>
      <c r="L11" s="6">
        <v>4</v>
      </c>
      <c r="M11" s="6"/>
      <c r="N11" s="6"/>
      <c r="O11" s="6" t="s">
        <v>119</v>
      </c>
      <c r="P11" s="6" t="s">
        <v>703</v>
      </c>
      <c r="Q11" s="6" t="s">
        <v>683</v>
      </c>
      <c r="R11" s="6" t="s">
        <v>22</v>
      </c>
      <c r="S11" s="6" t="s">
        <v>633</v>
      </c>
      <c r="T11" s="6" t="s">
        <v>781</v>
      </c>
      <c r="U11" s="6" t="s">
        <v>782</v>
      </c>
      <c r="V11" s="6" t="b">
        <v>1</v>
      </c>
      <c r="W11" s="6" t="s">
        <v>783</v>
      </c>
      <c r="X11" s="6" t="s">
        <v>784</v>
      </c>
      <c r="Y11" s="6" t="s">
        <v>785</v>
      </c>
      <c r="Z11" s="6" t="s">
        <v>689</v>
      </c>
      <c r="AA11" s="6" t="b">
        <v>1</v>
      </c>
      <c r="AB11" s="6" t="b">
        <v>0</v>
      </c>
      <c r="AC11" s="6" t="b">
        <v>1</v>
      </c>
      <c r="AD11" s="6" t="s">
        <v>634</v>
      </c>
      <c r="AE11" s="6">
        <v>30</v>
      </c>
      <c r="AF11" s="6" t="s">
        <v>688</v>
      </c>
      <c r="AG11" s="6">
        <v>0</v>
      </c>
      <c r="AH11" s="6" t="s">
        <v>691</v>
      </c>
      <c r="AI11" s="6" t="s">
        <v>692</v>
      </c>
      <c r="AJ11" s="6" t="b">
        <v>0</v>
      </c>
      <c r="AK11" s="6" t="s">
        <v>693</v>
      </c>
      <c r="AL11" s="6" t="s">
        <v>694</v>
      </c>
      <c r="AM11" s="6" t="s">
        <v>695</v>
      </c>
      <c r="AN11" s="6" t="s">
        <v>688</v>
      </c>
      <c r="AO11" s="6" t="s">
        <v>786</v>
      </c>
      <c r="AP11" s="6" t="s">
        <v>71</v>
      </c>
      <c r="AQ11" s="6" t="b">
        <v>1</v>
      </c>
      <c r="AR11" s="6" t="s">
        <v>140</v>
      </c>
      <c r="AS11" s="6" t="s">
        <v>787</v>
      </c>
      <c r="AT11" s="6" t="s">
        <v>720</v>
      </c>
      <c r="AU11" s="6" t="s">
        <v>119</v>
      </c>
      <c r="AV11" s="6" t="s">
        <v>788</v>
      </c>
      <c r="AW11" s="8" t="s">
        <v>789</v>
      </c>
      <c r="AX11" s="6">
        <v>1</v>
      </c>
    </row>
    <row r="12" spans="1:50" ht="29" x14ac:dyDescent="0.35">
      <c r="A12" s="6" t="s">
        <v>153</v>
      </c>
      <c r="B12" s="6" t="s">
        <v>624</v>
      </c>
      <c r="C12" s="6" t="s">
        <v>636</v>
      </c>
      <c r="D12" s="6" t="s">
        <v>470</v>
      </c>
      <c r="E12" s="6">
        <v>284</v>
      </c>
      <c r="F12" s="6">
        <v>4</v>
      </c>
      <c r="G12" s="6">
        <v>1</v>
      </c>
      <c r="H12" s="6">
        <v>16</v>
      </c>
      <c r="I12" s="6">
        <v>8</v>
      </c>
      <c r="J12" s="6">
        <v>2880</v>
      </c>
      <c r="K12" s="6">
        <v>33.37890625</v>
      </c>
      <c r="L12" s="6">
        <v>4</v>
      </c>
      <c r="M12" s="6"/>
      <c r="N12" s="6"/>
      <c r="O12" s="6" t="s">
        <v>119</v>
      </c>
      <c r="P12" s="6" t="s">
        <v>703</v>
      </c>
      <c r="Q12" s="6" t="s">
        <v>683</v>
      </c>
      <c r="R12" s="6" t="s">
        <v>22</v>
      </c>
      <c r="S12" s="6" t="s">
        <v>633</v>
      </c>
      <c r="T12" s="6" t="s">
        <v>781</v>
      </c>
      <c r="U12" s="6" t="s">
        <v>790</v>
      </c>
      <c r="V12" s="6" t="b">
        <v>1</v>
      </c>
      <c r="W12" s="6" t="s">
        <v>783</v>
      </c>
      <c r="X12" s="6" t="s">
        <v>784</v>
      </c>
      <c r="Y12" s="6" t="s">
        <v>785</v>
      </c>
      <c r="Z12" s="6" t="s">
        <v>689</v>
      </c>
      <c r="AA12" s="6" t="b">
        <v>1</v>
      </c>
      <c r="AB12" s="6" t="b">
        <v>0</v>
      </c>
      <c r="AC12" s="6" t="b">
        <v>1</v>
      </c>
      <c r="AD12" s="6" t="s">
        <v>634</v>
      </c>
      <c r="AE12" s="6">
        <v>30</v>
      </c>
      <c r="AF12" s="6" t="s">
        <v>688</v>
      </c>
      <c r="AG12" s="6">
        <v>0</v>
      </c>
      <c r="AH12" s="6" t="s">
        <v>691</v>
      </c>
      <c r="AI12" s="6" t="s">
        <v>692</v>
      </c>
      <c r="AJ12" s="6" t="b">
        <v>0</v>
      </c>
      <c r="AK12" s="6" t="s">
        <v>693</v>
      </c>
      <c r="AL12" s="6" t="s">
        <v>694</v>
      </c>
      <c r="AM12" s="6" t="s">
        <v>695</v>
      </c>
      <c r="AN12" s="6" t="s">
        <v>688</v>
      </c>
      <c r="AO12" s="6" t="s">
        <v>791</v>
      </c>
      <c r="AP12" s="6" t="s">
        <v>71</v>
      </c>
      <c r="AQ12" s="6" t="b">
        <v>1</v>
      </c>
      <c r="AR12" s="6" t="s">
        <v>140</v>
      </c>
      <c r="AS12" s="6" t="s">
        <v>792</v>
      </c>
      <c r="AT12" s="6" t="s">
        <v>720</v>
      </c>
      <c r="AU12" s="6" t="s">
        <v>119</v>
      </c>
      <c r="AV12" s="6" t="s">
        <v>788</v>
      </c>
      <c r="AW12" s="8" t="s">
        <v>789</v>
      </c>
      <c r="AX12" s="6">
        <v>1</v>
      </c>
    </row>
    <row r="13" spans="1:50" ht="29" x14ac:dyDescent="0.35">
      <c r="A13" s="6" t="s">
        <v>153</v>
      </c>
      <c r="B13" s="6" t="s">
        <v>624</v>
      </c>
      <c r="C13" s="6" t="s">
        <v>637</v>
      </c>
      <c r="D13" s="6" t="s">
        <v>470</v>
      </c>
      <c r="E13" s="6">
        <v>284</v>
      </c>
      <c r="F13" s="6">
        <v>4</v>
      </c>
      <c r="G13" s="6">
        <v>1</v>
      </c>
      <c r="H13" s="6">
        <v>16</v>
      </c>
      <c r="I13" s="6">
        <v>8</v>
      </c>
      <c r="J13" s="6">
        <v>2880</v>
      </c>
      <c r="K13" s="6">
        <v>33.37890625</v>
      </c>
      <c r="L13" s="6">
        <v>4</v>
      </c>
      <c r="M13" s="6"/>
      <c r="N13" s="6"/>
      <c r="O13" s="6" t="s">
        <v>119</v>
      </c>
      <c r="P13" s="6" t="s">
        <v>703</v>
      </c>
      <c r="Q13" s="6" t="s">
        <v>683</v>
      </c>
      <c r="R13" s="6" t="s">
        <v>22</v>
      </c>
      <c r="S13" s="6" t="s">
        <v>633</v>
      </c>
      <c r="T13" s="6" t="s">
        <v>781</v>
      </c>
      <c r="U13" s="6" t="s">
        <v>793</v>
      </c>
      <c r="V13" s="6" t="b">
        <v>1</v>
      </c>
      <c r="W13" s="6" t="s">
        <v>783</v>
      </c>
      <c r="X13" s="6" t="s">
        <v>784</v>
      </c>
      <c r="Y13" s="6" t="s">
        <v>785</v>
      </c>
      <c r="Z13" s="6" t="s">
        <v>689</v>
      </c>
      <c r="AA13" s="6" t="b">
        <v>1</v>
      </c>
      <c r="AB13" s="6" t="b">
        <v>0</v>
      </c>
      <c r="AC13" s="6" t="b">
        <v>1</v>
      </c>
      <c r="AD13" s="6" t="s">
        <v>638</v>
      </c>
      <c r="AE13" s="6">
        <v>30</v>
      </c>
      <c r="AF13" s="6" t="s">
        <v>688</v>
      </c>
      <c r="AG13" s="6">
        <v>0</v>
      </c>
      <c r="AH13" s="6" t="s">
        <v>691</v>
      </c>
      <c r="AI13" s="6" t="s">
        <v>692</v>
      </c>
      <c r="AJ13" s="6" t="b">
        <v>0</v>
      </c>
      <c r="AK13" s="6" t="s">
        <v>693</v>
      </c>
      <c r="AL13" s="6" t="s">
        <v>694</v>
      </c>
      <c r="AM13" s="6" t="s">
        <v>695</v>
      </c>
      <c r="AN13" s="6" t="s">
        <v>688</v>
      </c>
      <c r="AO13" s="6" t="s">
        <v>794</v>
      </c>
      <c r="AP13" s="6" t="s">
        <v>71</v>
      </c>
      <c r="AQ13" s="6" t="b">
        <v>1</v>
      </c>
      <c r="AR13" s="6" t="s">
        <v>140</v>
      </c>
      <c r="AS13" s="6" t="s">
        <v>795</v>
      </c>
      <c r="AT13" s="6" t="s">
        <v>720</v>
      </c>
      <c r="AU13" s="6" t="s">
        <v>119</v>
      </c>
      <c r="AV13" s="6" t="s">
        <v>796</v>
      </c>
      <c r="AW13" s="8" t="s">
        <v>789</v>
      </c>
      <c r="AX13" s="6">
        <v>1</v>
      </c>
    </row>
    <row r="14" spans="1:50" ht="29" x14ac:dyDescent="0.35">
      <c r="A14" s="6" t="s">
        <v>153</v>
      </c>
      <c r="B14" s="6" t="s">
        <v>624</v>
      </c>
      <c r="C14" s="6" t="s">
        <v>640</v>
      </c>
      <c r="D14" s="6" t="s">
        <v>470</v>
      </c>
      <c r="E14" s="6">
        <v>284</v>
      </c>
      <c r="F14" s="6">
        <v>4</v>
      </c>
      <c r="G14" s="6">
        <v>1</v>
      </c>
      <c r="H14" s="6">
        <v>16</v>
      </c>
      <c r="I14" s="6">
        <v>8</v>
      </c>
      <c r="J14" s="6">
        <v>2880</v>
      </c>
      <c r="K14" s="6">
        <v>33.37890625</v>
      </c>
      <c r="L14" s="6">
        <v>4</v>
      </c>
      <c r="M14" s="6"/>
      <c r="N14" s="6"/>
      <c r="O14" s="6" t="s">
        <v>119</v>
      </c>
      <c r="P14" s="6" t="s">
        <v>703</v>
      </c>
      <c r="Q14" s="6" t="s">
        <v>683</v>
      </c>
      <c r="R14" s="6" t="s">
        <v>22</v>
      </c>
      <c r="S14" s="6" t="s">
        <v>633</v>
      </c>
      <c r="T14" s="6" t="s">
        <v>781</v>
      </c>
      <c r="U14" s="6" t="s">
        <v>793</v>
      </c>
      <c r="V14" s="6" t="b">
        <v>1</v>
      </c>
      <c r="W14" s="6" t="s">
        <v>783</v>
      </c>
      <c r="X14" s="6" t="s">
        <v>784</v>
      </c>
      <c r="Y14" s="6" t="s">
        <v>785</v>
      </c>
      <c r="Z14" s="6" t="s">
        <v>689</v>
      </c>
      <c r="AA14" s="6" t="b">
        <v>1</v>
      </c>
      <c r="AB14" s="6" t="b">
        <v>0</v>
      </c>
      <c r="AC14" s="6" t="b">
        <v>1</v>
      </c>
      <c r="AD14" s="6" t="s">
        <v>638</v>
      </c>
      <c r="AE14" s="6">
        <v>30</v>
      </c>
      <c r="AF14" s="6" t="s">
        <v>688</v>
      </c>
      <c r="AG14" s="6">
        <v>0</v>
      </c>
      <c r="AH14" s="6" t="s">
        <v>691</v>
      </c>
      <c r="AI14" s="6" t="s">
        <v>692</v>
      </c>
      <c r="AJ14" s="6" t="b">
        <v>0</v>
      </c>
      <c r="AK14" s="6" t="s">
        <v>693</v>
      </c>
      <c r="AL14" s="6" t="s">
        <v>694</v>
      </c>
      <c r="AM14" s="6" t="s">
        <v>695</v>
      </c>
      <c r="AN14" s="6" t="s">
        <v>688</v>
      </c>
      <c r="AO14" s="6" t="s">
        <v>797</v>
      </c>
      <c r="AP14" s="6" t="s">
        <v>71</v>
      </c>
      <c r="AQ14" s="6" t="b">
        <v>1</v>
      </c>
      <c r="AR14" s="6" t="s">
        <v>140</v>
      </c>
      <c r="AS14" s="6" t="s">
        <v>798</v>
      </c>
      <c r="AT14" s="6" t="s">
        <v>720</v>
      </c>
      <c r="AU14" s="6" t="s">
        <v>119</v>
      </c>
      <c r="AV14" s="6" t="s">
        <v>796</v>
      </c>
      <c r="AW14" s="8" t="s">
        <v>789</v>
      </c>
      <c r="AX14" s="6">
        <v>1</v>
      </c>
    </row>
    <row r="15" spans="1:50" ht="72.5" x14ac:dyDescent="0.35">
      <c r="A15" s="6" t="s">
        <v>153</v>
      </c>
      <c r="B15" s="6" t="s">
        <v>624</v>
      </c>
      <c r="C15" s="6" t="s">
        <v>799</v>
      </c>
      <c r="D15" s="6" t="s">
        <v>458</v>
      </c>
      <c r="E15" s="6">
        <v>284</v>
      </c>
      <c r="F15" s="6">
        <v>2</v>
      </c>
      <c r="G15" s="6">
        <v>1</v>
      </c>
      <c r="H15" s="6">
        <v>8</v>
      </c>
      <c r="I15" s="6">
        <v>4</v>
      </c>
      <c r="J15" s="6">
        <v>1920</v>
      </c>
      <c r="K15" s="6">
        <v>21.4580078125</v>
      </c>
      <c r="L15" s="6">
        <v>3</v>
      </c>
      <c r="M15" s="6"/>
      <c r="N15" s="6"/>
      <c r="O15" s="6">
        <v>1</v>
      </c>
      <c r="P15" s="6" t="s">
        <v>703</v>
      </c>
      <c r="Q15" s="6" t="s">
        <v>683</v>
      </c>
      <c r="R15" s="6" t="s">
        <v>22</v>
      </c>
      <c r="S15" s="6" t="s">
        <v>633</v>
      </c>
      <c r="T15" s="6" t="s">
        <v>704</v>
      </c>
      <c r="U15" s="6" t="s">
        <v>713</v>
      </c>
      <c r="V15" s="6" t="b">
        <v>1</v>
      </c>
      <c r="W15" s="6" t="s">
        <v>686</v>
      </c>
      <c r="X15" s="6" t="s">
        <v>800</v>
      </c>
      <c r="Y15" s="6" t="s">
        <v>688</v>
      </c>
      <c r="Z15" s="6" t="s">
        <v>689</v>
      </c>
      <c r="AA15" s="6" t="b">
        <v>1</v>
      </c>
      <c r="AB15" s="6" t="b">
        <v>0</v>
      </c>
      <c r="AC15" s="6" t="b">
        <v>1</v>
      </c>
      <c r="AD15" s="6" t="s">
        <v>638</v>
      </c>
      <c r="AE15" s="6">
        <v>30</v>
      </c>
      <c r="AF15" s="6" t="s">
        <v>688</v>
      </c>
      <c r="AG15" s="6">
        <v>0</v>
      </c>
      <c r="AH15" s="6" t="s">
        <v>691</v>
      </c>
      <c r="AI15" s="6" t="s">
        <v>692</v>
      </c>
      <c r="AJ15" s="6" t="b">
        <v>0</v>
      </c>
      <c r="AK15" s="6" t="s">
        <v>693</v>
      </c>
      <c r="AL15" s="6" t="s">
        <v>694</v>
      </c>
      <c r="AM15" s="6" t="s">
        <v>695</v>
      </c>
      <c r="AN15" s="6" t="s">
        <v>801</v>
      </c>
      <c r="AO15" s="6" t="s">
        <v>802</v>
      </c>
      <c r="AP15" s="6" t="s">
        <v>71</v>
      </c>
      <c r="AQ15" s="6" t="b">
        <v>1</v>
      </c>
      <c r="AR15" s="6" t="s">
        <v>140</v>
      </c>
      <c r="AS15" s="6" t="s">
        <v>803</v>
      </c>
      <c r="AT15" s="6" t="s">
        <v>699</v>
      </c>
      <c r="AU15" s="6" t="s">
        <v>119</v>
      </c>
      <c r="AV15" s="6" t="s">
        <v>804</v>
      </c>
      <c r="AW15" s="8" t="s">
        <v>805</v>
      </c>
      <c r="AX15" s="6">
        <v>1</v>
      </c>
    </row>
    <row r="16" spans="1:50" ht="29" x14ac:dyDescent="0.35">
      <c r="A16" s="6" t="s">
        <v>153</v>
      </c>
      <c r="B16" s="6" t="s">
        <v>624</v>
      </c>
      <c r="C16" s="6" t="s">
        <v>806</v>
      </c>
      <c r="D16" s="6" t="s">
        <v>451</v>
      </c>
      <c r="E16" s="6">
        <v>346</v>
      </c>
      <c r="F16" s="6">
        <v>2</v>
      </c>
      <c r="G16" s="6">
        <v>2</v>
      </c>
      <c r="H16" s="6">
        <v>8</v>
      </c>
      <c r="I16" s="6">
        <v>4</v>
      </c>
      <c r="J16" s="6">
        <v>3750</v>
      </c>
      <c r="K16" s="6">
        <v>81.0625</v>
      </c>
      <c r="L16" s="6">
        <v>2</v>
      </c>
      <c r="M16" s="6"/>
      <c r="N16" s="6"/>
      <c r="O16" s="6" t="s">
        <v>119</v>
      </c>
      <c r="P16" s="6" t="s">
        <v>682</v>
      </c>
      <c r="Q16" s="6" t="s">
        <v>683</v>
      </c>
      <c r="R16" s="6" t="s">
        <v>22</v>
      </c>
      <c r="S16" s="6" t="s">
        <v>633</v>
      </c>
      <c r="T16" s="6" t="s">
        <v>704</v>
      </c>
      <c r="U16" s="6" t="s">
        <v>807</v>
      </c>
      <c r="V16" s="6" t="b">
        <v>1</v>
      </c>
      <c r="W16" s="6" t="s">
        <v>686</v>
      </c>
      <c r="X16" s="6" t="s">
        <v>808</v>
      </c>
      <c r="Y16" s="6" t="s">
        <v>688</v>
      </c>
      <c r="Z16" s="6" t="s">
        <v>689</v>
      </c>
      <c r="AA16" s="6" t="b">
        <v>1</v>
      </c>
      <c r="AB16" s="6" t="b">
        <v>0</v>
      </c>
      <c r="AC16" s="6" t="b">
        <v>1</v>
      </c>
      <c r="AD16" s="6" t="s">
        <v>690</v>
      </c>
      <c r="AE16" s="6">
        <v>30</v>
      </c>
      <c r="AF16" s="6" t="s">
        <v>688</v>
      </c>
      <c r="AG16" s="6">
        <v>0</v>
      </c>
      <c r="AH16" s="6" t="s">
        <v>691</v>
      </c>
      <c r="AI16" s="6" t="s">
        <v>692</v>
      </c>
      <c r="AJ16" s="6" t="b">
        <v>0</v>
      </c>
      <c r="AK16" s="6" t="s">
        <v>693</v>
      </c>
      <c r="AL16" s="6" t="s">
        <v>694</v>
      </c>
      <c r="AM16" s="6" t="s">
        <v>695</v>
      </c>
      <c r="AN16" s="6" t="s">
        <v>688</v>
      </c>
      <c r="AO16" s="6" t="s">
        <v>809</v>
      </c>
      <c r="AP16" s="6" t="s">
        <v>71</v>
      </c>
      <c r="AQ16" s="6" t="b">
        <v>1</v>
      </c>
      <c r="AR16" s="6" t="s">
        <v>140</v>
      </c>
      <c r="AS16" s="6" t="s">
        <v>810</v>
      </c>
      <c r="AT16" s="6" t="s">
        <v>720</v>
      </c>
      <c r="AU16" s="6" t="s">
        <v>119</v>
      </c>
      <c r="AV16" s="6" t="s">
        <v>811</v>
      </c>
      <c r="AW16" s="8" t="s">
        <v>731</v>
      </c>
      <c r="AX16" s="6">
        <v>1</v>
      </c>
    </row>
    <row r="17" spans="1:50" x14ac:dyDescent="0.35">
      <c r="A17" s="6" t="s">
        <v>153</v>
      </c>
      <c r="B17" s="6" t="s">
        <v>624</v>
      </c>
      <c r="C17" s="6" t="s">
        <v>812</v>
      </c>
      <c r="D17" s="6" t="s">
        <v>470</v>
      </c>
      <c r="E17" s="6">
        <v>284</v>
      </c>
      <c r="F17" s="6">
        <v>4</v>
      </c>
      <c r="G17" s="6">
        <v>1</v>
      </c>
      <c r="H17" s="6">
        <v>16</v>
      </c>
      <c r="I17" s="6">
        <v>8</v>
      </c>
      <c r="J17" s="6">
        <v>2880</v>
      </c>
      <c r="K17" s="6">
        <v>33.37890625</v>
      </c>
      <c r="L17" s="6">
        <v>4</v>
      </c>
      <c r="M17" s="6"/>
      <c r="N17" s="6"/>
      <c r="O17" s="6">
        <v>1</v>
      </c>
      <c r="P17" s="6" t="s">
        <v>703</v>
      </c>
      <c r="Q17" s="6" t="s">
        <v>683</v>
      </c>
      <c r="R17" s="6" t="s">
        <v>22</v>
      </c>
      <c r="S17" s="6" t="s">
        <v>633</v>
      </c>
      <c r="T17" s="6" t="s">
        <v>813</v>
      </c>
      <c r="U17" s="6" t="s">
        <v>814</v>
      </c>
      <c r="V17" s="6" t="b">
        <v>1</v>
      </c>
      <c r="W17" s="6" t="s">
        <v>686</v>
      </c>
      <c r="X17" s="6" t="s">
        <v>815</v>
      </c>
      <c r="Y17" s="6" t="s">
        <v>688</v>
      </c>
      <c r="Z17" s="6" t="s">
        <v>689</v>
      </c>
      <c r="AA17" s="6" t="b">
        <v>0</v>
      </c>
      <c r="AB17" s="6" t="b">
        <v>0</v>
      </c>
      <c r="AC17" s="6" t="b">
        <v>0</v>
      </c>
      <c r="AD17" s="6" t="s">
        <v>638</v>
      </c>
      <c r="AE17" s="6">
        <v>30</v>
      </c>
      <c r="AF17" s="6" t="s">
        <v>688</v>
      </c>
      <c r="AG17" s="6">
        <v>0</v>
      </c>
      <c r="AH17" s="6" t="s">
        <v>691</v>
      </c>
      <c r="AI17" s="6" t="s">
        <v>816</v>
      </c>
      <c r="AJ17" s="6" t="b">
        <v>0</v>
      </c>
      <c r="AK17" s="6" t="s">
        <v>693</v>
      </c>
      <c r="AL17" s="6" t="s">
        <v>694</v>
      </c>
      <c r="AM17" s="6" t="s">
        <v>695</v>
      </c>
      <c r="AN17" s="6" t="s">
        <v>817</v>
      </c>
      <c r="AO17" s="6" t="s">
        <v>818</v>
      </c>
      <c r="AP17" s="6" t="s">
        <v>71</v>
      </c>
      <c r="AQ17" s="6" t="b">
        <v>1</v>
      </c>
      <c r="AR17" s="6" t="s">
        <v>140</v>
      </c>
      <c r="AS17" s="6" t="s">
        <v>819</v>
      </c>
      <c r="AT17" s="6" t="s">
        <v>720</v>
      </c>
      <c r="AU17" s="6" t="s">
        <v>119</v>
      </c>
      <c r="AV17" s="6" t="s">
        <v>820</v>
      </c>
      <c r="AW17" s="8" t="s">
        <v>701</v>
      </c>
      <c r="AX17" s="6">
        <v>1</v>
      </c>
    </row>
    <row r="18" spans="1:50" ht="43.5" x14ac:dyDescent="0.35">
      <c r="A18" s="6" t="s">
        <v>153</v>
      </c>
      <c r="B18" s="6" t="s">
        <v>624</v>
      </c>
      <c r="C18" s="6" t="s">
        <v>821</v>
      </c>
      <c r="D18" s="6" t="s">
        <v>453</v>
      </c>
      <c r="E18" s="6">
        <v>284</v>
      </c>
      <c r="F18" s="6">
        <v>2</v>
      </c>
      <c r="G18" s="6">
        <v>1</v>
      </c>
      <c r="H18" s="6">
        <v>4</v>
      </c>
      <c r="I18" s="6">
        <v>4</v>
      </c>
      <c r="J18" s="6">
        <v>1280</v>
      </c>
      <c r="K18" s="6">
        <v>21.4580078125</v>
      </c>
      <c r="L18" s="6">
        <v>3</v>
      </c>
      <c r="M18" s="6"/>
      <c r="N18" s="6"/>
      <c r="O18" s="6" t="s">
        <v>119</v>
      </c>
      <c r="P18" s="6" t="s">
        <v>703</v>
      </c>
      <c r="Q18" s="6" t="s">
        <v>683</v>
      </c>
      <c r="R18" s="6" t="s">
        <v>22</v>
      </c>
      <c r="S18" s="6" t="s">
        <v>734</v>
      </c>
      <c r="T18" s="6" t="s">
        <v>822</v>
      </c>
      <c r="U18" s="6" t="s">
        <v>823</v>
      </c>
      <c r="V18" s="6" t="b">
        <v>0</v>
      </c>
      <c r="W18" s="6" t="s">
        <v>824</v>
      </c>
      <c r="X18" s="6" t="s">
        <v>825</v>
      </c>
      <c r="Y18" s="6" t="s">
        <v>688</v>
      </c>
      <c r="Z18" s="6" t="s">
        <v>739</v>
      </c>
      <c r="AA18" s="6" t="b">
        <v>1</v>
      </c>
      <c r="AB18" s="6" t="b">
        <v>0</v>
      </c>
      <c r="AC18" s="6" t="b">
        <v>1</v>
      </c>
      <c r="AD18" s="6" t="s">
        <v>634</v>
      </c>
      <c r="AE18" s="6">
        <v>30</v>
      </c>
      <c r="AF18" s="6" t="s">
        <v>688</v>
      </c>
      <c r="AG18" s="6">
        <v>0</v>
      </c>
      <c r="AH18" s="6" t="s">
        <v>691</v>
      </c>
      <c r="AI18" s="6" t="s">
        <v>692</v>
      </c>
      <c r="AJ18" s="6" t="b">
        <v>0</v>
      </c>
      <c r="AK18" s="6" t="s">
        <v>693</v>
      </c>
      <c r="AL18" s="6" t="s">
        <v>694</v>
      </c>
      <c r="AM18" s="6" t="s">
        <v>695</v>
      </c>
      <c r="AN18" s="6" t="s">
        <v>826</v>
      </c>
      <c r="AO18" s="6" t="s">
        <v>827</v>
      </c>
      <c r="AP18" s="6" t="s">
        <v>71</v>
      </c>
      <c r="AQ18" s="6" t="b">
        <v>1</v>
      </c>
      <c r="AR18" s="6" t="s">
        <v>140</v>
      </c>
      <c r="AS18" s="6" t="s">
        <v>828</v>
      </c>
      <c r="AT18" s="6" t="s">
        <v>699</v>
      </c>
      <c r="AU18" s="6" t="s">
        <v>119</v>
      </c>
      <c r="AV18" s="6" t="s">
        <v>829</v>
      </c>
      <c r="AW18" s="8" t="s">
        <v>830</v>
      </c>
      <c r="AX18" s="6">
        <v>1</v>
      </c>
    </row>
    <row r="19" spans="1:50" x14ac:dyDescent="0.35">
      <c r="A19" s="6" t="s">
        <v>153</v>
      </c>
      <c r="B19" s="6" t="s">
        <v>624</v>
      </c>
      <c r="C19" s="6" t="s">
        <v>831</v>
      </c>
      <c r="D19" s="6" t="s">
        <v>468</v>
      </c>
      <c r="E19" s="6">
        <v>284</v>
      </c>
      <c r="F19" s="6">
        <v>8</v>
      </c>
      <c r="G19" s="6">
        <v>1</v>
      </c>
      <c r="H19" s="6">
        <v>32</v>
      </c>
      <c r="I19" s="6">
        <v>16</v>
      </c>
      <c r="J19" s="6">
        <v>4320</v>
      </c>
      <c r="K19" s="6">
        <v>47.68359375</v>
      </c>
      <c r="L19" s="6">
        <v>4</v>
      </c>
      <c r="M19" s="6"/>
      <c r="N19" s="6"/>
      <c r="O19" s="6" t="s">
        <v>119</v>
      </c>
      <c r="P19" s="6" t="s">
        <v>703</v>
      </c>
      <c r="Q19" s="6" t="s">
        <v>683</v>
      </c>
      <c r="R19" s="6" t="s">
        <v>22</v>
      </c>
      <c r="S19" s="6" t="s">
        <v>734</v>
      </c>
      <c r="T19" s="6" t="s">
        <v>735</v>
      </c>
      <c r="U19" s="6" t="s">
        <v>736</v>
      </c>
      <c r="V19" s="6" t="b">
        <v>0</v>
      </c>
      <c r="W19" s="6" t="s">
        <v>832</v>
      </c>
      <c r="X19" s="6" t="s">
        <v>833</v>
      </c>
      <c r="Y19" s="6" t="s">
        <v>688</v>
      </c>
      <c r="Z19" s="6" t="s">
        <v>739</v>
      </c>
      <c r="AA19" s="6" t="b">
        <v>1</v>
      </c>
      <c r="AB19" s="6" t="b">
        <v>0</v>
      </c>
      <c r="AC19" s="6" t="b">
        <v>0</v>
      </c>
      <c r="AD19" s="6" t="s">
        <v>634</v>
      </c>
      <c r="AE19" s="6">
        <v>30</v>
      </c>
      <c r="AF19" s="6" t="s">
        <v>688</v>
      </c>
      <c r="AG19" s="6">
        <v>0</v>
      </c>
      <c r="AH19" s="6" t="s">
        <v>691</v>
      </c>
      <c r="AI19" s="6" t="s">
        <v>692</v>
      </c>
      <c r="AJ19" s="6" t="b">
        <v>0</v>
      </c>
      <c r="AK19" s="6" t="s">
        <v>693</v>
      </c>
      <c r="AL19" s="6" t="s">
        <v>694</v>
      </c>
      <c r="AM19" s="6" t="s">
        <v>695</v>
      </c>
      <c r="AN19" s="6" t="s">
        <v>834</v>
      </c>
      <c r="AO19" s="6" t="s">
        <v>835</v>
      </c>
      <c r="AP19" s="6" t="s">
        <v>71</v>
      </c>
      <c r="AQ19" s="6" t="b">
        <v>1</v>
      </c>
      <c r="AR19" s="6" t="s">
        <v>140</v>
      </c>
      <c r="AS19" s="6" t="s">
        <v>836</v>
      </c>
      <c r="AT19" s="6" t="s">
        <v>720</v>
      </c>
      <c r="AU19" s="6" t="s">
        <v>119</v>
      </c>
      <c r="AV19" s="6" t="s">
        <v>837</v>
      </c>
      <c r="AW19" s="8" t="s">
        <v>701</v>
      </c>
      <c r="AX19" s="6">
        <v>1</v>
      </c>
    </row>
    <row r="20" spans="1:50" ht="29" x14ac:dyDescent="0.35">
      <c r="A20" s="6" t="s">
        <v>153</v>
      </c>
      <c r="B20" s="6" t="s">
        <v>624</v>
      </c>
      <c r="C20" s="6" t="s">
        <v>838</v>
      </c>
      <c r="D20" s="6" t="s">
        <v>464</v>
      </c>
      <c r="E20" s="6">
        <v>346</v>
      </c>
      <c r="F20" s="6">
        <v>4</v>
      </c>
      <c r="G20" s="6">
        <v>2</v>
      </c>
      <c r="H20" s="6">
        <v>16</v>
      </c>
      <c r="I20" s="6">
        <v>8</v>
      </c>
      <c r="J20" s="6">
        <v>6400</v>
      </c>
      <c r="K20" s="6">
        <v>91.552734375</v>
      </c>
      <c r="L20" s="6">
        <v>2</v>
      </c>
      <c r="M20" s="6"/>
      <c r="N20" s="6"/>
      <c r="O20" s="6" t="s">
        <v>119</v>
      </c>
      <c r="P20" s="6" t="s">
        <v>119</v>
      </c>
      <c r="Q20" s="6" t="s">
        <v>119</v>
      </c>
      <c r="R20" s="6" t="s">
        <v>22</v>
      </c>
      <c r="S20" s="6" t="s">
        <v>734</v>
      </c>
      <c r="T20" s="6" t="s">
        <v>822</v>
      </c>
      <c r="U20" s="6" t="s">
        <v>823</v>
      </c>
      <c r="V20" s="6" t="b">
        <v>0</v>
      </c>
      <c r="W20" s="6" t="s">
        <v>824</v>
      </c>
      <c r="X20" s="6" t="s">
        <v>839</v>
      </c>
      <c r="Y20" s="6" t="s">
        <v>688</v>
      </c>
      <c r="Z20" s="6" t="s">
        <v>739</v>
      </c>
      <c r="AA20" s="6" t="b">
        <v>1</v>
      </c>
      <c r="AB20" s="6" t="b">
        <v>0</v>
      </c>
      <c r="AC20" s="6" t="b">
        <v>1</v>
      </c>
      <c r="AD20" s="6" t="s">
        <v>638</v>
      </c>
      <c r="AE20" s="6">
        <v>30</v>
      </c>
      <c r="AF20" s="6" t="s">
        <v>688</v>
      </c>
      <c r="AG20" s="6">
        <v>0</v>
      </c>
      <c r="AH20" s="6" t="s">
        <v>758</v>
      </c>
      <c r="AI20" s="6" t="s">
        <v>692</v>
      </c>
      <c r="AJ20" s="6" t="b">
        <v>0</v>
      </c>
      <c r="AK20" s="6" t="s">
        <v>693</v>
      </c>
      <c r="AL20" s="6" t="s">
        <v>694</v>
      </c>
      <c r="AM20" s="6" t="s">
        <v>695</v>
      </c>
      <c r="AN20" s="6" t="s">
        <v>840</v>
      </c>
      <c r="AO20" s="6" t="s">
        <v>841</v>
      </c>
      <c r="AP20" s="6" t="s">
        <v>71</v>
      </c>
      <c r="AQ20" s="6" t="b">
        <v>1</v>
      </c>
      <c r="AR20" s="6" t="s">
        <v>140</v>
      </c>
      <c r="AS20" s="6" t="s">
        <v>842</v>
      </c>
      <c r="AT20" s="6" t="s">
        <v>720</v>
      </c>
      <c r="AU20" s="6" t="s">
        <v>119</v>
      </c>
      <c r="AV20" s="6" t="s">
        <v>843</v>
      </c>
      <c r="AW20" s="8" t="s">
        <v>731</v>
      </c>
      <c r="AX20" s="6">
        <v>1</v>
      </c>
    </row>
    <row r="21" spans="1:50" x14ac:dyDescent="0.35">
      <c r="A21" s="6" t="s">
        <v>153</v>
      </c>
      <c r="B21" s="6" t="s">
        <v>624</v>
      </c>
      <c r="C21" s="6" t="s">
        <v>844</v>
      </c>
      <c r="D21" s="6" t="s">
        <v>845</v>
      </c>
      <c r="E21" s="6">
        <v>318</v>
      </c>
      <c r="F21" s="6">
        <v>32</v>
      </c>
      <c r="G21" s="6">
        <v>2</v>
      </c>
      <c r="H21" s="6">
        <v>128</v>
      </c>
      <c r="I21" s="6">
        <v>32</v>
      </c>
      <c r="J21" s="6">
        <v>57600</v>
      </c>
      <c r="K21" s="6">
        <v>1373.291015625</v>
      </c>
      <c r="L21" s="6">
        <v>8</v>
      </c>
      <c r="M21" s="6"/>
      <c r="N21" s="6"/>
      <c r="O21" s="6" t="s">
        <v>119</v>
      </c>
      <c r="P21" s="6" t="s">
        <v>703</v>
      </c>
      <c r="Q21" s="6" t="s">
        <v>683</v>
      </c>
      <c r="R21" s="6" t="s">
        <v>22</v>
      </c>
      <c r="S21" s="6" t="s">
        <v>734</v>
      </c>
      <c r="T21" s="6" t="s">
        <v>846</v>
      </c>
      <c r="U21" s="6" t="s">
        <v>847</v>
      </c>
      <c r="V21" s="6" t="b">
        <v>0</v>
      </c>
      <c r="W21" s="6" t="s">
        <v>824</v>
      </c>
      <c r="X21" s="6" t="s">
        <v>848</v>
      </c>
      <c r="Y21" s="6" t="s">
        <v>688</v>
      </c>
      <c r="Z21" s="6" t="s">
        <v>739</v>
      </c>
      <c r="AA21" s="6" t="b">
        <v>1</v>
      </c>
      <c r="AB21" s="6" t="b">
        <v>0</v>
      </c>
      <c r="AC21" s="6" t="b">
        <v>0</v>
      </c>
      <c r="AD21" s="6" t="s">
        <v>690</v>
      </c>
      <c r="AE21" s="6">
        <v>8192</v>
      </c>
      <c r="AF21" s="6" t="s">
        <v>690</v>
      </c>
      <c r="AG21" s="6">
        <v>8192</v>
      </c>
      <c r="AH21" s="6" t="s">
        <v>691</v>
      </c>
      <c r="AI21" s="6" t="s">
        <v>816</v>
      </c>
      <c r="AJ21" s="6" t="b">
        <v>0</v>
      </c>
      <c r="AK21" s="6" t="s">
        <v>693</v>
      </c>
      <c r="AL21" s="6" t="s">
        <v>849</v>
      </c>
      <c r="AM21" s="6" t="s">
        <v>695</v>
      </c>
      <c r="AN21" s="6" t="s">
        <v>850</v>
      </c>
      <c r="AO21" s="6" t="s">
        <v>851</v>
      </c>
      <c r="AP21" s="6" t="s">
        <v>71</v>
      </c>
      <c r="AQ21" s="6" t="b">
        <v>1</v>
      </c>
      <c r="AR21" s="6" t="s">
        <v>140</v>
      </c>
      <c r="AS21" s="6" t="s">
        <v>852</v>
      </c>
      <c r="AT21" s="6" t="s">
        <v>720</v>
      </c>
      <c r="AU21" s="6" t="s">
        <v>119</v>
      </c>
      <c r="AV21" s="6" t="s">
        <v>853</v>
      </c>
      <c r="AW21" s="8" t="s">
        <v>701</v>
      </c>
      <c r="AX21" s="6">
        <v>1</v>
      </c>
    </row>
    <row r="22" spans="1:50" ht="29" x14ac:dyDescent="0.35">
      <c r="A22" s="6" t="s">
        <v>153</v>
      </c>
      <c r="B22" s="6" t="s">
        <v>624</v>
      </c>
      <c r="C22" s="6" t="s">
        <v>854</v>
      </c>
      <c r="D22" s="6" t="s">
        <v>453</v>
      </c>
      <c r="E22" s="6">
        <v>284</v>
      </c>
      <c r="F22" s="6">
        <v>2</v>
      </c>
      <c r="G22" s="6">
        <v>1</v>
      </c>
      <c r="H22" s="6">
        <v>4</v>
      </c>
      <c r="I22" s="6">
        <v>4</v>
      </c>
      <c r="J22" s="6">
        <v>1280</v>
      </c>
      <c r="K22" s="6">
        <v>21.4580078125</v>
      </c>
      <c r="L22" s="6">
        <v>3</v>
      </c>
      <c r="M22" s="6"/>
      <c r="N22" s="6"/>
      <c r="O22" s="6" t="s">
        <v>119</v>
      </c>
      <c r="P22" s="6" t="s">
        <v>703</v>
      </c>
      <c r="Q22" s="6" t="s">
        <v>683</v>
      </c>
      <c r="R22" s="6" t="s">
        <v>22</v>
      </c>
      <c r="S22" s="6" t="s">
        <v>734</v>
      </c>
      <c r="T22" s="6" t="s">
        <v>735</v>
      </c>
      <c r="U22" s="6" t="s">
        <v>855</v>
      </c>
      <c r="V22" s="6" t="b">
        <v>0</v>
      </c>
      <c r="W22" s="6" t="s">
        <v>832</v>
      </c>
      <c r="X22" s="6" t="s">
        <v>856</v>
      </c>
      <c r="Y22" s="6" t="s">
        <v>688</v>
      </c>
      <c r="Z22" s="6" t="s">
        <v>739</v>
      </c>
      <c r="AA22" s="6" t="b">
        <v>1</v>
      </c>
      <c r="AB22" s="6" t="b">
        <v>0</v>
      </c>
      <c r="AC22" s="6" t="b">
        <v>1</v>
      </c>
      <c r="AD22" s="6" t="s">
        <v>638</v>
      </c>
      <c r="AE22" s="6">
        <v>8192</v>
      </c>
      <c r="AF22" s="6" t="s">
        <v>688</v>
      </c>
      <c r="AG22" s="6">
        <v>0</v>
      </c>
      <c r="AH22" s="6" t="s">
        <v>691</v>
      </c>
      <c r="AI22" s="6" t="s">
        <v>692</v>
      </c>
      <c r="AJ22" s="6" t="b">
        <v>0</v>
      </c>
      <c r="AK22" s="6" t="s">
        <v>693</v>
      </c>
      <c r="AL22" s="6" t="s">
        <v>694</v>
      </c>
      <c r="AM22" s="6" t="s">
        <v>695</v>
      </c>
      <c r="AN22" s="6" t="s">
        <v>857</v>
      </c>
      <c r="AO22" s="6" t="s">
        <v>858</v>
      </c>
      <c r="AP22" s="6" t="s">
        <v>71</v>
      </c>
      <c r="AQ22" s="6" t="b">
        <v>1</v>
      </c>
      <c r="AR22" s="6" t="s">
        <v>140</v>
      </c>
      <c r="AS22" s="6" t="s">
        <v>859</v>
      </c>
      <c r="AT22" s="6" t="s">
        <v>699</v>
      </c>
      <c r="AU22" s="6" t="s">
        <v>119</v>
      </c>
      <c r="AV22" s="6" t="s">
        <v>860</v>
      </c>
      <c r="AW22" s="8" t="s">
        <v>861</v>
      </c>
      <c r="AX22" s="6">
        <v>1</v>
      </c>
    </row>
    <row r="23" spans="1:50" ht="29" x14ac:dyDescent="0.35">
      <c r="A23" s="6" t="s">
        <v>153</v>
      </c>
      <c r="B23" s="6" t="s">
        <v>624</v>
      </c>
      <c r="C23" s="6" t="s">
        <v>862</v>
      </c>
      <c r="D23" s="6" t="s">
        <v>453</v>
      </c>
      <c r="E23" s="6">
        <v>284</v>
      </c>
      <c r="F23" s="6">
        <v>2</v>
      </c>
      <c r="G23" s="6">
        <v>1</v>
      </c>
      <c r="H23" s="6">
        <v>4</v>
      </c>
      <c r="I23" s="6">
        <v>4</v>
      </c>
      <c r="J23" s="6">
        <v>1280</v>
      </c>
      <c r="K23" s="6">
        <v>21.4580078125</v>
      </c>
      <c r="L23" s="6">
        <v>3</v>
      </c>
      <c r="M23" s="6"/>
      <c r="N23" s="6"/>
      <c r="O23" s="6" t="s">
        <v>119</v>
      </c>
      <c r="P23" s="6" t="s">
        <v>703</v>
      </c>
      <c r="Q23" s="6" t="s">
        <v>683</v>
      </c>
      <c r="R23" s="6" t="s">
        <v>22</v>
      </c>
      <c r="S23" s="6" t="s">
        <v>633</v>
      </c>
      <c r="T23" s="6" t="s">
        <v>704</v>
      </c>
      <c r="U23" s="6" t="s">
        <v>713</v>
      </c>
      <c r="V23" s="6" t="b">
        <v>1</v>
      </c>
      <c r="W23" s="6" t="s">
        <v>686</v>
      </c>
      <c r="X23" s="6" t="s">
        <v>863</v>
      </c>
      <c r="Y23" s="6" t="s">
        <v>688</v>
      </c>
      <c r="Z23" s="6" t="s">
        <v>739</v>
      </c>
      <c r="AA23" s="6" t="b">
        <v>0</v>
      </c>
      <c r="AB23" s="6" t="b">
        <v>0</v>
      </c>
      <c r="AC23" s="6" t="b">
        <v>1</v>
      </c>
      <c r="AD23" s="6" t="s">
        <v>638</v>
      </c>
      <c r="AE23" s="6">
        <v>8192</v>
      </c>
      <c r="AF23" s="6" t="s">
        <v>688</v>
      </c>
      <c r="AG23" s="6">
        <v>0</v>
      </c>
      <c r="AH23" s="6" t="s">
        <v>691</v>
      </c>
      <c r="AI23" s="6" t="s">
        <v>692</v>
      </c>
      <c r="AJ23" s="6" t="b">
        <v>0</v>
      </c>
      <c r="AK23" s="6" t="s">
        <v>693</v>
      </c>
      <c r="AL23" s="6" t="s">
        <v>694</v>
      </c>
      <c r="AM23" s="6" t="s">
        <v>695</v>
      </c>
      <c r="AN23" s="6" t="s">
        <v>864</v>
      </c>
      <c r="AO23" s="6" t="s">
        <v>865</v>
      </c>
      <c r="AP23" s="6" t="s">
        <v>71</v>
      </c>
      <c r="AQ23" s="6" t="b">
        <v>1</v>
      </c>
      <c r="AR23" s="6" t="s">
        <v>140</v>
      </c>
      <c r="AS23" s="6" t="s">
        <v>866</v>
      </c>
      <c r="AT23" s="6" t="s">
        <v>720</v>
      </c>
      <c r="AU23" s="6" t="s">
        <v>119</v>
      </c>
      <c r="AV23" s="6" t="s">
        <v>867</v>
      </c>
      <c r="AW23" s="8" t="s">
        <v>868</v>
      </c>
      <c r="AX23" s="6">
        <v>1</v>
      </c>
    </row>
    <row r="24" spans="1:50" ht="43.5" x14ac:dyDescent="0.35">
      <c r="A24" s="6" t="s">
        <v>153</v>
      </c>
      <c r="B24" s="6" t="s">
        <v>624</v>
      </c>
      <c r="C24" s="6" t="s">
        <v>869</v>
      </c>
      <c r="D24" s="6" t="s">
        <v>458</v>
      </c>
      <c r="E24" s="6">
        <v>284</v>
      </c>
      <c r="F24" s="6">
        <v>2</v>
      </c>
      <c r="G24" s="6">
        <v>1</v>
      </c>
      <c r="H24" s="6">
        <v>8</v>
      </c>
      <c r="I24" s="6">
        <v>4</v>
      </c>
      <c r="J24" s="6">
        <v>1920</v>
      </c>
      <c r="K24" s="6">
        <v>21.4580078125</v>
      </c>
      <c r="L24" s="6">
        <v>3</v>
      </c>
      <c r="M24" s="6"/>
      <c r="N24" s="6"/>
      <c r="O24" s="6" t="s">
        <v>119</v>
      </c>
      <c r="P24" s="6" t="s">
        <v>703</v>
      </c>
      <c r="Q24" s="6" t="s">
        <v>683</v>
      </c>
      <c r="R24" s="6" t="s">
        <v>22</v>
      </c>
      <c r="S24" s="6" t="s">
        <v>633</v>
      </c>
      <c r="T24" s="6" t="s">
        <v>704</v>
      </c>
      <c r="U24" s="6" t="s">
        <v>713</v>
      </c>
      <c r="V24" s="6" t="b">
        <v>1</v>
      </c>
      <c r="W24" s="6"/>
      <c r="X24" s="6"/>
      <c r="Y24" s="6" t="s">
        <v>688</v>
      </c>
      <c r="Z24" s="6"/>
      <c r="AA24" s="6" t="b">
        <v>0</v>
      </c>
      <c r="AB24" s="6" t="b">
        <v>0</v>
      </c>
      <c r="AC24" s="6" t="b">
        <v>1</v>
      </c>
      <c r="AD24" s="6" t="s">
        <v>634</v>
      </c>
      <c r="AE24" s="6">
        <v>8192</v>
      </c>
      <c r="AF24" s="6" t="s">
        <v>688</v>
      </c>
      <c r="AG24" s="6">
        <v>0</v>
      </c>
      <c r="AH24" s="6" t="s">
        <v>691</v>
      </c>
      <c r="AI24" s="6" t="s">
        <v>692</v>
      </c>
      <c r="AJ24" s="6" t="b">
        <v>0</v>
      </c>
      <c r="AK24" s="6" t="s">
        <v>693</v>
      </c>
      <c r="AL24" s="6" t="s">
        <v>694</v>
      </c>
      <c r="AM24" s="6" t="s">
        <v>695</v>
      </c>
      <c r="AN24" s="6" t="s">
        <v>870</v>
      </c>
      <c r="AO24" s="6" t="s">
        <v>871</v>
      </c>
      <c r="AP24" s="6" t="s">
        <v>71</v>
      </c>
      <c r="AQ24" s="6" t="b">
        <v>1</v>
      </c>
      <c r="AR24" s="6" t="s">
        <v>140</v>
      </c>
      <c r="AS24" s="6" t="s">
        <v>872</v>
      </c>
      <c r="AT24" s="6" t="s">
        <v>720</v>
      </c>
      <c r="AU24" s="6" t="s">
        <v>119</v>
      </c>
      <c r="AV24" s="6" t="s">
        <v>873</v>
      </c>
      <c r="AW24" s="8" t="s">
        <v>874</v>
      </c>
      <c r="AX24" s="6">
        <v>1</v>
      </c>
    </row>
    <row r="25" spans="1:50" ht="29" x14ac:dyDescent="0.35">
      <c r="A25" s="6" t="s">
        <v>153</v>
      </c>
      <c r="B25" s="6" t="s">
        <v>624</v>
      </c>
      <c r="C25" s="6" t="s">
        <v>875</v>
      </c>
      <c r="D25" s="6" t="s">
        <v>453</v>
      </c>
      <c r="E25" s="6">
        <v>284</v>
      </c>
      <c r="F25" s="6">
        <v>2</v>
      </c>
      <c r="G25" s="6">
        <v>1</v>
      </c>
      <c r="H25" s="6">
        <v>4</v>
      </c>
      <c r="I25" s="6">
        <v>4</v>
      </c>
      <c r="J25" s="6">
        <v>1280</v>
      </c>
      <c r="K25" s="6">
        <v>21.4580078125</v>
      </c>
      <c r="L25" s="6">
        <v>3</v>
      </c>
      <c r="M25" s="6"/>
      <c r="N25" s="6"/>
      <c r="O25" s="6" t="s">
        <v>119</v>
      </c>
      <c r="P25" s="6" t="s">
        <v>703</v>
      </c>
      <c r="Q25" s="6" t="s">
        <v>683</v>
      </c>
      <c r="R25" s="6" t="s">
        <v>22</v>
      </c>
      <c r="S25" s="6" t="s">
        <v>633</v>
      </c>
      <c r="T25" s="6" t="s">
        <v>704</v>
      </c>
      <c r="U25" s="6" t="s">
        <v>713</v>
      </c>
      <c r="V25" s="6" t="b">
        <v>1</v>
      </c>
      <c r="W25" s="6" t="s">
        <v>686</v>
      </c>
      <c r="X25" s="6" t="s">
        <v>876</v>
      </c>
      <c r="Y25" s="6" t="s">
        <v>688</v>
      </c>
      <c r="Z25" s="6" t="s">
        <v>715</v>
      </c>
      <c r="AA25" s="6" t="b">
        <v>1</v>
      </c>
      <c r="AB25" s="6" t="b">
        <v>0</v>
      </c>
      <c r="AC25" s="6" t="b">
        <v>1</v>
      </c>
      <c r="AD25" s="6" t="s">
        <v>634</v>
      </c>
      <c r="AE25" s="6">
        <v>8192</v>
      </c>
      <c r="AF25" s="6" t="s">
        <v>688</v>
      </c>
      <c r="AG25" s="6">
        <v>0</v>
      </c>
      <c r="AH25" s="6" t="s">
        <v>691</v>
      </c>
      <c r="AI25" s="6" t="s">
        <v>692</v>
      </c>
      <c r="AJ25" s="6" t="b">
        <v>0</v>
      </c>
      <c r="AK25" s="6" t="s">
        <v>693</v>
      </c>
      <c r="AL25" s="6" t="s">
        <v>694</v>
      </c>
      <c r="AM25" s="6" t="s">
        <v>695</v>
      </c>
      <c r="AN25" s="6" t="s">
        <v>877</v>
      </c>
      <c r="AO25" s="6" t="s">
        <v>878</v>
      </c>
      <c r="AP25" s="6" t="s">
        <v>71</v>
      </c>
      <c r="AQ25" s="6" t="b">
        <v>1</v>
      </c>
      <c r="AR25" s="6" t="s">
        <v>140</v>
      </c>
      <c r="AS25" s="6" t="s">
        <v>879</v>
      </c>
      <c r="AT25" s="6" t="s">
        <v>720</v>
      </c>
      <c r="AU25" s="6" t="s">
        <v>119</v>
      </c>
      <c r="AV25" s="6" t="s">
        <v>880</v>
      </c>
      <c r="AW25" s="8" t="s">
        <v>731</v>
      </c>
      <c r="AX25" s="6">
        <v>1</v>
      </c>
    </row>
    <row r="26" spans="1:50" x14ac:dyDescent="0.35">
      <c r="A26" s="6" t="s">
        <v>153</v>
      </c>
      <c r="B26" s="6" t="s">
        <v>624</v>
      </c>
      <c r="C26" s="6" t="s">
        <v>881</v>
      </c>
      <c r="D26" s="6" t="s">
        <v>453</v>
      </c>
      <c r="E26" s="6">
        <v>284</v>
      </c>
      <c r="F26" s="6">
        <v>2</v>
      </c>
      <c r="G26" s="6">
        <v>1</v>
      </c>
      <c r="H26" s="6">
        <v>4</v>
      </c>
      <c r="I26" s="6">
        <v>4</v>
      </c>
      <c r="J26" s="6">
        <v>1280</v>
      </c>
      <c r="K26" s="6">
        <v>21.4580078125</v>
      </c>
      <c r="L26" s="6">
        <v>3</v>
      </c>
      <c r="M26" s="6"/>
      <c r="N26" s="6"/>
      <c r="O26" s="6" t="s">
        <v>119</v>
      </c>
      <c r="P26" s="6" t="s">
        <v>703</v>
      </c>
      <c r="Q26" s="6" t="s">
        <v>683</v>
      </c>
      <c r="R26" s="6" t="s">
        <v>22</v>
      </c>
      <c r="S26" s="6" t="s">
        <v>633</v>
      </c>
      <c r="T26" s="6" t="s">
        <v>882</v>
      </c>
      <c r="U26" s="6" t="s">
        <v>883</v>
      </c>
      <c r="V26" s="6" t="b">
        <v>1</v>
      </c>
      <c r="W26" s="6" t="s">
        <v>686</v>
      </c>
      <c r="X26" s="6" t="s">
        <v>884</v>
      </c>
      <c r="Y26" s="6" t="s">
        <v>688</v>
      </c>
      <c r="Z26" s="6" t="s">
        <v>885</v>
      </c>
      <c r="AA26" s="6" t="b">
        <v>0</v>
      </c>
      <c r="AB26" s="6" t="b">
        <v>0</v>
      </c>
      <c r="AC26" s="6" t="b">
        <v>0</v>
      </c>
      <c r="AD26" s="6" t="s">
        <v>638</v>
      </c>
      <c r="AE26" s="6">
        <v>8192</v>
      </c>
      <c r="AF26" s="6" t="s">
        <v>688</v>
      </c>
      <c r="AG26" s="6">
        <v>0</v>
      </c>
      <c r="AH26" s="6" t="s">
        <v>758</v>
      </c>
      <c r="AI26" s="6" t="s">
        <v>692</v>
      </c>
      <c r="AJ26" s="6" t="b">
        <v>0</v>
      </c>
      <c r="AK26" s="6" t="s">
        <v>693</v>
      </c>
      <c r="AL26" s="6" t="s">
        <v>694</v>
      </c>
      <c r="AM26" s="6" t="s">
        <v>695</v>
      </c>
      <c r="AN26" s="6" t="s">
        <v>688</v>
      </c>
      <c r="AO26" s="6" t="s">
        <v>886</v>
      </c>
      <c r="AP26" s="6" t="s">
        <v>71</v>
      </c>
      <c r="AQ26" s="6" t="b">
        <v>1</v>
      </c>
      <c r="AR26" s="6" t="s">
        <v>140</v>
      </c>
      <c r="AS26" s="6" t="s">
        <v>887</v>
      </c>
      <c r="AT26" s="6" t="s">
        <v>720</v>
      </c>
      <c r="AU26" s="6" t="s">
        <v>119</v>
      </c>
      <c r="AV26" s="6" t="s">
        <v>888</v>
      </c>
      <c r="AW26" s="8" t="s">
        <v>701</v>
      </c>
      <c r="AX26" s="6">
        <v>1</v>
      </c>
    </row>
    <row r="27" spans="1:50" x14ac:dyDescent="0.35">
      <c r="A27" s="6" t="s">
        <v>153</v>
      </c>
      <c r="B27" s="6" t="s">
        <v>624</v>
      </c>
      <c r="C27" s="6" t="s">
        <v>889</v>
      </c>
      <c r="D27" s="6" t="s">
        <v>469</v>
      </c>
      <c r="E27" s="6">
        <v>163</v>
      </c>
      <c r="F27" s="6">
        <v>8</v>
      </c>
      <c r="G27" s="6">
        <v>2</v>
      </c>
      <c r="H27" s="6">
        <v>32</v>
      </c>
      <c r="I27" s="6">
        <v>16</v>
      </c>
      <c r="J27" s="6">
        <v>12800</v>
      </c>
      <c r="K27" s="6">
        <v>183.10546875</v>
      </c>
      <c r="L27" s="6">
        <v>4</v>
      </c>
      <c r="M27" s="6"/>
      <c r="N27" s="6"/>
      <c r="O27" s="6" t="s">
        <v>119</v>
      </c>
      <c r="P27" s="6" t="s">
        <v>682</v>
      </c>
      <c r="Q27" s="6" t="s">
        <v>683</v>
      </c>
      <c r="R27" s="6" t="s">
        <v>22</v>
      </c>
      <c r="S27" s="6" t="s">
        <v>633</v>
      </c>
      <c r="T27" s="6" t="s">
        <v>704</v>
      </c>
      <c r="U27" s="6" t="s">
        <v>807</v>
      </c>
      <c r="V27" s="6" t="b">
        <v>1</v>
      </c>
      <c r="W27" s="6"/>
      <c r="X27" s="6"/>
      <c r="Y27" s="6" t="s">
        <v>688</v>
      </c>
      <c r="Z27" s="6"/>
      <c r="AA27" s="6" t="b">
        <v>1</v>
      </c>
      <c r="AB27" s="6" t="b">
        <v>0</v>
      </c>
      <c r="AC27" s="6" t="b">
        <v>0</v>
      </c>
      <c r="AD27" s="6" t="s">
        <v>634</v>
      </c>
      <c r="AE27" s="6">
        <v>8192</v>
      </c>
      <c r="AF27" s="6" t="s">
        <v>688</v>
      </c>
      <c r="AG27" s="6">
        <v>0</v>
      </c>
      <c r="AH27" s="6" t="s">
        <v>691</v>
      </c>
      <c r="AI27" s="6" t="s">
        <v>692</v>
      </c>
      <c r="AJ27" s="6" t="b">
        <v>0</v>
      </c>
      <c r="AK27" s="6" t="s">
        <v>693</v>
      </c>
      <c r="AL27" s="6" t="s">
        <v>694</v>
      </c>
      <c r="AM27" s="6" t="s">
        <v>695</v>
      </c>
      <c r="AN27" s="6" t="s">
        <v>890</v>
      </c>
      <c r="AO27" s="6" t="s">
        <v>891</v>
      </c>
      <c r="AP27" s="6" t="s">
        <v>71</v>
      </c>
      <c r="AQ27" s="6" t="b">
        <v>1</v>
      </c>
      <c r="AR27" s="6" t="s">
        <v>140</v>
      </c>
      <c r="AS27" s="6" t="s">
        <v>892</v>
      </c>
      <c r="AT27" s="6" t="s">
        <v>720</v>
      </c>
      <c r="AU27" s="6" t="s">
        <v>119</v>
      </c>
      <c r="AV27" s="6" t="s">
        <v>893</v>
      </c>
      <c r="AW27" s="8" t="s">
        <v>701</v>
      </c>
      <c r="AX27" s="6">
        <v>1</v>
      </c>
    </row>
    <row r="28" spans="1:50" x14ac:dyDescent="0.35">
      <c r="A28" s="6" t="s">
        <v>153</v>
      </c>
      <c r="B28" s="6" t="s">
        <v>624</v>
      </c>
      <c r="C28" s="6" t="s">
        <v>894</v>
      </c>
      <c r="D28" s="6" t="s">
        <v>895</v>
      </c>
      <c r="E28" s="6">
        <v>24</v>
      </c>
      <c r="F28" s="6">
        <v>8</v>
      </c>
      <c r="G28" s="6">
        <v>2</v>
      </c>
      <c r="H28" s="6">
        <v>28</v>
      </c>
      <c r="I28" s="6">
        <v>16</v>
      </c>
      <c r="J28" s="6">
        <v>12800</v>
      </c>
      <c r="K28" s="6">
        <v>183.10546875</v>
      </c>
      <c r="L28" s="6">
        <v>4</v>
      </c>
      <c r="M28" s="6"/>
      <c r="N28" s="6"/>
      <c r="O28" s="6" t="s">
        <v>119</v>
      </c>
      <c r="P28" s="6" t="s">
        <v>896</v>
      </c>
      <c r="Q28" s="6" t="s">
        <v>683</v>
      </c>
      <c r="R28" s="6" t="s">
        <v>22</v>
      </c>
      <c r="S28" s="6" t="s">
        <v>633</v>
      </c>
      <c r="T28" s="6" t="s">
        <v>882</v>
      </c>
      <c r="U28" s="6" t="s">
        <v>883</v>
      </c>
      <c r="V28" s="6" t="b">
        <v>1</v>
      </c>
      <c r="W28" s="6" t="s">
        <v>686</v>
      </c>
      <c r="X28" s="6" t="s">
        <v>884</v>
      </c>
      <c r="Y28" s="6" t="s">
        <v>688</v>
      </c>
      <c r="Z28" s="6" t="s">
        <v>897</v>
      </c>
      <c r="AA28" s="6" t="b">
        <v>0</v>
      </c>
      <c r="AB28" s="6" t="b">
        <v>0</v>
      </c>
      <c r="AC28" s="6" t="b">
        <v>0</v>
      </c>
      <c r="AD28" s="6" t="s">
        <v>638</v>
      </c>
      <c r="AE28" s="6">
        <v>8192</v>
      </c>
      <c r="AF28" s="6" t="s">
        <v>688</v>
      </c>
      <c r="AG28" s="6">
        <v>0</v>
      </c>
      <c r="AH28" s="6" t="s">
        <v>758</v>
      </c>
      <c r="AI28" s="6" t="s">
        <v>692</v>
      </c>
      <c r="AJ28" s="6" t="b">
        <v>0</v>
      </c>
      <c r="AK28" s="6" t="s">
        <v>693</v>
      </c>
      <c r="AL28" s="6" t="s">
        <v>694</v>
      </c>
      <c r="AM28" s="6" t="s">
        <v>695</v>
      </c>
      <c r="AN28" s="6" t="s">
        <v>688</v>
      </c>
      <c r="AO28" s="6" t="s">
        <v>898</v>
      </c>
      <c r="AP28" s="6" t="s">
        <v>71</v>
      </c>
      <c r="AQ28" s="6" t="b">
        <v>1</v>
      </c>
      <c r="AR28" s="6" t="s">
        <v>140</v>
      </c>
      <c r="AS28" s="6" t="s">
        <v>899</v>
      </c>
      <c r="AT28" s="6" t="s">
        <v>720</v>
      </c>
      <c r="AU28" s="6" t="s">
        <v>119</v>
      </c>
      <c r="AV28" s="6" t="s">
        <v>900</v>
      </c>
      <c r="AW28" s="8" t="s">
        <v>701</v>
      </c>
      <c r="AX28" s="6">
        <v>1</v>
      </c>
    </row>
    <row r="29" spans="1:50" ht="29" x14ac:dyDescent="0.35">
      <c r="A29" s="6" t="s">
        <v>153</v>
      </c>
      <c r="B29" s="6" t="s">
        <v>624</v>
      </c>
      <c r="C29" s="6" t="s">
        <v>901</v>
      </c>
      <c r="D29" s="6" t="s">
        <v>453</v>
      </c>
      <c r="E29" s="6">
        <v>284</v>
      </c>
      <c r="F29" s="6">
        <v>2</v>
      </c>
      <c r="G29" s="6">
        <v>1</v>
      </c>
      <c r="H29" s="6">
        <v>4</v>
      </c>
      <c r="I29" s="6">
        <v>4</v>
      </c>
      <c r="J29" s="6">
        <v>1280</v>
      </c>
      <c r="K29" s="6">
        <v>21.4580078125</v>
      </c>
      <c r="L29" s="6">
        <v>3</v>
      </c>
      <c r="M29" s="6"/>
      <c r="N29" s="6"/>
      <c r="O29" s="6" t="s">
        <v>119</v>
      </c>
      <c r="P29" s="6" t="s">
        <v>703</v>
      </c>
      <c r="Q29" s="6" t="s">
        <v>683</v>
      </c>
      <c r="R29" s="6" t="s">
        <v>22</v>
      </c>
      <c r="S29" s="6" t="s">
        <v>633</v>
      </c>
      <c r="T29" s="6" t="s">
        <v>813</v>
      </c>
      <c r="U29" s="6" t="s">
        <v>902</v>
      </c>
      <c r="V29" s="6" t="b">
        <v>1</v>
      </c>
      <c r="W29" s="6" t="s">
        <v>686</v>
      </c>
      <c r="X29" s="6" t="s">
        <v>863</v>
      </c>
      <c r="Y29" s="6" t="s">
        <v>688</v>
      </c>
      <c r="Z29" s="6" t="s">
        <v>739</v>
      </c>
      <c r="AA29" s="6" t="b">
        <v>1</v>
      </c>
      <c r="AB29" s="6" t="b">
        <v>0</v>
      </c>
      <c r="AC29" s="6" t="b">
        <v>1</v>
      </c>
      <c r="AD29" s="6" t="s">
        <v>638</v>
      </c>
      <c r="AE29" s="6">
        <v>8192</v>
      </c>
      <c r="AF29" s="6" t="s">
        <v>688</v>
      </c>
      <c r="AG29" s="6">
        <v>0</v>
      </c>
      <c r="AH29" s="6" t="s">
        <v>691</v>
      </c>
      <c r="AI29" s="6" t="s">
        <v>816</v>
      </c>
      <c r="AJ29" s="6" t="b">
        <v>0</v>
      </c>
      <c r="AK29" s="6" t="s">
        <v>693</v>
      </c>
      <c r="AL29" s="6" t="s">
        <v>694</v>
      </c>
      <c r="AM29" s="6" t="s">
        <v>695</v>
      </c>
      <c r="AN29" s="6" t="s">
        <v>903</v>
      </c>
      <c r="AO29" s="6" t="s">
        <v>904</v>
      </c>
      <c r="AP29" s="6" t="s">
        <v>71</v>
      </c>
      <c r="AQ29" s="6" t="b">
        <v>1</v>
      </c>
      <c r="AR29" s="6" t="s">
        <v>140</v>
      </c>
      <c r="AS29" s="6" t="s">
        <v>905</v>
      </c>
      <c r="AT29" s="6" t="s">
        <v>720</v>
      </c>
      <c r="AU29" s="6" t="s">
        <v>119</v>
      </c>
      <c r="AV29" s="6" t="s">
        <v>906</v>
      </c>
      <c r="AW29" s="8" t="s">
        <v>731</v>
      </c>
      <c r="AX29" s="6">
        <v>1</v>
      </c>
    </row>
    <row r="30" spans="1:50" x14ac:dyDescent="0.35">
      <c r="A30" s="6" t="s">
        <v>153</v>
      </c>
      <c r="B30" s="6" t="s">
        <v>624</v>
      </c>
      <c r="C30" s="6" t="s">
        <v>907</v>
      </c>
      <c r="D30" s="6" t="s">
        <v>453</v>
      </c>
      <c r="E30" s="6">
        <v>284</v>
      </c>
      <c r="F30" s="6">
        <v>2</v>
      </c>
      <c r="G30" s="6">
        <v>1</v>
      </c>
      <c r="H30" s="6">
        <v>4</v>
      </c>
      <c r="I30" s="6">
        <v>4</v>
      </c>
      <c r="J30" s="6">
        <v>1280</v>
      </c>
      <c r="K30" s="6">
        <v>21.4580078125</v>
      </c>
      <c r="L30" s="6">
        <v>3</v>
      </c>
      <c r="M30" s="6"/>
      <c r="N30" s="6"/>
      <c r="O30" s="6" t="s">
        <v>119</v>
      </c>
      <c r="P30" s="6" t="s">
        <v>703</v>
      </c>
      <c r="Q30" s="6" t="s">
        <v>683</v>
      </c>
      <c r="R30" s="6" t="s">
        <v>22</v>
      </c>
      <c r="S30" s="6" t="s">
        <v>633</v>
      </c>
      <c r="T30" s="6" t="s">
        <v>813</v>
      </c>
      <c r="U30" s="6" t="s">
        <v>902</v>
      </c>
      <c r="V30" s="6" t="b">
        <v>1</v>
      </c>
      <c r="W30" s="6" t="s">
        <v>686</v>
      </c>
      <c r="X30" s="6" t="s">
        <v>908</v>
      </c>
      <c r="Y30" s="6" t="s">
        <v>688</v>
      </c>
      <c r="Z30" s="6" t="s">
        <v>739</v>
      </c>
      <c r="AA30" s="6" t="b">
        <v>1</v>
      </c>
      <c r="AB30" s="6" t="b">
        <v>0</v>
      </c>
      <c r="AC30" s="6" t="b">
        <v>0</v>
      </c>
      <c r="AD30" s="6" t="s">
        <v>634</v>
      </c>
      <c r="AE30" s="6">
        <v>8192</v>
      </c>
      <c r="AF30" s="6" t="s">
        <v>688</v>
      </c>
      <c r="AG30" s="6">
        <v>0</v>
      </c>
      <c r="AH30" s="6" t="s">
        <v>691</v>
      </c>
      <c r="AI30" s="6" t="s">
        <v>816</v>
      </c>
      <c r="AJ30" s="6" t="b">
        <v>0</v>
      </c>
      <c r="AK30" s="6" t="s">
        <v>693</v>
      </c>
      <c r="AL30" s="6" t="s">
        <v>694</v>
      </c>
      <c r="AM30" s="6" t="s">
        <v>695</v>
      </c>
      <c r="AN30" s="6" t="s">
        <v>909</v>
      </c>
      <c r="AO30" s="6" t="s">
        <v>910</v>
      </c>
      <c r="AP30" s="6" t="s">
        <v>71</v>
      </c>
      <c r="AQ30" s="6" t="b">
        <v>1</v>
      </c>
      <c r="AR30" s="6" t="s">
        <v>140</v>
      </c>
      <c r="AS30" s="6" t="s">
        <v>911</v>
      </c>
      <c r="AT30" s="6" t="s">
        <v>720</v>
      </c>
      <c r="AU30" s="6" t="s">
        <v>119</v>
      </c>
      <c r="AV30" s="6" t="s">
        <v>912</v>
      </c>
      <c r="AW30" s="8" t="s">
        <v>701</v>
      </c>
      <c r="AX30" s="6">
        <v>1</v>
      </c>
    </row>
    <row r="31" spans="1:50" ht="43.5" x14ac:dyDescent="0.35">
      <c r="A31" s="6" t="s">
        <v>153</v>
      </c>
      <c r="B31" s="6" t="s">
        <v>624</v>
      </c>
      <c r="C31" s="6" t="s">
        <v>913</v>
      </c>
      <c r="D31" s="6" t="s">
        <v>468</v>
      </c>
      <c r="E31" s="6">
        <v>284</v>
      </c>
      <c r="F31" s="6">
        <v>8</v>
      </c>
      <c r="G31" s="6">
        <v>1</v>
      </c>
      <c r="H31" s="6">
        <v>32</v>
      </c>
      <c r="I31" s="6">
        <v>16</v>
      </c>
      <c r="J31" s="6">
        <v>4320</v>
      </c>
      <c r="K31" s="6">
        <v>47.68359375</v>
      </c>
      <c r="L31" s="6">
        <v>4</v>
      </c>
      <c r="M31" s="6"/>
      <c r="N31" s="6"/>
      <c r="O31" s="6" t="s">
        <v>119</v>
      </c>
      <c r="P31" s="6" t="s">
        <v>703</v>
      </c>
      <c r="Q31" s="6" t="s">
        <v>683</v>
      </c>
      <c r="R31" s="6" t="s">
        <v>22</v>
      </c>
      <c r="S31" s="6" t="s">
        <v>633</v>
      </c>
      <c r="T31" s="6" t="s">
        <v>704</v>
      </c>
      <c r="U31" s="6" t="s">
        <v>914</v>
      </c>
      <c r="V31" s="6" t="b">
        <v>1</v>
      </c>
      <c r="W31" s="6" t="s">
        <v>686</v>
      </c>
      <c r="X31" s="6" t="s">
        <v>706</v>
      </c>
      <c r="Y31" s="6" t="s">
        <v>688</v>
      </c>
      <c r="Z31" s="6" t="s">
        <v>689</v>
      </c>
      <c r="AA31" s="6" t="b">
        <v>0</v>
      </c>
      <c r="AB31" s="6" t="b">
        <v>0</v>
      </c>
      <c r="AC31" s="6" t="b">
        <v>1</v>
      </c>
      <c r="AD31" s="6" t="s">
        <v>638</v>
      </c>
      <c r="AE31" s="6">
        <v>8192</v>
      </c>
      <c r="AF31" s="6" t="s">
        <v>688</v>
      </c>
      <c r="AG31" s="6">
        <v>0</v>
      </c>
      <c r="AH31" s="6" t="s">
        <v>691</v>
      </c>
      <c r="AI31" s="6" t="s">
        <v>692</v>
      </c>
      <c r="AJ31" s="6" t="b">
        <v>0</v>
      </c>
      <c r="AK31" s="6" t="s">
        <v>693</v>
      </c>
      <c r="AL31" s="6" t="s">
        <v>694</v>
      </c>
      <c r="AM31" s="6" t="s">
        <v>695</v>
      </c>
      <c r="AN31" s="6" t="s">
        <v>915</v>
      </c>
      <c r="AO31" s="6" t="s">
        <v>916</v>
      </c>
      <c r="AP31" s="6" t="s">
        <v>71</v>
      </c>
      <c r="AQ31" s="6" t="b">
        <v>1</v>
      </c>
      <c r="AR31" s="6" t="s">
        <v>140</v>
      </c>
      <c r="AS31" s="6" t="s">
        <v>917</v>
      </c>
      <c r="AT31" s="6" t="s">
        <v>720</v>
      </c>
      <c r="AU31" s="6" t="s">
        <v>119</v>
      </c>
      <c r="AV31" s="6" t="s">
        <v>918</v>
      </c>
      <c r="AW31" s="8" t="s">
        <v>919</v>
      </c>
      <c r="AX31" s="6">
        <v>1</v>
      </c>
    </row>
    <row r="32" spans="1:50" ht="29" x14ac:dyDescent="0.35">
      <c r="A32" s="6" t="s">
        <v>153</v>
      </c>
      <c r="B32" s="6" t="s">
        <v>624</v>
      </c>
      <c r="C32" s="6" t="s">
        <v>920</v>
      </c>
      <c r="D32" s="6" t="s">
        <v>467</v>
      </c>
      <c r="E32" s="6">
        <v>340</v>
      </c>
      <c r="F32" s="6">
        <v>8</v>
      </c>
      <c r="G32" s="6">
        <v>2</v>
      </c>
      <c r="H32" s="6">
        <v>16</v>
      </c>
      <c r="I32" s="6">
        <v>16</v>
      </c>
      <c r="J32" s="6">
        <v>12800</v>
      </c>
      <c r="K32" s="6">
        <v>183.10546875</v>
      </c>
      <c r="L32" s="6">
        <v>4</v>
      </c>
      <c r="M32" s="6"/>
      <c r="N32" s="6"/>
      <c r="O32" s="6">
        <v>1</v>
      </c>
      <c r="P32" s="6" t="s">
        <v>754</v>
      </c>
      <c r="Q32" s="6" t="s">
        <v>683</v>
      </c>
      <c r="R32" s="6" t="s">
        <v>22</v>
      </c>
      <c r="S32" s="6" t="s">
        <v>734</v>
      </c>
      <c r="T32" s="6" t="s">
        <v>735</v>
      </c>
      <c r="U32" s="6" t="s">
        <v>921</v>
      </c>
      <c r="V32" s="6" t="b">
        <v>0</v>
      </c>
      <c r="W32" s="6" t="s">
        <v>832</v>
      </c>
      <c r="X32" s="6" t="s">
        <v>922</v>
      </c>
      <c r="Y32" s="6" t="s">
        <v>688</v>
      </c>
      <c r="Z32" s="6" t="s">
        <v>689</v>
      </c>
      <c r="AA32" s="6" t="b">
        <v>1</v>
      </c>
      <c r="AB32" s="6" t="b">
        <v>0</v>
      </c>
      <c r="AC32" s="6" t="b">
        <v>0</v>
      </c>
      <c r="AD32" s="6" t="s">
        <v>638</v>
      </c>
      <c r="AE32" s="6">
        <v>8192</v>
      </c>
      <c r="AF32" s="6" t="s">
        <v>923</v>
      </c>
      <c r="AG32" s="6">
        <v>20</v>
      </c>
      <c r="AH32" s="6" t="s">
        <v>691</v>
      </c>
      <c r="AI32" s="6" t="s">
        <v>692</v>
      </c>
      <c r="AJ32" s="6" t="b">
        <v>0</v>
      </c>
      <c r="AK32" s="6" t="s">
        <v>693</v>
      </c>
      <c r="AL32" s="6" t="s">
        <v>694</v>
      </c>
      <c r="AM32" s="6" t="s">
        <v>695</v>
      </c>
      <c r="AN32" s="6" t="s">
        <v>924</v>
      </c>
      <c r="AO32" s="6" t="s">
        <v>925</v>
      </c>
      <c r="AP32" s="6" t="s">
        <v>71</v>
      </c>
      <c r="AQ32" s="6" t="b">
        <v>1</v>
      </c>
      <c r="AR32" s="6" t="s">
        <v>140</v>
      </c>
      <c r="AS32" s="6" t="s">
        <v>926</v>
      </c>
      <c r="AT32" s="6" t="s">
        <v>720</v>
      </c>
      <c r="AU32" s="6" t="s">
        <v>119</v>
      </c>
      <c r="AV32" s="6" t="s">
        <v>927</v>
      </c>
      <c r="AW32" s="8" t="s">
        <v>928</v>
      </c>
      <c r="AX32" s="6">
        <v>1</v>
      </c>
    </row>
    <row r="33" spans="1:50" ht="29" x14ac:dyDescent="0.35">
      <c r="A33" s="6" t="s">
        <v>153</v>
      </c>
      <c r="B33" s="6" t="s">
        <v>624</v>
      </c>
      <c r="C33" s="6" t="s">
        <v>929</v>
      </c>
      <c r="D33" s="6" t="s">
        <v>453</v>
      </c>
      <c r="E33" s="6">
        <v>284</v>
      </c>
      <c r="F33" s="6">
        <v>2</v>
      </c>
      <c r="G33" s="6">
        <v>1</v>
      </c>
      <c r="H33" s="6">
        <v>4</v>
      </c>
      <c r="I33" s="6">
        <v>4</v>
      </c>
      <c r="J33" s="6">
        <v>1280</v>
      </c>
      <c r="K33" s="6">
        <v>21.4580078125</v>
      </c>
      <c r="L33" s="6">
        <v>3</v>
      </c>
      <c r="M33" s="6"/>
      <c r="N33" s="6"/>
      <c r="O33" s="6" t="s">
        <v>119</v>
      </c>
      <c r="P33" s="6" t="s">
        <v>703</v>
      </c>
      <c r="Q33" s="6" t="s">
        <v>683</v>
      </c>
      <c r="R33" s="6" t="s">
        <v>22</v>
      </c>
      <c r="S33" s="6" t="s">
        <v>633</v>
      </c>
      <c r="T33" s="6" t="s">
        <v>704</v>
      </c>
      <c r="U33" s="6" t="s">
        <v>930</v>
      </c>
      <c r="V33" s="6" t="b">
        <v>0</v>
      </c>
      <c r="W33" s="6" t="s">
        <v>686</v>
      </c>
      <c r="X33" s="6" t="s">
        <v>714</v>
      </c>
      <c r="Y33" s="6" t="s">
        <v>688</v>
      </c>
      <c r="Z33" s="6" t="s">
        <v>931</v>
      </c>
      <c r="AA33" s="6" t="b">
        <v>1</v>
      </c>
      <c r="AB33" s="6" t="b">
        <v>0</v>
      </c>
      <c r="AC33" s="6" t="b">
        <v>1</v>
      </c>
      <c r="AD33" s="6" t="s">
        <v>638</v>
      </c>
      <c r="AE33" s="6">
        <v>4</v>
      </c>
      <c r="AF33" s="6" t="s">
        <v>690</v>
      </c>
      <c r="AG33" s="6">
        <v>4</v>
      </c>
      <c r="AH33" s="6" t="s">
        <v>691</v>
      </c>
      <c r="AI33" s="6" t="s">
        <v>692</v>
      </c>
      <c r="AJ33" s="6" t="b">
        <v>0</v>
      </c>
      <c r="AK33" s="6" t="s">
        <v>693</v>
      </c>
      <c r="AL33" s="6" t="s">
        <v>694</v>
      </c>
      <c r="AM33" s="6" t="s">
        <v>695</v>
      </c>
      <c r="AN33" s="6" t="s">
        <v>932</v>
      </c>
      <c r="AO33" s="6" t="s">
        <v>933</v>
      </c>
      <c r="AP33" s="6" t="s">
        <v>71</v>
      </c>
      <c r="AQ33" s="6" t="b">
        <v>1</v>
      </c>
      <c r="AR33" s="6" t="s">
        <v>140</v>
      </c>
      <c r="AS33" s="6" t="s">
        <v>934</v>
      </c>
      <c r="AT33" s="6" t="s">
        <v>720</v>
      </c>
      <c r="AU33" s="6" t="s">
        <v>119</v>
      </c>
      <c r="AV33" s="6" t="s">
        <v>935</v>
      </c>
      <c r="AW33" s="8" t="s">
        <v>731</v>
      </c>
      <c r="AX33" s="6">
        <v>1</v>
      </c>
    </row>
    <row r="34" spans="1:50" ht="43.5" x14ac:dyDescent="0.35">
      <c r="A34" s="6" t="s">
        <v>153</v>
      </c>
      <c r="B34" s="6" t="s">
        <v>624</v>
      </c>
      <c r="C34" s="6" t="s">
        <v>936</v>
      </c>
      <c r="D34" s="6" t="s">
        <v>461</v>
      </c>
      <c r="E34" s="6">
        <v>346</v>
      </c>
      <c r="F34" s="6">
        <v>4</v>
      </c>
      <c r="G34" s="6">
        <v>1</v>
      </c>
      <c r="H34" s="6">
        <v>32</v>
      </c>
      <c r="I34" s="6">
        <v>16</v>
      </c>
      <c r="J34" s="6">
        <v>6400</v>
      </c>
      <c r="K34" s="6">
        <v>96</v>
      </c>
      <c r="L34" s="6">
        <v>4</v>
      </c>
      <c r="M34" s="6"/>
      <c r="N34" s="6"/>
      <c r="O34" s="6">
        <v>1</v>
      </c>
      <c r="P34" s="6" t="s">
        <v>937</v>
      </c>
      <c r="Q34" s="6" t="s">
        <v>683</v>
      </c>
      <c r="R34" s="6" t="s">
        <v>22</v>
      </c>
      <c r="S34" s="6" t="s">
        <v>633</v>
      </c>
      <c r="T34" s="6" t="s">
        <v>684</v>
      </c>
      <c r="U34" s="6" t="s">
        <v>883</v>
      </c>
      <c r="V34" s="6" t="b">
        <v>1</v>
      </c>
      <c r="W34" s="6" t="s">
        <v>686</v>
      </c>
      <c r="X34" s="6" t="s">
        <v>884</v>
      </c>
      <c r="Y34" s="6" t="s">
        <v>688</v>
      </c>
      <c r="Z34" s="6" t="s">
        <v>689</v>
      </c>
      <c r="AA34" s="6" t="b">
        <v>1</v>
      </c>
      <c r="AB34" s="6" t="b">
        <v>0</v>
      </c>
      <c r="AC34" s="6" t="b">
        <v>0</v>
      </c>
      <c r="AD34" s="6" t="s">
        <v>638</v>
      </c>
      <c r="AE34" s="6">
        <v>4</v>
      </c>
      <c r="AF34" s="6" t="s">
        <v>938</v>
      </c>
      <c r="AG34" s="6">
        <v>200</v>
      </c>
      <c r="AH34" s="6" t="s">
        <v>691</v>
      </c>
      <c r="AI34" s="6" t="s">
        <v>692</v>
      </c>
      <c r="AJ34" s="6" t="b">
        <v>0</v>
      </c>
      <c r="AK34" s="6" t="s">
        <v>693</v>
      </c>
      <c r="AL34" s="6" t="s">
        <v>694</v>
      </c>
      <c r="AM34" s="6" t="s">
        <v>695</v>
      </c>
      <c r="AN34" s="6" t="s">
        <v>939</v>
      </c>
      <c r="AO34" s="6" t="s">
        <v>940</v>
      </c>
      <c r="AP34" s="6" t="s">
        <v>71</v>
      </c>
      <c r="AQ34" s="6" t="b">
        <v>1</v>
      </c>
      <c r="AR34" s="6" t="s">
        <v>140</v>
      </c>
      <c r="AS34" s="6" t="s">
        <v>941</v>
      </c>
      <c r="AT34" s="6" t="s">
        <v>720</v>
      </c>
      <c r="AU34" s="6" t="s">
        <v>119</v>
      </c>
      <c r="AV34" s="6" t="s">
        <v>942</v>
      </c>
      <c r="AW34" s="8" t="s">
        <v>943</v>
      </c>
      <c r="AX34" s="6">
        <v>1</v>
      </c>
    </row>
    <row r="35" spans="1:50" x14ac:dyDescent="0.35">
      <c r="A35" s="6" t="s">
        <v>153</v>
      </c>
      <c r="B35" s="6" t="s">
        <v>624</v>
      </c>
      <c r="C35" s="6" t="s">
        <v>944</v>
      </c>
      <c r="D35" s="6" t="s">
        <v>453</v>
      </c>
      <c r="E35" s="6">
        <v>284</v>
      </c>
      <c r="F35" s="6">
        <v>2</v>
      </c>
      <c r="G35" s="6">
        <v>1</v>
      </c>
      <c r="H35" s="6">
        <v>4</v>
      </c>
      <c r="I35" s="6">
        <v>4</v>
      </c>
      <c r="J35" s="6">
        <v>1280</v>
      </c>
      <c r="K35" s="6">
        <v>21.4580078125</v>
      </c>
      <c r="L35" s="6">
        <v>3</v>
      </c>
      <c r="M35" s="6"/>
      <c r="N35" s="6"/>
      <c r="O35" s="6" t="s">
        <v>119</v>
      </c>
      <c r="P35" s="6" t="s">
        <v>703</v>
      </c>
      <c r="Q35" s="6" t="s">
        <v>683</v>
      </c>
      <c r="R35" s="6" t="s">
        <v>22</v>
      </c>
      <c r="S35" s="6" t="s">
        <v>734</v>
      </c>
      <c r="T35" s="6" t="s">
        <v>945</v>
      </c>
      <c r="U35" s="6" t="s">
        <v>946</v>
      </c>
      <c r="V35" s="6" t="b">
        <v>0</v>
      </c>
      <c r="W35" s="6" t="s">
        <v>755</v>
      </c>
      <c r="X35" s="6" t="s">
        <v>947</v>
      </c>
      <c r="Y35" s="6" t="s">
        <v>688</v>
      </c>
      <c r="Z35" s="6" t="s">
        <v>689</v>
      </c>
      <c r="AA35" s="6" t="b">
        <v>0</v>
      </c>
      <c r="AB35" s="6" t="b">
        <v>0</v>
      </c>
      <c r="AC35" s="6" t="b">
        <v>0</v>
      </c>
      <c r="AD35" s="6" t="s">
        <v>690</v>
      </c>
      <c r="AE35" s="6">
        <v>32</v>
      </c>
      <c r="AF35" s="6" t="s">
        <v>690</v>
      </c>
      <c r="AG35" s="6">
        <v>32</v>
      </c>
      <c r="AH35" s="6" t="s">
        <v>758</v>
      </c>
      <c r="AI35" s="6" t="s">
        <v>816</v>
      </c>
      <c r="AJ35" s="6" t="b">
        <v>0</v>
      </c>
      <c r="AK35" s="6" t="s">
        <v>693</v>
      </c>
      <c r="AL35" s="6" t="s">
        <v>694</v>
      </c>
      <c r="AM35" s="6" t="s">
        <v>695</v>
      </c>
      <c r="AN35" s="6" t="s">
        <v>939</v>
      </c>
      <c r="AO35" s="6" t="s">
        <v>948</v>
      </c>
      <c r="AP35" s="6" t="s">
        <v>71</v>
      </c>
      <c r="AQ35" s="6" t="b">
        <v>1</v>
      </c>
      <c r="AR35" s="6" t="s">
        <v>140</v>
      </c>
      <c r="AS35" s="6" t="s">
        <v>949</v>
      </c>
      <c r="AT35" s="6" t="s">
        <v>720</v>
      </c>
      <c r="AU35" s="6" t="s">
        <v>119</v>
      </c>
      <c r="AV35" s="6" t="s">
        <v>950</v>
      </c>
      <c r="AW35" s="8" t="s">
        <v>701</v>
      </c>
      <c r="AX35" s="6">
        <v>1</v>
      </c>
    </row>
    <row r="36" spans="1:50" x14ac:dyDescent="0.35">
      <c r="A36" s="6" t="s">
        <v>68</v>
      </c>
      <c r="B36" s="6" t="s">
        <v>951</v>
      </c>
      <c r="C36" s="6" t="s">
        <v>952</v>
      </c>
      <c r="D36" s="6" t="s">
        <v>453</v>
      </c>
      <c r="E36" s="6">
        <v>342</v>
      </c>
      <c r="F36" s="6">
        <v>2</v>
      </c>
      <c r="G36" s="6">
        <v>1</v>
      </c>
      <c r="H36" s="6">
        <v>4</v>
      </c>
      <c r="I36" s="6">
        <v>4</v>
      </c>
      <c r="J36" s="6">
        <v>1280</v>
      </c>
      <c r="K36" s="6">
        <v>21.4580078125</v>
      </c>
      <c r="L36" s="6">
        <v>3</v>
      </c>
      <c r="M36" s="6"/>
      <c r="N36" s="6"/>
      <c r="O36" s="6" t="s">
        <v>119</v>
      </c>
      <c r="P36" s="6" t="s">
        <v>703</v>
      </c>
      <c r="Q36" s="6" t="s">
        <v>683</v>
      </c>
      <c r="R36" s="6" t="s">
        <v>22</v>
      </c>
      <c r="S36" s="6" t="s">
        <v>734</v>
      </c>
      <c r="T36" s="6" t="s">
        <v>846</v>
      </c>
      <c r="U36" s="6" t="s">
        <v>953</v>
      </c>
      <c r="V36" s="6" t="b">
        <v>0</v>
      </c>
      <c r="W36" s="6" t="s">
        <v>824</v>
      </c>
      <c r="X36" s="6" t="s">
        <v>954</v>
      </c>
      <c r="Y36" s="6" t="s">
        <v>688</v>
      </c>
      <c r="Z36" s="6" t="s">
        <v>739</v>
      </c>
      <c r="AA36" s="6" t="b">
        <v>0</v>
      </c>
      <c r="AB36" s="6" t="b">
        <v>0</v>
      </c>
      <c r="AC36" s="6" t="b">
        <v>0</v>
      </c>
      <c r="AD36" s="6" t="s">
        <v>638</v>
      </c>
      <c r="AE36" s="6">
        <v>1024</v>
      </c>
      <c r="AF36" s="6" t="s">
        <v>638</v>
      </c>
      <c r="AG36" s="6">
        <v>1024</v>
      </c>
      <c r="AH36" s="6" t="s">
        <v>758</v>
      </c>
      <c r="AI36" s="6" t="s">
        <v>816</v>
      </c>
      <c r="AJ36" s="6" t="b">
        <v>0</v>
      </c>
      <c r="AK36" s="6" t="s">
        <v>955</v>
      </c>
      <c r="AL36" s="6" t="s">
        <v>956</v>
      </c>
      <c r="AM36" s="6" t="s">
        <v>695</v>
      </c>
      <c r="AN36" s="6" t="s">
        <v>688</v>
      </c>
      <c r="AO36" s="6" t="s">
        <v>957</v>
      </c>
      <c r="AP36" s="6" t="s">
        <v>71</v>
      </c>
      <c r="AQ36" s="6" t="b">
        <v>1</v>
      </c>
      <c r="AR36" s="6" t="s">
        <v>140</v>
      </c>
      <c r="AS36" s="6" t="s">
        <v>958</v>
      </c>
      <c r="AT36" s="6" t="s">
        <v>699</v>
      </c>
      <c r="AU36" s="6" t="s">
        <v>119</v>
      </c>
      <c r="AV36" s="6" t="s">
        <v>959</v>
      </c>
      <c r="AW36" s="8" t="s">
        <v>701</v>
      </c>
      <c r="AX36" s="6">
        <v>1</v>
      </c>
    </row>
    <row r="37" spans="1:50" x14ac:dyDescent="0.35">
      <c r="A37" s="6" t="s">
        <v>68</v>
      </c>
      <c r="B37" s="6" t="s">
        <v>951</v>
      </c>
      <c r="C37" s="6" t="s">
        <v>960</v>
      </c>
      <c r="D37" s="6" t="s">
        <v>470</v>
      </c>
      <c r="E37" s="6">
        <v>342</v>
      </c>
      <c r="F37" s="6">
        <v>4</v>
      </c>
      <c r="G37" s="6">
        <v>1</v>
      </c>
      <c r="H37" s="6">
        <v>16</v>
      </c>
      <c r="I37" s="6">
        <v>8</v>
      </c>
      <c r="J37" s="6">
        <v>2880</v>
      </c>
      <c r="K37" s="6">
        <v>33.37890625</v>
      </c>
      <c r="L37" s="6">
        <v>4</v>
      </c>
      <c r="M37" s="6"/>
      <c r="N37" s="6"/>
      <c r="O37" s="6" t="s">
        <v>119</v>
      </c>
      <c r="P37" s="6" t="s">
        <v>703</v>
      </c>
      <c r="Q37" s="6" t="s">
        <v>683</v>
      </c>
      <c r="R37" s="6" t="s">
        <v>22</v>
      </c>
      <c r="S37" s="6" t="s">
        <v>734</v>
      </c>
      <c r="T37" s="6" t="s">
        <v>846</v>
      </c>
      <c r="U37" s="6" t="s">
        <v>953</v>
      </c>
      <c r="V37" s="6" t="b">
        <v>0</v>
      </c>
      <c r="W37" s="6" t="s">
        <v>824</v>
      </c>
      <c r="X37" s="6" t="s">
        <v>961</v>
      </c>
      <c r="Y37" s="6" t="s">
        <v>688</v>
      </c>
      <c r="Z37" s="6" t="s">
        <v>739</v>
      </c>
      <c r="AA37" s="6" t="b">
        <v>0</v>
      </c>
      <c r="AB37" s="6" t="b">
        <v>0</v>
      </c>
      <c r="AC37" s="6" t="b">
        <v>0</v>
      </c>
      <c r="AD37" s="6" t="s">
        <v>634</v>
      </c>
      <c r="AE37" s="6">
        <v>1024</v>
      </c>
      <c r="AF37" s="6" t="s">
        <v>688</v>
      </c>
      <c r="AG37" s="6">
        <v>0</v>
      </c>
      <c r="AH37" s="6" t="s">
        <v>758</v>
      </c>
      <c r="AI37" s="6" t="s">
        <v>816</v>
      </c>
      <c r="AJ37" s="6" t="b">
        <v>0</v>
      </c>
      <c r="AK37" s="6" t="s">
        <v>955</v>
      </c>
      <c r="AL37" s="6" t="s">
        <v>962</v>
      </c>
      <c r="AM37" s="6" t="s">
        <v>695</v>
      </c>
      <c r="AN37" s="6" t="s">
        <v>688</v>
      </c>
      <c r="AO37" s="6" t="s">
        <v>963</v>
      </c>
      <c r="AP37" s="6" t="s">
        <v>71</v>
      </c>
      <c r="AQ37" s="6" t="b">
        <v>1</v>
      </c>
      <c r="AR37" s="6" t="s">
        <v>140</v>
      </c>
      <c r="AS37" s="6" t="s">
        <v>964</v>
      </c>
      <c r="AT37" s="6" t="s">
        <v>699</v>
      </c>
      <c r="AU37" s="6" t="s">
        <v>119</v>
      </c>
      <c r="AV37" s="6" t="s">
        <v>965</v>
      </c>
      <c r="AW37" s="8" t="s">
        <v>701</v>
      </c>
      <c r="AX37" s="6">
        <v>1</v>
      </c>
    </row>
    <row r="38" spans="1:50" ht="29" x14ac:dyDescent="0.35">
      <c r="A38" s="6" t="s">
        <v>68</v>
      </c>
      <c r="B38" s="6" t="s">
        <v>966</v>
      </c>
      <c r="C38" s="6" t="s">
        <v>967</v>
      </c>
      <c r="D38" s="6" t="s">
        <v>451</v>
      </c>
      <c r="E38" s="6">
        <v>348</v>
      </c>
      <c r="F38" s="6">
        <v>2</v>
      </c>
      <c r="G38" s="6">
        <v>2</v>
      </c>
      <c r="H38" s="6">
        <v>8</v>
      </c>
      <c r="I38" s="6">
        <v>4</v>
      </c>
      <c r="J38" s="6">
        <v>3750</v>
      </c>
      <c r="K38" s="6">
        <v>81.0625</v>
      </c>
      <c r="L38" s="6">
        <v>2</v>
      </c>
      <c r="M38" s="6"/>
      <c r="N38" s="6"/>
      <c r="O38" s="6" t="s">
        <v>119</v>
      </c>
      <c r="P38" s="6" t="s">
        <v>682</v>
      </c>
      <c r="Q38" s="6" t="s">
        <v>683</v>
      </c>
      <c r="R38" s="6" t="s">
        <v>22</v>
      </c>
      <c r="S38" s="6" t="s">
        <v>633</v>
      </c>
      <c r="T38" s="6"/>
      <c r="U38" s="6"/>
      <c r="V38" s="6" t="b">
        <v>0</v>
      </c>
      <c r="W38" s="6"/>
      <c r="X38" s="6"/>
      <c r="Y38" s="6" t="s">
        <v>688</v>
      </c>
      <c r="Z38" s="6"/>
      <c r="AA38" s="6" t="b">
        <v>1</v>
      </c>
      <c r="AB38" s="6" t="b">
        <v>0</v>
      </c>
      <c r="AC38" s="6" t="b">
        <v>0</v>
      </c>
      <c r="AD38" s="6" t="s">
        <v>638</v>
      </c>
      <c r="AE38" s="6">
        <v>32</v>
      </c>
      <c r="AF38" s="6" t="s">
        <v>638</v>
      </c>
      <c r="AG38" s="6">
        <v>32</v>
      </c>
      <c r="AH38" s="6" t="s">
        <v>758</v>
      </c>
      <c r="AI38" s="6" t="s">
        <v>816</v>
      </c>
      <c r="AJ38" s="6" t="b">
        <v>0</v>
      </c>
      <c r="AK38" s="6" t="s">
        <v>955</v>
      </c>
      <c r="AL38" s="6" t="s">
        <v>968</v>
      </c>
      <c r="AM38" s="6" t="s">
        <v>695</v>
      </c>
      <c r="AN38" s="6" t="s">
        <v>969</v>
      </c>
      <c r="AO38" s="6" t="s">
        <v>970</v>
      </c>
      <c r="AP38" s="6" t="s">
        <v>71</v>
      </c>
      <c r="AQ38" s="6" t="b">
        <v>1</v>
      </c>
      <c r="AR38" s="6" t="s">
        <v>140</v>
      </c>
      <c r="AS38" s="6" t="s">
        <v>971</v>
      </c>
      <c r="AT38" s="6" t="s">
        <v>699</v>
      </c>
      <c r="AU38" s="6" t="s">
        <v>119</v>
      </c>
      <c r="AV38" s="6" t="s">
        <v>972</v>
      </c>
      <c r="AW38" s="8" t="s">
        <v>973</v>
      </c>
      <c r="AX38" s="6">
        <v>1</v>
      </c>
    </row>
    <row r="39" spans="1:50" x14ac:dyDescent="0.35">
      <c r="A39" s="6" t="s">
        <v>68</v>
      </c>
      <c r="B39" s="6" t="s">
        <v>966</v>
      </c>
      <c r="C39" s="6" t="s">
        <v>974</v>
      </c>
      <c r="D39" s="6" t="s">
        <v>453</v>
      </c>
      <c r="E39" s="6">
        <v>342</v>
      </c>
      <c r="F39" s="6">
        <v>2</v>
      </c>
      <c r="G39" s="6">
        <v>1</v>
      </c>
      <c r="H39" s="6">
        <v>4</v>
      </c>
      <c r="I39" s="6">
        <v>4</v>
      </c>
      <c r="J39" s="6">
        <v>1280</v>
      </c>
      <c r="K39" s="6">
        <v>21.4580078125</v>
      </c>
      <c r="L39" s="6">
        <v>3</v>
      </c>
      <c r="M39" s="6"/>
      <c r="N39" s="6"/>
      <c r="O39" s="6" t="s">
        <v>119</v>
      </c>
      <c r="P39" s="6" t="s">
        <v>703</v>
      </c>
      <c r="Q39" s="6" t="s">
        <v>683</v>
      </c>
      <c r="R39" s="6" t="s">
        <v>22</v>
      </c>
      <c r="S39" s="6" t="s">
        <v>734</v>
      </c>
      <c r="T39" s="6" t="s">
        <v>945</v>
      </c>
      <c r="U39" s="6" t="s">
        <v>975</v>
      </c>
      <c r="V39" s="6" t="b">
        <v>0</v>
      </c>
      <c r="W39" s="6" t="s">
        <v>755</v>
      </c>
      <c r="X39" s="6" t="s">
        <v>976</v>
      </c>
      <c r="Y39" s="6" t="s">
        <v>688</v>
      </c>
      <c r="Z39" s="6" t="s">
        <v>739</v>
      </c>
      <c r="AA39" s="6" t="b">
        <v>0</v>
      </c>
      <c r="AB39" s="6" t="b">
        <v>0</v>
      </c>
      <c r="AC39" s="6" t="b">
        <v>0</v>
      </c>
      <c r="AD39" s="6" t="s">
        <v>690</v>
      </c>
      <c r="AE39" s="6">
        <v>32</v>
      </c>
      <c r="AF39" s="6" t="s">
        <v>688</v>
      </c>
      <c r="AG39" s="6">
        <v>0</v>
      </c>
      <c r="AH39" s="6" t="s">
        <v>691</v>
      </c>
      <c r="AI39" s="6" t="s">
        <v>816</v>
      </c>
      <c r="AJ39" s="6" t="b">
        <v>0</v>
      </c>
      <c r="AK39" s="6" t="s">
        <v>955</v>
      </c>
      <c r="AL39" s="6" t="s">
        <v>968</v>
      </c>
      <c r="AM39" s="6" t="s">
        <v>695</v>
      </c>
      <c r="AN39" s="6" t="s">
        <v>688</v>
      </c>
      <c r="AO39" s="6" t="s">
        <v>977</v>
      </c>
      <c r="AP39" s="6" t="s">
        <v>71</v>
      </c>
      <c r="AQ39" s="6" t="b">
        <v>1</v>
      </c>
      <c r="AR39" s="6" t="s">
        <v>140</v>
      </c>
      <c r="AS39" s="6" t="s">
        <v>978</v>
      </c>
      <c r="AT39" s="6" t="s">
        <v>720</v>
      </c>
      <c r="AU39" s="6" t="s">
        <v>119</v>
      </c>
      <c r="AV39" s="6" t="s">
        <v>979</v>
      </c>
      <c r="AW39" s="8" t="s">
        <v>119</v>
      </c>
      <c r="AX39" s="6">
        <v>1</v>
      </c>
    </row>
    <row r="40" spans="1:50" ht="29" x14ac:dyDescent="0.35">
      <c r="A40" s="6" t="s">
        <v>19</v>
      </c>
      <c r="B40" s="6" t="s">
        <v>980</v>
      </c>
      <c r="C40" s="6" t="s">
        <v>981</v>
      </c>
      <c r="D40" s="6" t="s">
        <v>476</v>
      </c>
      <c r="E40" s="6">
        <v>121</v>
      </c>
      <c r="F40" s="6">
        <v>2</v>
      </c>
      <c r="G40" s="6">
        <v>2</v>
      </c>
      <c r="H40" s="6">
        <v>8</v>
      </c>
      <c r="I40" s="6">
        <v>4</v>
      </c>
      <c r="J40" s="6">
        <v>3200</v>
      </c>
      <c r="K40" s="6">
        <v>45.7763671875</v>
      </c>
      <c r="L40" s="6">
        <v>2</v>
      </c>
      <c r="M40" s="6"/>
      <c r="N40" s="6"/>
      <c r="O40" s="6" t="s">
        <v>119</v>
      </c>
      <c r="P40" s="6" t="s">
        <v>682</v>
      </c>
      <c r="Q40" s="6" t="s">
        <v>683</v>
      </c>
      <c r="R40" s="6" t="s">
        <v>22</v>
      </c>
      <c r="S40" s="6" t="s">
        <v>734</v>
      </c>
      <c r="T40" s="6" t="s">
        <v>982</v>
      </c>
      <c r="U40" s="6" t="s">
        <v>983</v>
      </c>
      <c r="V40" s="6" t="b">
        <v>0</v>
      </c>
      <c r="W40" s="6" t="s">
        <v>832</v>
      </c>
      <c r="X40" s="6" t="s">
        <v>984</v>
      </c>
      <c r="Y40" s="6" t="s">
        <v>688</v>
      </c>
      <c r="Z40" s="6" t="s">
        <v>739</v>
      </c>
      <c r="AA40" s="6" t="b">
        <v>1</v>
      </c>
      <c r="AB40" s="6" t="b">
        <v>0</v>
      </c>
      <c r="AC40" s="6" t="b">
        <v>1</v>
      </c>
      <c r="AD40" s="6" t="s">
        <v>638</v>
      </c>
      <c r="AE40" s="6">
        <v>32</v>
      </c>
      <c r="AF40" s="6" t="s">
        <v>688</v>
      </c>
      <c r="AG40" s="6">
        <v>0</v>
      </c>
      <c r="AH40" s="6" t="s">
        <v>691</v>
      </c>
      <c r="AI40" s="6" t="s">
        <v>816</v>
      </c>
      <c r="AJ40" s="6" t="b">
        <v>0</v>
      </c>
      <c r="AK40" s="6" t="s">
        <v>27</v>
      </c>
      <c r="AL40" s="6" t="s">
        <v>985</v>
      </c>
      <c r="AM40" s="6" t="s">
        <v>695</v>
      </c>
      <c r="AN40" s="6" t="s">
        <v>986</v>
      </c>
      <c r="AO40" s="6" t="s">
        <v>987</v>
      </c>
      <c r="AP40" s="6" t="s">
        <v>71</v>
      </c>
      <c r="AQ40" s="6" t="b">
        <v>1</v>
      </c>
      <c r="AR40" s="6" t="s">
        <v>140</v>
      </c>
      <c r="AS40" s="6" t="s">
        <v>988</v>
      </c>
      <c r="AT40" s="6" t="s">
        <v>720</v>
      </c>
      <c r="AU40" s="6" t="s">
        <v>119</v>
      </c>
      <c r="AV40" s="6" t="s">
        <v>989</v>
      </c>
      <c r="AW40" s="8" t="s">
        <v>990</v>
      </c>
      <c r="AX40" s="6">
        <v>1</v>
      </c>
    </row>
    <row r="41" spans="1:50" ht="29" x14ac:dyDescent="0.35">
      <c r="A41" s="6" t="s">
        <v>19</v>
      </c>
      <c r="B41" s="6" t="s">
        <v>991</v>
      </c>
      <c r="C41" s="6" t="s">
        <v>992</v>
      </c>
      <c r="D41" s="6" t="s">
        <v>993</v>
      </c>
      <c r="E41" s="6">
        <v>348</v>
      </c>
      <c r="F41" s="6">
        <v>2</v>
      </c>
      <c r="G41" s="6">
        <v>2</v>
      </c>
      <c r="H41" s="6">
        <v>8</v>
      </c>
      <c r="I41" s="6">
        <v>4</v>
      </c>
      <c r="J41" s="6">
        <v>3200</v>
      </c>
      <c r="K41" s="6">
        <v>45.7763671875</v>
      </c>
      <c r="L41" s="6">
        <v>2</v>
      </c>
      <c r="M41" s="6"/>
      <c r="N41" s="6"/>
      <c r="O41" s="6" t="s">
        <v>119</v>
      </c>
      <c r="P41" s="6" t="s">
        <v>119</v>
      </c>
      <c r="Q41" s="6" t="s">
        <v>119</v>
      </c>
      <c r="R41" s="6" t="s">
        <v>22</v>
      </c>
      <c r="S41" s="6" t="s">
        <v>633</v>
      </c>
      <c r="T41" s="6" t="s">
        <v>813</v>
      </c>
      <c r="U41" s="6" t="s">
        <v>994</v>
      </c>
      <c r="V41" s="6" t="b">
        <v>1</v>
      </c>
      <c r="W41" s="6" t="s">
        <v>686</v>
      </c>
      <c r="X41" s="6" t="s">
        <v>995</v>
      </c>
      <c r="Y41" s="6" t="s">
        <v>688</v>
      </c>
      <c r="Z41" s="6" t="s">
        <v>996</v>
      </c>
      <c r="AA41" s="6" t="b">
        <v>0</v>
      </c>
      <c r="AB41" s="6" t="b">
        <v>0</v>
      </c>
      <c r="AC41" s="6" t="b">
        <v>1</v>
      </c>
      <c r="AD41" s="6" t="s">
        <v>634</v>
      </c>
      <c r="AE41" s="6">
        <v>32</v>
      </c>
      <c r="AF41" s="6" t="s">
        <v>688</v>
      </c>
      <c r="AG41" s="6">
        <v>0</v>
      </c>
      <c r="AH41" s="6" t="s">
        <v>758</v>
      </c>
      <c r="AI41" s="6" t="s">
        <v>816</v>
      </c>
      <c r="AJ41" s="6" t="b">
        <v>0</v>
      </c>
      <c r="AK41" s="6" t="s">
        <v>27</v>
      </c>
      <c r="AL41" s="6" t="s">
        <v>997</v>
      </c>
      <c r="AM41" s="6" t="s">
        <v>695</v>
      </c>
      <c r="AN41" s="6" t="s">
        <v>688</v>
      </c>
      <c r="AO41" s="6" t="s">
        <v>998</v>
      </c>
      <c r="AP41" s="6" t="s">
        <v>71</v>
      </c>
      <c r="AQ41" s="6" t="b">
        <v>1</v>
      </c>
      <c r="AR41" s="6" t="s">
        <v>140</v>
      </c>
      <c r="AS41" s="6" t="s">
        <v>999</v>
      </c>
      <c r="AT41" s="6" t="s">
        <v>699</v>
      </c>
      <c r="AU41" s="6" t="s">
        <v>119</v>
      </c>
      <c r="AV41" s="6" t="s">
        <v>1000</v>
      </c>
      <c r="AW41" s="8" t="s">
        <v>731</v>
      </c>
      <c r="AX41" s="6">
        <v>1</v>
      </c>
    </row>
    <row r="42" spans="1:50" x14ac:dyDescent="0.35">
      <c r="A42" s="6" t="s">
        <v>19</v>
      </c>
      <c r="B42" s="6" t="s">
        <v>980</v>
      </c>
      <c r="C42" s="6" t="s">
        <v>1001</v>
      </c>
      <c r="D42" s="6" t="s">
        <v>458</v>
      </c>
      <c r="E42" s="6">
        <v>304</v>
      </c>
      <c r="F42" s="6">
        <v>2</v>
      </c>
      <c r="G42" s="6">
        <v>1</v>
      </c>
      <c r="H42" s="6">
        <v>8</v>
      </c>
      <c r="I42" s="6">
        <v>4</v>
      </c>
      <c r="J42" s="6">
        <v>1920</v>
      </c>
      <c r="K42" s="6">
        <v>21.4580078125</v>
      </c>
      <c r="L42" s="6">
        <v>3</v>
      </c>
      <c r="M42" s="6"/>
      <c r="N42" s="6"/>
      <c r="O42" s="6" t="s">
        <v>119</v>
      </c>
      <c r="P42" s="6" t="s">
        <v>703</v>
      </c>
      <c r="Q42" s="6" t="s">
        <v>683</v>
      </c>
      <c r="R42" s="6" t="s">
        <v>22</v>
      </c>
      <c r="S42" s="6" t="s">
        <v>734</v>
      </c>
      <c r="T42" s="6" t="s">
        <v>846</v>
      </c>
      <c r="U42" s="6" t="s">
        <v>953</v>
      </c>
      <c r="V42" s="6" t="b">
        <v>0</v>
      </c>
      <c r="W42" s="6" t="s">
        <v>824</v>
      </c>
      <c r="X42" s="6" t="s">
        <v>961</v>
      </c>
      <c r="Y42" s="6" t="s">
        <v>688</v>
      </c>
      <c r="Z42" s="6" t="s">
        <v>739</v>
      </c>
      <c r="AA42" s="6" t="b">
        <v>0</v>
      </c>
      <c r="AB42" s="6" t="b">
        <v>0</v>
      </c>
      <c r="AC42" s="6" t="b">
        <v>0</v>
      </c>
      <c r="AD42" s="6" t="s">
        <v>634</v>
      </c>
      <c r="AE42" s="6">
        <v>32</v>
      </c>
      <c r="AF42" s="6" t="s">
        <v>688</v>
      </c>
      <c r="AG42" s="6">
        <v>0</v>
      </c>
      <c r="AH42" s="6" t="s">
        <v>758</v>
      </c>
      <c r="AI42" s="6" t="s">
        <v>816</v>
      </c>
      <c r="AJ42" s="6" t="b">
        <v>0</v>
      </c>
      <c r="AK42" s="6" t="s">
        <v>27</v>
      </c>
      <c r="AL42" s="6" t="s">
        <v>1002</v>
      </c>
      <c r="AM42" s="6" t="s">
        <v>695</v>
      </c>
      <c r="AN42" s="6" t="s">
        <v>688</v>
      </c>
      <c r="AO42" s="6" t="s">
        <v>1003</v>
      </c>
      <c r="AP42" s="6" t="s">
        <v>71</v>
      </c>
      <c r="AQ42" s="6" t="b">
        <v>1</v>
      </c>
      <c r="AR42" s="6" t="s">
        <v>140</v>
      </c>
      <c r="AS42" s="6" t="s">
        <v>1004</v>
      </c>
      <c r="AT42" s="6" t="s">
        <v>699</v>
      </c>
      <c r="AU42" s="6" t="s">
        <v>119</v>
      </c>
      <c r="AV42" s="6" t="s">
        <v>1005</v>
      </c>
      <c r="AW42" s="8" t="s">
        <v>701</v>
      </c>
      <c r="AX42" s="6">
        <v>1</v>
      </c>
    </row>
    <row r="43" spans="1:50" ht="29" x14ac:dyDescent="0.35">
      <c r="A43" s="6" t="s">
        <v>19</v>
      </c>
      <c r="B43" s="6" t="s">
        <v>980</v>
      </c>
      <c r="C43" s="6" t="s">
        <v>1006</v>
      </c>
      <c r="D43" s="6" t="s">
        <v>453</v>
      </c>
      <c r="E43" s="6">
        <v>304</v>
      </c>
      <c r="F43" s="6">
        <v>2</v>
      </c>
      <c r="G43" s="6">
        <v>1</v>
      </c>
      <c r="H43" s="6">
        <v>4</v>
      </c>
      <c r="I43" s="6">
        <v>4</v>
      </c>
      <c r="J43" s="6">
        <v>1280</v>
      </c>
      <c r="K43" s="6">
        <v>21.4580078125</v>
      </c>
      <c r="L43" s="6">
        <v>3</v>
      </c>
      <c r="M43" s="6"/>
      <c r="N43" s="6"/>
      <c r="O43" s="6" t="s">
        <v>119</v>
      </c>
      <c r="P43" s="6" t="s">
        <v>703</v>
      </c>
      <c r="Q43" s="6" t="s">
        <v>683</v>
      </c>
      <c r="R43" s="6" t="s">
        <v>22</v>
      </c>
      <c r="S43" s="6" t="s">
        <v>734</v>
      </c>
      <c r="T43" s="6" t="s">
        <v>945</v>
      </c>
      <c r="U43" s="6" t="s">
        <v>975</v>
      </c>
      <c r="V43" s="6" t="b">
        <v>0</v>
      </c>
      <c r="W43" s="6" t="s">
        <v>832</v>
      </c>
      <c r="X43" s="6" t="s">
        <v>1007</v>
      </c>
      <c r="Y43" s="6" t="s">
        <v>688</v>
      </c>
      <c r="Z43" s="6" t="s">
        <v>739</v>
      </c>
      <c r="AA43" s="6" t="b">
        <v>1</v>
      </c>
      <c r="AB43" s="6" t="b">
        <v>0</v>
      </c>
      <c r="AC43" s="6" t="b">
        <v>0</v>
      </c>
      <c r="AD43" s="6" t="s">
        <v>634</v>
      </c>
      <c r="AE43" s="6">
        <v>180</v>
      </c>
      <c r="AF43" s="6" t="s">
        <v>634</v>
      </c>
      <c r="AG43" s="6">
        <v>180</v>
      </c>
      <c r="AH43" s="6" t="s">
        <v>691</v>
      </c>
      <c r="AI43" s="6" t="s">
        <v>816</v>
      </c>
      <c r="AJ43" s="6" t="b">
        <v>0</v>
      </c>
      <c r="AK43" s="6" t="s">
        <v>27</v>
      </c>
      <c r="AL43" s="6" t="s">
        <v>1008</v>
      </c>
      <c r="AM43" s="6" t="s">
        <v>695</v>
      </c>
      <c r="AN43" s="6" t="s">
        <v>688</v>
      </c>
      <c r="AO43" s="6" t="s">
        <v>1009</v>
      </c>
      <c r="AP43" s="6" t="s">
        <v>71</v>
      </c>
      <c r="AQ43" s="6" t="b">
        <v>1</v>
      </c>
      <c r="AR43" s="6" t="s">
        <v>140</v>
      </c>
      <c r="AS43" s="6" t="s">
        <v>1010</v>
      </c>
      <c r="AT43" s="6" t="s">
        <v>720</v>
      </c>
      <c r="AU43" s="6" t="s">
        <v>119</v>
      </c>
      <c r="AV43" s="6" t="s">
        <v>1011</v>
      </c>
      <c r="AW43" s="8" t="s">
        <v>928</v>
      </c>
      <c r="AX43" s="6">
        <v>1</v>
      </c>
    </row>
    <row r="44" spans="1:50" x14ac:dyDescent="0.35">
      <c r="A44" s="6" t="s">
        <v>19</v>
      </c>
      <c r="B44" s="6" t="s">
        <v>991</v>
      </c>
      <c r="C44" s="6" t="s">
        <v>1012</v>
      </c>
      <c r="D44" s="6" t="s">
        <v>1013</v>
      </c>
      <c r="E44" s="6">
        <v>304</v>
      </c>
      <c r="F44" s="6">
        <v>16</v>
      </c>
      <c r="G44" s="6">
        <v>1</v>
      </c>
      <c r="H44" s="6">
        <v>64</v>
      </c>
      <c r="I44" s="6">
        <v>32</v>
      </c>
      <c r="J44" s="6">
        <v>4320</v>
      </c>
      <c r="K44" s="6">
        <v>47.68359375</v>
      </c>
      <c r="L44" s="6">
        <v>8</v>
      </c>
      <c r="M44" s="6"/>
      <c r="N44" s="6"/>
      <c r="O44" s="6" t="s">
        <v>119</v>
      </c>
      <c r="P44" s="6" t="s">
        <v>703</v>
      </c>
      <c r="Q44" s="6" t="s">
        <v>683</v>
      </c>
      <c r="R44" s="6" t="s">
        <v>22</v>
      </c>
      <c r="S44" s="6" t="s">
        <v>633</v>
      </c>
      <c r="T44" s="6"/>
      <c r="U44" s="6"/>
      <c r="V44" s="6" t="b">
        <v>0</v>
      </c>
      <c r="W44" s="6"/>
      <c r="X44" s="6"/>
      <c r="Y44" s="6" t="s">
        <v>1014</v>
      </c>
      <c r="Z44" s="6"/>
      <c r="AA44" s="6" t="b">
        <v>1</v>
      </c>
      <c r="AB44" s="6" t="b">
        <v>0</v>
      </c>
      <c r="AC44" s="6" t="b">
        <v>0</v>
      </c>
      <c r="AD44" s="6" t="s">
        <v>634</v>
      </c>
      <c r="AE44" s="6">
        <v>180</v>
      </c>
      <c r="AF44" s="6" t="s">
        <v>688</v>
      </c>
      <c r="AG44" s="6">
        <v>0</v>
      </c>
      <c r="AH44" s="6" t="s">
        <v>758</v>
      </c>
      <c r="AI44" s="6" t="s">
        <v>816</v>
      </c>
      <c r="AJ44" s="6" t="b">
        <v>0</v>
      </c>
      <c r="AK44" s="6" t="s">
        <v>27</v>
      </c>
      <c r="AL44" s="6" t="s">
        <v>997</v>
      </c>
      <c r="AM44" s="6" t="s">
        <v>695</v>
      </c>
      <c r="AN44" s="6" t="s">
        <v>688</v>
      </c>
      <c r="AO44" s="6" t="s">
        <v>1015</v>
      </c>
      <c r="AP44" s="6" t="s">
        <v>71</v>
      </c>
      <c r="AQ44" s="6" t="b">
        <v>1</v>
      </c>
      <c r="AR44" s="6" t="s">
        <v>140</v>
      </c>
      <c r="AS44" s="6" t="s">
        <v>1016</v>
      </c>
      <c r="AT44" s="6" t="s">
        <v>699</v>
      </c>
      <c r="AU44" s="6" t="s">
        <v>119</v>
      </c>
      <c r="AV44" s="6" t="s">
        <v>1017</v>
      </c>
      <c r="AW44" s="8" t="s">
        <v>701</v>
      </c>
      <c r="AX44" s="6">
        <v>1</v>
      </c>
    </row>
    <row r="45" spans="1:50" x14ac:dyDescent="0.35">
      <c r="A45" s="6" t="s">
        <v>19</v>
      </c>
      <c r="B45" s="6" t="s">
        <v>991</v>
      </c>
      <c r="C45" s="6" t="s">
        <v>1018</v>
      </c>
      <c r="D45" s="6" t="s">
        <v>1013</v>
      </c>
      <c r="E45" s="6">
        <v>304</v>
      </c>
      <c r="F45" s="6">
        <v>16</v>
      </c>
      <c r="G45" s="6">
        <v>1</v>
      </c>
      <c r="H45" s="6">
        <v>64</v>
      </c>
      <c r="I45" s="6">
        <v>32</v>
      </c>
      <c r="J45" s="6">
        <v>4320</v>
      </c>
      <c r="K45" s="6">
        <v>47.68359375</v>
      </c>
      <c r="L45" s="6">
        <v>8</v>
      </c>
      <c r="M45" s="6"/>
      <c r="N45" s="6"/>
      <c r="O45" s="6" t="s">
        <v>119</v>
      </c>
      <c r="P45" s="6" t="s">
        <v>703</v>
      </c>
      <c r="Q45" s="6" t="s">
        <v>683</v>
      </c>
      <c r="R45" s="6" t="s">
        <v>22</v>
      </c>
      <c r="S45" s="6" t="s">
        <v>633</v>
      </c>
      <c r="T45" s="6" t="s">
        <v>704</v>
      </c>
      <c r="U45" s="6" t="s">
        <v>713</v>
      </c>
      <c r="V45" s="6" t="b">
        <v>1</v>
      </c>
      <c r="W45" s="6" t="s">
        <v>686</v>
      </c>
      <c r="X45" s="6" t="s">
        <v>1019</v>
      </c>
      <c r="Y45" s="6" t="s">
        <v>688</v>
      </c>
      <c r="Z45" s="6" t="s">
        <v>996</v>
      </c>
      <c r="AA45" s="6" t="b">
        <v>1</v>
      </c>
      <c r="AB45" s="6" t="b">
        <v>0</v>
      </c>
      <c r="AC45" s="6" t="b">
        <v>0</v>
      </c>
      <c r="AD45" s="6" t="s">
        <v>690</v>
      </c>
      <c r="AE45" s="6">
        <v>180</v>
      </c>
      <c r="AF45" s="6" t="s">
        <v>688</v>
      </c>
      <c r="AG45" s="6">
        <v>0</v>
      </c>
      <c r="AH45" s="6" t="s">
        <v>691</v>
      </c>
      <c r="AI45" s="6" t="s">
        <v>692</v>
      </c>
      <c r="AJ45" s="6" t="b">
        <v>0</v>
      </c>
      <c r="AK45" s="6" t="s">
        <v>27</v>
      </c>
      <c r="AL45" s="6" t="s">
        <v>997</v>
      </c>
      <c r="AM45" s="6" t="s">
        <v>695</v>
      </c>
      <c r="AN45" s="6" t="s">
        <v>688</v>
      </c>
      <c r="AO45" s="6" t="s">
        <v>1020</v>
      </c>
      <c r="AP45" s="6" t="s">
        <v>71</v>
      </c>
      <c r="AQ45" s="6" t="b">
        <v>1</v>
      </c>
      <c r="AR45" s="6" t="s">
        <v>140</v>
      </c>
      <c r="AS45" s="6" t="s">
        <v>1021</v>
      </c>
      <c r="AT45" s="6" t="s">
        <v>720</v>
      </c>
      <c r="AU45" s="6" t="s">
        <v>119</v>
      </c>
      <c r="AV45" s="6" t="s">
        <v>1022</v>
      </c>
      <c r="AW45" s="8" t="s">
        <v>119</v>
      </c>
      <c r="AX45" s="6">
        <v>1</v>
      </c>
    </row>
    <row r="46" spans="1:50" ht="29" x14ac:dyDescent="0.35">
      <c r="A46" s="6" t="s">
        <v>19</v>
      </c>
      <c r="B46" s="6" t="s">
        <v>991</v>
      </c>
      <c r="C46" s="6" t="s">
        <v>1023</v>
      </c>
      <c r="D46" s="6" t="s">
        <v>451</v>
      </c>
      <c r="E46" s="6">
        <v>348</v>
      </c>
      <c r="F46" s="6">
        <v>2</v>
      </c>
      <c r="G46" s="6">
        <v>2</v>
      </c>
      <c r="H46" s="6">
        <v>8</v>
      </c>
      <c r="I46" s="6">
        <v>4</v>
      </c>
      <c r="J46" s="6">
        <v>3750</v>
      </c>
      <c r="K46" s="6">
        <v>81.0625</v>
      </c>
      <c r="L46" s="6">
        <v>2</v>
      </c>
      <c r="M46" s="6"/>
      <c r="N46" s="6"/>
      <c r="O46" s="6" t="s">
        <v>119</v>
      </c>
      <c r="P46" s="6" t="s">
        <v>682</v>
      </c>
      <c r="Q46" s="6" t="s">
        <v>683</v>
      </c>
      <c r="R46" s="6" t="s">
        <v>22</v>
      </c>
      <c r="S46" s="6" t="s">
        <v>633</v>
      </c>
      <c r="T46" s="6" t="s">
        <v>813</v>
      </c>
      <c r="U46" s="6" t="s">
        <v>994</v>
      </c>
      <c r="V46" s="6" t="b">
        <v>1</v>
      </c>
      <c r="W46" s="6" t="s">
        <v>686</v>
      </c>
      <c r="X46" s="6" t="s">
        <v>995</v>
      </c>
      <c r="Y46" s="6" t="s">
        <v>688</v>
      </c>
      <c r="Z46" s="6" t="s">
        <v>996</v>
      </c>
      <c r="AA46" s="6" t="b">
        <v>0</v>
      </c>
      <c r="AB46" s="6" t="b">
        <v>0</v>
      </c>
      <c r="AC46" s="6" t="b">
        <v>1</v>
      </c>
      <c r="AD46" s="6" t="s">
        <v>634</v>
      </c>
      <c r="AE46" s="6">
        <v>180</v>
      </c>
      <c r="AF46" s="6" t="s">
        <v>688</v>
      </c>
      <c r="AG46" s="6">
        <v>0</v>
      </c>
      <c r="AH46" s="6" t="s">
        <v>758</v>
      </c>
      <c r="AI46" s="6" t="s">
        <v>816</v>
      </c>
      <c r="AJ46" s="6" t="b">
        <v>0</v>
      </c>
      <c r="AK46" s="6" t="s">
        <v>27</v>
      </c>
      <c r="AL46" s="6" t="s">
        <v>997</v>
      </c>
      <c r="AM46" s="6" t="s">
        <v>695</v>
      </c>
      <c r="AN46" s="6" t="s">
        <v>688</v>
      </c>
      <c r="AO46" s="6" t="s">
        <v>1024</v>
      </c>
      <c r="AP46" s="6" t="s">
        <v>71</v>
      </c>
      <c r="AQ46" s="6" t="b">
        <v>1</v>
      </c>
      <c r="AR46" s="6" t="s">
        <v>140</v>
      </c>
      <c r="AS46" s="6" t="s">
        <v>1025</v>
      </c>
      <c r="AT46" s="6" t="s">
        <v>699</v>
      </c>
      <c r="AU46" s="6" t="s">
        <v>119</v>
      </c>
      <c r="AV46" s="6" t="s">
        <v>1026</v>
      </c>
      <c r="AW46" s="8" t="s">
        <v>731</v>
      </c>
      <c r="AX46" s="6">
        <v>1</v>
      </c>
    </row>
    <row r="47" spans="1:50" x14ac:dyDescent="0.35">
      <c r="A47" s="6" t="s">
        <v>19</v>
      </c>
      <c r="B47" s="6" t="s">
        <v>991</v>
      </c>
      <c r="C47" s="6" t="s">
        <v>1027</v>
      </c>
      <c r="D47" s="6" t="s">
        <v>476</v>
      </c>
      <c r="E47" s="6">
        <v>121</v>
      </c>
      <c r="F47" s="6">
        <v>2</v>
      </c>
      <c r="G47" s="6">
        <v>2</v>
      </c>
      <c r="H47" s="6">
        <v>8</v>
      </c>
      <c r="I47" s="6">
        <v>4</v>
      </c>
      <c r="J47" s="6">
        <v>3200</v>
      </c>
      <c r="K47" s="6">
        <v>45.7763671875</v>
      </c>
      <c r="L47" s="6">
        <v>2</v>
      </c>
      <c r="M47" s="6"/>
      <c r="N47" s="6"/>
      <c r="O47" s="6" t="s">
        <v>119</v>
      </c>
      <c r="P47" s="6" t="s">
        <v>682</v>
      </c>
      <c r="Q47" s="6" t="s">
        <v>683</v>
      </c>
      <c r="R47" s="6" t="s">
        <v>22</v>
      </c>
      <c r="S47" s="6" t="s">
        <v>633</v>
      </c>
      <c r="T47" s="6" t="s">
        <v>704</v>
      </c>
      <c r="U47" s="6" t="s">
        <v>713</v>
      </c>
      <c r="V47" s="6" t="b">
        <v>1</v>
      </c>
      <c r="W47" s="6" t="s">
        <v>686</v>
      </c>
      <c r="X47" s="6" t="s">
        <v>1019</v>
      </c>
      <c r="Y47" s="6" t="s">
        <v>688</v>
      </c>
      <c r="Z47" s="6" t="s">
        <v>996</v>
      </c>
      <c r="AA47" s="6" t="b">
        <v>1</v>
      </c>
      <c r="AB47" s="6" t="b">
        <v>0</v>
      </c>
      <c r="AC47" s="6" t="b">
        <v>0</v>
      </c>
      <c r="AD47" s="6" t="s">
        <v>690</v>
      </c>
      <c r="AE47" s="6">
        <v>180</v>
      </c>
      <c r="AF47" s="6" t="s">
        <v>688</v>
      </c>
      <c r="AG47" s="6">
        <v>0</v>
      </c>
      <c r="AH47" s="6" t="s">
        <v>691</v>
      </c>
      <c r="AI47" s="6" t="s">
        <v>692</v>
      </c>
      <c r="AJ47" s="6" t="b">
        <v>0</v>
      </c>
      <c r="AK47" s="6" t="s">
        <v>27</v>
      </c>
      <c r="AL47" s="6" t="s">
        <v>997</v>
      </c>
      <c r="AM47" s="6" t="s">
        <v>695</v>
      </c>
      <c r="AN47" s="6" t="s">
        <v>688</v>
      </c>
      <c r="AO47" s="6" t="s">
        <v>1028</v>
      </c>
      <c r="AP47" s="6" t="s">
        <v>71</v>
      </c>
      <c r="AQ47" s="6" t="b">
        <v>1</v>
      </c>
      <c r="AR47" s="6" t="s">
        <v>140</v>
      </c>
      <c r="AS47" s="6" t="s">
        <v>1029</v>
      </c>
      <c r="AT47" s="6" t="s">
        <v>720</v>
      </c>
      <c r="AU47" s="6" t="s">
        <v>119</v>
      </c>
      <c r="AV47" s="6" t="s">
        <v>1030</v>
      </c>
      <c r="AW47" s="8" t="s">
        <v>119</v>
      </c>
      <c r="AX47" s="6">
        <v>1</v>
      </c>
    </row>
    <row r="48" spans="1:50" ht="29" x14ac:dyDescent="0.35">
      <c r="A48" s="6" t="s">
        <v>19</v>
      </c>
      <c r="B48" s="6" t="s">
        <v>991</v>
      </c>
      <c r="C48" s="6" t="s">
        <v>1031</v>
      </c>
      <c r="D48" s="6" t="s">
        <v>476</v>
      </c>
      <c r="E48" s="6">
        <v>121</v>
      </c>
      <c r="F48" s="6">
        <v>2</v>
      </c>
      <c r="G48" s="6">
        <v>2</v>
      </c>
      <c r="H48" s="6">
        <v>8</v>
      </c>
      <c r="I48" s="6">
        <v>4</v>
      </c>
      <c r="J48" s="6">
        <v>3200</v>
      </c>
      <c r="K48" s="6">
        <v>45.7763671875</v>
      </c>
      <c r="L48" s="6">
        <v>2</v>
      </c>
      <c r="M48" s="6"/>
      <c r="N48" s="6"/>
      <c r="O48" s="6" t="s">
        <v>119</v>
      </c>
      <c r="P48" s="6" t="s">
        <v>682</v>
      </c>
      <c r="Q48" s="6" t="s">
        <v>683</v>
      </c>
      <c r="R48" s="6" t="s">
        <v>22</v>
      </c>
      <c r="S48" s="6" t="s">
        <v>633</v>
      </c>
      <c r="T48" s="6" t="s">
        <v>813</v>
      </c>
      <c r="U48" s="6" t="s">
        <v>994</v>
      </c>
      <c r="V48" s="6" t="b">
        <v>1</v>
      </c>
      <c r="W48" s="6" t="s">
        <v>686</v>
      </c>
      <c r="X48" s="6" t="s">
        <v>808</v>
      </c>
      <c r="Y48" s="6" t="s">
        <v>688</v>
      </c>
      <c r="Z48" s="6" t="s">
        <v>996</v>
      </c>
      <c r="AA48" s="6" t="b">
        <v>0</v>
      </c>
      <c r="AB48" s="6" t="b">
        <v>0</v>
      </c>
      <c r="AC48" s="6" t="b">
        <v>1</v>
      </c>
      <c r="AD48" s="6" t="s">
        <v>634</v>
      </c>
      <c r="AE48" s="6">
        <v>180</v>
      </c>
      <c r="AF48" s="6" t="s">
        <v>688</v>
      </c>
      <c r="AG48" s="6">
        <v>0</v>
      </c>
      <c r="AH48" s="6" t="s">
        <v>758</v>
      </c>
      <c r="AI48" s="6" t="s">
        <v>816</v>
      </c>
      <c r="AJ48" s="6" t="b">
        <v>0</v>
      </c>
      <c r="AK48" s="6" t="s">
        <v>27</v>
      </c>
      <c r="AL48" s="6" t="s">
        <v>997</v>
      </c>
      <c r="AM48" s="6" t="s">
        <v>695</v>
      </c>
      <c r="AN48" s="6" t="s">
        <v>688</v>
      </c>
      <c r="AO48" s="6" t="s">
        <v>1032</v>
      </c>
      <c r="AP48" s="6" t="s">
        <v>71</v>
      </c>
      <c r="AQ48" s="6" t="b">
        <v>1</v>
      </c>
      <c r="AR48" s="6" t="s">
        <v>140</v>
      </c>
      <c r="AS48" s="6" t="s">
        <v>1033</v>
      </c>
      <c r="AT48" s="6" t="s">
        <v>699</v>
      </c>
      <c r="AU48" s="6" t="s">
        <v>119</v>
      </c>
      <c r="AV48" s="6" t="s">
        <v>1034</v>
      </c>
      <c r="AW48" s="8" t="s">
        <v>868</v>
      </c>
      <c r="AX48" s="6">
        <v>1</v>
      </c>
    </row>
    <row r="49" spans="1:50" ht="29" x14ac:dyDescent="0.35">
      <c r="A49" s="6" t="s">
        <v>19</v>
      </c>
      <c r="B49" s="6" t="s">
        <v>991</v>
      </c>
      <c r="C49" s="6" t="s">
        <v>1035</v>
      </c>
      <c r="D49" s="6" t="s">
        <v>476</v>
      </c>
      <c r="E49" s="6">
        <v>121</v>
      </c>
      <c r="F49" s="6">
        <v>2</v>
      </c>
      <c r="G49" s="6">
        <v>2</v>
      </c>
      <c r="H49" s="6">
        <v>8</v>
      </c>
      <c r="I49" s="6">
        <v>4</v>
      </c>
      <c r="J49" s="6">
        <v>3200</v>
      </c>
      <c r="K49" s="6">
        <v>45.7763671875</v>
      </c>
      <c r="L49" s="6">
        <v>2</v>
      </c>
      <c r="M49" s="6"/>
      <c r="N49" s="6"/>
      <c r="O49" s="6" t="s">
        <v>119</v>
      </c>
      <c r="P49" s="6" t="s">
        <v>682</v>
      </c>
      <c r="Q49" s="6" t="s">
        <v>683</v>
      </c>
      <c r="R49" s="6" t="s">
        <v>22</v>
      </c>
      <c r="S49" s="6" t="s">
        <v>633</v>
      </c>
      <c r="T49" s="6"/>
      <c r="U49" s="6"/>
      <c r="V49" s="6" t="b">
        <v>1</v>
      </c>
      <c r="W49" s="6"/>
      <c r="X49" s="6"/>
      <c r="Y49" s="6" t="s">
        <v>688</v>
      </c>
      <c r="Z49" s="6"/>
      <c r="AA49" s="6" t="b">
        <v>0</v>
      </c>
      <c r="AB49" s="6" t="b">
        <v>0</v>
      </c>
      <c r="AC49" s="6" t="b">
        <v>1</v>
      </c>
      <c r="AD49" s="6" t="s">
        <v>690</v>
      </c>
      <c r="AE49" s="6">
        <v>180</v>
      </c>
      <c r="AF49" s="6" t="s">
        <v>688</v>
      </c>
      <c r="AG49" s="6">
        <v>0</v>
      </c>
      <c r="AH49" s="6" t="s">
        <v>758</v>
      </c>
      <c r="AI49" s="6" t="s">
        <v>816</v>
      </c>
      <c r="AJ49" s="6" t="b">
        <v>0</v>
      </c>
      <c r="AK49" s="6" t="s">
        <v>27</v>
      </c>
      <c r="AL49" s="6" t="s">
        <v>997</v>
      </c>
      <c r="AM49" s="6" t="s">
        <v>695</v>
      </c>
      <c r="AN49" s="6" t="s">
        <v>688</v>
      </c>
      <c r="AO49" s="6" t="s">
        <v>1036</v>
      </c>
      <c r="AP49" s="6" t="s">
        <v>71</v>
      </c>
      <c r="AQ49" s="6" t="b">
        <v>1</v>
      </c>
      <c r="AR49" s="6" t="s">
        <v>140</v>
      </c>
      <c r="AS49" s="6" t="s">
        <v>1037</v>
      </c>
      <c r="AT49" s="6" t="s">
        <v>699</v>
      </c>
      <c r="AU49" s="6" t="s">
        <v>119</v>
      </c>
      <c r="AV49" s="6" t="s">
        <v>1038</v>
      </c>
      <c r="AW49" s="8" t="s">
        <v>868</v>
      </c>
      <c r="AX49" s="6">
        <v>1</v>
      </c>
    </row>
    <row r="50" spans="1:50" x14ac:dyDescent="0.35">
      <c r="A50" s="6" t="s">
        <v>19</v>
      </c>
      <c r="B50" s="6" t="s">
        <v>991</v>
      </c>
      <c r="C50" s="6" t="s">
        <v>1039</v>
      </c>
      <c r="D50" s="6" t="s">
        <v>476</v>
      </c>
      <c r="E50" s="6">
        <v>121</v>
      </c>
      <c r="F50" s="6">
        <v>2</v>
      </c>
      <c r="G50" s="6">
        <v>2</v>
      </c>
      <c r="H50" s="6">
        <v>8</v>
      </c>
      <c r="I50" s="6">
        <v>4</v>
      </c>
      <c r="J50" s="6">
        <v>3200</v>
      </c>
      <c r="K50" s="6">
        <v>45.7763671875</v>
      </c>
      <c r="L50" s="6">
        <v>2</v>
      </c>
      <c r="M50" s="6"/>
      <c r="N50" s="6"/>
      <c r="O50" s="6" t="s">
        <v>119</v>
      </c>
      <c r="P50" s="6" t="s">
        <v>682</v>
      </c>
      <c r="Q50" s="6" t="s">
        <v>683</v>
      </c>
      <c r="R50" s="6" t="s">
        <v>22</v>
      </c>
      <c r="S50" s="6" t="s">
        <v>633</v>
      </c>
      <c r="T50" s="6" t="s">
        <v>704</v>
      </c>
      <c r="U50" s="6" t="s">
        <v>713</v>
      </c>
      <c r="V50" s="6" t="b">
        <v>1</v>
      </c>
      <c r="W50" s="6"/>
      <c r="X50" s="6"/>
      <c r="Y50" s="6" t="s">
        <v>688</v>
      </c>
      <c r="Z50" s="6"/>
      <c r="AA50" s="6" t="b">
        <v>1</v>
      </c>
      <c r="AB50" s="6" t="b">
        <v>0</v>
      </c>
      <c r="AC50" s="6" t="b">
        <v>0</v>
      </c>
      <c r="AD50" s="6" t="s">
        <v>690</v>
      </c>
      <c r="AE50" s="6">
        <v>180</v>
      </c>
      <c r="AF50" s="6" t="s">
        <v>688</v>
      </c>
      <c r="AG50" s="6">
        <v>0</v>
      </c>
      <c r="AH50" s="6" t="s">
        <v>758</v>
      </c>
      <c r="AI50" s="6" t="s">
        <v>692</v>
      </c>
      <c r="AJ50" s="6" t="b">
        <v>0</v>
      </c>
      <c r="AK50" s="6" t="s">
        <v>27</v>
      </c>
      <c r="AL50" s="6" t="s">
        <v>997</v>
      </c>
      <c r="AM50" s="6" t="s">
        <v>695</v>
      </c>
      <c r="AN50" s="6" t="s">
        <v>688</v>
      </c>
      <c r="AO50" s="6" t="s">
        <v>1040</v>
      </c>
      <c r="AP50" s="6" t="s">
        <v>71</v>
      </c>
      <c r="AQ50" s="6" t="b">
        <v>1</v>
      </c>
      <c r="AR50" s="6" t="s">
        <v>140</v>
      </c>
      <c r="AS50" s="6" t="s">
        <v>1041</v>
      </c>
      <c r="AT50" s="6" t="s">
        <v>720</v>
      </c>
      <c r="AU50" s="6" t="s">
        <v>119</v>
      </c>
      <c r="AV50" s="6" t="s">
        <v>1042</v>
      </c>
      <c r="AW50" s="8" t="s">
        <v>777</v>
      </c>
      <c r="AX50" s="6">
        <v>1</v>
      </c>
    </row>
    <row r="51" spans="1:50" x14ac:dyDescent="0.35">
      <c r="A51" s="6" t="s">
        <v>19</v>
      </c>
      <c r="B51" s="6" t="s">
        <v>991</v>
      </c>
      <c r="C51" s="6" t="s">
        <v>1043</v>
      </c>
      <c r="D51" s="6" t="s">
        <v>476</v>
      </c>
      <c r="E51" s="6">
        <v>121</v>
      </c>
      <c r="F51" s="6">
        <v>2</v>
      </c>
      <c r="G51" s="6">
        <v>2</v>
      </c>
      <c r="H51" s="6">
        <v>8</v>
      </c>
      <c r="I51" s="6">
        <v>4</v>
      </c>
      <c r="J51" s="6">
        <v>3200</v>
      </c>
      <c r="K51" s="6">
        <v>45.7763671875</v>
      </c>
      <c r="L51" s="6">
        <v>2</v>
      </c>
      <c r="M51" s="6"/>
      <c r="N51" s="6"/>
      <c r="O51" s="6" t="s">
        <v>119</v>
      </c>
      <c r="P51" s="6" t="s">
        <v>682</v>
      </c>
      <c r="Q51" s="6" t="s">
        <v>683</v>
      </c>
      <c r="R51" s="6" t="s">
        <v>22</v>
      </c>
      <c r="S51" s="6" t="s">
        <v>633</v>
      </c>
      <c r="T51" s="6" t="s">
        <v>704</v>
      </c>
      <c r="U51" s="6" t="s">
        <v>713</v>
      </c>
      <c r="V51" s="6" t="b">
        <v>1</v>
      </c>
      <c r="W51" s="6" t="s">
        <v>686</v>
      </c>
      <c r="X51" s="6" t="s">
        <v>1019</v>
      </c>
      <c r="Y51" s="6" t="s">
        <v>688</v>
      </c>
      <c r="Z51" s="6" t="s">
        <v>996</v>
      </c>
      <c r="AA51" s="6" t="b">
        <v>1</v>
      </c>
      <c r="AB51" s="6" t="b">
        <v>0</v>
      </c>
      <c r="AC51" s="6" t="b">
        <v>0</v>
      </c>
      <c r="AD51" s="6" t="s">
        <v>690</v>
      </c>
      <c r="AE51" s="6">
        <v>180</v>
      </c>
      <c r="AF51" s="6" t="s">
        <v>688</v>
      </c>
      <c r="AG51" s="6">
        <v>0</v>
      </c>
      <c r="AH51" s="6" t="s">
        <v>691</v>
      </c>
      <c r="AI51" s="6" t="s">
        <v>692</v>
      </c>
      <c r="AJ51" s="6" t="b">
        <v>0</v>
      </c>
      <c r="AK51" s="6" t="s">
        <v>27</v>
      </c>
      <c r="AL51" s="6" t="s">
        <v>997</v>
      </c>
      <c r="AM51" s="6" t="s">
        <v>695</v>
      </c>
      <c r="AN51" s="6" t="s">
        <v>688</v>
      </c>
      <c r="AO51" s="6" t="s">
        <v>1044</v>
      </c>
      <c r="AP51" s="6" t="s">
        <v>71</v>
      </c>
      <c r="AQ51" s="6" t="b">
        <v>1</v>
      </c>
      <c r="AR51" s="6" t="s">
        <v>140</v>
      </c>
      <c r="AS51" s="6" t="s">
        <v>1045</v>
      </c>
      <c r="AT51" s="6" t="s">
        <v>720</v>
      </c>
      <c r="AU51" s="6" t="s">
        <v>119</v>
      </c>
      <c r="AV51" s="6" t="s">
        <v>1046</v>
      </c>
      <c r="AW51" s="8" t="s">
        <v>119</v>
      </c>
      <c r="AX51" s="6">
        <v>1</v>
      </c>
    </row>
    <row r="52" spans="1:50" x14ac:dyDescent="0.35">
      <c r="A52" s="6" t="s">
        <v>19</v>
      </c>
      <c r="B52" s="6" t="s">
        <v>991</v>
      </c>
      <c r="C52" s="6" t="s">
        <v>1047</v>
      </c>
      <c r="D52" s="6" t="s">
        <v>476</v>
      </c>
      <c r="E52" s="6">
        <v>121</v>
      </c>
      <c r="F52" s="6">
        <v>2</v>
      </c>
      <c r="G52" s="6">
        <v>2</v>
      </c>
      <c r="H52" s="6">
        <v>8</v>
      </c>
      <c r="I52" s="6">
        <v>4</v>
      </c>
      <c r="J52" s="6">
        <v>3200</v>
      </c>
      <c r="K52" s="6">
        <v>45.7763671875</v>
      </c>
      <c r="L52" s="6">
        <v>2</v>
      </c>
      <c r="M52" s="6"/>
      <c r="N52" s="6"/>
      <c r="O52" s="6" t="s">
        <v>119</v>
      </c>
      <c r="P52" s="6" t="s">
        <v>682</v>
      </c>
      <c r="Q52" s="6" t="s">
        <v>683</v>
      </c>
      <c r="R52" s="6" t="s">
        <v>22</v>
      </c>
      <c r="S52" s="6" t="s">
        <v>633</v>
      </c>
      <c r="T52" s="6" t="s">
        <v>704</v>
      </c>
      <c r="U52" s="6" t="s">
        <v>713</v>
      </c>
      <c r="V52" s="6" t="b">
        <v>1</v>
      </c>
      <c r="W52" s="6" t="s">
        <v>686</v>
      </c>
      <c r="X52" s="6" t="s">
        <v>1019</v>
      </c>
      <c r="Y52" s="6" t="s">
        <v>688</v>
      </c>
      <c r="Z52" s="6" t="s">
        <v>996</v>
      </c>
      <c r="AA52" s="6" t="b">
        <v>1</v>
      </c>
      <c r="AB52" s="6" t="b">
        <v>0</v>
      </c>
      <c r="AC52" s="6" t="b">
        <v>0</v>
      </c>
      <c r="AD52" s="6" t="s">
        <v>690</v>
      </c>
      <c r="AE52" s="6">
        <v>180</v>
      </c>
      <c r="AF52" s="6" t="s">
        <v>688</v>
      </c>
      <c r="AG52" s="6">
        <v>0</v>
      </c>
      <c r="AH52" s="6" t="s">
        <v>691</v>
      </c>
      <c r="AI52" s="6" t="s">
        <v>692</v>
      </c>
      <c r="AJ52" s="6" t="b">
        <v>0</v>
      </c>
      <c r="AK52" s="6" t="s">
        <v>27</v>
      </c>
      <c r="AL52" s="6" t="s">
        <v>997</v>
      </c>
      <c r="AM52" s="6" t="s">
        <v>695</v>
      </c>
      <c r="AN52" s="6" t="s">
        <v>688</v>
      </c>
      <c r="AO52" s="6" t="s">
        <v>1048</v>
      </c>
      <c r="AP52" s="6" t="s">
        <v>71</v>
      </c>
      <c r="AQ52" s="6" t="b">
        <v>1</v>
      </c>
      <c r="AR52" s="6" t="s">
        <v>140</v>
      </c>
      <c r="AS52" s="6" t="s">
        <v>1049</v>
      </c>
      <c r="AT52" s="6" t="s">
        <v>720</v>
      </c>
      <c r="AU52" s="6" t="s">
        <v>119</v>
      </c>
      <c r="AV52" s="6" t="s">
        <v>1050</v>
      </c>
      <c r="AW52" s="8" t="s">
        <v>119</v>
      </c>
      <c r="AX52" s="6">
        <v>1</v>
      </c>
    </row>
    <row r="53" spans="1:50" ht="43.5" x14ac:dyDescent="0.35">
      <c r="A53" s="6" t="s">
        <v>19</v>
      </c>
      <c r="B53" s="6" t="s">
        <v>1051</v>
      </c>
      <c r="C53" s="6" t="s">
        <v>1052</v>
      </c>
      <c r="D53" s="6" t="s">
        <v>1053</v>
      </c>
      <c r="E53" s="6">
        <v>346</v>
      </c>
      <c r="F53" s="6">
        <v>4</v>
      </c>
      <c r="G53" s="6">
        <v>2</v>
      </c>
      <c r="H53" s="6">
        <v>16</v>
      </c>
      <c r="I53" s="6">
        <v>8</v>
      </c>
      <c r="J53" s="6">
        <v>6400</v>
      </c>
      <c r="K53" s="6">
        <v>91.552734375</v>
      </c>
      <c r="L53" s="6">
        <v>2</v>
      </c>
      <c r="M53" s="6"/>
      <c r="N53" s="6"/>
      <c r="O53" s="6" t="s">
        <v>119</v>
      </c>
      <c r="P53" s="6" t="s">
        <v>119</v>
      </c>
      <c r="Q53" s="6" t="s">
        <v>119</v>
      </c>
      <c r="R53" s="6" t="s">
        <v>22</v>
      </c>
      <c r="S53" s="6" t="s">
        <v>633</v>
      </c>
      <c r="T53" s="6" t="s">
        <v>813</v>
      </c>
      <c r="U53" s="6" t="s">
        <v>994</v>
      </c>
      <c r="V53" s="6" t="b">
        <v>1</v>
      </c>
      <c r="W53" s="6" t="s">
        <v>686</v>
      </c>
      <c r="X53" s="6" t="s">
        <v>1054</v>
      </c>
      <c r="Y53" s="6" t="s">
        <v>688</v>
      </c>
      <c r="Z53" s="6" t="s">
        <v>739</v>
      </c>
      <c r="AA53" s="6" t="b">
        <v>0</v>
      </c>
      <c r="AB53" s="6" t="b">
        <v>0</v>
      </c>
      <c r="AC53" s="6" t="b">
        <v>1</v>
      </c>
      <c r="AD53" s="6" t="s">
        <v>638</v>
      </c>
      <c r="AE53" s="6">
        <v>180</v>
      </c>
      <c r="AF53" s="6" t="s">
        <v>938</v>
      </c>
      <c r="AG53" s="6">
        <v>32</v>
      </c>
      <c r="AH53" s="6" t="s">
        <v>758</v>
      </c>
      <c r="AI53" s="6" t="s">
        <v>816</v>
      </c>
      <c r="AJ53" s="6" t="b">
        <v>0</v>
      </c>
      <c r="AK53" s="6" t="s">
        <v>27</v>
      </c>
      <c r="AL53" s="6" t="s">
        <v>1055</v>
      </c>
      <c r="AM53" s="6" t="s">
        <v>695</v>
      </c>
      <c r="AN53" s="6" t="s">
        <v>688</v>
      </c>
      <c r="AO53" s="6" t="s">
        <v>1056</v>
      </c>
      <c r="AP53" s="6" t="s">
        <v>71</v>
      </c>
      <c r="AQ53" s="6" t="b">
        <v>1</v>
      </c>
      <c r="AR53" s="6" t="s">
        <v>140</v>
      </c>
      <c r="AS53" s="6" t="s">
        <v>1057</v>
      </c>
      <c r="AT53" s="6" t="s">
        <v>699</v>
      </c>
      <c r="AU53" s="6" t="s">
        <v>119</v>
      </c>
      <c r="AV53" s="6" t="s">
        <v>1058</v>
      </c>
      <c r="AW53" s="8" t="s">
        <v>1059</v>
      </c>
      <c r="AX53" s="6">
        <v>1</v>
      </c>
    </row>
    <row r="54" spans="1:50" x14ac:dyDescent="0.35">
      <c r="A54" s="6" t="s">
        <v>19</v>
      </c>
      <c r="B54" s="6" t="s">
        <v>1051</v>
      </c>
      <c r="C54" s="6" t="s">
        <v>1060</v>
      </c>
      <c r="D54" s="6" t="s">
        <v>458</v>
      </c>
      <c r="E54" s="6">
        <v>304</v>
      </c>
      <c r="F54" s="6">
        <v>2</v>
      </c>
      <c r="G54" s="6">
        <v>1</v>
      </c>
      <c r="H54" s="6">
        <v>8</v>
      </c>
      <c r="I54" s="6">
        <v>4</v>
      </c>
      <c r="J54" s="6">
        <v>1920</v>
      </c>
      <c r="K54" s="6">
        <v>21.4580078125</v>
      </c>
      <c r="L54" s="6">
        <v>3</v>
      </c>
      <c r="M54" s="6"/>
      <c r="N54" s="6"/>
      <c r="O54" s="6" t="s">
        <v>119</v>
      </c>
      <c r="P54" s="6" t="s">
        <v>703</v>
      </c>
      <c r="Q54" s="6" t="s">
        <v>683</v>
      </c>
      <c r="R54" s="6" t="s">
        <v>22</v>
      </c>
      <c r="S54" s="6" t="s">
        <v>734</v>
      </c>
      <c r="T54" s="6" t="s">
        <v>735</v>
      </c>
      <c r="U54" s="6" t="s">
        <v>736</v>
      </c>
      <c r="V54" s="6" t="b">
        <v>0</v>
      </c>
      <c r="W54" s="6" t="s">
        <v>755</v>
      </c>
      <c r="X54" s="6" t="s">
        <v>976</v>
      </c>
      <c r="Y54" s="6" t="s">
        <v>688</v>
      </c>
      <c r="Z54" s="6" t="s">
        <v>739</v>
      </c>
      <c r="AA54" s="6" t="b">
        <v>0</v>
      </c>
      <c r="AB54" s="6" t="b">
        <v>0</v>
      </c>
      <c r="AC54" s="6" t="b">
        <v>0</v>
      </c>
      <c r="AD54" s="6" t="s">
        <v>634</v>
      </c>
      <c r="AE54" s="6">
        <v>180</v>
      </c>
      <c r="AF54" s="6" t="s">
        <v>688</v>
      </c>
      <c r="AG54" s="6">
        <v>0</v>
      </c>
      <c r="AH54" s="6" t="s">
        <v>691</v>
      </c>
      <c r="AI54" s="6" t="s">
        <v>692</v>
      </c>
      <c r="AJ54" s="6" t="b">
        <v>0</v>
      </c>
      <c r="AK54" s="6" t="s">
        <v>27</v>
      </c>
      <c r="AL54" s="6" t="s">
        <v>1055</v>
      </c>
      <c r="AM54" s="6" t="s">
        <v>695</v>
      </c>
      <c r="AN54" s="6" t="s">
        <v>688</v>
      </c>
      <c r="AO54" s="6" t="s">
        <v>1061</v>
      </c>
      <c r="AP54" s="6" t="s">
        <v>71</v>
      </c>
      <c r="AQ54" s="6" t="b">
        <v>1</v>
      </c>
      <c r="AR54" s="6" t="s">
        <v>140</v>
      </c>
      <c r="AS54" s="6" t="s">
        <v>1062</v>
      </c>
      <c r="AT54" s="6" t="s">
        <v>720</v>
      </c>
      <c r="AU54" s="6" t="s">
        <v>119</v>
      </c>
      <c r="AV54" s="6" t="s">
        <v>1063</v>
      </c>
      <c r="AW54" s="8" t="s">
        <v>701</v>
      </c>
      <c r="AX54" s="6">
        <v>1</v>
      </c>
    </row>
    <row r="55" spans="1:50" x14ac:dyDescent="0.35">
      <c r="A55" s="6" t="s">
        <v>19</v>
      </c>
      <c r="B55" s="6" t="s">
        <v>1051</v>
      </c>
      <c r="C55" s="6" t="s">
        <v>1064</v>
      </c>
      <c r="D55" s="6" t="s">
        <v>458</v>
      </c>
      <c r="E55" s="6">
        <v>304</v>
      </c>
      <c r="F55" s="6">
        <v>2</v>
      </c>
      <c r="G55" s="6">
        <v>1</v>
      </c>
      <c r="H55" s="6">
        <v>8</v>
      </c>
      <c r="I55" s="6">
        <v>4</v>
      </c>
      <c r="J55" s="6">
        <v>1920</v>
      </c>
      <c r="K55" s="6">
        <v>21.4580078125</v>
      </c>
      <c r="L55" s="6">
        <v>3</v>
      </c>
      <c r="M55" s="6"/>
      <c r="N55" s="6"/>
      <c r="O55" s="6" t="s">
        <v>119</v>
      </c>
      <c r="P55" s="6" t="s">
        <v>703</v>
      </c>
      <c r="Q55" s="6" t="s">
        <v>683</v>
      </c>
      <c r="R55" s="6" t="s">
        <v>22</v>
      </c>
      <c r="S55" s="6" t="s">
        <v>734</v>
      </c>
      <c r="T55" s="6" t="s">
        <v>735</v>
      </c>
      <c r="U55" s="6" t="s">
        <v>736</v>
      </c>
      <c r="V55" s="6" t="b">
        <v>0</v>
      </c>
      <c r="W55" s="6" t="s">
        <v>755</v>
      </c>
      <c r="X55" s="6" t="s">
        <v>976</v>
      </c>
      <c r="Y55" s="6" t="s">
        <v>688</v>
      </c>
      <c r="Z55" s="6" t="s">
        <v>739</v>
      </c>
      <c r="AA55" s="6" t="b">
        <v>0</v>
      </c>
      <c r="AB55" s="6" t="b">
        <v>0</v>
      </c>
      <c r="AC55" s="6" t="b">
        <v>0</v>
      </c>
      <c r="AD55" s="6" t="s">
        <v>634</v>
      </c>
      <c r="AE55" s="6">
        <v>180</v>
      </c>
      <c r="AF55" s="6" t="s">
        <v>688</v>
      </c>
      <c r="AG55" s="6">
        <v>0</v>
      </c>
      <c r="AH55" s="6" t="s">
        <v>691</v>
      </c>
      <c r="AI55" s="6" t="s">
        <v>692</v>
      </c>
      <c r="AJ55" s="6" t="b">
        <v>0</v>
      </c>
      <c r="AK55" s="6" t="s">
        <v>27</v>
      </c>
      <c r="AL55" s="6" t="s">
        <v>1055</v>
      </c>
      <c r="AM55" s="6" t="s">
        <v>695</v>
      </c>
      <c r="AN55" s="6" t="s">
        <v>688</v>
      </c>
      <c r="AO55" s="6" t="s">
        <v>1065</v>
      </c>
      <c r="AP55" s="6" t="s">
        <v>71</v>
      </c>
      <c r="AQ55" s="6" t="b">
        <v>1</v>
      </c>
      <c r="AR55" s="6" t="s">
        <v>140</v>
      </c>
      <c r="AS55" s="6" t="s">
        <v>1066</v>
      </c>
      <c r="AT55" s="6" t="s">
        <v>720</v>
      </c>
      <c r="AU55" s="6" t="s">
        <v>119</v>
      </c>
      <c r="AV55" s="6" t="s">
        <v>1067</v>
      </c>
      <c r="AW55" s="8" t="s">
        <v>701</v>
      </c>
      <c r="AX55" s="6">
        <v>1</v>
      </c>
    </row>
    <row r="56" spans="1:50" x14ac:dyDescent="0.35">
      <c r="A56" s="6" t="s">
        <v>19</v>
      </c>
      <c r="B56" s="6" t="s">
        <v>1051</v>
      </c>
      <c r="C56" s="6" t="s">
        <v>1068</v>
      </c>
      <c r="D56" s="6" t="s">
        <v>458</v>
      </c>
      <c r="E56" s="6">
        <v>304</v>
      </c>
      <c r="F56" s="6">
        <v>2</v>
      </c>
      <c r="G56" s="6">
        <v>1</v>
      </c>
      <c r="H56" s="6">
        <v>8</v>
      </c>
      <c r="I56" s="6">
        <v>4</v>
      </c>
      <c r="J56" s="6">
        <v>1920</v>
      </c>
      <c r="K56" s="6">
        <v>21.4580078125</v>
      </c>
      <c r="L56" s="6">
        <v>3</v>
      </c>
      <c r="M56" s="6"/>
      <c r="N56" s="6"/>
      <c r="O56" s="6" t="s">
        <v>119</v>
      </c>
      <c r="P56" s="6" t="s">
        <v>703</v>
      </c>
      <c r="Q56" s="6" t="s">
        <v>683</v>
      </c>
      <c r="R56" s="6" t="s">
        <v>22</v>
      </c>
      <c r="S56" s="6" t="s">
        <v>734</v>
      </c>
      <c r="T56" s="6" t="s">
        <v>735</v>
      </c>
      <c r="U56" s="6" t="s">
        <v>736</v>
      </c>
      <c r="V56" s="6" t="b">
        <v>0</v>
      </c>
      <c r="W56" s="6" t="s">
        <v>755</v>
      </c>
      <c r="X56" s="6" t="s">
        <v>976</v>
      </c>
      <c r="Y56" s="6" t="s">
        <v>688</v>
      </c>
      <c r="Z56" s="6" t="s">
        <v>739</v>
      </c>
      <c r="AA56" s="6" t="b">
        <v>0</v>
      </c>
      <c r="AB56" s="6" t="b">
        <v>0</v>
      </c>
      <c r="AC56" s="6" t="b">
        <v>0</v>
      </c>
      <c r="AD56" s="6" t="s">
        <v>634</v>
      </c>
      <c r="AE56" s="6">
        <v>180</v>
      </c>
      <c r="AF56" s="6" t="s">
        <v>688</v>
      </c>
      <c r="AG56" s="6">
        <v>0</v>
      </c>
      <c r="AH56" s="6" t="s">
        <v>691</v>
      </c>
      <c r="AI56" s="6" t="s">
        <v>692</v>
      </c>
      <c r="AJ56" s="6" t="b">
        <v>0</v>
      </c>
      <c r="AK56" s="6" t="s">
        <v>27</v>
      </c>
      <c r="AL56" s="6" t="s">
        <v>1055</v>
      </c>
      <c r="AM56" s="6" t="s">
        <v>695</v>
      </c>
      <c r="AN56" s="6" t="s">
        <v>688</v>
      </c>
      <c r="AO56" s="6" t="s">
        <v>1069</v>
      </c>
      <c r="AP56" s="6" t="s">
        <v>71</v>
      </c>
      <c r="AQ56" s="6" t="b">
        <v>1</v>
      </c>
      <c r="AR56" s="6" t="s">
        <v>140</v>
      </c>
      <c r="AS56" s="6" t="s">
        <v>1070</v>
      </c>
      <c r="AT56" s="6" t="s">
        <v>720</v>
      </c>
      <c r="AU56" s="6" t="s">
        <v>119</v>
      </c>
      <c r="AV56" s="6" t="s">
        <v>1071</v>
      </c>
      <c r="AW56" s="8" t="s">
        <v>701</v>
      </c>
      <c r="AX56" s="6">
        <v>1</v>
      </c>
    </row>
    <row r="57" spans="1:50" x14ac:dyDescent="0.35">
      <c r="A57" s="6" t="s">
        <v>19</v>
      </c>
      <c r="B57" s="6" t="s">
        <v>1051</v>
      </c>
      <c r="C57" s="6" t="s">
        <v>1072</v>
      </c>
      <c r="D57" s="6" t="s">
        <v>458</v>
      </c>
      <c r="E57" s="6">
        <v>304</v>
      </c>
      <c r="F57" s="6">
        <v>2</v>
      </c>
      <c r="G57" s="6">
        <v>1</v>
      </c>
      <c r="H57" s="6">
        <v>8</v>
      </c>
      <c r="I57" s="6">
        <v>4</v>
      </c>
      <c r="J57" s="6">
        <v>1920</v>
      </c>
      <c r="K57" s="6">
        <v>21.4580078125</v>
      </c>
      <c r="L57" s="6">
        <v>3</v>
      </c>
      <c r="M57" s="6"/>
      <c r="N57" s="6"/>
      <c r="O57" s="6" t="s">
        <v>119</v>
      </c>
      <c r="P57" s="6" t="s">
        <v>703</v>
      </c>
      <c r="Q57" s="6" t="s">
        <v>683</v>
      </c>
      <c r="R57" s="6" t="s">
        <v>22</v>
      </c>
      <c r="S57" s="6" t="s">
        <v>734</v>
      </c>
      <c r="T57" s="6" t="s">
        <v>735</v>
      </c>
      <c r="U57" s="6" t="s">
        <v>736</v>
      </c>
      <c r="V57" s="6" t="b">
        <v>0</v>
      </c>
      <c r="W57" s="6" t="s">
        <v>755</v>
      </c>
      <c r="X57" s="6" t="s">
        <v>976</v>
      </c>
      <c r="Y57" s="6" t="s">
        <v>688</v>
      </c>
      <c r="Z57" s="6" t="s">
        <v>739</v>
      </c>
      <c r="AA57" s="6" t="b">
        <v>0</v>
      </c>
      <c r="AB57" s="6" t="b">
        <v>0</v>
      </c>
      <c r="AC57" s="6" t="b">
        <v>0</v>
      </c>
      <c r="AD57" s="6" t="s">
        <v>634</v>
      </c>
      <c r="AE57" s="6">
        <v>180</v>
      </c>
      <c r="AF57" s="6" t="s">
        <v>688</v>
      </c>
      <c r="AG57" s="6">
        <v>0</v>
      </c>
      <c r="AH57" s="6" t="s">
        <v>691</v>
      </c>
      <c r="AI57" s="6" t="s">
        <v>692</v>
      </c>
      <c r="AJ57" s="6" t="b">
        <v>0</v>
      </c>
      <c r="AK57" s="6" t="s">
        <v>27</v>
      </c>
      <c r="AL57" s="6" t="s">
        <v>1055</v>
      </c>
      <c r="AM57" s="6" t="s">
        <v>695</v>
      </c>
      <c r="AN57" s="6" t="s">
        <v>688</v>
      </c>
      <c r="AO57" s="6" t="s">
        <v>1073</v>
      </c>
      <c r="AP57" s="6" t="s">
        <v>71</v>
      </c>
      <c r="AQ57" s="6" t="b">
        <v>1</v>
      </c>
      <c r="AR57" s="6" t="s">
        <v>140</v>
      </c>
      <c r="AS57" s="6" t="s">
        <v>1074</v>
      </c>
      <c r="AT57" s="6" t="s">
        <v>720</v>
      </c>
      <c r="AU57" s="6" t="s">
        <v>119</v>
      </c>
      <c r="AV57" s="6" t="s">
        <v>1075</v>
      </c>
      <c r="AW57" s="8" t="s">
        <v>701</v>
      </c>
      <c r="AX57" s="6">
        <v>1</v>
      </c>
    </row>
    <row r="58" spans="1:50" x14ac:dyDescent="0.35">
      <c r="A58" s="6" t="s">
        <v>19</v>
      </c>
      <c r="B58" s="6" t="s">
        <v>1076</v>
      </c>
      <c r="C58" s="6" t="s">
        <v>1077</v>
      </c>
      <c r="D58" s="6" t="s">
        <v>453</v>
      </c>
      <c r="E58" s="6">
        <v>304</v>
      </c>
      <c r="F58" s="6">
        <v>2</v>
      </c>
      <c r="G58" s="6">
        <v>1</v>
      </c>
      <c r="H58" s="6">
        <v>4</v>
      </c>
      <c r="I58" s="6">
        <v>4</v>
      </c>
      <c r="J58" s="6">
        <v>1280</v>
      </c>
      <c r="K58" s="6">
        <v>21.4580078125</v>
      </c>
      <c r="L58" s="6">
        <v>3</v>
      </c>
      <c r="M58" s="6"/>
      <c r="N58" s="6"/>
      <c r="O58" s="6">
        <v>1</v>
      </c>
      <c r="P58" s="6" t="s">
        <v>703</v>
      </c>
      <c r="Q58" s="6" t="s">
        <v>683</v>
      </c>
      <c r="R58" s="6" t="s">
        <v>22</v>
      </c>
      <c r="S58" s="6" t="s">
        <v>734</v>
      </c>
      <c r="T58" s="6" t="s">
        <v>945</v>
      </c>
      <c r="U58" s="6" t="s">
        <v>975</v>
      </c>
      <c r="V58" s="6" t="b">
        <v>0</v>
      </c>
      <c r="W58" s="6" t="s">
        <v>832</v>
      </c>
      <c r="X58" s="6" t="s">
        <v>976</v>
      </c>
      <c r="Y58" s="6" t="s">
        <v>688</v>
      </c>
      <c r="Z58" s="6" t="s">
        <v>739</v>
      </c>
      <c r="AA58" s="6" t="b">
        <v>0</v>
      </c>
      <c r="AB58" s="6" t="b">
        <v>0</v>
      </c>
      <c r="AC58" s="6" t="b">
        <v>0</v>
      </c>
      <c r="AD58" s="6" t="s">
        <v>638</v>
      </c>
      <c r="AE58" s="6">
        <v>180</v>
      </c>
      <c r="AF58" s="6" t="s">
        <v>688</v>
      </c>
      <c r="AG58" s="6">
        <v>0</v>
      </c>
      <c r="AH58" s="6" t="s">
        <v>691</v>
      </c>
      <c r="AI58" s="6" t="s">
        <v>816</v>
      </c>
      <c r="AJ58" s="6" t="b">
        <v>0</v>
      </c>
      <c r="AK58" s="6" t="s">
        <v>27</v>
      </c>
      <c r="AL58" s="6" t="s">
        <v>1055</v>
      </c>
      <c r="AM58" s="6" t="s">
        <v>695</v>
      </c>
      <c r="AN58" s="6" t="s">
        <v>688</v>
      </c>
      <c r="AO58" s="6" t="s">
        <v>1078</v>
      </c>
      <c r="AP58" s="6" t="s">
        <v>71</v>
      </c>
      <c r="AQ58" s="6" t="b">
        <v>1</v>
      </c>
      <c r="AR58" s="6" t="s">
        <v>140</v>
      </c>
      <c r="AS58" s="6" t="s">
        <v>1079</v>
      </c>
      <c r="AT58" s="6" t="s">
        <v>720</v>
      </c>
      <c r="AU58" s="6" t="s">
        <v>119</v>
      </c>
      <c r="AV58" s="6" t="s">
        <v>1080</v>
      </c>
      <c r="AW58" s="8" t="s">
        <v>119</v>
      </c>
      <c r="AX58" s="6">
        <v>1</v>
      </c>
    </row>
    <row r="59" spans="1:50" ht="29" x14ac:dyDescent="0.35">
      <c r="A59" s="6" t="s">
        <v>40</v>
      </c>
      <c r="B59" s="6" t="s">
        <v>1081</v>
      </c>
      <c r="C59" s="6" t="s">
        <v>1082</v>
      </c>
      <c r="D59" s="6" t="s">
        <v>471</v>
      </c>
      <c r="E59" s="6">
        <v>346</v>
      </c>
      <c r="F59" s="6">
        <v>4</v>
      </c>
      <c r="G59" s="6">
        <v>2</v>
      </c>
      <c r="H59" s="6">
        <v>16</v>
      </c>
      <c r="I59" s="6">
        <v>8</v>
      </c>
      <c r="J59" s="6">
        <v>6400</v>
      </c>
      <c r="K59" s="6">
        <v>137.3291015625</v>
      </c>
      <c r="L59" s="6">
        <v>2</v>
      </c>
      <c r="M59" s="6"/>
      <c r="N59" s="6"/>
      <c r="O59" s="6" t="s">
        <v>119</v>
      </c>
      <c r="P59" s="6" t="s">
        <v>1083</v>
      </c>
      <c r="Q59" s="6" t="s">
        <v>683</v>
      </c>
      <c r="R59" s="6" t="s">
        <v>22</v>
      </c>
      <c r="S59" s="6" t="s">
        <v>734</v>
      </c>
      <c r="T59" s="6" t="s">
        <v>735</v>
      </c>
      <c r="U59" s="6" t="s">
        <v>736</v>
      </c>
      <c r="V59" s="6" t="b">
        <v>0</v>
      </c>
      <c r="W59" s="6"/>
      <c r="X59" s="6" t="s">
        <v>1084</v>
      </c>
      <c r="Y59" s="6" t="s">
        <v>688</v>
      </c>
      <c r="Z59" s="6" t="s">
        <v>739</v>
      </c>
      <c r="AA59" s="6" t="b">
        <v>0</v>
      </c>
      <c r="AB59" s="6" t="b">
        <v>0</v>
      </c>
      <c r="AC59" s="6" t="b">
        <v>0</v>
      </c>
      <c r="AD59" s="6" t="s">
        <v>690</v>
      </c>
      <c r="AE59" s="6">
        <v>180</v>
      </c>
      <c r="AF59" s="6" t="s">
        <v>1085</v>
      </c>
      <c r="AG59" s="6">
        <v>1</v>
      </c>
      <c r="AH59" s="6" t="s">
        <v>691</v>
      </c>
      <c r="AI59" s="6" t="s">
        <v>692</v>
      </c>
      <c r="AJ59" s="6" t="b">
        <v>0</v>
      </c>
      <c r="AK59" s="6" t="s">
        <v>45</v>
      </c>
      <c r="AL59" s="6" t="s">
        <v>1086</v>
      </c>
      <c r="AM59" s="6" t="s">
        <v>695</v>
      </c>
      <c r="AN59" s="6" t="s">
        <v>1087</v>
      </c>
      <c r="AO59" s="6" t="s">
        <v>1088</v>
      </c>
      <c r="AP59" s="6" t="s">
        <v>71</v>
      </c>
      <c r="AQ59" s="6" t="b">
        <v>1</v>
      </c>
      <c r="AR59" s="6" t="s">
        <v>140</v>
      </c>
      <c r="AS59" s="6" t="s">
        <v>1089</v>
      </c>
      <c r="AT59" s="6" t="s">
        <v>720</v>
      </c>
      <c r="AU59" s="6" t="s">
        <v>119</v>
      </c>
      <c r="AV59" s="6" t="s">
        <v>1090</v>
      </c>
      <c r="AW59" s="8" t="s">
        <v>1091</v>
      </c>
      <c r="AX59" s="6">
        <v>1</v>
      </c>
    </row>
    <row r="60" spans="1:50" ht="29" x14ac:dyDescent="0.35">
      <c r="A60" s="6" t="s">
        <v>40</v>
      </c>
      <c r="B60" s="6" t="s">
        <v>1092</v>
      </c>
      <c r="C60" s="6" t="s">
        <v>1093</v>
      </c>
      <c r="D60" s="6" t="s">
        <v>476</v>
      </c>
      <c r="E60" s="6">
        <v>75</v>
      </c>
      <c r="F60" s="6">
        <v>2</v>
      </c>
      <c r="G60" s="6">
        <v>2</v>
      </c>
      <c r="H60" s="6">
        <v>8</v>
      </c>
      <c r="I60" s="6">
        <v>4</v>
      </c>
      <c r="J60" s="6">
        <v>3200</v>
      </c>
      <c r="K60" s="6">
        <v>45.7763671875</v>
      </c>
      <c r="L60" s="6">
        <v>2</v>
      </c>
      <c r="M60" s="6"/>
      <c r="N60" s="6"/>
      <c r="O60" s="6" t="s">
        <v>119</v>
      </c>
      <c r="P60" s="6" t="s">
        <v>682</v>
      </c>
      <c r="Q60" s="6" t="s">
        <v>683</v>
      </c>
      <c r="R60" s="6" t="s">
        <v>22</v>
      </c>
      <c r="S60" s="6" t="s">
        <v>734</v>
      </c>
      <c r="T60" s="6" t="s">
        <v>735</v>
      </c>
      <c r="U60" s="6" t="s">
        <v>855</v>
      </c>
      <c r="V60" s="6" t="b">
        <v>0</v>
      </c>
      <c r="W60" s="6" t="s">
        <v>832</v>
      </c>
      <c r="X60" s="6" t="s">
        <v>1094</v>
      </c>
      <c r="Y60" s="6" t="s">
        <v>688</v>
      </c>
      <c r="Z60" s="6" t="s">
        <v>739</v>
      </c>
      <c r="AA60" s="6" t="b">
        <v>1</v>
      </c>
      <c r="AB60" s="6" t="b">
        <v>0</v>
      </c>
      <c r="AC60" s="6" t="b">
        <v>1</v>
      </c>
      <c r="AD60" s="6" t="s">
        <v>638</v>
      </c>
      <c r="AE60" s="6">
        <v>180</v>
      </c>
      <c r="AF60" s="6" t="s">
        <v>688</v>
      </c>
      <c r="AG60" s="6">
        <v>0</v>
      </c>
      <c r="AH60" s="6" t="s">
        <v>691</v>
      </c>
      <c r="AI60" s="6" t="s">
        <v>692</v>
      </c>
      <c r="AJ60" s="6" t="b">
        <v>0</v>
      </c>
      <c r="AK60" s="6" t="s">
        <v>45</v>
      </c>
      <c r="AL60" s="6" t="s">
        <v>1095</v>
      </c>
      <c r="AM60" s="6" t="s">
        <v>695</v>
      </c>
      <c r="AN60" s="6" t="s">
        <v>688</v>
      </c>
      <c r="AO60" s="6" t="s">
        <v>1096</v>
      </c>
      <c r="AP60" s="6" t="s">
        <v>71</v>
      </c>
      <c r="AQ60" s="6" t="b">
        <v>1</v>
      </c>
      <c r="AR60" s="6" t="s">
        <v>140</v>
      </c>
      <c r="AS60" s="6" t="s">
        <v>1097</v>
      </c>
      <c r="AT60" s="6" t="s">
        <v>720</v>
      </c>
      <c r="AU60" s="6" t="s">
        <v>119</v>
      </c>
      <c r="AV60" s="6" t="s">
        <v>1098</v>
      </c>
      <c r="AW60" s="8" t="s">
        <v>990</v>
      </c>
      <c r="AX60" s="6">
        <v>1</v>
      </c>
    </row>
    <row r="61" spans="1:50" ht="58" x14ac:dyDescent="0.35">
      <c r="A61" s="6" t="s">
        <v>40</v>
      </c>
      <c r="B61" s="6" t="s">
        <v>1099</v>
      </c>
      <c r="C61" s="6" t="s">
        <v>1100</v>
      </c>
      <c r="D61" s="6" t="s">
        <v>448</v>
      </c>
      <c r="E61" s="6">
        <v>75</v>
      </c>
      <c r="F61" s="6">
        <v>4</v>
      </c>
      <c r="G61" s="6">
        <v>2</v>
      </c>
      <c r="H61" s="6">
        <v>16</v>
      </c>
      <c r="I61" s="6">
        <v>8</v>
      </c>
      <c r="J61" s="6">
        <v>6400</v>
      </c>
      <c r="K61" s="6">
        <v>91.552734375</v>
      </c>
      <c r="L61" s="6">
        <v>2</v>
      </c>
      <c r="M61" s="6"/>
      <c r="N61" s="6"/>
      <c r="O61" s="6" t="s">
        <v>119</v>
      </c>
      <c r="P61" s="6" t="s">
        <v>682</v>
      </c>
      <c r="Q61" s="6" t="s">
        <v>683</v>
      </c>
      <c r="R61" s="6" t="s">
        <v>22</v>
      </c>
      <c r="S61" s="6" t="s">
        <v>633</v>
      </c>
      <c r="T61" s="6" t="s">
        <v>704</v>
      </c>
      <c r="U61" s="6" t="s">
        <v>1101</v>
      </c>
      <c r="V61" s="6" t="b">
        <v>1</v>
      </c>
      <c r="W61" s="6" t="s">
        <v>686</v>
      </c>
      <c r="X61" s="6" t="s">
        <v>725</v>
      </c>
      <c r="Y61" s="6" t="s">
        <v>688</v>
      </c>
      <c r="Z61" s="6" t="s">
        <v>1102</v>
      </c>
      <c r="AA61" s="6" t="b">
        <v>0</v>
      </c>
      <c r="AB61" s="6" t="b">
        <v>0</v>
      </c>
      <c r="AC61" s="6" t="b">
        <v>1</v>
      </c>
      <c r="AD61" s="6" t="s">
        <v>690</v>
      </c>
      <c r="AE61" s="6">
        <v>16</v>
      </c>
      <c r="AF61" s="6" t="s">
        <v>634</v>
      </c>
      <c r="AG61" s="6">
        <v>16</v>
      </c>
      <c r="AH61" s="6" t="s">
        <v>758</v>
      </c>
      <c r="AI61" s="6" t="s">
        <v>692</v>
      </c>
      <c r="AJ61" s="6" t="b">
        <v>0</v>
      </c>
      <c r="AK61" s="6" t="s">
        <v>45</v>
      </c>
      <c r="AL61" s="6" t="s">
        <v>1103</v>
      </c>
      <c r="AM61" s="6" t="s">
        <v>695</v>
      </c>
      <c r="AN61" s="6" t="s">
        <v>688</v>
      </c>
      <c r="AO61" s="6" t="s">
        <v>1104</v>
      </c>
      <c r="AP61" s="6" t="s">
        <v>71</v>
      </c>
      <c r="AQ61" s="6" t="b">
        <v>1</v>
      </c>
      <c r="AR61" s="6" t="s">
        <v>140</v>
      </c>
      <c r="AS61" s="6" t="s">
        <v>1105</v>
      </c>
      <c r="AT61" s="6" t="s">
        <v>699</v>
      </c>
      <c r="AU61" s="6" t="s">
        <v>119</v>
      </c>
      <c r="AV61" s="6" t="s">
        <v>1106</v>
      </c>
      <c r="AW61" s="8" t="s">
        <v>1107</v>
      </c>
      <c r="AX61" s="6">
        <v>1</v>
      </c>
    </row>
    <row r="62" spans="1:50" x14ac:dyDescent="0.35">
      <c r="A62" s="6" t="s">
        <v>40</v>
      </c>
      <c r="B62" s="6" t="s">
        <v>1099</v>
      </c>
      <c r="C62" s="6" t="s">
        <v>1108</v>
      </c>
      <c r="D62" s="6" t="s">
        <v>451</v>
      </c>
      <c r="E62" s="6">
        <v>304</v>
      </c>
      <c r="F62" s="6">
        <v>2</v>
      </c>
      <c r="G62" s="6">
        <v>2</v>
      </c>
      <c r="H62" s="6">
        <v>8</v>
      </c>
      <c r="I62" s="6">
        <v>4</v>
      </c>
      <c r="J62" s="6">
        <v>3750</v>
      </c>
      <c r="K62" s="6">
        <v>81.0625</v>
      </c>
      <c r="L62" s="6">
        <v>2</v>
      </c>
      <c r="M62" s="6"/>
      <c r="N62" s="6"/>
      <c r="O62" s="6" t="s">
        <v>119</v>
      </c>
      <c r="P62" s="6" t="s">
        <v>682</v>
      </c>
      <c r="Q62" s="6" t="s">
        <v>683</v>
      </c>
      <c r="R62" s="6" t="s">
        <v>22</v>
      </c>
      <c r="S62" s="6" t="s">
        <v>633</v>
      </c>
      <c r="T62" s="6" t="s">
        <v>882</v>
      </c>
      <c r="U62" s="6" t="s">
        <v>883</v>
      </c>
      <c r="V62" s="6" t="b">
        <v>1</v>
      </c>
      <c r="W62" s="6" t="s">
        <v>686</v>
      </c>
      <c r="X62" s="6" t="s">
        <v>1109</v>
      </c>
      <c r="Y62" s="6" t="s">
        <v>688</v>
      </c>
      <c r="Z62" s="6" t="s">
        <v>1102</v>
      </c>
      <c r="AA62" s="6" t="b">
        <v>0</v>
      </c>
      <c r="AB62" s="6" t="b">
        <v>0</v>
      </c>
      <c r="AC62" s="6" t="b">
        <v>0</v>
      </c>
      <c r="AD62" s="6" t="s">
        <v>690</v>
      </c>
      <c r="AE62" s="6">
        <v>16</v>
      </c>
      <c r="AF62" s="6" t="s">
        <v>688</v>
      </c>
      <c r="AG62" s="6">
        <v>0</v>
      </c>
      <c r="AH62" s="6" t="s">
        <v>758</v>
      </c>
      <c r="AI62" s="6" t="s">
        <v>692</v>
      </c>
      <c r="AJ62" s="6" t="b">
        <v>0</v>
      </c>
      <c r="AK62" s="6" t="s">
        <v>45</v>
      </c>
      <c r="AL62" s="6" t="s">
        <v>1110</v>
      </c>
      <c r="AM62" s="6" t="s">
        <v>695</v>
      </c>
      <c r="AN62" s="6" t="s">
        <v>688</v>
      </c>
      <c r="AO62" s="6" t="s">
        <v>1111</v>
      </c>
      <c r="AP62" s="6" t="s">
        <v>71</v>
      </c>
      <c r="AQ62" s="6" t="b">
        <v>1</v>
      </c>
      <c r="AR62" s="6" t="s">
        <v>140</v>
      </c>
      <c r="AS62" s="6" t="s">
        <v>1112</v>
      </c>
      <c r="AT62" s="6" t="s">
        <v>720</v>
      </c>
      <c r="AU62" s="6" t="s">
        <v>119</v>
      </c>
      <c r="AV62" s="6" t="s">
        <v>1113</v>
      </c>
      <c r="AW62" s="8" t="s">
        <v>701</v>
      </c>
      <c r="AX62" s="6">
        <v>1</v>
      </c>
    </row>
    <row r="63" spans="1:50" ht="72.5" x14ac:dyDescent="0.35">
      <c r="A63" s="6" t="s">
        <v>40</v>
      </c>
      <c r="B63" s="6" t="s">
        <v>1099</v>
      </c>
      <c r="C63" s="6" t="s">
        <v>1114</v>
      </c>
      <c r="D63" s="6" t="s">
        <v>490</v>
      </c>
      <c r="E63" s="6">
        <v>238</v>
      </c>
      <c r="F63" s="6">
        <v>32</v>
      </c>
      <c r="G63" s="6">
        <v>2</v>
      </c>
      <c r="H63" s="6">
        <v>64</v>
      </c>
      <c r="I63" s="6">
        <v>32</v>
      </c>
      <c r="J63" s="6">
        <v>51200</v>
      </c>
      <c r="K63" s="6">
        <v>732.421875</v>
      </c>
      <c r="L63" s="6">
        <v>8</v>
      </c>
      <c r="M63" s="6"/>
      <c r="N63" s="6"/>
      <c r="O63" s="6" t="s">
        <v>119</v>
      </c>
      <c r="P63" s="6" t="s">
        <v>754</v>
      </c>
      <c r="Q63" s="6" t="s">
        <v>683</v>
      </c>
      <c r="R63" s="6" t="s">
        <v>22</v>
      </c>
      <c r="S63" s="6" t="s">
        <v>633</v>
      </c>
      <c r="T63" s="6" t="s">
        <v>704</v>
      </c>
      <c r="U63" s="6" t="s">
        <v>713</v>
      </c>
      <c r="V63" s="6" t="b">
        <v>1</v>
      </c>
      <c r="W63" s="6" t="s">
        <v>686</v>
      </c>
      <c r="X63" s="6" t="s">
        <v>725</v>
      </c>
      <c r="Y63" s="6" t="s">
        <v>688</v>
      </c>
      <c r="Z63" s="6" t="s">
        <v>1102</v>
      </c>
      <c r="AA63" s="6" t="b">
        <v>0</v>
      </c>
      <c r="AB63" s="6" t="b">
        <v>0</v>
      </c>
      <c r="AC63" s="6" t="b">
        <v>1</v>
      </c>
      <c r="AD63" s="6" t="s">
        <v>690</v>
      </c>
      <c r="AE63" s="6">
        <v>16</v>
      </c>
      <c r="AF63" s="6" t="s">
        <v>688</v>
      </c>
      <c r="AG63" s="6">
        <v>0</v>
      </c>
      <c r="AH63" s="6" t="s">
        <v>758</v>
      </c>
      <c r="AI63" s="6" t="s">
        <v>692</v>
      </c>
      <c r="AJ63" s="6" t="b">
        <v>0</v>
      </c>
      <c r="AK63" s="6" t="s">
        <v>45</v>
      </c>
      <c r="AL63" s="6" t="s">
        <v>1103</v>
      </c>
      <c r="AM63" s="6" t="s">
        <v>695</v>
      </c>
      <c r="AN63" s="6" t="s">
        <v>688</v>
      </c>
      <c r="AO63" s="6" t="s">
        <v>1115</v>
      </c>
      <c r="AP63" s="6" t="s">
        <v>71</v>
      </c>
      <c r="AQ63" s="6" t="b">
        <v>1</v>
      </c>
      <c r="AR63" s="6" t="s">
        <v>140</v>
      </c>
      <c r="AS63" s="6" t="s">
        <v>1116</v>
      </c>
      <c r="AT63" s="6" t="s">
        <v>699</v>
      </c>
      <c r="AU63" s="6" t="s">
        <v>119</v>
      </c>
      <c r="AV63" s="6" t="s">
        <v>1117</v>
      </c>
      <c r="AW63" s="8" t="s">
        <v>1118</v>
      </c>
      <c r="AX63" s="6">
        <v>1</v>
      </c>
    </row>
    <row r="64" spans="1:50" x14ac:dyDescent="0.35">
      <c r="A64" s="6" t="s">
        <v>40</v>
      </c>
      <c r="B64" s="6" t="s">
        <v>1099</v>
      </c>
      <c r="C64" s="6" t="s">
        <v>1119</v>
      </c>
      <c r="D64" s="6" t="s">
        <v>487</v>
      </c>
      <c r="E64" s="6">
        <v>304</v>
      </c>
      <c r="F64" s="6">
        <v>4</v>
      </c>
      <c r="G64" s="6">
        <v>2</v>
      </c>
      <c r="H64" s="6">
        <v>16</v>
      </c>
      <c r="I64" s="6">
        <v>8</v>
      </c>
      <c r="J64" s="6">
        <v>6400</v>
      </c>
      <c r="K64" s="6">
        <v>138.283203125</v>
      </c>
      <c r="L64" s="6">
        <v>3</v>
      </c>
      <c r="M64" s="6"/>
      <c r="N64" s="6"/>
      <c r="O64" s="6" t="s">
        <v>119</v>
      </c>
      <c r="P64" s="6" t="s">
        <v>682</v>
      </c>
      <c r="Q64" s="6" t="s">
        <v>683</v>
      </c>
      <c r="R64" s="6" t="s">
        <v>22</v>
      </c>
      <c r="S64" s="6" t="s">
        <v>633</v>
      </c>
      <c r="T64" s="6" t="s">
        <v>882</v>
      </c>
      <c r="U64" s="6" t="s">
        <v>883</v>
      </c>
      <c r="V64" s="6" t="b">
        <v>1</v>
      </c>
      <c r="W64" s="6" t="s">
        <v>686</v>
      </c>
      <c r="X64" s="6" t="s">
        <v>1109</v>
      </c>
      <c r="Y64" s="6" t="s">
        <v>688</v>
      </c>
      <c r="Z64" s="6" t="s">
        <v>1102</v>
      </c>
      <c r="AA64" s="6" t="b">
        <v>0</v>
      </c>
      <c r="AB64" s="6" t="b">
        <v>0</v>
      </c>
      <c r="AC64" s="6" t="b">
        <v>0</v>
      </c>
      <c r="AD64" s="6" t="s">
        <v>690</v>
      </c>
      <c r="AE64" s="6">
        <v>16</v>
      </c>
      <c r="AF64" s="6" t="s">
        <v>688</v>
      </c>
      <c r="AG64" s="6">
        <v>0</v>
      </c>
      <c r="AH64" s="6" t="s">
        <v>758</v>
      </c>
      <c r="AI64" s="6" t="s">
        <v>692</v>
      </c>
      <c r="AJ64" s="6" t="b">
        <v>0</v>
      </c>
      <c r="AK64" s="6" t="s">
        <v>45</v>
      </c>
      <c r="AL64" s="6" t="s">
        <v>1110</v>
      </c>
      <c r="AM64" s="6" t="s">
        <v>695</v>
      </c>
      <c r="AN64" s="6" t="s">
        <v>688</v>
      </c>
      <c r="AO64" s="6" t="s">
        <v>1120</v>
      </c>
      <c r="AP64" s="6" t="s">
        <v>71</v>
      </c>
      <c r="AQ64" s="6" t="b">
        <v>1</v>
      </c>
      <c r="AR64" s="6" t="s">
        <v>140</v>
      </c>
      <c r="AS64" s="6" t="s">
        <v>1121</v>
      </c>
      <c r="AT64" s="6" t="s">
        <v>720</v>
      </c>
      <c r="AU64" s="6" t="s">
        <v>119</v>
      </c>
      <c r="AV64" s="6" t="s">
        <v>1122</v>
      </c>
      <c r="AW64" s="8" t="s">
        <v>701</v>
      </c>
      <c r="AX64" s="6">
        <v>1</v>
      </c>
    </row>
    <row r="65" spans="1:50" x14ac:dyDescent="0.35">
      <c r="A65" s="6" t="s">
        <v>40</v>
      </c>
      <c r="B65" s="6" t="s">
        <v>1099</v>
      </c>
      <c r="C65" s="6" t="s">
        <v>1123</v>
      </c>
      <c r="D65" s="6" t="s">
        <v>442</v>
      </c>
      <c r="E65" s="6">
        <v>304</v>
      </c>
      <c r="F65" s="6">
        <v>2</v>
      </c>
      <c r="G65" s="6">
        <v>2</v>
      </c>
      <c r="H65" s="6">
        <v>4</v>
      </c>
      <c r="I65" s="6">
        <v>4</v>
      </c>
      <c r="J65" s="6">
        <v>3750</v>
      </c>
      <c r="K65" s="6">
        <v>81.0625</v>
      </c>
      <c r="L65" s="6">
        <v>2</v>
      </c>
      <c r="M65" s="6"/>
      <c r="N65" s="6"/>
      <c r="O65" s="6" t="s">
        <v>119</v>
      </c>
      <c r="P65" s="6" t="s">
        <v>682</v>
      </c>
      <c r="Q65" s="6" t="s">
        <v>683</v>
      </c>
      <c r="R65" s="6" t="s">
        <v>22</v>
      </c>
      <c r="S65" s="6" t="s">
        <v>633</v>
      </c>
      <c r="T65" s="6" t="s">
        <v>882</v>
      </c>
      <c r="U65" s="6" t="s">
        <v>1124</v>
      </c>
      <c r="V65" s="6" t="b">
        <v>0</v>
      </c>
      <c r="W65" s="6" t="s">
        <v>686</v>
      </c>
      <c r="X65" s="6" t="s">
        <v>1125</v>
      </c>
      <c r="Y65" s="6" t="s">
        <v>688</v>
      </c>
      <c r="Z65" s="6" t="s">
        <v>1102</v>
      </c>
      <c r="AA65" s="6" t="b">
        <v>0</v>
      </c>
      <c r="AB65" s="6" t="b">
        <v>0</v>
      </c>
      <c r="AC65" s="6" t="b">
        <v>0</v>
      </c>
      <c r="AD65" s="6" t="s">
        <v>690</v>
      </c>
      <c r="AE65" s="6">
        <v>16</v>
      </c>
      <c r="AF65" s="6" t="s">
        <v>688</v>
      </c>
      <c r="AG65" s="6">
        <v>0</v>
      </c>
      <c r="AH65" s="6" t="s">
        <v>758</v>
      </c>
      <c r="AI65" s="6" t="s">
        <v>692</v>
      </c>
      <c r="AJ65" s="6" t="b">
        <v>0</v>
      </c>
      <c r="AK65" s="6" t="s">
        <v>45</v>
      </c>
      <c r="AL65" s="6" t="s">
        <v>1126</v>
      </c>
      <c r="AM65" s="6" t="s">
        <v>695</v>
      </c>
      <c r="AN65" s="6" t="s">
        <v>688</v>
      </c>
      <c r="AO65" s="6" t="s">
        <v>1127</v>
      </c>
      <c r="AP65" s="6" t="s">
        <v>71</v>
      </c>
      <c r="AQ65" s="6" t="b">
        <v>1</v>
      </c>
      <c r="AR65" s="6" t="s">
        <v>140</v>
      </c>
      <c r="AS65" s="6" t="s">
        <v>1128</v>
      </c>
      <c r="AT65" s="6" t="s">
        <v>720</v>
      </c>
      <c r="AU65" s="6" t="s">
        <v>119</v>
      </c>
      <c r="AV65" s="6" t="s">
        <v>1129</v>
      </c>
      <c r="AW65" s="8" t="s">
        <v>701</v>
      </c>
      <c r="AX65" s="6">
        <v>1</v>
      </c>
    </row>
    <row r="66" spans="1:50" x14ac:dyDescent="0.35">
      <c r="A66" s="6" t="s">
        <v>40</v>
      </c>
      <c r="B66" s="6" t="s">
        <v>1099</v>
      </c>
      <c r="C66" s="6" t="s">
        <v>1130</v>
      </c>
      <c r="D66" s="6" t="s">
        <v>442</v>
      </c>
      <c r="E66" s="6">
        <v>304</v>
      </c>
      <c r="F66" s="6">
        <v>2</v>
      </c>
      <c r="G66" s="6">
        <v>2</v>
      </c>
      <c r="H66" s="6">
        <v>4</v>
      </c>
      <c r="I66" s="6">
        <v>4</v>
      </c>
      <c r="J66" s="6">
        <v>3750</v>
      </c>
      <c r="K66" s="6">
        <v>81.0625</v>
      </c>
      <c r="L66" s="6">
        <v>2</v>
      </c>
      <c r="M66" s="6"/>
      <c r="N66" s="6"/>
      <c r="O66" s="6" t="s">
        <v>119</v>
      </c>
      <c r="P66" s="6" t="s">
        <v>682</v>
      </c>
      <c r="Q66" s="6" t="s">
        <v>683</v>
      </c>
      <c r="R66" s="6" t="s">
        <v>22</v>
      </c>
      <c r="S66" s="6" t="s">
        <v>633</v>
      </c>
      <c r="T66" s="6" t="s">
        <v>882</v>
      </c>
      <c r="U66" s="6" t="s">
        <v>1124</v>
      </c>
      <c r="V66" s="6" t="b">
        <v>0</v>
      </c>
      <c r="W66" s="6" t="s">
        <v>686</v>
      </c>
      <c r="X66" s="6" t="s">
        <v>1125</v>
      </c>
      <c r="Y66" s="6" t="s">
        <v>688</v>
      </c>
      <c r="Z66" s="6" t="s">
        <v>1102</v>
      </c>
      <c r="AA66" s="6" t="b">
        <v>0</v>
      </c>
      <c r="AB66" s="6" t="b">
        <v>0</v>
      </c>
      <c r="AC66" s="6" t="b">
        <v>0</v>
      </c>
      <c r="AD66" s="6" t="s">
        <v>690</v>
      </c>
      <c r="AE66" s="6">
        <v>16</v>
      </c>
      <c r="AF66" s="6" t="s">
        <v>688</v>
      </c>
      <c r="AG66" s="6">
        <v>0</v>
      </c>
      <c r="AH66" s="6" t="s">
        <v>758</v>
      </c>
      <c r="AI66" s="6" t="s">
        <v>692</v>
      </c>
      <c r="AJ66" s="6" t="b">
        <v>0</v>
      </c>
      <c r="AK66" s="6" t="s">
        <v>45</v>
      </c>
      <c r="AL66" s="6" t="s">
        <v>1126</v>
      </c>
      <c r="AM66" s="6" t="s">
        <v>695</v>
      </c>
      <c r="AN66" s="6" t="s">
        <v>688</v>
      </c>
      <c r="AO66" s="6" t="s">
        <v>1131</v>
      </c>
      <c r="AP66" s="6" t="s">
        <v>71</v>
      </c>
      <c r="AQ66" s="6" t="b">
        <v>1</v>
      </c>
      <c r="AR66" s="6" t="s">
        <v>140</v>
      </c>
      <c r="AS66" s="6" t="s">
        <v>1132</v>
      </c>
      <c r="AT66" s="6" t="s">
        <v>720</v>
      </c>
      <c r="AU66" s="6" t="s">
        <v>119</v>
      </c>
      <c r="AV66" s="6" t="s">
        <v>1129</v>
      </c>
      <c r="AW66" s="8" t="s">
        <v>701</v>
      </c>
      <c r="AX66" s="6">
        <v>1</v>
      </c>
    </row>
    <row r="67" spans="1:50" x14ac:dyDescent="0.35">
      <c r="A67" s="6" t="s">
        <v>40</v>
      </c>
      <c r="B67" s="6" t="s">
        <v>1099</v>
      </c>
      <c r="C67" s="6" t="s">
        <v>1133</v>
      </c>
      <c r="D67" s="6" t="s">
        <v>451</v>
      </c>
      <c r="E67" s="6">
        <v>304</v>
      </c>
      <c r="F67" s="6">
        <v>2</v>
      </c>
      <c r="G67" s="6">
        <v>2</v>
      </c>
      <c r="H67" s="6">
        <v>8</v>
      </c>
      <c r="I67" s="6">
        <v>4</v>
      </c>
      <c r="J67" s="6">
        <v>3750</v>
      </c>
      <c r="K67" s="6">
        <v>81.0625</v>
      </c>
      <c r="L67" s="6">
        <v>2</v>
      </c>
      <c r="M67" s="6"/>
      <c r="N67" s="6"/>
      <c r="O67" s="6" t="s">
        <v>119</v>
      </c>
      <c r="P67" s="6" t="s">
        <v>682</v>
      </c>
      <c r="Q67" s="6" t="s">
        <v>683</v>
      </c>
      <c r="R67" s="6" t="s">
        <v>22</v>
      </c>
      <c r="S67" s="6" t="s">
        <v>633</v>
      </c>
      <c r="T67" s="6" t="s">
        <v>882</v>
      </c>
      <c r="U67" s="6" t="s">
        <v>883</v>
      </c>
      <c r="V67" s="6" t="b">
        <v>1</v>
      </c>
      <c r="W67" s="6" t="s">
        <v>686</v>
      </c>
      <c r="X67" s="6" t="s">
        <v>884</v>
      </c>
      <c r="Y67" s="6" t="s">
        <v>688</v>
      </c>
      <c r="Z67" s="6" t="s">
        <v>1102</v>
      </c>
      <c r="AA67" s="6" t="b">
        <v>0</v>
      </c>
      <c r="AB67" s="6" t="b">
        <v>0</v>
      </c>
      <c r="AC67" s="6" t="b">
        <v>0</v>
      </c>
      <c r="AD67" s="6" t="s">
        <v>690</v>
      </c>
      <c r="AE67" s="6">
        <v>128</v>
      </c>
      <c r="AF67" s="6" t="s">
        <v>690</v>
      </c>
      <c r="AG67" s="6">
        <v>128</v>
      </c>
      <c r="AH67" s="6" t="s">
        <v>758</v>
      </c>
      <c r="AI67" s="6" t="s">
        <v>692</v>
      </c>
      <c r="AJ67" s="6" t="b">
        <v>0</v>
      </c>
      <c r="AK67" s="6" t="s">
        <v>45</v>
      </c>
      <c r="AL67" s="6" t="s">
        <v>1126</v>
      </c>
      <c r="AM67" s="6" t="s">
        <v>695</v>
      </c>
      <c r="AN67" s="6" t="s">
        <v>688</v>
      </c>
      <c r="AO67" s="6" t="s">
        <v>1134</v>
      </c>
      <c r="AP67" s="6" t="s">
        <v>71</v>
      </c>
      <c r="AQ67" s="6" t="b">
        <v>1</v>
      </c>
      <c r="AR67" s="6" t="s">
        <v>140</v>
      </c>
      <c r="AS67" s="6" t="s">
        <v>1135</v>
      </c>
      <c r="AT67" s="6" t="s">
        <v>720</v>
      </c>
      <c r="AU67" s="6" t="s">
        <v>119</v>
      </c>
      <c r="AV67" s="6" t="s">
        <v>1136</v>
      </c>
      <c r="AW67" s="8" t="s">
        <v>701</v>
      </c>
      <c r="AX67" s="6">
        <v>1</v>
      </c>
    </row>
    <row r="68" spans="1:50" x14ac:dyDescent="0.35">
      <c r="A68" s="6" t="s">
        <v>40</v>
      </c>
      <c r="B68" s="6" t="s">
        <v>1099</v>
      </c>
      <c r="C68" s="6" t="s">
        <v>1137</v>
      </c>
      <c r="D68" s="6" t="s">
        <v>458</v>
      </c>
      <c r="E68" s="6">
        <v>324</v>
      </c>
      <c r="F68" s="6">
        <v>2</v>
      </c>
      <c r="G68" s="6">
        <v>1</v>
      </c>
      <c r="H68" s="6">
        <v>8</v>
      </c>
      <c r="I68" s="6">
        <v>4</v>
      </c>
      <c r="J68" s="6">
        <v>1920</v>
      </c>
      <c r="K68" s="6">
        <v>21.4580078125</v>
      </c>
      <c r="L68" s="6">
        <v>3</v>
      </c>
      <c r="M68" s="6"/>
      <c r="N68" s="6"/>
      <c r="O68" s="6" t="s">
        <v>119</v>
      </c>
      <c r="P68" s="6" t="s">
        <v>703</v>
      </c>
      <c r="Q68" s="6" t="s">
        <v>683</v>
      </c>
      <c r="R68" s="6" t="s">
        <v>22</v>
      </c>
      <c r="S68" s="6" t="s">
        <v>633</v>
      </c>
      <c r="T68" s="6" t="s">
        <v>882</v>
      </c>
      <c r="U68" s="6" t="s">
        <v>1124</v>
      </c>
      <c r="V68" s="6" t="b">
        <v>0</v>
      </c>
      <c r="W68" s="6" t="s">
        <v>686</v>
      </c>
      <c r="X68" s="6" t="s">
        <v>1125</v>
      </c>
      <c r="Y68" s="6" t="s">
        <v>688</v>
      </c>
      <c r="Z68" s="6" t="s">
        <v>1102</v>
      </c>
      <c r="AA68" s="6" t="b">
        <v>0</v>
      </c>
      <c r="AB68" s="6" t="b">
        <v>0</v>
      </c>
      <c r="AC68" s="6" t="b">
        <v>0</v>
      </c>
      <c r="AD68" s="6" t="s">
        <v>690</v>
      </c>
      <c r="AE68" s="6">
        <v>128</v>
      </c>
      <c r="AF68" s="6" t="s">
        <v>690</v>
      </c>
      <c r="AG68" s="6">
        <v>128</v>
      </c>
      <c r="AH68" s="6" t="s">
        <v>758</v>
      </c>
      <c r="AI68" s="6" t="s">
        <v>692</v>
      </c>
      <c r="AJ68" s="6" t="b">
        <v>0</v>
      </c>
      <c r="AK68" s="6" t="s">
        <v>45</v>
      </c>
      <c r="AL68" s="6" t="s">
        <v>1110</v>
      </c>
      <c r="AM68" s="6" t="s">
        <v>695</v>
      </c>
      <c r="AN68" s="6" t="s">
        <v>688</v>
      </c>
      <c r="AO68" s="6" t="s">
        <v>1138</v>
      </c>
      <c r="AP68" s="6" t="s">
        <v>71</v>
      </c>
      <c r="AQ68" s="6" t="b">
        <v>1</v>
      </c>
      <c r="AR68" s="6" t="s">
        <v>140</v>
      </c>
      <c r="AS68" s="6" t="s">
        <v>1139</v>
      </c>
      <c r="AT68" s="6" t="s">
        <v>720</v>
      </c>
      <c r="AU68" s="6" t="s">
        <v>119</v>
      </c>
      <c r="AV68" s="6" t="s">
        <v>1140</v>
      </c>
      <c r="AW68" s="8" t="s">
        <v>701</v>
      </c>
      <c r="AX68" s="6">
        <v>1</v>
      </c>
    </row>
    <row r="69" spans="1:50" x14ac:dyDescent="0.35">
      <c r="A69" s="6" t="s">
        <v>40</v>
      </c>
      <c r="B69" s="6" t="s">
        <v>1099</v>
      </c>
      <c r="C69" s="6" t="s">
        <v>1141</v>
      </c>
      <c r="D69" s="6" t="s">
        <v>458</v>
      </c>
      <c r="E69" s="6">
        <v>324</v>
      </c>
      <c r="F69" s="6">
        <v>2</v>
      </c>
      <c r="G69" s="6">
        <v>1</v>
      </c>
      <c r="H69" s="6">
        <v>8</v>
      </c>
      <c r="I69" s="6">
        <v>4</v>
      </c>
      <c r="J69" s="6">
        <v>1920</v>
      </c>
      <c r="K69" s="6">
        <v>21.4580078125</v>
      </c>
      <c r="L69" s="6">
        <v>3</v>
      </c>
      <c r="M69" s="6"/>
      <c r="N69" s="6"/>
      <c r="O69" s="6" t="s">
        <v>119</v>
      </c>
      <c r="P69" s="6" t="s">
        <v>703</v>
      </c>
      <c r="Q69" s="6" t="s">
        <v>683</v>
      </c>
      <c r="R69" s="6" t="s">
        <v>22</v>
      </c>
      <c r="S69" s="6" t="s">
        <v>633</v>
      </c>
      <c r="T69" s="6" t="s">
        <v>882</v>
      </c>
      <c r="U69" s="6" t="s">
        <v>1124</v>
      </c>
      <c r="V69" s="6" t="b">
        <v>0</v>
      </c>
      <c r="W69" s="6" t="s">
        <v>686</v>
      </c>
      <c r="X69" s="6" t="s">
        <v>1125</v>
      </c>
      <c r="Y69" s="6" t="s">
        <v>688</v>
      </c>
      <c r="Z69" s="6" t="s">
        <v>1102</v>
      </c>
      <c r="AA69" s="6" t="b">
        <v>0</v>
      </c>
      <c r="AB69" s="6" t="b">
        <v>0</v>
      </c>
      <c r="AC69" s="6" t="b">
        <v>0</v>
      </c>
      <c r="AD69" s="6" t="s">
        <v>690</v>
      </c>
      <c r="AE69" s="6">
        <v>128</v>
      </c>
      <c r="AF69" s="6" t="s">
        <v>690</v>
      </c>
      <c r="AG69" s="6">
        <v>128</v>
      </c>
      <c r="AH69" s="6" t="s">
        <v>758</v>
      </c>
      <c r="AI69" s="6" t="s">
        <v>692</v>
      </c>
      <c r="AJ69" s="6" t="b">
        <v>0</v>
      </c>
      <c r="AK69" s="6" t="s">
        <v>45</v>
      </c>
      <c r="AL69" s="6" t="s">
        <v>1126</v>
      </c>
      <c r="AM69" s="6" t="s">
        <v>695</v>
      </c>
      <c r="AN69" s="6" t="s">
        <v>688</v>
      </c>
      <c r="AO69" s="6" t="s">
        <v>1142</v>
      </c>
      <c r="AP69" s="6" t="s">
        <v>71</v>
      </c>
      <c r="AQ69" s="6" t="b">
        <v>1</v>
      </c>
      <c r="AR69" s="6" t="s">
        <v>140</v>
      </c>
      <c r="AS69" s="6" t="s">
        <v>1143</v>
      </c>
      <c r="AT69" s="6" t="s">
        <v>720</v>
      </c>
      <c r="AU69" s="6" t="s">
        <v>119</v>
      </c>
      <c r="AV69" s="6" t="s">
        <v>1144</v>
      </c>
      <c r="AW69" s="8" t="s">
        <v>701</v>
      </c>
      <c r="AX69" s="6">
        <v>1</v>
      </c>
    </row>
    <row r="70" spans="1:50" ht="58" x14ac:dyDescent="0.35">
      <c r="A70" s="6" t="s">
        <v>40</v>
      </c>
      <c r="B70" s="6" t="s">
        <v>1099</v>
      </c>
      <c r="C70" s="6" t="s">
        <v>1145</v>
      </c>
      <c r="D70" s="6" t="s">
        <v>469</v>
      </c>
      <c r="E70" s="6">
        <v>75</v>
      </c>
      <c r="F70" s="6">
        <v>8</v>
      </c>
      <c r="G70" s="6">
        <v>2</v>
      </c>
      <c r="H70" s="6">
        <v>32</v>
      </c>
      <c r="I70" s="6">
        <v>16</v>
      </c>
      <c r="J70" s="6">
        <v>12800</v>
      </c>
      <c r="K70" s="6">
        <v>183.10546875</v>
      </c>
      <c r="L70" s="6">
        <v>4</v>
      </c>
      <c r="M70" s="6"/>
      <c r="N70" s="6"/>
      <c r="O70" s="6" t="s">
        <v>119</v>
      </c>
      <c r="P70" s="6" t="s">
        <v>682</v>
      </c>
      <c r="Q70" s="6" t="s">
        <v>683</v>
      </c>
      <c r="R70" s="6" t="s">
        <v>22</v>
      </c>
      <c r="S70" s="6" t="s">
        <v>633</v>
      </c>
      <c r="T70" s="6" t="s">
        <v>704</v>
      </c>
      <c r="U70" s="6" t="s">
        <v>713</v>
      </c>
      <c r="V70" s="6" t="b">
        <v>1</v>
      </c>
      <c r="W70" s="6" t="s">
        <v>686</v>
      </c>
      <c r="X70" s="6" t="s">
        <v>725</v>
      </c>
      <c r="Y70" s="6" t="s">
        <v>688</v>
      </c>
      <c r="Z70" s="6" t="s">
        <v>1102</v>
      </c>
      <c r="AA70" s="6" t="b">
        <v>1</v>
      </c>
      <c r="AB70" s="6" t="b">
        <v>0</v>
      </c>
      <c r="AC70" s="6" t="b">
        <v>1</v>
      </c>
      <c r="AD70" s="6" t="s">
        <v>690</v>
      </c>
      <c r="AE70" s="6">
        <v>128</v>
      </c>
      <c r="AF70" s="6" t="s">
        <v>688</v>
      </c>
      <c r="AG70" s="6">
        <v>0</v>
      </c>
      <c r="AH70" s="6" t="s">
        <v>758</v>
      </c>
      <c r="AI70" s="6" t="s">
        <v>692</v>
      </c>
      <c r="AJ70" s="6" t="b">
        <v>0</v>
      </c>
      <c r="AK70" s="6" t="s">
        <v>45</v>
      </c>
      <c r="AL70" s="6" t="s">
        <v>1103</v>
      </c>
      <c r="AM70" s="6" t="s">
        <v>695</v>
      </c>
      <c r="AN70" s="6" t="s">
        <v>688</v>
      </c>
      <c r="AO70" s="6" t="s">
        <v>1146</v>
      </c>
      <c r="AP70" s="6" t="s">
        <v>71</v>
      </c>
      <c r="AQ70" s="6" t="b">
        <v>1</v>
      </c>
      <c r="AR70" s="6" t="s">
        <v>140</v>
      </c>
      <c r="AS70" s="6" t="s">
        <v>1147</v>
      </c>
      <c r="AT70" s="6" t="s">
        <v>699</v>
      </c>
      <c r="AU70" s="6" t="s">
        <v>119</v>
      </c>
      <c r="AV70" s="6" t="s">
        <v>1148</v>
      </c>
      <c r="AW70" s="8" t="s">
        <v>1149</v>
      </c>
      <c r="AX70" s="6">
        <v>1</v>
      </c>
    </row>
    <row r="71" spans="1:50" ht="72.5" x14ac:dyDescent="0.35">
      <c r="A71" s="6" t="s">
        <v>40</v>
      </c>
      <c r="B71" s="6" t="s">
        <v>1099</v>
      </c>
      <c r="C71" s="6" t="s">
        <v>1150</v>
      </c>
      <c r="D71" s="6" t="s">
        <v>476</v>
      </c>
      <c r="E71" s="6">
        <v>75</v>
      </c>
      <c r="F71" s="6">
        <v>2</v>
      </c>
      <c r="G71" s="6">
        <v>2</v>
      </c>
      <c r="H71" s="6">
        <v>8</v>
      </c>
      <c r="I71" s="6">
        <v>4</v>
      </c>
      <c r="J71" s="6">
        <v>3200</v>
      </c>
      <c r="K71" s="6">
        <v>45.7763671875</v>
      </c>
      <c r="L71" s="6">
        <v>2</v>
      </c>
      <c r="M71" s="6"/>
      <c r="N71" s="6"/>
      <c r="O71" s="6" t="s">
        <v>119</v>
      </c>
      <c r="P71" s="6" t="s">
        <v>682</v>
      </c>
      <c r="Q71" s="6" t="s">
        <v>683</v>
      </c>
      <c r="R71" s="6" t="s">
        <v>22</v>
      </c>
      <c r="S71" s="6" t="s">
        <v>633</v>
      </c>
      <c r="T71" s="6" t="s">
        <v>704</v>
      </c>
      <c r="U71" s="6" t="s">
        <v>1101</v>
      </c>
      <c r="V71" s="6" t="b">
        <v>1</v>
      </c>
      <c r="W71" s="6" t="s">
        <v>686</v>
      </c>
      <c r="X71" s="6" t="s">
        <v>725</v>
      </c>
      <c r="Y71" s="6" t="s">
        <v>688</v>
      </c>
      <c r="Z71" s="6" t="s">
        <v>1102</v>
      </c>
      <c r="AA71" s="6" t="b">
        <v>0</v>
      </c>
      <c r="AB71" s="6" t="b">
        <v>0</v>
      </c>
      <c r="AC71" s="6" t="b">
        <v>1</v>
      </c>
      <c r="AD71" s="6" t="s">
        <v>690</v>
      </c>
      <c r="AE71" s="6">
        <v>128</v>
      </c>
      <c r="AF71" s="6" t="s">
        <v>688</v>
      </c>
      <c r="AG71" s="6">
        <v>0</v>
      </c>
      <c r="AH71" s="6" t="s">
        <v>758</v>
      </c>
      <c r="AI71" s="6" t="s">
        <v>692</v>
      </c>
      <c r="AJ71" s="6" t="b">
        <v>0</v>
      </c>
      <c r="AK71" s="6" t="s">
        <v>45</v>
      </c>
      <c r="AL71" s="6" t="s">
        <v>1103</v>
      </c>
      <c r="AM71" s="6" t="s">
        <v>695</v>
      </c>
      <c r="AN71" s="6" t="s">
        <v>688</v>
      </c>
      <c r="AO71" s="6" t="s">
        <v>1151</v>
      </c>
      <c r="AP71" s="6" t="s">
        <v>71</v>
      </c>
      <c r="AQ71" s="6" t="b">
        <v>1</v>
      </c>
      <c r="AR71" s="6" t="s">
        <v>140</v>
      </c>
      <c r="AS71" s="6" t="s">
        <v>1152</v>
      </c>
      <c r="AT71" s="6" t="s">
        <v>699</v>
      </c>
      <c r="AU71" s="6" t="s">
        <v>119</v>
      </c>
      <c r="AV71" s="6" t="s">
        <v>1153</v>
      </c>
      <c r="AW71" s="8" t="s">
        <v>1118</v>
      </c>
      <c r="AX71" s="6">
        <v>1</v>
      </c>
    </row>
    <row r="72" spans="1:50" ht="58" x14ac:dyDescent="0.35">
      <c r="A72" s="6" t="s">
        <v>40</v>
      </c>
      <c r="B72" s="6" t="s">
        <v>1099</v>
      </c>
      <c r="C72" s="6" t="s">
        <v>1154</v>
      </c>
      <c r="D72" s="6" t="s">
        <v>476</v>
      </c>
      <c r="E72" s="6">
        <v>75</v>
      </c>
      <c r="F72" s="6">
        <v>2</v>
      </c>
      <c r="G72" s="6">
        <v>2</v>
      </c>
      <c r="H72" s="6">
        <v>8</v>
      </c>
      <c r="I72" s="6">
        <v>4</v>
      </c>
      <c r="J72" s="6">
        <v>3200</v>
      </c>
      <c r="K72" s="6">
        <v>45.7763671875</v>
      </c>
      <c r="L72" s="6">
        <v>2</v>
      </c>
      <c r="M72" s="6"/>
      <c r="N72" s="6"/>
      <c r="O72" s="6" t="s">
        <v>119</v>
      </c>
      <c r="P72" s="6" t="s">
        <v>682</v>
      </c>
      <c r="Q72" s="6" t="s">
        <v>683</v>
      </c>
      <c r="R72" s="6" t="s">
        <v>22</v>
      </c>
      <c r="S72" s="6" t="s">
        <v>633</v>
      </c>
      <c r="T72" s="6" t="s">
        <v>704</v>
      </c>
      <c r="U72" s="6" t="s">
        <v>724</v>
      </c>
      <c r="V72" s="6" t="b">
        <v>1</v>
      </c>
      <c r="W72" s="6" t="s">
        <v>686</v>
      </c>
      <c r="X72" s="6" t="s">
        <v>725</v>
      </c>
      <c r="Y72" s="6" t="s">
        <v>688</v>
      </c>
      <c r="Z72" s="6" t="s">
        <v>1102</v>
      </c>
      <c r="AA72" s="6" t="b">
        <v>0</v>
      </c>
      <c r="AB72" s="6" t="b">
        <v>0</v>
      </c>
      <c r="AC72" s="6" t="b">
        <v>1</v>
      </c>
      <c r="AD72" s="6" t="s">
        <v>690</v>
      </c>
      <c r="AE72" s="6">
        <v>16</v>
      </c>
      <c r="AF72" s="6" t="s">
        <v>634</v>
      </c>
      <c r="AG72" s="6">
        <v>16</v>
      </c>
      <c r="AH72" s="6" t="s">
        <v>758</v>
      </c>
      <c r="AI72" s="6" t="s">
        <v>692</v>
      </c>
      <c r="AJ72" s="6" t="b">
        <v>0</v>
      </c>
      <c r="AK72" s="6" t="s">
        <v>45</v>
      </c>
      <c r="AL72" s="6" t="s">
        <v>1103</v>
      </c>
      <c r="AM72" s="6" t="s">
        <v>695</v>
      </c>
      <c r="AN72" s="6" t="s">
        <v>688</v>
      </c>
      <c r="AO72" s="6" t="s">
        <v>1155</v>
      </c>
      <c r="AP72" s="6" t="s">
        <v>71</v>
      </c>
      <c r="AQ72" s="6" t="b">
        <v>1</v>
      </c>
      <c r="AR72" s="6" t="s">
        <v>140</v>
      </c>
      <c r="AS72" s="6" t="s">
        <v>1156</v>
      </c>
      <c r="AT72" s="6" t="s">
        <v>699</v>
      </c>
      <c r="AU72" s="6" t="s">
        <v>119</v>
      </c>
      <c r="AV72" s="6" t="s">
        <v>1157</v>
      </c>
      <c r="AW72" s="8" t="s">
        <v>1107</v>
      </c>
      <c r="AX72" s="6">
        <v>1</v>
      </c>
    </row>
    <row r="73" spans="1:50" x14ac:dyDescent="0.35">
      <c r="A73" s="6" t="s">
        <v>40</v>
      </c>
      <c r="B73" s="6" t="s">
        <v>52</v>
      </c>
      <c r="C73" s="6" t="s">
        <v>1158</v>
      </c>
      <c r="D73" s="6" t="s">
        <v>484</v>
      </c>
      <c r="E73" s="6">
        <v>302</v>
      </c>
      <c r="F73" s="6">
        <v>8</v>
      </c>
      <c r="G73" s="6">
        <v>1</v>
      </c>
      <c r="H73" s="6">
        <v>28</v>
      </c>
      <c r="I73" s="6">
        <v>32</v>
      </c>
      <c r="J73" s="6">
        <v>25600</v>
      </c>
      <c r="K73" s="6">
        <v>366.2109375</v>
      </c>
      <c r="L73" s="6">
        <v>8</v>
      </c>
      <c r="M73" s="6"/>
      <c r="N73" s="6"/>
      <c r="O73" s="6">
        <v>2</v>
      </c>
      <c r="P73" s="6" t="s">
        <v>119</v>
      </c>
      <c r="Q73" s="6" t="s">
        <v>119</v>
      </c>
      <c r="R73" s="6" t="s">
        <v>22</v>
      </c>
      <c r="S73" s="6" t="s">
        <v>734</v>
      </c>
      <c r="T73" s="6" t="s">
        <v>735</v>
      </c>
      <c r="U73" s="6" t="s">
        <v>736</v>
      </c>
      <c r="V73" s="6" t="b">
        <v>0</v>
      </c>
      <c r="W73" s="6" t="s">
        <v>1159</v>
      </c>
      <c r="X73" s="6" t="s">
        <v>1160</v>
      </c>
      <c r="Y73" s="6" t="s">
        <v>688</v>
      </c>
      <c r="Z73" s="6" t="s">
        <v>735</v>
      </c>
      <c r="AA73" s="6" t="b">
        <v>0</v>
      </c>
      <c r="AB73" s="6" t="b">
        <v>0</v>
      </c>
      <c r="AC73" s="6" t="b">
        <v>0</v>
      </c>
      <c r="AD73" s="6" t="s">
        <v>690</v>
      </c>
      <c r="AE73" s="6">
        <v>16</v>
      </c>
      <c r="AF73" s="6" t="s">
        <v>938</v>
      </c>
      <c r="AG73" s="6">
        <v>256</v>
      </c>
      <c r="AH73" s="6" t="s">
        <v>758</v>
      </c>
      <c r="AI73" s="6" t="s">
        <v>692</v>
      </c>
      <c r="AJ73" s="6" t="b">
        <v>0</v>
      </c>
      <c r="AK73" s="6" t="s">
        <v>45</v>
      </c>
      <c r="AL73" s="6" t="s">
        <v>55</v>
      </c>
      <c r="AM73" s="6" t="s">
        <v>695</v>
      </c>
      <c r="AN73" s="6" t="s">
        <v>688</v>
      </c>
      <c r="AO73" s="6" t="s">
        <v>1161</v>
      </c>
      <c r="AP73" s="6" t="s">
        <v>71</v>
      </c>
      <c r="AQ73" s="6" t="b">
        <v>1</v>
      </c>
      <c r="AR73" s="6" t="s">
        <v>140</v>
      </c>
      <c r="AS73" s="6" t="s">
        <v>1162</v>
      </c>
      <c r="AT73" s="6" t="s">
        <v>720</v>
      </c>
      <c r="AU73" s="6" t="s">
        <v>1163</v>
      </c>
      <c r="AV73" s="6" t="s">
        <v>1164</v>
      </c>
      <c r="AW73" s="8" t="s">
        <v>119</v>
      </c>
      <c r="AX73" s="6">
        <v>1</v>
      </c>
    </row>
    <row r="74" spans="1:50" x14ac:dyDescent="0.35">
      <c r="A74" s="6" t="s">
        <v>40</v>
      </c>
      <c r="B74" s="6" t="s">
        <v>52</v>
      </c>
      <c r="C74" s="6" t="s">
        <v>1158</v>
      </c>
      <c r="D74" s="6" t="s">
        <v>484</v>
      </c>
      <c r="E74" s="6">
        <v>302</v>
      </c>
      <c r="F74" s="6">
        <v>8</v>
      </c>
      <c r="G74" s="6">
        <v>1</v>
      </c>
      <c r="H74" s="6">
        <v>28</v>
      </c>
      <c r="I74" s="6">
        <v>32</v>
      </c>
      <c r="J74" s="6">
        <v>25600</v>
      </c>
      <c r="K74" s="6">
        <v>366.2109375</v>
      </c>
      <c r="L74" s="6">
        <v>8</v>
      </c>
      <c r="M74" s="6"/>
      <c r="N74" s="6"/>
      <c r="O74" s="6">
        <v>2</v>
      </c>
      <c r="P74" s="6" t="s">
        <v>119</v>
      </c>
      <c r="Q74" s="6" t="s">
        <v>119</v>
      </c>
      <c r="R74" s="6" t="s">
        <v>22</v>
      </c>
      <c r="S74" s="6" t="s">
        <v>734</v>
      </c>
      <c r="T74" s="6" t="s">
        <v>735</v>
      </c>
      <c r="U74" s="6" t="s">
        <v>736</v>
      </c>
      <c r="V74" s="6" t="b">
        <v>0</v>
      </c>
      <c r="W74" s="6" t="s">
        <v>1159</v>
      </c>
      <c r="X74" s="6" t="s">
        <v>1160</v>
      </c>
      <c r="Y74" s="6" t="s">
        <v>688</v>
      </c>
      <c r="Z74" s="6" t="s">
        <v>735</v>
      </c>
      <c r="AA74" s="6" t="b">
        <v>0</v>
      </c>
      <c r="AB74" s="6" t="b">
        <v>0</v>
      </c>
      <c r="AC74" s="6" t="b">
        <v>0</v>
      </c>
      <c r="AD74" s="6" t="s">
        <v>690</v>
      </c>
      <c r="AE74" s="6">
        <v>16</v>
      </c>
      <c r="AF74" s="6" t="s">
        <v>938</v>
      </c>
      <c r="AG74" s="6">
        <v>256</v>
      </c>
      <c r="AH74" s="6" t="s">
        <v>758</v>
      </c>
      <c r="AI74" s="6" t="s">
        <v>692</v>
      </c>
      <c r="AJ74" s="6" t="b">
        <v>0</v>
      </c>
      <c r="AK74" s="6" t="s">
        <v>45</v>
      </c>
      <c r="AL74" s="6" t="s">
        <v>54</v>
      </c>
      <c r="AM74" s="6" t="s">
        <v>695</v>
      </c>
      <c r="AN74" s="6" t="s">
        <v>688</v>
      </c>
      <c r="AO74" s="6" t="s">
        <v>1165</v>
      </c>
      <c r="AP74" s="6" t="s">
        <v>71</v>
      </c>
      <c r="AQ74" s="6" t="b">
        <v>1</v>
      </c>
      <c r="AR74" s="6" t="s">
        <v>140</v>
      </c>
      <c r="AS74" s="6" t="s">
        <v>1166</v>
      </c>
      <c r="AT74" s="6" t="s">
        <v>720</v>
      </c>
      <c r="AU74" s="6" t="s">
        <v>119</v>
      </c>
      <c r="AV74" s="6" t="s">
        <v>1164</v>
      </c>
      <c r="AW74" s="8" t="s">
        <v>119</v>
      </c>
      <c r="AX74" s="6">
        <v>0</v>
      </c>
    </row>
    <row r="75" spans="1:50" x14ac:dyDescent="0.35">
      <c r="A75" s="6" t="s">
        <v>40</v>
      </c>
      <c r="B75" s="6" t="s">
        <v>52</v>
      </c>
      <c r="C75" s="6" t="s">
        <v>1167</v>
      </c>
      <c r="D75" s="6" t="s">
        <v>488</v>
      </c>
      <c r="E75" s="6">
        <v>302</v>
      </c>
      <c r="F75" s="6">
        <v>16</v>
      </c>
      <c r="G75" s="6">
        <v>1</v>
      </c>
      <c r="H75" s="6">
        <v>56</v>
      </c>
      <c r="I75" s="6">
        <v>64</v>
      </c>
      <c r="J75" s="6">
        <v>51200</v>
      </c>
      <c r="K75" s="6">
        <v>732.421875</v>
      </c>
      <c r="L75" s="6">
        <v>8</v>
      </c>
      <c r="M75" s="6"/>
      <c r="N75" s="6"/>
      <c r="O75" s="6">
        <v>2</v>
      </c>
      <c r="P75" s="6" t="s">
        <v>119</v>
      </c>
      <c r="Q75" s="6" t="s">
        <v>119</v>
      </c>
      <c r="R75" s="6" t="s">
        <v>22</v>
      </c>
      <c r="S75" s="6" t="s">
        <v>734</v>
      </c>
      <c r="T75" s="6" t="s">
        <v>735</v>
      </c>
      <c r="U75" s="6" t="s">
        <v>736</v>
      </c>
      <c r="V75" s="6" t="b">
        <v>0</v>
      </c>
      <c r="W75" s="6" t="s">
        <v>1159</v>
      </c>
      <c r="X75" s="6" t="s">
        <v>1160</v>
      </c>
      <c r="Y75" s="6" t="s">
        <v>688</v>
      </c>
      <c r="Z75" s="6" t="s">
        <v>735</v>
      </c>
      <c r="AA75" s="6" t="b">
        <v>0</v>
      </c>
      <c r="AB75" s="6" t="b">
        <v>0</v>
      </c>
      <c r="AC75" s="6" t="b">
        <v>0</v>
      </c>
      <c r="AD75" s="6" t="s">
        <v>690</v>
      </c>
      <c r="AE75" s="6">
        <v>16</v>
      </c>
      <c r="AF75" s="6" t="s">
        <v>938</v>
      </c>
      <c r="AG75" s="6">
        <v>256</v>
      </c>
      <c r="AH75" s="6" t="s">
        <v>758</v>
      </c>
      <c r="AI75" s="6" t="s">
        <v>692</v>
      </c>
      <c r="AJ75" s="6" t="b">
        <v>0</v>
      </c>
      <c r="AK75" s="6" t="s">
        <v>45</v>
      </c>
      <c r="AL75" s="6" t="s">
        <v>55</v>
      </c>
      <c r="AM75" s="6" t="s">
        <v>695</v>
      </c>
      <c r="AN75" s="6" t="s">
        <v>688</v>
      </c>
      <c r="AO75" s="6" t="s">
        <v>1168</v>
      </c>
      <c r="AP75" s="6" t="s">
        <v>71</v>
      </c>
      <c r="AQ75" s="6" t="b">
        <v>1</v>
      </c>
      <c r="AR75" s="6" t="s">
        <v>140</v>
      </c>
      <c r="AS75" s="6" t="s">
        <v>1169</v>
      </c>
      <c r="AT75" s="6" t="s">
        <v>720</v>
      </c>
      <c r="AU75" s="6" t="s">
        <v>1170</v>
      </c>
      <c r="AV75" s="6" t="s">
        <v>1171</v>
      </c>
      <c r="AW75" s="8" t="s">
        <v>119</v>
      </c>
      <c r="AX75" s="6">
        <v>1</v>
      </c>
    </row>
    <row r="76" spans="1:50" x14ac:dyDescent="0.35">
      <c r="A76" s="6" t="s">
        <v>40</v>
      </c>
      <c r="B76" s="6" t="s">
        <v>52</v>
      </c>
      <c r="C76" s="6" t="s">
        <v>1167</v>
      </c>
      <c r="D76" s="6" t="s">
        <v>488</v>
      </c>
      <c r="E76" s="6">
        <v>302</v>
      </c>
      <c r="F76" s="6">
        <v>16</v>
      </c>
      <c r="G76" s="6">
        <v>1</v>
      </c>
      <c r="H76" s="6">
        <v>56</v>
      </c>
      <c r="I76" s="6">
        <v>64</v>
      </c>
      <c r="J76" s="6">
        <v>51200</v>
      </c>
      <c r="K76" s="6">
        <v>732.421875</v>
      </c>
      <c r="L76" s="6">
        <v>8</v>
      </c>
      <c r="M76" s="6"/>
      <c r="N76" s="6"/>
      <c r="O76" s="6">
        <v>2</v>
      </c>
      <c r="P76" s="6" t="s">
        <v>119</v>
      </c>
      <c r="Q76" s="6" t="s">
        <v>119</v>
      </c>
      <c r="R76" s="6" t="s">
        <v>22</v>
      </c>
      <c r="S76" s="6" t="s">
        <v>734</v>
      </c>
      <c r="T76" s="6" t="s">
        <v>735</v>
      </c>
      <c r="U76" s="6" t="s">
        <v>736</v>
      </c>
      <c r="V76" s="6" t="b">
        <v>0</v>
      </c>
      <c r="W76" s="6" t="s">
        <v>1159</v>
      </c>
      <c r="X76" s="6" t="s">
        <v>1160</v>
      </c>
      <c r="Y76" s="6" t="s">
        <v>688</v>
      </c>
      <c r="Z76" s="6" t="s">
        <v>735</v>
      </c>
      <c r="AA76" s="6" t="b">
        <v>0</v>
      </c>
      <c r="AB76" s="6" t="b">
        <v>0</v>
      </c>
      <c r="AC76" s="6" t="b">
        <v>0</v>
      </c>
      <c r="AD76" s="6" t="s">
        <v>690</v>
      </c>
      <c r="AE76" s="6">
        <v>16</v>
      </c>
      <c r="AF76" s="6" t="s">
        <v>938</v>
      </c>
      <c r="AG76" s="6">
        <v>256</v>
      </c>
      <c r="AH76" s="6" t="s">
        <v>758</v>
      </c>
      <c r="AI76" s="6" t="s">
        <v>692</v>
      </c>
      <c r="AJ76" s="6" t="b">
        <v>0</v>
      </c>
      <c r="AK76" s="6" t="s">
        <v>45</v>
      </c>
      <c r="AL76" s="6" t="s">
        <v>54</v>
      </c>
      <c r="AM76" s="6" t="s">
        <v>695</v>
      </c>
      <c r="AN76" s="6" t="s">
        <v>688</v>
      </c>
      <c r="AO76" s="6" t="s">
        <v>1172</v>
      </c>
      <c r="AP76" s="6" t="s">
        <v>71</v>
      </c>
      <c r="AQ76" s="6" t="b">
        <v>1</v>
      </c>
      <c r="AR76" s="6" t="s">
        <v>140</v>
      </c>
      <c r="AS76" s="6" t="s">
        <v>1173</v>
      </c>
      <c r="AT76" s="6" t="s">
        <v>720</v>
      </c>
      <c r="AU76" s="6" t="s">
        <v>119</v>
      </c>
      <c r="AV76" s="6" t="s">
        <v>1171</v>
      </c>
      <c r="AW76" s="8" t="s">
        <v>119</v>
      </c>
      <c r="AX76" s="6">
        <v>0</v>
      </c>
    </row>
    <row r="77" spans="1:50" x14ac:dyDescent="0.35">
      <c r="A77" s="6" t="s">
        <v>40</v>
      </c>
      <c r="B77" s="6" t="s">
        <v>52</v>
      </c>
      <c r="C77" s="6" t="s">
        <v>1174</v>
      </c>
      <c r="D77" s="6" t="s">
        <v>484</v>
      </c>
      <c r="E77" s="6">
        <v>302</v>
      </c>
      <c r="F77" s="6">
        <v>8</v>
      </c>
      <c r="G77" s="6">
        <v>1</v>
      </c>
      <c r="H77" s="6">
        <v>28</v>
      </c>
      <c r="I77" s="6">
        <v>32</v>
      </c>
      <c r="J77" s="6">
        <v>25600</v>
      </c>
      <c r="K77" s="6">
        <v>366.2109375</v>
      </c>
      <c r="L77" s="6">
        <v>8</v>
      </c>
      <c r="M77" s="6"/>
      <c r="N77" s="6"/>
      <c r="O77" s="6">
        <v>2</v>
      </c>
      <c r="P77" s="6" t="s">
        <v>119</v>
      </c>
      <c r="Q77" s="6" t="s">
        <v>119</v>
      </c>
      <c r="R77" s="6" t="s">
        <v>22</v>
      </c>
      <c r="S77" s="6" t="s">
        <v>734</v>
      </c>
      <c r="T77" s="6" t="s">
        <v>735</v>
      </c>
      <c r="U77" s="6" t="s">
        <v>736</v>
      </c>
      <c r="V77" s="6" t="b">
        <v>0</v>
      </c>
      <c r="W77" s="6" t="s">
        <v>1159</v>
      </c>
      <c r="X77" s="6" t="s">
        <v>1160</v>
      </c>
      <c r="Y77" s="6" t="s">
        <v>688</v>
      </c>
      <c r="Z77" s="6" t="s">
        <v>735</v>
      </c>
      <c r="AA77" s="6" t="b">
        <v>0</v>
      </c>
      <c r="AB77" s="6" t="b">
        <v>0</v>
      </c>
      <c r="AC77" s="6" t="b">
        <v>0</v>
      </c>
      <c r="AD77" s="6" t="s">
        <v>690</v>
      </c>
      <c r="AE77" s="6">
        <v>16</v>
      </c>
      <c r="AF77" s="6" t="s">
        <v>938</v>
      </c>
      <c r="AG77" s="6">
        <v>256</v>
      </c>
      <c r="AH77" s="6" t="s">
        <v>758</v>
      </c>
      <c r="AI77" s="6" t="s">
        <v>692</v>
      </c>
      <c r="AJ77" s="6" t="b">
        <v>0</v>
      </c>
      <c r="AK77" s="6" t="s">
        <v>45</v>
      </c>
      <c r="AL77" s="6" t="s">
        <v>55</v>
      </c>
      <c r="AM77" s="6" t="s">
        <v>695</v>
      </c>
      <c r="AN77" s="6" t="s">
        <v>688</v>
      </c>
      <c r="AO77" s="6" t="s">
        <v>1175</v>
      </c>
      <c r="AP77" s="6" t="s">
        <v>71</v>
      </c>
      <c r="AQ77" s="6" t="b">
        <v>1</v>
      </c>
      <c r="AR77" s="6" t="s">
        <v>140</v>
      </c>
      <c r="AS77" s="6" t="s">
        <v>1176</v>
      </c>
      <c r="AT77" s="6" t="s">
        <v>720</v>
      </c>
      <c r="AU77" s="6" t="s">
        <v>1177</v>
      </c>
      <c r="AV77" s="6" t="s">
        <v>1164</v>
      </c>
      <c r="AW77" s="8" t="s">
        <v>119</v>
      </c>
      <c r="AX77" s="6">
        <v>1</v>
      </c>
    </row>
    <row r="78" spans="1:50" x14ac:dyDescent="0.35">
      <c r="A78" s="6" t="s">
        <v>40</v>
      </c>
      <c r="B78" s="6" t="s">
        <v>52</v>
      </c>
      <c r="C78" s="6" t="s">
        <v>1174</v>
      </c>
      <c r="D78" s="6" t="s">
        <v>484</v>
      </c>
      <c r="E78" s="6">
        <v>302</v>
      </c>
      <c r="F78" s="6">
        <v>8</v>
      </c>
      <c r="G78" s="6">
        <v>1</v>
      </c>
      <c r="H78" s="6">
        <v>28</v>
      </c>
      <c r="I78" s="6">
        <v>32</v>
      </c>
      <c r="J78" s="6">
        <v>25600</v>
      </c>
      <c r="K78" s="6">
        <v>366.2109375</v>
      </c>
      <c r="L78" s="6">
        <v>8</v>
      </c>
      <c r="M78" s="6"/>
      <c r="N78" s="6"/>
      <c r="O78" s="6">
        <v>2</v>
      </c>
      <c r="P78" s="6" t="s">
        <v>119</v>
      </c>
      <c r="Q78" s="6" t="s">
        <v>119</v>
      </c>
      <c r="R78" s="6" t="s">
        <v>22</v>
      </c>
      <c r="S78" s="6" t="s">
        <v>734</v>
      </c>
      <c r="T78" s="6" t="s">
        <v>735</v>
      </c>
      <c r="U78" s="6" t="s">
        <v>736</v>
      </c>
      <c r="V78" s="6" t="b">
        <v>0</v>
      </c>
      <c r="W78" s="6" t="s">
        <v>1159</v>
      </c>
      <c r="X78" s="6" t="s">
        <v>1160</v>
      </c>
      <c r="Y78" s="6" t="s">
        <v>688</v>
      </c>
      <c r="Z78" s="6" t="s">
        <v>735</v>
      </c>
      <c r="AA78" s="6" t="b">
        <v>0</v>
      </c>
      <c r="AB78" s="6" t="b">
        <v>0</v>
      </c>
      <c r="AC78" s="6" t="b">
        <v>0</v>
      </c>
      <c r="AD78" s="6" t="s">
        <v>690</v>
      </c>
      <c r="AE78" s="6">
        <v>16</v>
      </c>
      <c r="AF78" s="6" t="s">
        <v>938</v>
      </c>
      <c r="AG78" s="6">
        <v>256</v>
      </c>
      <c r="AH78" s="6" t="s">
        <v>758</v>
      </c>
      <c r="AI78" s="6" t="s">
        <v>692</v>
      </c>
      <c r="AJ78" s="6" t="b">
        <v>0</v>
      </c>
      <c r="AK78" s="6" t="s">
        <v>45</v>
      </c>
      <c r="AL78" s="6" t="s">
        <v>54</v>
      </c>
      <c r="AM78" s="6" t="s">
        <v>695</v>
      </c>
      <c r="AN78" s="6" t="s">
        <v>688</v>
      </c>
      <c r="AO78" s="6" t="s">
        <v>1178</v>
      </c>
      <c r="AP78" s="6" t="s">
        <v>71</v>
      </c>
      <c r="AQ78" s="6" t="b">
        <v>1</v>
      </c>
      <c r="AR78" s="6" t="s">
        <v>140</v>
      </c>
      <c r="AS78" s="6" t="s">
        <v>1179</v>
      </c>
      <c r="AT78" s="6" t="s">
        <v>720</v>
      </c>
      <c r="AU78" s="6" t="s">
        <v>119</v>
      </c>
      <c r="AV78" s="6" t="s">
        <v>1164</v>
      </c>
      <c r="AW78" s="8" t="s">
        <v>119</v>
      </c>
      <c r="AX78" s="6">
        <v>0</v>
      </c>
    </row>
    <row r="79" spans="1:50" x14ac:dyDescent="0.35">
      <c r="A79" s="6" t="s">
        <v>40</v>
      </c>
      <c r="B79" s="6" t="s">
        <v>52</v>
      </c>
      <c r="C79" s="6" t="s">
        <v>1180</v>
      </c>
      <c r="D79" s="6" t="s">
        <v>484</v>
      </c>
      <c r="E79" s="6">
        <v>302</v>
      </c>
      <c r="F79" s="6">
        <v>8</v>
      </c>
      <c r="G79" s="6">
        <v>1</v>
      </c>
      <c r="H79" s="6">
        <v>28</v>
      </c>
      <c r="I79" s="6">
        <v>32</v>
      </c>
      <c r="J79" s="6">
        <v>25600</v>
      </c>
      <c r="K79" s="6">
        <v>366.2109375</v>
      </c>
      <c r="L79" s="6">
        <v>8</v>
      </c>
      <c r="M79" s="6"/>
      <c r="N79" s="6"/>
      <c r="O79" s="6">
        <v>2</v>
      </c>
      <c r="P79" s="6" t="s">
        <v>119</v>
      </c>
      <c r="Q79" s="6" t="s">
        <v>119</v>
      </c>
      <c r="R79" s="6" t="s">
        <v>22</v>
      </c>
      <c r="S79" s="6" t="s">
        <v>734</v>
      </c>
      <c r="T79" s="6" t="s">
        <v>735</v>
      </c>
      <c r="U79" s="6" t="s">
        <v>736</v>
      </c>
      <c r="V79" s="6" t="b">
        <v>0</v>
      </c>
      <c r="W79" s="6" t="s">
        <v>1159</v>
      </c>
      <c r="X79" s="6" t="s">
        <v>1160</v>
      </c>
      <c r="Y79" s="6" t="s">
        <v>688</v>
      </c>
      <c r="Z79" s="6" t="s">
        <v>735</v>
      </c>
      <c r="AA79" s="6" t="b">
        <v>0</v>
      </c>
      <c r="AB79" s="6" t="b">
        <v>0</v>
      </c>
      <c r="AC79" s="6" t="b">
        <v>0</v>
      </c>
      <c r="AD79" s="6" t="s">
        <v>690</v>
      </c>
      <c r="AE79" s="6">
        <v>16</v>
      </c>
      <c r="AF79" s="6" t="s">
        <v>938</v>
      </c>
      <c r="AG79" s="6">
        <v>256</v>
      </c>
      <c r="AH79" s="6" t="s">
        <v>758</v>
      </c>
      <c r="AI79" s="6" t="s">
        <v>692</v>
      </c>
      <c r="AJ79" s="6" t="b">
        <v>0</v>
      </c>
      <c r="AK79" s="6" t="s">
        <v>45</v>
      </c>
      <c r="AL79" s="6" t="s">
        <v>55</v>
      </c>
      <c r="AM79" s="6" t="s">
        <v>695</v>
      </c>
      <c r="AN79" s="6" t="s">
        <v>688</v>
      </c>
      <c r="AO79" s="6" t="s">
        <v>1181</v>
      </c>
      <c r="AP79" s="6" t="s">
        <v>71</v>
      </c>
      <c r="AQ79" s="6" t="b">
        <v>1</v>
      </c>
      <c r="AR79" s="6" t="s">
        <v>140</v>
      </c>
      <c r="AS79" s="6" t="s">
        <v>1182</v>
      </c>
      <c r="AT79" s="6" t="s">
        <v>720</v>
      </c>
      <c r="AU79" s="6" t="s">
        <v>1183</v>
      </c>
      <c r="AV79" s="6" t="s">
        <v>1184</v>
      </c>
      <c r="AW79" s="8" t="s">
        <v>119</v>
      </c>
      <c r="AX79" s="6">
        <v>1</v>
      </c>
    </row>
    <row r="80" spans="1:50" x14ac:dyDescent="0.35">
      <c r="A80" s="6" t="s">
        <v>40</v>
      </c>
      <c r="B80" s="6" t="s">
        <v>52</v>
      </c>
      <c r="C80" s="6" t="s">
        <v>1180</v>
      </c>
      <c r="D80" s="6" t="s">
        <v>484</v>
      </c>
      <c r="E80" s="6">
        <v>302</v>
      </c>
      <c r="F80" s="6">
        <v>8</v>
      </c>
      <c r="G80" s="6">
        <v>1</v>
      </c>
      <c r="H80" s="6">
        <v>28</v>
      </c>
      <c r="I80" s="6">
        <v>32</v>
      </c>
      <c r="J80" s="6">
        <v>25600</v>
      </c>
      <c r="K80" s="6">
        <v>366.2109375</v>
      </c>
      <c r="L80" s="6">
        <v>8</v>
      </c>
      <c r="M80" s="6"/>
      <c r="N80" s="6"/>
      <c r="O80" s="6">
        <v>2</v>
      </c>
      <c r="P80" s="6" t="s">
        <v>119</v>
      </c>
      <c r="Q80" s="6" t="s">
        <v>119</v>
      </c>
      <c r="R80" s="6" t="s">
        <v>22</v>
      </c>
      <c r="S80" s="6" t="s">
        <v>734</v>
      </c>
      <c r="T80" s="6" t="s">
        <v>735</v>
      </c>
      <c r="U80" s="6" t="s">
        <v>736</v>
      </c>
      <c r="V80" s="6" t="b">
        <v>0</v>
      </c>
      <c r="W80" s="6" t="s">
        <v>1159</v>
      </c>
      <c r="X80" s="6" t="s">
        <v>1160</v>
      </c>
      <c r="Y80" s="6" t="s">
        <v>688</v>
      </c>
      <c r="Z80" s="6" t="s">
        <v>735</v>
      </c>
      <c r="AA80" s="6" t="b">
        <v>0</v>
      </c>
      <c r="AB80" s="6" t="b">
        <v>0</v>
      </c>
      <c r="AC80" s="6" t="b">
        <v>0</v>
      </c>
      <c r="AD80" s="6" t="s">
        <v>690</v>
      </c>
      <c r="AE80" s="6">
        <v>16</v>
      </c>
      <c r="AF80" s="6" t="s">
        <v>938</v>
      </c>
      <c r="AG80" s="6">
        <v>256</v>
      </c>
      <c r="AH80" s="6" t="s">
        <v>758</v>
      </c>
      <c r="AI80" s="6" t="s">
        <v>692</v>
      </c>
      <c r="AJ80" s="6" t="b">
        <v>0</v>
      </c>
      <c r="AK80" s="6" t="s">
        <v>45</v>
      </c>
      <c r="AL80" s="6" t="s">
        <v>54</v>
      </c>
      <c r="AM80" s="6" t="s">
        <v>695</v>
      </c>
      <c r="AN80" s="6" t="s">
        <v>688</v>
      </c>
      <c r="AO80" s="6" t="s">
        <v>1185</v>
      </c>
      <c r="AP80" s="6" t="s">
        <v>71</v>
      </c>
      <c r="AQ80" s="6" t="b">
        <v>1</v>
      </c>
      <c r="AR80" s="6" t="s">
        <v>140</v>
      </c>
      <c r="AS80" s="6" t="s">
        <v>1186</v>
      </c>
      <c r="AT80" s="6" t="s">
        <v>720</v>
      </c>
      <c r="AU80" s="6" t="s">
        <v>119</v>
      </c>
      <c r="AV80" s="6" t="s">
        <v>1184</v>
      </c>
      <c r="AW80" s="8" t="s">
        <v>119</v>
      </c>
      <c r="AX80" s="6">
        <v>0</v>
      </c>
    </row>
    <row r="81" spans="1:50" ht="43.5" x14ac:dyDescent="0.35">
      <c r="A81" s="6" t="s">
        <v>40</v>
      </c>
      <c r="B81" s="6" t="s">
        <v>1187</v>
      </c>
      <c r="C81" s="6" t="s">
        <v>1188</v>
      </c>
      <c r="D81" s="6" t="s">
        <v>479</v>
      </c>
      <c r="E81" s="6">
        <v>304</v>
      </c>
      <c r="F81" s="6">
        <v>8</v>
      </c>
      <c r="G81" s="6">
        <v>2</v>
      </c>
      <c r="H81" s="6">
        <v>16</v>
      </c>
      <c r="I81" s="6">
        <v>16</v>
      </c>
      <c r="J81" s="6">
        <v>12800</v>
      </c>
      <c r="K81" s="6">
        <v>276.5654296875</v>
      </c>
      <c r="L81" s="6">
        <v>4</v>
      </c>
      <c r="M81" s="6"/>
      <c r="N81" s="6"/>
      <c r="O81" s="6" t="s">
        <v>119</v>
      </c>
      <c r="P81" s="6" t="s">
        <v>682</v>
      </c>
      <c r="Q81" s="6" t="s">
        <v>683</v>
      </c>
      <c r="R81" s="6" t="s">
        <v>22</v>
      </c>
      <c r="S81" s="6" t="s">
        <v>633</v>
      </c>
      <c r="T81" s="6" t="s">
        <v>704</v>
      </c>
      <c r="U81" s="6" t="s">
        <v>1189</v>
      </c>
      <c r="V81" s="6" t="b">
        <v>1</v>
      </c>
      <c r="W81" s="6" t="s">
        <v>686</v>
      </c>
      <c r="X81" s="6" t="s">
        <v>1190</v>
      </c>
      <c r="Y81" s="6" t="s">
        <v>688</v>
      </c>
      <c r="Z81" s="6" t="s">
        <v>739</v>
      </c>
      <c r="AA81" s="6" t="b">
        <v>0</v>
      </c>
      <c r="AB81" s="6" t="b">
        <v>0</v>
      </c>
      <c r="AC81" s="6" t="b">
        <v>1</v>
      </c>
      <c r="AD81" s="6" t="s">
        <v>638</v>
      </c>
      <c r="AE81" s="6">
        <v>16</v>
      </c>
      <c r="AF81" s="6" t="s">
        <v>938</v>
      </c>
      <c r="AG81" s="6">
        <v>32</v>
      </c>
      <c r="AH81" s="6" t="s">
        <v>758</v>
      </c>
      <c r="AI81" s="6" t="s">
        <v>692</v>
      </c>
      <c r="AJ81" s="6" t="b">
        <v>0</v>
      </c>
      <c r="AK81" s="6" t="s">
        <v>45</v>
      </c>
      <c r="AL81" s="6" t="s">
        <v>1191</v>
      </c>
      <c r="AM81" s="6" t="s">
        <v>695</v>
      </c>
      <c r="AN81" s="6" t="s">
        <v>688</v>
      </c>
      <c r="AO81" s="6" t="s">
        <v>1192</v>
      </c>
      <c r="AP81" s="6" t="s">
        <v>71</v>
      </c>
      <c r="AQ81" s="6" t="b">
        <v>1</v>
      </c>
      <c r="AR81" s="6" t="s">
        <v>140</v>
      </c>
      <c r="AS81" s="6" t="s">
        <v>1193</v>
      </c>
      <c r="AT81" s="6" t="s">
        <v>699</v>
      </c>
      <c r="AU81" s="6" t="s">
        <v>119</v>
      </c>
      <c r="AV81" s="6" t="s">
        <v>1194</v>
      </c>
      <c r="AW81" s="8" t="s">
        <v>1195</v>
      </c>
      <c r="AX81" s="6">
        <v>1</v>
      </c>
    </row>
    <row r="82" spans="1:50" x14ac:dyDescent="0.35">
      <c r="A82" s="6" t="s">
        <v>40</v>
      </c>
      <c r="B82" s="6" t="s">
        <v>1187</v>
      </c>
      <c r="C82" s="6" t="s">
        <v>1196</v>
      </c>
      <c r="D82" s="6" t="s">
        <v>470</v>
      </c>
      <c r="E82" s="6">
        <v>324</v>
      </c>
      <c r="F82" s="6">
        <v>4</v>
      </c>
      <c r="G82" s="6">
        <v>1</v>
      </c>
      <c r="H82" s="6">
        <v>16</v>
      </c>
      <c r="I82" s="6">
        <v>8</v>
      </c>
      <c r="J82" s="6">
        <v>2880</v>
      </c>
      <c r="K82" s="6">
        <v>33.37890625</v>
      </c>
      <c r="L82" s="6">
        <v>4</v>
      </c>
      <c r="M82" s="6"/>
      <c r="N82" s="6"/>
      <c r="O82" s="6" t="s">
        <v>119</v>
      </c>
      <c r="P82" s="6" t="s">
        <v>703</v>
      </c>
      <c r="Q82" s="6" t="s">
        <v>683</v>
      </c>
      <c r="R82" s="6" t="s">
        <v>22</v>
      </c>
      <c r="S82" s="6" t="s">
        <v>734</v>
      </c>
      <c r="T82" s="6" t="s">
        <v>735</v>
      </c>
      <c r="U82" s="6" t="s">
        <v>736</v>
      </c>
      <c r="V82" s="6" t="b">
        <v>0</v>
      </c>
      <c r="W82" s="6" t="s">
        <v>755</v>
      </c>
      <c r="X82" s="6" t="s">
        <v>976</v>
      </c>
      <c r="Y82" s="6" t="s">
        <v>688</v>
      </c>
      <c r="Z82" s="6" t="s">
        <v>739</v>
      </c>
      <c r="AA82" s="6" t="b">
        <v>0</v>
      </c>
      <c r="AB82" s="6" t="b">
        <v>0</v>
      </c>
      <c r="AC82" s="6" t="b">
        <v>0</v>
      </c>
      <c r="AD82" s="6" t="s">
        <v>634</v>
      </c>
      <c r="AE82" s="6">
        <v>16</v>
      </c>
      <c r="AF82" s="6" t="s">
        <v>688</v>
      </c>
      <c r="AG82" s="6">
        <v>0</v>
      </c>
      <c r="AH82" s="6" t="s">
        <v>691</v>
      </c>
      <c r="AI82" s="6" t="s">
        <v>692</v>
      </c>
      <c r="AJ82" s="6" t="b">
        <v>0</v>
      </c>
      <c r="AK82" s="6" t="s">
        <v>45</v>
      </c>
      <c r="AL82" s="6" t="s">
        <v>1191</v>
      </c>
      <c r="AM82" s="6" t="s">
        <v>695</v>
      </c>
      <c r="AN82" s="6" t="s">
        <v>688</v>
      </c>
      <c r="AO82" s="6" t="s">
        <v>1197</v>
      </c>
      <c r="AP82" s="6" t="s">
        <v>71</v>
      </c>
      <c r="AQ82" s="6" t="b">
        <v>1</v>
      </c>
      <c r="AR82" s="6" t="s">
        <v>140</v>
      </c>
      <c r="AS82" s="6" t="s">
        <v>1198</v>
      </c>
      <c r="AT82" s="6" t="s">
        <v>720</v>
      </c>
      <c r="AU82" s="6" t="s">
        <v>119</v>
      </c>
      <c r="AV82" s="6" t="s">
        <v>1199</v>
      </c>
      <c r="AW82" s="8" t="s">
        <v>701</v>
      </c>
      <c r="AX82" s="6">
        <v>1</v>
      </c>
    </row>
    <row r="83" spans="1:50" x14ac:dyDescent="0.35">
      <c r="A83" s="6" t="s">
        <v>40</v>
      </c>
      <c r="B83" s="6" t="s">
        <v>1187</v>
      </c>
      <c r="C83" s="6" t="s">
        <v>1200</v>
      </c>
      <c r="D83" s="6" t="s">
        <v>470</v>
      </c>
      <c r="E83" s="6">
        <v>324</v>
      </c>
      <c r="F83" s="6">
        <v>4</v>
      </c>
      <c r="G83" s="6">
        <v>1</v>
      </c>
      <c r="H83" s="6">
        <v>16</v>
      </c>
      <c r="I83" s="6">
        <v>8</v>
      </c>
      <c r="J83" s="6">
        <v>2880</v>
      </c>
      <c r="K83" s="6">
        <v>33.37890625</v>
      </c>
      <c r="L83" s="6">
        <v>4</v>
      </c>
      <c r="M83" s="6"/>
      <c r="N83" s="6"/>
      <c r="O83" s="6" t="s">
        <v>119</v>
      </c>
      <c r="P83" s="6" t="s">
        <v>703</v>
      </c>
      <c r="Q83" s="6" t="s">
        <v>683</v>
      </c>
      <c r="R83" s="6" t="s">
        <v>22</v>
      </c>
      <c r="S83" s="6" t="s">
        <v>734</v>
      </c>
      <c r="T83" s="6" t="s">
        <v>735</v>
      </c>
      <c r="U83" s="6" t="s">
        <v>736</v>
      </c>
      <c r="V83" s="6" t="b">
        <v>0</v>
      </c>
      <c r="W83" s="6" t="s">
        <v>755</v>
      </c>
      <c r="X83" s="6" t="s">
        <v>976</v>
      </c>
      <c r="Y83" s="6" t="s">
        <v>688</v>
      </c>
      <c r="Z83" s="6" t="s">
        <v>739</v>
      </c>
      <c r="AA83" s="6" t="b">
        <v>0</v>
      </c>
      <c r="AB83" s="6" t="b">
        <v>0</v>
      </c>
      <c r="AC83" s="6" t="b">
        <v>0</v>
      </c>
      <c r="AD83" s="6" t="s">
        <v>634</v>
      </c>
      <c r="AE83" s="6">
        <v>16</v>
      </c>
      <c r="AF83" s="6" t="s">
        <v>688</v>
      </c>
      <c r="AG83" s="6">
        <v>0</v>
      </c>
      <c r="AH83" s="6" t="s">
        <v>691</v>
      </c>
      <c r="AI83" s="6" t="s">
        <v>692</v>
      </c>
      <c r="AJ83" s="6" t="b">
        <v>0</v>
      </c>
      <c r="AK83" s="6" t="s">
        <v>45</v>
      </c>
      <c r="AL83" s="6" t="s">
        <v>1191</v>
      </c>
      <c r="AM83" s="6" t="s">
        <v>695</v>
      </c>
      <c r="AN83" s="6" t="s">
        <v>688</v>
      </c>
      <c r="AO83" s="6" t="s">
        <v>1201</v>
      </c>
      <c r="AP83" s="6" t="s">
        <v>71</v>
      </c>
      <c r="AQ83" s="6" t="b">
        <v>1</v>
      </c>
      <c r="AR83" s="6" t="s">
        <v>140</v>
      </c>
      <c r="AS83" s="6" t="s">
        <v>1202</v>
      </c>
      <c r="AT83" s="6" t="s">
        <v>720</v>
      </c>
      <c r="AU83" s="6" t="s">
        <v>119</v>
      </c>
      <c r="AV83" s="6" t="s">
        <v>1203</v>
      </c>
      <c r="AW83" s="8" t="s">
        <v>701</v>
      </c>
      <c r="AX83" s="6">
        <v>1</v>
      </c>
    </row>
    <row r="84" spans="1:50" ht="29" x14ac:dyDescent="0.35">
      <c r="A84" s="6" t="s">
        <v>40</v>
      </c>
      <c r="B84" s="6" t="s">
        <v>1187</v>
      </c>
      <c r="C84" s="6" t="s">
        <v>1204</v>
      </c>
      <c r="D84" s="6" t="s">
        <v>470</v>
      </c>
      <c r="E84" s="6">
        <v>324</v>
      </c>
      <c r="F84" s="6">
        <v>4</v>
      </c>
      <c r="G84" s="6">
        <v>1</v>
      </c>
      <c r="H84" s="6">
        <v>16</v>
      </c>
      <c r="I84" s="6">
        <v>8</v>
      </c>
      <c r="J84" s="6">
        <v>2880</v>
      </c>
      <c r="K84" s="6">
        <v>33.37890625</v>
      </c>
      <c r="L84" s="6">
        <v>4</v>
      </c>
      <c r="M84" s="6"/>
      <c r="N84" s="6"/>
      <c r="O84" s="6" t="s">
        <v>119</v>
      </c>
      <c r="P84" s="6" t="s">
        <v>703</v>
      </c>
      <c r="Q84" s="6" t="s">
        <v>683</v>
      </c>
      <c r="R84" s="6" t="s">
        <v>22</v>
      </c>
      <c r="S84" s="6" t="s">
        <v>734</v>
      </c>
      <c r="T84" s="6" t="s">
        <v>735</v>
      </c>
      <c r="U84" s="6" t="s">
        <v>736</v>
      </c>
      <c r="V84" s="6" t="b">
        <v>0</v>
      </c>
      <c r="W84" s="6" t="s">
        <v>755</v>
      </c>
      <c r="X84" s="6" t="s">
        <v>976</v>
      </c>
      <c r="Y84" s="6" t="s">
        <v>688</v>
      </c>
      <c r="Z84" s="6" t="s">
        <v>739</v>
      </c>
      <c r="AA84" s="6" t="b">
        <v>0</v>
      </c>
      <c r="AB84" s="6" t="b">
        <v>0</v>
      </c>
      <c r="AC84" s="6" t="b">
        <v>0</v>
      </c>
      <c r="AD84" s="6" t="s">
        <v>634</v>
      </c>
      <c r="AE84" s="6">
        <v>16</v>
      </c>
      <c r="AF84" s="6" t="s">
        <v>688</v>
      </c>
      <c r="AG84" s="6">
        <v>0</v>
      </c>
      <c r="AH84" s="6" t="s">
        <v>691</v>
      </c>
      <c r="AI84" s="6" t="s">
        <v>692</v>
      </c>
      <c r="AJ84" s="6" t="b">
        <v>0</v>
      </c>
      <c r="AK84" s="6" t="s">
        <v>45</v>
      </c>
      <c r="AL84" s="6" t="s">
        <v>1191</v>
      </c>
      <c r="AM84" s="6" t="s">
        <v>695</v>
      </c>
      <c r="AN84" s="6" t="s">
        <v>688</v>
      </c>
      <c r="AO84" s="6" t="s">
        <v>1205</v>
      </c>
      <c r="AP84" s="6" t="s">
        <v>71</v>
      </c>
      <c r="AQ84" s="6" t="b">
        <v>1</v>
      </c>
      <c r="AR84" s="6" t="s">
        <v>140</v>
      </c>
      <c r="AS84" s="6" t="s">
        <v>1206</v>
      </c>
      <c r="AT84" s="6" t="s">
        <v>720</v>
      </c>
      <c r="AU84" s="6" t="s">
        <v>119</v>
      </c>
      <c r="AV84" s="6" t="s">
        <v>1207</v>
      </c>
      <c r="AW84" s="8" t="s">
        <v>1208</v>
      </c>
      <c r="AX84" s="6">
        <v>1</v>
      </c>
    </row>
    <row r="85" spans="1:50" ht="29" x14ac:dyDescent="0.35">
      <c r="A85" s="6" t="s">
        <v>40</v>
      </c>
      <c r="B85" s="6" t="s">
        <v>1187</v>
      </c>
      <c r="C85" s="6" t="s">
        <v>1209</v>
      </c>
      <c r="D85" s="6" t="s">
        <v>470</v>
      </c>
      <c r="E85" s="6">
        <v>324</v>
      </c>
      <c r="F85" s="6">
        <v>4</v>
      </c>
      <c r="G85" s="6">
        <v>1</v>
      </c>
      <c r="H85" s="6">
        <v>16</v>
      </c>
      <c r="I85" s="6">
        <v>8</v>
      </c>
      <c r="J85" s="6">
        <v>2880</v>
      </c>
      <c r="K85" s="6">
        <v>33.37890625</v>
      </c>
      <c r="L85" s="6">
        <v>4</v>
      </c>
      <c r="M85" s="6"/>
      <c r="N85" s="6"/>
      <c r="O85" s="6" t="s">
        <v>119</v>
      </c>
      <c r="P85" s="6" t="s">
        <v>703</v>
      </c>
      <c r="Q85" s="6" t="s">
        <v>683</v>
      </c>
      <c r="R85" s="6" t="s">
        <v>22</v>
      </c>
      <c r="S85" s="6" t="s">
        <v>734</v>
      </c>
      <c r="T85" s="6" t="s">
        <v>735</v>
      </c>
      <c r="U85" s="6" t="s">
        <v>736</v>
      </c>
      <c r="V85" s="6" t="b">
        <v>0</v>
      </c>
      <c r="W85" s="6" t="s">
        <v>755</v>
      </c>
      <c r="X85" s="6" t="s">
        <v>976</v>
      </c>
      <c r="Y85" s="6" t="s">
        <v>688</v>
      </c>
      <c r="Z85" s="6" t="s">
        <v>739</v>
      </c>
      <c r="AA85" s="6" t="b">
        <v>0</v>
      </c>
      <c r="AB85" s="6" t="b">
        <v>0</v>
      </c>
      <c r="AC85" s="6" t="b">
        <v>0</v>
      </c>
      <c r="AD85" s="6" t="s">
        <v>634</v>
      </c>
      <c r="AE85" s="6">
        <v>16</v>
      </c>
      <c r="AF85" s="6" t="s">
        <v>688</v>
      </c>
      <c r="AG85" s="6">
        <v>0</v>
      </c>
      <c r="AH85" s="6" t="s">
        <v>691</v>
      </c>
      <c r="AI85" s="6" t="s">
        <v>692</v>
      </c>
      <c r="AJ85" s="6" t="b">
        <v>0</v>
      </c>
      <c r="AK85" s="6" t="s">
        <v>45</v>
      </c>
      <c r="AL85" s="6" t="s">
        <v>1191</v>
      </c>
      <c r="AM85" s="6" t="s">
        <v>695</v>
      </c>
      <c r="AN85" s="6" t="s">
        <v>688</v>
      </c>
      <c r="AO85" s="6" t="s">
        <v>1210</v>
      </c>
      <c r="AP85" s="6" t="s">
        <v>71</v>
      </c>
      <c r="AQ85" s="6" t="b">
        <v>1</v>
      </c>
      <c r="AR85" s="6" t="s">
        <v>140</v>
      </c>
      <c r="AS85" s="6" t="s">
        <v>1211</v>
      </c>
      <c r="AT85" s="6" t="s">
        <v>720</v>
      </c>
      <c r="AU85" s="6" t="s">
        <v>119</v>
      </c>
      <c r="AV85" s="6" t="s">
        <v>1212</v>
      </c>
      <c r="AW85" s="8" t="s">
        <v>1213</v>
      </c>
      <c r="AX85" s="6">
        <v>1</v>
      </c>
    </row>
    <row r="86" spans="1:50" ht="29" x14ac:dyDescent="0.35">
      <c r="A86" s="6" t="s">
        <v>40</v>
      </c>
      <c r="B86" s="6" t="s">
        <v>1214</v>
      </c>
      <c r="C86" s="6" t="s">
        <v>1215</v>
      </c>
      <c r="D86" s="6" t="s">
        <v>1216</v>
      </c>
      <c r="E86" s="6">
        <v>600</v>
      </c>
      <c r="F86" s="6">
        <v>8</v>
      </c>
      <c r="G86" s="6">
        <v>2</v>
      </c>
      <c r="H86" s="6">
        <v>32</v>
      </c>
      <c r="I86" s="6">
        <v>16</v>
      </c>
      <c r="J86" s="6">
        <v>12800</v>
      </c>
      <c r="K86" s="6">
        <v>183.10546875</v>
      </c>
      <c r="L86" s="6">
        <v>4</v>
      </c>
      <c r="M86" s="6"/>
      <c r="N86" s="6"/>
      <c r="O86" s="6">
        <v>3</v>
      </c>
      <c r="P86" s="6" t="s">
        <v>703</v>
      </c>
      <c r="Q86" s="6" t="s">
        <v>683</v>
      </c>
      <c r="R86" s="6" t="s">
        <v>22</v>
      </c>
      <c r="S86" s="6" t="s">
        <v>633</v>
      </c>
      <c r="T86" s="6" t="s">
        <v>704</v>
      </c>
      <c r="U86" s="6" t="s">
        <v>713</v>
      </c>
      <c r="V86" s="6" t="b">
        <v>0</v>
      </c>
      <c r="W86" s="6"/>
      <c r="X86" s="6"/>
      <c r="Y86" s="6" t="s">
        <v>688</v>
      </c>
      <c r="Z86" s="6"/>
      <c r="AA86" s="6" t="b">
        <v>1</v>
      </c>
      <c r="AB86" s="6" t="b">
        <v>0</v>
      </c>
      <c r="AC86" s="6" t="b">
        <v>1</v>
      </c>
      <c r="AD86" s="6" t="s">
        <v>690</v>
      </c>
      <c r="AE86" s="6">
        <v>1000</v>
      </c>
      <c r="AF86" s="6" t="s">
        <v>638</v>
      </c>
      <c r="AG86" s="6">
        <v>1000</v>
      </c>
      <c r="AH86" s="6" t="s">
        <v>691</v>
      </c>
      <c r="AI86" s="6" t="s">
        <v>692</v>
      </c>
      <c r="AJ86" s="6" t="b">
        <v>0</v>
      </c>
      <c r="AK86" s="6" t="s">
        <v>45</v>
      </c>
      <c r="AL86" s="6" t="s">
        <v>1217</v>
      </c>
      <c r="AM86" s="6" t="s">
        <v>695</v>
      </c>
      <c r="AN86" s="6" t="s">
        <v>1218</v>
      </c>
      <c r="AO86" s="6" t="s">
        <v>1219</v>
      </c>
      <c r="AP86" s="6" t="s">
        <v>71</v>
      </c>
      <c r="AQ86" s="6" t="b">
        <v>1</v>
      </c>
      <c r="AR86" s="6" t="s">
        <v>140</v>
      </c>
      <c r="AS86" s="6" t="s">
        <v>1220</v>
      </c>
      <c r="AT86" s="6" t="s">
        <v>720</v>
      </c>
      <c r="AU86" s="6" t="s">
        <v>119</v>
      </c>
      <c r="AV86" s="6" t="s">
        <v>1221</v>
      </c>
      <c r="AW86" s="8" t="s">
        <v>1222</v>
      </c>
      <c r="AX86" s="6">
        <v>1</v>
      </c>
    </row>
    <row r="87" spans="1:50" ht="29" x14ac:dyDescent="0.35">
      <c r="A87" s="6" t="s">
        <v>40</v>
      </c>
      <c r="B87" s="6" t="s">
        <v>41</v>
      </c>
      <c r="C87" s="6" t="s">
        <v>1223</v>
      </c>
      <c r="D87" s="6" t="s">
        <v>476</v>
      </c>
      <c r="E87" s="6">
        <v>75</v>
      </c>
      <c r="F87" s="6">
        <v>2</v>
      </c>
      <c r="G87" s="6">
        <v>2</v>
      </c>
      <c r="H87" s="6">
        <v>8</v>
      </c>
      <c r="I87" s="6">
        <v>4</v>
      </c>
      <c r="J87" s="6">
        <v>3200</v>
      </c>
      <c r="K87" s="6">
        <v>45.7763671875</v>
      </c>
      <c r="L87" s="6">
        <v>2</v>
      </c>
      <c r="M87" s="6"/>
      <c r="N87" s="6"/>
      <c r="O87" s="6" t="s">
        <v>119</v>
      </c>
      <c r="P87" s="6" t="s">
        <v>682</v>
      </c>
      <c r="Q87" s="6" t="s">
        <v>683</v>
      </c>
      <c r="R87" s="6" t="s">
        <v>22</v>
      </c>
      <c r="S87" s="6" t="s">
        <v>633</v>
      </c>
      <c r="T87" s="6" t="s">
        <v>704</v>
      </c>
      <c r="U87" s="6" t="s">
        <v>724</v>
      </c>
      <c r="V87" s="6" t="b">
        <v>1</v>
      </c>
      <c r="W87" s="6" t="s">
        <v>686</v>
      </c>
      <c r="X87" s="6" t="s">
        <v>808</v>
      </c>
      <c r="Y87" s="6" t="s">
        <v>688</v>
      </c>
      <c r="Z87" s="6" t="s">
        <v>1224</v>
      </c>
      <c r="AA87" s="6" t="b">
        <v>0</v>
      </c>
      <c r="AB87" s="6" t="b">
        <v>0</v>
      </c>
      <c r="AC87" s="6" t="b">
        <v>1</v>
      </c>
      <c r="AD87" s="6" t="s">
        <v>634</v>
      </c>
      <c r="AE87" s="6">
        <v>1000</v>
      </c>
      <c r="AF87" s="6" t="s">
        <v>688</v>
      </c>
      <c r="AG87" s="6">
        <v>0</v>
      </c>
      <c r="AH87" s="6" t="s">
        <v>758</v>
      </c>
      <c r="AI87" s="6" t="s">
        <v>692</v>
      </c>
      <c r="AJ87" s="6" t="b">
        <v>0</v>
      </c>
      <c r="AK87" s="6" t="s">
        <v>45</v>
      </c>
      <c r="AL87" s="6" t="s">
        <v>1217</v>
      </c>
      <c r="AM87" s="6" t="s">
        <v>695</v>
      </c>
      <c r="AN87" s="6" t="s">
        <v>688</v>
      </c>
      <c r="AO87" s="6" t="s">
        <v>1225</v>
      </c>
      <c r="AP87" s="6" t="s">
        <v>71</v>
      </c>
      <c r="AQ87" s="6" t="b">
        <v>1</v>
      </c>
      <c r="AR87" s="6" t="s">
        <v>140</v>
      </c>
      <c r="AS87" s="6" t="s">
        <v>1226</v>
      </c>
      <c r="AT87" s="6" t="s">
        <v>699</v>
      </c>
      <c r="AU87" s="6" t="s">
        <v>119</v>
      </c>
      <c r="AV87" s="6" t="s">
        <v>1227</v>
      </c>
      <c r="AW87" s="8" t="s">
        <v>731</v>
      </c>
      <c r="AX87" s="6">
        <v>1</v>
      </c>
    </row>
    <row r="88" spans="1:50" ht="29" x14ac:dyDescent="0.35">
      <c r="A88" s="6" t="s">
        <v>40</v>
      </c>
      <c r="B88" s="6" t="s">
        <v>41</v>
      </c>
      <c r="C88" s="6" t="s">
        <v>1228</v>
      </c>
      <c r="D88" s="6" t="s">
        <v>476</v>
      </c>
      <c r="E88" s="6">
        <v>75</v>
      </c>
      <c r="F88" s="6">
        <v>2</v>
      </c>
      <c r="G88" s="6">
        <v>2</v>
      </c>
      <c r="H88" s="6">
        <v>8</v>
      </c>
      <c r="I88" s="6">
        <v>4</v>
      </c>
      <c r="J88" s="6">
        <v>3200</v>
      </c>
      <c r="K88" s="6">
        <v>45.7763671875</v>
      </c>
      <c r="L88" s="6">
        <v>2</v>
      </c>
      <c r="M88" s="6"/>
      <c r="N88" s="6"/>
      <c r="O88" s="6" t="s">
        <v>119</v>
      </c>
      <c r="P88" s="6" t="s">
        <v>682</v>
      </c>
      <c r="Q88" s="6" t="s">
        <v>683</v>
      </c>
      <c r="R88" s="6" t="s">
        <v>22</v>
      </c>
      <c r="S88" s="6" t="s">
        <v>633</v>
      </c>
      <c r="T88" s="6" t="s">
        <v>704</v>
      </c>
      <c r="U88" s="6" t="s">
        <v>1189</v>
      </c>
      <c r="V88" s="6" t="b">
        <v>1</v>
      </c>
      <c r="W88" s="6" t="s">
        <v>686</v>
      </c>
      <c r="X88" s="6" t="s">
        <v>808</v>
      </c>
      <c r="Y88" s="6" t="s">
        <v>688</v>
      </c>
      <c r="Z88" s="6" t="s">
        <v>1224</v>
      </c>
      <c r="AA88" s="6" t="b">
        <v>0</v>
      </c>
      <c r="AB88" s="6" t="b">
        <v>0</v>
      </c>
      <c r="AC88" s="6" t="b">
        <v>1</v>
      </c>
      <c r="AD88" s="6" t="s">
        <v>634</v>
      </c>
      <c r="AE88" s="6">
        <v>1000</v>
      </c>
      <c r="AF88" s="6" t="s">
        <v>688</v>
      </c>
      <c r="AG88" s="6">
        <v>0</v>
      </c>
      <c r="AH88" s="6" t="s">
        <v>758</v>
      </c>
      <c r="AI88" s="6" t="s">
        <v>692</v>
      </c>
      <c r="AJ88" s="6" t="b">
        <v>0</v>
      </c>
      <c r="AK88" s="6" t="s">
        <v>45</v>
      </c>
      <c r="AL88" s="6" t="s">
        <v>1217</v>
      </c>
      <c r="AM88" s="6" t="s">
        <v>695</v>
      </c>
      <c r="AN88" s="6" t="s">
        <v>688</v>
      </c>
      <c r="AO88" s="6" t="s">
        <v>1229</v>
      </c>
      <c r="AP88" s="6" t="s">
        <v>71</v>
      </c>
      <c r="AQ88" s="6" t="b">
        <v>1</v>
      </c>
      <c r="AR88" s="6" t="s">
        <v>140</v>
      </c>
      <c r="AS88" s="6" t="s">
        <v>1230</v>
      </c>
      <c r="AT88" s="6" t="s">
        <v>699</v>
      </c>
      <c r="AU88" s="6" t="s">
        <v>119</v>
      </c>
      <c r="AV88" s="6" t="s">
        <v>1231</v>
      </c>
      <c r="AW88" s="8" t="s">
        <v>731</v>
      </c>
      <c r="AX88" s="6">
        <v>1</v>
      </c>
    </row>
    <row r="89" spans="1:50" x14ac:dyDescent="0.35">
      <c r="A89" s="6" t="s">
        <v>40</v>
      </c>
      <c r="B89" s="6" t="s">
        <v>1092</v>
      </c>
      <c r="C89" s="6" t="s">
        <v>1232</v>
      </c>
      <c r="D89" s="6" t="s">
        <v>458</v>
      </c>
      <c r="E89" s="6">
        <v>324</v>
      </c>
      <c r="F89" s="6">
        <v>2</v>
      </c>
      <c r="G89" s="6">
        <v>1</v>
      </c>
      <c r="H89" s="6">
        <v>8</v>
      </c>
      <c r="I89" s="6">
        <v>4</v>
      </c>
      <c r="J89" s="6">
        <v>1920</v>
      </c>
      <c r="K89" s="6">
        <v>21.4580078125</v>
      </c>
      <c r="L89" s="6">
        <v>3</v>
      </c>
      <c r="M89" s="6"/>
      <c r="N89" s="6"/>
      <c r="O89" s="6" t="s">
        <v>119</v>
      </c>
      <c r="P89" s="6" t="s">
        <v>703</v>
      </c>
      <c r="Q89" s="6" t="s">
        <v>683</v>
      </c>
      <c r="R89" s="6" t="s">
        <v>22</v>
      </c>
      <c r="S89" s="6" t="s">
        <v>734</v>
      </c>
      <c r="T89" s="6" t="s">
        <v>1233</v>
      </c>
      <c r="U89" s="6" t="s">
        <v>1234</v>
      </c>
      <c r="V89" s="6" t="b">
        <v>0</v>
      </c>
      <c r="W89" s="6" t="s">
        <v>832</v>
      </c>
      <c r="X89" s="6" t="s">
        <v>1235</v>
      </c>
      <c r="Y89" s="6" t="s">
        <v>688</v>
      </c>
      <c r="Z89" s="6" t="s">
        <v>739</v>
      </c>
      <c r="AA89" s="6" t="b">
        <v>1</v>
      </c>
      <c r="AB89" s="6" t="b">
        <v>0</v>
      </c>
      <c r="AC89" s="6" t="b">
        <v>0</v>
      </c>
      <c r="AD89" s="6" t="s">
        <v>690</v>
      </c>
      <c r="AE89" s="6">
        <v>1000</v>
      </c>
      <c r="AF89" s="6" t="s">
        <v>688</v>
      </c>
      <c r="AG89" s="6">
        <v>0</v>
      </c>
      <c r="AH89" s="6" t="s">
        <v>691</v>
      </c>
      <c r="AI89" s="6" t="s">
        <v>816</v>
      </c>
      <c r="AJ89" s="6" t="b">
        <v>0</v>
      </c>
      <c r="AK89" s="6" t="s">
        <v>1236</v>
      </c>
      <c r="AL89" s="6" t="s">
        <v>1237</v>
      </c>
      <c r="AM89" s="6" t="s">
        <v>695</v>
      </c>
      <c r="AN89" s="6" t="s">
        <v>688</v>
      </c>
      <c r="AO89" s="6" t="s">
        <v>1238</v>
      </c>
      <c r="AP89" s="6" t="s">
        <v>71</v>
      </c>
      <c r="AQ89" s="6" t="b">
        <v>1</v>
      </c>
      <c r="AR89" s="6" t="s">
        <v>140</v>
      </c>
      <c r="AS89" s="6" t="s">
        <v>1239</v>
      </c>
      <c r="AT89" s="6" t="s">
        <v>720</v>
      </c>
      <c r="AU89" s="6" t="s">
        <v>119</v>
      </c>
      <c r="AV89" s="6" t="s">
        <v>1240</v>
      </c>
      <c r="AW89" s="8" t="s">
        <v>701</v>
      </c>
      <c r="AX89" s="6">
        <v>1</v>
      </c>
    </row>
    <row r="90" spans="1:50" x14ac:dyDescent="0.35">
      <c r="A90" s="6" t="s">
        <v>40</v>
      </c>
      <c r="B90" s="6" t="s">
        <v>1092</v>
      </c>
      <c r="C90" s="6" t="s">
        <v>1241</v>
      </c>
      <c r="D90" s="6" t="s">
        <v>469</v>
      </c>
      <c r="E90" s="6">
        <v>75</v>
      </c>
      <c r="F90" s="6">
        <v>8</v>
      </c>
      <c r="G90" s="6">
        <v>2</v>
      </c>
      <c r="H90" s="6">
        <v>32</v>
      </c>
      <c r="I90" s="6">
        <v>16</v>
      </c>
      <c r="J90" s="6">
        <v>12800</v>
      </c>
      <c r="K90" s="6">
        <v>183.10546875</v>
      </c>
      <c r="L90" s="6">
        <v>4</v>
      </c>
      <c r="M90" s="6"/>
      <c r="N90" s="6"/>
      <c r="O90" s="6" t="s">
        <v>119</v>
      </c>
      <c r="P90" s="6" t="s">
        <v>682</v>
      </c>
      <c r="Q90" s="6" t="s">
        <v>683</v>
      </c>
      <c r="R90" s="6" t="s">
        <v>22</v>
      </c>
      <c r="S90" s="6" t="s">
        <v>734</v>
      </c>
      <c r="T90" s="6" t="s">
        <v>822</v>
      </c>
      <c r="U90" s="6" t="s">
        <v>823</v>
      </c>
      <c r="V90" s="6" t="b">
        <v>0</v>
      </c>
      <c r="W90" s="6" t="s">
        <v>824</v>
      </c>
      <c r="X90" s="6" t="s">
        <v>961</v>
      </c>
      <c r="Y90" s="6" t="s">
        <v>688</v>
      </c>
      <c r="Z90" s="6" t="s">
        <v>739</v>
      </c>
      <c r="AA90" s="6" t="b">
        <v>0</v>
      </c>
      <c r="AB90" s="6" t="b">
        <v>0</v>
      </c>
      <c r="AC90" s="6" t="b">
        <v>0</v>
      </c>
      <c r="AD90" s="6" t="s">
        <v>690</v>
      </c>
      <c r="AE90" s="6">
        <v>1000</v>
      </c>
      <c r="AF90" s="6" t="s">
        <v>688</v>
      </c>
      <c r="AG90" s="6">
        <v>0</v>
      </c>
      <c r="AH90" s="6" t="s">
        <v>758</v>
      </c>
      <c r="AI90" s="6" t="s">
        <v>692</v>
      </c>
      <c r="AJ90" s="6" t="b">
        <v>0</v>
      </c>
      <c r="AK90" s="6" t="s">
        <v>45</v>
      </c>
      <c r="AL90" s="6" t="s">
        <v>1242</v>
      </c>
      <c r="AM90" s="6" t="s">
        <v>695</v>
      </c>
      <c r="AN90" s="6" t="s">
        <v>688</v>
      </c>
      <c r="AO90" s="6" t="s">
        <v>1243</v>
      </c>
      <c r="AP90" s="6" t="s">
        <v>71</v>
      </c>
      <c r="AQ90" s="6" t="b">
        <v>1</v>
      </c>
      <c r="AR90" s="6" t="s">
        <v>140</v>
      </c>
      <c r="AS90" s="6" t="s">
        <v>1244</v>
      </c>
      <c r="AT90" s="6" t="s">
        <v>699</v>
      </c>
      <c r="AU90" s="6" t="s">
        <v>119</v>
      </c>
      <c r="AV90" s="6" t="s">
        <v>1245</v>
      </c>
      <c r="AW90" s="8" t="s">
        <v>701</v>
      </c>
      <c r="AX90" s="6">
        <v>1</v>
      </c>
    </row>
    <row r="91" spans="1:50" x14ac:dyDescent="0.35">
      <c r="A91" s="6" t="s">
        <v>40</v>
      </c>
      <c r="B91" s="6" t="s">
        <v>1092</v>
      </c>
      <c r="C91" s="6" t="s">
        <v>1246</v>
      </c>
      <c r="D91" s="6" t="s">
        <v>453</v>
      </c>
      <c r="E91" s="6">
        <v>324</v>
      </c>
      <c r="F91" s="6">
        <v>2</v>
      </c>
      <c r="G91" s="6">
        <v>1</v>
      </c>
      <c r="H91" s="6">
        <v>4</v>
      </c>
      <c r="I91" s="6">
        <v>4</v>
      </c>
      <c r="J91" s="6">
        <v>1280</v>
      </c>
      <c r="K91" s="6">
        <v>21.4580078125</v>
      </c>
      <c r="L91" s="6">
        <v>3</v>
      </c>
      <c r="M91" s="6"/>
      <c r="N91" s="6"/>
      <c r="O91" s="6" t="s">
        <v>119</v>
      </c>
      <c r="P91" s="6" t="s">
        <v>703</v>
      </c>
      <c r="Q91" s="6" t="s">
        <v>683</v>
      </c>
      <c r="R91" s="6" t="s">
        <v>22</v>
      </c>
      <c r="S91" s="6" t="s">
        <v>734</v>
      </c>
      <c r="T91" s="6" t="s">
        <v>735</v>
      </c>
      <c r="U91" s="6" t="s">
        <v>736</v>
      </c>
      <c r="V91" s="6" t="b">
        <v>0</v>
      </c>
      <c r="W91" s="6" t="s">
        <v>832</v>
      </c>
      <c r="X91" s="6" t="s">
        <v>1007</v>
      </c>
      <c r="Y91" s="6" t="s">
        <v>688</v>
      </c>
      <c r="Z91" s="6" t="s">
        <v>739</v>
      </c>
      <c r="AA91" s="6" t="b">
        <v>1</v>
      </c>
      <c r="AB91" s="6" t="b">
        <v>0</v>
      </c>
      <c r="AC91" s="6" t="b">
        <v>0</v>
      </c>
      <c r="AD91" s="6" t="s">
        <v>634</v>
      </c>
      <c r="AE91" s="6">
        <v>128</v>
      </c>
      <c r="AF91" s="6" t="s">
        <v>634</v>
      </c>
      <c r="AG91" s="6">
        <v>128</v>
      </c>
      <c r="AH91" s="6" t="s">
        <v>691</v>
      </c>
      <c r="AI91" s="6" t="s">
        <v>692</v>
      </c>
      <c r="AJ91" s="6" t="b">
        <v>0</v>
      </c>
      <c r="AK91" s="6" t="s">
        <v>45</v>
      </c>
      <c r="AL91" s="6" t="s">
        <v>1095</v>
      </c>
      <c r="AM91" s="6" t="s">
        <v>695</v>
      </c>
      <c r="AN91" s="6" t="s">
        <v>688</v>
      </c>
      <c r="AO91" s="6" t="s">
        <v>1247</v>
      </c>
      <c r="AP91" s="6" t="s">
        <v>71</v>
      </c>
      <c r="AQ91" s="6" t="b">
        <v>1</v>
      </c>
      <c r="AR91" s="6" t="s">
        <v>140</v>
      </c>
      <c r="AS91" s="6" t="s">
        <v>1248</v>
      </c>
      <c r="AT91" s="6" t="s">
        <v>720</v>
      </c>
      <c r="AU91" s="6" t="s">
        <v>119</v>
      </c>
      <c r="AV91" s="6" t="s">
        <v>1249</v>
      </c>
      <c r="AW91" s="8" t="s">
        <v>701</v>
      </c>
      <c r="AX91" s="6">
        <v>1</v>
      </c>
    </row>
    <row r="92" spans="1:50" ht="72.5" x14ac:dyDescent="0.35">
      <c r="A92" s="6" t="s">
        <v>40</v>
      </c>
      <c r="B92" s="6" t="s">
        <v>1099</v>
      </c>
      <c r="C92" s="6" t="s">
        <v>1250</v>
      </c>
      <c r="D92" s="6" t="s">
        <v>474</v>
      </c>
      <c r="E92" s="6">
        <v>342</v>
      </c>
      <c r="F92" s="6">
        <v>8</v>
      </c>
      <c r="G92" s="6">
        <v>2</v>
      </c>
      <c r="H92" s="6">
        <v>32</v>
      </c>
      <c r="I92" s="6">
        <v>16</v>
      </c>
      <c r="J92" s="6">
        <v>12800</v>
      </c>
      <c r="K92" s="6">
        <v>190.734375</v>
      </c>
      <c r="L92" s="6">
        <v>4</v>
      </c>
      <c r="M92" s="6"/>
      <c r="N92" s="6"/>
      <c r="O92" s="6" t="s">
        <v>119</v>
      </c>
      <c r="P92" s="6" t="s">
        <v>1083</v>
      </c>
      <c r="Q92" s="6" t="s">
        <v>683</v>
      </c>
      <c r="R92" s="6" t="s">
        <v>22</v>
      </c>
      <c r="S92" s="6" t="s">
        <v>633</v>
      </c>
      <c r="T92" s="6" t="s">
        <v>704</v>
      </c>
      <c r="U92" s="6" t="s">
        <v>807</v>
      </c>
      <c r="V92" s="6" t="b">
        <v>1</v>
      </c>
      <c r="W92" s="6" t="s">
        <v>686</v>
      </c>
      <c r="X92" s="6" t="s">
        <v>1251</v>
      </c>
      <c r="Y92" s="6" t="s">
        <v>688</v>
      </c>
      <c r="Z92" s="6" t="s">
        <v>689</v>
      </c>
      <c r="AA92" s="6" t="b">
        <v>1</v>
      </c>
      <c r="AB92" s="6" t="b">
        <v>0</v>
      </c>
      <c r="AC92" s="6" t="b">
        <v>1</v>
      </c>
      <c r="AD92" s="6" t="s">
        <v>634</v>
      </c>
      <c r="AE92" s="6">
        <v>1024</v>
      </c>
      <c r="AF92" s="6" t="s">
        <v>634</v>
      </c>
      <c r="AG92" s="6">
        <v>1024</v>
      </c>
      <c r="AH92" s="6" t="s">
        <v>691</v>
      </c>
      <c r="AI92" s="6" t="s">
        <v>692</v>
      </c>
      <c r="AJ92" s="6" t="b">
        <v>0</v>
      </c>
      <c r="AK92" s="6" t="s">
        <v>45</v>
      </c>
      <c r="AL92" s="6" t="s">
        <v>1103</v>
      </c>
      <c r="AM92" s="6" t="s">
        <v>695</v>
      </c>
      <c r="AN92" s="6" t="s">
        <v>1252</v>
      </c>
      <c r="AO92" s="6" t="s">
        <v>1253</v>
      </c>
      <c r="AP92" s="6" t="s">
        <v>71</v>
      </c>
      <c r="AQ92" s="6" t="b">
        <v>1</v>
      </c>
      <c r="AR92" s="6" t="s">
        <v>140</v>
      </c>
      <c r="AS92" s="6" t="s">
        <v>1254</v>
      </c>
      <c r="AT92" s="6" t="s">
        <v>720</v>
      </c>
      <c r="AU92" s="6" t="s">
        <v>119</v>
      </c>
      <c r="AV92" s="6" t="s">
        <v>1255</v>
      </c>
      <c r="AW92" s="8" t="s">
        <v>1256</v>
      </c>
      <c r="AX92" s="6">
        <v>1</v>
      </c>
    </row>
    <row r="93" spans="1:50" ht="58" x14ac:dyDescent="0.35">
      <c r="A93" s="6" t="s">
        <v>40</v>
      </c>
      <c r="B93" s="6" t="s">
        <v>1099</v>
      </c>
      <c r="C93" s="6" t="s">
        <v>1257</v>
      </c>
      <c r="D93" s="6" t="s">
        <v>453</v>
      </c>
      <c r="E93" s="6">
        <v>324</v>
      </c>
      <c r="F93" s="6">
        <v>2</v>
      </c>
      <c r="G93" s="6">
        <v>1</v>
      </c>
      <c r="H93" s="6">
        <v>4</v>
      </c>
      <c r="I93" s="6">
        <v>4</v>
      </c>
      <c r="J93" s="6">
        <v>1280</v>
      </c>
      <c r="K93" s="6">
        <v>21.4580078125</v>
      </c>
      <c r="L93" s="6">
        <v>3</v>
      </c>
      <c r="M93" s="6"/>
      <c r="N93" s="6"/>
      <c r="O93" s="6" t="s">
        <v>119</v>
      </c>
      <c r="P93" s="6" t="s">
        <v>703</v>
      </c>
      <c r="Q93" s="6" t="s">
        <v>683</v>
      </c>
      <c r="R93" s="6" t="s">
        <v>22</v>
      </c>
      <c r="S93" s="6" t="s">
        <v>633</v>
      </c>
      <c r="T93" s="6" t="s">
        <v>813</v>
      </c>
      <c r="U93" s="6" t="s">
        <v>902</v>
      </c>
      <c r="V93" s="6" t="b">
        <v>1</v>
      </c>
      <c r="W93" s="6" t="s">
        <v>686</v>
      </c>
      <c r="X93" s="6" t="s">
        <v>995</v>
      </c>
      <c r="Y93" s="6" t="s">
        <v>688</v>
      </c>
      <c r="Z93" s="6" t="s">
        <v>689</v>
      </c>
      <c r="AA93" s="6" t="b">
        <v>1</v>
      </c>
      <c r="AB93" s="6" t="b">
        <v>0</v>
      </c>
      <c r="AC93" s="6" t="b">
        <v>1</v>
      </c>
      <c r="AD93" s="6" t="s">
        <v>638</v>
      </c>
      <c r="AE93" s="6">
        <v>1024</v>
      </c>
      <c r="AF93" s="6" t="s">
        <v>688</v>
      </c>
      <c r="AG93" s="6">
        <v>0</v>
      </c>
      <c r="AH93" s="6" t="s">
        <v>691</v>
      </c>
      <c r="AI93" s="6" t="s">
        <v>816</v>
      </c>
      <c r="AJ93" s="6" t="b">
        <v>0</v>
      </c>
      <c r="AK93" s="6" t="s">
        <v>45</v>
      </c>
      <c r="AL93" s="6" t="s">
        <v>1103</v>
      </c>
      <c r="AM93" s="6" t="s">
        <v>695</v>
      </c>
      <c r="AN93" s="6" t="s">
        <v>1258</v>
      </c>
      <c r="AO93" s="6" t="s">
        <v>1259</v>
      </c>
      <c r="AP93" s="6" t="s">
        <v>71</v>
      </c>
      <c r="AQ93" s="6" t="b">
        <v>1</v>
      </c>
      <c r="AR93" s="6" t="s">
        <v>140</v>
      </c>
      <c r="AS93" s="6" t="s">
        <v>1260</v>
      </c>
      <c r="AT93" s="6" t="s">
        <v>699</v>
      </c>
      <c r="AU93" s="6" t="s">
        <v>119</v>
      </c>
      <c r="AV93" s="6" t="s">
        <v>1261</v>
      </c>
      <c r="AW93" s="8" t="s">
        <v>1262</v>
      </c>
      <c r="AX93" s="6">
        <v>1</v>
      </c>
    </row>
    <row r="94" spans="1:50" ht="43.5" x14ac:dyDescent="0.35">
      <c r="A94" s="6" t="s">
        <v>40</v>
      </c>
      <c r="B94" s="6" t="s">
        <v>1099</v>
      </c>
      <c r="C94" s="6" t="s">
        <v>1263</v>
      </c>
      <c r="D94" s="6" t="s">
        <v>490</v>
      </c>
      <c r="E94" s="6">
        <v>238</v>
      </c>
      <c r="F94" s="6">
        <v>32</v>
      </c>
      <c r="G94" s="6">
        <v>2</v>
      </c>
      <c r="H94" s="6">
        <v>64</v>
      </c>
      <c r="I94" s="6">
        <v>32</v>
      </c>
      <c r="J94" s="6">
        <v>51200</v>
      </c>
      <c r="K94" s="6">
        <v>732.421875</v>
      </c>
      <c r="L94" s="6">
        <v>8</v>
      </c>
      <c r="M94" s="6"/>
      <c r="N94" s="6"/>
      <c r="O94" s="6" t="s">
        <v>119</v>
      </c>
      <c r="P94" s="6" t="s">
        <v>754</v>
      </c>
      <c r="Q94" s="6" t="s">
        <v>683</v>
      </c>
      <c r="R94" s="6" t="s">
        <v>22</v>
      </c>
      <c r="S94" s="6" t="s">
        <v>633</v>
      </c>
      <c r="T94" s="6" t="s">
        <v>704</v>
      </c>
      <c r="U94" s="6" t="s">
        <v>713</v>
      </c>
      <c r="V94" s="6" t="b">
        <v>1</v>
      </c>
      <c r="W94" s="6" t="s">
        <v>686</v>
      </c>
      <c r="X94" s="6" t="s">
        <v>1264</v>
      </c>
      <c r="Y94" s="6" t="s">
        <v>688</v>
      </c>
      <c r="Z94" s="6" t="s">
        <v>1102</v>
      </c>
      <c r="AA94" s="6" t="b">
        <v>1</v>
      </c>
      <c r="AB94" s="6" t="b">
        <v>0</v>
      </c>
      <c r="AC94" s="6" t="b">
        <v>1</v>
      </c>
      <c r="AD94" s="6" t="s">
        <v>690</v>
      </c>
      <c r="AE94" s="6">
        <v>1024</v>
      </c>
      <c r="AF94" s="6" t="s">
        <v>688</v>
      </c>
      <c r="AG94" s="6">
        <v>0</v>
      </c>
      <c r="AH94" s="6" t="s">
        <v>691</v>
      </c>
      <c r="AI94" s="6" t="s">
        <v>692</v>
      </c>
      <c r="AJ94" s="6" t="b">
        <v>0</v>
      </c>
      <c r="AK94" s="6" t="s">
        <v>45</v>
      </c>
      <c r="AL94" s="6" t="s">
        <v>1103</v>
      </c>
      <c r="AM94" s="6" t="s">
        <v>695</v>
      </c>
      <c r="AN94" s="6" t="s">
        <v>688</v>
      </c>
      <c r="AO94" s="6" t="s">
        <v>1265</v>
      </c>
      <c r="AP94" s="6" t="s">
        <v>71</v>
      </c>
      <c r="AQ94" s="6" t="b">
        <v>1</v>
      </c>
      <c r="AR94" s="6" t="s">
        <v>140</v>
      </c>
      <c r="AS94" s="6" t="s">
        <v>1266</v>
      </c>
      <c r="AT94" s="6" t="s">
        <v>720</v>
      </c>
      <c r="AU94" s="6" t="s">
        <v>119</v>
      </c>
      <c r="AV94" s="6" t="s">
        <v>1267</v>
      </c>
      <c r="AW94" s="8" t="s">
        <v>1268</v>
      </c>
      <c r="AX94" s="6">
        <v>1</v>
      </c>
    </row>
    <row r="95" spans="1:50" x14ac:dyDescent="0.35">
      <c r="A95" s="6" t="s">
        <v>40</v>
      </c>
      <c r="B95" s="6" t="s">
        <v>1099</v>
      </c>
      <c r="C95" s="6" t="s">
        <v>1269</v>
      </c>
      <c r="D95" s="6" t="s">
        <v>480</v>
      </c>
      <c r="E95" s="6">
        <v>304</v>
      </c>
      <c r="F95" s="6">
        <v>8</v>
      </c>
      <c r="G95" s="6">
        <v>2</v>
      </c>
      <c r="H95" s="6">
        <v>32</v>
      </c>
      <c r="I95" s="6">
        <v>16</v>
      </c>
      <c r="J95" s="6">
        <v>12800</v>
      </c>
      <c r="K95" s="6">
        <v>276.5654296875</v>
      </c>
      <c r="L95" s="6">
        <v>4</v>
      </c>
      <c r="M95" s="6"/>
      <c r="N95" s="6"/>
      <c r="O95" s="6" t="s">
        <v>119</v>
      </c>
      <c r="P95" s="6" t="s">
        <v>682</v>
      </c>
      <c r="Q95" s="6" t="s">
        <v>683</v>
      </c>
      <c r="R95" s="6" t="s">
        <v>22</v>
      </c>
      <c r="S95" s="6" t="s">
        <v>633</v>
      </c>
      <c r="T95" s="6" t="s">
        <v>882</v>
      </c>
      <c r="U95" s="6" t="s">
        <v>1270</v>
      </c>
      <c r="V95" s="6" t="b">
        <v>1</v>
      </c>
      <c r="W95" s="6" t="s">
        <v>686</v>
      </c>
      <c r="X95" s="6" t="s">
        <v>1109</v>
      </c>
      <c r="Y95" s="6" t="s">
        <v>688</v>
      </c>
      <c r="Z95" s="6" t="s">
        <v>1102</v>
      </c>
      <c r="AA95" s="6" t="b">
        <v>0</v>
      </c>
      <c r="AB95" s="6" t="b">
        <v>0</v>
      </c>
      <c r="AC95" s="6" t="b">
        <v>0</v>
      </c>
      <c r="AD95" s="6" t="s">
        <v>690</v>
      </c>
      <c r="AE95" s="6">
        <v>1024</v>
      </c>
      <c r="AF95" s="6" t="s">
        <v>688</v>
      </c>
      <c r="AG95" s="6">
        <v>0</v>
      </c>
      <c r="AH95" s="6" t="s">
        <v>758</v>
      </c>
      <c r="AI95" s="6" t="s">
        <v>692</v>
      </c>
      <c r="AJ95" s="6" t="b">
        <v>0</v>
      </c>
      <c r="AK95" s="6" t="s">
        <v>45</v>
      </c>
      <c r="AL95" s="6" t="s">
        <v>1110</v>
      </c>
      <c r="AM95" s="6" t="s">
        <v>695</v>
      </c>
      <c r="AN95" s="6" t="s">
        <v>688</v>
      </c>
      <c r="AO95" s="6" t="s">
        <v>1271</v>
      </c>
      <c r="AP95" s="6" t="s">
        <v>71</v>
      </c>
      <c r="AQ95" s="6" t="b">
        <v>1</v>
      </c>
      <c r="AR95" s="6" t="s">
        <v>140</v>
      </c>
      <c r="AS95" s="6" t="s">
        <v>1272</v>
      </c>
      <c r="AT95" s="6" t="s">
        <v>720</v>
      </c>
      <c r="AU95" s="6" t="s">
        <v>119</v>
      </c>
      <c r="AV95" s="6" t="s">
        <v>1122</v>
      </c>
      <c r="AW95" s="8" t="s">
        <v>701</v>
      </c>
      <c r="AX95" s="6">
        <v>1</v>
      </c>
    </row>
    <row r="96" spans="1:50" x14ac:dyDescent="0.35">
      <c r="A96" s="6" t="s">
        <v>40</v>
      </c>
      <c r="B96" s="6" t="s">
        <v>1099</v>
      </c>
      <c r="C96" s="6" t="s">
        <v>1273</v>
      </c>
      <c r="D96" s="6" t="s">
        <v>451</v>
      </c>
      <c r="E96" s="6">
        <v>304</v>
      </c>
      <c r="F96" s="6">
        <v>2</v>
      </c>
      <c r="G96" s="6">
        <v>2</v>
      </c>
      <c r="H96" s="6">
        <v>8</v>
      </c>
      <c r="I96" s="6">
        <v>4</v>
      </c>
      <c r="J96" s="6">
        <v>3750</v>
      </c>
      <c r="K96" s="6">
        <v>81.0625</v>
      </c>
      <c r="L96" s="6">
        <v>2</v>
      </c>
      <c r="M96" s="6"/>
      <c r="N96" s="6"/>
      <c r="O96" s="6" t="s">
        <v>119</v>
      </c>
      <c r="P96" s="6" t="s">
        <v>682</v>
      </c>
      <c r="Q96" s="6" t="s">
        <v>683</v>
      </c>
      <c r="R96" s="6" t="s">
        <v>22</v>
      </c>
      <c r="S96" s="6" t="s">
        <v>633</v>
      </c>
      <c r="T96" s="6" t="s">
        <v>882</v>
      </c>
      <c r="U96" s="6" t="s">
        <v>1270</v>
      </c>
      <c r="V96" s="6" t="b">
        <v>1</v>
      </c>
      <c r="W96" s="6" t="s">
        <v>686</v>
      </c>
      <c r="X96" s="6" t="s">
        <v>884</v>
      </c>
      <c r="Y96" s="6" t="s">
        <v>688</v>
      </c>
      <c r="Z96" s="6" t="s">
        <v>1102</v>
      </c>
      <c r="AA96" s="6" t="b">
        <v>0</v>
      </c>
      <c r="AB96" s="6" t="b">
        <v>0</v>
      </c>
      <c r="AC96" s="6" t="b">
        <v>0</v>
      </c>
      <c r="AD96" s="6" t="s">
        <v>690</v>
      </c>
      <c r="AE96" s="6">
        <v>1024</v>
      </c>
      <c r="AF96" s="6" t="s">
        <v>688</v>
      </c>
      <c r="AG96" s="6">
        <v>0</v>
      </c>
      <c r="AH96" s="6" t="s">
        <v>758</v>
      </c>
      <c r="AI96" s="6" t="s">
        <v>692</v>
      </c>
      <c r="AJ96" s="6" t="b">
        <v>0</v>
      </c>
      <c r="AK96" s="6" t="s">
        <v>45</v>
      </c>
      <c r="AL96" s="6" t="s">
        <v>1126</v>
      </c>
      <c r="AM96" s="6" t="s">
        <v>695</v>
      </c>
      <c r="AN96" s="6" t="s">
        <v>688</v>
      </c>
      <c r="AO96" s="6" t="s">
        <v>1274</v>
      </c>
      <c r="AP96" s="6" t="s">
        <v>71</v>
      </c>
      <c r="AQ96" s="6" t="b">
        <v>1</v>
      </c>
      <c r="AR96" s="6" t="s">
        <v>140</v>
      </c>
      <c r="AS96" s="6" t="s">
        <v>1275</v>
      </c>
      <c r="AT96" s="6" t="s">
        <v>720</v>
      </c>
      <c r="AU96" s="6" t="s">
        <v>119</v>
      </c>
      <c r="AV96" s="6" t="s">
        <v>1276</v>
      </c>
      <c r="AW96" s="8" t="s">
        <v>701</v>
      </c>
      <c r="AX96" s="6">
        <v>1</v>
      </c>
    </row>
    <row r="97" spans="1:50" x14ac:dyDescent="0.35">
      <c r="A97" s="6" t="s">
        <v>40</v>
      </c>
      <c r="B97" s="6" t="s">
        <v>1099</v>
      </c>
      <c r="C97" s="6" t="s">
        <v>1277</v>
      </c>
      <c r="D97" s="6" t="s">
        <v>451</v>
      </c>
      <c r="E97" s="6">
        <v>304</v>
      </c>
      <c r="F97" s="6">
        <v>2</v>
      </c>
      <c r="G97" s="6">
        <v>2</v>
      </c>
      <c r="H97" s="6">
        <v>8</v>
      </c>
      <c r="I97" s="6">
        <v>4</v>
      </c>
      <c r="J97" s="6">
        <v>3750</v>
      </c>
      <c r="K97" s="6">
        <v>81.0625</v>
      </c>
      <c r="L97" s="6">
        <v>2</v>
      </c>
      <c r="M97" s="6"/>
      <c r="N97" s="6"/>
      <c r="O97" s="6" t="s">
        <v>119</v>
      </c>
      <c r="P97" s="6" t="s">
        <v>682</v>
      </c>
      <c r="Q97" s="6" t="s">
        <v>683</v>
      </c>
      <c r="R97" s="6" t="s">
        <v>22</v>
      </c>
      <c r="S97" s="6" t="s">
        <v>633</v>
      </c>
      <c r="T97" s="6" t="s">
        <v>882</v>
      </c>
      <c r="U97" s="6" t="s">
        <v>883</v>
      </c>
      <c r="V97" s="6" t="b">
        <v>1</v>
      </c>
      <c r="W97" s="6" t="s">
        <v>686</v>
      </c>
      <c r="X97" s="6" t="s">
        <v>884</v>
      </c>
      <c r="Y97" s="6" t="s">
        <v>688</v>
      </c>
      <c r="Z97" s="6" t="s">
        <v>1102</v>
      </c>
      <c r="AA97" s="6" t="b">
        <v>0</v>
      </c>
      <c r="AB97" s="6" t="b">
        <v>0</v>
      </c>
      <c r="AC97" s="6" t="b">
        <v>0</v>
      </c>
      <c r="AD97" s="6" t="s">
        <v>690</v>
      </c>
      <c r="AE97" s="6">
        <v>1024</v>
      </c>
      <c r="AF97" s="6" t="s">
        <v>688</v>
      </c>
      <c r="AG97" s="6">
        <v>0</v>
      </c>
      <c r="AH97" s="6" t="s">
        <v>758</v>
      </c>
      <c r="AI97" s="6" t="s">
        <v>692</v>
      </c>
      <c r="AJ97" s="6" t="b">
        <v>0</v>
      </c>
      <c r="AK97" s="6" t="s">
        <v>45</v>
      </c>
      <c r="AL97" s="6" t="s">
        <v>1126</v>
      </c>
      <c r="AM97" s="6" t="s">
        <v>695</v>
      </c>
      <c r="AN97" s="6" t="s">
        <v>688</v>
      </c>
      <c r="AO97" s="6" t="s">
        <v>1278</v>
      </c>
      <c r="AP97" s="6" t="s">
        <v>71</v>
      </c>
      <c r="AQ97" s="6" t="b">
        <v>1</v>
      </c>
      <c r="AR97" s="6" t="s">
        <v>140</v>
      </c>
      <c r="AS97" s="6" t="s">
        <v>1279</v>
      </c>
      <c r="AT97" s="6" t="s">
        <v>720</v>
      </c>
      <c r="AU97" s="6" t="s">
        <v>119</v>
      </c>
      <c r="AV97" s="6" t="s">
        <v>1276</v>
      </c>
      <c r="AW97" s="8" t="s">
        <v>701</v>
      </c>
      <c r="AX97" s="6">
        <v>1</v>
      </c>
    </row>
    <row r="98" spans="1:50" x14ac:dyDescent="0.35">
      <c r="A98" s="6" t="s">
        <v>40</v>
      </c>
      <c r="B98" s="6" t="s">
        <v>1099</v>
      </c>
      <c r="C98" s="6" t="s">
        <v>1280</v>
      </c>
      <c r="D98" s="6" t="s">
        <v>467</v>
      </c>
      <c r="E98" s="6">
        <v>238</v>
      </c>
      <c r="F98" s="6">
        <v>8</v>
      </c>
      <c r="G98" s="6">
        <v>2</v>
      </c>
      <c r="H98" s="6">
        <v>16</v>
      </c>
      <c r="I98" s="6">
        <v>16</v>
      </c>
      <c r="J98" s="6">
        <v>12800</v>
      </c>
      <c r="K98" s="6">
        <v>183.10546875</v>
      </c>
      <c r="L98" s="6">
        <v>4</v>
      </c>
      <c r="M98" s="6"/>
      <c r="N98" s="6"/>
      <c r="O98" s="6">
        <v>1</v>
      </c>
      <c r="P98" s="6" t="s">
        <v>754</v>
      </c>
      <c r="Q98" s="6" t="s">
        <v>683</v>
      </c>
      <c r="R98" s="6" t="s">
        <v>22</v>
      </c>
      <c r="S98" s="6" t="s">
        <v>633</v>
      </c>
      <c r="T98" s="6"/>
      <c r="U98" s="6"/>
      <c r="V98" s="6" t="b">
        <v>1</v>
      </c>
      <c r="W98" s="6"/>
      <c r="X98" s="6"/>
      <c r="Y98" s="6" t="s">
        <v>688</v>
      </c>
      <c r="Z98" s="6"/>
      <c r="AA98" s="6" t="b">
        <v>1</v>
      </c>
      <c r="AB98" s="6" t="b">
        <v>0</v>
      </c>
      <c r="AC98" s="6" t="b">
        <v>0</v>
      </c>
      <c r="AD98" s="6" t="s">
        <v>690</v>
      </c>
      <c r="AE98" s="6">
        <v>1024</v>
      </c>
      <c r="AF98" s="6" t="s">
        <v>688</v>
      </c>
      <c r="AG98" s="6">
        <v>0</v>
      </c>
      <c r="AH98" s="6" t="s">
        <v>758</v>
      </c>
      <c r="AI98" s="6" t="s">
        <v>816</v>
      </c>
      <c r="AJ98" s="6" t="b">
        <v>0</v>
      </c>
      <c r="AK98" s="6" t="s">
        <v>45</v>
      </c>
      <c r="AL98" s="6" t="s">
        <v>1103</v>
      </c>
      <c r="AM98" s="6" t="s">
        <v>1281</v>
      </c>
      <c r="AN98" s="6" t="s">
        <v>688</v>
      </c>
      <c r="AO98" s="6" t="s">
        <v>1282</v>
      </c>
      <c r="AP98" s="6" t="s">
        <v>71</v>
      </c>
      <c r="AQ98" s="6" t="b">
        <v>1</v>
      </c>
      <c r="AR98" s="6" t="s">
        <v>140</v>
      </c>
      <c r="AS98" s="6" t="s">
        <v>1283</v>
      </c>
      <c r="AT98" s="6" t="s">
        <v>720</v>
      </c>
      <c r="AU98" s="6" t="s">
        <v>119</v>
      </c>
      <c r="AV98" s="6" t="s">
        <v>1284</v>
      </c>
      <c r="AW98" s="8" t="s">
        <v>1285</v>
      </c>
      <c r="AX98" s="6">
        <v>1</v>
      </c>
    </row>
    <row r="99" spans="1:50" x14ac:dyDescent="0.35">
      <c r="A99" s="6" t="s">
        <v>40</v>
      </c>
      <c r="B99" s="6" t="s">
        <v>1099</v>
      </c>
      <c r="C99" s="6" t="s">
        <v>1286</v>
      </c>
      <c r="D99" s="6" t="s">
        <v>467</v>
      </c>
      <c r="E99" s="6">
        <v>238</v>
      </c>
      <c r="F99" s="6">
        <v>8</v>
      </c>
      <c r="G99" s="6">
        <v>2</v>
      </c>
      <c r="H99" s="6">
        <v>16</v>
      </c>
      <c r="I99" s="6">
        <v>16</v>
      </c>
      <c r="J99" s="6">
        <v>12800</v>
      </c>
      <c r="K99" s="6">
        <v>183.10546875</v>
      </c>
      <c r="L99" s="6">
        <v>4</v>
      </c>
      <c r="M99" s="6"/>
      <c r="N99" s="6"/>
      <c r="O99" s="6">
        <v>1</v>
      </c>
      <c r="P99" s="6" t="s">
        <v>754</v>
      </c>
      <c r="Q99" s="6" t="s">
        <v>683</v>
      </c>
      <c r="R99" s="6" t="s">
        <v>22</v>
      </c>
      <c r="S99" s="6" t="s">
        <v>633</v>
      </c>
      <c r="T99" s="6"/>
      <c r="U99" s="6"/>
      <c r="V99" s="6" t="b">
        <v>1</v>
      </c>
      <c r="W99" s="6"/>
      <c r="X99" s="6"/>
      <c r="Y99" s="6" t="s">
        <v>688</v>
      </c>
      <c r="Z99" s="6"/>
      <c r="AA99" s="6" t="b">
        <v>1</v>
      </c>
      <c r="AB99" s="6" t="b">
        <v>0</v>
      </c>
      <c r="AC99" s="6" t="b">
        <v>0</v>
      </c>
      <c r="AD99" s="6" t="s">
        <v>690</v>
      </c>
      <c r="AE99" s="6">
        <v>1024</v>
      </c>
      <c r="AF99" s="6" t="s">
        <v>688</v>
      </c>
      <c r="AG99" s="6">
        <v>0</v>
      </c>
      <c r="AH99" s="6" t="s">
        <v>691</v>
      </c>
      <c r="AI99" s="6" t="s">
        <v>816</v>
      </c>
      <c r="AJ99" s="6" t="b">
        <v>0</v>
      </c>
      <c r="AK99" s="6" t="s">
        <v>45</v>
      </c>
      <c r="AL99" s="6" t="s">
        <v>1103</v>
      </c>
      <c r="AM99" s="6" t="s">
        <v>1281</v>
      </c>
      <c r="AN99" s="6" t="s">
        <v>688</v>
      </c>
      <c r="AO99" s="6" t="s">
        <v>1287</v>
      </c>
      <c r="AP99" s="6" t="s">
        <v>71</v>
      </c>
      <c r="AQ99" s="6" t="b">
        <v>1</v>
      </c>
      <c r="AR99" s="6" t="s">
        <v>140</v>
      </c>
      <c r="AS99" s="6" t="s">
        <v>1288</v>
      </c>
      <c r="AT99" s="6" t="s">
        <v>720</v>
      </c>
      <c r="AU99" s="6" t="s">
        <v>119</v>
      </c>
      <c r="AV99" s="6" t="s">
        <v>1289</v>
      </c>
      <c r="AW99" s="8" t="s">
        <v>1285</v>
      </c>
      <c r="AX99" s="6">
        <v>1</v>
      </c>
    </row>
    <row r="100" spans="1:50" ht="29" x14ac:dyDescent="0.35">
      <c r="A100" s="6" t="s">
        <v>40</v>
      </c>
      <c r="B100" s="6" t="s">
        <v>1099</v>
      </c>
      <c r="C100" s="6" t="s">
        <v>1290</v>
      </c>
      <c r="D100" s="6" t="s">
        <v>448</v>
      </c>
      <c r="E100" s="6">
        <v>75</v>
      </c>
      <c r="F100" s="6">
        <v>4</v>
      </c>
      <c r="G100" s="6">
        <v>2</v>
      </c>
      <c r="H100" s="6">
        <v>16</v>
      </c>
      <c r="I100" s="6">
        <v>8</v>
      </c>
      <c r="J100" s="6">
        <v>6400</v>
      </c>
      <c r="K100" s="6">
        <v>91.552734375</v>
      </c>
      <c r="L100" s="6">
        <v>2</v>
      </c>
      <c r="M100" s="6"/>
      <c r="N100" s="6"/>
      <c r="O100" s="6" t="s">
        <v>119</v>
      </c>
      <c r="P100" s="6" t="s">
        <v>682</v>
      </c>
      <c r="Q100" s="6" t="s">
        <v>683</v>
      </c>
      <c r="R100" s="6" t="s">
        <v>22</v>
      </c>
      <c r="S100" s="6" t="s">
        <v>633</v>
      </c>
      <c r="T100" s="6" t="s">
        <v>704</v>
      </c>
      <c r="U100" s="6" t="s">
        <v>1101</v>
      </c>
      <c r="V100" s="6" t="b">
        <v>1</v>
      </c>
      <c r="W100" s="6" t="s">
        <v>686</v>
      </c>
      <c r="X100" s="6" t="s">
        <v>725</v>
      </c>
      <c r="Y100" s="6" t="s">
        <v>688</v>
      </c>
      <c r="Z100" s="6" t="s">
        <v>1102</v>
      </c>
      <c r="AA100" s="6" t="b">
        <v>0</v>
      </c>
      <c r="AB100" s="6" t="b">
        <v>0</v>
      </c>
      <c r="AC100" s="6" t="b">
        <v>1</v>
      </c>
      <c r="AD100" s="6" t="s">
        <v>690</v>
      </c>
      <c r="AE100" s="6">
        <v>1024</v>
      </c>
      <c r="AF100" s="6" t="s">
        <v>688</v>
      </c>
      <c r="AG100" s="6">
        <v>0</v>
      </c>
      <c r="AH100" s="6" t="s">
        <v>758</v>
      </c>
      <c r="AI100" s="6" t="s">
        <v>692</v>
      </c>
      <c r="AJ100" s="6" t="b">
        <v>0</v>
      </c>
      <c r="AK100" s="6" t="s">
        <v>45</v>
      </c>
      <c r="AL100" s="6" t="s">
        <v>1103</v>
      </c>
      <c r="AM100" s="6" t="s">
        <v>695</v>
      </c>
      <c r="AN100" s="6" t="s">
        <v>688</v>
      </c>
      <c r="AO100" s="6" t="s">
        <v>1291</v>
      </c>
      <c r="AP100" s="6" t="s">
        <v>71</v>
      </c>
      <c r="AQ100" s="6" t="b">
        <v>1</v>
      </c>
      <c r="AR100" s="6" t="s">
        <v>140</v>
      </c>
      <c r="AS100" s="6" t="s">
        <v>1292</v>
      </c>
      <c r="AT100" s="6" t="s">
        <v>699</v>
      </c>
      <c r="AU100" s="6" t="s">
        <v>119</v>
      </c>
      <c r="AV100" s="6" t="s">
        <v>1293</v>
      </c>
      <c r="AW100" s="8" t="s">
        <v>1222</v>
      </c>
      <c r="AX100" s="6">
        <v>1</v>
      </c>
    </row>
    <row r="101" spans="1:50" x14ac:dyDescent="0.35">
      <c r="A101" s="6" t="s">
        <v>40</v>
      </c>
      <c r="B101" s="6" t="s">
        <v>1099</v>
      </c>
      <c r="C101" s="6" t="s">
        <v>1294</v>
      </c>
      <c r="D101" s="6" t="s">
        <v>487</v>
      </c>
      <c r="E101" s="6">
        <v>304</v>
      </c>
      <c r="F101" s="6">
        <v>4</v>
      </c>
      <c r="G101" s="6">
        <v>2</v>
      </c>
      <c r="H101" s="6">
        <v>16</v>
      </c>
      <c r="I101" s="6">
        <v>8</v>
      </c>
      <c r="J101" s="6">
        <v>6400</v>
      </c>
      <c r="K101" s="6">
        <v>138.283203125</v>
      </c>
      <c r="L101" s="6">
        <v>3</v>
      </c>
      <c r="M101" s="6"/>
      <c r="N101" s="6"/>
      <c r="O101" s="6" t="s">
        <v>119</v>
      </c>
      <c r="P101" s="6" t="s">
        <v>682</v>
      </c>
      <c r="Q101" s="6" t="s">
        <v>683</v>
      </c>
      <c r="R101" s="6" t="s">
        <v>22</v>
      </c>
      <c r="S101" s="6" t="s">
        <v>633</v>
      </c>
      <c r="T101" s="6" t="s">
        <v>882</v>
      </c>
      <c r="U101" s="6" t="s">
        <v>883</v>
      </c>
      <c r="V101" s="6" t="b">
        <v>1</v>
      </c>
      <c r="W101" s="6" t="s">
        <v>686</v>
      </c>
      <c r="X101" s="6" t="s">
        <v>1109</v>
      </c>
      <c r="Y101" s="6" t="s">
        <v>688</v>
      </c>
      <c r="Z101" s="6" t="s">
        <v>1102</v>
      </c>
      <c r="AA101" s="6" t="b">
        <v>0</v>
      </c>
      <c r="AB101" s="6" t="b">
        <v>0</v>
      </c>
      <c r="AC101" s="6" t="b">
        <v>0</v>
      </c>
      <c r="AD101" s="6" t="s">
        <v>690</v>
      </c>
      <c r="AE101" s="6">
        <v>1024</v>
      </c>
      <c r="AF101" s="6" t="s">
        <v>688</v>
      </c>
      <c r="AG101" s="6">
        <v>0</v>
      </c>
      <c r="AH101" s="6" t="s">
        <v>758</v>
      </c>
      <c r="AI101" s="6" t="s">
        <v>692</v>
      </c>
      <c r="AJ101" s="6" t="b">
        <v>0</v>
      </c>
      <c r="AK101" s="6" t="s">
        <v>45</v>
      </c>
      <c r="AL101" s="6" t="s">
        <v>1110</v>
      </c>
      <c r="AM101" s="6" t="s">
        <v>695</v>
      </c>
      <c r="AN101" s="6" t="s">
        <v>688</v>
      </c>
      <c r="AO101" s="6" t="s">
        <v>1295</v>
      </c>
      <c r="AP101" s="6" t="s">
        <v>71</v>
      </c>
      <c r="AQ101" s="6" t="b">
        <v>1</v>
      </c>
      <c r="AR101" s="6" t="s">
        <v>140</v>
      </c>
      <c r="AS101" s="6" t="s">
        <v>1296</v>
      </c>
      <c r="AT101" s="6" t="s">
        <v>720</v>
      </c>
      <c r="AU101" s="6" t="s">
        <v>119</v>
      </c>
      <c r="AV101" s="6" t="s">
        <v>1113</v>
      </c>
      <c r="AW101" s="8" t="s">
        <v>701</v>
      </c>
      <c r="AX101" s="6">
        <v>1</v>
      </c>
    </row>
    <row r="102" spans="1:50" x14ac:dyDescent="0.35">
      <c r="A102" s="6" t="s">
        <v>40</v>
      </c>
      <c r="B102" s="6" t="s">
        <v>1099</v>
      </c>
      <c r="C102" s="6" t="s">
        <v>1297</v>
      </c>
      <c r="D102" s="6" t="s">
        <v>467</v>
      </c>
      <c r="E102" s="6">
        <v>238</v>
      </c>
      <c r="F102" s="6">
        <v>8</v>
      </c>
      <c r="G102" s="6">
        <v>2</v>
      </c>
      <c r="H102" s="6">
        <v>16</v>
      </c>
      <c r="I102" s="6">
        <v>16</v>
      </c>
      <c r="J102" s="6">
        <v>12800</v>
      </c>
      <c r="K102" s="6">
        <v>183.10546875</v>
      </c>
      <c r="L102" s="6">
        <v>4</v>
      </c>
      <c r="M102" s="6"/>
      <c r="N102" s="6"/>
      <c r="O102" s="6">
        <v>1</v>
      </c>
      <c r="P102" s="6" t="s">
        <v>754</v>
      </c>
      <c r="Q102" s="6" t="s">
        <v>683</v>
      </c>
      <c r="R102" s="6" t="s">
        <v>22</v>
      </c>
      <c r="S102" s="6" t="s">
        <v>633</v>
      </c>
      <c r="T102" s="6"/>
      <c r="U102" s="6"/>
      <c r="V102" s="6" t="b">
        <v>1</v>
      </c>
      <c r="W102" s="6"/>
      <c r="X102" s="6"/>
      <c r="Y102" s="6" t="s">
        <v>688</v>
      </c>
      <c r="Z102" s="6"/>
      <c r="AA102" s="6" t="b">
        <v>1</v>
      </c>
      <c r="AB102" s="6" t="b">
        <v>0</v>
      </c>
      <c r="AC102" s="6" t="b">
        <v>0</v>
      </c>
      <c r="AD102" s="6" t="s">
        <v>690</v>
      </c>
      <c r="AE102" s="6">
        <v>1024</v>
      </c>
      <c r="AF102" s="6" t="s">
        <v>688</v>
      </c>
      <c r="AG102" s="6">
        <v>0</v>
      </c>
      <c r="AH102" s="6" t="s">
        <v>758</v>
      </c>
      <c r="AI102" s="6" t="s">
        <v>816</v>
      </c>
      <c r="AJ102" s="6" t="b">
        <v>0</v>
      </c>
      <c r="AK102" s="6" t="s">
        <v>45</v>
      </c>
      <c r="AL102" s="6" t="s">
        <v>1103</v>
      </c>
      <c r="AM102" s="6" t="s">
        <v>1281</v>
      </c>
      <c r="AN102" s="6" t="s">
        <v>688</v>
      </c>
      <c r="AO102" s="6" t="s">
        <v>1298</v>
      </c>
      <c r="AP102" s="6" t="s">
        <v>71</v>
      </c>
      <c r="AQ102" s="6" t="b">
        <v>1</v>
      </c>
      <c r="AR102" s="6" t="s">
        <v>140</v>
      </c>
      <c r="AS102" s="6" t="s">
        <v>1299</v>
      </c>
      <c r="AT102" s="6" t="s">
        <v>720</v>
      </c>
      <c r="AU102" s="6" t="s">
        <v>119</v>
      </c>
      <c r="AV102" s="6" t="s">
        <v>1300</v>
      </c>
      <c r="AW102" s="8" t="s">
        <v>1285</v>
      </c>
      <c r="AX102" s="6">
        <v>1</v>
      </c>
    </row>
    <row r="103" spans="1:50" x14ac:dyDescent="0.35">
      <c r="A103" s="6" t="s">
        <v>40</v>
      </c>
      <c r="B103" s="6" t="s">
        <v>1099</v>
      </c>
      <c r="C103" s="6" t="s">
        <v>1301</v>
      </c>
      <c r="D103" s="6" t="s">
        <v>467</v>
      </c>
      <c r="E103" s="6">
        <v>238</v>
      </c>
      <c r="F103" s="6">
        <v>8</v>
      </c>
      <c r="G103" s="6">
        <v>2</v>
      </c>
      <c r="H103" s="6">
        <v>16</v>
      </c>
      <c r="I103" s="6">
        <v>16</v>
      </c>
      <c r="J103" s="6">
        <v>12800</v>
      </c>
      <c r="K103" s="6">
        <v>183.10546875</v>
      </c>
      <c r="L103" s="6">
        <v>4</v>
      </c>
      <c r="M103" s="6"/>
      <c r="N103" s="6"/>
      <c r="O103" s="6">
        <v>1</v>
      </c>
      <c r="P103" s="6" t="s">
        <v>754</v>
      </c>
      <c r="Q103" s="6" t="s">
        <v>683</v>
      </c>
      <c r="R103" s="6" t="s">
        <v>22</v>
      </c>
      <c r="S103" s="6" t="s">
        <v>633</v>
      </c>
      <c r="T103" s="6"/>
      <c r="U103" s="6"/>
      <c r="V103" s="6" t="b">
        <v>1</v>
      </c>
      <c r="W103" s="6"/>
      <c r="X103" s="6"/>
      <c r="Y103" s="6" t="s">
        <v>688</v>
      </c>
      <c r="Z103" s="6"/>
      <c r="AA103" s="6" t="b">
        <v>1</v>
      </c>
      <c r="AB103" s="6" t="b">
        <v>0</v>
      </c>
      <c r="AC103" s="6" t="b">
        <v>0</v>
      </c>
      <c r="AD103" s="6" t="s">
        <v>690</v>
      </c>
      <c r="AE103" s="6">
        <v>1024</v>
      </c>
      <c r="AF103" s="6" t="s">
        <v>688</v>
      </c>
      <c r="AG103" s="6">
        <v>0</v>
      </c>
      <c r="AH103" s="6" t="s">
        <v>758</v>
      </c>
      <c r="AI103" s="6" t="s">
        <v>816</v>
      </c>
      <c r="AJ103" s="6" t="b">
        <v>0</v>
      </c>
      <c r="AK103" s="6" t="s">
        <v>45</v>
      </c>
      <c r="AL103" s="6" t="s">
        <v>1103</v>
      </c>
      <c r="AM103" s="6" t="s">
        <v>1281</v>
      </c>
      <c r="AN103" s="6" t="s">
        <v>688</v>
      </c>
      <c r="AO103" s="6" t="s">
        <v>1302</v>
      </c>
      <c r="AP103" s="6" t="s">
        <v>71</v>
      </c>
      <c r="AQ103" s="6" t="b">
        <v>1</v>
      </c>
      <c r="AR103" s="6" t="s">
        <v>140</v>
      </c>
      <c r="AS103" s="6" t="s">
        <v>1303</v>
      </c>
      <c r="AT103" s="6" t="s">
        <v>720</v>
      </c>
      <c r="AU103" s="6" t="s">
        <v>119</v>
      </c>
      <c r="AV103" s="6" t="s">
        <v>1304</v>
      </c>
      <c r="AW103" s="8" t="s">
        <v>1285</v>
      </c>
      <c r="AX103" s="6">
        <v>1</v>
      </c>
    </row>
    <row r="104" spans="1:50" x14ac:dyDescent="0.35">
      <c r="A104" s="6" t="s">
        <v>40</v>
      </c>
      <c r="B104" s="6" t="s">
        <v>1099</v>
      </c>
      <c r="C104" s="6" t="s">
        <v>1305</v>
      </c>
      <c r="D104" s="6" t="s">
        <v>451</v>
      </c>
      <c r="E104" s="6">
        <v>304</v>
      </c>
      <c r="F104" s="6">
        <v>2</v>
      </c>
      <c r="G104" s="6">
        <v>2</v>
      </c>
      <c r="H104" s="6">
        <v>8</v>
      </c>
      <c r="I104" s="6">
        <v>4</v>
      </c>
      <c r="J104" s="6">
        <v>3750</v>
      </c>
      <c r="K104" s="6">
        <v>81.0625</v>
      </c>
      <c r="L104" s="6">
        <v>2</v>
      </c>
      <c r="M104" s="6"/>
      <c r="N104" s="6"/>
      <c r="O104" s="6" t="s">
        <v>119</v>
      </c>
      <c r="P104" s="6" t="s">
        <v>682</v>
      </c>
      <c r="Q104" s="6" t="s">
        <v>683</v>
      </c>
      <c r="R104" s="6" t="s">
        <v>22</v>
      </c>
      <c r="S104" s="6" t="s">
        <v>633</v>
      </c>
      <c r="T104" s="6" t="s">
        <v>882</v>
      </c>
      <c r="U104" s="6" t="s">
        <v>883</v>
      </c>
      <c r="V104" s="6" t="b">
        <v>1</v>
      </c>
      <c r="W104" s="6" t="s">
        <v>686</v>
      </c>
      <c r="X104" s="6" t="s">
        <v>1109</v>
      </c>
      <c r="Y104" s="6" t="s">
        <v>688</v>
      </c>
      <c r="Z104" s="6" t="s">
        <v>1102</v>
      </c>
      <c r="AA104" s="6" t="b">
        <v>0</v>
      </c>
      <c r="AB104" s="6" t="b">
        <v>0</v>
      </c>
      <c r="AC104" s="6" t="b">
        <v>0</v>
      </c>
      <c r="AD104" s="6" t="s">
        <v>690</v>
      </c>
      <c r="AE104" s="6">
        <v>128</v>
      </c>
      <c r="AF104" s="6" t="s">
        <v>690</v>
      </c>
      <c r="AG104" s="6">
        <v>128</v>
      </c>
      <c r="AH104" s="6" t="s">
        <v>758</v>
      </c>
      <c r="AI104" s="6" t="s">
        <v>692</v>
      </c>
      <c r="AJ104" s="6" t="b">
        <v>0</v>
      </c>
      <c r="AK104" s="6" t="s">
        <v>45</v>
      </c>
      <c r="AL104" s="6" t="s">
        <v>1110</v>
      </c>
      <c r="AM104" s="6" t="s">
        <v>695</v>
      </c>
      <c r="AN104" s="6" t="s">
        <v>688</v>
      </c>
      <c r="AO104" s="6" t="s">
        <v>1306</v>
      </c>
      <c r="AP104" s="6" t="s">
        <v>71</v>
      </c>
      <c r="AQ104" s="6" t="b">
        <v>1</v>
      </c>
      <c r="AR104" s="6" t="s">
        <v>140</v>
      </c>
      <c r="AS104" s="6" t="s">
        <v>1307</v>
      </c>
      <c r="AT104" s="6" t="s">
        <v>720</v>
      </c>
      <c r="AU104" s="6" t="s">
        <v>119</v>
      </c>
      <c r="AV104" s="6" t="s">
        <v>1113</v>
      </c>
      <c r="AW104" s="8" t="s">
        <v>701</v>
      </c>
      <c r="AX104" s="6">
        <v>1</v>
      </c>
    </row>
    <row r="105" spans="1:50" x14ac:dyDescent="0.35">
      <c r="A105" s="6" t="s">
        <v>40</v>
      </c>
      <c r="B105" s="6" t="s">
        <v>1099</v>
      </c>
      <c r="C105" s="6" t="s">
        <v>1308</v>
      </c>
      <c r="D105" s="6" t="s">
        <v>487</v>
      </c>
      <c r="E105" s="6">
        <v>304</v>
      </c>
      <c r="F105" s="6">
        <v>4</v>
      </c>
      <c r="G105" s="6">
        <v>2</v>
      </c>
      <c r="H105" s="6">
        <v>16</v>
      </c>
      <c r="I105" s="6">
        <v>8</v>
      </c>
      <c r="J105" s="6">
        <v>6400</v>
      </c>
      <c r="K105" s="6">
        <v>138.283203125</v>
      </c>
      <c r="L105" s="6">
        <v>3</v>
      </c>
      <c r="M105" s="6"/>
      <c r="N105" s="6"/>
      <c r="O105" s="6" t="s">
        <v>119</v>
      </c>
      <c r="P105" s="6" t="s">
        <v>682</v>
      </c>
      <c r="Q105" s="6" t="s">
        <v>683</v>
      </c>
      <c r="R105" s="6" t="s">
        <v>22</v>
      </c>
      <c r="S105" s="6" t="s">
        <v>633</v>
      </c>
      <c r="T105" s="6" t="s">
        <v>882</v>
      </c>
      <c r="U105" s="6" t="s">
        <v>883</v>
      </c>
      <c r="V105" s="6" t="b">
        <v>1</v>
      </c>
      <c r="W105" s="6" t="s">
        <v>686</v>
      </c>
      <c r="X105" s="6" t="s">
        <v>1109</v>
      </c>
      <c r="Y105" s="6" t="s">
        <v>688</v>
      </c>
      <c r="Z105" s="6" t="s">
        <v>1102</v>
      </c>
      <c r="AA105" s="6" t="b">
        <v>0</v>
      </c>
      <c r="AB105" s="6" t="b">
        <v>0</v>
      </c>
      <c r="AC105" s="6" t="b">
        <v>0</v>
      </c>
      <c r="AD105" s="6" t="s">
        <v>690</v>
      </c>
      <c r="AE105" s="6">
        <v>128</v>
      </c>
      <c r="AF105" s="6" t="s">
        <v>690</v>
      </c>
      <c r="AG105" s="6">
        <v>128</v>
      </c>
      <c r="AH105" s="6" t="s">
        <v>758</v>
      </c>
      <c r="AI105" s="6" t="s">
        <v>692</v>
      </c>
      <c r="AJ105" s="6" t="b">
        <v>0</v>
      </c>
      <c r="AK105" s="6" t="s">
        <v>45</v>
      </c>
      <c r="AL105" s="6" t="s">
        <v>1110</v>
      </c>
      <c r="AM105" s="6" t="s">
        <v>695</v>
      </c>
      <c r="AN105" s="6" t="s">
        <v>688</v>
      </c>
      <c r="AO105" s="6" t="s">
        <v>1309</v>
      </c>
      <c r="AP105" s="6" t="s">
        <v>71</v>
      </c>
      <c r="AQ105" s="6" t="b">
        <v>1</v>
      </c>
      <c r="AR105" s="6" t="s">
        <v>140</v>
      </c>
      <c r="AS105" s="6" t="s">
        <v>1310</v>
      </c>
      <c r="AT105" s="6" t="s">
        <v>720</v>
      </c>
      <c r="AU105" s="6" t="s">
        <v>119</v>
      </c>
      <c r="AV105" s="6" t="s">
        <v>1113</v>
      </c>
      <c r="AW105" s="8" t="s">
        <v>701</v>
      </c>
      <c r="AX105" s="6">
        <v>1</v>
      </c>
    </row>
    <row r="106" spans="1:50" x14ac:dyDescent="0.35">
      <c r="A106" s="6" t="s">
        <v>40</v>
      </c>
      <c r="B106" s="6" t="s">
        <v>1099</v>
      </c>
      <c r="C106" s="6" t="s">
        <v>1311</v>
      </c>
      <c r="D106" s="6" t="s">
        <v>487</v>
      </c>
      <c r="E106" s="6">
        <v>304</v>
      </c>
      <c r="F106" s="6">
        <v>4</v>
      </c>
      <c r="G106" s="6">
        <v>2</v>
      </c>
      <c r="H106" s="6">
        <v>16</v>
      </c>
      <c r="I106" s="6">
        <v>8</v>
      </c>
      <c r="J106" s="6">
        <v>6400</v>
      </c>
      <c r="K106" s="6">
        <v>138.283203125</v>
      </c>
      <c r="L106" s="6">
        <v>3</v>
      </c>
      <c r="M106" s="6"/>
      <c r="N106" s="6"/>
      <c r="O106" s="6" t="s">
        <v>119</v>
      </c>
      <c r="P106" s="6" t="s">
        <v>682</v>
      </c>
      <c r="Q106" s="6" t="s">
        <v>683</v>
      </c>
      <c r="R106" s="6" t="s">
        <v>22</v>
      </c>
      <c r="S106" s="6" t="s">
        <v>633</v>
      </c>
      <c r="T106" s="6" t="s">
        <v>882</v>
      </c>
      <c r="U106" s="6" t="s">
        <v>883</v>
      </c>
      <c r="V106" s="6" t="b">
        <v>1</v>
      </c>
      <c r="W106" s="6" t="s">
        <v>686</v>
      </c>
      <c r="X106" s="6" t="s">
        <v>884</v>
      </c>
      <c r="Y106" s="6" t="s">
        <v>688</v>
      </c>
      <c r="Z106" s="6" t="s">
        <v>1102</v>
      </c>
      <c r="AA106" s="6" t="b">
        <v>0</v>
      </c>
      <c r="AB106" s="6" t="b">
        <v>0</v>
      </c>
      <c r="AC106" s="6" t="b">
        <v>0</v>
      </c>
      <c r="AD106" s="6" t="s">
        <v>690</v>
      </c>
      <c r="AE106" s="6">
        <v>128</v>
      </c>
      <c r="AF106" s="6" t="s">
        <v>690</v>
      </c>
      <c r="AG106" s="6">
        <v>128</v>
      </c>
      <c r="AH106" s="6" t="s">
        <v>758</v>
      </c>
      <c r="AI106" s="6" t="s">
        <v>692</v>
      </c>
      <c r="AJ106" s="6" t="b">
        <v>0</v>
      </c>
      <c r="AK106" s="6" t="s">
        <v>45</v>
      </c>
      <c r="AL106" s="6" t="s">
        <v>1126</v>
      </c>
      <c r="AM106" s="6" t="s">
        <v>695</v>
      </c>
      <c r="AN106" s="6" t="s">
        <v>688</v>
      </c>
      <c r="AO106" s="6" t="s">
        <v>1312</v>
      </c>
      <c r="AP106" s="6" t="s">
        <v>71</v>
      </c>
      <c r="AQ106" s="6" t="b">
        <v>1</v>
      </c>
      <c r="AR106" s="6" t="s">
        <v>140</v>
      </c>
      <c r="AS106" s="6" t="s">
        <v>1313</v>
      </c>
      <c r="AT106" s="6" t="s">
        <v>720</v>
      </c>
      <c r="AU106" s="6" t="s">
        <v>119</v>
      </c>
      <c r="AV106" s="6" t="s">
        <v>1136</v>
      </c>
      <c r="AW106" s="8" t="s">
        <v>701</v>
      </c>
      <c r="AX106" s="6">
        <v>1</v>
      </c>
    </row>
    <row r="107" spans="1:50" ht="29" x14ac:dyDescent="0.35">
      <c r="A107" s="6" t="s">
        <v>40</v>
      </c>
      <c r="B107" s="6" t="s">
        <v>1099</v>
      </c>
      <c r="C107" s="6" t="s">
        <v>1314</v>
      </c>
      <c r="D107" s="6" t="s">
        <v>476</v>
      </c>
      <c r="E107" s="6">
        <v>75</v>
      </c>
      <c r="F107" s="6">
        <v>2</v>
      </c>
      <c r="G107" s="6">
        <v>2</v>
      </c>
      <c r="H107" s="6">
        <v>8</v>
      </c>
      <c r="I107" s="6">
        <v>4</v>
      </c>
      <c r="J107" s="6">
        <v>3200</v>
      </c>
      <c r="K107" s="6">
        <v>45.7763671875</v>
      </c>
      <c r="L107" s="6">
        <v>2</v>
      </c>
      <c r="M107" s="6"/>
      <c r="N107" s="6"/>
      <c r="O107" s="6" t="s">
        <v>119</v>
      </c>
      <c r="P107" s="6" t="s">
        <v>682</v>
      </c>
      <c r="Q107" s="6" t="s">
        <v>683</v>
      </c>
      <c r="R107" s="6" t="s">
        <v>22</v>
      </c>
      <c r="S107" s="6" t="s">
        <v>633</v>
      </c>
      <c r="T107" s="6" t="s">
        <v>813</v>
      </c>
      <c r="U107" s="6" t="s">
        <v>994</v>
      </c>
      <c r="V107" s="6" t="b">
        <v>1</v>
      </c>
      <c r="W107" s="6" t="s">
        <v>686</v>
      </c>
      <c r="X107" s="6" t="s">
        <v>725</v>
      </c>
      <c r="Y107" s="6" t="s">
        <v>688</v>
      </c>
      <c r="Z107" s="6" t="s">
        <v>1102</v>
      </c>
      <c r="AA107" s="6" t="b">
        <v>0</v>
      </c>
      <c r="AB107" s="6" t="b">
        <v>0</v>
      </c>
      <c r="AC107" s="6" t="b">
        <v>1</v>
      </c>
      <c r="AD107" s="6" t="s">
        <v>690</v>
      </c>
      <c r="AE107" s="6">
        <v>128</v>
      </c>
      <c r="AF107" s="6" t="s">
        <v>688</v>
      </c>
      <c r="AG107" s="6">
        <v>0</v>
      </c>
      <c r="AH107" s="6" t="s">
        <v>758</v>
      </c>
      <c r="AI107" s="6" t="s">
        <v>816</v>
      </c>
      <c r="AJ107" s="6" t="b">
        <v>0</v>
      </c>
      <c r="AK107" s="6" t="s">
        <v>45</v>
      </c>
      <c r="AL107" s="6" t="s">
        <v>1103</v>
      </c>
      <c r="AM107" s="6" t="s">
        <v>695</v>
      </c>
      <c r="AN107" s="6" t="s">
        <v>688</v>
      </c>
      <c r="AO107" s="6" t="s">
        <v>1315</v>
      </c>
      <c r="AP107" s="6" t="s">
        <v>71</v>
      </c>
      <c r="AQ107" s="6" t="b">
        <v>1</v>
      </c>
      <c r="AR107" s="6" t="s">
        <v>140</v>
      </c>
      <c r="AS107" s="6" t="s">
        <v>1316</v>
      </c>
      <c r="AT107" s="6" t="s">
        <v>699</v>
      </c>
      <c r="AU107" s="6" t="s">
        <v>119</v>
      </c>
      <c r="AV107" s="6" t="s">
        <v>1317</v>
      </c>
      <c r="AW107" s="8" t="s">
        <v>1222</v>
      </c>
      <c r="AX107" s="6">
        <v>1</v>
      </c>
    </row>
    <row r="108" spans="1:50" x14ac:dyDescent="0.35">
      <c r="A108" s="6" t="s">
        <v>40</v>
      </c>
      <c r="B108" s="6" t="s">
        <v>1099</v>
      </c>
      <c r="C108" s="6" t="s">
        <v>1318</v>
      </c>
      <c r="D108" s="6" t="s">
        <v>467</v>
      </c>
      <c r="E108" s="6">
        <v>238</v>
      </c>
      <c r="F108" s="6">
        <v>8</v>
      </c>
      <c r="G108" s="6">
        <v>2</v>
      </c>
      <c r="H108" s="6">
        <v>16</v>
      </c>
      <c r="I108" s="6">
        <v>16</v>
      </c>
      <c r="J108" s="6">
        <v>12800</v>
      </c>
      <c r="K108" s="6">
        <v>183.10546875</v>
      </c>
      <c r="L108" s="6">
        <v>4</v>
      </c>
      <c r="M108" s="6"/>
      <c r="N108" s="6"/>
      <c r="O108" s="6">
        <v>1</v>
      </c>
      <c r="P108" s="6" t="s">
        <v>754</v>
      </c>
      <c r="Q108" s="6" t="s">
        <v>683</v>
      </c>
      <c r="R108" s="6" t="s">
        <v>22</v>
      </c>
      <c r="S108" s="6" t="s">
        <v>633</v>
      </c>
      <c r="T108" s="6"/>
      <c r="U108" s="6"/>
      <c r="V108" s="6" t="b">
        <v>1</v>
      </c>
      <c r="W108" s="6"/>
      <c r="X108" s="6"/>
      <c r="Y108" s="6" t="s">
        <v>688</v>
      </c>
      <c r="Z108" s="6"/>
      <c r="AA108" s="6" t="b">
        <v>1</v>
      </c>
      <c r="AB108" s="6" t="b">
        <v>0</v>
      </c>
      <c r="AC108" s="6" t="b">
        <v>0</v>
      </c>
      <c r="AD108" s="6" t="s">
        <v>690</v>
      </c>
      <c r="AE108" s="6">
        <v>128</v>
      </c>
      <c r="AF108" s="6" t="s">
        <v>688</v>
      </c>
      <c r="AG108" s="6">
        <v>0</v>
      </c>
      <c r="AH108" s="6" t="s">
        <v>758</v>
      </c>
      <c r="AI108" s="6" t="s">
        <v>816</v>
      </c>
      <c r="AJ108" s="6" t="b">
        <v>0</v>
      </c>
      <c r="AK108" s="6" t="s">
        <v>45</v>
      </c>
      <c r="AL108" s="6" t="s">
        <v>1103</v>
      </c>
      <c r="AM108" s="6" t="s">
        <v>1281</v>
      </c>
      <c r="AN108" s="6" t="s">
        <v>688</v>
      </c>
      <c r="AO108" s="6" t="s">
        <v>1319</v>
      </c>
      <c r="AP108" s="6" t="s">
        <v>71</v>
      </c>
      <c r="AQ108" s="6" t="b">
        <v>1</v>
      </c>
      <c r="AR108" s="6" t="s">
        <v>140</v>
      </c>
      <c r="AS108" s="6" t="s">
        <v>1320</v>
      </c>
      <c r="AT108" s="6" t="s">
        <v>720</v>
      </c>
      <c r="AU108" s="6" t="s">
        <v>119</v>
      </c>
      <c r="AV108" s="6" t="s">
        <v>1321</v>
      </c>
      <c r="AW108" s="8" t="s">
        <v>1285</v>
      </c>
      <c r="AX108" s="6">
        <v>1</v>
      </c>
    </row>
    <row r="109" spans="1:50" x14ac:dyDescent="0.35">
      <c r="A109" s="6" t="s">
        <v>40</v>
      </c>
      <c r="B109" s="6" t="s">
        <v>1099</v>
      </c>
      <c r="C109" s="6" t="s">
        <v>1322</v>
      </c>
      <c r="D109" s="6" t="s">
        <v>467</v>
      </c>
      <c r="E109" s="6">
        <v>238</v>
      </c>
      <c r="F109" s="6">
        <v>8</v>
      </c>
      <c r="G109" s="6">
        <v>2</v>
      </c>
      <c r="H109" s="6">
        <v>16</v>
      </c>
      <c r="I109" s="6">
        <v>16</v>
      </c>
      <c r="J109" s="6">
        <v>12800</v>
      </c>
      <c r="K109" s="6">
        <v>183.10546875</v>
      </c>
      <c r="L109" s="6">
        <v>4</v>
      </c>
      <c r="M109" s="6"/>
      <c r="N109" s="6"/>
      <c r="O109" s="6">
        <v>1</v>
      </c>
      <c r="P109" s="6" t="s">
        <v>754</v>
      </c>
      <c r="Q109" s="6" t="s">
        <v>683</v>
      </c>
      <c r="R109" s="6" t="s">
        <v>22</v>
      </c>
      <c r="S109" s="6" t="s">
        <v>633</v>
      </c>
      <c r="T109" s="6"/>
      <c r="U109" s="6"/>
      <c r="V109" s="6" t="b">
        <v>1</v>
      </c>
      <c r="W109" s="6"/>
      <c r="X109" s="6"/>
      <c r="Y109" s="6" t="s">
        <v>688</v>
      </c>
      <c r="Z109" s="6"/>
      <c r="AA109" s="6" t="b">
        <v>1</v>
      </c>
      <c r="AB109" s="6" t="b">
        <v>0</v>
      </c>
      <c r="AC109" s="6" t="b">
        <v>0</v>
      </c>
      <c r="AD109" s="6" t="s">
        <v>690</v>
      </c>
      <c r="AE109" s="6">
        <v>128</v>
      </c>
      <c r="AF109" s="6" t="s">
        <v>688</v>
      </c>
      <c r="AG109" s="6">
        <v>0</v>
      </c>
      <c r="AH109" s="6" t="s">
        <v>758</v>
      </c>
      <c r="AI109" s="6" t="s">
        <v>816</v>
      </c>
      <c r="AJ109" s="6" t="b">
        <v>0</v>
      </c>
      <c r="AK109" s="6" t="s">
        <v>45</v>
      </c>
      <c r="AL109" s="6" t="s">
        <v>1103</v>
      </c>
      <c r="AM109" s="6" t="s">
        <v>1281</v>
      </c>
      <c r="AN109" s="6" t="s">
        <v>688</v>
      </c>
      <c r="AO109" s="6" t="s">
        <v>1323</v>
      </c>
      <c r="AP109" s="6" t="s">
        <v>71</v>
      </c>
      <c r="AQ109" s="6" t="b">
        <v>1</v>
      </c>
      <c r="AR109" s="6" t="s">
        <v>140</v>
      </c>
      <c r="AS109" s="6" t="s">
        <v>1324</v>
      </c>
      <c r="AT109" s="6" t="s">
        <v>720</v>
      </c>
      <c r="AU109" s="6" t="s">
        <v>119</v>
      </c>
      <c r="AV109" s="6" t="s">
        <v>1325</v>
      </c>
      <c r="AW109" s="8" t="s">
        <v>1285</v>
      </c>
      <c r="AX109" s="6">
        <v>1</v>
      </c>
    </row>
    <row r="110" spans="1:50" x14ac:dyDescent="0.35">
      <c r="A110" s="6" t="s">
        <v>40</v>
      </c>
      <c r="B110" s="6" t="s">
        <v>52</v>
      </c>
      <c r="C110" s="6" t="s">
        <v>1326</v>
      </c>
      <c r="D110" s="6" t="s">
        <v>484</v>
      </c>
      <c r="E110" s="6">
        <v>302</v>
      </c>
      <c r="F110" s="6">
        <v>8</v>
      </c>
      <c r="G110" s="6">
        <v>1</v>
      </c>
      <c r="H110" s="6">
        <v>28</v>
      </c>
      <c r="I110" s="6">
        <v>32</v>
      </c>
      <c r="J110" s="6">
        <v>25600</v>
      </c>
      <c r="K110" s="6">
        <v>366.2109375</v>
      </c>
      <c r="L110" s="6">
        <v>8</v>
      </c>
      <c r="M110" s="6"/>
      <c r="N110" s="6"/>
      <c r="O110" s="6">
        <v>2</v>
      </c>
      <c r="P110" s="6" t="s">
        <v>119</v>
      </c>
      <c r="Q110" s="6" t="s">
        <v>119</v>
      </c>
      <c r="R110" s="6" t="s">
        <v>22</v>
      </c>
      <c r="S110" s="6" t="s">
        <v>734</v>
      </c>
      <c r="T110" s="6" t="s">
        <v>735</v>
      </c>
      <c r="U110" s="6" t="s">
        <v>736</v>
      </c>
      <c r="V110" s="6" t="b">
        <v>0</v>
      </c>
      <c r="W110" s="6" t="s">
        <v>1159</v>
      </c>
      <c r="X110" s="6" t="s">
        <v>1160</v>
      </c>
      <c r="Y110" s="6" t="s">
        <v>688</v>
      </c>
      <c r="Z110" s="6" t="s">
        <v>735</v>
      </c>
      <c r="AA110" s="6" t="b">
        <v>0</v>
      </c>
      <c r="AB110" s="6" t="b">
        <v>0</v>
      </c>
      <c r="AC110" s="6" t="b">
        <v>0</v>
      </c>
      <c r="AD110" s="6" t="s">
        <v>690</v>
      </c>
      <c r="AE110" s="6">
        <v>128</v>
      </c>
      <c r="AF110" s="6" t="s">
        <v>938</v>
      </c>
      <c r="AG110" s="6">
        <v>256</v>
      </c>
      <c r="AH110" s="6" t="s">
        <v>758</v>
      </c>
      <c r="AI110" s="6" t="s">
        <v>692</v>
      </c>
      <c r="AJ110" s="6" t="b">
        <v>0</v>
      </c>
      <c r="AK110" s="6" t="s">
        <v>45</v>
      </c>
      <c r="AL110" s="6" t="s">
        <v>55</v>
      </c>
      <c r="AM110" s="6" t="s">
        <v>695</v>
      </c>
      <c r="AN110" s="6" t="s">
        <v>688</v>
      </c>
      <c r="AO110" s="6" t="s">
        <v>1327</v>
      </c>
      <c r="AP110" s="6" t="s">
        <v>71</v>
      </c>
      <c r="AQ110" s="6" t="b">
        <v>1</v>
      </c>
      <c r="AR110" s="6" t="s">
        <v>140</v>
      </c>
      <c r="AS110" s="6" t="s">
        <v>1328</v>
      </c>
      <c r="AT110" s="6" t="s">
        <v>720</v>
      </c>
      <c r="AU110" s="6" t="s">
        <v>1329</v>
      </c>
      <c r="AV110" s="6" t="s">
        <v>1184</v>
      </c>
      <c r="AW110" s="8" t="s">
        <v>119</v>
      </c>
      <c r="AX110" s="6">
        <v>1</v>
      </c>
    </row>
    <row r="111" spans="1:50" x14ac:dyDescent="0.35">
      <c r="A111" s="6" t="s">
        <v>40</v>
      </c>
      <c r="B111" s="6" t="s">
        <v>52</v>
      </c>
      <c r="C111" s="6" t="s">
        <v>1326</v>
      </c>
      <c r="D111" s="6" t="s">
        <v>484</v>
      </c>
      <c r="E111" s="6">
        <v>302</v>
      </c>
      <c r="F111" s="6">
        <v>8</v>
      </c>
      <c r="G111" s="6">
        <v>1</v>
      </c>
      <c r="H111" s="6">
        <v>28</v>
      </c>
      <c r="I111" s="6">
        <v>32</v>
      </c>
      <c r="J111" s="6">
        <v>25600</v>
      </c>
      <c r="K111" s="6">
        <v>366.2109375</v>
      </c>
      <c r="L111" s="6">
        <v>8</v>
      </c>
      <c r="M111" s="6"/>
      <c r="N111" s="6"/>
      <c r="O111" s="6">
        <v>2</v>
      </c>
      <c r="P111" s="6" t="s">
        <v>119</v>
      </c>
      <c r="Q111" s="6" t="s">
        <v>119</v>
      </c>
      <c r="R111" s="6" t="s">
        <v>22</v>
      </c>
      <c r="S111" s="6" t="s">
        <v>734</v>
      </c>
      <c r="T111" s="6" t="s">
        <v>735</v>
      </c>
      <c r="U111" s="6" t="s">
        <v>736</v>
      </c>
      <c r="V111" s="6" t="b">
        <v>0</v>
      </c>
      <c r="W111" s="6" t="s">
        <v>1159</v>
      </c>
      <c r="X111" s="6" t="s">
        <v>1160</v>
      </c>
      <c r="Y111" s="6" t="s">
        <v>688</v>
      </c>
      <c r="Z111" s="6" t="s">
        <v>735</v>
      </c>
      <c r="AA111" s="6" t="b">
        <v>0</v>
      </c>
      <c r="AB111" s="6" t="b">
        <v>0</v>
      </c>
      <c r="AC111" s="6" t="b">
        <v>0</v>
      </c>
      <c r="AD111" s="6" t="s">
        <v>690</v>
      </c>
      <c r="AE111" s="6">
        <v>128</v>
      </c>
      <c r="AF111" s="6" t="s">
        <v>938</v>
      </c>
      <c r="AG111" s="6">
        <v>256</v>
      </c>
      <c r="AH111" s="6" t="s">
        <v>758</v>
      </c>
      <c r="AI111" s="6" t="s">
        <v>692</v>
      </c>
      <c r="AJ111" s="6" t="b">
        <v>0</v>
      </c>
      <c r="AK111" s="6" t="s">
        <v>45</v>
      </c>
      <c r="AL111" s="6" t="s">
        <v>54</v>
      </c>
      <c r="AM111" s="6" t="s">
        <v>695</v>
      </c>
      <c r="AN111" s="6" t="s">
        <v>688</v>
      </c>
      <c r="AO111" s="6" t="s">
        <v>1330</v>
      </c>
      <c r="AP111" s="6" t="s">
        <v>71</v>
      </c>
      <c r="AQ111" s="6" t="b">
        <v>1</v>
      </c>
      <c r="AR111" s="6" t="s">
        <v>140</v>
      </c>
      <c r="AS111" s="6" t="s">
        <v>1331</v>
      </c>
      <c r="AT111" s="6" t="s">
        <v>720</v>
      </c>
      <c r="AU111" s="6" t="s">
        <v>119</v>
      </c>
      <c r="AV111" s="6" t="s">
        <v>1184</v>
      </c>
      <c r="AW111" s="8" t="s">
        <v>119</v>
      </c>
      <c r="AX111" s="6">
        <v>0</v>
      </c>
    </row>
    <row r="112" spans="1:50" ht="29" x14ac:dyDescent="0.35">
      <c r="A112" s="6" t="s">
        <v>40</v>
      </c>
      <c r="B112" s="6" t="s">
        <v>1332</v>
      </c>
      <c r="C112" s="6" t="s">
        <v>1333</v>
      </c>
      <c r="D112" s="6" t="s">
        <v>1334</v>
      </c>
      <c r="E112" s="6">
        <v>173</v>
      </c>
      <c r="F112" s="6">
        <v>2</v>
      </c>
      <c r="G112" s="6">
        <v>2</v>
      </c>
      <c r="H112" s="6">
        <v>16</v>
      </c>
      <c r="I112" s="6">
        <v>4</v>
      </c>
      <c r="J112" s="6">
        <v>3200</v>
      </c>
      <c r="K112" s="6">
        <v>45.7763671875</v>
      </c>
      <c r="L112" s="6">
        <v>2</v>
      </c>
      <c r="M112" s="6"/>
      <c r="N112" s="6"/>
      <c r="O112" s="6" t="s">
        <v>119</v>
      </c>
      <c r="P112" s="6" t="s">
        <v>682</v>
      </c>
      <c r="Q112" s="6" t="s">
        <v>683</v>
      </c>
      <c r="R112" s="6" t="s">
        <v>22</v>
      </c>
      <c r="S112" s="6" t="s">
        <v>734</v>
      </c>
      <c r="T112" s="6" t="s">
        <v>1335</v>
      </c>
      <c r="U112" s="6" t="s">
        <v>1336</v>
      </c>
      <c r="V112" s="6" t="b">
        <v>0</v>
      </c>
      <c r="W112" s="6" t="s">
        <v>755</v>
      </c>
      <c r="X112" s="6" t="s">
        <v>1337</v>
      </c>
      <c r="Y112" s="6" t="s">
        <v>688</v>
      </c>
      <c r="Z112" s="6" t="s">
        <v>689</v>
      </c>
      <c r="AA112" s="6" t="b">
        <v>1</v>
      </c>
      <c r="AB112" s="6" t="b">
        <v>0</v>
      </c>
      <c r="AC112" s="6" t="b">
        <v>1</v>
      </c>
      <c r="AD112" s="6" t="s">
        <v>634</v>
      </c>
      <c r="AE112" s="6">
        <v>512</v>
      </c>
      <c r="AF112" s="6" t="s">
        <v>634</v>
      </c>
      <c r="AG112" s="6">
        <v>512</v>
      </c>
      <c r="AH112" s="6" t="s">
        <v>691</v>
      </c>
      <c r="AI112" s="6" t="s">
        <v>816</v>
      </c>
      <c r="AJ112" s="6" t="b">
        <v>0</v>
      </c>
      <c r="AK112" s="6" t="s">
        <v>45</v>
      </c>
      <c r="AL112" s="6" t="s">
        <v>1338</v>
      </c>
      <c r="AM112" s="6" t="s">
        <v>695</v>
      </c>
      <c r="AN112" s="6" t="s">
        <v>1339</v>
      </c>
      <c r="AO112" s="6" t="s">
        <v>1340</v>
      </c>
      <c r="AP112" s="6" t="s">
        <v>71</v>
      </c>
      <c r="AQ112" s="6" t="b">
        <v>1</v>
      </c>
      <c r="AR112" s="6" t="s">
        <v>140</v>
      </c>
      <c r="AS112" s="6" t="s">
        <v>1341</v>
      </c>
      <c r="AT112" s="6" t="s">
        <v>699</v>
      </c>
      <c r="AU112" s="6" t="s">
        <v>119</v>
      </c>
      <c r="AV112" s="6" t="s">
        <v>1342</v>
      </c>
      <c r="AW112" s="8" t="s">
        <v>861</v>
      </c>
      <c r="AX112" s="6">
        <v>1</v>
      </c>
    </row>
    <row r="113" spans="1:50" ht="29" x14ac:dyDescent="0.35">
      <c r="A113" s="6" t="s">
        <v>40</v>
      </c>
      <c r="B113" s="6" t="s">
        <v>1187</v>
      </c>
      <c r="C113" s="6" t="s">
        <v>1343</v>
      </c>
      <c r="D113" s="6" t="s">
        <v>1344</v>
      </c>
      <c r="E113" s="6">
        <v>342</v>
      </c>
      <c r="F113" s="6">
        <v>8</v>
      </c>
      <c r="G113" s="6">
        <v>2</v>
      </c>
      <c r="H113" s="6">
        <v>32</v>
      </c>
      <c r="I113" s="6">
        <v>16</v>
      </c>
      <c r="J113" s="6">
        <v>12800</v>
      </c>
      <c r="K113" s="6">
        <v>183.10546875</v>
      </c>
      <c r="L113" s="6">
        <v>4</v>
      </c>
      <c r="M113" s="6"/>
      <c r="N113" s="6"/>
      <c r="O113" s="6" t="s">
        <v>119</v>
      </c>
      <c r="P113" s="6" t="s">
        <v>119</v>
      </c>
      <c r="Q113" s="6" t="s">
        <v>119</v>
      </c>
      <c r="R113" s="6" t="s">
        <v>22</v>
      </c>
      <c r="S113" s="6" t="s">
        <v>633</v>
      </c>
      <c r="T113" s="6" t="s">
        <v>813</v>
      </c>
      <c r="U113" s="6" t="s">
        <v>994</v>
      </c>
      <c r="V113" s="6" t="b">
        <v>1</v>
      </c>
      <c r="W113" s="6" t="s">
        <v>686</v>
      </c>
      <c r="X113" s="6" t="s">
        <v>1190</v>
      </c>
      <c r="Y113" s="6" t="s">
        <v>688</v>
      </c>
      <c r="Z113" s="6" t="s">
        <v>739</v>
      </c>
      <c r="AA113" s="6" t="b">
        <v>0</v>
      </c>
      <c r="AB113" s="6" t="b">
        <v>0</v>
      </c>
      <c r="AC113" s="6" t="b">
        <v>1</v>
      </c>
      <c r="AD113" s="6" t="s">
        <v>638</v>
      </c>
      <c r="AE113" s="6">
        <v>512</v>
      </c>
      <c r="AF113" s="6" t="s">
        <v>938</v>
      </c>
      <c r="AG113" s="6">
        <v>32</v>
      </c>
      <c r="AH113" s="6" t="s">
        <v>758</v>
      </c>
      <c r="AI113" s="6" t="s">
        <v>816</v>
      </c>
      <c r="AJ113" s="6" t="b">
        <v>0</v>
      </c>
      <c r="AK113" s="6" t="s">
        <v>45</v>
      </c>
      <c r="AL113" s="6" t="s">
        <v>1191</v>
      </c>
      <c r="AM113" s="6" t="s">
        <v>695</v>
      </c>
      <c r="AN113" s="6" t="s">
        <v>688</v>
      </c>
      <c r="AO113" s="6" t="s">
        <v>1345</v>
      </c>
      <c r="AP113" s="6" t="s">
        <v>71</v>
      </c>
      <c r="AQ113" s="6" t="b">
        <v>1</v>
      </c>
      <c r="AR113" s="6" t="s">
        <v>140</v>
      </c>
      <c r="AS113" s="6" t="s">
        <v>1346</v>
      </c>
      <c r="AT113" s="6" t="s">
        <v>699</v>
      </c>
      <c r="AU113" s="6" t="s">
        <v>119</v>
      </c>
      <c r="AV113" s="6" t="s">
        <v>1194</v>
      </c>
      <c r="AW113" s="8" t="s">
        <v>731</v>
      </c>
      <c r="AX113" s="6">
        <v>1</v>
      </c>
    </row>
  </sheetData>
  <conditionalFormatting sqref="E1:E1048576">
    <cfRule type="cellIs" dxfId="115" priority="9" operator="between">
      <formula>50</formula>
      <formula>100</formula>
    </cfRule>
    <cfRule type="cellIs" dxfId="114" priority="10" operator="between">
      <formula>1</formula>
      <formula>50</formula>
    </cfRule>
  </conditionalFormatting>
  <conditionalFormatting sqref="M2:M100">
    <cfRule type="containsText" dxfId="113" priority="8" operator="containsText" text="">
      <formula>NOT(ISERROR(SEARCH("",M2)))</formula>
    </cfRule>
  </conditionalFormatting>
  <conditionalFormatting sqref="V1:V1048576">
    <cfRule type="containsText" dxfId="112" priority="1" operator="containsText" text="false">
      <formula>NOT(ISERROR(SEARCH("false",V1)))</formula>
    </cfRule>
  </conditionalFormatting>
  <conditionalFormatting sqref="Y1:Y1048576">
    <cfRule type="containsText" dxfId="111" priority="2" operator="containsText" text="None">
      <formula>NOT(ISERROR(SEARCH("None",Y1)))</formula>
    </cfRule>
  </conditionalFormatting>
  <conditionalFormatting sqref="AA1:AC1048576">
    <cfRule type="containsText" dxfId="110" priority="3" operator="containsText" text="false">
      <formula>NOT(ISERROR(SEARCH("false",AA1)))</formula>
    </cfRule>
  </conditionalFormatting>
  <conditionalFormatting sqref="AN1:AN1048576">
    <cfRule type="containsText" dxfId="109" priority="6" operator="containsText" text="None">
      <formula>NOT(ISERROR(SEARCH("None",AN1)))</formula>
    </cfRule>
  </conditionalFormatting>
  <conditionalFormatting sqref="AQ1:AQ1048576">
    <cfRule type="containsText" dxfId="108" priority="7" operator="containsText" text="false">
      <formula>NOT(ISERROR(SEARCH("false",AQ1)))</formula>
    </cfRule>
  </conditionalFormatting>
  <hyperlinks>
    <hyperlink ref="AA1" r:id="rId1" xr:uid="{00000000-0004-0000-1100-000000000000}"/>
    <hyperlink ref="AB1" r:id="rId2" xr:uid="{00000000-0004-0000-1100-000001000000}"/>
    <hyperlink ref="AC1" r:id="rId3" location="monitor-vm-performance" xr:uid="{00000000-0004-0000-1100-000002000000}"/>
    <hyperlink ref="AN1" r:id="rId4" location="logically-segment-subnets" xr:uid="{00000000-0004-0000-1100-000003000000}"/>
    <hyperlink ref="AQ1" r:id="rId5" xr:uid="{00000000-0004-0000-1100-000004000000}"/>
  </hyperlinks>
  <pageMargins left="0.7" right="0.7" top="0.75" bottom="0.75" header="0.3" footer="0.3"/>
  <legacyDrawing r:id="rId6"/>
  <tableParts count="1">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07"/>
  <sheetViews>
    <sheetView workbookViewId="0"/>
  </sheetViews>
  <sheetFormatPr baseColWidth="10" defaultColWidth="8.90625" defaultRowHeight="14.5" x14ac:dyDescent="0.35"/>
  <cols>
    <col min="1" max="1" width="17.54296875" customWidth="1"/>
    <col min="2" max="2" width="30" customWidth="1"/>
    <col min="3" max="3" width="11.08984375" customWidth="1"/>
    <col min="4" max="4" width="9.08984375" customWidth="1"/>
    <col min="5" max="5" width="39" customWidth="1"/>
    <col min="6" max="6" width="30.08984375" customWidth="1"/>
    <col min="7" max="7" width="16.36328125" customWidth="1"/>
    <col min="8" max="8" width="30.08984375" customWidth="1"/>
    <col min="9" max="9" width="23.453125" customWidth="1"/>
    <col min="10" max="10" width="15.36328125" customWidth="1"/>
    <col min="11" max="11" width="30.54296875" customWidth="1"/>
    <col min="12" max="12" width="30.453125" customWidth="1"/>
    <col min="13" max="13" width="31.81640625" customWidth="1"/>
    <col min="14" max="14" width="39.08984375" customWidth="1"/>
    <col min="15" max="15" width="36" customWidth="1"/>
    <col min="16" max="16" width="13.6328125" customWidth="1"/>
  </cols>
  <sheetData>
    <row r="1" spans="1:16" x14ac:dyDescent="0.35">
      <c r="A1" s="1" t="s">
        <v>0</v>
      </c>
      <c r="B1" s="1" t="s">
        <v>1</v>
      </c>
      <c r="C1" s="1" t="s">
        <v>3</v>
      </c>
      <c r="D1" s="1" t="s">
        <v>607</v>
      </c>
      <c r="E1" s="1" t="s">
        <v>3966</v>
      </c>
      <c r="F1" s="1" t="s">
        <v>3967</v>
      </c>
      <c r="G1" s="1" t="s">
        <v>3697</v>
      </c>
      <c r="H1" s="1" t="s">
        <v>3968</v>
      </c>
      <c r="I1" s="1" t="s">
        <v>3969</v>
      </c>
      <c r="J1" s="1" t="s">
        <v>3970</v>
      </c>
      <c r="K1" s="1" t="s">
        <v>3971</v>
      </c>
      <c r="L1" s="1" t="s">
        <v>3972</v>
      </c>
      <c r="M1" s="1" t="s">
        <v>3973</v>
      </c>
      <c r="N1" s="1" t="s">
        <v>3974</v>
      </c>
      <c r="O1" s="1" t="s">
        <v>3975</v>
      </c>
      <c r="P1" s="1" t="s">
        <v>18</v>
      </c>
    </row>
    <row r="2" spans="1:16" x14ac:dyDescent="0.35">
      <c r="A2" s="1" t="s">
        <v>153</v>
      </c>
      <c r="B2" s="1" t="s">
        <v>744</v>
      </c>
      <c r="C2" s="1" t="s">
        <v>86</v>
      </c>
      <c r="D2" s="1"/>
      <c r="E2" s="1" t="s">
        <v>3976</v>
      </c>
      <c r="F2" s="1" t="s">
        <v>747</v>
      </c>
      <c r="G2" s="1" t="s">
        <v>3727</v>
      </c>
      <c r="H2" s="1" t="s">
        <v>2921</v>
      </c>
      <c r="I2" s="1" t="s">
        <v>3873</v>
      </c>
      <c r="J2" s="1" t="s">
        <v>3477</v>
      </c>
      <c r="K2" s="1" t="b">
        <v>0</v>
      </c>
      <c r="L2" s="1" t="b">
        <v>0</v>
      </c>
      <c r="M2" s="1" t="b">
        <v>1</v>
      </c>
      <c r="N2" s="1" t="b">
        <v>0</v>
      </c>
      <c r="O2" s="1"/>
      <c r="P2" s="1">
        <v>1</v>
      </c>
    </row>
    <row r="3" spans="1:16" x14ac:dyDescent="0.35">
      <c r="A3" s="1" t="s">
        <v>153</v>
      </c>
      <c r="B3" s="1" t="s">
        <v>744</v>
      </c>
      <c r="C3" s="1" t="s">
        <v>86</v>
      </c>
      <c r="D3" s="1"/>
      <c r="E3" s="1" t="s">
        <v>3977</v>
      </c>
      <c r="F3" s="1" t="s">
        <v>747</v>
      </c>
      <c r="G3" s="1" t="s">
        <v>3727</v>
      </c>
      <c r="H3" s="1" t="s">
        <v>693</v>
      </c>
      <c r="I3" s="1" t="s">
        <v>3733</v>
      </c>
      <c r="J3" s="1" t="s">
        <v>3477</v>
      </c>
      <c r="K3" s="1" t="b">
        <v>0</v>
      </c>
      <c r="L3" s="1" t="b">
        <v>0</v>
      </c>
      <c r="M3" s="1" t="b">
        <v>0</v>
      </c>
      <c r="N3" s="1" t="b">
        <v>0</v>
      </c>
      <c r="O3" s="1"/>
      <c r="P3" s="1">
        <v>0</v>
      </c>
    </row>
    <row r="4" spans="1:16" x14ac:dyDescent="0.35">
      <c r="A4" s="1" t="s">
        <v>153</v>
      </c>
      <c r="B4" s="1" t="s">
        <v>744</v>
      </c>
      <c r="C4" s="1" t="s">
        <v>86</v>
      </c>
      <c r="D4" s="1"/>
      <c r="E4" s="1" t="s">
        <v>3977</v>
      </c>
      <c r="F4" s="1" t="s">
        <v>747</v>
      </c>
      <c r="G4" s="1" t="s">
        <v>3727</v>
      </c>
      <c r="H4" s="1" t="s">
        <v>693</v>
      </c>
      <c r="I4" s="1" t="s">
        <v>3594</v>
      </c>
      <c r="J4" s="1" t="s">
        <v>3477</v>
      </c>
      <c r="K4" s="1" t="b">
        <v>0</v>
      </c>
      <c r="L4" s="1" t="b">
        <v>0</v>
      </c>
      <c r="M4" s="1" t="b">
        <v>0</v>
      </c>
      <c r="N4" s="1" t="b">
        <v>0</v>
      </c>
      <c r="O4" s="1"/>
      <c r="P4" s="1">
        <v>0</v>
      </c>
    </row>
    <row r="5" spans="1:16" x14ac:dyDescent="0.35">
      <c r="A5" s="1" t="s">
        <v>153</v>
      </c>
      <c r="B5" s="1" t="s">
        <v>744</v>
      </c>
      <c r="C5" s="1" t="s">
        <v>86</v>
      </c>
      <c r="D5" s="1"/>
      <c r="E5" s="1" t="s">
        <v>3977</v>
      </c>
      <c r="F5" s="1" t="s">
        <v>747</v>
      </c>
      <c r="G5" s="1" t="s">
        <v>3727</v>
      </c>
      <c r="H5" s="1" t="s">
        <v>693</v>
      </c>
      <c r="I5" s="1" t="s">
        <v>3978</v>
      </c>
      <c r="J5" s="1" t="s">
        <v>3477</v>
      </c>
      <c r="K5" s="1" t="b">
        <v>0</v>
      </c>
      <c r="L5" s="1" t="b">
        <v>0</v>
      </c>
      <c r="M5" s="1" t="b">
        <v>0</v>
      </c>
      <c r="N5" s="1" t="b">
        <v>0</v>
      </c>
      <c r="O5" s="1"/>
      <c r="P5" s="1">
        <v>0</v>
      </c>
    </row>
    <row r="6" spans="1:16" x14ac:dyDescent="0.35">
      <c r="A6" s="1" t="s">
        <v>153</v>
      </c>
      <c r="B6" s="1" t="s">
        <v>624</v>
      </c>
      <c r="C6" s="1" t="s">
        <v>22</v>
      </c>
      <c r="D6" s="1"/>
      <c r="E6" s="1" t="s">
        <v>3979</v>
      </c>
      <c r="F6" s="1" t="s">
        <v>693</v>
      </c>
      <c r="G6" s="1" t="s">
        <v>3733</v>
      </c>
      <c r="H6" s="1" t="s">
        <v>3811</v>
      </c>
      <c r="I6" s="1" t="s">
        <v>3812</v>
      </c>
      <c r="J6" s="1" t="s">
        <v>3477</v>
      </c>
      <c r="K6" s="1" t="b">
        <v>0</v>
      </c>
      <c r="L6" s="1" t="b">
        <v>1</v>
      </c>
      <c r="M6" s="1" t="b">
        <v>1</v>
      </c>
      <c r="N6" s="1" t="b">
        <v>0</v>
      </c>
      <c r="O6" s="1"/>
      <c r="P6" s="1">
        <v>1</v>
      </c>
    </row>
    <row r="7" spans="1:16" x14ac:dyDescent="0.35">
      <c r="A7" s="1" t="s">
        <v>153</v>
      </c>
      <c r="B7" s="1" t="s">
        <v>624</v>
      </c>
      <c r="C7" s="1" t="s">
        <v>22</v>
      </c>
      <c r="D7" s="1"/>
      <c r="E7" s="1" t="s">
        <v>3980</v>
      </c>
      <c r="F7" s="1" t="s">
        <v>693</v>
      </c>
      <c r="G7" s="1" t="s">
        <v>3733</v>
      </c>
      <c r="H7" s="1" t="s">
        <v>955</v>
      </c>
      <c r="I7" s="1" t="s">
        <v>3734</v>
      </c>
      <c r="J7" s="1" t="s">
        <v>3477</v>
      </c>
      <c r="K7" s="1" t="b">
        <v>0</v>
      </c>
      <c r="L7" s="1" t="b">
        <v>1</v>
      </c>
      <c r="M7" s="1" t="b">
        <v>1</v>
      </c>
      <c r="N7" s="1" t="b">
        <v>0</v>
      </c>
      <c r="O7" s="1"/>
      <c r="P7" s="1">
        <v>0</v>
      </c>
    </row>
    <row r="8" spans="1:16" x14ac:dyDescent="0.35">
      <c r="A8" s="1" t="s">
        <v>153</v>
      </c>
      <c r="B8" s="1" t="s">
        <v>624</v>
      </c>
      <c r="C8" s="1" t="s">
        <v>22</v>
      </c>
      <c r="D8" s="1"/>
      <c r="E8" s="1" t="s">
        <v>3981</v>
      </c>
      <c r="F8" s="1" t="s">
        <v>693</v>
      </c>
      <c r="G8" s="1" t="s">
        <v>3733</v>
      </c>
      <c r="H8" s="1" t="s">
        <v>45</v>
      </c>
      <c r="I8" s="1" t="s">
        <v>3903</v>
      </c>
      <c r="J8" s="1" t="s">
        <v>3477</v>
      </c>
      <c r="K8" s="1" t="b">
        <v>0</v>
      </c>
      <c r="L8" s="1" t="b">
        <v>1</v>
      </c>
      <c r="M8" s="1" t="b">
        <v>1</v>
      </c>
      <c r="N8" s="1" t="b">
        <v>0</v>
      </c>
      <c r="O8" s="1"/>
      <c r="P8" s="1">
        <v>0</v>
      </c>
    </row>
    <row r="9" spans="1:16" x14ac:dyDescent="0.35">
      <c r="A9" s="1" t="s">
        <v>153</v>
      </c>
      <c r="B9" s="1" t="s">
        <v>624</v>
      </c>
      <c r="C9" s="1" t="s">
        <v>22</v>
      </c>
      <c r="D9" s="1"/>
      <c r="E9" s="1" t="s">
        <v>3981</v>
      </c>
      <c r="F9" s="1" t="s">
        <v>693</v>
      </c>
      <c r="G9" s="1" t="s">
        <v>3733</v>
      </c>
      <c r="H9" s="1" t="s">
        <v>45</v>
      </c>
      <c r="I9" s="1" t="s">
        <v>3982</v>
      </c>
      <c r="J9" s="1" t="s">
        <v>3477</v>
      </c>
      <c r="K9" s="1" t="b">
        <v>0</v>
      </c>
      <c r="L9" s="1" t="b">
        <v>1</v>
      </c>
      <c r="M9" s="1" t="b">
        <v>1</v>
      </c>
      <c r="N9" s="1" t="b">
        <v>0</v>
      </c>
      <c r="O9" s="1"/>
      <c r="P9" s="1">
        <v>0</v>
      </c>
    </row>
    <row r="10" spans="1:16" x14ac:dyDescent="0.35">
      <c r="A10" s="1" t="s">
        <v>153</v>
      </c>
      <c r="B10" s="1" t="s">
        <v>624</v>
      </c>
      <c r="C10" s="1" t="s">
        <v>22</v>
      </c>
      <c r="D10" s="1"/>
      <c r="E10" s="1" t="s">
        <v>3981</v>
      </c>
      <c r="F10" s="1" t="s">
        <v>693</v>
      </c>
      <c r="G10" s="1" t="s">
        <v>3733</v>
      </c>
      <c r="H10" s="1" t="s">
        <v>45</v>
      </c>
      <c r="I10" s="1" t="s">
        <v>3983</v>
      </c>
      <c r="J10" s="1" t="s">
        <v>3477</v>
      </c>
      <c r="K10" s="1" t="b">
        <v>0</v>
      </c>
      <c r="L10" s="1" t="b">
        <v>1</v>
      </c>
      <c r="M10" s="1" t="b">
        <v>1</v>
      </c>
      <c r="N10" s="1" t="b">
        <v>0</v>
      </c>
      <c r="O10" s="1"/>
      <c r="P10" s="1">
        <v>0</v>
      </c>
    </row>
    <row r="11" spans="1:16" x14ac:dyDescent="0.35">
      <c r="A11" s="1" t="s">
        <v>153</v>
      </c>
      <c r="B11" s="1" t="s">
        <v>624</v>
      </c>
      <c r="C11" s="1" t="s">
        <v>22</v>
      </c>
      <c r="D11" s="1"/>
      <c r="E11" s="1" t="s">
        <v>3981</v>
      </c>
      <c r="F11" s="1" t="s">
        <v>693</v>
      </c>
      <c r="G11" s="1" t="s">
        <v>3733</v>
      </c>
      <c r="H11" s="1" t="s">
        <v>45</v>
      </c>
      <c r="I11" s="1" t="s">
        <v>3984</v>
      </c>
      <c r="J11" s="1" t="s">
        <v>3477</v>
      </c>
      <c r="K11" s="1" t="b">
        <v>0</v>
      </c>
      <c r="L11" s="1" t="b">
        <v>1</v>
      </c>
      <c r="M11" s="1" t="b">
        <v>1</v>
      </c>
      <c r="N11" s="1" t="b">
        <v>0</v>
      </c>
      <c r="O11" s="1"/>
      <c r="P11" s="1">
        <v>0</v>
      </c>
    </row>
    <row r="12" spans="1:16" x14ac:dyDescent="0.35">
      <c r="A12" s="1" t="s">
        <v>153</v>
      </c>
      <c r="B12" s="1" t="s">
        <v>624</v>
      </c>
      <c r="C12" s="1" t="s">
        <v>22</v>
      </c>
      <c r="D12" s="1"/>
      <c r="E12" s="1" t="s">
        <v>3985</v>
      </c>
      <c r="F12" s="1" t="s">
        <v>693</v>
      </c>
      <c r="G12" s="1" t="s">
        <v>3733</v>
      </c>
      <c r="H12" s="1" t="s">
        <v>27</v>
      </c>
      <c r="I12" s="1" t="s">
        <v>3986</v>
      </c>
      <c r="J12" s="1" t="s">
        <v>3477</v>
      </c>
      <c r="K12" s="1" t="b">
        <v>0</v>
      </c>
      <c r="L12" s="1" t="b">
        <v>1</v>
      </c>
      <c r="M12" s="1" t="b">
        <v>1</v>
      </c>
      <c r="N12" s="1" t="b">
        <v>0</v>
      </c>
      <c r="O12" s="1"/>
      <c r="P12" s="1">
        <v>0</v>
      </c>
    </row>
    <row r="13" spans="1:16" x14ac:dyDescent="0.35">
      <c r="A13" s="1" t="s">
        <v>153</v>
      </c>
      <c r="B13" s="1" t="s">
        <v>624</v>
      </c>
      <c r="C13" s="1" t="s">
        <v>22</v>
      </c>
      <c r="D13" s="1"/>
      <c r="E13" s="1" t="s">
        <v>3985</v>
      </c>
      <c r="F13" s="1" t="s">
        <v>693</v>
      </c>
      <c r="G13" s="1" t="s">
        <v>3733</v>
      </c>
      <c r="H13" s="1" t="s">
        <v>27</v>
      </c>
      <c r="I13" s="1" t="s">
        <v>3987</v>
      </c>
      <c r="J13" s="1" t="s">
        <v>3477</v>
      </c>
      <c r="K13" s="1" t="b">
        <v>0</v>
      </c>
      <c r="L13" s="1" t="b">
        <v>1</v>
      </c>
      <c r="M13" s="1" t="b">
        <v>1</v>
      </c>
      <c r="N13" s="1" t="b">
        <v>0</v>
      </c>
      <c r="O13" s="1"/>
      <c r="P13" s="1">
        <v>0</v>
      </c>
    </row>
    <row r="14" spans="1:16" x14ac:dyDescent="0.35">
      <c r="A14" s="1" t="s">
        <v>153</v>
      </c>
      <c r="B14" s="1" t="s">
        <v>624</v>
      </c>
      <c r="C14" s="1" t="s">
        <v>22</v>
      </c>
      <c r="D14" s="1"/>
      <c r="E14" s="1" t="s">
        <v>3985</v>
      </c>
      <c r="F14" s="1" t="s">
        <v>693</v>
      </c>
      <c r="G14" s="1" t="s">
        <v>3733</v>
      </c>
      <c r="H14" s="1" t="s">
        <v>27</v>
      </c>
      <c r="I14" s="1" t="s">
        <v>3805</v>
      </c>
      <c r="J14" s="1" t="s">
        <v>3477</v>
      </c>
      <c r="K14" s="1" t="b">
        <v>0</v>
      </c>
      <c r="L14" s="1" t="b">
        <v>1</v>
      </c>
      <c r="M14" s="1" t="b">
        <v>1</v>
      </c>
      <c r="N14" s="1" t="b">
        <v>0</v>
      </c>
      <c r="O14" s="1"/>
      <c r="P14" s="1">
        <v>0</v>
      </c>
    </row>
    <row r="15" spans="1:16" x14ac:dyDescent="0.35">
      <c r="A15" s="1" t="s">
        <v>153</v>
      </c>
      <c r="B15" s="1" t="s">
        <v>624</v>
      </c>
      <c r="C15" s="1" t="s">
        <v>22</v>
      </c>
      <c r="D15" s="1"/>
      <c r="E15" s="1" t="s">
        <v>3985</v>
      </c>
      <c r="F15" s="1" t="s">
        <v>693</v>
      </c>
      <c r="G15" s="1" t="s">
        <v>3733</v>
      </c>
      <c r="H15" s="1" t="s">
        <v>27</v>
      </c>
      <c r="I15" s="1" t="s">
        <v>3808</v>
      </c>
      <c r="J15" s="1" t="s">
        <v>3477</v>
      </c>
      <c r="K15" s="1" t="b">
        <v>0</v>
      </c>
      <c r="L15" s="1" t="b">
        <v>1</v>
      </c>
      <c r="M15" s="1" t="b">
        <v>1</v>
      </c>
      <c r="N15" s="1" t="b">
        <v>0</v>
      </c>
      <c r="O15" s="1"/>
      <c r="P15" s="1">
        <v>0</v>
      </c>
    </row>
    <row r="16" spans="1:16" x14ac:dyDescent="0.35">
      <c r="A16" s="1" t="s">
        <v>153</v>
      </c>
      <c r="B16" s="1" t="s">
        <v>624</v>
      </c>
      <c r="C16" s="1" t="s">
        <v>22</v>
      </c>
      <c r="D16" s="1"/>
      <c r="E16" s="1" t="s">
        <v>3988</v>
      </c>
      <c r="F16" s="1" t="s">
        <v>693</v>
      </c>
      <c r="G16" s="1" t="s">
        <v>3733</v>
      </c>
      <c r="H16" s="1" t="s">
        <v>1236</v>
      </c>
      <c r="I16" s="1" t="s">
        <v>3905</v>
      </c>
      <c r="J16" s="1" t="s">
        <v>3477</v>
      </c>
      <c r="K16" s="1" t="b">
        <v>0</v>
      </c>
      <c r="L16" s="1" t="b">
        <v>1</v>
      </c>
      <c r="M16" s="1" t="b">
        <v>1</v>
      </c>
      <c r="N16" s="1" t="b">
        <v>0</v>
      </c>
      <c r="O16" s="1"/>
      <c r="P16" s="1">
        <v>0</v>
      </c>
    </row>
    <row r="17" spans="1:16" x14ac:dyDescent="0.35">
      <c r="A17" s="1" t="s">
        <v>153</v>
      </c>
      <c r="B17" s="1" t="s">
        <v>624</v>
      </c>
      <c r="C17" s="1" t="s">
        <v>22</v>
      </c>
      <c r="D17" s="1"/>
      <c r="E17" s="1" t="s">
        <v>3977</v>
      </c>
      <c r="F17" s="1" t="s">
        <v>693</v>
      </c>
      <c r="G17" s="1" t="s">
        <v>3733</v>
      </c>
      <c r="H17" s="1" t="s">
        <v>747</v>
      </c>
      <c r="I17" s="1" t="s">
        <v>3727</v>
      </c>
      <c r="J17" s="1" t="s">
        <v>3477</v>
      </c>
      <c r="K17" s="1" t="b">
        <v>0</v>
      </c>
      <c r="L17" s="1" t="b">
        <v>1</v>
      </c>
      <c r="M17" s="1" t="b">
        <v>1</v>
      </c>
      <c r="N17" s="1" t="b">
        <v>0</v>
      </c>
      <c r="O17" s="1"/>
      <c r="P17" s="1">
        <v>0</v>
      </c>
    </row>
    <row r="18" spans="1:16" x14ac:dyDescent="0.35">
      <c r="A18" s="1" t="s">
        <v>153</v>
      </c>
      <c r="B18" s="1" t="s">
        <v>624</v>
      </c>
      <c r="C18" s="1" t="s">
        <v>22</v>
      </c>
      <c r="D18" s="1"/>
      <c r="E18" s="1" t="s">
        <v>3989</v>
      </c>
      <c r="F18" s="1" t="s">
        <v>693</v>
      </c>
      <c r="G18" s="1" t="s">
        <v>3733</v>
      </c>
      <c r="H18" s="1" t="s">
        <v>2921</v>
      </c>
      <c r="I18" s="1" t="s">
        <v>3873</v>
      </c>
      <c r="J18" s="1" t="s">
        <v>3477</v>
      </c>
      <c r="K18" s="1" t="b">
        <v>0</v>
      </c>
      <c r="L18" s="1" t="b">
        <v>1</v>
      </c>
      <c r="M18" s="1" t="b">
        <v>1</v>
      </c>
      <c r="N18" s="1" t="b">
        <v>0</v>
      </c>
      <c r="O18" s="1"/>
      <c r="P18" s="1">
        <v>0</v>
      </c>
    </row>
    <row r="19" spans="1:16" x14ac:dyDescent="0.35">
      <c r="A19" s="1" t="s">
        <v>153</v>
      </c>
      <c r="B19" s="1" t="s">
        <v>624</v>
      </c>
      <c r="C19" s="1" t="s">
        <v>22</v>
      </c>
      <c r="D19" s="1"/>
      <c r="E19" s="1" t="s">
        <v>3979</v>
      </c>
      <c r="F19" s="1" t="s">
        <v>693</v>
      </c>
      <c r="G19" s="1" t="s">
        <v>3594</v>
      </c>
      <c r="H19" s="1" t="s">
        <v>3811</v>
      </c>
      <c r="I19" s="1" t="s">
        <v>3812</v>
      </c>
      <c r="J19" s="1" t="s">
        <v>3477</v>
      </c>
      <c r="K19" s="1" t="b">
        <v>0</v>
      </c>
      <c r="L19" s="1" t="b">
        <v>1</v>
      </c>
      <c r="M19" s="1" t="b">
        <v>1</v>
      </c>
      <c r="N19" s="1" t="b">
        <v>0</v>
      </c>
      <c r="O19" s="1"/>
      <c r="P19" s="1">
        <v>0</v>
      </c>
    </row>
    <row r="20" spans="1:16" x14ac:dyDescent="0.35">
      <c r="A20" s="1" t="s">
        <v>153</v>
      </c>
      <c r="B20" s="1" t="s">
        <v>624</v>
      </c>
      <c r="C20" s="1" t="s">
        <v>22</v>
      </c>
      <c r="D20" s="1"/>
      <c r="E20" s="1" t="s">
        <v>3980</v>
      </c>
      <c r="F20" s="1" t="s">
        <v>693</v>
      </c>
      <c r="G20" s="1" t="s">
        <v>3594</v>
      </c>
      <c r="H20" s="1" t="s">
        <v>955</v>
      </c>
      <c r="I20" s="1" t="s">
        <v>3734</v>
      </c>
      <c r="J20" s="1" t="s">
        <v>3477</v>
      </c>
      <c r="K20" s="1" t="b">
        <v>0</v>
      </c>
      <c r="L20" s="1" t="b">
        <v>1</v>
      </c>
      <c r="M20" s="1" t="b">
        <v>1</v>
      </c>
      <c r="N20" s="1" t="b">
        <v>0</v>
      </c>
      <c r="O20" s="1"/>
      <c r="P20" s="1">
        <v>0</v>
      </c>
    </row>
    <row r="21" spans="1:16" x14ac:dyDescent="0.35">
      <c r="A21" s="1" t="s">
        <v>153</v>
      </c>
      <c r="B21" s="1" t="s">
        <v>624</v>
      </c>
      <c r="C21" s="1" t="s">
        <v>22</v>
      </c>
      <c r="D21" s="1"/>
      <c r="E21" s="1" t="s">
        <v>3981</v>
      </c>
      <c r="F21" s="1" t="s">
        <v>693</v>
      </c>
      <c r="G21" s="1" t="s">
        <v>3594</v>
      </c>
      <c r="H21" s="1" t="s">
        <v>45</v>
      </c>
      <c r="I21" s="1" t="s">
        <v>3903</v>
      </c>
      <c r="J21" s="1" t="s">
        <v>3477</v>
      </c>
      <c r="K21" s="1" t="b">
        <v>0</v>
      </c>
      <c r="L21" s="1" t="b">
        <v>1</v>
      </c>
      <c r="M21" s="1" t="b">
        <v>1</v>
      </c>
      <c r="N21" s="1" t="b">
        <v>0</v>
      </c>
      <c r="O21" s="1"/>
      <c r="P21" s="1">
        <v>0</v>
      </c>
    </row>
    <row r="22" spans="1:16" x14ac:dyDescent="0.35">
      <c r="A22" s="1" t="s">
        <v>153</v>
      </c>
      <c r="B22" s="1" t="s">
        <v>624</v>
      </c>
      <c r="C22" s="1" t="s">
        <v>22</v>
      </c>
      <c r="D22" s="1"/>
      <c r="E22" s="1" t="s">
        <v>3981</v>
      </c>
      <c r="F22" s="1" t="s">
        <v>693</v>
      </c>
      <c r="G22" s="1" t="s">
        <v>3594</v>
      </c>
      <c r="H22" s="1" t="s">
        <v>45</v>
      </c>
      <c r="I22" s="1" t="s">
        <v>3982</v>
      </c>
      <c r="J22" s="1" t="s">
        <v>3477</v>
      </c>
      <c r="K22" s="1" t="b">
        <v>0</v>
      </c>
      <c r="L22" s="1" t="b">
        <v>1</v>
      </c>
      <c r="M22" s="1" t="b">
        <v>1</v>
      </c>
      <c r="N22" s="1" t="b">
        <v>0</v>
      </c>
      <c r="O22" s="1"/>
      <c r="P22" s="1">
        <v>0</v>
      </c>
    </row>
    <row r="23" spans="1:16" x14ac:dyDescent="0.35">
      <c r="A23" s="1" t="s">
        <v>153</v>
      </c>
      <c r="B23" s="1" t="s">
        <v>624</v>
      </c>
      <c r="C23" s="1" t="s">
        <v>22</v>
      </c>
      <c r="D23" s="1"/>
      <c r="E23" s="1" t="s">
        <v>3981</v>
      </c>
      <c r="F23" s="1" t="s">
        <v>693</v>
      </c>
      <c r="G23" s="1" t="s">
        <v>3594</v>
      </c>
      <c r="H23" s="1" t="s">
        <v>45</v>
      </c>
      <c r="I23" s="1" t="s">
        <v>3983</v>
      </c>
      <c r="J23" s="1" t="s">
        <v>3477</v>
      </c>
      <c r="K23" s="1" t="b">
        <v>0</v>
      </c>
      <c r="L23" s="1" t="b">
        <v>1</v>
      </c>
      <c r="M23" s="1" t="b">
        <v>1</v>
      </c>
      <c r="N23" s="1" t="b">
        <v>0</v>
      </c>
      <c r="O23" s="1"/>
      <c r="P23" s="1">
        <v>0</v>
      </c>
    </row>
    <row r="24" spans="1:16" x14ac:dyDescent="0.35">
      <c r="A24" s="1" t="s">
        <v>153</v>
      </c>
      <c r="B24" s="1" t="s">
        <v>624</v>
      </c>
      <c r="C24" s="1" t="s">
        <v>22</v>
      </c>
      <c r="D24" s="1"/>
      <c r="E24" s="1" t="s">
        <v>3981</v>
      </c>
      <c r="F24" s="1" t="s">
        <v>693</v>
      </c>
      <c r="G24" s="1" t="s">
        <v>3594</v>
      </c>
      <c r="H24" s="1" t="s">
        <v>45</v>
      </c>
      <c r="I24" s="1" t="s">
        <v>3984</v>
      </c>
      <c r="J24" s="1" t="s">
        <v>3477</v>
      </c>
      <c r="K24" s="1" t="b">
        <v>0</v>
      </c>
      <c r="L24" s="1" t="b">
        <v>1</v>
      </c>
      <c r="M24" s="1" t="b">
        <v>1</v>
      </c>
      <c r="N24" s="1" t="b">
        <v>0</v>
      </c>
      <c r="O24" s="1"/>
      <c r="P24" s="1">
        <v>0</v>
      </c>
    </row>
    <row r="25" spans="1:16" x14ac:dyDescent="0.35">
      <c r="A25" s="1" t="s">
        <v>153</v>
      </c>
      <c r="B25" s="1" t="s">
        <v>624</v>
      </c>
      <c r="C25" s="1" t="s">
        <v>22</v>
      </c>
      <c r="D25" s="1"/>
      <c r="E25" s="1" t="s">
        <v>3985</v>
      </c>
      <c r="F25" s="1" t="s">
        <v>693</v>
      </c>
      <c r="G25" s="1" t="s">
        <v>3594</v>
      </c>
      <c r="H25" s="1" t="s">
        <v>27</v>
      </c>
      <c r="I25" s="1" t="s">
        <v>3986</v>
      </c>
      <c r="J25" s="1" t="s">
        <v>3477</v>
      </c>
      <c r="K25" s="1" t="b">
        <v>0</v>
      </c>
      <c r="L25" s="1" t="b">
        <v>1</v>
      </c>
      <c r="M25" s="1" t="b">
        <v>1</v>
      </c>
      <c r="N25" s="1" t="b">
        <v>0</v>
      </c>
      <c r="O25" s="1"/>
      <c r="P25" s="1">
        <v>0</v>
      </c>
    </row>
    <row r="26" spans="1:16" x14ac:dyDescent="0.35">
      <c r="A26" s="1" t="s">
        <v>153</v>
      </c>
      <c r="B26" s="1" t="s">
        <v>624</v>
      </c>
      <c r="C26" s="1" t="s">
        <v>22</v>
      </c>
      <c r="D26" s="1"/>
      <c r="E26" s="1" t="s">
        <v>3985</v>
      </c>
      <c r="F26" s="1" t="s">
        <v>693</v>
      </c>
      <c r="G26" s="1" t="s">
        <v>3594</v>
      </c>
      <c r="H26" s="1" t="s">
        <v>27</v>
      </c>
      <c r="I26" s="1" t="s">
        <v>3987</v>
      </c>
      <c r="J26" s="1" t="s">
        <v>3477</v>
      </c>
      <c r="K26" s="1" t="b">
        <v>0</v>
      </c>
      <c r="L26" s="1" t="b">
        <v>1</v>
      </c>
      <c r="M26" s="1" t="b">
        <v>1</v>
      </c>
      <c r="N26" s="1" t="b">
        <v>0</v>
      </c>
      <c r="O26" s="1"/>
      <c r="P26" s="1">
        <v>0</v>
      </c>
    </row>
    <row r="27" spans="1:16" x14ac:dyDescent="0.35">
      <c r="A27" s="1" t="s">
        <v>153</v>
      </c>
      <c r="B27" s="1" t="s">
        <v>624</v>
      </c>
      <c r="C27" s="1" t="s">
        <v>22</v>
      </c>
      <c r="D27" s="1"/>
      <c r="E27" s="1" t="s">
        <v>3985</v>
      </c>
      <c r="F27" s="1" t="s">
        <v>693</v>
      </c>
      <c r="G27" s="1" t="s">
        <v>3594</v>
      </c>
      <c r="H27" s="1" t="s">
        <v>27</v>
      </c>
      <c r="I27" s="1" t="s">
        <v>3805</v>
      </c>
      <c r="J27" s="1" t="s">
        <v>3477</v>
      </c>
      <c r="K27" s="1" t="b">
        <v>0</v>
      </c>
      <c r="L27" s="1" t="b">
        <v>1</v>
      </c>
      <c r="M27" s="1" t="b">
        <v>1</v>
      </c>
      <c r="N27" s="1" t="b">
        <v>0</v>
      </c>
      <c r="O27" s="1"/>
      <c r="P27" s="1">
        <v>0</v>
      </c>
    </row>
    <row r="28" spans="1:16" x14ac:dyDescent="0.35">
      <c r="A28" s="1" t="s">
        <v>153</v>
      </c>
      <c r="B28" s="1" t="s">
        <v>624</v>
      </c>
      <c r="C28" s="1" t="s">
        <v>22</v>
      </c>
      <c r="D28" s="1"/>
      <c r="E28" s="1" t="s">
        <v>3985</v>
      </c>
      <c r="F28" s="1" t="s">
        <v>693</v>
      </c>
      <c r="G28" s="1" t="s">
        <v>3594</v>
      </c>
      <c r="H28" s="1" t="s">
        <v>27</v>
      </c>
      <c r="I28" s="1" t="s">
        <v>3808</v>
      </c>
      <c r="J28" s="1" t="s">
        <v>3477</v>
      </c>
      <c r="K28" s="1" t="b">
        <v>0</v>
      </c>
      <c r="L28" s="1" t="b">
        <v>1</v>
      </c>
      <c r="M28" s="1" t="b">
        <v>1</v>
      </c>
      <c r="N28" s="1" t="b">
        <v>0</v>
      </c>
      <c r="O28" s="1"/>
      <c r="P28" s="1">
        <v>0</v>
      </c>
    </row>
    <row r="29" spans="1:16" x14ac:dyDescent="0.35">
      <c r="A29" s="1" t="s">
        <v>153</v>
      </c>
      <c r="B29" s="1" t="s">
        <v>624</v>
      </c>
      <c r="C29" s="1" t="s">
        <v>22</v>
      </c>
      <c r="D29" s="1"/>
      <c r="E29" s="1" t="s">
        <v>3988</v>
      </c>
      <c r="F29" s="1" t="s">
        <v>693</v>
      </c>
      <c r="G29" s="1" t="s">
        <v>3594</v>
      </c>
      <c r="H29" s="1" t="s">
        <v>1236</v>
      </c>
      <c r="I29" s="1" t="s">
        <v>3905</v>
      </c>
      <c r="J29" s="1" t="s">
        <v>3477</v>
      </c>
      <c r="K29" s="1" t="b">
        <v>0</v>
      </c>
      <c r="L29" s="1" t="b">
        <v>1</v>
      </c>
      <c r="M29" s="1" t="b">
        <v>1</v>
      </c>
      <c r="N29" s="1" t="b">
        <v>0</v>
      </c>
      <c r="O29" s="1"/>
      <c r="P29" s="1">
        <v>0</v>
      </c>
    </row>
    <row r="30" spans="1:16" x14ac:dyDescent="0.35">
      <c r="A30" s="1" t="s">
        <v>153</v>
      </c>
      <c r="B30" s="1" t="s">
        <v>624</v>
      </c>
      <c r="C30" s="1" t="s">
        <v>22</v>
      </c>
      <c r="D30" s="1"/>
      <c r="E30" s="1" t="s">
        <v>3977</v>
      </c>
      <c r="F30" s="1" t="s">
        <v>693</v>
      </c>
      <c r="G30" s="1" t="s">
        <v>3594</v>
      </c>
      <c r="H30" s="1" t="s">
        <v>747</v>
      </c>
      <c r="I30" s="1" t="s">
        <v>3727</v>
      </c>
      <c r="J30" s="1" t="s">
        <v>3477</v>
      </c>
      <c r="K30" s="1" t="b">
        <v>0</v>
      </c>
      <c r="L30" s="1" t="b">
        <v>1</v>
      </c>
      <c r="M30" s="1" t="b">
        <v>1</v>
      </c>
      <c r="N30" s="1" t="b">
        <v>0</v>
      </c>
      <c r="O30" s="1"/>
      <c r="P30" s="1">
        <v>0</v>
      </c>
    </row>
    <row r="31" spans="1:16" x14ac:dyDescent="0.35">
      <c r="A31" s="1" t="s">
        <v>153</v>
      </c>
      <c r="B31" s="1" t="s">
        <v>624</v>
      </c>
      <c r="C31" s="1" t="s">
        <v>22</v>
      </c>
      <c r="D31" s="1"/>
      <c r="E31" s="1" t="s">
        <v>3989</v>
      </c>
      <c r="F31" s="1" t="s">
        <v>693</v>
      </c>
      <c r="G31" s="1" t="s">
        <v>3594</v>
      </c>
      <c r="H31" s="1" t="s">
        <v>2921</v>
      </c>
      <c r="I31" s="1" t="s">
        <v>3873</v>
      </c>
      <c r="J31" s="1" t="s">
        <v>3477</v>
      </c>
      <c r="K31" s="1" t="b">
        <v>0</v>
      </c>
      <c r="L31" s="1" t="b">
        <v>1</v>
      </c>
      <c r="M31" s="1" t="b">
        <v>1</v>
      </c>
      <c r="N31" s="1" t="b">
        <v>0</v>
      </c>
      <c r="O31" s="1"/>
      <c r="P31" s="1">
        <v>0</v>
      </c>
    </row>
    <row r="32" spans="1:16" x14ac:dyDescent="0.35">
      <c r="A32" s="1" t="s">
        <v>153</v>
      </c>
      <c r="B32" s="1" t="s">
        <v>624</v>
      </c>
      <c r="C32" s="1" t="s">
        <v>22</v>
      </c>
      <c r="D32" s="1"/>
      <c r="E32" s="1" t="s">
        <v>3979</v>
      </c>
      <c r="F32" s="1" t="s">
        <v>693</v>
      </c>
      <c r="G32" s="1" t="s">
        <v>3978</v>
      </c>
      <c r="H32" s="1" t="s">
        <v>3811</v>
      </c>
      <c r="I32" s="1" t="s">
        <v>3812</v>
      </c>
      <c r="J32" s="1" t="s">
        <v>3477</v>
      </c>
      <c r="K32" s="1" t="b">
        <v>0</v>
      </c>
      <c r="L32" s="1" t="b">
        <v>1</v>
      </c>
      <c r="M32" s="1" t="b">
        <v>1</v>
      </c>
      <c r="N32" s="1" t="b">
        <v>0</v>
      </c>
      <c r="O32" s="1"/>
      <c r="P32" s="1">
        <v>0</v>
      </c>
    </row>
    <row r="33" spans="1:16" x14ac:dyDescent="0.35">
      <c r="A33" s="1" t="s">
        <v>153</v>
      </c>
      <c r="B33" s="1" t="s">
        <v>624</v>
      </c>
      <c r="C33" s="1" t="s">
        <v>22</v>
      </c>
      <c r="D33" s="1"/>
      <c r="E33" s="1" t="s">
        <v>3980</v>
      </c>
      <c r="F33" s="1" t="s">
        <v>693</v>
      </c>
      <c r="G33" s="1" t="s">
        <v>3978</v>
      </c>
      <c r="H33" s="1" t="s">
        <v>955</v>
      </c>
      <c r="I33" s="1" t="s">
        <v>3734</v>
      </c>
      <c r="J33" s="1" t="s">
        <v>3477</v>
      </c>
      <c r="K33" s="1" t="b">
        <v>0</v>
      </c>
      <c r="L33" s="1" t="b">
        <v>1</v>
      </c>
      <c r="M33" s="1" t="b">
        <v>1</v>
      </c>
      <c r="N33" s="1" t="b">
        <v>0</v>
      </c>
      <c r="O33" s="1"/>
      <c r="P33" s="1">
        <v>0</v>
      </c>
    </row>
    <row r="34" spans="1:16" x14ac:dyDescent="0.35">
      <c r="A34" s="1" t="s">
        <v>153</v>
      </c>
      <c r="B34" s="1" t="s">
        <v>624</v>
      </c>
      <c r="C34" s="1" t="s">
        <v>22</v>
      </c>
      <c r="D34" s="1"/>
      <c r="E34" s="1" t="s">
        <v>3981</v>
      </c>
      <c r="F34" s="1" t="s">
        <v>693</v>
      </c>
      <c r="G34" s="1" t="s">
        <v>3978</v>
      </c>
      <c r="H34" s="1" t="s">
        <v>45</v>
      </c>
      <c r="I34" s="1" t="s">
        <v>3903</v>
      </c>
      <c r="J34" s="1" t="s">
        <v>3477</v>
      </c>
      <c r="K34" s="1" t="b">
        <v>0</v>
      </c>
      <c r="L34" s="1" t="b">
        <v>1</v>
      </c>
      <c r="M34" s="1" t="b">
        <v>1</v>
      </c>
      <c r="N34" s="1" t="b">
        <v>0</v>
      </c>
      <c r="O34" s="1"/>
      <c r="P34" s="1">
        <v>0</v>
      </c>
    </row>
    <row r="35" spans="1:16" x14ac:dyDescent="0.35">
      <c r="A35" s="1" t="s">
        <v>153</v>
      </c>
      <c r="B35" s="1" t="s">
        <v>624</v>
      </c>
      <c r="C35" s="1" t="s">
        <v>22</v>
      </c>
      <c r="D35" s="1"/>
      <c r="E35" s="1" t="s">
        <v>3981</v>
      </c>
      <c r="F35" s="1" t="s">
        <v>693</v>
      </c>
      <c r="G35" s="1" t="s">
        <v>3978</v>
      </c>
      <c r="H35" s="1" t="s">
        <v>45</v>
      </c>
      <c r="I35" s="1" t="s">
        <v>3982</v>
      </c>
      <c r="J35" s="1" t="s">
        <v>3477</v>
      </c>
      <c r="K35" s="1" t="b">
        <v>0</v>
      </c>
      <c r="L35" s="1" t="b">
        <v>1</v>
      </c>
      <c r="M35" s="1" t="b">
        <v>1</v>
      </c>
      <c r="N35" s="1" t="b">
        <v>0</v>
      </c>
      <c r="O35" s="1"/>
      <c r="P35" s="1">
        <v>0</v>
      </c>
    </row>
    <row r="36" spans="1:16" x14ac:dyDescent="0.35">
      <c r="A36" s="1" t="s">
        <v>153</v>
      </c>
      <c r="B36" s="1" t="s">
        <v>624</v>
      </c>
      <c r="C36" s="1" t="s">
        <v>22</v>
      </c>
      <c r="D36" s="1"/>
      <c r="E36" s="1" t="s">
        <v>3981</v>
      </c>
      <c r="F36" s="1" t="s">
        <v>693</v>
      </c>
      <c r="G36" s="1" t="s">
        <v>3978</v>
      </c>
      <c r="H36" s="1" t="s">
        <v>45</v>
      </c>
      <c r="I36" s="1" t="s">
        <v>3983</v>
      </c>
      <c r="J36" s="1" t="s">
        <v>3477</v>
      </c>
      <c r="K36" s="1" t="b">
        <v>0</v>
      </c>
      <c r="L36" s="1" t="b">
        <v>1</v>
      </c>
      <c r="M36" s="1" t="b">
        <v>1</v>
      </c>
      <c r="N36" s="1" t="b">
        <v>0</v>
      </c>
      <c r="O36" s="1"/>
      <c r="P36" s="1">
        <v>0</v>
      </c>
    </row>
    <row r="37" spans="1:16" x14ac:dyDescent="0.35">
      <c r="A37" s="1" t="s">
        <v>153</v>
      </c>
      <c r="B37" s="1" t="s">
        <v>624</v>
      </c>
      <c r="C37" s="1" t="s">
        <v>22</v>
      </c>
      <c r="D37" s="1"/>
      <c r="E37" s="1" t="s">
        <v>3981</v>
      </c>
      <c r="F37" s="1" t="s">
        <v>693</v>
      </c>
      <c r="G37" s="1" t="s">
        <v>3978</v>
      </c>
      <c r="H37" s="1" t="s">
        <v>45</v>
      </c>
      <c r="I37" s="1" t="s">
        <v>3984</v>
      </c>
      <c r="J37" s="1" t="s">
        <v>3477</v>
      </c>
      <c r="K37" s="1" t="b">
        <v>0</v>
      </c>
      <c r="L37" s="1" t="b">
        <v>1</v>
      </c>
      <c r="M37" s="1" t="b">
        <v>1</v>
      </c>
      <c r="N37" s="1" t="b">
        <v>0</v>
      </c>
      <c r="O37" s="1"/>
      <c r="P37" s="1">
        <v>0</v>
      </c>
    </row>
    <row r="38" spans="1:16" x14ac:dyDescent="0.35">
      <c r="A38" s="1" t="s">
        <v>153</v>
      </c>
      <c r="B38" s="1" t="s">
        <v>624</v>
      </c>
      <c r="C38" s="1" t="s">
        <v>22</v>
      </c>
      <c r="D38" s="1"/>
      <c r="E38" s="1" t="s">
        <v>3985</v>
      </c>
      <c r="F38" s="1" t="s">
        <v>693</v>
      </c>
      <c r="G38" s="1" t="s">
        <v>3978</v>
      </c>
      <c r="H38" s="1" t="s">
        <v>27</v>
      </c>
      <c r="I38" s="1" t="s">
        <v>3986</v>
      </c>
      <c r="J38" s="1" t="s">
        <v>3477</v>
      </c>
      <c r="K38" s="1" t="b">
        <v>0</v>
      </c>
      <c r="L38" s="1" t="b">
        <v>1</v>
      </c>
      <c r="M38" s="1" t="b">
        <v>1</v>
      </c>
      <c r="N38" s="1" t="b">
        <v>0</v>
      </c>
      <c r="O38" s="1"/>
      <c r="P38" s="1">
        <v>0</v>
      </c>
    </row>
    <row r="39" spans="1:16" x14ac:dyDescent="0.35">
      <c r="A39" s="1" t="s">
        <v>153</v>
      </c>
      <c r="B39" s="1" t="s">
        <v>624</v>
      </c>
      <c r="C39" s="1" t="s">
        <v>22</v>
      </c>
      <c r="D39" s="1"/>
      <c r="E39" s="1" t="s">
        <v>3985</v>
      </c>
      <c r="F39" s="1" t="s">
        <v>693</v>
      </c>
      <c r="G39" s="1" t="s">
        <v>3978</v>
      </c>
      <c r="H39" s="1" t="s">
        <v>27</v>
      </c>
      <c r="I39" s="1" t="s">
        <v>3987</v>
      </c>
      <c r="J39" s="1" t="s">
        <v>3477</v>
      </c>
      <c r="K39" s="1" t="b">
        <v>0</v>
      </c>
      <c r="L39" s="1" t="b">
        <v>1</v>
      </c>
      <c r="M39" s="1" t="b">
        <v>1</v>
      </c>
      <c r="N39" s="1" t="b">
        <v>0</v>
      </c>
      <c r="O39" s="1"/>
      <c r="P39" s="1">
        <v>0</v>
      </c>
    </row>
    <row r="40" spans="1:16" x14ac:dyDescent="0.35">
      <c r="A40" s="1" t="s">
        <v>153</v>
      </c>
      <c r="B40" s="1" t="s">
        <v>624</v>
      </c>
      <c r="C40" s="1" t="s">
        <v>22</v>
      </c>
      <c r="D40" s="1"/>
      <c r="E40" s="1" t="s">
        <v>3985</v>
      </c>
      <c r="F40" s="1" t="s">
        <v>693</v>
      </c>
      <c r="G40" s="1" t="s">
        <v>3978</v>
      </c>
      <c r="H40" s="1" t="s">
        <v>27</v>
      </c>
      <c r="I40" s="1" t="s">
        <v>3805</v>
      </c>
      <c r="J40" s="1" t="s">
        <v>3477</v>
      </c>
      <c r="K40" s="1" t="b">
        <v>0</v>
      </c>
      <c r="L40" s="1" t="b">
        <v>1</v>
      </c>
      <c r="M40" s="1" t="b">
        <v>1</v>
      </c>
      <c r="N40" s="1" t="b">
        <v>0</v>
      </c>
      <c r="O40" s="1"/>
      <c r="P40" s="1">
        <v>0</v>
      </c>
    </row>
    <row r="41" spans="1:16" x14ac:dyDescent="0.35">
      <c r="A41" s="1" t="s">
        <v>153</v>
      </c>
      <c r="B41" s="1" t="s">
        <v>624</v>
      </c>
      <c r="C41" s="1" t="s">
        <v>22</v>
      </c>
      <c r="D41" s="1"/>
      <c r="E41" s="1" t="s">
        <v>3985</v>
      </c>
      <c r="F41" s="1" t="s">
        <v>693</v>
      </c>
      <c r="G41" s="1" t="s">
        <v>3978</v>
      </c>
      <c r="H41" s="1" t="s">
        <v>27</v>
      </c>
      <c r="I41" s="1" t="s">
        <v>3808</v>
      </c>
      <c r="J41" s="1" t="s">
        <v>3477</v>
      </c>
      <c r="K41" s="1" t="b">
        <v>0</v>
      </c>
      <c r="L41" s="1" t="b">
        <v>1</v>
      </c>
      <c r="M41" s="1" t="b">
        <v>1</v>
      </c>
      <c r="N41" s="1" t="b">
        <v>0</v>
      </c>
      <c r="O41" s="1"/>
      <c r="P41" s="1">
        <v>0</v>
      </c>
    </row>
    <row r="42" spans="1:16" x14ac:dyDescent="0.35">
      <c r="A42" s="1" t="s">
        <v>153</v>
      </c>
      <c r="B42" s="1" t="s">
        <v>624</v>
      </c>
      <c r="C42" s="1" t="s">
        <v>22</v>
      </c>
      <c r="D42" s="1"/>
      <c r="E42" s="1" t="s">
        <v>3988</v>
      </c>
      <c r="F42" s="1" t="s">
        <v>693</v>
      </c>
      <c r="G42" s="1" t="s">
        <v>3978</v>
      </c>
      <c r="H42" s="1" t="s">
        <v>1236</v>
      </c>
      <c r="I42" s="1" t="s">
        <v>3905</v>
      </c>
      <c r="J42" s="1" t="s">
        <v>3477</v>
      </c>
      <c r="K42" s="1" t="b">
        <v>0</v>
      </c>
      <c r="L42" s="1" t="b">
        <v>1</v>
      </c>
      <c r="M42" s="1" t="b">
        <v>1</v>
      </c>
      <c r="N42" s="1" t="b">
        <v>0</v>
      </c>
      <c r="O42" s="1"/>
      <c r="P42" s="1">
        <v>0</v>
      </c>
    </row>
    <row r="43" spans="1:16" x14ac:dyDescent="0.35">
      <c r="A43" s="1" t="s">
        <v>153</v>
      </c>
      <c r="B43" s="1" t="s">
        <v>624</v>
      </c>
      <c r="C43" s="1" t="s">
        <v>22</v>
      </c>
      <c r="D43" s="1"/>
      <c r="E43" s="1" t="s">
        <v>3977</v>
      </c>
      <c r="F43" s="1" t="s">
        <v>693</v>
      </c>
      <c r="G43" s="1" t="s">
        <v>3978</v>
      </c>
      <c r="H43" s="1" t="s">
        <v>747</v>
      </c>
      <c r="I43" s="1" t="s">
        <v>3727</v>
      </c>
      <c r="J43" s="1" t="s">
        <v>3477</v>
      </c>
      <c r="K43" s="1" t="b">
        <v>0</v>
      </c>
      <c r="L43" s="1" t="b">
        <v>1</v>
      </c>
      <c r="M43" s="1" t="b">
        <v>1</v>
      </c>
      <c r="N43" s="1" t="b">
        <v>0</v>
      </c>
      <c r="O43" s="1"/>
      <c r="P43" s="1">
        <v>0</v>
      </c>
    </row>
    <row r="44" spans="1:16" x14ac:dyDescent="0.35">
      <c r="A44" s="1" t="s">
        <v>153</v>
      </c>
      <c r="B44" s="1" t="s">
        <v>624</v>
      </c>
      <c r="C44" s="1" t="s">
        <v>22</v>
      </c>
      <c r="D44" s="1"/>
      <c r="E44" s="1" t="s">
        <v>3989</v>
      </c>
      <c r="F44" s="1" t="s">
        <v>693</v>
      </c>
      <c r="G44" s="1" t="s">
        <v>3978</v>
      </c>
      <c r="H44" s="1" t="s">
        <v>2921</v>
      </c>
      <c r="I44" s="1" t="s">
        <v>3873</v>
      </c>
      <c r="J44" s="1" t="s">
        <v>3477</v>
      </c>
      <c r="K44" s="1" t="b">
        <v>0</v>
      </c>
      <c r="L44" s="1" t="b">
        <v>1</v>
      </c>
      <c r="M44" s="1" t="b">
        <v>1</v>
      </c>
      <c r="N44" s="1" t="b">
        <v>0</v>
      </c>
      <c r="O44" s="1"/>
      <c r="P44" s="1">
        <v>0</v>
      </c>
    </row>
    <row r="45" spans="1:16" x14ac:dyDescent="0.35">
      <c r="A45" s="1" t="s">
        <v>68</v>
      </c>
      <c r="B45" s="1" t="s">
        <v>3570</v>
      </c>
      <c r="C45" s="1" t="s">
        <v>22</v>
      </c>
      <c r="D45" s="1"/>
      <c r="E45" s="1" t="s">
        <v>3990</v>
      </c>
      <c r="F45" s="1" t="s">
        <v>955</v>
      </c>
      <c r="G45" s="1" t="s">
        <v>3734</v>
      </c>
      <c r="H45" s="1" t="s">
        <v>693</v>
      </c>
      <c r="I45" s="1" t="s">
        <v>3733</v>
      </c>
      <c r="J45" s="1" t="s">
        <v>3477</v>
      </c>
      <c r="K45" s="1" t="b">
        <v>1</v>
      </c>
      <c r="L45" s="1" t="b">
        <v>0</v>
      </c>
      <c r="M45" s="1" t="b">
        <v>1</v>
      </c>
      <c r="N45" s="1" t="b">
        <v>0</v>
      </c>
      <c r="O45" s="1"/>
      <c r="P45" s="1">
        <v>1</v>
      </c>
    </row>
    <row r="46" spans="1:16" x14ac:dyDescent="0.35">
      <c r="A46" s="1" t="s">
        <v>68</v>
      </c>
      <c r="B46" s="1" t="s">
        <v>3570</v>
      </c>
      <c r="C46" s="1" t="s">
        <v>22</v>
      </c>
      <c r="D46" s="1"/>
      <c r="E46" s="1" t="s">
        <v>3990</v>
      </c>
      <c r="F46" s="1" t="s">
        <v>955</v>
      </c>
      <c r="G46" s="1" t="s">
        <v>3734</v>
      </c>
      <c r="H46" s="1" t="s">
        <v>693</v>
      </c>
      <c r="I46" s="1" t="s">
        <v>3594</v>
      </c>
      <c r="J46" s="1" t="s">
        <v>3477</v>
      </c>
      <c r="K46" s="1" t="b">
        <v>1</v>
      </c>
      <c r="L46" s="1" t="b">
        <v>0</v>
      </c>
      <c r="M46" s="1" t="b">
        <v>1</v>
      </c>
      <c r="N46" s="1" t="b">
        <v>0</v>
      </c>
      <c r="O46" s="1"/>
      <c r="P46" s="1">
        <v>0</v>
      </c>
    </row>
    <row r="47" spans="1:16" x14ac:dyDescent="0.35">
      <c r="A47" s="1" t="s">
        <v>68</v>
      </c>
      <c r="B47" s="1" t="s">
        <v>3570</v>
      </c>
      <c r="C47" s="1" t="s">
        <v>22</v>
      </c>
      <c r="D47" s="1"/>
      <c r="E47" s="1" t="s">
        <v>3990</v>
      </c>
      <c r="F47" s="1" t="s">
        <v>955</v>
      </c>
      <c r="G47" s="1" t="s">
        <v>3734</v>
      </c>
      <c r="H47" s="1" t="s">
        <v>693</v>
      </c>
      <c r="I47" s="1" t="s">
        <v>3978</v>
      </c>
      <c r="J47" s="1" t="s">
        <v>3477</v>
      </c>
      <c r="K47" s="1" t="b">
        <v>1</v>
      </c>
      <c r="L47" s="1" t="b">
        <v>0</v>
      </c>
      <c r="M47" s="1" t="b">
        <v>1</v>
      </c>
      <c r="N47" s="1" t="b">
        <v>0</v>
      </c>
      <c r="O47" s="1"/>
      <c r="P47" s="1">
        <v>0</v>
      </c>
    </row>
    <row r="48" spans="1:16" x14ac:dyDescent="0.35">
      <c r="A48" s="1" t="s">
        <v>19</v>
      </c>
      <c r="B48" s="1" t="s">
        <v>3576</v>
      </c>
      <c r="C48" s="1" t="s">
        <v>22</v>
      </c>
      <c r="D48" s="1"/>
      <c r="E48" s="1" t="s">
        <v>3985</v>
      </c>
      <c r="F48" s="1" t="s">
        <v>27</v>
      </c>
      <c r="G48" s="1" t="s">
        <v>3986</v>
      </c>
      <c r="H48" s="1" t="s">
        <v>693</v>
      </c>
      <c r="I48" s="1" t="s">
        <v>3733</v>
      </c>
      <c r="J48" s="1" t="s">
        <v>3477</v>
      </c>
      <c r="K48" s="1" t="b">
        <v>1</v>
      </c>
      <c r="L48" s="1" t="b">
        <v>0</v>
      </c>
      <c r="M48" s="1" t="b">
        <v>1</v>
      </c>
      <c r="N48" s="1" t="b">
        <v>0</v>
      </c>
      <c r="O48" s="1"/>
      <c r="P48" s="1">
        <v>1</v>
      </c>
    </row>
    <row r="49" spans="1:16" x14ac:dyDescent="0.35">
      <c r="A49" s="1" t="s">
        <v>19</v>
      </c>
      <c r="B49" s="1" t="s">
        <v>3576</v>
      </c>
      <c r="C49" s="1" t="s">
        <v>22</v>
      </c>
      <c r="D49" s="1"/>
      <c r="E49" s="1" t="s">
        <v>3985</v>
      </c>
      <c r="F49" s="1" t="s">
        <v>27</v>
      </c>
      <c r="G49" s="1" t="s">
        <v>3986</v>
      </c>
      <c r="H49" s="1" t="s">
        <v>693</v>
      </c>
      <c r="I49" s="1" t="s">
        <v>3594</v>
      </c>
      <c r="J49" s="1" t="s">
        <v>3477</v>
      </c>
      <c r="K49" s="1" t="b">
        <v>1</v>
      </c>
      <c r="L49" s="1" t="b">
        <v>0</v>
      </c>
      <c r="M49" s="1" t="b">
        <v>1</v>
      </c>
      <c r="N49" s="1" t="b">
        <v>0</v>
      </c>
      <c r="O49" s="1"/>
      <c r="P49" s="1">
        <v>0</v>
      </c>
    </row>
    <row r="50" spans="1:16" x14ac:dyDescent="0.35">
      <c r="A50" s="1" t="s">
        <v>19</v>
      </c>
      <c r="B50" s="1" t="s">
        <v>3576</v>
      </c>
      <c r="C50" s="1" t="s">
        <v>22</v>
      </c>
      <c r="D50" s="1"/>
      <c r="E50" s="1" t="s">
        <v>3985</v>
      </c>
      <c r="F50" s="1" t="s">
        <v>27</v>
      </c>
      <c r="G50" s="1" t="s">
        <v>3986</v>
      </c>
      <c r="H50" s="1" t="s">
        <v>693</v>
      </c>
      <c r="I50" s="1" t="s">
        <v>3978</v>
      </c>
      <c r="J50" s="1" t="s">
        <v>3477</v>
      </c>
      <c r="K50" s="1" t="b">
        <v>1</v>
      </c>
      <c r="L50" s="1" t="b">
        <v>0</v>
      </c>
      <c r="M50" s="1" t="b">
        <v>1</v>
      </c>
      <c r="N50" s="1" t="b">
        <v>0</v>
      </c>
      <c r="O50" s="1"/>
      <c r="P50" s="1">
        <v>0</v>
      </c>
    </row>
    <row r="51" spans="1:16" x14ac:dyDescent="0.35">
      <c r="A51" s="1" t="s">
        <v>19</v>
      </c>
      <c r="B51" s="1" t="s">
        <v>3576</v>
      </c>
      <c r="C51" s="1" t="s">
        <v>22</v>
      </c>
      <c r="D51" s="1"/>
      <c r="E51" s="1" t="s">
        <v>3991</v>
      </c>
      <c r="F51" s="1" t="s">
        <v>27</v>
      </c>
      <c r="G51" s="1" t="s">
        <v>3986</v>
      </c>
      <c r="H51" s="1" t="s">
        <v>3811</v>
      </c>
      <c r="I51" s="1" t="s">
        <v>3812</v>
      </c>
      <c r="J51" s="1" t="s">
        <v>3477</v>
      </c>
      <c r="K51" s="1" t="b">
        <v>0</v>
      </c>
      <c r="L51" s="1" t="b">
        <v>0</v>
      </c>
      <c r="M51" s="1" t="b">
        <v>1</v>
      </c>
      <c r="N51" s="1" t="b">
        <v>0</v>
      </c>
      <c r="O51" s="1"/>
      <c r="P51" s="1">
        <v>0</v>
      </c>
    </row>
    <row r="52" spans="1:16" x14ac:dyDescent="0.35">
      <c r="A52" s="1" t="s">
        <v>19</v>
      </c>
      <c r="B52" s="1" t="s">
        <v>3576</v>
      </c>
      <c r="C52" s="1" t="s">
        <v>22</v>
      </c>
      <c r="D52" s="1"/>
      <c r="E52" s="1" t="s">
        <v>3985</v>
      </c>
      <c r="F52" s="1" t="s">
        <v>27</v>
      </c>
      <c r="G52" s="1" t="s">
        <v>3987</v>
      </c>
      <c r="H52" s="1" t="s">
        <v>693</v>
      </c>
      <c r="I52" s="1" t="s">
        <v>3733</v>
      </c>
      <c r="J52" s="1" t="s">
        <v>3477</v>
      </c>
      <c r="K52" s="1" t="b">
        <v>1</v>
      </c>
      <c r="L52" s="1" t="b">
        <v>0</v>
      </c>
      <c r="M52" s="1" t="b">
        <v>1</v>
      </c>
      <c r="N52" s="1" t="b">
        <v>0</v>
      </c>
      <c r="O52" s="1"/>
      <c r="P52" s="1">
        <v>0</v>
      </c>
    </row>
    <row r="53" spans="1:16" x14ac:dyDescent="0.35">
      <c r="A53" s="1" t="s">
        <v>19</v>
      </c>
      <c r="B53" s="1" t="s">
        <v>3576</v>
      </c>
      <c r="C53" s="1" t="s">
        <v>22</v>
      </c>
      <c r="D53" s="1"/>
      <c r="E53" s="1" t="s">
        <v>3985</v>
      </c>
      <c r="F53" s="1" t="s">
        <v>27</v>
      </c>
      <c r="G53" s="1" t="s">
        <v>3987</v>
      </c>
      <c r="H53" s="1" t="s">
        <v>693</v>
      </c>
      <c r="I53" s="1" t="s">
        <v>3594</v>
      </c>
      <c r="J53" s="1" t="s">
        <v>3477</v>
      </c>
      <c r="K53" s="1" t="b">
        <v>1</v>
      </c>
      <c r="L53" s="1" t="b">
        <v>0</v>
      </c>
      <c r="M53" s="1" t="b">
        <v>1</v>
      </c>
      <c r="N53" s="1" t="b">
        <v>0</v>
      </c>
      <c r="O53" s="1"/>
      <c r="P53" s="1">
        <v>0</v>
      </c>
    </row>
    <row r="54" spans="1:16" x14ac:dyDescent="0.35">
      <c r="A54" s="1" t="s">
        <v>19</v>
      </c>
      <c r="B54" s="1" t="s">
        <v>3576</v>
      </c>
      <c r="C54" s="1" t="s">
        <v>22</v>
      </c>
      <c r="D54" s="1"/>
      <c r="E54" s="1" t="s">
        <v>3985</v>
      </c>
      <c r="F54" s="1" t="s">
        <v>27</v>
      </c>
      <c r="G54" s="1" t="s">
        <v>3987</v>
      </c>
      <c r="H54" s="1" t="s">
        <v>693</v>
      </c>
      <c r="I54" s="1" t="s">
        <v>3978</v>
      </c>
      <c r="J54" s="1" t="s">
        <v>3477</v>
      </c>
      <c r="K54" s="1" t="b">
        <v>1</v>
      </c>
      <c r="L54" s="1" t="b">
        <v>0</v>
      </c>
      <c r="M54" s="1" t="b">
        <v>1</v>
      </c>
      <c r="N54" s="1" t="b">
        <v>0</v>
      </c>
      <c r="O54" s="1"/>
      <c r="P54" s="1">
        <v>0</v>
      </c>
    </row>
    <row r="55" spans="1:16" x14ac:dyDescent="0.35">
      <c r="A55" s="1" t="s">
        <v>19</v>
      </c>
      <c r="B55" s="1" t="s">
        <v>3576</v>
      </c>
      <c r="C55" s="1" t="s">
        <v>22</v>
      </c>
      <c r="D55" s="1"/>
      <c r="E55" s="1" t="s">
        <v>3991</v>
      </c>
      <c r="F55" s="1" t="s">
        <v>27</v>
      </c>
      <c r="G55" s="1" t="s">
        <v>3987</v>
      </c>
      <c r="H55" s="1" t="s">
        <v>3811</v>
      </c>
      <c r="I55" s="1" t="s">
        <v>3812</v>
      </c>
      <c r="J55" s="1" t="s">
        <v>3477</v>
      </c>
      <c r="K55" s="1" t="b">
        <v>0</v>
      </c>
      <c r="L55" s="1" t="b">
        <v>0</v>
      </c>
      <c r="M55" s="1" t="b">
        <v>1</v>
      </c>
      <c r="N55" s="1" t="b">
        <v>0</v>
      </c>
      <c r="O55" s="1"/>
      <c r="P55" s="1">
        <v>0</v>
      </c>
    </row>
    <row r="56" spans="1:16" x14ac:dyDescent="0.35">
      <c r="A56" s="1" t="s">
        <v>19</v>
      </c>
      <c r="B56" s="1" t="s">
        <v>3576</v>
      </c>
      <c r="C56" s="1" t="s">
        <v>22</v>
      </c>
      <c r="D56" s="1"/>
      <c r="E56" s="1" t="s">
        <v>3985</v>
      </c>
      <c r="F56" s="1" t="s">
        <v>27</v>
      </c>
      <c r="G56" s="1" t="s">
        <v>3805</v>
      </c>
      <c r="H56" s="1" t="s">
        <v>693</v>
      </c>
      <c r="I56" s="1" t="s">
        <v>3733</v>
      </c>
      <c r="J56" s="1" t="s">
        <v>3477</v>
      </c>
      <c r="K56" s="1" t="b">
        <v>1</v>
      </c>
      <c r="L56" s="1" t="b">
        <v>0</v>
      </c>
      <c r="M56" s="1" t="b">
        <v>1</v>
      </c>
      <c r="N56" s="1" t="b">
        <v>0</v>
      </c>
      <c r="O56" s="1"/>
      <c r="P56" s="1">
        <v>0</v>
      </c>
    </row>
    <row r="57" spans="1:16" x14ac:dyDescent="0.35">
      <c r="A57" s="1" t="s">
        <v>19</v>
      </c>
      <c r="B57" s="1" t="s">
        <v>3576</v>
      </c>
      <c r="C57" s="1" t="s">
        <v>22</v>
      </c>
      <c r="D57" s="1"/>
      <c r="E57" s="1" t="s">
        <v>3985</v>
      </c>
      <c r="F57" s="1" t="s">
        <v>27</v>
      </c>
      <c r="G57" s="1" t="s">
        <v>3805</v>
      </c>
      <c r="H57" s="1" t="s">
        <v>693</v>
      </c>
      <c r="I57" s="1" t="s">
        <v>3594</v>
      </c>
      <c r="J57" s="1" t="s">
        <v>3477</v>
      </c>
      <c r="K57" s="1" t="b">
        <v>1</v>
      </c>
      <c r="L57" s="1" t="b">
        <v>0</v>
      </c>
      <c r="M57" s="1" t="b">
        <v>1</v>
      </c>
      <c r="N57" s="1" t="b">
        <v>0</v>
      </c>
      <c r="O57" s="1"/>
      <c r="P57" s="1">
        <v>0</v>
      </c>
    </row>
    <row r="58" spans="1:16" x14ac:dyDescent="0.35">
      <c r="A58" s="1" t="s">
        <v>19</v>
      </c>
      <c r="B58" s="1" t="s">
        <v>3576</v>
      </c>
      <c r="C58" s="1" t="s">
        <v>22</v>
      </c>
      <c r="D58" s="1"/>
      <c r="E58" s="1" t="s">
        <v>3985</v>
      </c>
      <c r="F58" s="1" t="s">
        <v>27</v>
      </c>
      <c r="G58" s="1" t="s">
        <v>3805</v>
      </c>
      <c r="H58" s="1" t="s">
        <v>693</v>
      </c>
      <c r="I58" s="1" t="s">
        <v>3978</v>
      </c>
      <c r="J58" s="1" t="s">
        <v>3477</v>
      </c>
      <c r="K58" s="1" t="b">
        <v>1</v>
      </c>
      <c r="L58" s="1" t="b">
        <v>0</v>
      </c>
      <c r="M58" s="1" t="b">
        <v>1</v>
      </c>
      <c r="N58" s="1" t="b">
        <v>0</v>
      </c>
      <c r="O58" s="1"/>
      <c r="P58" s="1">
        <v>0</v>
      </c>
    </row>
    <row r="59" spans="1:16" x14ac:dyDescent="0.35">
      <c r="A59" s="1" t="s">
        <v>19</v>
      </c>
      <c r="B59" s="1" t="s">
        <v>3576</v>
      </c>
      <c r="C59" s="1" t="s">
        <v>22</v>
      </c>
      <c r="D59" s="1"/>
      <c r="E59" s="1" t="s">
        <v>3991</v>
      </c>
      <c r="F59" s="1" t="s">
        <v>27</v>
      </c>
      <c r="G59" s="1" t="s">
        <v>3805</v>
      </c>
      <c r="H59" s="1" t="s">
        <v>3811</v>
      </c>
      <c r="I59" s="1" t="s">
        <v>3812</v>
      </c>
      <c r="J59" s="1" t="s">
        <v>3477</v>
      </c>
      <c r="K59" s="1" t="b">
        <v>0</v>
      </c>
      <c r="L59" s="1" t="b">
        <v>0</v>
      </c>
      <c r="M59" s="1" t="b">
        <v>1</v>
      </c>
      <c r="N59" s="1" t="b">
        <v>0</v>
      </c>
      <c r="O59" s="1"/>
      <c r="P59" s="1">
        <v>0</v>
      </c>
    </row>
    <row r="60" spans="1:16" x14ac:dyDescent="0.35">
      <c r="A60" s="1" t="s">
        <v>19</v>
      </c>
      <c r="B60" s="1" t="s">
        <v>3576</v>
      </c>
      <c r="C60" s="1" t="s">
        <v>22</v>
      </c>
      <c r="D60" s="1"/>
      <c r="E60" s="1" t="s">
        <v>3985</v>
      </c>
      <c r="F60" s="1" t="s">
        <v>27</v>
      </c>
      <c r="G60" s="1" t="s">
        <v>3808</v>
      </c>
      <c r="H60" s="1" t="s">
        <v>693</v>
      </c>
      <c r="I60" s="1" t="s">
        <v>3733</v>
      </c>
      <c r="J60" s="1" t="s">
        <v>3477</v>
      </c>
      <c r="K60" s="1" t="b">
        <v>1</v>
      </c>
      <c r="L60" s="1" t="b">
        <v>0</v>
      </c>
      <c r="M60" s="1" t="b">
        <v>1</v>
      </c>
      <c r="N60" s="1" t="b">
        <v>0</v>
      </c>
      <c r="O60" s="1"/>
      <c r="P60" s="1">
        <v>0</v>
      </c>
    </row>
    <row r="61" spans="1:16" x14ac:dyDescent="0.35">
      <c r="A61" s="1" t="s">
        <v>19</v>
      </c>
      <c r="B61" s="1" t="s">
        <v>3576</v>
      </c>
      <c r="C61" s="1" t="s">
        <v>22</v>
      </c>
      <c r="D61" s="1"/>
      <c r="E61" s="1" t="s">
        <v>3985</v>
      </c>
      <c r="F61" s="1" t="s">
        <v>27</v>
      </c>
      <c r="G61" s="1" t="s">
        <v>3808</v>
      </c>
      <c r="H61" s="1" t="s">
        <v>693</v>
      </c>
      <c r="I61" s="1" t="s">
        <v>3594</v>
      </c>
      <c r="J61" s="1" t="s">
        <v>3477</v>
      </c>
      <c r="K61" s="1" t="b">
        <v>1</v>
      </c>
      <c r="L61" s="1" t="b">
        <v>0</v>
      </c>
      <c r="M61" s="1" t="b">
        <v>1</v>
      </c>
      <c r="N61" s="1" t="b">
        <v>0</v>
      </c>
      <c r="O61" s="1"/>
      <c r="P61" s="1">
        <v>0</v>
      </c>
    </row>
    <row r="62" spans="1:16" x14ac:dyDescent="0.35">
      <c r="A62" s="1" t="s">
        <v>19</v>
      </c>
      <c r="B62" s="1" t="s">
        <v>3576</v>
      </c>
      <c r="C62" s="1" t="s">
        <v>22</v>
      </c>
      <c r="D62" s="1"/>
      <c r="E62" s="1" t="s">
        <v>3985</v>
      </c>
      <c r="F62" s="1" t="s">
        <v>27</v>
      </c>
      <c r="G62" s="1" t="s">
        <v>3808</v>
      </c>
      <c r="H62" s="1" t="s">
        <v>693</v>
      </c>
      <c r="I62" s="1" t="s">
        <v>3978</v>
      </c>
      <c r="J62" s="1" t="s">
        <v>3477</v>
      </c>
      <c r="K62" s="1" t="b">
        <v>1</v>
      </c>
      <c r="L62" s="1" t="b">
        <v>0</v>
      </c>
      <c r="M62" s="1" t="b">
        <v>1</v>
      </c>
      <c r="N62" s="1" t="b">
        <v>0</v>
      </c>
      <c r="O62" s="1"/>
      <c r="P62" s="1">
        <v>0</v>
      </c>
    </row>
    <row r="63" spans="1:16" x14ac:dyDescent="0.35">
      <c r="A63" s="1" t="s">
        <v>19</v>
      </c>
      <c r="B63" s="1" t="s">
        <v>3576</v>
      </c>
      <c r="C63" s="1" t="s">
        <v>22</v>
      </c>
      <c r="D63" s="1"/>
      <c r="E63" s="1" t="s">
        <v>3991</v>
      </c>
      <c r="F63" s="1" t="s">
        <v>27</v>
      </c>
      <c r="G63" s="1" t="s">
        <v>3808</v>
      </c>
      <c r="H63" s="1" t="s">
        <v>3811</v>
      </c>
      <c r="I63" s="1" t="s">
        <v>3812</v>
      </c>
      <c r="J63" s="1" t="s">
        <v>3477</v>
      </c>
      <c r="K63" s="1" t="b">
        <v>0</v>
      </c>
      <c r="L63" s="1" t="b">
        <v>0</v>
      </c>
      <c r="M63" s="1" t="b">
        <v>1</v>
      </c>
      <c r="N63" s="1" t="b">
        <v>0</v>
      </c>
      <c r="O63" s="1"/>
      <c r="P63" s="1">
        <v>0</v>
      </c>
    </row>
    <row r="64" spans="1:16" x14ac:dyDescent="0.35">
      <c r="A64" s="1" t="s">
        <v>19</v>
      </c>
      <c r="B64" s="1" t="s">
        <v>2823</v>
      </c>
      <c r="C64" s="1" t="s">
        <v>22</v>
      </c>
      <c r="D64" s="1"/>
      <c r="E64" s="1" t="s">
        <v>3979</v>
      </c>
      <c r="F64" s="1" t="s">
        <v>3811</v>
      </c>
      <c r="G64" s="1" t="s">
        <v>3812</v>
      </c>
      <c r="H64" s="1" t="s">
        <v>693</v>
      </c>
      <c r="I64" s="1" t="s">
        <v>3733</v>
      </c>
      <c r="J64" s="1" t="s">
        <v>3477</v>
      </c>
      <c r="K64" s="1" t="b">
        <v>1</v>
      </c>
      <c r="L64" s="1" t="b">
        <v>0</v>
      </c>
      <c r="M64" s="1" t="b">
        <v>1</v>
      </c>
      <c r="N64" s="1" t="b">
        <v>0</v>
      </c>
      <c r="O64" s="1"/>
      <c r="P64" s="1">
        <v>1</v>
      </c>
    </row>
    <row r="65" spans="1:16" x14ac:dyDescent="0.35">
      <c r="A65" s="1" t="s">
        <v>19</v>
      </c>
      <c r="B65" s="1" t="s">
        <v>2823</v>
      </c>
      <c r="C65" s="1" t="s">
        <v>22</v>
      </c>
      <c r="D65" s="1"/>
      <c r="E65" s="1" t="s">
        <v>3979</v>
      </c>
      <c r="F65" s="1" t="s">
        <v>3811</v>
      </c>
      <c r="G65" s="1" t="s">
        <v>3812</v>
      </c>
      <c r="H65" s="1" t="s">
        <v>693</v>
      </c>
      <c r="I65" s="1" t="s">
        <v>3594</v>
      </c>
      <c r="J65" s="1" t="s">
        <v>3477</v>
      </c>
      <c r="K65" s="1" t="b">
        <v>1</v>
      </c>
      <c r="L65" s="1" t="b">
        <v>0</v>
      </c>
      <c r="M65" s="1" t="b">
        <v>1</v>
      </c>
      <c r="N65" s="1" t="b">
        <v>0</v>
      </c>
      <c r="O65" s="1"/>
      <c r="P65" s="1">
        <v>0</v>
      </c>
    </row>
    <row r="66" spans="1:16" x14ac:dyDescent="0.35">
      <c r="A66" s="1" t="s">
        <v>19</v>
      </c>
      <c r="B66" s="1" t="s">
        <v>2823</v>
      </c>
      <c r="C66" s="1" t="s">
        <v>22</v>
      </c>
      <c r="D66" s="1"/>
      <c r="E66" s="1" t="s">
        <v>3979</v>
      </c>
      <c r="F66" s="1" t="s">
        <v>3811</v>
      </c>
      <c r="G66" s="1" t="s">
        <v>3812</v>
      </c>
      <c r="H66" s="1" t="s">
        <v>693</v>
      </c>
      <c r="I66" s="1" t="s">
        <v>3978</v>
      </c>
      <c r="J66" s="1" t="s">
        <v>3477</v>
      </c>
      <c r="K66" s="1" t="b">
        <v>1</v>
      </c>
      <c r="L66" s="1" t="b">
        <v>0</v>
      </c>
      <c r="M66" s="1" t="b">
        <v>1</v>
      </c>
      <c r="N66" s="1" t="b">
        <v>0</v>
      </c>
      <c r="O66" s="1"/>
      <c r="P66" s="1">
        <v>0</v>
      </c>
    </row>
    <row r="67" spans="1:16" x14ac:dyDescent="0.35">
      <c r="A67" s="1" t="s">
        <v>19</v>
      </c>
      <c r="B67" s="1" t="s">
        <v>2823</v>
      </c>
      <c r="C67" s="1" t="s">
        <v>22</v>
      </c>
      <c r="D67" s="1"/>
      <c r="E67" s="1" t="s">
        <v>3991</v>
      </c>
      <c r="F67" s="1" t="s">
        <v>3811</v>
      </c>
      <c r="G67" s="1" t="s">
        <v>3812</v>
      </c>
      <c r="H67" s="1" t="s">
        <v>27</v>
      </c>
      <c r="I67" s="1" t="s">
        <v>3986</v>
      </c>
      <c r="J67" s="1" t="s">
        <v>3477</v>
      </c>
      <c r="K67" s="1" t="b">
        <v>0</v>
      </c>
      <c r="L67" s="1" t="b">
        <v>0</v>
      </c>
      <c r="M67" s="1" t="b">
        <v>1</v>
      </c>
      <c r="N67" s="1" t="b">
        <v>0</v>
      </c>
      <c r="O67" s="1"/>
      <c r="P67" s="1">
        <v>0</v>
      </c>
    </row>
    <row r="68" spans="1:16" x14ac:dyDescent="0.35">
      <c r="A68" s="1" t="s">
        <v>19</v>
      </c>
      <c r="B68" s="1" t="s">
        <v>2823</v>
      </c>
      <c r="C68" s="1" t="s">
        <v>22</v>
      </c>
      <c r="D68" s="1"/>
      <c r="E68" s="1" t="s">
        <v>3991</v>
      </c>
      <c r="F68" s="1" t="s">
        <v>3811</v>
      </c>
      <c r="G68" s="1" t="s">
        <v>3812</v>
      </c>
      <c r="H68" s="1" t="s">
        <v>27</v>
      </c>
      <c r="I68" s="1" t="s">
        <v>3987</v>
      </c>
      <c r="J68" s="1" t="s">
        <v>3477</v>
      </c>
      <c r="K68" s="1" t="b">
        <v>0</v>
      </c>
      <c r="L68" s="1" t="b">
        <v>0</v>
      </c>
      <c r="M68" s="1" t="b">
        <v>1</v>
      </c>
      <c r="N68" s="1" t="b">
        <v>0</v>
      </c>
      <c r="O68" s="1"/>
      <c r="P68" s="1">
        <v>0</v>
      </c>
    </row>
    <row r="69" spans="1:16" x14ac:dyDescent="0.35">
      <c r="A69" s="1" t="s">
        <v>19</v>
      </c>
      <c r="B69" s="1" t="s">
        <v>2823</v>
      </c>
      <c r="C69" s="1" t="s">
        <v>22</v>
      </c>
      <c r="D69" s="1"/>
      <c r="E69" s="1" t="s">
        <v>3991</v>
      </c>
      <c r="F69" s="1" t="s">
        <v>3811</v>
      </c>
      <c r="G69" s="1" t="s">
        <v>3812</v>
      </c>
      <c r="H69" s="1" t="s">
        <v>27</v>
      </c>
      <c r="I69" s="1" t="s">
        <v>3805</v>
      </c>
      <c r="J69" s="1" t="s">
        <v>3477</v>
      </c>
      <c r="K69" s="1" t="b">
        <v>0</v>
      </c>
      <c r="L69" s="1" t="b">
        <v>0</v>
      </c>
      <c r="M69" s="1" t="b">
        <v>1</v>
      </c>
      <c r="N69" s="1" t="b">
        <v>0</v>
      </c>
      <c r="O69" s="1"/>
      <c r="P69" s="1">
        <v>0</v>
      </c>
    </row>
    <row r="70" spans="1:16" x14ac:dyDescent="0.35">
      <c r="A70" s="1" t="s">
        <v>19</v>
      </c>
      <c r="B70" s="1" t="s">
        <v>2823</v>
      </c>
      <c r="C70" s="1" t="s">
        <v>22</v>
      </c>
      <c r="D70" s="1"/>
      <c r="E70" s="1" t="s">
        <v>3991</v>
      </c>
      <c r="F70" s="1" t="s">
        <v>3811</v>
      </c>
      <c r="G70" s="1" t="s">
        <v>3812</v>
      </c>
      <c r="H70" s="1" t="s">
        <v>27</v>
      </c>
      <c r="I70" s="1" t="s">
        <v>3808</v>
      </c>
      <c r="J70" s="1" t="s">
        <v>3477</v>
      </c>
      <c r="K70" s="1" t="b">
        <v>0</v>
      </c>
      <c r="L70" s="1" t="b">
        <v>0</v>
      </c>
      <c r="M70" s="1" t="b">
        <v>1</v>
      </c>
      <c r="N70" s="1" t="b">
        <v>0</v>
      </c>
      <c r="O70" s="1"/>
      <c r="P70" s="1">
        <v>0</v>
      </c>
    </row>
    <row r="71" spans="1:16" x14ac:dyDescent="0.35">
      <c r="A71" s="1" t="s">
        <v>40</v>
      </c>
      <c r="B71" s="1" t="s">
        <v>3682</v>
      </c>
      <c r="C71" s="1" t="s">
        <v>86</v>
      </c>
      <c r="D71" s="1"/>
      <c r="E71" s="1" t="s">
        <v>3992</v>
      </c>
      <c r="F71" s="1" t="s">
        <v>2921</v>
      </c>
      <c r="G71" s="1" t="s">
        <v>3873</v>
      </c>
      <c r="H71" s="1" t="s">
        <v>45</v>
      </c>
      <c r="I71" s="1" t="s">
        <v>3903</v>
      </c>
      <c r="J71" s="1" t="s">
        <v>3477</v>
      </c>
      <c r="K71" s="1" t="b">
        <v>0</v>
      </c>
      <c r="L71" s="1" t="b">
        <v>0</v>
      </c>
      <c r="M71" s="1" t="b">
        <v>1</v>
      </c>
      <c r="N71" s="1" t="b">
        <v>0</v>
      </c>
      <c r="O71" s="1"/>
      <c r="P71" s="1">
        <v>1</v>
      </c>
    </row>
    <row r="72" spans="1:16" x14ac:dyDescent="0.35">
      <c r="A72" s="1" t="s">
        <v>40</v>
      </c>
      <c r="B72" s="1" t="s">
        <v>3682</v>
      </c>
      <c r="C72" s="1" t="s">
        <v>86</v>
      </c>
      <c r="D72" s="1"/>
      <c r="E72" s="1" t="s">
        <v>3992</v>
      </c>
      <c r="F72" s="1" t="s">
        <v>2921</v>
      </c>
      <c r="G72" s="1" t="s">
        <v>3873</v>
      </c>
      <c r="H72" s="1" t="s">
        <v>45</v>
      </c>
      <c r="I72" s="1" t="s">
        <v>3982</v>
      </c>
      <c r="J72" s="1" t="s">
        <v>3477</v>
      </c>
      <c r="K72" s="1" t="b">
        <v>0</v>
      </c>
      <c r="L72" s="1" t="b">
        <v>0</v>
      </c>
      <c r="M72" s="1" t="b">
        <v>1</v>
      </c>
      <c r="N72" s="1" t="b">
        <v>0</v>
      </c>
      <c r="O72" s="1"/>
      <c r="P72" s="1">
        <v>0</v>
      </c>
    </row>
    <row r="73" spans="1:16" x14ac:dyDescent="0.35">
      <c r="A73" s="1" t="s">
        <v>40</v>
      </c>
      <c r="B73" s="1" t="s">
        <v>3682</v>
      </c>
      <c r="C73" s="1" t="s">
        <v>86</v>
      </c>
      <c r="D73" s="1"/>
      <c r="E73" s="1" t="s">
        <v>3992</v>
      </c>
      <c r="F73" s="1" t="s">
        <v>2921</v>
      </c>
      <c r="G73" s="1" t="s">
        <v>3873</v>
      </c>
      <c r="H73" s="1" t="s">
        <v>45</v>
      </c>
      <c r="I73" s="1" t="s">
        <v>3983</v>
      </c>
      <c r="J73" s="1" t="s">
        <v>3477</v>
      </c>
      <c r="K73" s="1" t="b">
        <v>0</v>
      </c>
      <c r="L73" s="1" t="b">
        <v>0</v>
      </c>
      <c r="M73" s="1" t="b">
        <v>1</v>
      </c>
      <c r="N73" s="1" t="b">
        <v>0</v>
      </c>
      <c r="O73" s="1"/>
      <c r="P73" s="1">
        <v>0</v>
      </c>
    </row>
    <row r="74" spans="1:16" x14ac:dyDescent="0.35">
      <c r="A74" s="1" t="s">
        <v>40</v>
      </c>
      <c r="B74" s="1" t="s">
        <v>3682</v>
      </c>
      <c r="C74" s="1" t="s">
        <v>86</v>
      </c>
      <c r="D74" s="1"/>
      <c r="E74" s="1" t="s">
        <v>3992</v>
      </c>
      <c r="F74" s="1" t="s">
        <v>2921</v>
      </c>
      <c r="G74" s="1" t="s">
        <v>3873</v>
      </c>
      <c r="H74" s="1" t="s">
        <v>45</v>
      </c>
      <c r="I74" s="1" t="s">
        <v>3984</v>
      </c>
      <c r="J74" s="1" t="s">
        <v>3477</v>
      </c>
      <c r="K74" s="1" t="b">
        <v>0</v>
      </c>
      <c r="L74" s="1" t="b">
        <v>0</v>
      </c>
      <c r="M74" s="1" t="b">
        <v>1</v>
      </c>
      <c r="N74" s="1" t="b">
        <v>0</v>
      </c>
      <c r="O74" s="1"/>
      <c r="P74" s="1">
        <v>0</v>
      </c>
    </row>
    <row r="75" spans="1:16" x14ac:dyDescent="0.35">
      <c r="A75" s="1" t="s">
        <v>40</v>
      </c>
      <c r="B75" s="1" t="s">
        <v>3682</v>
      </c>
      <c r="C75" s="1" t="s">
        <v>86</v>
      </c>
      <c r="D75" s="1"/>
      <c r="E75" s="1" t="s">
        <v>3993</v>
      </c>
      <c r="F75" s="1" t="s">
        <v>2921</v>
      </c>
      <c r="G75" s="1" t="s">
        <v>3873</v>
      </c>
      <c r="H75" s="1" t="s">
        <v>1236</v>
      </c>
      <c r="I75" s="1" t="s">
        <v>3905</v>
      </c>
      <c r="J75" s="1" t="s">
        <v>3477</v>
      </c>
      <c r="K75" s="1" t="b">
        <v>0</v>
      </c>
      <c r="L75" s="1" t="b">
        <v>0</v>
      </c>
      <c r="M75" s="1" t="b">
        <v>1</v>
      </c>
      <c r="N75" s="1" t="b">
        <v>0</v>
      </c>
      <c r="O75" s="1"/>
      <c r="P75" s="1">
        <v>0</v>
      </c>
    </row>
    <row r="76" spans="1:16" x14ac:dyDescent="0.35">
      <c r="A76" s="1" t="s">
        <v>40</v>
      </c>
      <c r="B76" s="1" t="s">
        <v>3682</v>
      </c>
      <c r="C76" s="1" t="s">
        <v>86</v>
      </c>
      <c r="D76" s="1"/>
      <c r="E76" s="1" t="s">
        <v>3994</v>
      </c>
      <c r="F76" s="1" t="s">
        <v>2921</v>
      </c>
      <c r="G76" s="1" t="s">
        <v>3873</v>
      </c>
      <c r="H76" s="1" t="s">
        <v>747</v>
      </c>
      <c r="I76" s="1" t="s">
        <v>3727</v>
      </c>
      <c r="J76" s="1" t="s">
        <v>3477</v>
      </c>
      <c r="K76" s="1" t="b">
        <v>0</v>
      </c>
      <c r="L76" s="1" t="b">
        <v>0</v>
      </c>
      <c r="M76" s="1" t="b">
        <v>1</v>
      </c>
      <c r="N76" s="1" t="b">
        <v>0</v>
      </c>
      <c r="O76" s="1"/>
      <c r="P76" s="1">
        <v>0</v>
      </c>
    </row>
    <row r="77" spans="1:16" x14ac:dyDescent="0.35">
      <c r="A77" s="1" t="s">
        <v>40</v>
      </c>
      <c r="B77" s="1" t="s">
        <v>3682</v>
      </c>
      <c r="C77" s="1" t="s">
        <v>86</v>
      </c>
      <c r="D77" s="1"/>
      <c r="E77" s="1" t="s">
        <v>3995</v>
      </c>
      <c r="F77" s="1" t="s">
        <v>2921</v>
      </c>
      <c r="G77" s="1" t="s">
        <v>3873</v>
      </c>
      <c r="H77" s="1" t="s">
        <v>693</v>
      </c>
      <c r="I77" s="1" t="s">
        <v>3733</v>
      </c>
      <c r="J77" s="1" t="s">
        <v>3477</v>
      </c>
      <c r="K77" s="1" t="b">
        <v>1</v>
      </c>
      <c r="L77" s="1" t="b">
        <v>0</v>
      </c>
      <c r="M77" s="1" t="b">
        <v>1</v>
      </c>
      <c r="N77" s="1" t="b">
        <v>0</v>
      </c>
      <c r="O77" s="1"/>
      <c r="P77" s="1">
        <v>0</v>
      </c>
    </row>
    <row r="78" spans="1:16" x14ac:dyDescent="0.35">
      <c r="A78" s="1" t="s">
        <v>40</v>
      </c>
      <c r="B78" s="1" t="s">
        <v>3682</v>
      </c>
      <c r="C78" s="1" t="s">
        <v>86</v>
      </c>
      <c r="D78" s="1"/>
      <c r="E78" s="1" t="s">
        <v>3995</v>
      </c>
      <c r="F78" s="1" t="s">
        <v>2921</v>
      </c>
      <c r="G78" s="1" t="s">
        <v>3873</v>
      </c>
      <c r="H78" s="1" t="s">
        <v>693</v>
      </c>
      <c r="I78" s="1" t="s">
        <v>3594</v>
      </c>
      <c r="J78" s="1" t="s">
        <v>3477</v>
      </c>
      <c r="K78" s="1" t="b">
        <v>1</v>
      </c>
      <c r="L78" s="1" t="b">
        <v>0</v>
      </c>
      <c r="M78" s="1" t="b">
        <v>1</v>
      </c>
      <c r="N78" s="1" t="b">
        <v>0</v>
      </c>
      <c r="O78" s="1"/>
      <c r="P78" s="1">
        <v>0</v>
      </c>
    </row>
    <row r="79" spans="1:16" x14ac:dyDescent="0.35">
      <c r="A79" s="1" t="s">
        <v>40</v>
      </c>
      <c r="B79" s="1" t="s">
        <v>3682</v>
      </c>
      <c r="C79" s="1" t="s">
        <v>86</v>
      </c>
      <c r="D79" s="1"/>
      <c r="E79" s="1" t="s">
        <v>3995</v>
      </c>
      <c r="F79" s="1" t="s">
        <v>2921</v>
      </c>
      <c r="G79" s="1" t="s">
        <v>3873</v>
      </c>
      <c r="H79" s="1" t="s">
        <v>693</v>
      </c>
      <c r="I79" s="1" t="s">
        <v>3978</v>
      </c>
      <c r="J79" s="1" t="s">
        <v>3477</v>
      </c>
      <c r="K79" s="1" t="b">
        <v>1</v>
      </c>
      <c r="L79" s="1" t="b">
        <v>0</v>
      </c>
      <c r="M79" s="1" t="b">
        <v>1</v>
      </c>
      <c r="N79" s="1" t="b">
        <v>0</v>
      </c>
      <c r="O79" s="1"/>
      <c r="P79" s="1">
        <v>0</v>
      </c>
    </row>
    <row r="80" spans="1:16" x14ac:dyDescent="0.35">
      <c r="A80" s="1" t="s">
        <v>40</v>
      </c>
      <c r="B80" s="1" t="s">
        <v>3581</v>
      </c>
      <c r="C80" s="1" t="s">
        <v>22</v>
      </c>
      <c r="D80" s="1"/>
      <c r="E80" s="1" t="s">
        <v>3996</v>
      </c>
      <c r="F80" s="1" t="s">
        <v>1236</v>
      </c>
      <c r="G80" s="1" t="s">
        <v>3905</v>
      </c>
      <c r="H80" s="1" t="s">
        <v>693</v>
      </c>
      <c r="I80" s="1" t="s">
        <v>3733</v>
      </c>
      <c r="J80" s="1" t="s">
        <v>3477</v>
      </c>
      <c r="K80" s="1" t="b">
        <v>0</v>
      </c>
      <c r="L80" s="1" t="b">
        <v>0</v>
      </c>
      <c r="M80" s="1" t="b">
        <v>1</v>
      </c>
      <c r="N80" s="1" t="b">
        <v>0</v>
      </c>
      <c r="O80" s="1"/>
      <c r="P80" s="1">
        <v>1</v>
      </c>
    </row>
    <row r="81" spans="1:16" x14ac:dyDescent="0.35">
      <c r="A81" s="1" t="s">
        <v>40</v>
      </c>
      <c r="B81" s="1" t="s">
        <v>3581</v>
      </c>
      <c r="C81" s="1" t="s">
        <v>22</v>
      </c>
      <c r="D81" s="1"/>
      <c r="E81" s="1" t="s">
        <v>3996</v>
      </c>
      <c r="F81" s="1" t="s">
        <v>1236</v>
      </c>
      <c r="G81" s="1" t="s">
        <v>3905</v>
      </c>
      <c r="H81" s="1" t="s">
        <v>693</v>
      </c>
      <c r="I81" s="1" t="s">
        <v>3594</v>
      </c>
      <c r="J81" s="1" t="s">
        <v>3477</v>
      </c>
      <c r="K81" s="1" t="b">
        <v>0</v>
      </c>
      <c r="L81" s="1" t="b">
        <v>0</v>
      </c>
      <c r="M81" s="1" t="b">
        <v>1</v>
      </c>
      <c r="N81" s="1" t="b">
        <v>0</v>
      </c>
      <c r="O81" s="1"/>
      <c r="P81" s="1">
        <v>0</v>
      </c>
    </row>
    <row r="82" spans="1:16" x14ac:dyDescent="0.35">
      <c r="A82" s="1" t="s">
        <v>40</v>
      </c>
      <c r="B82" s="1" t="s">
        <v>3581</v>
      </c>
      <c r="C82" s="1" t="s">
        <v>22</v>
      </c>
      <c r="D82" s="1"/>
      <c r="E82" s="1" t="s">
        <v>3996</v>
      </c>
      <c r="F82" s="1" t="s">
        <v>1236</v>
      </c>
      <c r="G82" s="1" t="s">
        <v>3905</v>
      </c>
      <c r="H82" s="1" t="s">
        <v>693</v>
      </c>
      <c r="I82" s="1" t="s">
        <v>3978</v>
      </c>
      <c r="J82" s="1" t="s">
        <v>3477</v>
      </c>
      <c r="K82" s="1" t="b">
        <v>0</v>
      </c>
      <c r="L82" s="1" t="b">
        <v>0</v>
      </c>
      <c r="M82" s="1" t="b">
        <v>1</v>
      </c>
      <c r="N82" s="1" t="b">
        <v>0</v>
      </c>
      <c r="O82" s="1"/>
      <c r="P82" s="1">
        <v>0</v>
      </c>
    </row>
    <row r="83" spans="1:16" x14ac:dyDescent="0.35">
      <c r="A83" s="1" t="s">
        <v>40</v>
      </c>
      <c r="B83" s="1" t="s">
        <v>3581</v>
      </c>
      <c r="C83" s="1" t="s">
        <v>22</v>
      </c>
      <c r="D83" s="1"/>
      <c r="E83" s="1" t="s">
        <v>3997</v>
      </c>
      <c r="F83" s="1" t="s">
        <v>1236</v>
      </c>
      <c r="G83" s="1" t="s">
        <v>3905</v>
      </c>
      <c r="H83" s="1" t="s">
        <v>45</v>
      </c>
      <c r="I83" s="1" t="s">
        <v>3903</v>
      </c>
      <c r="J83" s="1" t="s">
        <v>3477</v>
      </c>
      <c r="K83" s="1" t="b">
        <v>0</v>
      </c>
      <c r="L83" s="1" t="b">
        <v>0</v>
      </c>
      <c r="M83" s="1" t="b">
        <v>1</v>
      </c>
      <c r="N83" s="1" t="b">
        <v>0</v>
      </c>
      <c r="O83" s="1"/>
      <c r="P83" s="1">
        <v>0</v>
      </c>
    </row>
    <row r="84" spans="1:16" x14ac:dyDescent="0.35">
      <c r="A84" s="1" t="s">
        <v>40</v>
      </c>
      <c r="B84" s="1" t="s">
        <v>3581</v>
      </c>
      <c r="C84" s="1" t="s">
        <v>22</v>
      </c>
      <c r="D84" s="1"/>
      <c r="E84" s="1" t="s">
        <v>3997</v>
      </c>
      <c r="F84" s="1" t="s">
        <v>1236</v>
      </c>
      <c r="G84" s="1" t="s">
        <v>3905</v>
      </c>
      <c r="H84" s="1" t="s">
        <v>45</v>
      </c>
      <c r="I84" s="1" t="s">
        <v>3982</v>
      </c>
      <c r="J84" s="1" t="s">
        <v>3477</v>
      </c>
      <c r="K84" s="1" t="b">
        <v>0</v>
      </c>
      <c r="L84" s="1" t="b">
        <v>0</v>
      </c>
      <c r="M84" s="1" t="b">
        <v>1</v>
      </c>
      <c r="N84" s="1" t="b">
        <v>0</v>
      </c>
      <c r="O84" s="1"/>
      <c r="P84" s="1">
        <v>0</v>
      </c>
    </row>
    <row r="85" spans="1:16" x14ac:dyDescent="0.35">
      <c r="A85" s="1" t="s">
        <v>40</v>
      </c>
      <c r="B85" s="1" t="s">
        <v>3581</v>
      </c>
      <c r="C85" s="1" t="s">
        <v>22</v>
      </c>
      <c r="D85" s="1"/>
      <c r="E85" s="1" t="s">
        <v>3997</v>
      </c>
      <c r="F85" s="1" t="s">
        <v>1236</v>
      </c>
      <c r="G85" s="1" t="s">
        <v>3905</v>
      </c>
      <c r="H85" s="1" t="s">
        <v>45</v>
      </c>
      <c r="I85" s="1" t="s">
        <v>3983</v>
      </c>
      <c r="J85" s="1" t="s">
        <v>3477</v>
      </c>
      <c r="K85" s="1" t="b">
        <v>0</v>
      </c>
      <c r="L85" s="1" t="b">
        <v>0</v>
      </c>
      <c r="M85" s="1" t="b">
        <v>1</v>
      </c>
      <c r="N85" s="1" t="b">
        <v>0</v>
      </c>
      <c r="O85" s="1"/>
      <c r="P85" s="1">
        <v>0</v>
      </c>
    </row>
    <row r="86" spans="1:16" x14ac:dyDescent="0.35">
      <c r="A86" s="1" t="s">
        <v>40</v>
      </c>
      <c r="B86" s="1" t="s">
        <v>3581</v>
      </c>
      <c r="C86" s="1" t="s">
        <v>22</v>
      </c>
      <c r="D86" s="1"/>
      <c r="E86" s="1" t="s">
        <v>3997</v>
      </c>
      <c r="F86" s="1" t="s">
        <v>1236</v>
      </c>
      <c r="G86" s="1" t="s">
        <v>3905</v>
      </c>
      <c r="H86" s="1" t="s">
        <v>45</v>
      </c>
      <c r="I86" s="1" t="s">
        <v>3984</v>
      </c>
      <c r="J86" s="1" t="s">
        <v>3477</v>
      </c>
      <c r="K86" s="1" t="b">
        <v>0</v>
      </c>
      <c r="L86" s="1" t="b">
        <v>0</v>
      </c>
      <c r="M86" s="1" t="b">
        <v>1</v>
      </c>
      <c r="N86" s="1" t="b">
        <v>0</v>
      </c>
      <c r="O86" s="1"/>
      <c r="P86" s="1">
        <v>0</v>
      </c>
    </row>
    <row r="87" spans="1:16" x14ac:dyDescent="0.35">
      <c r="A87" s="1" t="s">
        <v>40</v>
      </c>
      <c r="B87" s="1" t="s">
        <v>3581</v>
      </c>
      <c r="C87" s="1" t="s">
        <v>22</v>
      </c>
      <c r="D87" s="1"/>
      <c r="E87" s="1" t="s">
        <v>3998</v>
      </c>
      <c r="F87" s="1" t="s">
        <v>1236</v>
      </c>
      <c r="G87" s="1" t="s">
        <v>3905</v>
      </c>
      <c r="H87" s="1" t="s">
        <v>2921</v>
      </c>
      <c r="I87" s="1" t="s">
        <v>3873</v>
      </c>
      <c r="J87" s="1" t="s">
        <v>3477</v>
      </c>
      <c r="K87" s="1" t="b">
        <v>0</v>
      </c>
      <c r="L87" s="1" t="b">
        <v>0</v>
      </c>
      <c r="M87" s="1" t="b">
        <v>1</v>
      </c>
      <c r="N87" s="1" t="b">
        <v>0</v>
      </c>
      <c r="O87" s="1"/>
      <c r="P87" s="1">
        <v>0</v>
      </c>
    </row>
    <row r="88" spans="1:16" x14ac:dyDescent="0.35">
      <c r="A88" s="1" t="s">
        <v>40</v>
      </c>
      <c r="B88" s="1" t="s">
        <v>3576</v>
      </c>
      <c r="C88" s="1" t="s">
        <v>22</v>
      </c>
      <c r="D88" s="1"/>
      <c r="E88" s="1" t="s">
        <v>3981</v>
      </c>
      <c r="F88" s="1" t="s">
        <v>45</v>
      </c>
      <c r="G88" s="1" t="s">
        <v>3903</v>
      </c>
      <c r="H88" s="1" t="s">
        <v>693</v>
      </c>
      <c r="I88" s="1" t="s">
        <v>3733</v>
      </c>
      <c r="J88" s="1" t="s">
        <v>3477</v>
      </c>
      <c r="K88" s="1" t="b">
        <v>1</v>
      </c>
      <c r="L88" s="1" t="b">
        <v>0</v>
      </c>
      <c r="M88" s="1" t="b">
        <v>1</v>
      </c>
      <c r="N88" s="1" t="b">
        <v>0</v>
      </c>
      <c r="O88" s="1"/>
      <c r="P88" s="1">
        <v>1</v>
      </c>
    </row>
    <row r="89" spans="1:16" x14ac:dyDescent="0.35">
      <c r="A89" s="1" t="s">
        <v>40</v>
      </c>
      <c r="B89" s="1" t="s">
        <v>3576</v>
      </c>
      <c r="C89" s="1" t="s">
        <v>22</v>
      </c>
      <c r="D89" s="1"/>
      <c r="E89" s="1" t="s">
        <v>3981</v>
      </c>
      <c r="F89" s="1" t="s">
        <v>45</v>
      </c>
      <c r="G89" s="1" t="s">
        <v>3903</v>
      </c>
      <c r="H89" s="1" t="s">
        <v>693</v>
      </c>
      <c r="I89" s="1" t="s">
        <v>3594</v>
      </c>
      <c r="J89" s="1" t="s">
        <v>3477</v>
      </c>
      <c r="K89" s="1" t="b">
        <v>1</v>
      </c>
      <c r="L89" s="1" t="b">
        <v>0</v>
      </c>
      <c r="M89" s="1" t="b">
        <v>1</v>
      </c>
      <c r="N89" s="1" t="b">
        <v>0</v>
      </c>
      <c r="O89" s="1"/>
      <c r="P89" s="1">
        <v>0</v>
      </c>
    </row>
    <row r="90" spans="1:16" x14ac:dyDescent="0.35">
      <c r="A90" s="1" t="s">
        <v>40</v>
      </c>
      <c r="B90" s="1" t="s">
        <v>3576</v>
      </c>
      <c r="C90" s="1" t="s">
        <v>22</v>
      </c>
      <c r="D90" s="1"/>
      <c r="E90" s="1" t="s">
        <v>3981</v>
      </c>
      <c r="F90" s="1" t="s">
        <v>45</v>
      </c>
      <c r="G90" s="1" t="s">
        <v>3903</v>
      </c>
      <c r="H90" s="1" t="s">
        <v>693</v>
      </c>
      <c r="I90" s="1" t="s">
        <v>3978</v>
      </c>
      <c r="J90" s="1" t="s">
        <v>3477</v>
      </c>
      <c r="K90" s="1" t="b">
        <v>1</v>
      </c>
      <c r="L90" s="1" t="b">
        <v>0</v>
      </c>
      <c r="M90" s="1" t="b">
        <v>1</v>
      </c>
      <c r="N90" s="1" t="b">
        <v>0</v>
      </c>
      <c r="O90" s="1"/>
      <c r="P90" s="1">
        <v>0</v>
      </c>
    </row>
    <row r="91" spans="1:16" x14ac:dyDescent="0.35">
      <c r="A91" s="1" t="s">
        <v>40</v>
      </c>
      <c r="B91" s="1" t="s">
        <v>3576</v>
      </c>
      <c r="C91" s="1" t="s">
        <v>22</v>
      </c>
      <c r="D91" s="1"/>
      <c r="E91" s="1" t="s">
        <v>3999</v>
      </c>
      <c r="F91" s="1" t="s">
        <v>45</v>
      </c>
      <c r="G91" s="1" t="s">
        <v>3903</v>
      </c>
      <c r="H91" s="1" t="s">
        <v>2921</v>
      </c>
      <c r="I91" s="1" t="s">
        <v>3873</v>
      </c>
      <c r="J91" s="1" t="s">
        <v>3477</v>
      </c>
      <c r="K91" s="1" t="b">
        <v>0</v>
      </c>
      <c r="L91" s="1" t="b">
        <v>0</v>
      </c>
      <c r="M91" s="1" t="b">
        <v>1</v>
      </c>
      <c r="N91" s="1" t="b">
        <v>0</v>
      </c>
      <c r="O91" s="1"/>
      <c r="P91" s="1">
        <v>0</v>
      </c>
    </row>
    <row r="92" spans="1:16" x14ac:dyDescent="0.35">
      <c r="A92" s="1" t="s">
        <v>40</v>
      </c>
      <c r="B92" s="1" t="s">
        <v>3576</v>
      </c>
      <c r="C92" s="1" t="s">
        <v>22</v>
      </c>
      <c r="D92" s="1"/>
      <c r="E92" s="1" t="s">
        <v>4000</v>
      </c>
      <c r="F92" s="1" t="s">
        <v>45</v>
      </c>
      <c r="G92" s="1" t="s">
        <v>3903</v>
      </c>
      <c r="H92" s="1" t="s">
        <v>1236</v>
      </c>
      <c r="I92" s="1" t="s">
        <v>3905</v>
      </c>
      <c r="J92" s="1" t="s">
        <v>3477</v>
      </c>
      <c r="K92" s="1" t="b">
        <v>0</v>
      </c>
      <c r="L92" s="1" t="b">
        <v>0</v>
      </c>
      <c r="M92" s="1" t="b">
        <v>1</v>
      </c>
      <c r="N92" s="1" t="b">
        <v>0</v>
      </c>
      <c r="O92" s="1"/>
      <c r="P92" s="1">
        <v>0</v>
      </c>
    </row>
    <row r="93" spans="1:16" x14ac:dyDescent="0.35">
      <c r="A93" s="1" t="s">
        <v>40</v>
      </c>
      <c r="B93" s="1" t="s">
        <v>3576</v>
      </c>
      <c r="C93" s="1" t="s">
        <v>22</v>
      </c>
      <c r="D93" s="1"/>
      <c r="E93" s="1" t="s">
        <v>3981</v>
      </c>
      <c r="F93" s="1" t="s">
        <v>45</v>
      </c>
      <c r="G93" s="1" t="s">
        <v>3982</v>
      </c>
      <c r="H93" s="1" t="s">
        <v>693</v>
      </c>
      <c r="I93" s="1" t="s">
        <v>3733</v>
      </c>
      <c r="J93" s="1" t="s">
        <v>3477</v>
      </c>
      <c r="K93" s="1" t="b">
        <v>1</v>
      </c>
      <c r="L93" s="1" t="b">
        <v>0</v>
      </c>
      <c r="M93" s="1" t="b">
        <v>1</v>
      </c>
      <c r="N93" s="1" t="b">
        <v>0</v>
      </c>
      <c r="O93" s="1"/>
      <c r="P93" s="1">
        <v>0</v>
      </c>
    </row>
    <row r="94" spans="1:16" x14ac:dyDescent="0.35">
      <c r="A94" s="1" t="s">
        <v>40</v>
      </c>
      <c r="B94" s="1" t="s">
        <v>3576</v>
      </c>
      <c r="C94" s="1" t="s">
        <v>22</v>
      </c>
      <c r="D94" s="1"/>
      <c r="E94" s="1" t="s">
        <v>3981</v>
      </c>
      <c r="F94" s="1" t="s">
        <v>45</v>
      </c>
      <c r="G94" s="1" t="s">
        <v>3982</v>
      </c>
      <c r="H94" s="1" t="s">
        <v>693</v>
      </c>
      <c r="I94" s="1" t="s">
        <v>3594</v>
      </c>
      <c r="J94" s="1" t="s">
        <v>3477</v>
      </c>
      <c r="K94" s="1" t="b">
        <v>1</v>
      </c>
      <c r="L94" s="1" t="b">
        <v>0</v>
      </c>
      <c r="M94" s="1" t="b">
        <v>1</v>
      </c>
      <c r="N94" s="1" t="b">
        <v>0</v>
      </c>
      <c r="O94" s="1"/>
      <c r="P94" s="1">
        <v>0</v>
      </c>
    </row>
    <row r="95" spans="1:16" x14ac:dyDescent="0.35">
      <c r="A95" s="1" t="s">
        <v>40</v>
      </c>
      <c r="B95" s="1" t="s">
        <v>3576</v>
      </c>
      <c r="C95" s="1" t="s">
        <v>22</v>
      </c>
      <c r="D95" s="1"/>
      <c r="E95" s="1" t="s">
        <v>3981</v>
      </c>
      <c r="F95" s="1" t="s">
        <v>45</v>
      </c>
      <c r="G95" s="1" t="s">
        <v>3982</v>
      </c>
      <c r="H95" s="1" t="s">
        <v>693</v>
      </c>
      <c r="I95" s="1" t="s">
        <v>3978</v>
      </c>
      <c r="J95" s="1" t="s">
        <v>3477</v>
      </c>
      <c r="K95" s="1" t="b">
        <v>1</v>
      </c>
      <c r="L95" s="1" t="b">
        <v>0</v>
      </c>
      <c r="M95" s="1" t="b">
        <v>1</v>
      </c>
      <c r="N95" s="1" t="b">
        <v>0</v>
      </c>
      <c r="O95" s="1"/>
      <c r="P95" s="1">
        <v>0</v>
      </c>
    </row>
    <row r="96" spans="1:16" x14ac:dyDescent="0.35">
      <c r="A96" s="1" t="s">
        <v>40</v>
      </c>
      <c r="B96" s="1" t="s">
        <v>3576</v>
      </c>
      <c r="C96" s="1" t="s">
        <v>22</v>
      </c>
      <c r="D96" s="1"/>
      <c r="E96" s="1" t="s">
        <v>3999</v>
      </c>
      <c r="F96" s="1" t="s">
        <v>45</v>
      </c>
      <c r="G96" s="1" t="s">
        <v>3982</v>
      </c>
      <c r="H96" s="1" t="s">
        <v>2921</v>
      </c>
      <c r="I96" s="1" t="s">
        <v>3873</v>
      </c>
      <c r="J96" s="1" t="s">
        <v>3477</v>
      </c>
      <c r="K96" s="1" t="b">
        <v>0</v>
      </c>
      <c r="L96" s="1" t="b">
        <v>0</v>
      </c>
      <c r="M96" s="1" t="b">
        <v>1</v>
      </c>
      <c r="N96" s="1" t="b">
        <v>0</v>
      </c>
      <c r="O96" s="1"/>
      <c r="P96" s="1">
        <v>0</v>
      </c>
    </row>
    <row r="97" spans="1:16" x14ac:dyDescent="0.35">
      <c r="A97" s="1" t="s">
        <v>40</v>
      </c>
      <c r="B97" s="1" t="s">
        <v>3576</v>
      </c>
      <c r="C97" s="1" t="s">
        <v>22</v>
      </c>
      <c r="D97" s="1"/>
      <c r="E97" s="1" t="s">
        <v>4000</v>
      </c>
      <c r="F97" s="1" t="s">
        <v>45</v>
      </c>
      <c r="G97" s="1" t="s">
        <v>3982</v>
      </c>
      <c r="H97" s="1" t="s">
        <v>1236</v>
      </c>
      <c r="I97" s="1" t="s">
        <v>3905</v>
      </c>
      <c r="J97" s="1" t="s">
        <v>3477</v>
      </c>
      <c r="K97" s="1" t="b">
        <v>0</v>
      </c>
      <c r="L97" s="1" t="b">
        <v>0</v>
      </c>
      <c r="M97" s="1" t="b">
        <v>1</v>
      </c>
      <c r="N97" s="1" t="b">
        <v>0</v>
      </c>
      <c r="O97" s="1"/>
      <c r="P97" s="1">
        <v>0</v>
      </c>
    </row>
    <row r="98" spans="1:16" x14ac:dyDescent="0.35">
      <c r="A98" s="1" t="s">
        <v>40</v>
      </c>
      <c r="B98" s="1" t="s">
        <v>3576</v>
      </c>
      <c r="C98" s="1" t="s">
        <v>22</v>
      </c>
      <c r="D98" s="1"/>
      <c r="E98" s="1" t="s">
        <v>3981</v>
      </c>
      <c r="F98" s="1" t="s">
        <v>45</v>
      </c>
      <c r="G98" s="1" t="s">
        <v>3983</v>
      </c>
      <c r="H98" s="1" t="s">
        <v>693</v>
      </c>
      <c r="I98" s="1" t="s">
        <v>3733</v>
      </c>
      <c r="J98" s="1" t="s">
        <v>3477</v>
      </c>
      <c r="K98" s="1" t="b">
        <v>1</v>
      </c>
      <c r="L98" s="1" t="b">
        <v>0</v>
      </c>
      <c r="M98" s="1" t="b">
        <v>1</v>
      </c>
      <c r="N98" s="1" t="b">
        <v>0</v>
      </c>
      <c r="O98" s="1"/>
      <c r="P98" s="1">
        <v>0</v>
      </c>
    </row>
    <row r="99" spans="1:16" x14ac:dyDescent="0.35">
      <c r="A99" s="1" t="s">
        <v>40</v>
      </c>
      <c r="B99" s="1" t="s">
        <v>3576</v>
      </c>
      <c r="C99" s="1" t="s">
        <v>22</v>
      </c>
      <c r="D99" s="1"/>
      <c r="E99" s="1" t="s">
        <v>3981</v>
      </c>
      <c r="F99" s="1" t="s">
        <v>45</v>
      </c>
      <c r="G99" s="1" t="s">
        <v>3983</v>
      </c>
      <c r="H99" s="1" t="s">
        <v>693</v>
      </c>
      <c r="I99" s="1" t="s">
        <v>3594</v>
      </c>
      <c r="J99" s="1" t="s">
        <v>3477</v>
      </c>
      <c r="K99" s="1" t="b">
        <v>1</v>
      </c>
      <c r="L99" s="1" t="b">
        <v>0</v>
      </c>
      <c r="M99" s="1" t="b">
        <v>1</v>
      </c>
      <c r="N99" s="1" t="b">
        <v>0</v>
      </c>
      <c r="O99" s="1"/>
      <c r="P99" s="1">
        <v>0</v>
      </c>
    </row>
    <row r="100" spans="1:16" x14ac:dyDescent="0.35">
      <c r="A100" s="1" t="s">
        <v>40</v>
      </c>
      <c r="B100" s="1" t="s">
        <v>3576</v>
      </c>
      <c r="C100" s="1" t="s">
        <v>22</v>
      </c>
      <c r="D100" s="1"/>
      <c r="E100" s="1" t="s">
        <v>3981</v>
      </c>
      <c r="F100" s="1" t="s">
        <v>45</v>
      </c>
      <c r="G100" s="1" t="s">
        <v>3983</v>
      </c>
      <c r="H100" s="1" t="s">
        <v>693</v>
      </c>
      <c r="I100" s="1" t="s">
        <v>3978</v>
      </c>
      <c r="J100" s="1" t="s">
        <v>3477</v>
      </c>
      <c r="K100" s="1" t="b">
        <v>1</v>
      </c>
      <c r="L100" s="1" t="b">
        <v>0</v>
      </c>
      <c r="M100" s="1" t="b">
        <v>1</v>
      </c>
      <c r="N100" s="1" t="b">
        <v>0</v>
      </c>
      <c r="O100" s="1"/>
      <c r="P100" s="1">
        <v>0</v>
      </c>
    </row>
    <row r="101" spans="1:16" x14ac:dyDescent="0.35">
      <c r="A101" s="1" t="s">
        <v>40</v>
      </c>
      <c r="B101" s="1" t="s">
        <v>3576</v>
      </c>
      <c r="C101" s="1" t="s">
        <v>22</v>
      </c>
      <c r="D101" s="1"/>
      <c r="E101" s="1" t="s">
        <v>3999</v>
      </c>
      <c r="F101" s="1" t="s">
        <v>45</v>
      </c>
      <c r="G101" s="1" t="s">
        <v>3983</v>
      </c>
      <c r="H101" s="1" t="s">
        <v>2921</v>
      </c>
      <c r="I101" s="1" t="s">
        <v>3873</v>
      </c>
      <c r="J101" s="1" t="s">
        <v>3477</v>
      </c>
      <c r="K101" s="1" t="b">
        <v>0</v>
      </c>
      <c r="L101" s="1" t="b">
        <v>0</v>
      </c>
      <c r="M101" s="1" t="b">
        <v>1</v>
      </c>
      <c r="N101" s="1" t="b">
        <v>0</v>
      </c>
      <c r="O101" s="1"/>
      <c r="P101" s="1">
        <v>0</v>
      </c>
    </row>
    <row r="102" spans="1:16" x14ac:dyDescent="0.35">
      <c r="A102" s="1" t="s">
        <v>40</v>
      </c>
      <c r="B102" s="1" t="s">
        <v>3576</v>
      </c>
      <c r="C102" s="1" t="s">
        <v>22</v>
      </c>
      <c r="D102" s="1"/>
      <c r="E102" s="1" t="s">
        <v>4000</v>
      </c>
      <c r="F102" s="1" t="s">
        <v>45</v>
      </c>
      <c r="G102" s="1" t="s">
        <v>3983</v>
      </c>
      <c r="H102" s="1" t="s">
        <v>1236</v>
      </c>
      <c r="I102" s="1" t="s">
        <v>3905</v>
      </c>
      <c r="J102" s="1" t="s">
        <v>3477</v>
      </c>
      <c r="K102" s="1" t="b">
        <v>0</v>
      </c>
      <c r="L102" s="1" t="b">
        <v>0</v>
      </c>
      <c r="M102" s="1" t="b">
        <v>1</v>
      </c>
      <c r="N102" s="1" t="b">
        <v>0</v>
      </c>
      <c r="O102" s="1"/>
      <c r="P102" s="1">
        <v>0</v>
      </c>
    </row>
    <row r="103" spans="1:16" x14ac:dyDescent="0.35">
      <c r="A103" s="1" t="s">
        <v>40</v>
      </c>
      <c r="B103" s="1" t="s">
        <v>3576</v>
      </c>
      <c r="C103" s="1" t="s">
        <v>22</v>
      </c>
      <c r="D103" s="1"/>
      <c r="E103" s="1" t="s">
        <v>3981</v>
      </c>
      <c r="F103" s="1" t="s">
        <v>45</v>
      </c>
      <c r="G103" s="1" t="s">
        <v>3984</v>
      </c>
      <c r="H103" s="1" t="s">
        <v>693</v>
      </c>
      <c r="I103" s="1" t="s">
        <v>3733</v>
      </c>
      <c r="J103" s="1" t="s">
        <v>3477</v>
      </c>
      <c r="K103" s="1" t="b">
        <v>1</v>
      </c>
      <c r="L103" s="1" t="b">
        <v>0</v>
      </c>
      <c r="M103" s="1" t="b">
        <v>1</v>
      </c>
      <c r="N103" s="1" t="b">
        <v>0</v>
      </c>
      <c r="O103" s="1"/>
      <c r="P103" s="1">
        <v>0</v>
      </c>
    </row>
    <row r="104" spans="1:16" x14ac:dyDescent="0.35">
      <c r="A104" s="1" t="s">
        <v>40</v>
      </c>
      <c r="B104" s="1" t="s">
        <v>3576</v>
      </c>
      <c r="C104" s="1" t="s">
        <v>22</v>
      </c>
      <c r="D104" s="1"/>
      <c r="E104" s="1" t="s">
        <v>3981</v>
      </c>
      <c r="F104" s="1" t="s">
        <v>45</v>
      </c>
      <c r="G104" s="1" t="s">
        <v>3984</v>
      </c>
      <c r="H104" s="1" t="s">
        <v>693</v>
      </c>
      <c r="I104" s="1" t="s">
        <v>3594</v>
      </c>
      <c r="J104" s="1" t="s">
        <v>3477</v>
      </c>
      <c r="K104" s="1" t="b">
        <v>1</v>
      </c>
      <c r="L104" s="1" t="b">
        <v>0</v>
      </c>
      <c r="M104" s="1" t="b">
        <v>1</v>
      </c>
      <c r="N104" s="1" t="b">
        <v>0</v>
      </c>
      <c r="O104" s="1"/>
      <c r="P104" s="1">
        <v>0</v>
      </c>
    </row>
    <row r="105" spans="1:16" x14ac:dyDescent="0.35">
      <c r="A105" s="1" t="s">
        <v>40</v>
      </c>
      <c r="B105" s="1" t="s">
        <v>3576</v>
      </c>
      <c r="C105" s="1" t="s">
        <v>22</v>
      </c>
      <c r="D105" s="1"/>
      <c r="E105" s="1" t="s">
        <v>3981</v>
      </c>
      <c r="F105" s="1" t="s">
        <v>45</v>
      </c>
      <c r="G105" s="1" t="s">
        <v>3984</v>
      </c>
      <c r="H105" s="1" t="s">
        <v>693</v>
      </c>
      <c r="I105" s="1" t="s">
        <v>3978</v>
      </c>
      <c r="J105" s="1" t="s">
        <v>3477</v>
      </c>
      <c r="K105" s="1" t="b">
        <v>1</v>
      </c>
      <c r="L105" s="1" t="b">
        <v>0</v>
      </c>
      <c r="M105" s="1" t="b">
        <v>1</v>
      </c>
      <c r="N105" s="1" t="b">
        <v>0</v>
      </c>
      <c r="O105" s="1"/>
      <c r="P105" s="1">
        <v>0</v>
      </c>
    </row>
    <row r="106" spans="1:16" x14ac:dyDescent="0.35">
      <c r="A106" s="1" t="s">
        <v>40</v>
      </c>
      <c r="B106" s="1" t="s">
        <v>3576</v>
      </c>
      <c r="C106" s="1" t="s">
        <v>22</v>
      </c>
      <c r="D106" s="1"/>
      <c r="E106" s="1" t="s">
        <v>3999</v>
      </c>
      <c r="F106" s="1" t="s">
        <v>45</v>
      </c>
      <c r="G106" s="1" t="s">
        <v>3984</v>
      </c>
      <c r="H106" s="1" t="s">
        <v>2921</v>
      </c>
      <c r="I106" s="1" t="s">
        <v>3873</v>
      </c>
      <c r="J106" s="1" t="s">
        <v>3477</v>
      </c>
      <c r="K106" s="1" t="b">
        <v>0</v>
      </c>
      <c r="L106" s="1" t="b">
        <v>0</v>
      </c>
      <c r="M106" s="1" t="b">
        <v>1</v>
      </c>
      <c r="N106" s="1" t="b">
        <v>0</v>
      </c>
      <c r="O106" s="1"/>
      <c r="P106" s="1">
        <v>0</v>
      </c>
    </row>
    <row r="107" spans="1:16" x14ac:dyDescent="0.35">
      <c r="A107" s="1" t="s">
        <v>40</v>
      </c>
      <c r="B107" s="1" t="s">
        <v>3576</v>
      </c>
      <c r="C107" s="1" t="s">
        <v>22</v>
      </c>
      <c r="D107" s="1"/>
      <c r="E107" s="1" t="s">
        <v>4000</v>
      </c>
      <c r="F107" s="1" t="s">
        <v>45</v>
      </c>
      <c r="G107" s="1" t="s">
        <v>3984</v>
      </c>
      <c r="H107" s="1" t="s">
        <v>1236</v>
      </c>
      <c r="I107" s="1" t="s">
        <v>3905</v>
      </c>
      <c r="J107" s="1" t="s">
        <v>3477</v>
      </c>
      <c r="K107" s="1" t="b">
        <v>0</v>
      </c>
      <c r="L107" s="1" t="b">
        <v>0</v>
      </c>
      <c r="M107" s="1" t="b">
        <v>1</v>
      </c>
      <c r="N107" s="1" t="b">
        <v>0</v>
      </c>
      <c r="O107" s="1"/>
      <c r="P107" s="1">
        <v>0</v>
      </c>
    </row>
  </sheetData>
  <conditionalFormatting sqref="J1:J1048576">
    <cfRule type="containsText" dxfId="107" priority="1" operator="containsText" text="disconnected">
      <formula>NOT(ISERROR(SEARCH("disconnected",J1)))</formula>
    </cfRule>
  </conditionalFormatting>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105"/>
  <sheetViews>
    <sheetView workbookViewId="0"/>
  </sheetViews>
  <sheetFormatPr baseColWidth="10" defaultColWidth="8.90625" defaultRowHeight="14.5" x14ac:dyDescent="0.35"/>
  <cols>
    <col min="1" max="1" width="17.54296875" customWidth="1"/>
    <col min="2" max="2" width="73.453125" customWidth="1"/>
    <col min="3" max="3" width="34.54296875" customWidth="1"/>
    <col min="4" max="4" width="11.08984375" customWidth="1"/>
    <col min="5" max="5" width="17.81640625" customWidth="1"/>
    <col min="6" max="6" width="15.1796875" customWidth="1"/>
    <col min="7" max="7" width="30.08984375" customWidth="1"/>
    <col min="8" max="8" width="32.54296875" customWidth="1"/>
    <col min="9" max="9" width="67.6328125" customWidth="1"/>
    <col min="10" max="10" width="35.54296875" customWidth="1"/>
    <col min="11" max="11" width="148.453125" customWidth="1"/>
    <col min="12" max="12" width="19.81640625" customWidth="1"/>
    <col min="13" max="13" width="27.08984375" customWidth="1"/>
    <col min="14" max="14" width="176" customWidth="1"/>
    <col min="15" max="15" width="13.6328125" customWidth="1"/>
  </cols>
  <sheetData>
    <row r="1" spans="1:15" x14ac:dyDescent="0.35">
      <c r="A1" s="1" t="s">
        <v>0</v>
      </c>
      <c r="B1" s="1" t="s">
        <v>1</v>
      </c>
      <c r="C1" s="1" t="s">
        <v>2</v>
      </c>
      <c r="D1" s="1" t="s">
        <v>3</v>
      </c>
      <c r="E1" s="1" t="s">
        <v>4</v>
      </c>
      <c r="F1" s="1" t="s">
        <v>5</v>
      </c>
      <c r="G1" s="1" t="s">
        <v>3496</v>
      </c>
      <c r="H1" s="1" t="s">
        <v>669</v>
      </c>
      <c r="I1" s="1" t="s">
        <v>5135</v>
      </c>
      <c r="J1" s="1" t="s">
        <v>5136</v>
      </c>
      <c r="K1" s="1" t="s">
        <v>2868</v>
      </c>
      <c r="L1" s="1" t="s">
        <v>5137</v>
      </c>
      <c r="M1" s="1" t="s">
        <v>5138</v>
      </c>
      <c r="N1" s="1" t="s">
        <v>5139</v>
      </c>
      <c r="O1" s="1" t="s">
        <v>18</v>
      </c>
    </row>
    <row r="2" spans="1:15" x14ac:dyDescent="0.35">
      <c r="A2" s="1" t="s">
        <v>153</v>
      </c>
      <c r="B2" s="1" t="s">
        <v>624</v>
      </c>
      <c r="C2" s="1" t="s">
        <v>4047</v>
      </c>
      <c r="D2" s="1" t="s">
        <v>22</v>
      </c>
      <c r="E2" s="1"/>
      <c r="F2" s="1"/>
      <c r="G2" s="1" t="s">
        <v>693</v>
      </c>
      <c r="H2" s="1" t="s">
        <v>694</v>
      </c>
      <c r="I2" s="1" t="s">
        <v>4047</v>
      </c>
      <c r="J2" s="1">
        <v>17216054</v>
      </c>
      <c r="K2" s="1" t="s">
        <v>5140</v>
      </c>
      <c r="L2" s="1" t="s">
        <v>5141</v>
      </c>
      <c r="M2" s="1" t="s">
        <v>5142</v>
      </c>
      <c r="N2" s="1" t="s">
        <v>5143</v>
      </c>
      <c r="O2" s="1">
        <v>1</v>
      </c>
    </row>
    <row r="3" spans="1:15" x14ac:dyDescent="0.35">
      <c r="A3" s="1" t="s">
        <v>153</v>
      </c>
      <c r="B3" s="1" t="s">
        <v>624</v>
      </c>
      <c r="C3" s="1" t="s">
        <v>4057</v>
      </c>
      <c r="D3" s="1" t="s">
        <v>22</v>
      </c>
      <c r="E3" s="1"/>
      <c r="F3" s="1"/>
      <c r="G3" s="1" t="s">
        <v>693</v>
      </c>
      <c r="H3" s="1" t="s">
        <v>694</v>
      </c>
      <c r="I3" s="1" t="s">
        <v>4057</v>
      </c>
      <c r="J3" s="1" t="s">
        <v>5144</v>
      </c>
      <c r="K3" s="1" t="s">
        <v>119</v>
      </c>
      <c r="L3" s="1" t="s">
        <v>5145</v>
      </c>
      <c r="M3" s="1" t="s">
        <v>2853</v>
      </c>
      <c r="N3" s="1" t="s">
        <v>5146</v>
      </c>
      <c r="O3" s="1">
        <v>1</v>
      </c>
    </row>
    <row r="4" spans="1:15" x14ac:dyDescent="0.35">
      <c r="A4" s="1" t="s">
        <v>153</v>
      </c>
      <c r="B4" s="1" t="s">
        <v>624</v>
      </c>
      <c r="C4" s="1" t="s">
        <v>4074</v>
      </c>
      <c r="D4" s="1" t="s">
        <v>22</v>
      </c>
      <c r="E4" s="1"/>
      <c r="F4" s="1"/>
      <c r="G4" s="1" t="s">
        <v>693</v>
      </c>
      <c r="H4" s="1" t="s">
        <v>694</v>
      </c>
      <c r="I4" s="1" t="s">
        <v>4074</v>
      </c>
      <c r="J4" s="1" t="s">
        <v>5147</v>
      </c>
      <c r="K4" s="1" t="s">
        <v>5148</v>
      </c>
      <c r="L4" s="1" t="s">
        <v>5141</v>
      </c>
      <c r="M4" s="1" t="s">
        <v>2853</v>
      </c>
      <c r="N4" s="1" t="s">
        <v>5149</v>
      </c>
      <c r="O4" s="1">
        <v>1</v>
      </c>
    </row>
    <row r="5" spans="1:15" x14ac:dyDescent="0.35">
      <c r="A5" s="1" t="s">
        <v>153</v>
      </c>
      <c r="B5" s="1" t="s">
        <v>624</v>
      </c>
      <c r="C5" s="1" t="s">
        <v>4080</v>
      </c>
      <c r="D5" s="1" t="s">
        <v>22</v>
      </c>
      <c r="E5" s="1"/>
      <c r="F5" s="1"/>
      <c r="G5" s="1" t="s">
        <v>693</v>
      </c>
      <c r="H5" s="1" t="s">
        <v>694</v>
      </c>
      <c r="I5" s="1" t="s">
        <v>4080</v>
      </c>
      <c r="J5" s="1" t="s">
        <v>5150</v>
      </c>
      <c r="K5" s="1" t="s">
        <v>5151</v>
      </c>
      <c r="L5" s="1" t="s">
        <v>5141</v>
      </c>
      <c r="M5" s="1" t="s">
        <v>5152</v>
      </c>
      <c r="N5" s="1" t="s">
        <v>5153</v>
      </c>
      <c r="O5" s="1">
        <v>1</v>
      </c>
    </row>
    <row r="6" spans="1:15" x14ac:dyDescent="0.35">
      <c r="A6" s="1" t="s">
        <v>153</v>
      </c>
      <c r="B6" s="1" t="s">
        <v>624</v>
      </c>
      <c r="C6" s="1" t="s">
        <v>4088</v>
      </c>
      <c r="D6" s="1" t="s">
        <v>22</v>
      </c>
      <c r="E6" s="1"/>
      <c r="F6" s="1"/>
      <c r="G6" s="1" t="s">
        <v>693</v>
      </c>
      <c r="H6" s="1" t="s">
        <v>849</v>
      </c>
      <c r="I6" s="1" t="s">
        <v>4088</v>
      </c>
      <c r="J6" s="1">
        <v>1721644</v>
      </c>
      <c r="K6" s="1" t="s">
        <v>5154</v>
      </c>
      <c r="L6" s="1" t="s">
        <v>5141</v>
      </c>
      <c r="M6" s="1" t="s">
        <v>5142</v>
      </c>
      <c r="N6" s="1" t="s">
        <v>5155</v>
      </c>
      <c r="O6" s="1">
        <v>1</v>
      </c>
    </row>
    <row r="7" spans="1:15" x14ac:dyDescent="0.35">
      <c r="A7" s="1" t="s">
        <v>153</v>
      </c>
      <c r="B7" s="1" t="s">
        <v>624</v>
      </c>
      <c r="C7" s="1" t="s">
        <v>4096</v>
      </c>
      <c r="D7" s="1" t="s">
        <v>22</v>
      </c>
      <c r="E7" s="1"/>
      <c r="F7" s="1"/>
      <c r="G7" s="1" t="s">
        <v>693</v>
      </c>
      <c r="H7" s="1" t="s">
        <v>771</v>
      </c>
      <c r="I7" s="1" t="s">
        <v>4096</v>
      </c>
      <c r="J7" s="1">
        <v>1721635</v>
      </c>
      <c r="K7" s="1" t="s">
        <v>5156</v>
      </c>
      <c r="L7" s="1" t="s">
        <v>5141</v>
      </c>
      <c r="M7" s="1" t="s">
        <v>5142</v>
      </c>
      <c r="N7" s="1" t="s">
        <v>5157</v>
      </c>
      <c r="O7" s="1">
        <v>1</v>
      </c>
    </row>
    <row r="8" spans="1:15" x14ac:dyDescent="0.35">
      <c r="A8" s="1" t="s">
        <v>153</v>
      </c>
      <c r="B8" s="1" t="s">
        <v>624</v>
      </c>
      <c r="C8" s="1" t="s">
        <v>4100</v>
      </c>
      <c r="D8" s="1" t="s">
        <v>22</v>
      </c>
      <c r="E8" s="1"/>
      <c r="F8" s="1"/>
      <c r="G8" s="1" t="s">
        <v>693</v>
      </c>
      <c r="H8" s="1" t="s">
        <v>694</v>
      </c>
      <c r="I8" s="1" t="s">
        <v>4100</v>
      </c>
      <c r="J8" s="1">
        <v>17216021</v>
      </c>
      <c r="K8" s="1"/>
      <c r="L8" s="1" t="s">
        <v>5145</v>
      </c>
      <c r="M8" s="1" t="s">
        <v>5158</v>
      </c>
      <c r="N8" s="1" t="s">
        <v>5159</v>
      </c>
      <c r="O8" s="1">
        <v>1</v>
      </c>
    </row>
    <row r="9" spans="1:15" x14ac:dyDescent="0.35">
      <c r="A9" s="1" t="s">
        <v>153</v>
      </c>
      <c r="B9" s="1" t="s">
        <v>624</v>
      </c>
      <c r="C9" s="1" t="s">
        <v>4092</v>
      </c>
      <c r="D9" s="1" t="s">
        <v>22</v>
      </c>
      <c r="E9" s="1"/>
      <c r="F9" s="1"/>
      <c r="G9" s="1" t="s">
        <v>693</v>
      </c>
      <c r="H9" s="1" t="s">
        <v>694</v>
      </c>
      <c r="I9" s="1" t="s">
        <v>4092</v>
      </c>
      <c r="J9" s="1">
        <v>17216029</v>
      </c>
      <c r="K9" s="1" t="s">
        <v>5160</v>
      </c>
      <c r="L9" s="1" t="s">
        <v>5141</v>
      </c>
      <c r="M9" s="1" t="s">
        <v>4937</v>
      </c>
      <c r="N9" s="1" t="s">
        <v>5161</v>
      </c>
      <c r="O9" s="1">
        <v>1</v>
      </c>
    </row>
    <row r="10" spans="1:15" x14ac:dyDescent="0.35">
      <c r="A10" s="1" t="s">
        <v>153</v>
      </c>
      <c r="B10" s="1" t="s">
        <v>624</v>
      </c>
      <c r="C10" s="1" t="s">
        <v>4104</v>
      </c>
      <c r="D10" s="1" t="s">
        <v>22</v>
      </c>
      <c r="E10" s="1"/>
      <c r="F10" s="1"/>
      <c r="G10" s="1" t="s">
        <v>693</v>
      </c>
      <c r="H10" s="1" t="s">
        <v>778</v>
      </c>
      <c r="I10" s="1" t="s">
        <v>4104</v>
      </c>
      <c r="J10" s="1">
        <v>17216369</v>
      </c>
      <c r="K10" s="1" t="s">
        <v>5162</v>
      </c>
      <c r="L10" s="1" t="s">
        <v>5141</v>
      </c>
      <c r="M10" s="1" t="s">
        <v>5163</v>
      </c>
      <c r="N10" s="1" t="s">
        <v>5164</v>
      </c>
      <c r="O10" s="1">
        <v>1</v>
      </c>
    </row>
    <row r="11" spans="1:15" x14ac:dyDescent="0.35">
      <c r="A11" s="1" t="s">
        <v>153</v>
      </c>
      <c r="B11" s="1" t="s">
        <v>624</v>
      </c>
      <c r="C11" s="1" t="s">
        <v>4108</v>
      </c>
      <c r="D11" s="1" t="s">
        <v>22</v>
      </c>
      <c r="E11" s="1"/>
      <c r="F11" s="1"/>
      <c r="G11" s="1" t="s">
        <v>693</v>
      </c>
      <c r="H11" s="1" t="s">
        <v>694</v>
      </c>
      <c r="I11" s="1" t="s">
        <v>5165</v>
      </c>
      <c r="J11" s="1">
        <v>17216032</v>
      </c>
      <c r="K11" s="1" t="s">
        <v>2886</v>
      </c>
      <c r="L11" s="1" t="s">
        <v>5141</v>
      </c>
      <c r="M11" s="1" t="s">
        <v>5166</v>
      </c>
      <c r="N11" s="1" t="s">
        <v>5167</v>
      </c>
      <c r="O11" s="1">
        <v>1</v>
      </c>
    </row>
    <row r="12" spans="1:15" x14ac:dyDescent="0.35">
      <c r="A12" s="1" t="s">
        <v>153</v>
      </c>
      <c r="B12" s="1" t="s">
        <v>624</v>
      </c>
      <c r="C12" s="1" t="s">
        <v>4112</v>
      </c>
      <c r="D12" s="1" t="s">
        <v>22</v>
      </c>
      <c r="E12" s="1"/>
      <c r="F12" s="1"/>
      <c r="G12" s="1" t="s">
        <v>693</v>
      </c>
      <c r="H12" s="1" t="s">
        <v>694</v>
      </c>
      <c r="I12" s="1" t="s">
        <v>5168</v>
      </c>
      <c r="J12" s="1">
        <v>17216055</v>
      </c>
      <c r="K12" s="1" t="s">
        <v>5169</v>
      </c>
      <c r="L12" s="1" t="s">
        <v>5141</v>
      </c>
      <c r="M12" s="1" t="s">
        <v>5170</v>
      </c>
      <c r="N12" s="1" t="s">
        <v>5171</v>
      </c>
      <c r="O12" s="1">
        <v>1</v>
      </c>
    </row>
    <row r="13" spans="1:15" x14ac:dyDescent="0.35">
      <c r="A13" s="1" t="s">
        <v>153</v>
      </c>
      <c r="B13" s="1" t="s">
        <v>624</v>
      </c>
      <c r="C13" s="1" t="s">
        <v>4116</v>
      </c>
      <c r="D13" s="1" t="s">
        <v>22</v>
      </c>
      <c r="E13" s="1"/>
      <c r="F13" s="1"/>
      <c r="G13" s="1" t="s">
        <v>693</v>
      </c>
      <c r="H13" s="1" t="s">
        <v>694</v>
      </c>
      <c r="I13" s="1" t="s">
        <v>5172</v>
      </c>
      <c r="J13" s="1">
        <v>17216052</v>
      </c>
      <c r="K13" s="1"/>
      <c r="L13" s="1" t="s">
        <v>5145</v>
      </c>
      <c r="M13" s="1" t="s">
        <v>5142</v>
      </c>
      <c r="N13" s="1" t="s">
        <v>5173</v>
      </c>
      <c r="O13" s="1">
        <v>1</v>
      </c>
    </row>
    <row r="14" spans="1:15" x14ac:dyDescent="0.35">
      <c r="A14" s="1" t="s">
        <v>153</v>
      </c>
      <c r="B14" s="1" t="s">
        <v>624</v>
      </c>
      <c r="C14" s="1" t="s">
        <v>4120</v>
      </c>
      <c r="D14" s="1" t="s">
        <v>22</v>
      </c>
      <c r="E14" s="1"/>
      <c r="F14" s="1"/>
      <c r="G14" s="1" t="s">
        <v>693</v>
      </c>
      <c r="H14" s="1" t="s">
        <v>694</v>
      </c>
      <c r="I14" s="1" t="s">
        <v>5174</v>
      </c>
      <c r="J14" s="1">
        <v>17216056</v>
      </c>
      <c r="K14" s="1" t="s">
        <v>5175</v>
      </c>
      <c r="L14" s="1" t="s">
        <v>5141</v>
      </c>
      <c r="M14" s="1" t="s">
        <v>5170</v>
      </c>
      <c r="N14" s="1" t="s">
        <v>5176</v>
      </c>
      <c r="O14" s="1">
        <v>1</v>
      </c>
    </row>
    <row r="15" spans="1:15" x14ac:dyDescent="0.35">
      <c r="A15" s="1" t="s">
        <v>153</v>
      </c>
      <c r="B15" s="1" t="s">
        <v>624</v>
      </c>
      <c r="C15" s="1" t="s">
        <v>4124</v>
      </c>
      <c r="D15" s="1" t="s">
        <v>22</v>
      </c>
      <c r="E15" s="1"/>
      <c r="F15" s="1"/>
      <c r="G15" s="1" t="s">
        <v>693</v>
      </c>
      <c r="H15" s="1" t="s">
        <v>694</v>
      </c>
      <c r="I15" s="1" t="s">
        <v>5177</v>
      </c>
      <c r="J15" s="1">
        <v>17216051</v>
      </c>
      <c r="K15" s="1" t="s">
        <v>5178</v>
      </c>
      <c r="L15" s="1" t="s">
        <v>5141</v>
      </c>
      <c r="M15" s="1" t="s">
        <v>5179</v>
      </c>
      <c r="N15" s="1" t="s">
        <v>5180</v>
      </c>
      <c r="O15" s="1">
        <v>1</v>
      </c>
    </row>
    <row r="16" spans="1:15" x14ac:dyDescent="0.35">
      <c r="A16" s="1" t="s">
        <v>153</v>
      </c>
      <c r="B16" s="1" t="s">
        <v>624</v>
      </c>
      <c r="C16" s="1" t="s">
        <v>4128</v>
      </c>
      <c r="D16" s="1" t="s">
        <v>22</v>
      </c>
      <c r="E16" s="1"/>
      <c r="F16" s="1"/>
      <c r="G16" s="1" t="s">
        <v>693</v>
      </c>
      <c r="H16" s="1" t="s">
        <v>694</v>
      </c>
      <c r="I16" s="1" t="s">
        <v>5177</v>
      </c>
      <c r="J16" s="1">
        <v>17216050</v>
      </c>
      <c r="K16" s="1" t="s">
        <v>5181</v>
      </c>
      <c r="L16" s="1" t="s">
        <v>5141</v>
      </c>
      <c r="M16" s="1" t="s">
        <v>5142</v>
      </c>
      <c r="N16" s="1" t="s">
        <v>5180</v>
      </c>
      <c r="O16" s="1">
        <v>1</v>
      </c>
    </row>
    <row r="17" spans="1:15" x14ac:dyDescent="0.35">
      <c r="A17" s="1" t="s">
        <v>153</v>
      </c>
      <c r="B17" s="1" t="s">
        <v>624</v>
      </c>
      <c r="C17" s="1" t="s">
        <v>4132</v>
      </c>
      <c r="D17" s="1" t="s">
        <v>22</v>
      </c>
      <c r="E17" s="1"/>
      <c r="F17" s="1"/>
      <c r="G17" s="1" t="s">
        <v>693</v>
      </c>
      <c r="H17" s="1" t="s">
        <v>694</v>
      </c>
      <c r="I17" s="1" t="s">
        <v>5172</v>
      </c>
      <c r="J17" s="1">
        <v>17216053</v>
      </c>
      <c r="K17" s="1"/>
      <c r="L17" s="1" t="s">
        <v>5145</v>
      </c>
      <c r="M17" s="1" t="s">
        <v>5179</v>
      </c>
      <c r="N17" s="1" t="s">
        <v>5173</v>
      </c>
      <c r="O17" s="1">
        <v>1</v>
      </c>
    </row>
    <row r="18" spans="1:15" x14ac:dyDescent="0.35">
      <c r="A18" s="1" t="s">
        <v>153</v>
      </c>
      <c r="B18" s="1" t="s">
        <v>4180</v>
      </c>
      <c r="C18" s="1" t="s">
        <v>4182</v>
      </c>
      <c r="D18" s="1" t="s">
        <v>22</v>
      </c>
      <c r="E18" s="1"/>
      <c r="F18" s="1"/>
      <c r="G18" s="1" t="s">
        <v>693</v>
      </c>
      <c r="H18" s="1" t="s">
        <v>694</v>
      </c>
      <c r="I18" s="1" t="s">
        <v>4182</v>
      </c>
      <c r="J18" s="1">
        <v>17216035</v>
      </c>
      <c r="K18" s="1" t="s">
        <v>5182</v>
      </c>
      <c r="L18" s="1" t="s">
        <v>5141</v>
      </c>
      <c r="M18" s="1" t="s">
        <v>5142</v>
      </c>
      <c r="N18" s="1" t="s">
        <v>5183</v>
      </c>
      <c r="O18" s="1">
        <v>1</v>
      </c>
    </row>
    <row r="19" spans="1:15" x14ac:dyDescent="0.35">
      <c r="A19" s="1" t="s">
        <v>153</v>
      </c>
      <c r="B19" s="1" t="s">
        <v>4180</v>
      </c>
      <c r="C19" s="1" t="s">
        <v>4186</v>
      </c>
      <c r="D19" s="1" t="s">
        <v>22</v>
      </c>
      <c r="E19" s="1"/>
      <c r="F19" s="1"/>
      <c r="G19" s="1" t="s">
        <v>693</v>
      </c>
      <c r="H19" s="1" t="s">
        <v>694</v>
      </c>
      <c r="I19" s="1" t="s">
        <v>4186</v>
      </c>
      <c r="J19" s="1">
        <v>17216044</v>
      </c>
      <c r="K19" s="1" t="s">
        <v>5184</v>
      </c>
      <c r="L19" s="1" t="s">
        <v>5141</v>
      </c>
      <c r="M19" s="1" t="s">
        <v>5142</v>
      </c>
      <c r="N19" s="1" t="s">
        <v>5185</v>
      </c>
      <c r="O19" s="1">
        <v>1</v>
      </c>
    </row>
    <row r="20" spans="1:15" x14ac:dyDescent="0.35">
      <c r="A20" s="1" t="s">
        <v>68</v>
      </c>
      <c r="B20" s="1" t="s">
        <v>1382</v>
      </c>
      <c r="C20" s="1" t="s">
        <v>4190</v>
      </c>
      <c r="D20" s="1" t="s">
        <v>22</v>
      </c>
      <c r="E20" s="1"/>
      <c r="F20" s="1"/>
      <c r="G20" s="1" t="s">
        <v>955</v>
      </c>
      <c r="H20" s="1" t="s">
        <v>1385</v>
      </c>
      <c r="I20" s="1" t="s">
        <v>4190</v>
      </c>
      <c r="J20" s="1">
        <v>1030510</v>
      </c>
      <c r="K20" s="1"/>
      <c r="L20" s="1" t="s">
        <v>5141</v>
      </c>
      <c r="M20" s="1" t="s">
        <v>5186</v>
      </c>
      <c r="N20" s="1" t="s">
        <v>5187</v>
      </c>
      <c r="O20" s="1">
        <v>1</v>
      </c>
    </row>
    <row r="21" spans="1:15" x14ac:dyDescent="0.35">
      <c r="A21" s="1" t="s">
        <v>68</v>
      </c>
      <c r="B21" s="1" t="s">
        <v>69</v>
      </c>
      <c r="C21" s="1" t="s">
        <v>4195</v>
      </c>
      <c r="D21" s="1" t="s">
        <v>22</v>
      </c>
      <c r="E21" s="1"/>
      <c r="F21" s="1"/>
      <c r="G21" s="1" t="s">
        <v>955</v>
      </c>
      <c r="H21" s="1" t="s">
        <v>3573</v>
      </c>
      <c r="I21" s="1" t="s">
        <v>4195</v>
      </c>
      <c r="J21" s="1" t="s">
        <v>5188</v>
      </c>
      <c r="K21" s="1" t="s">
        <v>119</v>
      </c>
      <c r="L21" s="1" t="s">
        <v>5145</v>
      </c>
      <c r="M21" s="1" t="s">
        <v>2853</v>
      </c>
      <c r="N21" s="1" t="s">
        <v>5146</v>
      </c>
      <c r="O21" s="1">
        <v>1</v>
      </c>
    </row>
    <row r="22" spans="1:15" x14ac:dyDescent="0.35">
      <c r="A22" s="1" t="s">
        <v>68</v>
      </c>
      <c r="B22" s="1" t="s">
        <v>69</v>
      </c>
      <c r="C22" s="1" t="s">
        <v>4201</v>
      </c>
      <c r="D22" s="1" t="s">
        <v>22</v>
      </c>
      <c r="E22" s="1"/>
      <c r="F22" s="1"/>
      <c r="G22" s="1" t="s">
        <v>955</v>
      </c>
      <c r="H22" s="1" t="s">
        <v>3573</v>
      </c>
      <c r="I22" s="1" t="s">
        <v>4201</v>
      </c>
      <c r="J22" s="1" t="s">
        <v>5189</v>
      </c>
      <c r="K22" s="1" t="s">
        <v>5190</v>
      </c>
      <c r="L22" s="1" t="s">
        <v>5141</v>
      </c>
      <c r="M22" s="1" t="s">
        <v>2853</v>
      </c>
      <c r="N22" s="1" t="s">
        <v>5149</v>
      </c>
      <c r="O22" s="1">
        <v>1</v>
      </c>
    </row>
    <row r="23" spans="1:15" x14ac:dyDescent="0.35">
      <c r="A23" s="1" t="s">
        <v>68</v>
      </c>
      <c r="B23" s="1" t="s">
        <v>69</v>
      </c>
      <c r="C23" s="1" t="s">
        <v>4207</v>
      </c>
      <c r="D23" s="1" t="s">
        <v>22</v>
      </c>
      <c r="E23" s="1"/>
      <c r="F23" s="1"/>
      <c r="G23" s="1" t="s">
        <v>955</v>
      </c>
      <c r="H23" s="1" t="s">
        <v>3573</v>
      </c>
      <c r="I23" s="1" t="s">
        <v>5191</v>
      </c>
      <c r="J23" s="1">
        <v>1030015</v>
      </c>
      <c r="K23" s="1" t="s">
        <v>5192</v>
      </c>
      <c r="L23" s="1" t="s">
        <v>5141</v>
      </c>
      <c r="M23" s="1" t="s">
        <v>5163</v>
      </c>
      <c r="N23" s="1" t="s">
        <v>5193</v>
      </c>
      <c r="O23" s="1">
        <v>1</v>
      </c>
    </row>
    <row r="24" spans="1:15" x14ac:dyDescent="0.35">
      <c r="A24" s="1" t="s">
        <v>68</v>
      </c>
      <c r="B24" s="1" t="s">
        <v>69</v>
      </c>
      <c r="C24" s="1" t="s">
        <v>4211</v>
      </c>
      <c r="D24" s="1" t="s">
        <v>22</v>
      </c>
      <c r="E24" s="1"/>
      <c r="F24" s="1"/>
      <c r="G24" s="1" t="s">
        <v>955</v>
      </c>
      <c r="H24" s="1" t="s">
        <v>3573</v>
      </c>
      <c r="I24" s="1" t="s">
        <v>4211</v>
      </c>
      <c r="J24" s="1">
        <v>1030014</v>
      </c>
      <c r="K24" s="1"/>
      <c r="L24" s="1" t="s">
        <v>5145</v>
      </c>
      <c r="M24" s="1" t="s">
        <v>5166</v>
      </c>
      <c r="N24" s="1" t="s">
        <v>5194</v>
      </c>
      <c r="O24" s="1">
        <v>1</v>
      </c>
    </row>
    <row r="25" spans="1:15" x14ac:dyDescent="0.35">
      <c r="A25" s="1" t="s">
        <v>68</v>
      </c>
      <c r="B25" s="1" t="s">
        <v>69</v>
      </c>
      <c r="C25" s="1" t="s">
        <v>4215</v>
      </c>
      <c r="D25" s="1" t="s">
        <v>22</v>
      </c>
      <c r="E25" s="1"/>
      <c r="F25" s="1"/>
      <c r="G25" s="1" t="s">
        <v>955</v>
      </c>
      <c r="H25" s="1" t="s">
        <v>3573</v>
      </c>
      <c r="I25" s="1" t="s">
        <v>5195</v>
      </c>
      <c r="J25" s="1">
        <v>1030012</v>
      </c>
      <c r="K25" s="1" t="s">
        <v>5196</v>
      </c>
      <c r="L25" s="1" t="s">
        <v>5141</v>
      </c>
      <c r="M25" s="1" t="s">
        <v>5142</v>
      </c>
      <c r="N25" s="1" t="s">
        <v>5197</v>
      </c>
      <c r="O25" s="1">
        <v>1</v>
      </c>
    </row>
    <row r="26" spans="1:15" x14ac:dyDescent="0.35">
      <c r="A26" s="1" t="s">
        <v>68</v>
      </c>
      <c r="B26" s="1" t="s">
        <v>951</v>
      </c>
      <c r="C26" s="1" t="s">
        <v>4227</v>
      </c>
      <c r="D26" s="1" t="s">
        <v>22</v>
      </c>
      <c r="E26" s="1"/>
      <c r="F26" s="1"/>
      <c r="G26" s="1" t="s">
        <v>955</v>
      </c>
      <c r="H26" s="1" t="s">
        <v>956</v>
      </c>
      <c r="I26" s="1" t="s">
        <v>4227</v>
      </c>
      <c r="J26" s="1">
        <v>103014</v>
      </c>
      <c r="K26" s="1" t="s">
        <v>5198</v>
      </c>
      <c r="L26" s="1" t="s">
        <v>5141</v>
      </c>
      <c r="M26" s="1" t="s">
        <v>5142</v>
      </c>
      <c r="N26" s="1" t="s">
        <v>5199</v>
      </c>
      <c r="O26" s="1">
        <v>1</v>
      </c>
    </row>
    <row r="27" spans="1:15" x14ac:dyDescent="0.35">
      <c r="A27" s="1" t="s">
        <v>68</v>
      </c>
      <c r="B27" s="1" t="s">
        <v>951</v>
      </c>
      <c r="C27" s="1" t="s">
        <v>4231</v>
      </c>
      <c r="D27" s="1" t="s">
        <v>22</v>
      </c>
      <c r="E27" s="1"/>
      <c r="F27" s="1"/>
      <c r="G27" s="1" t="s">
        <v>955</v>
      </c>
      <c r="H27" s="1" t="s">
        <v>956</v>
      </c>
      <c r="I27" s="1" t="s">
        <v>5200</v>
      </c>
      <c r="J27" s="1">
        <v>103017</v>
      </c>
      <c r="K27" s="1"/>
      <c r="L27" s="1" t="s">
        <v>5145</v>
      </c>
      <c r="M27" s="1" t="s">
        <v>5142</v>
      </c>
      <c r="N27" s="1" t="s">
        <v>5201</v>
      </c>
      <c r="O27" s="1">
        <v>1</v>
      </c>
    </row>
    <row r="28" spans="1:15" x14ac:dyDescent="0.35">
      <c r="A28" s="1" t="s">
        <v>68</v>
      </c>
      <c r="B28" s="1" t="s">
        <v>3570</v>
      </c>
      <c r="C28" s="1" t="s">
        <v>4235</v>
      </c>
      <c r="D28" s="1" t="s">
        <v>22</v>
      </c>
      <c r="E28" s="1"/>
      <c r="F28" s="1"/>
      <c r="G28" s="1" t="s">
        <v>955</v>
      </c>
      <c r="H28" s="1" t="s">
        <v>3575</v>
      </c>
      <c r="I28" s="1" t="s">
        <v>4235</v>
      </c>
      <c r="J28" s="1">
        <v>10307100</v>
      </c>
      <c r="K28" s="1"/>
      <c r="L28" s="1" t="s">
        <v>5145</v>
      </c>
      <c r="M28" s="1" t="s">
        <v>5202</v>
      </c>
      <c r="N28" s="1" t="s">
        <v>5203</v>
      </c>
      <c r="O28" s="1">
        <v>1</v>
      </c>
    </row>
    <row r="29" spans="1:15" x14ac:dyDescent="0.35">
      <c r="A29" s="1" t="s">
        <v>68</v>
      </c>
      <c r="B29" s="1" t="s">
        <v>76</v>
      </c>
      <c r="C29" s="1" t="s">
        <v>4242</v>
      </c>
      <c r="D29" s="1" t="s">
        <v>22</v>
      </c>
      <c r="E29" s="1"/>
      <c r="F29" s="1"/>
      <c r="G29" s="1" t="s">
        <v>955</v>
      </c>
      <c r="H29" s="1" t="s">
        <v>962</v>
      </c>
      <c r="I29" s="1" t="s">
        <v>4242</v>
      </c>
      <c r="J29" s="1">
        <v>103034</v>
      </c>
      <c r="K29" s="1" t="s">
        <v>5204</v>
      </c>
      <c r="L29" s="1" t="s">
        <v>5141</v>
      </c>
      <c r="M29" s="1" t="s">
        <v>5163</v>
      </c>
      <c r="N29" s="1" t="s">
        <v>5205</v>
      </c>
      <c r="O29" s="1">
        <v>1</v>
      </c>
    </row>
    <row r="30" spans="1:15" x14ac:dyDescent="0.35">
      <c r="A30" s="1" t="s">
        <v>68</v>
      </c>
      <c r="B30" s="1" t="s">
        <v>76</v>
      </c>
      <c r="C30" s="1" t="s">
        <v>4246</v>
      </c>
      <c r="D30" s="1" t="s">
        <v>22</v>
      </c>
      <c r="E30" s="1"/>
      <c r="F30" s="1"/>
      <c r="G30" s="1" t="s">
        <v>955</v>
      </c>
      <c r="H30" s="1" t="s">
        <v>3575</v>
      </c>
      <c r="I30" s="1" t="s">
        <v>4246</v>
      </c>
      <c r="J30" s="1">
        <v>10307101</v>
      </c>
      <c r="K30" s="1" t="s">
        <v>5206</v>
      </c>
      <c r="L30" s="1" t="s">
        <v>5141</v>
      </c>
      <c r="M30" s="1" t="s">
        <v>5142</v>
      </c>
      <c r="N30" s="1" t="s">
        <v>5207</v>
      </c>
      <c r="O30" s="1">
        <v>1</v>
      </c>
    </row>
    <row r="31" spans="1:15" x14ac:dyDescent="0.35">
      <c r="A31" s="1" t="s">
        <v>19</v>
      </c>
      <c r="B31" s="1" t="s">
        <v>1397</v>
      </c>
      <c r="C31" s="1" t="s">
        <v>4190</v>
      </c>
      <c r="D31" s="1" t="s">
        <v>22</v>
      </c>
      <c r="E31" s="1"/>
      <c r="F31" s="1"/>
      <c r="G31" s="1" t="s">
        <v>27</v>
      </c>
      <c r="H31" s="1" t="s">
        <v>1400</v>
      </c>
      <c r="I31" s="1" t="s">
        <v>4190</v>
      </c>
      <c r="J31" s="1">
        <v>1020010</v>
      </c>
      <c r="K31" s="1"/>
      <c r="L31" s="1" t="s">
        <v>5141</v>
      </c>
      <c r="M31" s="1" t="s">
        <v>5186</v>
      </c>
      <c r="N31" s="1" t="s">
        <v>5208</v>
      </c>
      <c r="O31" s="1">
        <v>1</v>
      </c>
    </row>
    <row r="32" spans="1:15" x14ac:dyDescent="0.35">
      <c r="A32" s="1" t="s">
        <v>19</v>
      </c>
      <c r="B32" s="1" t="s">
        <v>1422</v>
      </c>
      <c r="C32" s="1" t="s">
        <v>4190</v>
      </c>
      <c r="D32" s="1" t="s">
        <v>22</v>
      </c>
      <c r="E32" s="1"/>
      <c r="F32" s="1"/>
      <c r="G32" s="1" t="s">
        <v>27</v>
      </c>
      <c r="H32" s="1" t="s">
        <v>1425</v>
      </c>
      <c r="I32" s="1" t="s">
        <v>4190</v>
      </c>
      <c r="J32" s="1">
        <v>1060417</v>
      </c>
      <c r="K32" s="1"/>
      <c r="L32" s="1" t="s">
        <v>5141</v>
      </c>
      <c r="M32" s="1" t="s">
        <v>5186</v>
      </c>
      <c r="N32" s="1" t="s">
        <v>5209</v>
      </c>
      <c r="O32" s="1">
        <v>1</v>
      </c>
    </row>
    <row r="33" spans="1:15" x14ac:dyDescent="0.35">
      <c r="A33" s="1" t="s">
        <v>19</v>
      </c>
      <c r="B33" s="1" t="s">
        <v>80</v>
      </c>
      <c r="C33" s="1" t="s">
        <v>4257</v>
      </c>
      <c r="D33" s="1" t="s">
        <v>22</v>
      </c>
      <c r="E33" s="1"/>
      <c r="F33" s="1"/>
      <c r="G33" s="1" t="s">
        <v>27</v>
      </c>
      <c r="H33" s="1" t="s">
        <v>1400</v>
      </c>
      <c r="I33" s="1" t="s">
        <v>4257</v>
      </c>
      <c r="J33" s="1">
        <v>1020139</v>
      </c>
      <c r="K33" s="1"/>
      <c r="L33" s="1" t="s">
        <v>5145</v>
      </c>
      <c r="M33" s="1" t="s">
        <v>5166</v>
      </c>
      <c r="N33" s="1" t="s">
        <v>5210</v>
      </c>
      <c r="O33" s="1">
        <v>1</v>
      </c>
    </row>
    <row r="34" spans="1:15" x14ac:dyDescent="0.35">
      <c r="A34" s="1" t="s">
        <v>19</v>
      </c>
      <c r="B34" s="1" t="s">
        <v>80</v>
      </c>
      <c r="C34" s="1" t="s">
        <v>4261</v>
      </c>
      <c r="D34" s="1" t="s">
        <v>22</v>
      </c>
      <c r="E34" s="1"/>
      <c r="F34" s="1"/>
      <c r="G34" s="1" t="s">
        <v>27</v>
      </c>
      <c r="H34" s="1" t="s">
        <v>1400</v>
      </c>
      <c r="I34" s="1" t="s">
        <v>5211</v>
      </c>
      <c r="J34" s="1" t="s">
        <v>5212</v>
      </c>
      <c r="K34" s="1" t="s">
        <v>5213</v>
      </c>
      <c r="L34" s="1" t="s">
        <v>5141</v>
      </c>
      <c r="M34" s="1" t="s">
        <v>2853</v>
      </c>
      <c r="N34" s="1" t="s">
        <v>5214</v>
      </c>
      <c r="O34" s="1">
        <v>1</v>
      </c>
    </row>
    <row r="35" spans="1:15" x14ac:dyDescent="0.35">
      <c r="A35" s="1" t="s">
        <v>19</v>
      </c>
      <c r="B35" s="1" t="s">
        <v>80</v>
      </c>
      <c r="C35" s="1" t="s">
        <v>4267</v>
      </c>
      <c r="D35" s="1" t="s">
        <v>22</v>
      </c>
      <c r="E35" s="1"/>
      <c r="F35" s="1"/>
      <c r="G35" s="1" t="s">
        <v>27</v>
      </c>
      <c r="H35" s="1" t="s">
        <v>1400</v>
      </c>
      <c r="I35" s="1" t="s">
        <v>4267</v>
      </c>
      <c r="J35" s="1">
        <v>1020152</v>
      </c>
      <c r="K35" s="1" t="s">
        <v>5215</v>
      </c>
      <c r="L35" s="1" t="s">
        <v>5141</v>
      </c>
      <c r="M35" s="1" t="s">
        <v>5163</v>
      </c>
      <c r="N35" s="1" t="s">
        <v>5216</v>
      </c>
      <c r="O35" s="1">
        <v>1</v>
      </c>
    </row>
    <row r="36" spans="1:15" x14ac:dyDescent="0.35">
      <c r="A36" s="1" t="s">
        <v>19</v>
      </c>
      <c r="B36" s="1" t="s">
        <v>80</v>
      </c>
      <c r="C36" s="1" t="s">
        <v>4271</v>
      </c>
      <c r="D36" s="1" t="s">
        <v>22</v>
      </c>
      <c r="E36" s="1"/>
      <c r="F36" s="1"/>
      <c r="G36" s="1" t="s">
        <v>27</v>
      </c>
      <c r="H36" s="1" t="s">
        <v>1400</v>
      </c>
      <c r="I36" s="1" t="s">
        <v>4271</v>
      </c>
      <c r="J36" s="1">
        <v>1020153</v>
      </c>
      <c r="K36" s="1"/>
      <c r="L36" s="1" t="s">
        <v>5145</v>
      </c>
      <c r="M36" s="1" t="s">
        <v>5163</v>
      </c>
      <c r="N36" s="1" t="s">
        <v>5216</v>
      </c>
      <c r="O36" s="1">
        <v>1</v>
      </c>
    </row>
    <row r="37" spans="1:15" x14ac:dyDescent="0.35">
      <c r="A37" s="1" t="s">
        <v>19</v>
      </c>
      <c r="B37" s="1" t="s">
        <v>20</v>
      </c>
      <c r="C37" s="1" t="s">
        <v>4100</v>
      </c>
      <c r="D37" s="1" t="s">
        <v>22</v>
      </c>
      <c r="E37" s="1"/>
      <c r="F37" s="1"/>
      <c r="G37" s="1" t="s">
        <v>27</v>
      </c>
      <c r="H37" s="1" t="s">
        <v>3579</v>
      </c>
      <c r="I37" s="1" t="s">
        <v>4100</v>
      </c>
      <c r="J37" s="1">
        <v>10202165</v>
      </c>
      <c r="K37" s="1"/>
      <c r="L37" s="1" t="s">
        <v>5145</v>
      </c>
      <c r="M37" s="1" t="s">
        <v>5158</v>
      </c>
      <c r="N37" s="1" t="s">
        <v>5159</v>
      </c>
      <c r="O37" s="1">
        <v>1</v>
      </c>
    </row>
    <row r="38" spans="1:15" x14ac:dyDescent="0.35">
      <c r="A38" s="1" t="s">
        <v>19</v>
      </c>
      <c r="B38" s="1" t="s">
        <v>980</v>
      </c>
      <c r="C38" s="1" t="s">
        <v>4291</v>
      </c>
      <c r="D38" s="1" t="s">
        <v>22</v>
      </c>
      <c r="E38" s="1"/>
      <c r="F38" s="1"/>
      <c r="G38" s="1" t="s">
        <v>27</v>
      </c>
      <c r="H38" s="1" t="s">
        <v>985</v>
      </c>
      <c r="I38" s="1" t="s">
        <v>4291</v>
      </c>
      <c r="J38" s="1">
        <v>102026</v>
      </c>
      <c r="K38" s="1"/>
      <c r="L38" s="1" t="s">
        <v>5145</v>
      </c>
      <c r="M38" s="1" t="s">
        <v>5166</v>
      </c>
      <c r="N38" s="1" t="s">
        <v>5217</v>
      </c>
      <c r="O38" s="1">
        <v>1</v>
      </c>
    </row>
    <row r="39" spans="1:15" x14ac:dyDescent="0.35">
      <c r="A39" s="1" t="s">
        <v>19</v>
      </c>
      <c r="B39" s="1" t="s">
        <v>980</v>
      </c>
      <c r="C39" s="1" t="s">
        <v>4295</v>
      </c>
      <c r="D39" s="1" t="s">
        <v>22</v>
      </c>
      <c r="E39" s="1"/>
      <c r="F39" s="1"/>
      <c r="G39" s="1" t="s">
        <v>27</v>
      </c>
      <c r="H39" s="1" t="s">
        <v>3794</v>
      </c>
      <c r="I39" s="1" t="s">
        <v>4295</v>
      </c>
      <c r="J39" s="1">
        <v>10202196</v>
      </c>
      <c r="K39" s="1" t="s">
        <v>2905</v>
      </c>
      <c r="L39" s="1" t="s">
        <v>5141</v>
      </c>
      <c r="M39" s="1" t="s">
        <v>5166</v>
      </c>
      <c r="N39" s="1" t="s">
        <v>5218</v>
      </c>
      <c r="O39" s="1">
        <v>1</v>
      </c>
    </row>
    <row r="40" spans="1:15" x14ac:dyDescent="0.35">
      <c r="A40" s="1" t="s">
        <v>19</v>
      </c>
      <c r="B40" s="1" t="s">
        <v>980</v>
      </c>
      <c r="C40" s="1" t="s">
        <v>4299</v>
      </c>
      <c r="D40" s="1" t="s">
        <v>22</v>
      </c>
      <c r="E40" s="1"/>
      <c r="F40" s="1"/>
      <c r="G40" s="1" t="s">
        <v>27</v>
      </c>
      <c r="H40" s="1" t="s">
        <v>985</v>
      </c>
      <c r="I40" s="1" t="s">
        <v>4299</v>
      </c>
      <c r="J40" s="1">
        <v>102025</v>
      </c>
      <c r="K40" s="1" t="s">
        <v>5219</v>
      </c>
      <c r="L40" s="1" t="s">
        <v>5141</v>
      </c>
      <c r="M40" s="1" t="s">
        <v>5220</v>
      </c>
      <c r="N40" s="1" t="s">
        <v>5221</v>
      </c>
      <c r="O40" s="1">
        <v>1</v>
      </c>
    </row>
    <row r="41" spans="1:15" x14ac:dyDescent="0.35">
      <c r="A41" s="1" t="s">
        <v>19</v>
      </c>
      <c r="B41" s="1" t="s">
        <v>980</v>
      </c>
      <c r="C41" s="1" t="s">
        <v>4303</v>
      </c>
      <c r="D41" s="1" t="s">
        <v>22</v>
      </c>
      <c r="E41" s="1"/>
      <c r="F41" s="1"/>
      <c r="G41" s="1" t="s">
        <v>27</v>
      </c>
      <c r="H41" s="1" t="s">
        <v>985</v>
      </c>
      <c r="I41" s="1" t="s">
        <v>4303</v>
      </c>
      <c r="J41" s="1">
        <v>102029</v>
      </c>
      <c r="K41" s="1" t="s">
        <v>5222</v>
      </c>
      <c r="L41" s="1" t="s">
        <v>5141</v>
      </c>
      <c r="M41" s="1" t="s">
        <v>5220</v>
      </c>
      <c r="N41" s="1" t="s">
        <v>5223</v>
      </c>
      <c r="O41" s="1">
        <v>1</v>
      </c>
    </row>
    <row r="42" spans="1:15" x14ac:dyDescent="0.35">
      <c r="A42" s="1" t="s">
        <v>19</v>
      </c>
      <c r="B42" s="1" t="s">
        <v>980</v>
      </c>
      <c r="C42" s="1" t="s">
        <v>4307</v>
      </c>
      <c r="D42" s="1" t="s">
        <v>22</v>
      </c>
      <c r="E42" s="1"/>
      <c r="F42" s="1"/>
      <c r="G42" s="1" t="s">
        <v>27</v>
      </c>
      <c r="H42" s="1" t="s">
        <v>1008</v>
      </c>
      <c r="I42" s="1" t="s">
        <v>4307</v>
      </c>
      <c r="J42" s="1">
        <v>1020246</v>
      </c>
      <c r="K42" s="1" t="s">
        <v>5224</v>
      </c>
      <c r="L42" s="1" t="s">
        <v>5141</v>
      </c>
      <c r="M42" s="1" t="s">
        <v>5225</v>
      </c>
      <c r="N42" s="1" t="s">
        <v>5226</v>
      </c>
      <c r="O42" s="1">
        <v>1</v>
      </c>
    </row>
    <row r="43" spans="1:15" x14ac:dyDescent="0.35">
      <c r="A43" s="1" t="s">
        <v>19</v>
      </c>
      <c r="B43" s="1" t="s">
        <v>980</v>
      </c>
      <c r="C43" s="1" t="s">
        <v>4311</v>
      </c>
      <c r="D43" s="1" t="s">
        <v>22</v>
      </c>
      <c r="E43" s="1"/>
      <c r="F43" s="1"/>
      <c r="G43" s="1" t="s">
        <v>27</v>
      </c>
      <c r="H43" s="1" t="s">
        <v>3777</v>
      </c>
      <c r="I43" s="1" t="s">
        <v>4311</v>
      </c>
      <c r="J43" s="1">
        <v>1020488</v>
      </c>
      <c r="K43" s="1" t="s">
        <v>5227</v>
      </c>
      <c r="L43" s="1" t="s">
        <v>5141</v>
      </c>
      <c r="M43" s="1" t="s">
        <v>5142</v>
      </c>
      <c r="N43" s="1" t="s">
        <v>5228</v>
      </c>
      <c r="O43" s="1">
        <v>1</v>
      </c>
    </row>
    <row r="44" spans="1:15" x14ac:dyDescent="0.35">
      <c r="A44" s="1" t="s">
        <v>19</v>
      </c>
      <c r="B44" s="1" t="s">
        <v>991</v>
      </c>
      <c r="C44" s="1" t="s">
        <v>4345</v>
      </c>
      <c r="D44" s="1" t="s">
        <v>22</v>
      </c>
      <c r="E44" s="1"/>
      <c r="F44" s="1"/>
      <c r="G44" s="1" t="s">
        <v>27</v>
      </c>
      <c r="H44" s="1" t="s">
        <v>997</v>
      </c>
      <c r="I44" s="1" t="s">
        <v>4345</v>
      </c>
      <c r="J44" s="1">
        <v>10202132</v>
      </c>
      <c r="K44" s="1"/>
      <c r="L44" s="1" t="s">
        <v>5145</v>
      </c>
      <c r="M44" s="1" t="s">
        <v>5166</v>
      </c>
      <c r="N44" s="1" t="s">
        <v>5229</v>
      </c>
      <c r="O44" s="1">
        <v>1</v>
      </c>
    </row>
    <row r="45" spans="1:15" x14ac:dyDescent="0.35">
      <c r="A45" s="1" t="s">
        <v>19</v>
      </c>
      <c r="B45" s="1" t="s">
        <v>32</v>
      </c>
      <c r="C45" s="1" t="s">
        <v>4373</v>
      </c>
      <c r="D45" s="1" t="s">
        <v>22</v>
      </c>
      <c r="E45" s="1"/>
      <c r="F45" s="1"/>
      <c r="G45" s="1" t="s">
        <v>27</v>
      </c>
      <c r="H45" s="1" t="s">
        <v>3787</v>
      </c>
      <c r="I45" s="1" t="s">
        <v>4373</v>
      </c>
      <c r="J45" s="1">
        <v>1020652</v>
      </c>
      <c r="K45" s="1" t="s">
        <v>38</v>
      </c>
      <c r="L45" s="1" t="s">
        <v>5141</v>
      </c>
      <c r="M45" s="1" t="s">
        <v>5230</v>
      </c>
      <c r="N45" s="1" t="s">
        <v>5231</v>
      </c>
      <c r="O45" s="1">
        <v>1</v>
      </c>
    </row>
    <row r="46" spans="1:15" x14ac:dyDescent="0.35">
      <c r="A46" s="1" t="s">
        <v>19</v>
      </c>
      <c r="B46" s="1" t="s">
        <v>2823</v>
      </c>
      <c r="C46" s="1" t="s">
        <v>4395</v>
      </c>
      <c r="D46" s="1" t="s">
        <v>22</v>
      </c>
      <c r="E46" s="1"/>
      <c r="F46" s="1"/>
      <c r="G46" s="1" t="s">
        <v>27</v>
      </c>
      <c r="H46" s="1" t="s">
        <v>3794</v>
      </c>
      <c r="I46" s="1" t="s">
        <v>4395</v>
      </c>
      <c r="J46" s="1">
        <v>10202198</v>
      </c>
      <c r="K46" s="1"/>
      <c r="L46" s="1" t="s">
        <v>5145</v>
      </c>
      <c r="M46" s="1" t="s">
        <v>5166</v>
      </c>
      <c r="N46" s="1" t="s">
        <v>5232</v>
      </c>
      <c r="O46" s="1">
        <v>1</v>
      </c>
    </row>
    <row r="47" spans="1:15" x14ac:dyDescent="0.35">
      <c r="A47" s="1" t="s">
        <v>19</v>
      </c>
      <c r="B47" s="1" t="s">
        <v>2823</v>
      </c>
      <c r="C47" s="1" t="s">
        <v>4399</v>
      </c>
      <c r="D47" s="1" t="s">
        <v>22</v>
      </c>
      <c r="E47" s="1"/>
      <c r="F47" s="1"/>
      <c r="G47" s="1" t="s">
        <v>3811</v>
      </c>
      <c r="H47" s="1" t="s">
        <v>3813</v>
      </c>
      <c r="I47" s="1" t="s">
        <v>4399</v>
      </c>
      <c r="J47" s="1">
        <v>1020104</v>
      </c>
      <c r="K47" s="1"/>
      <c r="L47" s="1" t="s">
        <v>5145</v>
      </c>
      <c r="M47" s="1" t="s">
        <v>5166</v>
      </c>
      <c r="N47" s="1" t="s">
        <v>5233</v>
      </c>
      <c r="O47" s="1">
        <v>1</v>
      </c>
    </row>
    <row r="48" spans="1:15" x14ac:dyDescent="0.35">
      <c r="A48" s="1" t="s">
        <v>19</v>
      </c>
      <c r="B48" s="1" t="s">
        <v>2823</v>
      </c>
      <c r="C48" s="1" t="s">
        <v>4404</v>
      </c>
      <c r="D48" s="1" t="s">
        <v>22</v>
      </c>
      <c r="E48" s="1"/>
      <c r="F48" s="1"/>
      <c r="G48" s="1" t="s">
        <v>3811</v>
      </c>
      <c r="H48" s="1" t="s">
        <v>3813</v>
      </c>
      <c r="I48" s="1" t="s">
        <v>4404</v>
      </c>
      <c r="J48" s="1">
        <v>1020105</v>
      </c>
      <c r="K48" s="1"/>
      <c r="L48" s="1" t="s">
        <v>5145</v>
      </c>
      <c r="M48" s="1" t="s">
        <v>5166</v>
      </c>
      <c r="N48" s="1" t="s">
        <v>5232</v>
      </c>
      <c r="O48" s="1">
        <v>1</v>
      </c>
    </row>
    <row r="49" spans="1:15" x14ac:dyDescent="0.35">
      <c r="A49" s="1" t="s">
        <v>19</v>
      </c>
      <c r="B49" s="1" t="s">
        <v>2823</v>
      </c>
      <c r="C49" s="1" t="s">
        <v>4408</v>
      </c>
      <c r="D49" s="1" t="s">
        <v>22</v>
      </c>
      <c r="E49" s="1"/>
      <c r="F49" s="1"/>
      <c r="G49" s="1" t="s">
        <v>3811</v>
      </c>
      <c r="H49" s="1" t="s">
        <v>3813</v>
      </c>
      <c r="I49" s="1" t="s">
        <v>4408</v>
      </c>
      <c r="J49" s="1">
        <v>1020106</v>
      </c>
      <c r="K49" s="1"/>
      <c r="L49" s="1" t="s">
        <v>5145</v>
      </c>
      <c r="M49" s="1" t="s">
        <v>5166</v>
      </c>
      <c r="N49" s="1" t="s">
        <v>5234</v>
      </c>
      <c r="O49" s="1">
        <v>1</v>
      </c>
    </row>
    <row r="50" spans="1:15" x14ac:dyDescent="0.35">
      <c r="A50" s="1" t="s">
        <v>19</v>
      </c>
      <c r="B50" s="1" t="s">
        <v>2826</v>
      </c>
      <c r="C50" s="1" t="s">
        <v>4235</v>
      </c>
      <c r="D50" s="1" t="s">
        <v>22</v>
      </c>
      <c r="E50" s="1"/>
      <c r="F50" s="1"/>
      <c r="G50" s="1" t="s">
        <v>27</v>
      </c>
      <c r="H50" s="1" t="s">
        <v>3777</v>
      </c>
      <c r="I50" s="1" t="s">
        <v>4235</v>
      </c>
      <c r="J50" s="1">
        <v>1020486</v>
      </c>
      <c r="K50" s="1"/>
      <c r="L50" s="1" t="s">
        <v>5145</v>
      </c>
      <c r="M50" s="1" t="s">
        <v>5202</v>
      </c>
      <c r="N50" s="1" t="s">
        <v>5235</v>
      </c>
      <c r="O50" s="1">
        <v>1</v>
      </c>
    </row>
    <row r="51" spans="1:15" x14ac:dyDescent="0.35">
      <c r="A51" s="1" t="s">
        <v>19</v>
      </c>
      <c r="B51" s="1" t="s">
        <v>2826</v>
      </c>
      <c r="C51" s="1" t="s">
        <v>4414</v>
      </c>
      <c r="D51" s="1" t="s">
        <v>22</v>
      </c>
      <c r="E51" s="1"/>
      <c r="F51" s="1"/>
      <c r="G51" s="1" t="s">
        <v>27</v>
      </c>
      <c r="H51" s="1" t="s">
        <v>3777</v>
      </c>
      <c r="I51" s="1" t="s">
        <v>4414</v>
      </c>
      <c r="J51" s="1">
        <v>1020487</v>
      </c>
      <c r="K51" s="1" t="s">
        <v>5236</v>
      </c>
      <c r="L51" s="1" t="s">
        <v>5141</v>
      </c>
      <c r="M51" s="1" t="s">
        <v>5202</v>
      </c>
      <c r="N51" s="1" t="s">
        <v>5237</v>
      </c>
      <c r="O51" s="1">
        <v>1</v>
      </c>
    </row>
    <row r="52" spans="1:15" x14ac:dyDescent="0.35">
      <c r="A52" s="1" t="s">
        <v>19</v>
      </c>
      <c r="B52" s="1" t="s">
        <v>2826</v>
      </c>
      <c r="C52" s="1" t="s">
        <v>4418</v>
      </c>
      <c r="D52" s="1" t="s">
        <v>22</v>
      </c>
      <c r="E52" s="1"/>
      <c r="F52" s="1"/>
      <c r="G52" s="1" t="s">
        <v>27</v>
      </c>
      <c r="H52" s="1" t="s">
        <v>3777</v>
      </c>
      <c r="I52" s="1" t="s">
        <v>4418</v>
      </c>
      <c r="J52" s="1">
        <v>1020485</v>
      </c>
      <c r="K52" s="1" t="s">
        <v>5238</v>
      </c>
      <c r="L52" s="1" t="s">
        <v>5141</v>
      </c>
      <c r="M52" s="1" t="s">
        <v>5202</v>
      </c>
      <c r="N52" s="1" t="s">
        <v>5239</v>
      </c>
      <c r="O52" s="1">
        <v>1</v>
      </c>
    </row>
    <row r="53" spans="1:15" x14ac:dyDescent="0.35">
      <c r="A53" s="1" t="s">
        <v>19</v>
      </c>
      <c r="B53" s="1" t="s">
        <v>2826</v>
      </c>
      <c r="C53" s="1" t="s">
        <v>4422</v>
      </c>
      <c r="D53" s="1" t="s">
        <v>22</v>
      </c>
      <c r="E53" s="1"/>
      <c r="F53" s="1"/>
      <c r="G53" s="1" t="s">
        <v>27</v>
      </c>
      <c r="H53" s="1" t="s">
        <v>3794</v>
      </c>
      <c r="I53" s="1" t="s">
        <v>5240</v>
      </c>
      <c r="J53" s="1" t="s">
        <v>5241</v>
      </c>
      <c r="K53" s="1" t="s">
        <v>5242</v>
      </c>
      <c r="L53" s="1" t="s">
        <v>5141</v>
      </c>
      <c r="M53" s="1" t="s">
        <v>5243</v>
      </c>
      <c r="N53" s="1" t="s">
        <v>5244</v>
      </c>
      <c r="O53" s="1">
        <v>1</v>
      </c>
    </row>
    <row r="54" spans="1:15" x14ac:dyDescent="0.35">
      <c r="A54" s="1" t="s">
        <v>19</v>
      </c>
      <c r="B54" s="1" t="s">
        <v>2826</v>
      </c>
      <c r="C54" s="1" t="s">
        <v>4428</v>
      </c>
      <c r="D54" s="1" t="s">
        <v>22</v>
      </c>
      <c r="E54" s="1"/>
      <c r="F54" s="1"/>
      <c r="G54" s="1" t="s">
        <v>27</v>
      </c>
      <c r="H54" s="1" t="s">
        <v>3777</v>
      </c>
      <c r="I54" s="1" t="s">
        <v>4428</v>
      </c>
      <c r="J54" s="1">
        <v>1020484</v>
      </c>
      <c r="K54" s="1" t="s">
        <v>5245</v>
      </c>
      <c r="L54" s="1" t="s">
        <v>5141</v>
      </c>
      <c r="M54" s="1" t="s">
        <v>5202</v>
      </c>
      <c r="N54" s="1" t="s">
        <v>5246</v>
      </c>
      <c r="O54" s="1">
        <v>1</v>
      </c>
    </row>
    <row r="55" spans="1:15" x14ac:dyDescent="0.35">
      <c r="A55" s="1" t="s">
        <v>40</v>
      </c>
      <c r="B55" s="1" t="s">
        <v>1431</v>
      </c>
      <c r="C55" s="1" t="s">
        <v>4190</v>
      </c>
      <c r="D55" s="1" t="s">
        <v>22</v>
      </c>
      <c r="E55" s="1"/>
      <c r="F55" s="1"/>
      <c r="G55" s="1" t="s">
        <v>1236</v>
      </c>
      <c r="H55" s="1" t="s">
        <v>1237</v>
      </c>
      <c r="I55" s="1" t="s">
        <v>4190</v>
      </c>
      <c r="J55" s="1">
        <v>10500100</v>
      </c>
      <c r="K55" s="1"/>
      <c r="L55" s="1" t="s">
        <v>5141</v>
      </c>
      <c r="M55" s="1" t="s">
        <v>5186</v>
      </c>
      <c r="N55" s="1" t="s">
        <v>5247</v>
      </c>
      <c r="O55" s="1">
        <v>1</v>
      </c>
    </row>
    <row r="56" spans="1:15" x14ac:dyDescent="0.35">
      <c r="A56" s="1" t="s">
        <v>40</v>
      </c>
      <c r="B56" s="1" t="s">
        <v>1444</v>
      </c>
      <c r="C56" s="1" t="s">
        <v>4190</v>
      </c>
      <c r="D56" s="1" t="s">
        <v>22</v>
      </c>
      <c r="E56" s="1"/>
      <c r="F56" s="1"/>
      <c r="G56" s="1" t="s">
        <v>45</v>
      </c>
      <c r="H56" s="1" t="s">
        <v>1446</v>
      </c>
      <c r="I56" s="1" t="s">
        <v>4190</v>
      </c>
      <c r="J56" s="1">
        <v>1040410</v>
      </c>
      <c r="K56" s="1"/>
      <c r="L56" s="1" t="s">
        <v>5141</v>
      </c>
      <c r="M56" s="1" t="s">
        <v>5186</v>
      </c>
      <c r="N56" s="1" t="s">
        <v>5248</v>
      </c>
      <c r="O56" s="1">
        <v>1</v>
      </c>
    </row>
    <row r="57" spans="1:15" x14ac:dyDescent="0.35">
      <c r="A57" s="1" t="s">
        <v>40</v>
      </c>
      <c r="B57" s="1" t="s">
        <v>1081</v>
      </c>
      <c r="C57" s="1" t="s">
        <v>4190</v>
      </c>
      <c r="D57" s="1" t="s">
        <v>22</v>
      </c>
      <c r="E57" s="1"/>
      <c r="F57" s="1"/>
      <c r="G57" s="1" t="s">
        <v>45</v>
      </c>
      <c r="H57" s="1" t="s">
        <v>1086</v>
      </c>
      <c r="I57" s="1" t="s">
        <v>4190</v>
      </c>
      <c r="J57" s="1">
        <v>1010310</v>
      </c>
      <c r="K57" s="1"/>
      <c r="L57" s="1" t="s">
        <v>5141</v>
      </c>
      <c r="M57" s="1" t="s">
        <v>5186</v>
      </c>
      <c r="N57" s="1" t="s">
        <v>5249</v>
      </c>
      <c r="O57" s="1">
        <v>1</v>
      </c>
    </row>
    <row r="58" spans="1:15" x14ac:dyDescent="0.35">
      <c r="A58" s="1" t="s">
        <v>40</v>
      </c>
      <c r="B58" s="1" t="s">
        <v>84</v>
      </c>
      <c r="C58" s="1" t="s">
        <v>4467</v>
      </c>
      <c r="D58" s="1" t="s">
        <v>86</v>
      </c>
      <c r="E58" s="1"/>
      <c r="F58" s="1"/>
      <c r="G58" s="1" t="s">
        <v>2921</v>
      </c>
      <c r="H58" s="1" t="s">
        <v>3874</v>
      </c>
      <c r="I58" s="1" t="s">
        <v>4467</v>
      </c>
      <c r="J58" s="1">
        <v>10707132</v>
      </c>
      <c r="K58" s="1" t="s">
        <v>5250</v>
      </c>
      <c r="L58" s="1" t="s">
        <v>5141</v>
      </c>
      <c r="M58" s="1" t="s">
        <v>5163</v>
      </c>
      <c r="N58" s="1" t="s">
        <v>5251</v>
      </c>
      <c r="O58" s="1">
        <v>1</v>
      </c>
    </row>
    <row r="59" spans="1:15" x14ac:dyDescent="0.35">
      <c r="A59" s="1" t="s">
        <v>40</v>
      </c>
      <c r="B59" s="1" t="s">
        <v>89</v>
      </c>
      <c r="C59" s="1" t="s">
        <v>4472</v>
      </c>
      <c r="D59" s="1" t="s">
        <v>22</v>
      </c>
      <c r="E59" s="1"/>
      <c r="F59" s="1"/>
      <c r="G59" s="1" t="s">
        <v>1236</v>
      </c>
      <c r="H59" s="1" t="s">
        <v>1237</v>
      </c>
      <c r="I59" s="1" t="s">
        <v>4472</v>
      </c>
      <c r="J59" s="1" t="s">
        <v>5252</v>
      </c>
      <c r="K59" s="1" t="s">
        <v>5151</v>
      </c>
      <c r="L59" s="1" t="s">
        <v>5141</v>
      </c>
      <c r="M59" s="1" t="s">
        <v>5152</v>
      </c>
      <c r="N59" s="1" t="s">
        <v>5153</v>
      </c>
      <c r="O59" s="1">
        <v>1</v>
      </c>
    </row>
    <row r="60" spans="1:15" x14ac:dyDescent="0.35">
      <c r="A60" s="1" t="s">
        <v>40</v>
      </c>
      <c r="B60" s="1" t="s">
        <v>89</v>
      </c>
      <c r="C60" s="1" t="s">
        <v>4480</v>
      </c>
      <c r="D60" s="1" t="s">
        <v>86</v>
      </c>
      <c r="E60" s="1"/>
      <c r="F60" s="1"/>
      <c r="G60" s="1" t="s">
        <v>2921</v>
      </c>
      <c r="H60" s="1" t="s">
        <v>3885</v>
      </c>
      <c r="I60" s="1" t="s">
        <v>4480</v>
      </c>
      <c r="J60" s="1">
        <v>10701220</v>
      </c>
      <c r="K60" s="1" t="s">
        <v>5162</v>
      </c>
      <c r="L60" s="1" t="s">
        <v>5141</v>
      </c>
      <c r="M60" s="1" t="s">
        <v>5163</v>
      </c>
      <c r="N60" s="1" t="s">
        <v>5164</v>
      </c>
      <c r="O60" s="1">
        <v>1</v>
      </c>
    </row>
    <row r="61" spans="1:15" x14ac:dyDescent="0.35">
      <c r="A61" s="1" t="s">
        <v>40</v>
      </c>
      <c r="B61" s="1" t="s">
        <v>89</v>
      </c>
      <c r="C61" s="1" t="s">
        <v>4484</v>
      </c>
      <c r="D61" s="1" t="s">
        <v>22</v>
      </c>
      <c r="E61" s="1"/>
      <c r="F61" s="1"/>
      <c r="G61" s="1" t="s">
        <v>45</v>
      </c>
      <c r="H61" s="1" t="s">
        <v>3584</v>
      </c>
      <c r="I61" s="1" t="s">
        <v>4484</v>
      </c>
      <c r="J61" s="1" t="s">
        <v>5253</v>
      </c>
      <c r="K61" s="1" t="s">
        <v>119</v>
      </c>
      <c r="L61" s="1" t="s">
        <v>5145</v>
      </c>
      <c r="M61" s="1" t="s">
        <v>2853</v>
      </c>
      <c r="N61" s="1" t="s">
        <v>5254</v>
      </c>
      <c r="O61" s="1">
        <v>1</v>
      </c>
    </row>
    <row r="62" spans="1:15" x14ac:dyDescent="0.35">
      <c r="A62" s="1" t="s">
        <v>40</v>
      </c>
      <c r="B62" s="1" t="s">
        <v>89</v>
      </c>
      <c r="C62" s="1" t="s">
        <v>4490</v>
      </c>
      <c r="D62" s="1" t="s">
        <v>22</v>
      </c>
      <c r="E62" s="1"/>
      <c r="F62" s="1"/>
      <c r="G62" s="1" t="s">
        <v>1236</v>
      </c>
      <c r="H62" s="1" t="s">
        <v>1237</v>
      </c>
      <c r="I62" s="1" t="s">
        <v>4490</v>
      </c>
      <c r="J62" s="1" t="s">
        <v>5255</v>
      </c>
      <c r="K62" s="1" t="s">
        <v>5256</v>
      </c>
      <c r="L62" s="1" t="s">
        <v>5141</v>
      </c>
      <c r="M62" s="1" t="s">
        <v>2853</v>
      </c>
      <c r="N62" s="1" t="s">
        <v>5257</v>
      </c>
      <c r="O62" s="1">
        <v>1</v>
      </c>
    </row>
    <row r="63" spans="1:15" x14ac:dyDescent="0.35">
      <c r="A63" s="1" t="s">
        <v>40</v>
      </c>
      <c r="B63" s="1" t="s">
        <v>89</v>
      </c>
      <c r="C63" s="1" t="s">
        <v>4498</v>
      </c>
      <c r="D63" s="1" t="s">
        <v>22</v>
      </c>
      <c r="E63" s="1"/>
      <c r="F63" s="1"/>
      <c r="G63" s="1" t="s">
        <v>1236</v>
      </c>
      <c r="H63" s="1" t="s">
        <v>1237</v>
      </c>
      <c r="I63" s="1" t="s">
        <v>5258</v>
      </c>
      <c r="J63" s="1">
        <v>1050010</v>
      </c>
      <c r="K63" s="1" t="s">
        <v>5162</v>
      </c>
      <c r="L63" s="1" t="s">
        <v>5141</v>
      </c>
      <c r="M63" s="1" t="s">
        <v>5163</v>
      </c>
      <c r="N63" s="1" t="s">
        <v>5164</v>
      </c>
      <c r="O63" s="1">
        <v>1</v>
      </c>
    </row>
    <row r="64" spans="1:15" x14ac:dyDescent="0.35">
      <c r="A64" s="1" t="s">
        <v>40</v>
      </c>
      <c r="B64" s="1" t="s">
        <v>89</v>
      </c>
      <c r="C64" s="1" t="s">
        <v>4502</v>
      </c>
      <c r="D64" s="1" t="s">
        <v>22</v>
      </c>
      <c r="E64" s="1"/>
      <c r="F64" s="1"/>
      <c r="G64" s="1" t="s">
        <v>1236</v>
      </c>
      <c r="H64" s="1" t="s">
        <v>1237</v>
      </c>
      <c r="I64" s="1" t="s">
        <v>4502</v>
      </c>
      <c r="J64" s="1">
        <v>1050011</v>
      </c>
      <c r="K64" s="1" t="s">
        <v>5259</v>
      </c>
      <c r="L64" s="1" t="s">
        <v>5141</v>
      </c>
      <c r="M64" s="1" t="s">
        <v>5142</v>
      </c>
      <c r="N64" s="1" t="s">
        <v>5260</v>
      </c>
      <c r="O64" s="1">
        <v>1</v>
      </c>
    </row>
    <row r="65" spans="1:15" x14ac:dyDescent="0.35">
      <c r="A65" s="1" t="s">
        <v>40</v>
      </c>
      <c r="B65" s="1" t="s">
        <v>89</v>
      </c>
      <c r="C65" s="1" t="s">
        <v>4506</v>
      </c>
      <c r="D65" s="1" t="s">
        <v>22</v>
      </c>
      <c r="E65" s="1"/>
      <c r="F65" s="1"/>
      <c r="G65" s="1" t="s">
        <v>1236</v>
      </c>
      <c r="H65" s="1" t="s">
        <v>1237</v>
      </c>
      <c r="I65" s="1" t="s">
        <v>4506</v>
      </c>
      <c r="J65" s="1">
        <v>1050012</v>
      </c>
      <c r="K65" s="1" t="s">
        <v>5261</v>
      </c>
      <c r="L65" s="1" t="s">
        <v>5141</v>
      </c>
      <c r="M65" s="1" t="s">
        <v>5262</v>
      </c>
      <c r="N65" s="1" t="s">
        <v>5260</v>
      </c>
      <c r="O65" s="1">
        <v>1</v>
      </c>
    </row>
    <row r="66" spans="1:15" x14ac:dyDescent="0.35">
      <c r="A66" s="1" t="s">
        <v>40</v>
      </c>
      <c r="B66" s="1" t="s">
        <v>1214</v>
      </c>
      <c r="C66" s="1" t="s">
        <v>4510</v>
      </c>
      <c r="D66" s="1" t="s">
        <v>22</v>
      </c>
      <c r="E66" s="1"/>
      <c r="F66" s="1"/>
      <c r="G66" s="1" t="s">
        <v>45</v>
      </c>
      <c r="H66" s="1" t="s">
        <v>1217</v>
      </c>
      <c r="I66" s="1" t="s">
        <v>4510</v>
      </c>
      <c r="J66" s="1">
        <v>101068</v>
      </c>
      <c r="K66" s="1" t="s">
        <v>5263</v>
      </c>
      <c r="L66" s="1" t="s">
        <v>5141</v>
      </c>
      <c r="M66" s="1" t="s">
        <v>5220</v>
      </c>
      <c r="N66" s="1" t="s">
        <v>5264</v>
      </c>
      <c r="O66" s="1">
        <v>1</v>
      </c>
    </row>
    <row r="67" spans="1:15" x14ac:dyDescent="0.35">
      <c r="A67" s="1" t="s">
        <v>40</v>
      </c>
      <c r="B67" s="1" t="s">
        <v>1214</v>
      </c>
      <c r="C67" s="1" t="s">
        <v>4514</v>
      </c>
      <c r="D67" s="1" t="s">
        <v>22</v>
      </c>
      <c r="E67" s="1"/>
      <c r="F67" s="1"/>
      <c r="G67" s="1" t="s">
        <v>45</v>
      </c>
      <c r="H67" s="1" t="s">
        <v>1217</v>
      </c>
      <c r="I67" s="1" t="s">
        <v>4514</v>
      </c>
      <c r="J67" s="1">
        <v>1010614</v>
      </c>
      <c r="K67" s="1" t="s">
        <v>3000</v>
      </c>
      <c r="L67" s="1" t="s">
        <v>5141</v>
      </c>
      <c r="M67" s="1" t="s">
        <v>5265</v>
      </c>
      <c r="N67" s="1" t="s">
        <v>5266</v>
      </c>
      <c r="O67" s="1">
        <v>1</v>
      </c>
    </row>
    <row r="68" spans="1:15" x14ac:dyDescent="0.35">
      <c r="A68" s="1" t="s">
        <v>40</v>
      </c>
      <c r="B68" s="1" t="s">
        <v>1214</v>
      </c>
      <c r="C68" s="1" t="s">
        <v>4518</v>
      </c>
      <c r="D68" s="1" t="s">
        <v>22</v>
      </c>
      <c r="E68" s="1"/>
      <c r="F68" s="1"/>
      <c r="G68" s="1" t="s">
        <v>45</v>
      </c>
      <c r="H68" s="1" t="s">
        <v>1217</v>
      </c>
      <c r="I68" s="1" t="s">
        <v>4518</v>
      </c>
      <c r="J68" s="1">
        <v>101065</v>
      </c>
      <c r="K68" s="1" t="s">
        <v>2997</v>
      </c>
      <c r="L68" s="1" t="s">
        <v>5141</v>
      </c>
      <c r="M68" s="1" t="s">
        <v>5265</v>
      </c>
      <c r="N68" s="1" t="s">
        <v>5267</v>
      </c>
      <c r="O68" s="1">
        <v>1</v>
      </c>
    </row>
    <row r="69" spans="1:15" x14ac:dyDescent="0.35">
      <c r="A69" s="1" t="s">
        <v>40</v>
      </c>
      <c r="B69" s="1" t="s">
        <v>1214</v>
      </c>
      <c r="C69" s="1" t="s">
        <v>4522</v>
      </c>
      <c r="D69" s="1" t="s">
        <v>22</v>
      </c>
      <c r="E69" s="1"/>
      <c r="F69" s="1"/>
      <c r="G69" s="1" t="s">
        <v>45</v>
      </c>
      <c r="H69" s="1" t="s">
        <v>1217</v>
      </c>
      <c r="I69" s="1" t="s">
        <v>4522</v>
      </c>
      <c r="J69" s="1">
        <v>101066</v>
      </c>
      <c r="K69" s="1" t="s">
        <v>5268</v>
      </c>
      <c r="L69" s="1" t="s">
        <v>5141</v>
      </c>
      <c r="M69" s="1" t="s">
        <v>5220</v>
      </c>
      <c r="N69" s="1" t="s">
        <v>5269</v>
      </c>
      <c r="O69" s="1">
        <v>1</v>
      </c>
    </row>
    <row r="70" spans="1:15" x14ac:dyDescent="0.35">
      <c r="A70" s="1" t="s">
        <v>40</v>
      </c>
      <c r="B70" s="1" t="s">
        <v>1214</v>
      </c>
      <c r="C70" s="1" t="s">
        <v>4526</v>
      </c>
      <c r="D70" s="1" t="s">
        <v>22</v>
      </c>
      <c r="E70" s="1"/>
      <c r="F70" s="1"/>
      <c r="G70" s="1" t="s">
        <v>45</v>
      </c>
      <c r="H70" s="1" t="s">
        <v>3584</v>
      </c>
      <c r="I70" s="1" t="s">
        <v>4526</v>
      </c>
      <c r="J70" s="1">
        <v>101004</v>
      </c>
      <c r="K70" s="1"/>
      <c r="L70" s="1" t="s">
        <v>5270</v>
      </c>
      <c r="M70" s="1" t="s">
        <v>5142</v>
      </c>
      <c r="N70" s="1" t="s">
        <v>5271</v>
      </c>
      <c r="O70" s="1">
        <v>1</v>
      </c>
    </row>
    <row r="71" spans="1:15" x14ac:dyDescent="0.35">
      <c r="A71" s="1" t="s">
        <v>40</v>
      </c>
      <c r="B71" s="1" t="s">
        <v>1214</v>
      </c>
      <c r="C71" s="1" t="s">
        <v>4530</v>
      </c>
      <c r="D71" s="1" t="s">
        <v>22</v>
      </c>
      <c r="E71" s="1"/>
      <c r="F71" s="1"/>
      <c r="G71" s="1" t="s">
        <v>45</v>
      </c>
      <c r="H71" s="1" t="s">
        <v>1217</v>
      </c>
      <c r="I71" s="1" t="s">
        <v>4530</v>
      </c>
      <c r="J71" s="1">
        <v>1010612</v>
      </c>
      <c r="K71" s="1" t="s">
        <v>2935</v>
      </c>
      <c r="L71" s="1" t="s">
        <v>5141</v>
      </c>
      <c r="M71" s="1" t="s">
        <v>5166</v>
      </c>
      <c r="N71" s="1" t="s">
        <v>5272</v>
      </c>
      <c r="O71" s="1">
        <v>1</v>
      </c>
    </row>
    <row r="72" spans="1:15" x14ac:dyDescent="0.35">
      <c r="A72" s="1" t="s">
        <v>40</v>
      </c>
      <c r="B72" s="1" t="s">
        <v>41</v>
      </c>
      <c r="C72" s="1" t="s">
        <v>4539</v>
      </c>
      <c r="D72" s="1" t="s">
        <v>22</v>
      </c>
      <c r="E72" s="1"/>
      <c r="F72" s="1"/>
      <c r="G72" s="1" t="s">
        <v>45</v>
      </c>
      <c r="H72" s="1" t="s">
        <v>1217</v>
      </c>
      <c r="I72" s="1" t="s">
        <v>4539</v>
      </c>
      <c r="J72" s="1">
        <v>1010620</v>
      </c>
      <c r="K72" s="1" t="s">
        <v>48</v>
      </c>
      <c r="L72" s="1" t="s">
        <v>5141</v>
      </c>
      <c r="M72" s="1" t="s">
        <v>5230</v>
      </c>
      <c r="N72" s="1" t="s">
        <v>5273</v>
      </c>
      <c r="O72" s="1">
        <v>1</v>
      </c>
    </row>
    <row r="73" spans="1:15" x14ac:dyDescent="0.35">
      <c r="A73" s="1" t="s">
        <v>40</v>
      </c>
      <c r="B73" s="1" t="s">
        <v>41</v>
      </c>
      <c r="C73" s="1" t="s">
        <v>4543</v>
      </c>
      <c r="D73" s="1" t="s">
        <v>22</v>
      </c>
      <c r="E73" s="1"/>
      <c r="F73" s="1"/>
      <c r="G73" s="1" t="s">
        <v>45</v>
      </c>
      <c r="H73" s="1" t="s">
        <v>1217</v>
      </c>
      <c r="I73" s="1" t="s">
        <v>4543</v>
      </c>
      <c r="J73" s="1">
        <v>101069</v>
      </c>
      <c r="K73" s="1" t="s">
        <v>5263</v>
      </c>
      <c r="L73" s="1" t="s">
        <v>5141</v>
      </c>
      <c r="M73" s="1" t="s">
        <v>5220</v>
      </c>
      <c r="N73" s="1" t="s">
        <v>5274</v>
      </c>
      <c r="O73" s="1">
        <v>1</v>
      </c>
    </row>
    <row r="74" spans="1:15" x14ac:dyDescent="0.35">
      <c r="A74" s="1" t="s">
        <v>40</v>
      </c>
      <c r="B74" s="1" t="s">
        <v>41</v>
      </c>
      <c r="C74" s="1" t="s">
        <v>4547</v>
      </c>
      <c r="D74" s="1" t="s">
        <v>22</v>
      </c>
      <c r="E74" s="1"/>
      <c r="F74" s="1"/>
      <c r="G74" s="1" t="s">
        <v>45</v>
      </c>
      <c r="H74" s="1" t="s">
        <v>1217</v>
      </c>
      <c r="I74" s="1" t="s">
        <v>5275</v>
      </c>
      <c r="J74" s="1">
        <v>101067</v>
      </c>
      <c r="K74" s="1"/>
      <c r="L74" s="1" t="s">
        <v>5145</v>
      </c>
      <c r="M74" s="1" t="s">
        <v>5142</v>
      </c>
      <c r="N74" s="1" t="s">
        <v>5276</v>
      </c>
      <c r="O74" s="1">
        <v>1</v>
      </c>
    </row>
    <row r="75" spans="1:15" x14ac:dyDescent="0.35">
      <c r="A75" s="1" t="s">
        <v>40</v>
      </c>
      <c r="B75" s="1" t="s">
        <v>41</v>
      </c>
      <c r="C75" s="1" t="s">
        <v>4551</v>
      </c>
      <c r="D75" s="1" t="s">
        <v>22</v>
      </c>
      <c r="E75" s="1"/>
      <c r="F75" s="1"/>
      <c r="G75" s="1" t="s">
        <v>45</v>
      </c>
      <c r="H75" s="1" t="s">
        <v>1217</v>
      </c>
      <c r="I75" s="1" t="s">
        <v>4551</v>
      </c>
      <c r="J75" s="1">
        <v>1010613</v>
      </c>
      <c r="K75" s="1" t="s">
        <v>5184</v>
      </c>
      <c r="L75" s="1" t="s">
        <v>5141</v>
      </c>
      <c r="M75" s="1" t="s">
        <v>5142</v>
      </c>
      <c r="N75" s="1" t="s">
        <v>5185</v>
      </c>
      <c r="O75" s="1">
        <v>1</v>
      </c>
    </row>
    <row r="76" spans="1:15" x14ac:dyDescent="0.35">
      <c r="A76" s="1" t="s">
        <v>40</v>
      </c>
      <c r="B76" s="1" t="s">
        <v>1092</v>
      </c>
      <c r="C76" s="1" t="s">
        <v>4599</v>
      </c>
      <c r="D76" s="1" t="s">
        <v>22</v>
      </c>
      <c r="E76" s="1"/>
      <c r="F76" s="1"/>
      <c r="G76" s="1" t="s">
        <v>45</v>
      </c>
      <c r="H76" s="1" t="s">
        <v>1095</v>
      </c>
      <c r="I76" s="1" t="s">
        <v>4599</v>
      </c>
      <c r="J76" s="1">
        <v>101077</v>
      </c>
      <c r="K76" s="1" t="s">
        <v>5277</v>
      </c>
      <c r="L76" s="1" t="s">
        <v>5141</v>
      </c>
      <c r="M76" s="1" t="s">
        <v>5220</v>
      </c>
      <c r="N76" s="1" t="s">
        <v>5278</v>
      </c>
      <c r="O76" s="1">
        <v>1</v>
      </c>
    </row>
    <row r="77" spans="1:15" x14ac:dyDescent="0.35">
      <c r="A77" s="1" t="s">
        <v>40</v>
      </c>
      <c r="B77" s="1" t="s">
        <v>1092</v>
      </c>
      <c r="C77" s="1" t="s">
        <v>4605</v>
      </c>
      <c r="D77" s="1" t="s">
        <v>22</v>
      </c>
      <c r="E77" s="1"/>
      <c r="F77" s="1"/>
      <c r="G77" s="1" t="s">
        <v>45</v>
      </c>
      <c r="H77" s="1" t="s">
        <v>3860</v>
      </c>
      <c r="I77" s="1" t="s">
        <v>5279</v>
      </c>
      <c r="J77" s="1">
        <v>10107167</v>
      </c>
      <c r="K77" s="1"/>
      <c r="L77" s="1" t="s">
        <v>5145</v>
      </c>
      <c r="M77" s="1" t="s">
        <v>5166</v>
      </c>
      <c r="N77" s="1" t="s">
        <v>5280</v>
      </c>
      <c r="O77" s="1">
        <v>1</v>
      </c>
    </row>
    <row r="78" spans="1:15" x14ac:dyDescent="0.35">
      <c r="A78" s="1" t="s">
        <v>40</v>
      </c>
      <c r="B78" s="1" t="s">
        <v>1092</v>
      </c>
      <c r="C78" s="1" t="s">
        <v>4609</v>
      </c>
      <c r="D78" s="1" t="s">
        <v>22</v>
      </c>
      <c r="E78" s="1"/>
      <c r="F78" s="1"/>
      <c r="G78" s="1" t="s">
        <v>45</v>
      </c>
      <c r="H78" s="1" t="s">
        <v>1095</v>
      </c>
      <c r="I78" s="1" t="s">
        <v>4609</v>
      </c>
      <c r="J78" s="1">
        <v>101075</v>
      </c>
      <c r="K78" s="1" t="s">
        <v>5281</v>
      </c>
      <c r="L78" s="1" t="s">
        <v>5141</v>
      </c>
      <c r="M78" s="1" t="s">
        <v>5220</v>
      </c>
      <c r="N78" s="1" t="s">
        <v>5278</v>
      </c>
      <c r="O78" s="1">
        <v>1</v>
      </c>
    </row>
    <row r="79" spans="1:15" x14ac:dyDescent="0.35">
      <c r="A79" s="1" t="s">
        <v>40</v>
      </c>
      <c r="B79" s="1" t="s">
        <v>1092</v>
      </c>
      <c r="C79" s="1" t="s">
        <v>4613</v>
      </c>
      <c r="D79" s="1" t="s">
        <v>22</v>
      </c>
      <c r="E79" s="1"/>
      <c r="F79" s="1"/>
      <c r="G79" s="1" t="s">
        <v>45</v>
      </c>
      <c r="H79" s="1" t="s">
        <v>3585</v>
      </c>
      <c r="I79" s="1" t="s">
        <v>4613</v>
      </c>
      <c r="J79" s="1">
        <v>10107196</v>
      </c>
      <c r="K79" s="1" t="s">
        <v>5282</v>
      </c>
      <c r="L79" s="1" t="s">
        <v>5141</v>
      </c>
      <c r="M79" s="1" t="s">
        <v>5220</v>
      </c>
      <c r="N79" s="1" t="s">
        <v>5283</v>
      </c>
      <c r="O79" s="1">
        <v>1</v>
      </c>
    </row>
    <row r="80" spans="1:15" x14ac:dyDescent="0.35">
      <c r="A80" s="1" t="s">
        <v>40</v>
      </c>
      <c r="B80" s="1" t="s">
        <v>1092</v>
      </c>
      <c r="C80" s="1" t="s">
        <v>4617</v>
      </c>
      <c r="D80" s="1" t="s">
        <v>22</v>
      </c>
      <c r="E80" s="1"/>
      <c r="F80" s="1"/>
      <c r="G80" s="1" t="s">
        <v>45</v>
      </c>
      <c r="H80" s="1" t="s">
        <v>3585</v>
      </c>
      <c r="I80" s="1" t="s">
        <v>4617</v>
      </c>
      <c r="J80" s="1">
        <v>10107197</v>
      </c>
      <c r="K80" s="1" t="s">
        <v>5277</v>
      </c>
      <c r="L80" s="1" t="s">
        <v>5141</v>
      </c>
      <c r="M80" s="1" t="s">
        <v>5220</v>
      </c>
      <c r="N80" s="1" t="s">
        <v>5278</v>
      </c>
      <c r="O80" s="1">
        <v>1</v>
      </c>
    </row>
    <row r="81" spans="1:15" x14ac:dyDescent="0.35">
      <c r="A81" s="1" t="s">
        <v>40</v>
      </c>
      <c r="B81" s="1" t="s">
        <v>1092</v>
      </c>
      <c r="C81" s="1" t="s">
        <v>4621</v>
      </c>
      <c r="D81" s="1" t="s">
        <v>22</v>
      </c>
      <c r="E81" s="1"/>
      <c r="F81" s="1"/>
      <c r="G81" s="1" t="s">
        <v>45</v>
      </c>
      <c r="H81" s="1" t="s">
        <v>3585</v>
      </c>
      <c r="I81" s="1" t="s">
        <v>4621</v>
      </c>
      <c r="J81" s="1">
        <v>10107199</v>
      </c>
      <c r="K81" s="1" t="s">
        <v>5156</v>
      </c>
      <c r="L81" s="1" t="s">
        <v>5141</v>
      </c>
      <c r="M81" s="1" t="s">
        <v>5142</v>
      </c>
      <c r="N81" s="1" t="s">
        <v>5284</v>
      </c>
      <c r="O81" s="1">
        <v>1</v>
      </c>
    </row>
    <row r="82" spans="1:15" x14ac:dyDescent="0.35">
      <c r="A82" s="1" t="s">
        <v>40</v>
      </c>
      <c r="B82" s="1" t="s">
        <v>1092</v>
      </c>
      <c r="C82" s="1" t="s">
        <v>4625</v>
      </c>
      <c r="D82" s="1" t="s">
        <v>22</v>
      </c>
      <c r="E82" s="1"/>
      <c r="F82" s="1"/>
      <c r="G82" s="1" t="s">
        <v>45</v>
      </c>
      <c r="H82" s="1" t="s">
        <v>3585</v>
      </c>
      <c r="I82" s="1" t="s">
        <v>4625</v>
      </c>
      <c r="J82" s="1">
        <v>10107198</v>
      </c>
      <c r="K82" s="1" t="s">
        <v>2941</v>
      </c>
      <c r="L82" s="1" t="s">
        <v>5141</v>
      </c>
      <c r="M82" s="1" t="s">
        <v>5166</v>
      </c>
      <c r="N82" s="1" t="s">
        <v>5280</v>
      </c>
      <c r="O82" s="1">
        <v>1</v>
      </c>
    </row>
    <row r="83" spans="1:15" x14ac:dyDescent="0.35">
      <c r="A83" s="1" t="s">
        <v>40</v>
      </c>
      <c r="B83" s="1" t="s">
        <v>1092</v>
      </c>
      <c r="C83" s="1" t="s">
        <v>4629</v>
      </c>
      <c r="D83" s="1" t="s">
        <v>22</v>
      </c>
      <c r="E83" s="1"/>
      <c r="F83" s="1"/>
      <c r="G83" s="1" t="s">
        <v>45</v>
      </c>
      <c r="H83" s="1" t="s">
        <v>1095</v>
      </c>
      <c r="I83" s="1" t="s">
        <v>4629</v>
      </c>
      <c r="J83" s="1">
        <v>1010713</v>
      </c>
      <c r="K83" s="1" t="s">
        <v>5285</v>
      </c>
      <c r="L83" s="1" t="s">
        <v>5141</v>
      </c>
      <c r="M83" s="1" t="s">
        <v>5225</v>
      </c>
      <c r="N83" s="1" t="s">
        <v>5286</v>
      </c>
      <c r="O83" s="1">
        <v>1</v>
      </c>
    </row>
    <row r="84" spans="1:15" x14ac:dyDescent="0.35">
      <c r="A84" s="1" t="s">
        <v>40</v>
      </c>
      <c r="B84" s="1" t="s">
        <v>1092</v>
      </c>
      <c r="C84" s="1" t="s">
        <v>4633</v>
      </c>
      <c r="D84" s="1" t="s">
        <v>22</v>
      </c>
      <c r="E84" s="1"/>
      <c r="F84" s="1"/>
      <c r="G84" s="1" t="s">
        <v>45</v>
      </c>
      <c r="H84" s="1" t="s">
        <v>3864</v>
      </c>
      <c r="I84" s="1" t="s">
        <v>4633</v>
      </c>
      <c r="J84" s="1">
        <v>1010140</v>
      </c>
      <c r="K84" s="1"/>
      <c r="L84" s="1" t="s">
        <v>5145</v>
      </c>
      <c r="M84" s="1" t="s">
        <v>5220</v>
      </c>
      <c r="N84" s="1" t="s">
        <v>5287</v>
      </c>
      <c r="O84" s="1">
        <v>1</v>
      </c>
    </row>
    <row r="85" spans="1:15" x14ac:dyDescent="0.35">
      <c r="A85" s="1" t="s">
        <v>40</v>
      </c>
      <c r="B85" s="1" t="s">
        <v>3299</v>
      </c>
      <c r="C85" s="1" t="s">
        <v>4640</v>
      </c>
      <c r="D85" s="1" t="s">
        <v>22</v>
      </c>
      <c r="E85" s="1"/>
      <c r="F85" s="1"/>
      <c r="G85" s="1" t="s">
        <v>45</v>
      </c>
      <c r="H85" s="1" t="s">
        <v>3853</v>
      </c>
      <c r="I85" s="1" t="s">
        <v>5288</v>
      </c>
      <c r="J85" s="1">
        <v>104025</v>
      </c>
      <c r="K85" s="1" t="s">
        <v>5289</v>
      </c>
      <c r="L85" s="1" t="s">
        <v>5141</v>
      </c>
      <c r="M85" s="1" t="s">
        <v>5142</v>
      </c>
      <c r="N85" s="1" t="s">
        <v>5290</v>
      </c>
      <c r="O85" s="1">
        <v>1</v>
      </c>
    </row>
    <row r="86" spans="1:15" x14ac:dyDescent="0.35">
      <c r="A86" s="1" t="s">
        <v>40</v>
      </c>
      <c r="B86" s="1" t="s">
        <v>1099</v>
      </c>
      <c r="C86" s="1" t="s">
        <v>4664</v>
      </c>
      <c r="D86" s="1" t="s">
        <v>22</v>
      </c>
      <c r="E86" s="1"/>
      <c r="F86" s="1"/>
      <c r="G86" s="1" t="s">
        <v>45</v>
      </c>
      <c r="H86" s="1" t="s">
        <v>1103</v>
      </c>
      <c r="I86" s="1" t="s">
        <v>4664</v>
      </c>
      <c r="J86" s="1">
        <v>10107133</v>
      </c>
      <c r="K86" s="1" t="s">
        <v>3003</v>
      </c>
      <c r="L86" s="1" t="s">
        <v>5141</v>
      </c>
      <c r="M86" s="1" t="s">
        <v>5265</v>
      </c>
      <c r="N86" s="1" t="s">
        <v>5291</v>
      </c>
      <c r="O86" s="1">
        <v>1</v>
      </c>
    </row>
    <row r="87" spans="1:15" x14ac:dyDescent="0.35">
      <c r="A87" s="1" t="s">
        <v>40</v>
      </c>
      <c r="B87" s="1" t="s">
        <v>1099</v>
      </c>
      <c r="C87" s="1" t="s">
        <v>4668</v>
      </c>
      <c r="D87" s="1" t="s">
        <v>22</v>
      </c>
      <c r="E87" s="1"/>
      <c r="F87" s="1"/>
      <c r="G87" s="1" t="s">
        <v>45</v>
      </c>
      <c r="H87" s="1" t="s">
        <v>1103</v>
      </c>
      <c r="I87" s="1" t="s">
        <v>4668</v>
      </c>
      <c r="J87" s="1">
        <v>10107143</v>
      </c>
      <c r="K87" s="1" t="s">
        <v>3005</v>
      </c>
      <c r="L87" s="1" t="s">
        <v>5141</v>
      </c>
      <c r="M87" s="1" t="s">
        <v>5265</v>
      </c>
      <c r="N87" s="1" t="s">
        <v>5292</v>
      </c>
      <c r="O87" s="1">
        <v>1</v>
      </c>
    </row>
    <row r="88" spans="1:15" x14ac:dyDescent="0.35">
      <c r="A88" s="1" t="s">
        <v>40</v>
      </c>
      <c r="B88" s="1" t="s">
        <v>1099</v>
      </c>
      <c r="C88" s="1" t="s">
        <v>4672</v>
      </c>
      <c r="D88" s="1" t="s">
        <v>22</v>
      </c>
      <c r="E88" s="1"/>
      <c r="F88" s="1"/>
      <c r="G88" s="1" t="s">
        <v>45</v>
      </c>
      <c r="H88" s="1" t="s">
        <v>1103</v>
      </c>
      <c r="I88" s="1" t="s">
        <v>4672</v>
      </c>
      <c r="J88" s="1">
        <v>10107146</v>
      </c>
      <c r="K88" s="1"/>
      <c r="L88" s="1" t="s">
        <v>5145</v>
      </c>
      <c r="M88" s="1" t="s">
        <v>5166</v>
      </c>
      <c r="N88" s="1" t="s">
        <v>5293</v>
      </c>
      <c r="O88" s="1">
        <v>1</v>
      </c>
    </row>
    <row r="89" spans="1:15" x14ac:dyDescent="0.35">
      <c r="A89" s="1" t="s">
        <v>40</v>
      </c>
      <c r="B89" s="1" t="s">
        <v>1099</v>
      </c>
      <c r="C89" s="1" t="s">
        <v>4676</v>
      </c>
      <c r="D89" s="1" t="s">
        <v>22</v>
      </c>
      <c r="E89" s="1"/>
      <c r="F89" s="1"/>
      <c r="G89" s="1" t="s">
        <v>45</v>
      </c>
      <c r="H89" s="1" t="s">
        <v>3860</v>
      </c>
      <c r="I89" s="1" t="s">
        <v>5294</v>
      </c>
      <c r="J89" s="1">
        <v>10107168</v>
      </c>
      <c r="K89" s="1" t="s">
        <v>2946</v>
      </c>
      <c r="L89" s="1" t="s">
        <v>5141</v>
      </c>
      <c r="M89" s="1" t="s">
        <v>5166</v>
      </c>
      <c r="N89" s="1" t="s">
        <v>5295</v>
      </c>
      <c r="O89" s="1">
        <v>1</v>
      </c>
    </row>
    <row r="90" spans="1:15" x14ac:dyDescent="0.35">
      <c r="A90" s="1" t="s">
        <v>40</v>
      </c>
      <c r="B90" s="1" t="s">
        <v>1099</v>
      </c>
      <c r="C90" s="1" t="s">
        <v>4680</v>
      </c>
      <c r="D90" s="1" t="s">
        <v>22</v>
      </c>
      <c r="E90" s="1"/>
      <c r="F90" s="1"/>
      <c r="G90" s="1" t="s">
        <v>45</v>
      </c>
      <c r="H90" s="1" t="s">
        <v>1103</v>
      </c>
      <c r="I90" s="1" t="s">
        <v>4680</v>
      </c>
      <c r="J90" s="1">
        <v>10107145</v>
      </c>
      <c r="K90" s="1" t="s">
        <v>5296</v>
      </c>
      <c r="L90" s="1" t="s">
        <v>5141</v>
      </c>
      <c r="M90" s="1" t="s">
        <v>5225</v>
      </c>
      <c r="N90" s="1" t="s">
        <v>5297</v>
      </c>
      <c r="O90" s="1">
        <v>1</v>
      </c>
    </row>
    <row r="91" spans="1:15" x14ac:dyDescent="0.35">
      <c r="A91" s="1" t="s">
        <v>40</v>
      </c>
      <c r="B91" s="1" t="s">
        <v>1099</v>
      </c>
      <c r="C91" s="1" t="s">
        <v>4684</v>
      </c>
      <c r="D91" s="1" t="s">
        <v>22</v>
      </c>
      <c r="E91" s="1"/>
      <c r="F91" s="1"/>
      <c r="G91" s="1" t="s">
        <v>45</v>
      </c>
      <c r="H91" s="1" t="s">
        <v>1103</v>
      </c>
      <c r="I91" s="1" t="s">
        <v>4684</v>
      </c>
      <c r="J91" s="1">
        <v>10107144</v>
      </c>
      <c r="K91" s="1" t="s">
        <v>5298</v>
      </c>
      <c r="L91" s="1" t="s">
        <v>5141</v>
      </c>
      <c r="M91" s="1" t="s">
        <v>5225</v>
      </c>
      <c r="N91" s="1" t="s">
        <v>5299</v>
      </c>
      <c r="O91" s="1">
        <v>1</v>
      </c>
    </row>
    <row r="92" spans="1:15" x14ac:dyDescent="0.35">
      <c r="A92" s="1" t="s">
        <v>40</v>
      </c>
      <c r="B92" s="1" t="s">
        <v>3581</v>
      </c>
      <c r="C92" s="1" t="s">
        <v>4704</v>
      </c>
      <c r="D92" s="1" t="s">
        <v>22</v>
      </c>
      <c r="E92" s="1"/>
      <c r="F92" s="1"/>
      <c r="G92" s="1" t="s">
        <v>45</v>
      </c>
      <c r="H92" s="1" t="s">
        <v>3843</v>
      </c>
      <c r="I92" s="1" t="s">
        <v>4704</v>
      </c>
      <c r="J92" s="1">
        <v>104014</v>
      </c>
      <c r="K92" s="1" t="s">
        <v>5300</v>
      </c>
      <c r="L92" s="1" t="s">
        <v>5141</v>
      </c>
      <c r="M92" s="1" t="s">
        <v>5202</v>
      </c>
      <c r="N92" s="1" t="s">
        <v>5301</v>
      </c>
      <c r="O92" s="1">
        <v>1</v>
      </c>
    </row>
    <row r="93" spans="1:15" x14ac:dyDescent="0.35">
      <c r="A93" s="1" t="s">
        <v>40</v>
      </c>
      <c r="B93" s="1" t="s">
        <v>3581</v>
      </c>
      <c r="C93" s="1" t="s">
        <v>4422</v>
      </c>
      <c r="D93" s="1" t="s">
        <v>22</v>
      </c>
      <c r="E93" s="1"/>
      <c r="F93" s="1"/>
      <c r="G93" s="1" t="s">
        <v>45</v>
      </c>
      <c r="H93" s="1" t="s">
        <v>3864</v>
      </c>
      <c r="I93" s="1" t="s">
        <v>4422</v>
      </c>
      <c r="J93" s="1" t="s">
        <v>5302</v>
      </c>
      <c r="K93" s="1" t="s">
        <v>5303</v>
      </c>
      <c r="L93" s="1" t="s">
        <v>5141</v>
      </c>
      <c r="M93" s="1" t="s">
        <v>5243</v>
      </c>
      <c r="N93" s="1" t="s">
        <v>5304</v>
      </c>
      <c r="O93" s="1">
        <v>1</v>
      </c>
    </row>
    <row r="94" spans="1:15" x14ac:dyDescent="0.35">
      <c r="A94" s="1" t="s">
        <v>40</v>
      </c>
      <c r="B94" s="1" t="s">
        <v>3576</v>
      </c>
      <c r="C94" s="1" t="s">
        <v>4414</v>
      </c>
      <c r="D94" s="1" t="s">
        <v>22</v>
      </c>
      <c r="E94" s="1"/>
      <c r="F94" s="1"/>
      <c r="G94" s="1" t="s">
        <v>45</v>
      </c>
      <c r="H94" s="1" t="s">
        <v>3864</v>
      </c>
      <c r="I94" s="1" t="s">
        <v>5305</v>
      </c>
      <c r="J94" s="1">
        <v>1010141</v>
      </c>
      <c r="K94" s="1"/>
      <c r="L94" s="1" t="s">
        <v>5145</v>
      </c>
      <c r="M94" s="1" t="s">
        <v>5202</v>
      </c>
      <c r="N94" s="1" t="s">
        <v>5306</v>
      </c>
      <c r="O94" s="1">
        <v>1</v>
      </c>
    </row>
    <row r="95" spans="1:15" x14ac:dyDescent="0.35">
      <c r="A95" s="1" t="s">
        <v>40</v>
      </c>
      <c r="B95" s="1" t="s">
        <v>50</v>
      </c>
      <c r="C95" s="1" t="s">
        <v>4716</v>
      </c>
      <c r="D95" s="1" t="s">
        <v>22</v>
      </c>
      <c r="E95" s="1"/>
      <c r="F95" s="1"/>
      <c r="G95" s="1" t="s">
        <v>45</v>
      </c>
      <c r="H95" s="1" t="s">
        <v>3930</v>
      </c>
      <c r="I95" s="1" t="s">
        <v>4716</v>
      </c>
      <c r="J95" s="1">
        <v>1040252</v>
      </c>
      <c r="K95" s="1" t="s">
        <v>56</v>
      </c>
      <c r="L95" s="1" t="s">
        <v>5141</v>
      </c>
      <c r="M95" s="1" t="s">
        <v>5230</v>
      </c>
      <c r="N95" s="1" t="s">
        <v>5307</v>
      </c>
      <c r="O95" s="1">
        <v>1</v>
      </c>
    </row>
    <row r="96" spans="1:15" x14ac:dyDescent="0.35">
      <c r="A96" s="1" t="s">
        <v>40</v>
      </c>
      <c r="B96" s="1" t="s">
        <v>1332</v>
      </c>
      <c r="C96" s="1" t="s">
        <v>4736</v>
      </c>
      <c r="D96" s="1" t="s">
        <v>22</v>
      </c>
      <c r="E96" s="1"/>
      <c r="F96" s="1"/>
      <c r="G96" s="1" t="s">
        <v>45</v>
      </c>
      <c r="H96" s="1" t="s">
        <v>1338</v>
      </c>
      <c r="I96" s="1" t="s">
        <v>4736</v>
      </c>
      <c r="J96" s="1">
        <v>10107101</v>
      </c>
      <c r="K96" s="1" t="s">
        <v>3007</v>
      </c>
      <c r="L96" s="1" t="s">
        <v>5141</v>
      </c>
      <c r="M96" s="1" t="s">
        <v>5265</v>
      </c>
      <c r="N96" s="1" t="s">
        <v>5308</v>
      </c>
      <c r="O96" s="1">
        <v>1</v>
      </c>
    </row>
    <row r="97" spans="1:15" x14ac:dyDescent="0.35">
      <c r="A97" s="1" t="s">
        <v>40</v>
      </c>
      <c r="B97" s="1" t="s">
        <v>1187</v>
      </c>
      <c r="C97" s="1" t="s">
        <v>4749</v>
      </c>
      <c r="D97" s="1" t="s">
        <v>22</v>
      </c>
      <c r="E97" s="1"/>
      <c r="F97" s="1"/>
      <c r="G97" s="1" t="s">
        <v>45</v>
      </c>
      <c r="H97" s="1" t="s">
        <v>1191</v>
      </c>
      <c r="I97" s="1" t="s">
        <v>4749</v>
      </c>
      <c r="J97" s="1">
        <v>1010170</v>
      </c>
      <c r="K97" s="1" t="s">
        <v>5309</v>
      </c>
      <c r="L97" s="1" t="s">
        <v>5141</v>
      </c>
      <c r="M97" s="1" t="s">
        <v>5225</v>
      </c>
      <c r="N97" s="1" t="s">
        <v>5310</v>
      </c>
      <c r="O97" s="1">
        <v>1</v>
      </c>
    </row>
    <row r="98" spans="1:15" x14ac:dyDescent="0.35">
      <c r="A98" s="1" t="s">
        <v>40</v>
      </c>
      <c r="B98" s="1" t="s">
        <v>2799</v>
      </c>
      <c r="C98" s="1" t="s">
        <v>4753</v>
      </c>
      <c r="D98" s="1" t="s">
        <v>22</v>
      </c>
      <c r="E98" s="1"/>
      <c r="F98" s="1"/>
      <c r="G98" s="1" t="s">
        <v>45</v>
      </c>
      <c r="H98" s="1" t="s">
        <v>3843</v>
      </c>
      <c r="I98" s="1" t="s">
        <v>4753</v>
      </c>
      <c r="J98" s="1">
        <v>104015</v>
      </c>
      <c r="K98" s="1"/>
      <c r="L98" s="1" t="s">
        <v>5145</v>
      </c>
      <c r="M98" s="1" t="s">
        <v>5166</v>
      </c>
      <c r="N98" s="1" t="s">
        <v>5311</v>
      </c>
      <c r="O98" s="1">
        <v>1</v>
      </c>
    </row>
    <row r="99" spans="1:15" x14ac:dyDescent="0.35">
      <c r="A99" s="1" t="s">
        <v>40</v>
      </c>
      <c r="B99" s="1" t="s">
        <v>2799</v>
      </c>
      <c r="C99" s="1" t="s">
        <v>4757</v>
      </c>
      <c r="D99" s="1" t="s">
        <v>22</v>
      </c>
      <c r="E99" s="1"/>
      <c r="F99" s="1"/>
      <c r="G99" s="1" t="s">
        <v>45</v>
      </c>
      <c r="H99" s="1" t="s">
        <v>3843</v>
      </c>
      <c r="I99" s="1" t="s">
        <v>4757</v>
      </c>
      <c r="J99" s="1">
        <v>104016</v>
      </c>
      <c r="K99" s="1"/>
      <c r="L99" s="1" t="s">
        <v>5145</v>
      </c>
      <c r="M99" s="1" t="s">
        <v>5166</v>
      </c>
      <c r="N99" s="1" t="s">
        <v>5312</v>
      </c>
      <c r="O99" s="1">
        <v>1</v>
      </c>
    </row>
    <row r="100" spans="1:15" x14ac:dyDescent="0.35">
      <c r="A100" s="1" t="s">
        <v>40</v>
      </c>
      <c r="B100" s="1" t="s">
        <v>2805</v>
      </c>
      <c r="C100" s="1" t="s">
        <v>4761</v>
      </c>
      <c r="D100" s="1" t="s">
        <v>22</v>
      </c>
      <c r="E100" s="1"/>
      <c r="F100" s="1"/>
      <c r="G100" s="1" t="s">
        <v>45</v>
      </c>
      <c r="H100" s="1" t="s">
        <v>3864</v>
      </c>
      <c r="I100" s="1" t="s">
        <v>4761</v>
      </c>
      <c r="J100" s="1">
        <v>1010143</v>
      </c>
      <c r="K100" s="1" t="s">
        <v>5313</v>
      </c>
      <c r="L100" s="1" t="s">
        <v>5141</v>
      </c>
      <c r="M100" s="1" t="s">
        <v>5202</v>
      </c>
      <c r="N100" s="1" t="s">
        <v>5314</v>
      </c>
      <c r="O100" s="1">
        <v>1</v>
      </c>
    </row>
    <row r="101" spans="1:15" x14ac:dyDescent="0.35">
      <c r="A101" s="1" t="s">
        <v>40</v>
      </c>
      <c r="B101" s="1" t="s">
        <v>2805</v>
      </c>
      <c r="C101" s="1" t="s">
        <v>4765</v>
      </c>
      <c r="D101" s="1" t="s">
        <v>22</v>
      </c>
      <c r="E101" s="1"/>
      <c r="F101" s="1"/>
      <c r="G101" s="1" t="s">
        <v>45</v>
      </c>
      <c r="H101" s="1" t="s">
        <v>3860</v>
      </c>
      <c r="I101" s="1" t="s">
        <v>4765</v>
      </c>
      <c r="J101" s="1" t="s">
        <v>5315</v>
      </c>
      <c r="K101" s="1" t="s">
        <v>5316</v>
      </c>
      <c r="L101" s="1" t="s">
        <v>5141</v>
      </c>
      <c r="M101" s="1" t="s">
        <v>5152</v>
      </c>
      <c r="N101" s="1" t="s">
        <v>5317</v>
      </c>
      <c r="O101" s="1">
        <v>1</v>
      </c>
    </row>
    <row r="102" spans="1:15" x14ac:dyDescent="0.35">
      <c r="A102" s="1" t="s">
        <v>40</v>
      </c>
      <c r="B102" s="1" t="s">
        <v>2805</v>
      </c>
      <c r="C102" s="1" t="s">
        <v>4773</v>
      </c>
      <c r="D102" s="1" t="s">
        <v>22</v>
      </c>
      <c r="E102" s="1"/>
      <c r="F102" s="1"/>
      <c r="G102" s="1" t="s">
        <v>45</v>
      </c>
      <c r="H102" s="1" t="s">
        <v>3585</v>
      </c>
      <c r="I102" s="1" t="s">
        <v>4773</v>
      </c>
      <c r="J102" s="1">
        <v>10107200</v>
      </c>
      <c r="K102" s="1"/>
      <c r="L102" s="1" t="s">
        <v>5145</v>
      </c>
      <c r="M102" s="1" t="s">
        <v>5202</v>
      </c>
      <c r="N102" s="1" t="s">
        <v>5318</v>
      </c>
      <c r="O102" s="1">
        <v>1</v>
      </c>
    </row>
    <row r="103" spans="1:15" x14ac:dyDescent="0.35">
      <c r="A103" s="1" t="s">
        <v>40</v>
      </c>
      <c r="B103" s="1" t="s">
        <v>2805</v>
      </c>
      <c r="C103" s="1" t="s">
        <v>4777</v>
      </c>
      <c r="D103" s="1" t="s">
        <v>22</v>
      </c>
      <c r="E103" s="1"/>
      <c r="F103" s="1"/>
      <c r="G103" s="1" t="s">
        <v>45</v>
      </c>
      <c r="H103" s="1" t="s">
        <v>3864</v>
      </c>
      <c r="I103" s="1" t="s">
        <v>4777</v>
      </c>
      <c r="J103" s="1">
        <v>1010137</v>
      </c>
      <c r="K103" s="1"/>
      <c r="L103" s="1" t="s">
        <v>5145</v>
      </c>
      <c r="M103" s="1" t="s">
        <v>5319</v>
      </c>
      <c r="N103" s="1" t="s">
        <v>5320</v>
      </c>
      <c r="O103" s="1">
        <v>1</v>
      </c>
    </row>
    <row r="104" spans="1:15" x14ac:dyDescent="0.35">
      <c r="A104" s="1" t="s">
        <v>40</v>
      </c>
      <c r="B104" s="1" t="s">
        <v>2805</v>
      </c>
      <c r="C104" s="1" t="s">
        <v>4414</v>
      </c>
      <c r="D104" s="1" t="s">
        <v>22</v>
      </c>
      <c r="E104" s="1"/>
      <c r="F104" s="1"/>
      <c r="G104" s="1" t="s">
        <v>45</v>
      </c>
      <c r="H104" s="1" t="s">
        <v>3864</v>
      </c>
      <c r="I104" s="1" t="s">
        <v>4414</v>
      </c>
      <c r="J104" s="1">
        <v>1010142</v>
      </c>
      <c r="K104" s="1"/>
      <c r="L104" s="1" t="s">
        <v>5145</v>
      </c>
      <c r="M104" s="1" t="s">
        <v>5202</v>
      </c>
      <c r="N104" s="1" t="s">
        <v>5321</v>
      </c>
      <c r="O104" s="1">
        <v>1</v>
      </c>
    </row>
    <row r="105" spans="1:15" x14ac:dyDescent="0.35">
      <c r="A105" s="1" t="s">
        <v>40</v>
      </c>
      <c r="B105" s="1" t="s">
        <v>2805</v>
      </c>
      <c r="C105" s="1" t="s">
        <v>4784</v>
      </c>
      <c r="D105" s="1" t="s">
        <v>22</v>
      </c>
      <c r="E105" s="1"/>
      <c r="F105" s="1"/>
      <c r="G105" s="1" t="s">
        <v>45</v>
      </c>
      <c r="H105" s="1" t="s">
        <v>3864</v>
      </c>
      <c r="I105" s="1" t="s">
        <v>4784</v>
      </c>
      <c r="J105" s="1">
        <v>1010136</v>
      </c>
      <c r="K105" s="1" t="s">
        <v>5322</v>
      </c>
      <c r="L105" s="1" t="s">
        <v>5141</v>
      </c>
      <c r="M105" s="1" t="s">
        <v>5202</v>
      </c>
      <c r="N105" s="1" t="s">
        <v>5320</v>
      </c>
      <c r="O105" s="1">
        <v>1</v>
      </c>
    </row>
  </sheetData>
  <conditionalFormatting sqref="E2:E100">
    <cfRule type="containsText" dxfId="106" priority="1" operator="containsText" text="">
      <formula>NOT(ISERROR(SEARCH("",E2)))</formula>
    </cfRule>
  </conditionalFormatting>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102"/>
  <sheetViews>
    <sheetView topLeftCell="R1" workbookViewId="0">
      <selection sqref="A1:S7"/>
    </sheetView>
  </sheetViews>
  <sheetFormatPr baseColWidth="10" defaultColWidth="8.90625" defaultRowHeight="14.5" x14ac:dyDescent="0.35"/>
  <cols>
    <col min="1" max="1" width="17.54296875" customWidth="1"/>
    <col min="2" max="2" width="27.81640625" customWidth="1"/>
    <col min="3" max="3" width="28.54296875" customWidth="1"/>
    <col min="4" max="4" width="11.08984375" customWidth="1"/>
    <col min="5" max="5" width="17.81640625" customWidth="1"/>
    <col min="6" max="6" width="15.1796875" customWidth="1"/>
    <col min="7" max="7" width="13.36328125" customWidth="1"/>
    <col min="8" max="8" width="9.36328125" customWidth="1"/>
    <col min="9" max="9" width="49.36328125" customWidth="1"/>
    <col min="10" max="10" width="23.36328125" customWidth="1"/>
    <col min="11" max="11" width="14.81640625" customWidth="1"/>
    <col min="12" max="12" width="19.90625" customWidth="1"/>
    <col min="13" max="13" width="26.6328125" customWidth="1"/>
    <col min="14" max="14" width="27.1796875" customWidth="1"/>
    <col min="15" max="15" width="39" customWidth="1"/>
    <col min="16" max="16" width="153" customWidth="1"/>
    <col min="17" max="17" width="170.1796875" customWidth="1"/>
    <col min="18" max="18" width="52" customWidth="1"/>
    <col min="19" max="19" width="13.6328125" customWidth="1"/>
  </cols>
  <sheetData>
    <row r="1" spans="1:19" x14ac:dyDescent="0.35">
      <c r="A1" s="1" t="s">
        <v>0</v>
      </c>
      <c r="B1" s="1" t="s">
        <v>1</v>
      </c>
      <c r="C1" s="1" t="s">
        <v>2</v>
      </c>
      <c r="D1" s="1" t="s">
        <v>3</v>
      </c>
      <c r="E1" s="1" t="s">
        <v>4</v>
      </c>
      <c r="F1" s="1" t="s">
        <v>5</v>
      </c>
      <c r="G1" s="1" t="s">
        <v>5387</v>
      </c>
      <c r="H1" s="1" t="s">
        <v>58</v>
      </c>
      <c r="I1" s="1" t="s">
        <v>5388</v>
      </c>
      <c r="J1" s="1" t="s">
        <v>128</v>
      </c>
      <c r="K1" s="1" t="s">
        <v>5389</v>
      </c>
      <c r="L1" s="1" t="s">
        <v>5390</v>
      </c>
      <c r="M1" s="1" t="s">
        <v>5391</v>
      </c>
      <c r="N1" s="1" t="s">
        <v>5392</v>
      </c>
      <c r="O1" s="1" t="s">
        <v>5393</v>
      </c>
      <c r="P1" s="1" t="s">
        <v>5394</v>
      </c>
      <c r="Q1" s="1" t="s">
        <v>5395</v>
      </c>
      <c r="R1" s="1" t="s">
        <v>5396</v>
      </c>
      <c r="S1" s="1" t="s">
        <v>18</v>
      </c>
    </row>
    <row r="2" spans="1:19" x14ac:dyDescent="0.35">
      <c r="A2" s="1" t="s">
        <v>153</v>
      </c>
      <c r="B2" s="1" t="s">
        <v>624</v>
      </c>
      <c r="C2" s="1" t="s">
        <v>5397</v>
      </c>
      <c r="D2" s="1" t="s">
        <v>2934</v>
      </c>
      <c r="E2" s="1"/>
      <c r="F2" s="1"/>
      <c r="G2" s="1" t="s">
        <v>5398</v>
      </c>
      <c r="H2" s="1" t="s">
        <v>71</v>
      </c>
      <c r="I2" s="2" t="s">
        <v>5399</v>
      </c>
      <c r="J2" s="1" t="s">
        <v>139</v>
      </c>
      <c r="K2" s="1" t="b">
        <v>1</v>
      </c>
      <c r="L2" s="1" t="b">
        <v>1</v>
      </c>
      <c r="M2" s="1" t="b">
        <v>0</v>
      </c>
      <c r="N2" s="1">
        <v>90</v>
      </c>
      <c r="O2" s="1" t="s">
        <v>5400</v>
      </c>
      <c r="P2" s="1" t="s">
        <v>5401</v>
      </c>
      <c r="Q2" s="1" t="s">
        <v>5402</v>
      </c>
      <c r="R2" s="1" t="s">
        <v>5403</v>
      </c>
      <c r="S2" s="1">
        <v>1</v>
      </c>
    </row>
    <row r="3" spans="1:19" x14ac:dyDescent="0.35">
      <c r="A3" s="1" t="s">
        <v>153</v>
      </c>
      <c r="B3" s="1" t="s">
        <v>624</v>
      </c>
      <c r="C3" s="1" t="s">
        <v>5397</v>
      </c>
      <c r="D3" s="1" t="s">
        <v>2934</v>
      </c>
      <c r="E3" s="1"/>
      <c r="F3" s="1"/>
      <c r="G3" s="1" t="s">
        <v>5398</v>
      </c>
      <c r="H3" s="1" t="s">
        <v>71</v>
      </c>
      <c r="I3" s="2" t="s">
        <v>5399</v>
      </c>
      <c r="J3" s="1" t="s">
        <v>139</v>
      </c>
      <c r="K3" s="1" t="b">
        <v>1</v>
      </c>
      <c r="L3" s="1" t="b">
        <v>1</v>
      </c>
      <c r="M3" s="1" t="b">
        <v>0</v>
      </c>
      <c r="N3" s="1">
        <v>90</v>
      </c>
      <c r="O3" s="1" t="s">
        <v>172</v>
      </c>
      <c r="P3" s="1" t="s">
        <v>5404</v>
      </c>
      <c r="Q3" s="1"/>
      <c r="R3" s="1" t="s">
        <v>5405</v>
      </c>
      <c r="S3" s="1">
        <v>0</v>
      </c>
    </row>
    <row r="4" spans="1:19" x14ac:dyDescent="0.35">
      <c r="A4" s="1" t="s">
        <v>153</v>
      </c>
      <c r="B4" s="1" t="s">
        <v>624</v>
      </c>
      <c r="C4" s="1" t="s">
        <v>5397</v>
      </c>
      <c r="D4" s="1" t="s">
        <v>2934</v>
      </c>
      <c r="E4" s="1"/>
      <c r="F4" s="1"/>
      <c r="G4" s="1" t="s">
        <v>5398</v>
      </c>
      <c r="H4" s="1" t="s">
        <v>71</v>
      </c>
      <c r="I4" s="2" t="s">
        <v>5399</v>
      </c>
      <c r="J4" s="1" t="s">
        <v>139</v>
      </c>
      <c r="K4" s="1" t="b">
        <v>1</v>
      </c>
      <c r="L4" s="1" t="b">
        <v>1</v>
      </c>
      <c r="M4" s="1" t="b">
        <v>0</v>
      </c>
      <c r="N4" s="1">
        <v>90</v>
      </c>
      <c r="O4" s="1" t="s">
        <v>5406</v>
      </c>
      <c r="P4" s="1" t="s">
        <v>5401</v>
      </c>
      <c r="Q4" s="1" t="s">
        <v>5402</v>
      </c>
      <c r="R4" s="1" t="s">
        <v>5403</v>
      </c>
      <c r="S4" s="1">
        <v>0</v>
      </c>
    </row>
    <row r="5" spans="1:19" x14ac:dyDescent="0.35">
      <c r="A5" s="1" t="s">
        <v>153</v>
      </c>
      <c r="B5" s="1" t="s">
        <v>624</v>
      </c>
      <c r="C5" s="1" t="s">
        <v>5397</v>
      </c>
      <c r="D5" s="1" t="s">
        <v>2934</v>
      </c>
      <c r="E5" s="1"/>
      <c r="F5" s="1"/>
      <c r="G5" s="1" t="s">
        <v>5398</v>
      </c>
      <c r="H5" s="1" t="s">
        <v>71</v>
      </c>
      <c r="I5" s="2" t="s">
        <v>5399</v>
      </c>
      <c r="J5" s="1" t="s">
        <v>139</v>
      </c>
      <c r="K5" s="1" t="b">
        <v>1</v>
      </c>
      <c r="L5" s="1" t="b">
        <v>1</v>
      </c>
      <c r="M5" s="1" t="b">
        <v>0</v>
      </c>
      <c r="N5" s="1">
        <v>90</v>
      </c>
      <c r="O5" s="1" t="s">
        <v>5407</v>
      </c>
      <c r="P5" s="1" t="s">
        <v>5408</v>
      </c>
      <c r="Q5" s="1" t="s">
        <v>5409</v>
      </c>
      <c r="R5" s="1" t="s">
        <v>5403</v>
      </c>
      <c r="S5" s="1">
        <v>0</v>
      </c>
    </row>
    <row r="6" spans="1:19" x14ac:dyDescent="0.35">
      <c r="A6" s="1" t="s">
        <v>153</v>
      </c>
      <c r="B6" s="1" t="s">
        <v>624</v>
      </c>
      <c r="C6" s="1" t="s">
        <v>5397</v>
      </c>
      <c r="D6" s="1" t="s">
        <v>2934</v>
      </c>
      <c r="E6" s="1"/>
      <c r="F6" s="1"/>
      <c r="G6" s="1" t="s">
        <v>5398</v>
      </c>
      <c r="H6" s="1" t="s">
        <v>71</v>
      </c>
      <c r="I6" s="2" t="s">
        <v>5399</v>
      </c>
      <c r="J6" s="1" t="s">
        <v>139</v>
      </c>
      <c r="K6" s="1" t="b">
        <v>1</v>
      </c>
      <c r="L6" s="1" t="b">
        <v>1</v>
      </c>
      <c r="M6" s="1" t="b">
        <v>0</v>
      </c>
      <c r="N6" s="1">
        <v>90</v>
      </c>
      <c r="O6" s="1" t="s">
        <v>5410</v>
      </c>
      <c r="P6" s="1" t="s">
        <v>5401</v>
      </c>
      <c r="Q6" s="1" t="s">
        <v>5402</v>
      </c>
      <c r="R6" s="1" t="s">
        <v>5403</v>
      </c>
      <c r="S6" s="1">
        <v>0</v>
      </c>
    </row>
    <row r="7" spans="1:19" x14ac:dyDescent="0.35">
      <c r="A7" s="1" t="s">
        <v>153</v>
      </c>
      <c r="B7" s="1" t="s">
        <v>624</v>
      </c>
      <c r="C7" s="1" t="s">
        <v>5397</v>
      </c>
      <c r="D7" s="1" t="s">
        <v>2934</v>
      </c>
      <c r="E7" s="1"/>
      <c r="F7" s="1"/>
      <c r="G7" s="1" t="s">
        <v>5398</v>
      </c>
      <c r="H7" s="1" t="s">
        <v>71</v>
      </c>
      <c r="I7" s="2" t="s">
        <v>5399</v>
      </c>
      <c r="J7" s="1" t="s">
        <v>139</v>
      </c>
      <c r="K7" s="1" t="b">
        <v>1</v>
      </c>
      <c r="L7" s="1" t="b">
        <v>1</v>
      </c>
      <c r="M7" s="1" t="b">
        <v>0</v>
      </c>
      <c r="N7" s="1">
        <v>90</v>
      </c>
      <c r="O7" s="1" t="s">
        <v>5411</v>
      </c>
      <c r="P7" s="1" t="s">
        <v>5401</v>
      </c>
      <c r="Q7" s="1" t="s">
        <v>5402</v>
      </c>
      <c r="R7" s="1" t="s">
        <v>5403</v>
      </c>
      <c r="S7" s="1">
        <v>0</v>
      </c>
    </row>
    <row r="8" spans="1:19" x14ac:dyDescent="0.35">
      <c r="A8" s="1" t="s">
        <v>68</v>
      </c>
      <c r="B8" s="1" t="s">
        <v>5112</v>
      </c>
      <c r="C8" s="1" t="s">
        <v>5412</v>
      </c>
      <c r="D8" s="1" t="s">
        <v>22</v>
      </c>
      <c r="E8" s="1"/>
      <c r="F8" s="1"/>
      <c r="G8" s="1" t="s">
        <v>5398</v>
      </c>
      <c r="H8" s="1" t="s">
        <v>5413</v>
      </c>
      <c r="I8" s="2" t="s">
        <v>5414</v>
      </c>
      <c r="J8" s="1" t="s">
        <v>139</v>
      </c>
      <c r="K8" s="1" t="b">
        <v>0</v>
      </c>
      <c r="L8" s="1" t="b">
        <v>1</v>
      </c>
      <c r="M8" s="1" t="b">
        <v>0</v>
      </c>
      <c r="N8" s="1">
        <v>7</v>
      </c>
      <c r="O8" s="1" t="s">
        <v>5400</v>
      </c>
      <c r="P8" s="1" t="s">
        <v>5415</v>
      </c>
      <c r="Q8" s="1" t="s">
        <v>5416</v>
      </c>
      <c r="R8" s="1" t="s">
        <v>5403</v>
      </c>
      <c r="S8" s="1">
        <v>1</v>
      </c>
    </row>
    <row r="9" spans="1:19" x14ac:dyDescent="0.35">
      <c r="A9" s="1" t="s">
        <v>68</v>
      </c>
      <c r="B9" s="1" t="s">
        <v>5112</v>
      </c>
      <c r="C9" s="1" t="s">
        <v>5412</v>
      </c>
      <c r="D9" s="1" t="s">
        <v>22</v>
      </c>
      <c r="E9" s="1"/>
      <c r="F9" s="1"/>
      <c r="G9" s="1" t="s">
        <v>5398</v>
      </c>
      <c r="H9" s="1" t="s">
        <v>5413</v>
      </c>
      <c r="I9" s="2" t="s">
        <v>5414</v>
      </c>
      <c r="J9" s="1" t="s">
        <v>139</v>
      </c>
      <c r="K9" s="1" t="b">
        <v>0</v>
      </c>
      <c r="L9" s="1" t="b">
        <v>1</v>
      </c>
      <c r="M9" s="1" t="b">
        <v>0</v>
      </c>
      <c r="N9" s="1">
        <v>7</v>
      </c>
      <c r="O9" s="1" t="s">
        <v>5417</v>
      </c>
      <c r="P9" s="1" t="s">
        <v>5401</v>
      </c>
      <c r="Q9" s="1" t="s">
        <v>5402</v>
      </c>
      <c r="R9" s="1" t="s">
        <v>5403</v>
      </c>
      <c r="S9" s="1">
        <v>0</v>
      </c>
    </row>
    <row r="10" spans="1:19" x14ac:dyDescent="0.35">
      <c r="A10" s="1" t="s">
        <v>68</v>
      </c>
      <c r="B10" s="1" t="s">
        <v>5112</v>
      </c>
      <c r="C10" s="1" t="s">
        <v>5412</v>
      </c>
      <c r="D10" s="1" t="s">
        <v>22</v>
      </c>
      <c r="E10" s="1"/>
      <c r="F10" s="1"/>
      <c r="G10" s="1" t="s">
        <v>5398</v>
      </c>
      <c r="H10" s="1" t="s">
        <v>5413</v>
      </c>
      <c r="I10" s="2" t="s">
        <v>5414</v>
      </c>
      <c r="J10" s="1" t="s">
        <v>139</v>
      </c>
      <c r="K10" s="1" t="b">
        <v>0</v>
      </c>
      <c r="L10" s="1" t="b">
        <v>1</v>
      </c>
      <c r="M10" s="1" t="b">
        <v>0</v>
      </c>
      <c r="N10" s="1">
        <v>7</v>
      </c>
      <c r="O10" s="1" t="s">
        <v>5418</v>
      </c>
      <c r="P10" s="1" t="s">
        <v>5419</v>
      </c>
      <c r="Q10" s="1" t="s">
        <v>5420</v>
      </c>
      <c r="R10" s="1" t="s">
        <v>5421</v>
      </c>
      <c r="S10" s="1">
        <v>0</v>
      </c>
    </row>
    <row r="11" spans="1:19" x14ac:dyDescent="0.35">
      <c r="A11" s="1" t="s">
        <v>68</v>
      </c>
      <c r="B11" s="1" t="s">
        <v>5112</v>
      </c>
      <c r="C11" s="1" t="s">
        <v>5412</v>
      </c>
      <c r="D11" s="1" t="s">
        <v>22</v>
      </c>
      <c r="E11" s="1"/>
      <c r="F11" s="1"/>
      <c r="G11" s="1" t="s">
        <v>5398</v>
      </c>
      <c r="H11" s="1" t="s">
        <v>5413</v>
      </c>
      <c r="I11" s="2" t="s">
        <v>5414</v>
      </c>
      <c r="J11" s="1" t="s">
        <v>139</v>
      </c>
      <c r="K11" s="1" t="b">
        <v>0</v>
      </c>
      <c r="L11" s="1" t="b">
        <v>1</v>
      </c>
      <c r="M11" s="1" t="b">
        <v>0</v>
      </c>
      <c r="N11" s="1">
        <v>7</v>
      </c>
      <c r="O11" s="1" t="s">
        <v>5422</v>
      </c>
      <c r="P11" s="1" t="s">
        <v>5423</v>
      </c>
      <c r="Q11" s="1"/>
      <c r="R11" s="1" t="s">
        <v>5424</v>
      </c>
      <c r="S11" s="1">
        <v>0</v>
      </c>
    </row>
    <row r="12" spans="1:19" x14ac:dyDescent="0.35">
      <c r="A12" s="1" t="s">
        <v>68</v>
      </c>
      <c r="B12" s="1" t="s">
        <v>5112</v>
      </c>
      <c r="C12" s="1" t="s">
        <v>5412</v>
      </c>
      <c r="D12" s="1" t="s">
        <v>22</v>
      </c>
      <c r="E12" s="1"/>
      <c r="F12" s="1"/>
      <c r="G12" s="1" t="s">
        <v>5398</v>
      </c>
      <c r="H12" s="1" t="s">
        <v>5413</v>
      </c>
      <c r="I12" s="2" t="s">
        <v>5414</v>
      </c>
      <c r="J12" s="1" t="s">
        <v>139</v>
      </c>
      <c r="K12" s="1" t="b">
        <v>0</v>
      </c>
      <c r="L12" s="1" t="b">
        <v>1</v>
      </c>
      <c r="M12" s="1" t="b">
        <v>0</v>
      </c>
      <c r="N12" s="1">
        <v>7</v>
      </c>
      <c r="O12" s="1" t="s">
        <v>5425</v>
      </c>
      <c r="P12" s="1" t="s">
        <v>5426</v>
      </c>
      <c r="Q12" s="1"/>
      <c r="R12" s="1" t="s">
        <v>5427</v>
      </c>
      <c r="S12" s="1">
        <v>0</v>
      </c>
    </row>
    <row r="13" spans="1:19" x14ac:dyDescent="0.35">
      <c r="A13" s="1" t="s">
        <v>68</v>
      </c>
      <c r="B13" s="1" t="s">
        <v>5112</v>
      </c>
      <c r="C13" s="1" t="s">
        <v>5412</v>
      </c>
      <c r="D13" s="1" t="s">
        <v>22</v>
      </c>
      <c r="E13" s="1"/>
      <c r="F13" s="1"/>
      <c r="G13" s="1" t="s">
        <v>5398</v>
      </c>
      <c r="H13" s="1" t="s">
        <v>5413</v>
      </c>
      <c r="I13" s="2" t="s">
        <v>5414</v>
      </c>
      <c r="J13" s="1" t="s">
        <v>139</v>
      </c>
      <c r="K13" s="1" t="b">
        <v>0</v>
      </c>
      <c r="L13" s="1" t="b">
        <v>1</v>
      </c>
      <c r="M13" s="1" t="b">
        <v>0</v>
      </c>
      <c r="N13" s="1">
        <v>7</v>
      </c>
      <c r="O13" s="1" t="s">
        <v>5428</v>
      </c>
      <c r="P13" s="1" t="s">
        <v>5426</v>
      </c>
      <c r="Q13" s="1"/>
      <c r="R13" s="1" t="s">
        <v>5427</v>
      </c>
      <c r="S13" s="1">
        <v>0</v>
      </c>
    </row>
    <row r="14" spans="1:19" x14ac:dyDescent="0.35">
      <c r="A14" s="1" t="s">
        <v>68</v>
      </c>
      <c r="B14" s="1" t="s">
        <v>5112</v>
      </c>
      <c r="C14" s="1" t="s">
        <v>5412</v>
      </c>
      <c r="D14" s="1" t="s">
        <v>22</v>
      </c>
      <c r="E14" s="1"/>
      <c r="F14" s="1"/>
      <c r="G14" s="1" t="s">
        <v>5398</v>
      </c>
      <c r="H14" s="1" t="s">
        <v>5413</v>
      </c>
      <c r="I14" s="2" t="s">
        <v>5414</v>
      </c>
      <c r="J14" s="1" t="s">
        <v>139</v>
      </c>
      <c r="K14" s="1" t="b">
        <v>0</v>
      </c>
      <c r="L14" s="1" t="b">
        <v>1</v>
      </c>
      <c r="M14" s="1" t="b">
        <v>0</v>
      </c>
      <c r="N14" s="1">
        <v>7</v>
      </c>
      <c r="O14" s="1" t="s">
        <v>5429</v>
      </c>
      <c r="P14" s="1"/>
      <c r="Q14" s="1" t="s">
        <v>5430</v>
      </c>
      <c r="R14" s="1" t="s">
        <v>5430</v>
      </c>
      <c r="S14" s="1">
        <v>0</v>
      </c>
    </row>
    <row r="15" spans="1:19" x14ac:dyDescent="0.35">
      <c r="A15" s="1" t="s">
        <v>68</v>
      </c>
      <c r="B15" s="1" t="s">
        <v>5112</v>
      </c>
      <c r="C15" s="1" t="s">
        <v>5412</v>
      </c>
      <c r="D15" s="1" t="s">
        <v>22</v>
      </c>
      <c r="E15" s="1"/>
      <c r="F15" s="1"/>
      <c r="G15" s="1" t="s">
        <v>5398</v>
      </c>
      <c r="H15" s="1" t="s">
        <v>5413</v>
      </c>
      <c r="I15" s="2" t="s">
        <v>5414</v>
      </c>
      <c r="J15" s="1" t="s">
        <v>139</v>
      </c>
      <c r="K15" s="1" t="b">
        <v>0</v>
      </c>
      <c r="L15" s="1" t="b">
        <v>1</v>
      </c>
      <c r="M15" s="1" t="b">
        <v>0</v>
      </c>
      <c r="N15" s="1">
        <v>7</v>
      </c>
      <c r="O15" s="1" t="s">
        <v>5431</v>
      </c>
      <c r="P15" s="1"/>
      <c r="Q15" s="1" t="s">
        <v>5432</v>
      </c>
      <c r="R15" s="1" t="s">
        <v>5433</v>
      </c>
      <c r="S15" s="1">
        <v>0</v>
      </c>
    </row>
    <row r="16" spans="1:19" x14ac:dyDescent="0.35">
      <c r="A16" s="1" t="s">
        <v>68</v>
      </c>
      <c r="B16" s="1" t="s">
        <v>5112</v>
      </c>
      <c r="C16" s="1" t="s">
        <v>5412</v>
      </c>
      <c r="D16" s="1" t="s">
        <v>22</v>
      </c>
      <c r="E16" s="1"/>
      <c r="F16" s="1"/>
      <c r="G16" s="1" t="s">
        <v>5398</v>
      </c>
      <c r="H16" s="1" t="s">
        <v>5413</v>
      </c>
      <c r="I16" s="2" t="s">
        <v>5414</v>
      </c>
      <c r="J16" s="1" t="s">
        <v>139</v>
      </c>
      <c r="K16" s="1" t="b">
        <v>0</v>
      </c>
      <c r="L16" s="1" t="b">
        <v>1</v>
      </c>
      <c r="M16" s="1" t="b">
        <v>0</v>
      </c>
      <c r="N16" s="1">
        <v>7</v>
      </c>
      <c r="O16" s="1" t="s">
        <v>5434</v>
      </c>
      <c r="P16" s="1"/>
      <c r="Q16" s="1"/>
      <c r="R16" s="1" t="s">
        <v>5403</v>
      </c>
      <c r="S16" s="1">
        <v>0</v>
      </c>
    </row>
    <row r="17" spans="1:19" x14ac:dyDescent="0.35">
      <c r="A17" s="1" t="s">
        <v>68</v>
      </c>
      <c r="B17" s="1" t="s">
        <v>5112</v>
      </c>
      <c r="C17" s="1" t="s">
        <v>5412</v>
      </c>
      <c r="D17" s="1" t="s">
        <v>22</v>
      </c>
      <c r="E17" s="1"/>
      <c r="F17" s="1"/>
      <c r="G17" s="1" t="s">
        <v>5398</v>
      </c>
      <c r="H17" s="1" t="s">
        <v>5413</v>
      </c>
      <c r="I17" s="2" t="s">
        <v>5414</v>
      </c>
      <c r="J17" s="1" t="s">
        <v>139</v>
      </c>
      <c r="K17" s="1" t="b">
        <v>0</v>
      </c>
      <c r="L17" s="1" t="b">
        <v>1</v>
      </c>
      <c r="M17" s="1" t="b">
        <v>0</v>
      </c>
      <c r="N17" s="1">
        <v>7</v>
      </c>
      <c r="O17" s="1" t="s">
        <v>5435</v>
      </c>
      <c r="P17" s="1"/>
      <c r="Q17" s="1"/>
      <c r="R17" s="1" t="s">
        <v>5403</v>
      </c>
      <c r="S17" s="1">
        <v>0</v>
      </c>
    </row>
    <row r="18" spans="1:19" x14ac:dyDescent="0.35">
      <c r="A18" s="1" t="s">
        <v>68</v>
      </c>
      <c r="B18" s="1" t="s">
        <v>5112</v>
      </c>
      <c r="C18" s="1" t="s">
        <v>5412</v>
      </c>
      <c r="D18" s="1" t="s">
        <v>22</v>
      </c>
      <c r="E18" s="1"/>
      <c r="F18" s="1"/>
      <c r="G18" s="1" t="s">
        <v>5398</v>
      </c>
      <c r="H18" s="1" t="s">
        <v>5413</v>
      </c>
      <c r="I18" s="2" t="s">
        <v>5414</v>
      </c>
      <c r="J18" s="1" t="s">
        <v>139</v>
      </c>
      <c r="K18" s="1" t="b">
        <v>0</v>
      </c>
      <c r="L18" s="1" t="b">
        <v>1</v>
      </c>
      <c r="M18" s="1" t="b">
        <v>0</v>
      </c>
      <c r="N18" s="1">
        <v>7</v>
      </c>
      <c r="O18" s="1" t="s">
        <v>190</v>
      </c>
      <c r="P18" s="1" t="s">
        <v>5436</v>
      </c>
      <c r="Q18" s="1" t="s">
        <v>5436</v>
      </c>
      <c r="R18" s="1" t="s">
        <v>5436</v>
      </c>
      <c r="S18" s="1">
        <v>0</v>
      </c>
    </row>
    <row r="19" spans="1:19" x14ac:dyDescent="0.35">
      <c r="A19" s="1" t="s">
        <v>68</v>
      </c>
      <c r="B19" s="1" t="s">
        <v>5112</v>
      </c>
      <c r="C19" s="1" t="s">
        <v>5412</v>
      </c>
      <c r="D19" s="1" t="s">
        <v>22</v>
      </c>
      <c r="E19" s="1"/>
      <c r="F19" s="1"/>
      <c r="G19" s="1" t="s">
        <v>5398</v>
      </c>
      <c r="H19" s="1" t="s">
        <v>5413</v>
      </c>
      <c r="I19" s="2" t="s">
        <v>5414</v>
      </c>
      <c r="J19" s="1" t="s">
        <v>139</v>
      </c>
      <c r="K19" s="1" t="b">
        <v>0</v>
      </c>
      <c r="L19" s="1" t="b">
        <v>1</v>
      </c>
      <c r="M19" s="1" t="b">
        <v>0</v>
      </c>
      <c r="N19" s="1">
        <v>7</v>
      </c>
      <c r="O19" s="1" t="s">
        <v>5437</v>
      </c>
      <c r="P19" s="1" t="s">
        <v>5438</v>
      </c>
      <c r="Q19" s="1" t="s">
        <v>5438</v>
      </c>
      <c r="R19" s="1" t="s">
        <v>5438</v>
      </c>
      <c r="S19" s="1">
        <v>0</v>
      </c>
    </row>
    <row r="20" spans="1:19" x14ac:dyDescent="0.35">
      <c r="A20" s="1" t="s">
        <v>68</v>
      </c>
      <c r="B20" s="1" t="s">
        <v>5112</v>
      </c>
      <c r="C20" s="1" t="s">
        <v>5412</v>
      </c>
      <c r="D20" s="1" t="s">
        <v>22</v>
      </c>
      <c r="E20" s="1"/>
      <c r="F20" s="1"/>
      <c r="G20" s="1" t="s">
        <v>5398</v>
      </c>
      <c r="H20" s="1" t="s">
        <v>5413</v>
      </c>
      <c r="I20" s="2" t="s">
        <v>5414</v>
      </c>
      <c r="J20" s="1" t="s">
        <v>139</v>
      </c>
      <c r="K20" s="1" t="b">
        <v>0</v>
      </c>
      <c r="L20" s="1" t="b">
        <v>1</v>
      </c>
      <c r="M20" s="1" t="b">
        <v>0</v>
      </c>
      <c r="N20" s="1">
        <v>7</v>
      </c>
      <c r="O20" s="1" t="s">
        <v>201</v>
      </c>
      <c r="P20" s="1" t="s">
        <v>5439</v>
      </c>
      <c r="Q20" s="1"/>
      <c r="R20" s="1"/>
      <c r="S20" s="1">
        <v>0</v>
      </c>
    </row>
    <row r="21" spans="1:19" x14ac:dyDescent="0.35">
      <c r="A21" s="1" t="s">
        <v>68</v>
      </c>
      <c r="B21" s="1" t="s">
        <v>5112</v>
      </c>
      <c r="C21" s="1" t="s">
        <v>5412</v>
      </c>
      <c r="D21" s="1" t="s">
        <v>22</v>
      </c>
      <c r="E21" s="1"/>
      <c r="F21" s="1"/>
      <c r="G21" s="1" t="s">
        <v>5398</v>
      </c>
      <c r="H21" s="1" t="s">
        <v>5413</v>
      </c>
      <c r="I21" s="2" t="s">
        <v>5414</v>
      </c>
      <c r="J21" s="1" t="s">
        <v>139</v>
      </c>
      <c r="K21" s="1" t="b">
        <v>0</v>
      </c>
      <c r="L21" s="1" t="b">
        <v>1</v>
      </c>
      <c r="M21" s="1" t="b">
        <v>0</v>
      </c>
      <c r="N21" s="1">
        <v>7</v>
      </c>
      <c r="O21" s="1" t="s">
        <v>5440</v>
      </c>
      <c r="P21" s="1"/>
      <c r="Q21" s="1"/>
      <c r="R21" s="1" t="s">
        <v>5403</v>
      </c>
      <c r="S21" s="1">
        <v>0</v>
      </c>
    </row>
    <row r="22" spans="1:19" x14ac:dyDescent="0.35">
      <c r="A22" s="1" t="s">
        <v>68</v>
      </c>
      <c r="B22" s="1" t="s">
        <v>5112</v>
      </c>
      <c r="C22" s="1" t="s">
        <v>5412</v>
      </c>
      <c r="D22" s="1" t="s">
        <v>22</v>
      </c>
      <c r="E22" s="1"/>
      <c r="F22" s="1"/>
      <c r="G22" s="1" t="s">
        <v>5398</v>
      </c>
      <c r="H22" s="1" t="s">
        <v>5413</v>
      </c>
      <c r="I22" s="2" t="s">
        <v>5414</v>
      </c>
      <c r="J22" s="1" t="s">
        <v>139</v>
      </c>
      <c r="K22" s="1" t="b">
        <v>0</v>
      </c>
      <c r="L22" s="1" t="b">
        <v>1</v>
      </c>
      <c r="M22" s="1" t="b">
        <v>0</v>
      </c>
      <c r="N22" s="1">
        <v>7</v>
      </c>
      <c r="O22" s="1" t="s">
        <v>5441</v>
      </c>
      <c r="P22" s="1"/>
      <c r="Q22" s="1" t="s">
        <v>5430</v>
      </c>
      <c r="R22" s="1" t="s">
        <v>5438</v>
      </c>
      <c r="S22" s="1">
        <v>0</v>
      </c>
    </row>
    <row r="23" spans="1:19" x14ac:dyDescent="0.35">
      <c r="A23" s="1" t="s">
        <v>68</v>
      </c>
      <c r="B23" s="1" t="s">
        <v>5112</v>
      </c>
      <c r="C23" s="1" t="s">
        <v>5412</v>
      </c>
      <c r="D23" s="1" t="s">
        <v>22</v>
      </c>
      <c r="E23" s="1"/>
      <c r="F23" s="1"/>
      <c r="G23" s="1" t="s">
        <v>5398</v>
      </c>
      <c r="H23" s="1" t="s">
        <v>5413</v>
      </c>
      <c r="I23" s="2" t="s">
        <v>5414</v>
      </c>
      <c r="J23" s="1" t="s">
        <v>139</v>
      </c>
      <c r="K23" s="1" t="b">
        <v>0</v>
      </c>
      <c r="L23" s="1" t="b">
        <v>1</v>
      </c>
      <c r="M23" s="1" t="b">
        <v>0</v>
      </c>
      <c r="N23" s="1">
        <v>7</v>
      </c>
      <c r="O23" s="1" t="s">
        <v>5442</v>
      </c>
      <c r="P23" s="1"/>
      <c r="Q23" s="1" t="s">
        <v>5402</v>
      </c>
      <c r="R23" s="1" t="s">
        <v>5403</v>
      </c>
      <c r="S23" s="1">
        <v>0</v>
      </c>
    </row>
    <row r="24" spans="1:19" x14ac:dyDescent="0.35">
      <c r="A24" s="1" t="s">
        <v>68</v>
      </c>
      <c r="B24" s="1" t="s">
        <v>5112</v>
      </c>
      <c r="C24" s="1" t="s">
        <v>5412</v>
      </c>
      <c r="D24" s="1" t="s">
        <v>22</v>
      </c>
      <c r="E24" s="1"/>
      <c r="F24" s="1"/>
      <c r="G24" s="1" t="s">
        <v>5398</v>
      </c>
      <c r="H24" s="1" t="s">
        <v>5413</v>
      </c>
      <c r="I24" s="2" t="s">
        <v>5414</v>
      </c>
      <c r="J24" s="1" t="s">
        <v>139</v>
      </c>
      <c r="K24" s="1" t="b">
        <v>0</v>
      </c>
      <c r="L24" s="1" t="b">
        <v>1</v>
      </c>
      <c r="M24" s="1" t="b">
        <v>0</v>
      </c>
      <c r="N24" s="1">
        <v>7</v>
      </c>
      <c r="O24" s="1" t="s">
        <v>5443</v>
      </c>
      <c r="P24" s="1"/>
      <c r="Q24" s="1"/>
      <c r="R24" s="1" t="s">
        <v>5444</v>
      </c>
      <c r="S24" s="1">
        <v>0</v>
      </c>
    </row>
    <row r="25" spans="1:19" x14ac:dyDescent="0.35">
      <c r="A25" s="1" t="s">
        <v>68</v>
      </c>
      <c r="B25" s="1" t="s">
        <v>5112</v>
      </c>
      <c r="C25" s="1" t="s">
        <v>5412</v>
      </c>
      <c r="D25" s="1" t="s">
        <v>22</v>
      </c>
      <c r="E25" s="1"/>
      <c r="F25" s="1"/>
      <c r="G25" s="1" t="s">
        <v>5398</v>
      </c>
      <c r="H25" s="1" t="s">
        <v>5413</v>
      </c>
      <c r="I25" s="2" t="s">
        <v>5414</v>
      </c>
      <c r="J25" s="1" t="s">
        <v>139</v>
      </c>
      <c r="K25" s="1" t="b">
        <v>0</v>
      </c>
      <c r="L25" s="1" t="b">
        <v>1</v>
      </c>
      <c r="M25" s="1" t="b">
        <v>0</v>
      </c>
      <c r="N25" s="1">
        <v>7</v>
      </c>
      <c r="O25" s="1" t="s">
        <v>5445</v>
      </c>
      <c r="P25" s="1" t="s">
        <v>5430</v>
      </c>
      <c r="Q25" s="1" t="s">
        <v>5430</v>
      </c>
      <c r="R25" s="1" t="s">
        <v>5430</v>
      </c>
      <c r="S25" s="1">
        <v>0</v>
      </c>
    </row>
    <row r="26" spans="1:19" x14ac:dyDescent="0.35">
      <c r="A26" s="1" t="s">
        <v>68</v>
      </c>
      <c r="B26" s="1" t="s">
        <v>5112</v>
      </c>
      <c r="C26" s="1" t="s">
        <v>5412</v>
      </c>
      <c r="D26" s="1" t="s">
        <v>22</v>
      </c>
      <c r="E26" s="1"/>
      <c r="F26" s="1"/>
      <c r="G26" s="1" t="s">
        <v>5398</v>
      </c>
      <c r="H26" s="1" t="s">
        <v>5413</v>
      </c>
      <c r="I26" s="2" t="s">
        <v>5414</v>
      </c>
      <c r="J26" s="1" t="s">
        <v>139</v>
      </c>
      <c r="K26" s="1" t="b">
        <v>0</v>
      </c>
      <c r="L26" s="1" t="b">
        <v>1</v>
      </c>
      <c r="M26" s="1" t="b">
        <v>0</v>
      </c>
      <c r="N26" s="1">
        <v>7</v>
      </c>
      <c r="O26" s="1" t="s">
        <v>5446</v>
      </c>
      <c r="P26" s="1" t="s">
        <v>5447</v>
      </c>
      <c r="Q26" s="1" t="s">
        <v>5402</v>
      </c>
      <c r="R26" s="1" t="s">
        <v>5403</v>
      </c>
      <c r="S26" s="1">
        <v>0</v>
      </c>
    </row>
    <row r="27" spans="1:19" x14ac:dyDescent="0.35">
      <c r="A27" s="1" t="s">
        <v>68</v>
      </c>
      <c r="B27" s="1" t="s">
        <v>5112</v>
      </c>
      <c r="C27" s="1" t="s">
        <v>5412</v>
      </c>
      <c r="D27" s="1" t="s">
        <v>22</v>
      </c>
      <c r="E27" s="1"/>
      <c r="F27" s="1"/>
      <c r="G27" s="1" t="s">
        <v>5398</v>
      </c>
      <c r="H27" s="1" t="s">
        <v>5413</v>
      </c>
      <c r="I27" s="2" t="s">
        <v>5414</v>
      </c>
      <c r="J27" s="1" t="s">
        <v>139</v>
      </c>
      <c r="K27" s="1" t="b">
        <v>0</v>
      </c>
      <c r="L27" s="1" t="b">
        <v>1</v>
      </c>
      <c r="M27" s="1" t="b">
        <v>0</v>
      </c>
      <c r="N27" s="1">
        <v>7</v>
      </c>
      <c r="O27" s="1" t="s">
        <v>5448</v>
      </c>
      <c r="P27" s="1"/>
      <c r="Q27" s="1"/>
      <c r="R27" s="1" t="s">
        <v>5403</v>
      </c>
      <c r="S27" s="1">
        <v>0</v>
      </c>
    </row>
    <row r="28" spans="1:19" x14ac:dyDescent="0.35">
      <c r="A28" s="1" t="s">
        <v>68</v>
      </c>
      <c r="B28" s="1" t="s">
        <v>5112</v>
      </c>
      <c r="C28" s="1" t="s">
        <v>5412</v>
      </c>
      <c r="D28" s="1" t="s">
        <v>22</v>
      </c>
      <c r="E28" s="1"/>
      <c r="F28" s="1"/>
      <c r="G28" s="1" t="s">
        <v>5398</v>
      </c>
      <c r="H28" s="1" t="s">
        <v>5413</v>
      </c>
      <c r="I28" s="2" t="s">
        <v>5414</v>
      </c>
      <c r="J28" s="1" t="s">
        <v>139</v>
      </c>
      <c r="K28" s="1" t="b">
        <v>0</v>
      </c>
      <c r="L28" s="1" t="b">
        <v>1</v>
      </c>
      <c r="M28" s="1" t="b">
        <v>0</v>
      </c>
      <c r="N28" s="1">
        <v>7</v>
      </c>
      <c r="O28" s="1" t="s">
        <v>5406</v>
      </c>
      <c r="P28" s="1"/>
      <c r="Q28" s="1"/>
      <c r="R28" s="1" t="s">
        <v>5403</v>
      </c>
      <c r="S28" s="1">
        <v>0</v>
      </c>
    </row>
    <row r="29" spans="1:19" x14ac:dyDescent="0.35">
      <c r="A29" s="1" t="s">
        <v>68</v>
      </c>
      <c r="B29" s="1" t="s">
        <v>5112</v>
      </c>
      <c r="C29" s="1" t="s">
        <v>5412</v>
      </c>
      <c r="D29" s="1" t="s">
        <v>22</v>
      </c>
      <c r="E29" s="1"/>
      <c r="F29" s="1"/>
      <c r="G29" s="1" t="s">
        <v>5398</v>
      </c>
      <c r="H29" s="1" t="s">
        <v>5413</v>
      </c>
      <c r="I29" s="2" t="s">
        <v>5414</v>
      </c>
      <c r="J29" s="1" t="s">
        <v>139</v>
      </c>
      <c r="K29" s="1" t="b">
        <v>0</v>
      </c>
      <c r="L29" s="1" t="b">
        <v>1</v>
      </c>
      <c r="M29" s="1" t="b">
        <v>0</v>
      </c>
      <c r="N29" s="1">
        <v>7</v>
      </c>
      <c r="O29" s="1" t="s">
        <v>5449</v>
      </c>
      <c r="P29" s="1" t="s">
        <v>5401</v>
      </c>
      <c r="Q29" s="1" t="s">
        <v>5450</v>
      </c>
      <c r="R29" s="1" t="s">
        <v>5403</v>
      </c>
      <c r="S29" s="1">
        <v>0</v>
      </c>
    </row>
    <row r="30" spans="1:19" x14ac:dyDescent="0.35">
      <c r="A30" s="1" t="s">
        <v>68</v>
      </c>
      <c r="B30" s="1" t="s">
        <v>5112</v>
      </c>
      <c r="C30" s="1" t="s">
        <v>5412</v>
      </c>
      <c r="D30" s="1" t="s">
        <v>22</v>
      </c>
      <c r="E30" s="1"/>
      <c r="F30" s="1"/>
      <c r="G30" s="1" t="s">
        <v>5398</v>
      </c>
      <c r="H30" s="1" t="s">
        <v>5413</v>
      </c>
      <c r="I30" s="2" t="s">
        <v>5414</v>
      </c>
      <c r="J30" s="1" t="s">
        <v>139</v>
      </c>
      <c r="K30" s="1" t="b">
        <v>0</v>
      </c>
      <c r="L30" s="1" t="b">
        <v>1</v>
      </c>
      <c r="M30" s="1" t="b">
        <v>0</v>
      </c>
      <c r="N30" s="1">
        <v>7</v>
      </c>
      <c r="O30" s="1" t="s">
        <v>5451</v>
      </c>
      <c r="P30" s="1" t="s">
        <v>5401</v>
      </c>
      <c r="Q30" s="1" t="s">
        <v>5450</v>
      </c>
      <c r="R30" s="1" t="s">
        <v>5403</v>
      </c>
      <c r="S30" s="1">
        <v>0</v>
      </c>
    </row>
    <row r="31" spans="1:19" x14ac:dyDescent="0.35">
      <c r="A31" s="1" t="s">
        <v>68</v>
      </c>
      <c r="B31" s="1" t="s">
        <v>5112</v>
      </c>
      <c r="C31" s="1" t="s">
        <v>5412</v>
      </c>
      <c r="D31" s="1" t="s">
        <v>22</v>
      </c>
      <c r="E31" s="1"/>
      <c r="F31" s="1"/>
      <c r="G31" s="1" t="s">
        <v>5398</v>
      </c>
      <c r="H31" s="1" t="s">
        <v>5413</v>
      </c>
      <c r="I31" s="2" t="s">
        <v>5414</v>
      </c>
      <c r="J31" s="1" t="s">
        <v>139</v>
      </c>
      <c r="K31" s="1" t="b">
        <v>0</v>
      </c>
      <c r="L31" s="1" t="b">
        <v>1</v>
      </c>
      <c r="M31" s="1" t="b">
        <v>0</v>
      </c>
      <c r="N31" s="1">
        <v>7</v>
      </c>
      <c r="O31" s="1" t="s">
        <v>5452</v>
      </c>
      <c r="P31" s="1"/>
      <c r="Q31" s="1"/>
      <c r="R31" s="1" t="s">
        <v>5444</v>
      </c>
      <c r="S31" s="1">
        <v>0</v>
      </c>
    </row>
    <row r="32" spans="1:19" x14ac:dyDescent="0.35">
      <c r="A32" s="1" t="s">
        <v>68</v>
      </c>
      <c r="B32" s="1" t="s">
        <v>5112</v>
      </c>
      <c r="C32" s="1" t="s">
        <v>5412</v>
      </c>
      <c r="D32" s="1" t="s">
        <v>22</v>
      </c>
      <c r="E32" s="1"/>
      <c r="F32" s="1"/>
      <c r="G32" s="1" t="s">
        <v>5398</v>
      </c>
      <c r="H32" s="1" t="s">
        <v>5413</v>
      </c>
      <c r="I32" s="2" t="s">
        <v>5414</v>
      </c>
      <c r="J32" s="1" t="s">
        <v>139</v>
      </c>
      <c r="K32" s="1" t="b">
        <v>0</v>
      </c>
      <c r="L32" s="1" t="b">
        <v>1</v>
      </c>
      <c r="M32" s="1" t="b">
        <v>0</v>
      </c>
      <c r="N32" s="1">
        <v>7</v>
      </c>
      <c r="O32" s="1" t="s">
        <v>5453</v>
      </c>
      <c r="P32" s="1"/>
      <c r="Q32" s="1"/>
      <c r="R32" s="1" t="s">
        <v>5447</v>
      </c>
      <c r="S32" s="1">
        <v>0</v>
      </c>
    </row>
    <row r="33" spans="1:19" x14ac:dyDescent="0.35">
      <c r="A33" s="1" t="s">
        <v>68</v>
      </c>
      <c r="B33" s="1" t="s">
        <v>5112</v>
      </c>
      <c r="C33" s="1" t="s">
        <v>5412</v>
      </c>
      <c r="D33" s="1" t="s">
        <v>22</v>
      </c>
      <c r="E33" s="1"/>
      <c r="F33" s="1"/>
      <c r="G33" s="1" t="s">
        <v>5398</v>
      </c>
      <c r="H33" s="1" t="s">
        <v>5413</v>
      </c>
      <c r="I33" s="2" t="s">
        <v>5414</v>
      </c>
      <c r="J33" s="1" t="s">
        <v>139</v>
      </c>
      <c r="K33" s="1" t="b">
        <v>0</v>
      </c>
      <c r="L33" s="1" t="b">
        <v>1</v>
      </c>
      <c r="M33" s="1" t="b">
        <v>0</v>
      </c>
      <c r="N33" s="1">
        <v>7</v>
      </c>
      <c r="O33" s="1" t="s">
        <v>5454</v>
      </c>
      <c r="P33" s="1"/>
      <c r="Q33" s="1"/>
      <c r="R33" s="1" t="s">
        <v>5438</v>
      </c>
      <c r="S33" s="1">
        <v>0</v>
      </c>
    </row>
    <row r="34" spans="1:19" x14ac:dyDescent="0.35">
      <c r="A34" s="1" t="s">
        <v>68</v>
      </c>
      <c r="B34" s="1" t="s">
        <v>5112</v>
      </c>
      <c r="C34" s="1" t="s">
        <v>5412</v>
      </c>
      <c r="D34" s="1" t="s">
        <v>22</v>
      </c>
      <c r="E34" s="1"/>
      <c r="F34" s="1"/>
      <c r="G34" s="1" t="s">
        <v>5398</v>
      </c>
      <c r="H34" s="1" t="s">
        <v>5413</v>
      </c>
      <c r="I34" s="2" t="s">
        <v>5414</v>
      </c>
      <c r="J34" s="1" t="s">
        <v>139</v>
      </c>
      <c r="K34" s="1" t="b">
        <v>0</v>
      </c>
      <c r="L34" s="1" t="b">
        <v>1</v>
      </c>
      <c r="M34" s="1" t="b">
        <v>0</v>
      </c>
      <c r="N34" s="1">
        <v>7</v>
      </c>
      <c r="O34" s="1" t="s">
        <v>5455</v>
      </c>
      <c r="P34" s="1" t="s">
        <v>5408</v>
      </c>
      <c r="Q34" s="1" t="s">
        <v>5409</v>
      </c>
      <c r="R34" s="1" t="s">
        <v>5456</v>
      </c>
      <c r="S34" s="1">
        <v>0</v>
      </c>
    </row>
    <row r="35" spans="1:19" x14ac:dyDescent="0.35">
      <c r="A35" s="1" t="s">
        <v>68</v>
      </c>
      <c r="B35" s="1" t="s">
        <v>5112</v>
      </c>
      <c r="C35" s="1" t="s">
        <v>5412</v>
      </c>
      <c r="D35" s="1" t="s">
        <v>22</v>
      </c>
      <c r="E35" s="1"/>
      <c r="F35" s="1"/>
      <c r="G35" s="1" t="s">
        <v>5398</v>
      </c>
      <c r="H35" s="1" t="s">
        <v>5413</v>
      </c>
      <c r="I35" s="2" t="s">
        <v>5414</v>
      </c>
      <c r="J35" s="1" t="s">
        <v>139</v>
      </c>
      <c r="K35" s="1" t="b">
        <v>0</v>
      </c>
      <c r="L35" s="1" t="b">
        <v>1</v>
      </c>
      <c r="M35" s="1" t="b">
        <v>0</v>
      </c>
      <c r="N35" s="1">
        <v>7</v>
      </c>
      <c r="O35" s="1" t="s">
        <v>5411</v>
      </c>
      <c r="P35" s="1" t="s">
        <v>5401</v>
      </c>
      <c r="Q35" s="1" t="s">
        <v>5402</v>
      </c>
      <c r="R35" s="1" t="s">
        <v>5403</v>
      </c>
      <c r="S35" s="1">
        <v>0</v>
      </c>
    </row>
    <row r="36" spans="1:19" x14ac:dyDescent="0.35">
      <c r="A36" s="1" t="s">
        <v>68</v>
      </c>
      <c r="B36" s="1" t="s">
        <v>5112</v>
      </c>
      <c r="C36" s="1" t="s">
        <v>5412</v>
      </c>
      <c r="D36" s="1" t="s">
        <v>22</v>
      </c>
      <c r="E36" s="1"/>
      <c r="F36" s="1"/>
      <c r="G36" s="1" t="s">
        <v>5398</v>
      </c>
      <c r="H36" s="1" t="s">
        <v>5413</v>
      </c>
      <c r="I36" s="2" t="s">
        <v>5414</v>
      </c>
      <c r="J36" s="1" t="s">
        <v>139</v>
      </c>
      <c r="K36" s="1" t="b">
        <v>0</v>
      </c>
      <c r="L36" s="1" t="b">
        <v>1</v>
      </c>
      <c r="M36" s="1" t="b">
        <v>0</v>
      </c>
      <c r="N36" s="1">
        <v>7</v>
      </c>
      <c r="O36" s="1" t="s">
        <v>5457</v>
      </c>
      <c r="P36" s="1"/>
      <c r="Q36" s="1"/>
      <c r="R36" s="1" t="s">
        <v>5438</v>
      </c>
      <c r="S36" s="1">
        <v>0</v>
      </c>
    </row>
    <row r="37" spans="1:19" x14ac:dyDescent="0.35">
      <c r="A37" s="1" t="s">
        <v>68</v>
      </c>
      <c r="B37" s="1" t="s">
        <v>5112</v>
      </c>
      <c r="C37" s="1" t="s">
        <v>5412</v>
      </c>
      <c r="D37" s="1" t="s">
        <v>22</v>
      </c>
      <c r="E37" s="1"/>
      <c r="F37" s="1"/>
      <c r="G37" s="1" t="s">
        <v>5398</v>
      </c>
      <c r="H37" s="1" t="s">
        <v>5413</v>
      </c>
      <c r="I37" s="2" t="s">
        <v>5414</v>
      </c>
      <c r="J37" s="1" t="s">
        <v>139</v>
      </c>
      <c r="K37" s="1" t="b">
        <v>0</v>
      </c>
      <c r="L37" s="1" t="b">
        <v>1</v>
      </c>
      <c r="M37" s="1" t="b">
        <v>0</v>
      </c>
      <c r="N37" s="1">
        <v>7</v>
      </c>
      <c r="O37" s="1" t="s">
        <v>5410</v>
      </c>
      <c r="P37" s="1" t="s">
        <v>5401</v>
      </c>
      <c r="Q37" s="1" t="s">
        <v>5402</v>
      </c>
      <c r="R37" s="1" t="s">
        <v>5403</v>
      </c>
      <c r="S37" s="1">
        <v>0</v>
      </c>
    </row>
    <row r="38" spans="1:19" x14ac:dyDescent="0.35">
      <c r="A38" s="1" t="s">
        <v>68</v>
      </c>
      <c r="B38" s="1" t="s">
        <v>5112</v>
      </c>
      <c r="C38" s="1" t="s">
        <v>5412</v>
      </c>
      <c r="D38" s="1" t="s">
        <v>22</v>
      </c>
      <c r="E38" s="1"/>
      <c r="F38" s="1"/>
      <c r="G38" s="1" t="s">
        <v>5398</v>
      </c>
      <c r="H38" s="1" t="s">
        <v>5413</v>
      </c>
      <c r="I38" s="2" t="s">
        <v>5414</v>
      </c>
      <c r="J38" s="1" t="s">
        <v>139</v>
      </c>
      <c r="K38" s="1" t="b">
        <v>0</v>
      </c>
      <c r="L38" s="1" t="b">
        <v>1</v>
      </c>
      <c r="M38" s="1" t="b">
        <v>0</v>
      </c>
      <c r="N38" s="1">
        <v>7</v>
      </c>
      <c r="O38" s="1" t="s">
        <v>5410</v>
      </c>
      <c r="P38" s="1" t="s">
        <v>5401</v>
      </c>
      <c r="Q38" s="1" t="s">
        <v>5402</v>
      </c>
      <c r="R38" s="1" t="s">
        <v>5403</v>
      </c>
      <c r="S38" s="1">
        <v>0</v>
      </c>
    </row>
    <row r="39" spans="1:19" x14ac:dyDescent="0.35">
      <c r="A39" s="1" t="s">
        <v>68</v>
      </c>
      <c r="B39" s="1" t="s">
        <v>5112</v>
      </c>
      <c r="C39" s="1" t="s">
        <v>5412</v>
      </c>
      <c r="D39" s="1" t="s">
        <v>22</v>
      </c>
      <c r="E39" s="1"/>
      <c r="F39" s="1"/>
      <c r="G39" s="1" t="s">
        <v>5398</v>
      </c>
      <c r="H39" s="1" t="s">
        <v>5413</v>
      </c>
      <c r="I39" s="2" t="s">
        <v>5414</v>
      </c>
      <c r="J39" s="1" t="s">
        <v>139</v>
      </c>
      <c r="K39" s="1" t="b">
        <v>0</v>
      </c>
      <c r="L39" s="1" t="b">
        <v>1</v>
      </c>
      <c r="M39" s="1" t="b">
        <v>0</v>
      </c>
      <c r="N39" s="1">
        <v>7</v>
      </c>
      <c r="O39" s="1" t="s">
        <v>5458</v>
      </c>
      <c r="P39" s="1" t="s">
        <v>5401</v>
      </c>
      <c r="Q39" s="1" t="s">
        <v>5402</v>
      </c>
      <c r="R39" s="1" t="s">
        <v>5403</v>
      </c>
      <c r="S39" s="1">
        <v>0</v>
      </c>
    </row>
    <row r="40" spans="1:19" x14ac:dyDescent="0.35">
      <c r="A40" s="1" t="s">
        <v>68</v>
      </c>
      <c r="B40" s="1" t="s">
        <v>5112</v>
      </c>
      <c r="C40" s="1" t="s">
        <v>5412</v>
      </c>
      <c r="D40" s="1" t="s">
        <v>22</v>
      </c>
      <c r="E40" s="1"/>
      <c r="F40" s="1"/>
      <c r="G40" s="1" t="s">
        <v>5398</v>
      </c>
      <c r="H40" s="1" t="s">
        <v>5413</v>
      </c>
      <c r="I40" s="2" t="s">
        <v>5414</v>
      </c>
      <c r="J40" s="1" t="s">
        <v>139</v>
      </c>
      <c r="K40" s="1" t="b">
        <v>0</v>
      </c>
      <c r="L40" s="1" t="b">
        <v>1</v>
      </c>
      <c r="M40" s="1" t="b">
        <v>0</v>
      </c>
      <c r="N40" s="1">
        <v>7</v>
      </c>
      <c r="O40" s="1" t="s">
        <v>5459</v>
      </c>
      <c r="P40" s="1" t="s">
        <v>5460</v>
      </c>
      <c r="Q40" s="1" t="s">
        <v>5460</v>
      </c>
      <c r="R40" s="1" t="s">
        <v>5438</v>
      </c>
      <c r="S40" s="1">
        <v>0</v>
      </c>
    </row>
    <row r="41" spans="1:19" x14ac:dyDescent="0.35">
      <c r="A41" s="1" t="s">
        <v>68</v>
      </c>
      <c r="B41" s="1" t="s">
        <v>5112</v>
      </c>
      <c r="C41" s="1" t="s">
        <v>5412</v>
      </c>
      <c r="D41" s="1" t="s">
        <v>22</v>
      </c>
      <c r="E41" s="1"/>
      <c r="F41" s="1"/>
      <c r="G41" s="1" t="s">
        <v>5398</v>
      </c>
      <c r="H41" s="1" t="s">
        <v>5413</v>
      </c>
      <c r="I41" s="2" t="s">
        <v>5414</v>
      </c>
      <c r="J41" s="1" t="s">
        <v>139</v>
      </c>
      <c r="K41" s="1" t="b">
        <v>0</v>
      </c>
      <c r="L41" s="1" t="b">
        <v>1</v>
      </c>
      <c r="M41" s="1" t="b">
        <v>0</v>
      </c>
      <c r="N41" s="1">
        <v>7</v>
      </c>
      <c r="O41" s="1" t="s">
        <v>5461</v>
      </c>
      <c r="P41" s="1" t="s">
        <v>5460</v>
      </c>
      <c r="Q41" s="1" t="s">
        <v>5460</v>
      </c>
      <c r="R41" s="1" t="s">
        <v>5438</v>
      </c>
      <c r="S41" s="1">
        <v>0</v>
      </c>
    </row>
    <row r="42" spans="1:19" x14ac:dyDescent="0.35">
      <c r="A42" s="1" t="s">
        <v>68</v>
      </c>
      <c r="B42" s="1" t="s">
        <v>5112</v>
      </c>
      <c r="C42" s="1" t="s">
        <v>5412</v>
      </c>
      <c r="D42" s="1" t="s">
        <v>22</v>
      </c>
      <c r="E42" s="1"/>
      <c r="F42" s="1"/>
      <c r="G42" s="1" t="s">
        <v>5398</v>
      </c>
      <c r="H42" s="1" t="s">
        <v>5413</v>
      </c>
      <c r="I42" s="2" t="s">
        <v>5414</v>
      </c>
      <c r="J42" s="1" t="s">
        <v>139</v>
      </c>
      <c r="K42" s="1" t="b">
        <v>0</v>
      </c>
      <c r="L42" s="1" t="b">
        <v>1</v>
      </c>
      <c r="M42" s="1" t="b">
        <v>0</v>
      </c>
      <c r="N42" s="1">
        <v>7</v>
      </c>
      <c r="O42" s="1" t="s">
        <v>5462</v>
      </c>
      <c r="P42" s="1" t="s">
        <v>5460</v>
      </c>
      <c r="Q42" s="1" t="s">
        <v>5463</v>
      </c>
      <c r="R42" s="1" t="s">
        <v>5438</v>
      </c>
      <c r="S42" s="1">
        <v>0</v>
      </c>
    </row>
    <row r="43" spans="1:19" x14ac:dyDescent="0.35">
      <c r="A43" s="1" t="s">
        <v>68</v>
      </c>
      <c r="B43" s="1" t="s">
        <v>5112</v>
      </c>
      <c r="C43" s="1" t="s">
        <v>5412</v>
      </c>
      <c r="D43" s="1" t="s">
        <v>22</v>
      </c>
      <c r="E43" s="1"/>
      <c r="F43" s="1"/>
      <c r="G43" s="1" t="s">
        <v>5398</v>
      </c>
      <c r="H43" s="1" t="s">
        <v>5413</v>
      </c>
      <c r="I43" s="2" t="s">
        <v>5414</v>
      </c>
      <c r="J43" s="1" t="s">
        <v>139</v>
      </c>
      <c r="K43" s="1" t="b">
        <v>0</v>
      </c>
      <c r="L43" s="1" t="b">
        <v>1</v>
      </c>
      <c r="M43" s="1" t="b">
        <v>0</v>
      </c>
      <c r="N43" s="1">
        <v>7</v>
      </c>
      <c r="O43" s="1" t="s">
        <v>5464</v>
      </c>
      <c r="P43" s="1" t="s">
        <v>5436</v>
      </c>
      <c r="Q43" s="1" t="s">
        <v>5436</v>
      </c>
      <c r="R43" s="1" t="s">
        <v>5465</v>
      </c>
      <c r="S43" s="1">
        <v>0</v>
      </c>
    </row>
    <row r="44" spans="1:19" x14ac:dyDescent="0.35">
      <c r="A44" s="1" t="s">
        <v>19</v>
      </c>
      <c r="B44" s="1" t="s">
        <v>4991</v>
      </c>
      <c r="C44" s="1" t="s">
        <v>5466</v>
      </c>
      <c r="D44" s="1" t="s">
        <v>22</v>
      </c>
      <c r="E44" s="1"/>
      <c r="F44" s="1"/>
      <c r="G44" s="1" t="s">
        <v>5398</v>
      </c>
      <c r="H44" s="1" t="s">
        <v>5413</v>
      </c>
      <c r="I44" s="2" t="s">
        <v>5467</v>
      </c>
      <c r="J44" s="1" t="s">
        <v>139</v>
      </c>
      <c r="K44" s="1" t="b">
        <v>0</v>
      </c>
      <c r="L44" s="1" t="b">
        <v>1</v>
      </c>
      <c r="M44" s="1" t="b">
        <v>0</v>
      </c>
      <c r="N44" s="1">
        <v>7</v>
      </c>
      <c r="O44" s="1" t="s">
        <v>5468</v>
      </c>
      <c r="P44" s="1" t="s">
        <v>5419</v>
      </c>
      <c r="Q44" s="1" t="s">
        <v>5420</v>
      </c>
      <c r="R44" s="1" t="s">
        <v>5421</v>
      </c>
      <c r="S44" s="1">
        <v>1</v>
      </c>
    </row>
    <row r="45" spans="1:19" x14ac:dyDescent="0.35">
      <c r="A45" s="1" t="s">
        <v>19</v>
      </c>
      <c r="B45" s="1" t="s">
        <v>4991</v>
      </c>
      <c r="C45" s="1" t="s">
        <v>5466</v>
      </c>
      <c r="D45" s="1" t="s">
        <v>22</v>
      </c>
      <c r="E45" s="1"/>
      <c r="F45" s="1"/>
      <c r="G45" s="1" t="s">
        <v>5398</v>
      </c>
      <c r="H45" s="1" t="s">
        <v>5413</v>
      </c>
      <c r="I45" s="2" t="s">
        <v>5467</v>
      </c>
      <c r="J45" s="1" t="s">
        <v>139</v>
      </c>
      <c r="K45" s="1" t="b">
        <v>0</v>
      </c>
      <c r="L45" s="1" t="b">
        <v>1</v>
      </c>
      <c r="M45" s="1" t="b">
        <v>0</v>
      </c>
      <c r="N45" s="1">
        <v>7</v>
      </c>
      <c r="O45" s="1" t="s">
        <v>5422</v>
      </c>
      <c r="P45" s="1" t="s">
        <v>5426</v>
      </c>
      <c r="Q45" s="1"/>
      <c r="R45" s="1" t="s">
        <v>5469</v>
      </c>
      <c r="S45" s="1">
        <v>0</v>
      </c>
    </row>
    <row r="46" spans="1:19" x14ac:dyDescent="0.35">
      <c r="A46" s="1" t="s">
        <v>19</v>
      </c>
      <c r="B46" s="1" t="s">
        <v>4991</v>
      </c>
      <c r="C46" s="1" t="s">
        <v>5466</v>
      </c>
      <c r="D46" s="1" t="s">
        <v>22</v>
      </c>
      <c r="E46" s="1"/>
      <c r="F46" s="1"/>
      <c r="G46" s="1" t="s">
        <v>5398</v>
      </c>
      <c r="H46" s="1" t="s">
        <v>5413</v>
      </c>
      <c r="I46" s="2" t="s">
        <v>5467</v>
      </c>
      <c r="J46" s="1" t="s">
        <v>139</v>
      </c>
      <c r="K46" s="1" t="b">
        <v>0</v>
      </c>
      <c r="L46" s="1" t="b">
        <v>1</v>
      </c>
      <c r="M46" s="1" t="b">
        <v>0</v>
      </c>
      <c r="N46" s="1">
        <v>7</v>
      </c>
      <c r="O46" s="1" t="s">
        <v>5428</v>
      </c>
      <c r="P46" s="1" t="s">
        <v>5470</v>
      </c>
      <c r="Q46" s="1"/>
      <c r="R46" s="1" t="s">
        <v>5427</v>
      </c>
      <c r="S46" s="1">
        <v>0</v>
      </c>
    </row>
    <row r="47" spans="1:19" x14ac:dyDescent="0.35">
      <c r="A47" s="1" t="s">
        <v>19</v>
      </c>
      <c r="B47" s="1" t="s">
        <v>4991</v>
      </c>
      <c r="C47" s="1" t="s">
        <v>5466</v>
      </c>
      <c r="D47" s="1" t="s">
        <v>22</v>
      </c>
      <c r="E47" s="1"/>
      <c r="F47" s="1"/>
      <c r="G47" s="1" t="s">
        <v>5398</v>
      </c>
      <c r="H47" s="1" t="s">
        <v>5413</v>
      </c>
      <c r="I47" s="2" t="s">
        <v>5467</v>
      </c>
      <c r="J47" s="1" t="s">
        <v>139</v>
      </c>
      <c r="K47" s="1" t="b">
        <v>0</v>
      </c>
      <c r="L47" s="1" t="b">
        <v>1</v>
      </c>
      <c r="M47" s="1" t="b">
        <v>0</v>
      </c>
      <c r="N47" s="1">
        <v>7</v>
      </c>
      <c r="O47" s="1" t="s">
        <v>207</v>
      </c>
      <c r="P47" s="1"/>
      <c r="Q47" s="1" t="s">
        <v>5430</v>
      </c>
      <c r="R47" s="1" t="s">
        <v>5430</v>
      </c>
      <c r="S47" s="1">
        <v>0</v>
      </c>
    </row>
    <row r="48" spans="1:19" x14ac:dyDescent="0.35">
      <c r="A48" s="1" t="s">
        <v>19</v>
      </c>
      <c r="B48" s="1" t="s">
        <v>4991</v>
      </c>
      <c r="C48" s="1" t="s">
        <v>5466</v>
      </c>
      <c r="D48" s="1" t="s">
        <v>22</v>
      </c>
      <c r="E48" s="1"/>
      <c r="F48" s="1"/>
      <c r="G48" s="1" t="s">
        <v>5398</v>
      </c>
      <c r="H48" s="1" t="s">
        <v>5413</v>
      </c>
      <c r="I48" s="2" t="s">
        <v>5467</v>
      </c>
      <c r="J48" s="1" t="s">
        <v>139</v>
      </c>
      <c r="K48" s="1" t="b">
        <v>0</v>
      </c>
      <c r="L48" s="1" t="b">
        <v>1</v>
      </c>
      <c r="M48" s="1" t="b">
        <v>0</v>
      </c>
      <c r="N48" s="1">
        <v>7</v>
      </c>
      <c r="O48" s="1" t="s">
        <v>5406</v>
      </c>
      <c r="P48" s="1"/>
      <c r="Q48" s="1"/>
      <c r="R48" s="1" t="s">
        <v>5403</v>
      </c>
      <c r="S48" s="1">
        <v>0</v>
      </c>
    </row>
    <row r="49" spans="1:19" x14ac:dyDescent="0.35">
      <c r="A49" s="1" t="s">
        <v>19</v>
      </c>
      <c r="B49" s="1" t="s">
        <v>4991</v>
      </c>
      <c r="C49" s="1" t="s">
        <v>5466</v>
      </c>
      <c r="D49" s="1" t="s">
        <v>22</v>
      </c>
      <c r="E49" s="1"/>
      <c r="F49" s="1"/>
      <c r="G49" s="1" t="s">
        <v>5398</v>
      </c>
      <c r="H49" s="1" t="s">
        <v>5413</v>
      </c>
      <c r="I49" s="2" t="s">
        <v>5467</v>
      </c>
      <c r="J49" s="1" t="s">
        <v>139</v>
      </c>
      <c r="K49" s="1" t="b">
        <v>0</v>
      </c>
      <c r="L49" s="1" t="b">
        <v>1</v>
      </c>
      <c r="M49" s="1" t="b">
        <v>0</v>
      </c>
      <c r="N49" s="1">
        <v>7</v>
      </c>
      <c r="O49" s="1" t="s">
        <v>5431</v>
      </c>
      <c r="P49" s="1"/>
      <c r="Q49" s="1" t="s">
        <v>5471</v>
      </c>
      <c r="R49" s="1" t="s">
        <v>5433</v>
      </c>
      <c r="S49" s="1">
        <v>0</v>
      </c>
    </row>
    <row r="50" spans="1:19" x14ac:dyDescent="0.35">
      <c r="A50" s="1" t="s">
        <v>19</v>
      </c>
      <c r="B50" s="1" t="s">
        <v>4991</v>
      </c>
      <c r="C50" s="1" t="s">
        <v>5466</v>
      </c>
      <c r="D50" s="1" t="s">
        <v>22</v>
      </c>
      <c r="E50" s="1"/>
      <c r="F50" s="1"/>
      <c r="G50" s="1" t="s">
        <v>5398</v>
      </c>
      <c r="H50" s="1" t="s">
        <v>5413</v>
      </c>
      <c r="I50" s="2" t="s">
        <v>5467</v>
      </c>
      <c r="J50" s="1" t="s">
        <v>139</v>
      </c>
      <c r="K50" s="1" t="b">
        <v>0</v>
      </c>
      <c r="L50" s="1" t="b">
        <v>1</v>
      </c>
      <c r="M50" s="1" t="b">
        <v>0</v>
      </c>
      <c r="N50" s="1">
        <v>7</v>
      </c>
      <c r="O50" s="1" t="s">
        <v>5472</v>
      </c>
      <c r="P50" s="1"/>
      <c r="Q50" s="1" t="s">
        <v>5471</v>
      </c>
      <c r="R50" s="1" t="s">
        <v>5433</v>
      </c>
      <c r="S50" s="1">
        <v>0</v>
      </c>
    </row>
    <row r="51" spans="1:19" x14ac:dyDescent="0.35">
      <c r="A51" s="1" t="s">
        <v>19</v>
      </c>
      <c r="B51" s="1" t="s">
        <v>4991</v>
      </c>
      <c r="C51" s="1" t="s">
        <v>5466</v>
      </c>
      <c r="D51" s="1" t="s">
        <v>22</v>
      </c>
      <c r="E51" s="1"/>
      <c r="F51" s="1"/>
      <c r="G51" s="1" t="s">
        <v>5398</v>
      </c>
      <c r="H51" s="1" t="s">
        <v>5413</v>
      </c>
      <c r="I51" s="2" t="s">
        <v>5467</v>
      </c>
      <c r="J51" s="1" t="s">
        <v>139</v>
      </c>
      <c r="K51" s="1" t="b">
        <v>0</v>
      </c>
      <c r="L51" s="1" t="b">
        <v>1</v>
      </c>
      <c r="M51" s="1" t="b">
        <v>0</v>
      </c>
      <c r="N51" s="1">
        <v>7</v>
      </c>
      <c r="O51" s="1" t="s">
        <v>5473</v>
      </c>
      <c r="P51" s="1"/>
      <c r="Q51" s="1"/>
      <c r="R51" s="1" t="s">
        <v>5447</v>
      </c>
      <c r="S51" s="1">
        <v>0</v>
      </c>
    </row>
    <row r="52" spans="1:19" x14ac:dyDescent="0.35">
      <c r="A52" s="1" t="s">
        <v>19</v>
      </c>
      <c r="B52" s="1" t="s">
        <v>4991</v>
      </c>
      <c r="C52" s="1" t="s">
        <v>5466</v>
      </c>
      <c r="D52" s="1" t="s">
        <v>22</v>
      </c>
      <c r="E52" s="1"/>
      <c r="F52" s="1"/>
      <c r="G52" s="1" t="s">
        <v>5398</v>
      </c>
      <c r="H52" s="1" t="s">
        <v>5413</v>
      </c>
      <c r="I52" s="2" t="s">
        <v>5467</v>
      </c>
      <c r="J52" s="1" t="s">
        <v>139</v>
      </c>
      <c r="K52" s="1" t="b">
        <v>0</v>
      </c>
      <c r="L52" s="1" t="b">
        <v>1</v>
      </c>
      <c r="M52" s="1" t="b">
        <v>0</v>
      </c>
      <c r="N52" s="1">
        <v>7</v>
      </c>
      <c r="O52" s="1" t="s">
        <v>5474</v>
      </c>
      <c r="P52" s="1"/>
      <c r="Q52" s="1"/>
      <c r="R52" s="1" t="s">
        <v>5438</v>
      </c>
      <c r="S52" s="1">
        <v>0</v>
      </c>
    </row>
    <row r="53" spans="1:19" x14ac:dyDescent="0.35">
      <c r="A53" s="1" t="s">
        <v>19</v>
      </c>
      <c r="B53" s="1" t="s">
        <v>4991</v>
      </c>
      <c r="C53" s="1" t="s">
        <v>5466</v>
      </c>
      <c r="D53" s="1" t="s">
        <v>22</v>
      </c>
      <c r="E53" s="1"/>
      <c r="F53" s="1"/>
      <c r="G53" s="1" t="s">
        <v>5398</v>
      </c>
      <c r="H53" s="1" t="s">
        <v>5413</v>
      </c>
      <c r="I53" s="2" t="s">
        <v>5467</v>
      </c>
      <c r="J53" s="1" t="s">
        <v>139</v>
      </c>
      <c r="K53" s="1" t="b">
        <v>0</v>
      </c>
      <c r="L53" s="1" t="b">
        <v>1</v>
      </c>
      <c r="M53" s="1" t="b">
        <v>0</v>
      </c>
      <c r="N53" s="1">
        <v>7</v>
      </c>
      <c r="O53" s="1" t="s">
        <v>5475</v>
      </c>
      <c r="P53" s="1"/>
      <c r="Q53" s="1"/>
      <c r="R53" s="1" t="s">
        <v>5447</v>
      </c>
      <c r="S53" s="1">
        <v>0</v>
      </c>
    </row>
    <row r="54" spans="1:19" x14ac:dyDescent="0.35">
      <c r="A54" s="1" t="s">
        <v>19</v>
      </c>
      <c r="B54" s="1" t="s">
        <v>4991</v>
      </c>
      <c r="C54" s="1" t="s">
        <v>5466</v>
      </c>
      <c r="D54" s="1" t="s">
        <v>22</v>
      </c>
      <c r="E54" s="1"/>
      <c r="F54" s="1"/>
      <c r="G54" s="1" t="s">
        <v>5398</v>
      </c>
      <c r="H54" s="1" t="s">
        <v>5413</v>
      </c>
      <c r="I54" s="2" t="s">
        <v>5467</v>
      </c>
      <c r="J54" s="1" t="s">
        <v>139</v>
      </c>
      <c r="K54" s="1" t="b">
        <v>0</v>
      </c>
      <c r="L54" s="1" t="b">
        <v>1</v>
      </c>
      <c r="M54" s="1" t="b">
        <v>0</v>
      </c>
      <c r="N54" s="1">
        <v>7</v>
      </c>
      <c r="O54" s="1" t="s">
        <v>5434</v>
      </c>
      <c r="P54" s="1"/>
      <c r="Q54" s="1"/>
      <c r="R54" s="1" t="s">
        <v>5403</v>
      </c>
      <c r="S54" s="1">
        <v>0</v>
      </c>
    </row>
    <row r="55" spans="1:19" x14ac:dyDescent="0.35">
      <c r="A55" s="1" t="s">
        <v>19</v>
      </c>
      <c r="B55" s="1" t="s">
        <v>4991</v>
      </c>
      <c r="C55" s="1" t="s">
        <v>5466</v>
      </c>
      <c r="D55" s="1" t="s">
        <v>22</v>
      </c>
      <c r="E55" s="1"/>
      <c r="F55" s="1"/>
      <c r="G55" s="1" t="s">
        <v>5398</v>
      </c>
      <c r="H55" s="1" t="s">
        <v>5413</v>
      </c>
      <c r="I55" s="2" t="s">
        <v>5467</v>
      </c>
      <c r="J55" s="1" t="s">
        <v>139</v>
      </c>
      <c r="K55" s="1" t="b">
        <v>0</v>
      </c>
      <c r="L55" s="1" t="b">
        <v>1</v>
      </c>
      <c r="M55" s="1" t="b">
        <v>0</v>
      </c>
      <c r="N55" s="1">
        <v>7</v>
      </c>
      <c r="O55" s="1" t="s">
        <v>5476</v>
      </c>
      <c r="P55" s="1" t="s">
        <v>5438</v>
      </c>
      <c r="Q55" s="1"/>
      <c r="R55" s="1" t="s">
        <v>5447</v>
      </c>
      <c r="S55" s="1">
        <v>0</v>
      </c>
    </row>
    <row r="56" spans="1:19" x14ac:dyDescent="0.35">
      <c r="A56" s="1" t="s">
        <v>19</v>
      </c>
      <c r="B56" s="1" t="s">
        <v>4991</v>
      </c>
      <c r="C56" s="1" t="s">
        <v>5466</v>
      </c>
      <c r="D56" s="1" t="s">
        <v>22</v>
      </c>
      <c r="E56" s="1"/>
      <c r="F56" s="1"/>
      <c r="G56" s="1" t="s">
        <v>5398</v>
      </c>
      <c r="H56" s="1" t="s">
        <v>5413</v>
      </c>
      <c r="I56" s="2" t="s">
        <v>5467</v>
      </c>
      <c r="J56" s="1" t="s">
        <v>139</v>
      </c>
      <c r="K56" s="1" t="b">
        <v>0</v>
      </c>
      <c r="L56" s="1" t="b">
        <v>1</v>
      </c>
      <c r="M56" s="1" t="b">
        <v>0</v>
      </c>
      <c r="N56" s="1">
        <v>7</v>
      </c>
      <c r="O56" s="1" t="s">
        <v>5440</v>
      </c>
      <c r="P56" s="1"/>
      <c r="Q56" s="1"/>
      <c r="R56" s="1" t="s">
        <v>5403</v>
      </c>
      <c r="S56" s="1">
        <v>0</v>
      </c>
    </row>
    <row r="57" spans="1:19" x14ac:dyDescent="0.35">
      <c r="A57" s="1" t="s">
        <v>19</v>
      </c>
      <c r="B57" s="1" t="s">
        <v>4991</v>
      </c>
      <c r="C57" s="1" t="s">
        <v>5466</v>
      </c>
      <c r="D57" s="1" t="s">
        <v>22</v>
      </c>
      <c r="E57" s="1"/>
      <c r="F57" s="1"/>
      <c r="G57" s="1" t="s">
        <v>5398</v>
      </c>
      <c r="H57" s="1" t="s">
        <v>5413</v>
      </c>
      <c r="I57" s="2" t="s">
        <v>5467</v>
      </c>
      <c r="J57" s="1" t="s">
        <v>139</v>
      </c>
      <c r="K57" s="1" t="b">
        <v>0</v>
      </c>
      <c r="L57" s="1" t="b">
        <v>1</v>
      </c>
      <c r="M57" s="1" t="b">
        <v>0</v>
      </c>
      <c r="N57" s="1">
        <v>7</v>
      </c>
      <c r="O57" s="1" t="s">
        <v>5477</v>
      </c>
      <c r="P57" s="1"/>
      <c r="Q57" s="1"/>
      <c r="R57" s="1" t="s">
        <v>5403</v>
      </c>
      <c r="S57" s="1">
        <v>0</v>
      </c>
    </row>
    <row r="58" spans="1:19" x14ac:dyDescent="0.35">
      <c r="A58" s="1" t="s">
        <v>19</v>
      </c>
      <c r="B58" s="1" t="s">
        <v>4991</v>
      </c>
      <c r="C58" s="1" t="s">
        <v>5466</v>
      </c>
      <c r="D58" s="1" t="s">
        <v>22</v>
      </c>
      <c r="E58" s="1"/>
      <c r="F58" s="1"/>
      <c r="G58" s="1" t="s">
        <v>5398</v>
      </c>
      <c r="H58" s="1" t="s">
        <v>5413</v>
      </c>
      <c r="I58" s="2" t="s">
        <v>5467</v>
      </c>
      <c r="J58" s="1" t="s">
        <v>139</v>
      </c>
      <c r="K58" s="1" t="b">
        <v>0</v>
      </c>
      <c r="L58" s="1" t="b">
        <v>1</v>
      </c>
      <c r="M58" s="1" t="b">
        <v>0</v>
      </c>
      <c r="N58" s="1">
        <v>7</v>
      </c>
      <c r="O58" s="1" t="s">
        <v>5446</v>
      </c>
      <c r="P58" s="1" t="s">
        <v>5438</v>
      </c>
      <c r="Q58" s="1" t="s">
        <v>5438</v>
      </c>
      <c r="R58" s="1" t="s">
        <v>5403</v>
      </c>
      <c r="S58" s="1">
        <v>0</v>
      </c>
    </row>
    <row r="59" spans="1:19" x14ac:dyDescent="0.35">
      <c r="A59" s="1" t="s">
        <v>19</v>
      </c>
      <c r="B59" s="1" t="s">
        <v>4991</v>
      </c>
      <c r="C59" s="1" t="s">
        <v>5466</v>
      </c>
      <c r="D59" s="1" t="s">
        <v>22</v>
      </c>
      <c r="E59" s="1"/>
      <c r="F59" s="1"/>
      <c r="G59" s="1" t="s">
        <v>5398</v>
      </c>
      <c r="H59" s="1" t="s">
        <v>5413</v>
      </c>
      <c r="I59" s="2" t="s">
        <v>5467</v>
      </c>
      <c r="J59" s="1" t="s">
        <v>139</v>
      </c>
      <c r="K59" s="1" t="b">
        <v>0</v>
      </c>
      <c r="L59" s="1" t="b">
        <v>1</v>
      </c>
      <c r="M59" s="1" t="b">
        <v>0</v>
      </c>
      <c r="N59" s="1">
        <v>7</v>
      </c>
      <c r="O59" s="1" t="s">
        <v>5478</v>
      </c>
      <c r="P59" s="1"/>
      <c r="Q59" s="1"/>
      <c r="R59" s="1" t="s">
        <v>5438</v>
      </c>
      <c r="S59" s="1">
        <v>0</v>
      </c>
    </row>
    <row r="60" spans="1:19" x14ac:dyDescent="0.35">
      <c r="A60" s="1" t="s">
        <v>19</v>
      </c>
      <c r="B60" s="1" t="s">
        <v>4991</v>
      </c>
      <c r="C60" s="1" t="s">
        <v>5466</v>
      </c>
      <c r="D60" s="1" t="s">
        <v>22</v>
      </c>
      <c r="E60" s="1"/>
      <c r="F60" s="1"/>
      <c r="G60" s="1" t="s">
        <v>5398</v>
      </c>
      <c r="H60" s="1" t="s">
        <v>5413</v>
      </c>
      <c r="I60" s="2" t="s">
        <v>5467</v>
      </c>
      <c r="J60" s="1" t="s">
        <v>139</v>
      </c>
      <c r="K60" s="1" t="b">
        <v>0</v>
      </c>
      <c r="L60" s="1" t="b">
        <v>1</v>
      </c>
      <c r="M60" s="1" t="b">
        <v>0</v>
      </c>
      <c r="N60" s="1">
        <v>7</v>
      </c>
      <c r="O60" s="1" t="s">
        <v>5410</v>
      </c>
      <c r="P60" s="1" t="s">
        <v>5438</v>
      </c>
      <c r="Q60" s="1" t="s">
        <v>5402</v>
      </c>
      <c r="R60" s="1" t="s">
        <v>5403</v>
      </c>
      <c r="S60" s="1">
        <v>0</v>
      </c>
    </row>
    <row r="61" spans="1:19" x14ac:dyDescent="0.35">
      <c r="A61" s="1" t="s">
        <v>19</v>
      </c>
      <c r="B61" s="1" t="s">
        <v>4991</v>
      </c>
      <c r="C61" s="1" t="s">
        <v>5466</v>
      </c>
      <c r="D61" s="1" t="s">
        <v>22</v>
      </c>
      <c r="E61" s="1"/>
      <c r="F61" s="1"/>
      <c r="G61" s="1" t="s">
        <v>5398</v>
      </c>
      <c r="H61" s="1" t="s">
        <v>5413</v>
      </c>
      <c r="I61" s="2" t="s">
        <v>5467</v>
      </c>
      <c r="J61" s="1" t="s">
        <v>139</v>
      </c>
      <c r="K61" s="1" t="b">
        <v>0</v>
      </c>
      <c r="L61" s="1" t="b">
        <v>1</v>
      </c>
      <c r="M61" s="1" t="b">
        <v>0</v>
      </c>
      <c r="N61" s="1">
        <v>7</v>
      </c>
      <c r="O61" s="1" t="s">
        <v>5407</v>
      </c>
      <c r="P61" s="1" t="s">
        <v>5408</v>
      </c>
      <c r="Q61" s="1" t="s">
        <v>5409</v>
      </c>
      <c r="R61" s="1" t="s">
        <v>5456</v>
      </c>
      <c r="S61" s="1">
        <v>0</v>
      </c>
    </row>
    <row r="62" spans="1:19" x14ac:dyDescent="0.35">
      <c r="A62" s="1" t="s">
        <v>19</v>
      </c>
      <c r="B62" s="1" t="s">
        <v>4991</v>
      </c>
      <c r="C62" s="1" t="s">
        <v>5466</v>
      </c>
      <c r="D62" s="1" t="s">
        <v>22</v>
      </c>
      <c r="E62" s="1"/>
      <c r="F62" s="1"/>
      <c r="G62" s="1" t="s">
        <v>5398</v>
      </c>
      <c r="H62" s="1" t="s">
        <v>5413</v>
      </c>
      <c r="I62" s="2" t="s">
        <v>5467</v>
      </c>
      <c r="J62" s="1" t="s">
        <v>139</v>
      </c>
      <c r="K62" s="1" t="b">
        <v>0</v>
      </c>
      <c r="L62" s="1" t="b">
        <v>1</v>
      </c>
      <c r="M62" s="1" t="b">
        <v>0</v>
      </c>
      <c r="N62" s="1">
        <v>7</v>
      </c>
      <c r="O62" s="1" t="s">
        <v>5479</v>
      </c>
      <c r="P62" s="1"/>
      <c r="Q62" s="1"/>
      <c r="R62" s="1" t="s">
        <v>5480</v>
      </c>
      <c r="S62" s="1">
        <v>0</v>
      </c>
    </row>
    <row r="63" spans="1:19" x14ac:dyDescent="0.35">
      <c r="A63" s="1" t="s">
        <v>19</v>
      </c>
      <c r="B63" s="1" t="s">
        <v>4991</v>
      </c>
      <c r="C63" s="1" t="s">
        <v>5466</v>
      </c>
      <c r="D63" s="1" t="s">
        <v>22</v>
      </c>
      <c r="E63" s="1"/>
      <c r="F63" s="1"/>
      <c r="G63" s="1" t="s">
        <v>5398</v>
      </c>
      <c r="H63" s="1" t="s">
        <v>5413</v>
      </c>
      <c r="I63" s="2" t="s">
        <v>5467</v>
      </c>
      <c r="J63" s="1" t="s">
        <v>139</v>
      </c>
      <c r="K63" s="1" t="b">
        <v>0</v>
      </c>
      <c r="L63" s="1" t="b">
        <v>1</v>
      </c>
      <c r="M63" s="1" t="b">
        <v>0</v>
      </c>
      <c r="N63" s="1">
        <v>7</v>
      </c>
      <c r="O63" s="1" t="s">
        <v>5481</v>
      </c>
      <c r="P63" s="1" t="s">
        <v>5408</v>
      </c>
      <c r="Q63" s="1" t="s">
        <v>5409</v>
      </c>
      <c r="R63" s="1" t="s">
        <v>5456</v>
      </c>
      <c r="S63" s="1">
        <v>0</v>
      </c>
    </row>
    <row r="64" spans="1:19" x14ac:dyDescent="0.35">
      <c r="A64" s="1" t="s">
        <v>19</v>
      </c>
      <c r="B64" s="1" t="s">
        <v>4991</v>
      </c>
      <c r="C64" s="1" t="s">
        <v>5466</v>
      </c>
      <c r="D64" s="1" t="s">
        <v>22</v>
      </c>
      <c r="E64" s="1"/>
      <c r="F64" s="1"/>
      <c r="G64" s="1" t="s">
        <v>5398</v>
      </c>
      <c r="H64" s="1" t="s">
        <v>5413</v>
      </c>
      <c r="I64" s="2" t="s">
        <v>5467</v>
      </c>
      <c r="J64" s="1" t="s">
        <v>139</v>
      </c>
      <c r="K64" s="1" t="b">
        <v>0</v>
      </c>
      <c r="L64" s="1" t="b">
        <v>1</v>
      </c>
      <c r="M64" s="1" t="b">
        <v>0</v>
      </c>
      <c r="N64" s="1">
        <v>7</v>
      </c>
      <c r="O64" s="1" t="s">
        <v>5482</v>
      </c>
      <c r="P64" s="1"/>
      <c r="Q64" s="1"/>
      <c r="R64" s="1" t="s">
        <v>5444</v>
      </c>
      <c r="S64" s="1">
        <v>0</v>
      </c>
    </row>
    <row r="65" spans="1:19" x14ac:dyDescent="0.35">
      <c r="A65" s="1" t="s">
        <v>19</v>
      </c>
      <c r="B65" s="1" t="s">
        <v>4991</v>
      </c>
      <c r="C65" s="1" t="s">
        <v>5466</v>
      </c>
      <c r="D65" s="1" t="s">
        <v>22</v>
      </c>
      <c r="E65" s="1"/>
      <c r="F65" s="1"/>
      <c r="G65" s="1" t="s">
        <v>5398</v>
      </c>
      <c r="H65" s="1" t="s">
        <v>5413</v>
      </c>
      <c r="I65" s="2" t="s">
        <v>5467</v>
      </c>
      <c r="J65" s="1" t="s">
        <v>139</v>
      </c>
      <c r="K65" s="1" t="b">
        <v>0</v>
      </c>
      <c r="L65" s="1" t="b">
        <v>1</v>
      </c>
      <c r="M65" s="1" t="b">
        <v>0</v>
      </c>
      <c r="N65" s="1">
        <v>7</v>
      </c>
      <c r="O65" s="1" t="s">
        <v>5483</v>
      </c>
      <c r="P65" s="1"/>
      <c r="Q65" s="1"/>
      <c r="R65" s="1" t="s">
        <v>5438</v>
      </c>
      <c r="S65" s="1">
        <v>0</v>
      </c>
    </row>
    <row r="66" spans="1:19" x14ac:dyDescent="0.35">
      <c r="A66" s="1" t="s">
        <v>19</v>
      </c>
      <c r="B66" s="1" t="s">
        <v>4991</v>
      </c>
      <c r="C66" s="1" t="s">
        <v>5466</v>
      </c>
      <c r="D66" s="1" t="s">
        <v>22</v>
      </c>
      <c r="E66" s="1"/>
      <c r="F66" s="1"/>
      <c r="G66" s="1" t="s">
        <v>5398</v>
      </c>
      <c r="H66" s="1" t="s">
        <v>5413</v>
      </c>
      <c r="I66" s="2" t="s">
        <v>5467</v>
      </c>
      <c r="J66" s="1" t="s">
        <v>139</v>
      </c>
      <c r="K66" s="1" t="b">
        <v>0</v>
      </c>
      <c r="L66" s="1" t="b">
        <v>1</v>
      </c>
      <c r="M66" s="1" t="b">
        <v>0</v>
      </c>
      <c r="N66" s="1">
        <v>7</v>
      </c>
      <c r="O66" s="1" t="s">
        <v>5484</v>
      </c>
      <c r="P66" s="1"/>
      <c r="Q66" s="1"/>
      <c r="R66" s="1" t="s">
        <v>5430</v>
      </c>
      <c r="S66" s="1">
        <v>0</v>
      </c>
    </row>
    <row r="67" spans="1:19" x14ac:dyDescent="0.35">
      <c r="A67" s="1" t="s">
        <v>19</v>
      </c>
      <c r="B67" s="1" t="s">
        <v>4991</v>
      </c>
      <c r="C67" s="1" t="s">
        <v>5466</v>
      </c>
      <c r="D67" s="1" t="s">
        <v>22</v>
      </c>
      <c r="E67" s="1"/>
      <c r="F67" s="1"/>
      <c r="G67" s="1" t="s">
        <v>5398</v>
      </c>
      <c r="H67" s="1" t="s">
        <v>5413</v>
      </c>
      <c r="I67" s="2" t="s">
        <v>5467</v>
      </c>
      <c r="J67" s="1" t="s">
        <v>139</v>
      </c>
      <c r="K67" s="1" t="b">
        <v>0</v>
      </c>
      <c r="L67" s="1" t="b">
        <v>1</v>
      </c>
      <c r="M67" s="1" t="b">
        <v>0</v>
      </c>
      <c r="N67" s="1">
        <v>7</v>
      </c>
      <c r="O67" s="1" t="s">
        <v>5458</v>
      </c>
      <c r="P67" s="1" t="s">
        <v>5401</v>
      </c>
      <c r="Q67" s="1" t="s">
        <v>5402</v>
      </c>
      <c r="R67" s="1" t="s">
        <v>5403</v>
      </c>
      <c r="S67" s="1">
        <v>0</v>
      </c>
    </row>
    <row r="68" spans="1:19" x14ac:dyDescent="0.35">
      <c r="A68" s="1" t="s">
        <v>19</v>
      </c>
      <c r="B68" s="1" t="s">
        <v>4991</v>
      </c>
      <c r="C68" s="1" t="s">
        <v>5466</v>
      </c>
      <c r="D68" s="1" t="s">
        <v>22</v>
      </c>
      <c r="E68" s="1"/>
      <c r="F68" s="1"/>
      <c r="G68" s="1" t="s">
        <v>5398</v>
      </c>
      <c r="H68" s="1" t="s">
        <v>5413</v>
      </c>
      <c r="I68" s="2" t="s">
        <v>5467</v>
      </c>
      <c r="J68" s="1" t="s">
        <v>139</v>
      </c>
      <c r="K68" s="1" t="b">
        <v>0</v>
      </c>
      <c r="L68" s="1" t="b">
        <v>1</v>
      </c>
      <c r="M68" s="1" t="b">
        <v>0</v>
      </c>
      <c r="N68" s="1">
        <v>7</v>
      </c>
      <c r="O68" s="1" t="s">
        <v>5459</v>
      </c>
      <c r="P68" s="1" t="s">
        <v>5485</v>
      </c>
      <c r="Q68" s="1" t="s">
        <v>5485</v>
      </c>
      <c r="R68" s="1" t="s">
        <v>5465</v>
      </c>
      <c r="S68" s="1">
        <v>0</v>
      </c>
    </row>
    <row r="69" spans="1:19" x14ac:dyDescent="0.35">
      <c r="A69" s="1" t="s">
        <v>19</v>
      </c>
      <c r="B69" s="1" t="s">
        <v>4991</v>
      </c>
      <c r="C69" s="1" t="s">
        <v>5466</v>
      </c>
      <c r="D69" s="1" t="s">
        <v>22</v>
      </c>
      <c r="E69" s="1"/>
      <c r="F69" s="1"/>
      <c r="G69" s="1" t="s">
        <v>5398</v>
      </c>
      <c r="H69" s="1" t="s">
        <v>5413</v>
      </c>
      <c r="I69" s="2" t="s">
        <v>5467</v>
      </c>
      <c r="J69" s="1" t="s">
        <v>139</v>
      </c>
      <c r="K69" s="1" t="b">
        <v>0</v>
      </c>
      <c r="L69" s="1" t="b">
        <v>1</v>
      </c>
      <c r="M69" s="1" t="b">
        <v>0</v>
      </c>
      <c r="N69" s="1">
        <v>7</v>
      </c>
      <c r="O69" s="1" t="s">
        <v>5461</v>
      </c>
      <c r="P69" s="1" t="s">
        <v>5486</v>
      </c>
      <c r="Q69" s="1" t="s">
        <v>5485</v>
      </c>
      <c r="R69" s="1" t="s">
        <v>5436</v>
      </c>
      <c r="S69" s="1">
        <v>0</v>
      </c>
    </row>
    <row r="70" spans="1:19" x14ac:dyDescent="0.35">
      <c r="A70" s="1" t="s">
        <v>19</v>
      </c>
      <c r="B70" s="1" t="s">
        <v>4991</v>
      </c>
      <c r="C70" s="1" t="s">
        <v>5466</v>
      </c>
      <c r="D70" s="1" t="s">
        <v>22</v>
      </c>
      <c r="E70" s="1"/>
      <c r="F70" s="1"/>
      <c r="G70" s="1" t="s">
        <v>5398</v>
      </c>
      <c r="H70" s="1" t="s">
        <v>5413</v>
      </c>
      <c r="I70" s="2" t="s">
        <v>5467</v>
      </c>
      <c r="J70" s="1" t="s">
        <v>139</v>
      </c>
      <c r="K70" s="1" t="b">
        <v>0</v>
      </c>
      <c r="L70" s="1" t="b">
        <v>1</v>
      </c>
      <c r="M70" s="1" t="b">
        <v>0</v>
      </c>
      <c r="N70" s="1">
        <v>7</v>
      </c>
      <c r="O70" s="1" t="s">
        <v>5462</v>
      </c>
      <c r="P70" s="1" t="s">
        <v>5485</v>
      </c>
      <c r="Q70" s="1" t="s">
        <v>5485</v>
      </c>
      <c r="R70" s="1" t="s">
        <v>5436</v>
      </c>
      <c r="S70" s="1">
        <v>0</v>
      </c>
    </row>
    <row r="71" spans="1:19" x14ac:dyDescent="0.35">
      <c r="A71" s="1" t="s">
        <v>40</v>
      </c>
      <c r="B71" s="1" t="s">
        <v>5487</v>
      </c>
      <c r="C71" s="1" t="s">
        <v>5488</v>
      </c>
      <c r="D71" s="1" t="s">
        <v>22</v>
      </c>
      <c r="E71" s="1"/>
      <c r="F71" s="1"/>
      <c r="G71" s="1" t="s">
        <v>5398</v>
      </c>
      <c r="H71" s="1" t="s">
        <v>5413</v>
      </c>
      <c r="I71" s="2" t="s">
        <v>5489</v>
      </c>
      <c r="J71" s="1" t="s">
        <v>139</v>
      </c>
      <c r="K71" s="1" t="b">
        <v>0</v>
      </c>
      <c r="L71" s="1" t="b">
        <v>1</v>
      </c>
      <c r="M71" s="1" t="b">
        <v>0</v>
      </c>
      <c r="N71" s="1">
        <v>7</v>
      </c>
      <c r="O71" s="1" t="s">
        <v>5490</v>
      </c>
      <c r="P71" s="1" t="s">
        <v>5419</v>
      </c>
      <c r="Q71" s="1" t="s">
        <v>5420</v>
      </c>
      <c r="R71" s="1" t="s">
        <v>5421</v>
      </c>
      <c r="S71" s="1">
        <v>1</v>
      </c>
    </row>
    <row r="72" spans="1:19" x14ac:dyDescent="0.35">
      <c r="A72" s="1" t="s">
        <v>40</v>
      </c>
      <c r="B72" s="1" t="s">
        <v>5487</v>
      </c>
      <c r="C72" s="1" t="s">
        <v>5488</v>
      </c>
      <c r="D72" s="1" t="s">
        <v>22</v>
      </c>
      <c r="E72" s="1"/>
      <c r="F72" s="1"/>
      <c r="G72" s="1" t="s">
        <v>5398</v>
      </c>
      <c r="H72" s="1" t="s">
        <v>5413</v>
      </c>
      <c r="I72" s="2" t="s">
        <v>5489</v>
      </c>
      <c r="J72" s="1" t="s">
        <v>139</v>
      </c>
      <c r="K72" s="1" t="b">
        <v>0</v>
      </c>
      <c r="L72" s="1" t="b">
        <v>1</v>
      </c>
      <c r="M72" s="1" t="b">
        <v>0</v>
      </c>
      <c r="N72" s="1">
        <v>7</v>
      </c>
      <c r="O72" s="1" t="s">
        <v>5491</v>
      </c>
      <c r="P72" s="1"/>
      <c r="Q72" s="1"/>
      <c r="R72" s="1" t="s">
        <v>5447</v>
      </c>
      <c r="S72" s="1">
        <v>0</v>
      </c>
    </row>
    <row r="73" spans="1:19" x14ac:dyDescent="0.35">
      <c r="A73" s="1" t="s">
        <v>40</v>
      </c>
      <c r="B73" s="1" t="s">
        <v>5487</v>
      </c>
      <c r="C73" s="1" t="s">
        <v>5488</v>
      </c>
      <c r="D73" s="1" t="s">
        <v>22</v>
      </c>
      <c r="E73" s="1"/>
      <c r="F73" s="1"/>
      <c r="G73" s="1" t="s">
        <v>5398</v>
      </c>
      <c r="H73" s="1" t="s">
        <v>5413</v>
      </c>
      <c r="I73" s="2" t="s">
        <v>5489</v>
      </c>
      <c r="J73" s="1" t="s">
        <v>139</v>
      </c>
      <c r="K73" s="1" t="b">
        <v>0</v>
      </c>
      <c r="L73" s="1" t="b">
        <v>1</v>
      </c>
      <c r="M73" s="1" t="b">
        <v>0</v>
      </c>
      <c r="N73" s="1">
        <v>7</v>
      </c>
      <c r="O73" s="1" t="s">
        <v>5492</v>
      </c>
      <c r="P73" s="1"/>
      <c r="Q73" s="1"/>
      <c r="R73" s="1" t="s">
        <v>5447</v>
      </c>
      <c r="S73" s="1">
        <v>0</v>
      </c>
    </row>
    <row r="74" spans="1:19" x14ac:dyDescent="0.35">
      <c r="A74" s="1" t="s">
        <v>40</v>
      </c>
      <c r="B74" s="1" t="s">
        <v>5487</v>
      </c>
      <c r="C74" s="1" t="s">
        <v>5488</v>
      </c>
      <c r="D74" s="1" t="s">
        <v>22</v>
      </c>
      <c r="E74" s="1"/>
      <c r="F74" s="1"/>
      <c r="G74" s="1" t="s">
        <v>5398</v>
      </c>
      <c r="H74" s="1" t="s">
        <v>5413</v>
      </c>
      <c r="I74" s="2" t="s">
        <v>5489</v>
      </c>
      <c r="J74" s="1" t="s">
        <v>139</v>
      </c>
      <c r="K74" s="1" t="b">
        <v>0</v>
      </c>
      <c r="L74" s="1" t="b">
        <v>1</v>
      </c>
      <c r="M74" s="1" t="b">
        <v>0</v>
      </c>
      <c r="N74" s="1">
        <v>7</v>
      </c>
      <c r="O74" s="1" t="s">
        <v>5493</v>
      </c>
      <c r="P74" s="1"/>
      <c r="Q74" s="1"/>
      <c r="R74" s="1" t="s">
        <v>5447</v>
      </c>
      <c r="S74" s="1">
        <v>0</v>
      </c>
    </row>
    <row r="75" spans="1:19" x14ac:dyDescent="0.35">
      <c r="A75" s="1" t="s">
        <v>40</v>
      </c>
      <c r="B75" s="1" t="s">
        <v>5487</v>
      </c>
      <c r="C75" s="1" t="s">
        <v>5488</v>
      </c>
      <c r="D75" s="1" t="s">
        <v>22</v>
      </c>
      <c r="E75" s="1"/>
      <c r="F75" s="1"/>
      <c r="G75" s="1" t="s">
        <v>5398</v>
      </c>
      <c r="H75" s="1" t="s">
        <v>5413</v>
      </c>
      <c r="I75" s="2" t="s">
        <v>5489</v>
      </c>
      <c r="J75" s="1" t="s">
        <v>139</v>
      </c>
      <c r="K75" s="1" t="b">
        <v>0</v>
      </c>
      <c r="L75" s="1" t="b">
        <v>1</v>
      </c>
      <c r="M75" s="1" t="b">
        <v>0</v>
      </c>
      <c r="N75" s="1">
        <v>7</v>
      </c>
      <c r="O75" s="1" t="s">
        <v>5494</v>
      </c>
      <c r="P75" s="1"/>
      <c r="Q75" s="1"/>
      <c r="R75" s="1" t="s">
        <v>5447</v>
      </c>
      <c r="S75" s="1">
        <v>0</v>
      </c>
    </row>
    <row r="76" spans="1:19" x14ac:dyDescent="0.35">
      <c r="A76" s="1" t="s">
        <v>40</v>
      </c>
      <c r="B76" s="1" t="s">
        <v>5487</v>
      </c>
      <c r="C76" s="1" t="s">
        <v>5488</v>
      </c>
      <c r="D76" s="1" t="s">
        <v>22</v>
      </c>
      <c r="E76" s="1"/>
      <c r="F76" s="1"/>
      <c r="G76" s="1" t="s">
        <v>5398</v>
      </c>
      <c r="H76" s="1" t="s">
        <v>5413</v>
      </c>
      <c r="I76" s="2" t="s">
        <v>5489</v>
      </c>
      <c r="J76" s="1" t="s">
        <v>139</v>
      </c>
      <c r="K76" s="1" t="b">
        <v>0</v>
      </c>
      <c r="L76" s="1" t="b">
        <v>1</v>
      </c>
      <c r="M76" s="1" t="b">
        <v>0</v>
      </c>
      <c r="N76" s="1">
        <v>7</v>
      </c>
      <c r="O76" s="1" t="s">
        <v>5495</v>
      </c>
      <c r="P76" s="1"/>
      <c r="Q76" s="1"/>
      <c r="R76" s="1" t="s">
        <v>5447</v>
      </c>
      <c r="S76" s="1">
        <v>0</v>
      </c>
    </row>
    <row r="77" spans="1:19" x14ac:dyDescent="0.35">
      <c r="A77" s="1" t="s">
        <v>40</v>
      </c>
      <c r="B77" s="1" t="s">
        <v>5487</v>
      </c>
      <c r="C77" s="1" t="s">
        <v>5488</v>
      </c>
      <c r="D77" s="1" t="s">
        <v>22</v>
      </c>
      <c r="E77" s="1"/>
      <c r="F77" s="1"/>
      <c r="G77" s="1" t="s">
        <v>5398</v>
      </c>
      <c r="H77" s="1" t="s">
        <v>5413</v>
      </c>
      <c r="I77" s="2" t="s">
        <v>5489</v>
      </c>
      <c r="J77" s="1" t="s">
        <v>139</v>
      </c>
      <c r="K77" s="1" t="b">
        <v>0</v>
      </c>
      <c r="L77" s="1" t="b">
        <v>1</v>
      </c>
      <c r="M77" s="1" t="b">
        <v>0</v>
      </c>
      <c r="N77" s="1">
        <v>7</v>
      </c>
      <c r="O77" s="1" t="s">
        <v>5496</v>
      </c>
      <c r="P77" s="1" t="s">
        <v>5438</v>
      </c>
      <c r="Q77" s="1"/>
      <c r="R77" s="1" t="s">
        <v>5447</v>
      </c>
      <c r="S77" s="1">
        <v>0</v>
      </c>
    </row>
    <row r="78" spans="1:19" x14ac:dyDescent="0.35">
      <c r="A78" s="1" t="s">
        <v>40</v>
      </c>
      <c r="B78" s="1" t="s">
        <v>5487</v>
      </c>
      <c r="C78" s="1" t="s">
        <v>5488</v>
      </c>
      <c r="D78" s="1" t="s">
        <v>22</v>
      </c>
      <c r="E78" s="1"/>
      <c r="F78" s="1"/>
      <c r="G78" s="1" t="s">
        <v>5398</v>
      </c>
      <c r="H78" s="1" t="s">
        <v>5413</v>
      </c>
      <c r="I78" s="2" t="s">
        <v>5489</v>
      </c>
      <c r="J78" s="1" t="s">
        <v>139</v>
      </c>
      <c r="K78" s="1" t="b">
        <v>0</v>
      </c>
      <c r="L78" s="1" t="b">
        <v>1</v>
      </c>
      <c r="M78" s="1" t="b">
        <v>0</v>
      </c>
      <c r="N78" s="1">
        <v>7</v>
      </c>
      <c r="O78" s="1" t="s">
        <v>5497</v>
      </c>
      <c r="P78" s="1"/>
      <c r="Q78" s="1"/>
      <c r="R78" s="1" t="s">
        <v>5438</v>
      </c>
      <c r="S78" s="1">
        <v>0</v>
      </c>
    </row>
    <row r="79" spans="1:19" x14ac:dyDescent="0.35">
      <c r="A79" s="1" t="s">
        <v>40</v>
      </c>
      <c r="B79" s="1" t="s">
        <v>5487</v>
      </c>
      <c r="C79" s="1" t="s">
        <v>5488</v>
      </c>
      <c r="D79" s="1" t="s">
        <v>22</v>
      </c>
      <c r="E79" s="1"/>
      <c r="F79" s="1"/>
      <c r="G79" s="1" t="s">
        <v>5398</v>
      </c>
      <c r="H79" s="1" t="s">
        <v>5413</v>
      </c>
      <c r="I79" s="2" t="s">
        <v>5489</v>
      </c>
      <c r="J79" s="1" t="s">
        <v>139</v>
      </c>
      <c r="K79" s="1" t="b">
        <v>0</v>
      </c>
      <c r="L79" s="1" t="b">
        <v>1</v>
      </c>
      <c r="M79" s="1" t="b">
        <v>0</v>
      </c>
      <c r="N79" s="1">
        <v>7</v>
      </c>
      <c r="O79" s="1" t="s">
        <v>175</v>
      </c>
      <c r="P79" s="1" t="s">
        <v>5404</v>
      </c>
      <c r="Q79" s="1"/>
      <c r="R79" s="1" t="s">
        <v>5405</v>
      </c>
      <c r="S79" s="1">
        <v>0</v>
      </c>
    </row>
    <row r="80" spans="1:19" x14ac:dyDescent="0.35">
      <c r="A80" s="1" t="s">
        <v>40</v>
      </c>
      <c r="B80" s="1" t="s">
        <v>5487</v>
      </c>
      <c r="C80" s="1" t="s">
        <v>5488</v>
      </c>
      <c r="D80" s="1" t="s">
        <v>22</v>
      </c>
      <c r="E80" s="1"/>
      <c r="F80" s="1"/>
      <c r="G80" s="1" t="s">
        <v>5398</v>
      </c>
      <c r="H80" s="1" t="s">
        <v>5413</v>
      </c>
      <c r="I80" s="2" t="s">
        <v>5489</v>
      </c>
      <c r="J80" s="1" t="s">
        <v>139</v>
      </c>
      <c r="K80" s="1" t="b">
        <v>0</v>
      </c>
      <c r="L80" s="1" t="b">
        <v>1</v>
      </c>
      <c r="M80" s="1" t="b">
        <v>0</v>
      </c>
      <c r="N80" s="1">
        <v>7</v>
      </c>
      <c r="O80" s="1" t="s">
        <v>5498</v>
      </c>
      <c r="P80" s="1"/>
      <c r="Q80" s="1"/>
      <c r="R80" s="1" t="s">
        <v>5499</v>
      </c>
      <c r="S80" s="1">
        <v>0</v>
      </c>
    </row>
    <row r="81" spans="1:19" x14ac:dyDescent="0.35">
      <c r="A81" s="1" t="s">
        <v>40</v>
      </c>
      <c r="B81" s="1" t="s">
        <v>5487</v>
      </c>
      <c r="C81" s="1" t="s">
        <v>5488</v>
      </c>
      <c r="D81" s="1" t="s">
        <v>22</v>
      </c>
      <c r="E81" s="1"/>
      <c r="F81" s="1"/>
      <c r="G81" s="1" t="s">
        <v>5398</v>
      </c>
      <c r="H81" s="1" t="s">
        <v>5413</v>
      </c>
      <c r="I81" s="2" t="s">
        <v>5489</v>
      </c>
      <c r="J81" s="1" t="s">
        <v>139</v>
      </c>
      <c r="K81" s="1" t="b">
        <v>0</v>
      </c>
      <c r="L81" s="1" t="b">
        <v>1</v>
      </c>
      <c r="M81" s="1" t="b">
        <v>0</v>
      </c>
      <c r="N81" s="1">
        <v>7</v>
      </c>
      <c r="O81" s="1" t="s">
        <v>253</v>
      </c>
      <c r="P81" s="1"/>
      <c r="Q81" s="1" t="s">
        <v>5430</v>
      </c>
      <c r="R81" s="1" t="s">
        <v>5430</v>
      </c>
      <c r="S81" s="1">
        <v>0</v>
      </c>
    </row>
    <row r="82" spans="1:19" x14ac:dyDescent="0.35">
      <c r="A82" s="1" t="s">
        <v>40</v>
      </c>
      <c r="B82" s="1" t="s">
        <v>5487</v>
      </c>
      <c r="C82" s="1" t="s">
        <v>5488</v>
      </c>
      <c r="D82" s="1" t="s">
        <v>22</v>
      </c>
      <c r="E82" s="1"/>
      <c r="F82" s="1"/>
      <c r="G82" s="1" t="s">
        <v>5398</v>
      </c>
      <c r="H82" s="1" t="s">
        <v>5413</v>
      </c>
      <c r="I82" s="2" t="s">
        <v>5489</v>
      </c>
      <c r="J82" s="1" t="s">
        <v>139</v>
      </c>
      <c r="K82" s="1" t="b">
        <v>0</v>
      </c>
      <c r="L82" s="1" t="b">
        <v>1</v>
      </c>
      <c r="M82" s="1" t="b">
        <v>0</v>
      </c>
      <c r="N82" s="1">
        <v>7</v>
      </c>
      <c r="O82" s="1" t="s">
        <v>5500</v>
      </c>
      <c r="P82" s="1"/>
      <c r="Q82" s="1"/>
      <c r="R82" s="1" t="s">
        <v>5444</v>
      </c>
      <c r="S82" s="1">
        <v>0</v>
      </c>
    </row>
    <row r="83" spans="1:19" x14ac:dyDescent="0.35">
      <c r="A83" s="1" t="s">
        <v>40</v>
      </c>
      <c r="B83" s="1" t="s">
        <v>5487</v>
      </c>
      <c r="C83" s="1" t="s">
        <v>5488</v>
      </c>
      <c r="D83" s="1" t="s">
        <v>22</v>
      </c>
      <c r="E83" s="1"/>
      <c r="F83" s="1"/>
      <c r="G83" s="1" t="s">
        <v>5398</v>
      </c>
      <c r="H83" s="1" t="s">
        <v>5413</v>
      </c>
      <c r="I83" s="2" t="s">
        <v>5489</v>
      </c>
      <c r="J83" s="1" t="s">
        <v>139</v>
      </c>
      <c r="K83" s="1" t="b">
        <v>0</v>
      </c>
      <c r="L83" s="1" t="b">
        <v>1</v>
      </c>
      <c r="M83" s="1" t="b">
        <v>0</v>
      </c>
      <c r="N83" s="1">
        <v>7</v>
      </c>
      <c r="O83" s="1" t="s">
        <v>5501</v>
      </c>
      <c r="P83" s="1"/>
      <c r="Q83" s="1"/>
      <c r="R83" s="1" t="s">
        <v>5438</v>
      </c>
      <c r="S83" s="1">
        <v>0</v>
      </c>
    </row>
    <row r="84" spans="1:19" x14ac:dyDescent="0.35">
      <c r="A84" s="1" t="s">
        <v>40</v>
      </c>
      <c r="B84" s="1" t="s">
        <v>5487</v>
      </c>
      <c r="C84" s="1" t="s">
        <v>5488</v>
      </c>
      <c r="D84" s="1" t="s">
        <v>22</v>
      </c>
      <c r="E84" s="1"/>
      <c r="F84" s="1"/>
      <c r="G84" s="1" t="s">
        <v>5398</v>
      </c>
      <c r="H84" s="1" t="s">
        <v>5413</v>
      </c>
      <c r="I84" s="2" t="s">
        <v>5489</v>
      </c>
      <c r="J84" s="1" t="s">
        <v>139</v>
      </c>
      <c r="K84" s="1" t="b">
        <v>0</v>
      </c>
      <c r="L84" s="1" t="b">
        <v>1</v>
      </c>
      <c r="M84" s="1" t="b">
        <v>0</v>
      </c>
      <c r="N84" s="1">
        <v>7</v>
      </c>
      <c r="O84" s="1" t="s">
        <v>5407</v>
      </c>
      <c r="P84" s="1" t="s">
        <v>5401</v>
      </c>
      <c r="Q84" s="1" t="s">
        <v>5402</v>
      </c>
      <c r="R84" s="1" t="s">
        <v>5403</v>
      </c>
      <c r="S84" s="1">
        <v>0</v>
      </c>
    </row>
    <row r="85" spans="1:19" x14ac:dyDescent="0.35">
      <c r="A85" s="1" t="s">
        <v>40</v>
      </c>
      <c r="B85" s="1" t="s">
        <v>5487</v>
      </c>
      <c r="C85" s="1" t="s">
        <v>5488</v>
      </c>
      <c r="D85" s="1" t="s">
        <v>22</v>
      </c>
      <c r="E85" s="1"/>
      <c r="F85" s="1"/>
      <c r="G85" s="1" t="s">
        <v>5398</v>
      </c>
      <c r="H85" s="1" t="s">
        <v>5413</v>
      </c>
      <c r="I85" s="2" t="s">
        <v>5489</v>
      </c>
      <c r="J85" s="1" t="s">
        <v>139</v>
      </c>
      <c r="K85" s="1" t="b">
        <v>0</v>
      </c>
      <c r="L85" s="1" t="b">
        <v>1</v>
      </c>
      <c r="M85" s="1" t="b">
        <v>0</v>
      </c>
      <c r="N85" s="1">
        <v>7</v>
      </c>
      <c r="O85" s="1" t="s">
        <v>5410</v>
      </c>
      <c r="P85" s="1" t="s">
        <v>5401</v>
      </c>
      <c r="Q85" s="1" t="s">
        <v>5402</v>
      </c>
      <c r="R85" s="1" t="s">
        <v>5403</v>
      </c>
      <c r="S85" s="1">
        <v>0</v>
      </c>
    </row>
    <row r="86" spans="1:19" x14ac:dyDescent="0.35">
      <c r="A86" s="1" t="s">
        <v>40</v>
      </c>
      <c r="B86" s="1" t="s">
        <v>5487</v>
      </c>
      <c r="C86" s="1" t="s">
        <v>5488</v>
      </c>
      <c r="D86" s="1" t="s">
        <v>22</v>
      </c>
      <c r="E86" s="1"/>
      <c r="F86" s="1"/>
      <c r="G86" s="1" t="s">
        <v>5398</v>
      </c>
      <c r="H86" s="1" t="s">
        <v>5413</v>
      </c>
      <c r="I86" s="2" t="s">
        <v>5489</v>
      </c>
      <c r="J86" s="1" t="s">
        <v>139</v>
      </c>
      <c r="K86" s="1" t="b">
        <v>0</v>
      </c>
      <c r="L86" s="1" t="b">
        <v>1</v>
      </c>
      <c r="M86" s="1" t="b">
        <v>0</v>
      </c>
      <c r="N86" s="1">
        <v>7</v>
      </c>
      <c r="O86" s="1" t="s">
        <v>5502</v>
      </c>
      <c r="P86" s="1"/>
      <c r="Q86" s="1" t="s">
        <v>5430</v>
      </c>
      <c r="R86" s="1" t="s">
        <v>5430</v>
      </c>
      <c r="S86" s="1">
        <v>0</v>
      </c>
    </row>
    <row r="87" spans="1:19" x14ac:dyDescent="0.35">
      <c r="A87" s="1" t="s">
        <v>40</v>
      </c>
      <c r="B87" s="1" t="s">
        <v>5487</v>
      </c>
      <c r="C87" s="1" t="s">
        <v>5488</v>
      </c>
      <c r="D87" s="1" t="s">
        <v>22</v>
      </c>
      <c r="E87" s="1"/>
      <c r="F87" s="1"/>
      <c r="G87" s="1" t="s">
        <v>5398</v>
      </c>
      <c r="H87" s="1" t="s">
        <v>5413</v>
      </c>
      <c r="I87" s="2" t="s">
        <v>5489</v>
      </c>
      <c r="J87" s="1" t="s">
        <v>139</v>
      </c>
      <c r="K87" s="1" t="b">
        <v>0</v>
      </c>
      <c r="L87" s="1" t="b">
        <v>1</v>
      </c>
      <c r="M87" s="1" t="b">
        <v>0</v>
      </c>
      <c r="N87" s="1">
        <v>7</v>
      </c>
      <c r="O87" s="1" t="s">
        <v>5503</v>
      </c>
      <c r="P87" s="1" t="s">
        <v>5408</v>
      </c>
      <c r="Q87" s="1" t="s">
        <v>5409</v>
      </c>
      <c r="R87" s="1" t="s">
        <v>5456</v>
      </c>
      <c r="S87" s="1">
        <v>0</v>
      </c>
    </row>
    <row r="88" spans="1:19" x14ac:dyDescent="0.35">
      <c r="A88" s="1" t="s">
        <v>40</v>
      </c>
      <c r="B88" s="1" t="s">
        <v>5487</v>
      </c>
      <c r="C88" s="1" t="s">
        <v>5488</v>
      </c>
      <c r="D88" s="1" t="s">
        <v>22</v>
      </c>
      <c r="E88" s="1"/>
      <c r="F88" s="1"/>
      <c r="G88" s="1" t="s">
        <v>5398</v>
      </c>
      <c r="H88" s="1" t="s">
        <v>5413</v>
      </c>
      <c r="I88" s="2" t="s">
        <v>5489</v>
      </c>
      <c r="J88" s="1" t="s">
        <v>139</v>
      </c>
      <c r="K88" s="1" t="b">
        <v>0</v>
      </c>
      <c r="L88" s="1" t="b">
        <v>1</v>
      </c>
      <c r="M88" s="1" t="b">
        <v>0</v>
      </c>
      <c r="N88" s="1">
        <v>7</v>
      </c>
      <c r="O88" s="1" t="s">
        <v>5504</v>
      </c>
      <c r="P88" s="1"/>
      <c r="Q88" s="1"/>
      <c r="R88" s="1" t="s">
        <v>5505</v>
      </c>
      <c r="S88" s="1">
        <v>0</v>
      </c>
    </row>
    <row r="89" spans="1:19" x14ac:dyDescent="0.35">
      <c r="A89" s="1" t="s">
        <v>40</v>
      </c>
      <c r="B89" s="1" t="s">
        <v>5487</v>
      </c>
      <c r="C89" s="1" t="s">
        <v>5488</v>
      </c>
      <c r="D89" s="1" t="s">
        <v>22</v>
      </c>
      <c r="E89" s="1"/>
      <c r="F89" s="1"/>
      <c r="G89" s="1" t="s">
        <v>5398</v>
      </c>
      <c r="H89" s="1" t="s">
        <v>5413</v>
      </c>
      <c r="I89" s="2" t="s">
        <v>5489</v>
      </c>
      <c r="J89" s="1" t="s">
        <v>139</v>
      </c>
      <c r="K89" s="1" t="b">
        <v>0</v>
      </c>
      <c r="L89" s="1" t="b">
        <v>1</v>
      </c>
      <c r="M89" s="1" t="b">
        <v>0</v>
      </c>
      <c r="N89" s="1">
        <v>7</v>
      </c>
      <c r="O89" s="1" t="s">
        <v>5474</v>
      </c>
      <c r="P89" s="1"/>
      <c r="Q89" s="1"/>
      <c r="R89" s="1" t="s">
        <v>5438</v>
      </c>
      <c r="S89" s="1">
        <v>0</v>
      </c>
    </row>
    <row r="90" spans="1:19" x14ac:dyDescent="0.35">
      <c r="A90" s="1" t="s">
        <v>40</v>
      </c>
      <c r="B90" s="1" t="s">
        <v>5487</v>
      </c>
      <c r="C90" s="1" t="s">
        <v>5488</v>
      </c>
      <c r="D90" s="1" t="s">
        <v>22</v>
      </c>
      <c r="E90" s="1"/>
      <c r="F90" s="1"/>
      <c r="G90" s="1" t="s">
        <v>5398</v>
      </c>
      <c r="H90" s="1" t="s">
        <v>5413</v>
      </c>
      <c r="I90" s="2" t="s">
        <v>5489</v>
      </c>
      <c r="J90" s="1" t="s">
        <v>139</v>
      </c>
      <c r="K90" s="1" t="b">
        <v>0</v>
      </c>
      <c r="L90" s="1" t="b">
        <v>1</v>
      </c>
      <c r="M90" s="1" t="b">
        <v>0</v>
      </c>
      <c r="N90" s="1">
        <v>7</v>
      </c>
      <c r="O90" s="1" t="s">
        <v>5472</v>
      </c>
      <c r="P90" s="1"/>
      <c r="Q90" s="1"/>
      <c r="R90" s="1" t="s">
        <v>5506</v>
      </c>
      <c r="S90" s="1">
        <v>0</v>
      </c>
    </row>
    <row r="91" spans="1:19" x14ac:dyDescent="0.35">
      <c r="A91" s="1" t="s">
        <v>40</v>
      </c>
      <c r="B91" s="1" t="s">
        <v>5487</v>
      </c>
      <c r="C91" s="1" t="s">
        <v>5488</v>
      </c>
      <c r="D91" s="1" t="s">
        <v>22</v>
      </c>
      <c r="E91" s="1"/>
      <c r="F91" s="1"/>
      <c r="G91" s="1" t="s">
        <v>5398</v>
      </c>
      <c r="H91" s="1" t="s">
        <v>5413</v>
      </c>
      <c r="I91" s="2" t="s">
        <v>5489</v>
      </c>
      <c r="J91" s="1" t="s">
        <v>139</v>
      </c>
      <c r="K91" s="1" t="b">
        <v>0</v>
      </c>
      <c r="L91" s="1" t="b">
        <v>1</v>
      </c>
      <c r="M91" s="1" t="b">
        <v>0</v>
      </c>
      <c r="N91" s="1">
        <v>7</v>
      </c>
      <c r="O91" s="1" t="s">
        <v>5507</v>
      </c>
      <c r="P91" s="1"/>
      <c r="Q91" s="1"/>
      <c r="R91" s="1" t="s">
        <v>5403</v>
      </c>
      <c r="S91" s="1">
        <v>0</v>
      </c>
    </row>
    <row r="92" spans="1:19" x14ac:dyDescent="0.35">
      <c r="A92" s="1" t="s">
        <v>40</v>
      </c>
      <c r="B92" s="1" t="s">
        <v>5487</v>
      </c>
      <c r="C92" s="1" t="s">
        <v>5488</v>
      </c>
      <c r="D92" s="1" t="s">
        <v>22</v>
      </c>
      <c r="E92" s="1"/>
      <c r="F92" s="1"/>
      <c r="G92" s="1" t="s">
        <v>5398</v>
      </c>
      <c r="H92" s="1" t="s">
        <v>5413</v>
      </c>
      <c r="I92" s="2" t="s">
        <v>5489</v>
      </c>
      <c r="J92" s="1" t="s">
        <v>139</v>
      </c>
      <c r="K92" s="1" t="b">
        <v>0</v>
      </c>
      <c r="L92" s="1" t="b">
        <v>1</v>
      </c>
      <c r="M92" s="1" t="b">
        <v>0</v>
      </c>
      <c r="N92" s="1">
        <v>7</v>
      </c>
      <c r="O92" s="1" t="s">
        <v>5482</v>
      </c>
      <c r="P92" s="1"/>
      <c r="Q92" s="1"/>
      <c r="R92" s="1" t="s">
        <v>5508</v>
      </c>
      <c r="S92" s="1">
        <v>0</v>
      </c>
    </row>
    <row r="93" spans="1:19" x14ac:dyDescent="0.35">
      <c r="A93" s="1" t="s">
        <v>40</v>
      </c>
      <c r="B93" s="1" t="s">
        <v>5487</v>
      </c>
      <c r="C93" s="1" t="s">
        <v>5488</v>
      </c>
      <c r="D93" s="1" t="s">
        <v>22</v>
      </c>
      <c r="E93" s="1"/>
      <c r="F93" s="1"/>
      <c r="G93" s="1" t="s">
        <v>5398</v>
      </c>
      <c r="H93" s="1" t="s">
        <v>5413</v>
      </c>
      <c r="I93" s="2" t="s">
        <v>5489</v>
      </c>
      <c r="J93" s="1" t="s">
        <v>139</v>
      </c>
      <c r="K93" s="1" t="b">
        <v>0</v>
      </c>
      <c r="L93" s="1" t="b">
        <v>1</v>
      </c>
      <c r="M93" s="1" t="b">
        <v>0</v>
      </c>
      <c r="N93" s="1">
        <v>7</v>
      </c>
      <c r="O93" s="1" t="s">
        <v>5509</v>
      </c>
      <c r="P93" s="1"/>
      <c r="Q93" s="1"/>
      <c r="R93" s="1" t="s">
        <v>5508</v>
      </c>
      <c r="S93" s="1">
        <v>0</v>
      </c>
    </row>
    <row r="94" spans="1:19" x14ac:dyDescent="0.35">
      <c r="A94" s="1" t="s">
        <v>40</v>
      </c>
      <c r="B94" s="1" t="s">
        <v>5487</v>
      </c>
      <c r="C94" s="1" t="s">
        <v>5488</v>
      </c>
      <c r="D94" s="1" t="s">
        <v>22</v>
      </c>
      <c r="E94" s="1"/>
      <c r="F94" s="1"/>
      <c r="G94" s="1" t="s">
        <v>5398</v>
      </c>
      <c r="H94" s="1" t="s">
        <v>5413</v>
      </c>
      <c r="I94" s="2" t="s">
        <v>5489</v>
      </c>
      <c r="J94" s="1" t="s">
        <v>139</v>
      </c>
      <c r="K94" s="1" t="b">
        <v>0</v>
      </c>
      <c r="L94" s="1" t="b">
        <v>1</v>
      </c>
      <c r="M94" s="1" t="b">
        <v>0</v>
      </c>
      <c r="N94" s="1">
        <v>7</v>
      </c>
      <c r="O94" s="1" t="s">
        <v>5484</v>
      </c>
      <c r="P94" s="1"/>
      <c r="Q94" s="1"/>
      <c r="R94" s="1" t="s">
        <v>5438</v>
      </c>
      <c r="S94" s="1">
        <v>0</v>
      </c>
    </row>
    <row r="95" spans="1:19" x14ac:dyDescent="0.35">
      <c r="A95" s="1" t="s">
        <v>40</v>
      </c>
      <c r="B95" s="1" t="s">
        <v>5487</v>
      </c>
      <c r="C95" s="1" t="s">
        <v>5488</v>
      </c>
      <c r="D95" s="1" t="s">
        <v>22</v>
      </c>
      <c r="E95" s="1"/>
      <c r="F95" s="1"/>
      <c r="G95" s="1" t="s">
        <v>5398</v>
      </c>
      <c r="H95" s="1" t="s">
        <v>5413</v>
      </c>
      <c r="I95" s="2" t="s">
        <v>5489</v>
      </c>
      <c r="J95" s="1" t="s">
        <v>139</v>
      </c>
      <c r="K95" s="1" t="b">
        <v>0</v>
      </c>
      <c r="L95" s="1" t="b">
        <v>1</v>
      </c>
      <c r="M95" s="1" t="b">
        <v>0</v>
      </c>
      <c r="N95" s="1">
        <v>7</v>
      </c>
      <c r="O95" s="1" t="s">
        <v>285</v>
      </c>
      <c r="P95" s="1"/>
      <c r="Q95" s="1"/>
      <c r="R95" s="1" t="s">
        <v>5403</v>
      </c>
      <c r="S95" s="1">
        <v>0</v>
      </c>
    </row>
    <row r="96" spans="1:19" x14ac:dyDescent="0.35">
      <c r="A96" s="1" t="s">
        <v>40</v>
      </c>
      <c r="B96" s="1" t="s">
        <v>5487</v>
      </c>
      <c r="C96" s="1" t="s">
        <v>5488</v>
      </c>
      <c r="D96" s="1" t="s">
        <v>22</v>
      </c>
      <c r="E96" s="1"/>
      <c r="F96" s="1"/>
      <c r="G96" s="1" t="s">
        <v>5398</v>
      </c>
      <c r="H96" s="1" t="s">
        <v>5413</v>
      </c>
      <c r="I96" s="2" t="s">
        <v>5489</v>
      </c>
      <c r="J96" s="1" t="s">
        <v>139</v>
      </c>
      <c r="K96" s="1" t="b">
        <v>0</v>
      </c>
      <c r="L96" s="1" t="b">
        <v>1</v>
      </c>
      <c r="M96" s="1" t="b">
        <v>0</v>
      </c>
      <c r="N96" s="1">
        <v>7</v>
      </c>
      <c r="O96" s="1" t="s">
        <v>5510</v>
      </c>
      <c r="P96" s="1"/>
      <c r="Q96" s="1"/>
      <c r="R96" s="1" t="s">
        <v>5403</v>
      </c>
      <c r="S96" s="1">
        <v>0</v>
      </c>
    </row>
    <row r="97" spans="1:19" x14ac:dyDescent="0.35">
      <c r="A97" s="1" t="s">
        <v>40</v>
      </c>
      <c r="B97" s="1" t="s">
        <v>5487</v>
      </c>
      <c r="C97" s="1" t="s">
        <v>5488</v>
      </c>
      <c r="D97" s="1" t="s">
        <v>22</v>
      </c>
      <c r="E97" s="1"/>
      <c r="F97" s="1"/>
      <c r="G97" s="1" t="s">
        <v>5398</v>
      </c>
      <c r="H97" s="1" t="s">
        <v>5413</v>
      </c>
      <c r="I97" s="2" t="s">
        <v>5489</v>
      </c>
      <c r="J97" s="1" t="s">
        <v>139</v>
      </c>
      <c r="K97" s="1" t="b">
        <v>0</v>
      </c>
      <c r="L97" s="1" t="b">
        <v>1</v>
      </c>
      <c r="M97" s="1" t="b">
        <v>0</v>
      </c>
      <c r="N97" s="1">
        <v>7</v>
      </c>
      <c r="O97" s="1" t="s">
        <v>5511</v>
      </c>
      <c r="P97" s="1"/>
      <c r="Q97" s="1"/>
      <c r="R97" s="1" t="s">
        <v>5403</v>
      </c>
      <c r="S97" s="1">
        <v>0</v>
      </c>
    </row>
    <row r="98" spans="1:19" x14ac:dyDescent="0.35">
      <c r="A98" s="1" t="s">
        <v>40</v>
      </c>
      <c r="B98" s="1" t="s">
        <v>5487</v>
      </c>
      <c r="C98" s="1" t="s">
        <v>5488</v>
      </c>
      <c r="D98" s="1" t="s">
        <v>22</v>
      </c>
      <c r="E98" s="1"/>
      <c r="F98" s="1"/>
      <c r="G98" s="1" t="s">
        <v>5398</v>
      </c>
      <c r="H98" s="1" t="s">
        <v>5413</v>
      </c>
      <c r="I98" s="2" t="s">
        <v>5489</v>
      </c>
      <c r="J98" s="1" t="s">
        <v>139</v>
      </c>
      <c r="K98" s="1" t="b">
        <v>0</v>
      </c>
      <c r="L98" s="1" t="b">
        <v>1</v>
      </c>
      <c r="M98" s="1" t="b">
        <v>0</v>
      </c>
      <c r="N98" s="1">
        <v>7</v>
      </c>
      <c r="O98" s="1" t="s">
        <v>201</v>
      </c>
      <c r="P98" s="1" t="s">
        <v>5438</v>
      </c>
      <c r="Q98" s="1"/>
      <c r="R98" s="1"/>
      <c r="S98" s="1">
        <v>0</v>
      </c>
    </row>
    <row r="99" spans="1:19" x14ac:dyDescent="0.35">
      <c r="A99" s="1" t="s">
        <v>40</v>
      </c>
      <c r="B99" s="1" t="s">
        <v>5487</v>
      </c>
      <c r="C99" s="1" t="s">
        <v>5488</v>
      </c>
      <c r="D99" s="1" t="s">
        <v>22</v>
      </c>
      <c r="E99" s="1"/>
      <c r="F99" s="1"/>
      <c r="G99" s="1" t="s">
        <v>5398</v>
      </c>
      <c r="H99" s="1" t="s">
        <v>5413</v>
      </c>
      <c r="I99" s="2" t="s">
        <v>5489</v>
      </c>
      <c r="J99" s="1" t="s">
        <v>139</v>
      </c>
      <c r="K99" s="1" t="b">
        <v>0</v>
      </c>
      <c r="L99" s="1" t="b">
        <v>1</v>
      </c>
      <c r="M99" s="1" t="b">
        <v>0</v>
      </c>
      <c r="N99" s="1">
        <v>7</v>
      </c>
      <c r="O99" s="1" t="s">
        <v>5458</v>
      </c>
      <c r="P99" s="1" t="s">
        <v>5401</v>
      </c>
      <c r="Q99" s="1" t="s">
        <v>5402</v>
      </c>
      <c r="R99" s="1" t="s">
        <v>5403</v>
      </c>
      <c r="S99" s="1">
        <v>0</v>
      </c>
    </row>
    <row r="100" spans="1:19" x14ac:dyDescent="0.35">
      <c r="A100" s="1" t="s">
        <v>40</v>
      </c>
      <c r="B100" s="1" t="s">
        <v>5487</v>
      </c>
      <c r="C100" s="1" t="s">
        <v>5488</v>
      </c>
      <c r="D100" s="1" t="s">
        <v>22</v>
      </c>
      <c r="E100" s="1"/>
      <c r="F100" s="1"/>
      <c r="G100" s="1" t="s">
        <v>5398</v>
      </c>
      <c r="H100" s="1" t="s">
        <v>5413</v>
      </c>
      <c r="I100" s="2" t="s">
        <v>5489</v>
      </c>
      <c r="J100" s="1" t="s">
        <v>139</v>
      </c>
      <c r="K100" s="1" t="b">
        <v>0</v>
      </c>
      <c r="L100" s="1" t="b">
        <v>1</v>
      </c>
      <c r="M100" s="1" t="b">
        <v>0</v>
      </c>
      <c r="N100" s="1">
        <v>7</v>
      </c>
      <c r="O100" s="1" t="s">
        <v>5459</v>
      </c>
      <c r="P100" s="1" t="s">
        <v>5485</v>
      </c>
      <c r="Q100" s="1" t="s">
        <v>5485</v>
      </c>
      <c r="R100" s="1" t="s">
        <v>5436</v>
      </c>
      <c r="S100" s="1">
        <v>0</v>
      </c>
    </row>
    <row r="101" spans="1:19" x14ac:dyDescent="0.35">
      <c r="A101" s="1" t="s">
        <v>40</v>
      </c>
      <c r="B101" s="1" t="s">
        <v>5487</v>
      </c>
      <c r="C101" s="1" t="s">
        <v>5488</v>
      </c>
      <c r="D101" s="1" t="s">
        <v>22</v>
      </c>
      <c r="E101" s="1"/>
      <c r="F101" s="1"/>
      <c r="G101" s="1" t="s">
        <v>5398</v>
      </c>
      <c r="H101" s="1" t="s">
        <v>5413</v>
      </c>
      <c r="I101" s="2" t="s">
        <v>5489</v>
      </c>
      <c r="J101" s="1" t="s">
        <v>139</v>
      </c>
      <c r="K101" s="1" t="b">
        <v>0</v>
      </c>
      <c r="L101" s="1" t="b">
        <v>1</v>
      </c>
      <c r="M101" s="1" t="b">
        <v>0</v>
      </c>
      <c r="N101" s="1">
        <v>7</v>
      </c>
      <c r="O101" s="1" t="s">
        <v>5461</v>
      </c>
      <c r="P101" s="1" t="s">
        <v>5485</v>
      </c>
      <c r="Q101" s="1" t="s">
        <v>5485</v>
      </c>
      <c r="R101" s="1" t="s">
        <v>5436</v>
      </c>
      <c r="S101" s="1">
        <v>0</v>
      </c>
    </row>
    <row r="102" spans="1:19" x14ac:dyDescent="0.35">
      <c r="A102" s="1" t="s">
        <v>40</v>
      </c>
      <c r="B102" s="1" t="s">
        <v>5487</v>
      </c>
      <c r="C102" s="1" t="s">
        <v>5488</v>
      </c>
      <c r="D102" s="1" t="s">
        <v>22</v>
      </c>
      <c r="E102" s="1"/>
      <c r="F102" s="1"/>
      <c r="G102" s="1" t="s">
        <v>5398</v>
      </c>
      <c r="H102" s="1" t="s">
        <v>5413</v>
      </c>
      <c r="I102" s="2" t="s">
        <v>5489</v>
      </c>
      <c r="J102" s="1" t="s">
        <v>139</v>
      </c>
      <c r="K102" s="1" t="b">
        <v>0</v>
      </c>
      <c r="L102" s="1" t="b">
        <v>1</v>
      </c>
      <c r="M102" s="1" t="b">
        <v>0</v>
      </c>
      <c r="N102" s="1">
        <v>7</v>
      </c>
      <c r="O102" s="1" t="s">
        <v>5462</v>
      </c>
      <c r="P102" s="1" t="s">
        <v>5485</v>
      </c>
      <c r="Q102" s="1" t="s">
        <v>5485</v>
      </c>
      <c r="R102" s="1" t="s">
        <v>5436</v>
      </c>
      <c r="S102" s="1">
        <v>0</v>
      </c>
    </row>
  </sheetData>
  <conditionalFormatting sqref="E2:E100">
    <cfRule type="containsText" dxfId="105" priority="3" operator="containsText" text="">
      <formula>NOT(ISERROR(SEARCH("",E2)))</formula>
    </cfRule>
  </conditionalFormatting>
  <conditionalFormatting sqref="J1:J1048576">
    <cfRule type="containsText" dxfId="104" priority="2" operator="containsText" text="enabled">
      <formula>NOT(ISERROR(SEARCH("enabled",J1)))</formula>
    </cfRule>
  </conditionalFormatting>
  <conditionalFormatting sqref="L1:L1048576">
    <cfRule type="containsText" dxfId="103" priority="1" operator="containsText" text="false">
      <formula>NOT(ISERROR(SEARCH("false",L1)))</formula>
    </cfRule>
  </conditionalFormatting>
  <hyperlinks>
    <hyperlink ref="I2" r:id="rId1" xr:uid="{00000000-0004-0000-1400-000000000000}"/>
    <hyperlink ref="I3" r:id="rId2" xr:uid="{00000000-0004-0000-1400-000001000000}"/>
    <hyperlink ref="I4" r:id="rId3" xr:uid="{00000000-0004-0000-1400-000002000000}"/>
    <hyperlink ref="I5" r:id="rId4" xr:uid="{00000000-0004-0000-1400-000003000000}"/>
    <hyperlink ref="I6" r:id="rId5" xr:uid="{00000000-0004-0000-1400-000004000000}"/>
    <hyperlink ref="I7" r:id="rId6" xr:uid="{00000000-0004-0000-1400-000005000000}"/>
    <hyperlink ref="I8" r:id="rId7" xr:uid="{00000000-0004-0000-1400-000006000000}"/>
    <hyperlink ref="I9" r:id="rId8" xr:uid="{00000000-0004-0000-1400-000007000000}"/>
    <hyperlink ref="I10" r:id="rId9" xr:uid="{00000000-0004-0000-1400-000008000000}"/>
    <hyperlink ref="I11" r:id="rId10" xr:uid="{00000000-0004-0000-1400-000009000000}"/>
    <hyperlink ref="I12" r:id="rId11" xr:uid="{00000000-0004-0000-1400-00000A000000}"/>
    <hyperlink ref="I13" r:id="rId12" xr:uid="{00000000-0004-0000-1400-00000B000000}"/>
    <hyperlink ref="I14" r:id="rId13" xr:uid="{00000000-0004-0000-1400-00000C000000}"/>
    <hyperlink ref="I15" r:id="rId14" xr:uid="{00000000-0004-0000-1400-00000D000000}"/>
    <hyperlink ref="I16" r:id="rId15" xr:uid="{00000000-0004-0000-1400-00000E000000}"/>
    <hyperlink ref="I17" r:id="rId16" xr:uid="{00000000-0004-0000-1400-00000F000000}"/>
    <hyperlink ref="I18" r:id="rId17" xr:uid="{00000000-0004-0000-1400-000010000000}"/>
    <hyperlink ref="I19" r:id="rId18" xr:uid="{00000000-0004-0000-1400-000011000000}"/>
    <hyperlink ref="I20" r:id="rId19" xr:uid="{00000000-0004-0000-1400-000012000000}"/>
    <hyperlink ref="I21" r:id="rId20" xr:uid="{00000000-0004-0000-1400-000013000000}"/>
    <hyperlink ref="I22" r:id="rId21" xr:uid="{00000000-0004-0000-1400-000014000000}"/>
    <hyperlink ref="I23" r:id="rId22" xr:uid="{00000000-0004-0000-1400-000015000000}"/>
    <hyperlink ref="I24" r:id="rId23" xr:uid="{00000000-0004-0000-1400-000016000000}"/>
    <hyperlink ref="I25" r:id="rId24" xr:uid="{00000000-0004-0000-1400-000017000000}"/>
    <hyperlink ref="I26" r:id="rId25" xr:uid="{00000000-0004-0000-1400-000018000000}"/>
    <hyperlink ref="I27" r:id="rId26" xr:uid="{00000000-0004-0000-1400-000019000000}"/>
    <hyperlink ref="I28" r:id="rId27" xr:uid="{00000000-0004-0000-1400-00001A000000}"/>
    <hyperlink ref="I29" r:id="rId28" xr:uid="{00000000-0004-0000-1400-00001B000000}"/>
    <hyperlink ref="I30" r:id="rId29" xr:uid="{00000000-0004-0000-1400-00001C000000}"/>
    <hyperlink ref="I31" r:id="rId30" xr:uid="{00000000-0004-0000-1400-00001D000000}"/>
    <hyperlink ref="I32" r:id="rId31" xr:uid="{00000000-0004-0000-1400-00001E000000}"/>
    <hyperlink ref="I33" r:id="rId32" xr:uid="{00000000-0004-0000-1400-00001F000000}"/>
    <hyperlink ref="I34" r:id="rId33" xr:uid="{00000000-0004-0000-1400-000020000000}"/>
    <hyperlink ref="I35" r:id="rId34" xr:uid="{00000000-0004-0000-1400-000021000000}"/>
    <hyperlink ref="I36" r:id="rId35" xr:uid="{00000000-0004-0000-1400-000022000000}"/>
    <hyperlink ref="I37" r:id="rId36" xr:uid="{00000000-0004-0000-1400-000023000000}"/>
    <hyperlink ref="I38" r:id="rId37" xr:uid="{00000000-0004-0000-1400-000024000000}"/>
    <hyperlink ref="I39" r:id="rId38" xr:uid="{00000000-0004-0000-1400-000025000000}"/>
    <hyperlink ref="I40" r:id="rId39" xr:uid="{00000000-0004-0000-1400-000026000000}"/>
    <hyperlink ref="I41" r:id="rId40" xr:uid="{00000000-0004-0000-1400-000027000000}"/>
    <hyperlink ref="I42" r:id="rId41" xr:uid="{00000000-0004-0000-1400-000028000000}"/>
    <hyperlink ref="I43" r:id="rId42" xr:uid="{00000000-0004-0000-1400-000029000000}"/>
    <hyperlink ref="I44" r:id="rId43" xr:uid="{00000000-0004-0000-1400-00002A000000}"/>
    <hyperlink ref="I45" r:id="rId44" xr:uid="{00000000-0004-0000-1400-00002B000000}"/>
    <hyperlink ref="I46" r:id="rId45" xr:uid="{00000000-0004-0000-1400-00002C000000}"/>
    <hyperlink ref="I47" r:id="rId46" xr:uid="{00000000-0004-0000-1400-00002D000000}"/>
    <hyperlink ref="I48" r:id="rId47" xr:uid="{00000000-0004-0000-1400-00002E000000}"/>
    <hyperlink ref="I49" r:id="rId48" xr:uid="{00000000-0004-0000-1400-00002F000000}"/>
    <hyperlink ref="I50" r:id="rId49" xr:uid="{00000000-0004-0000-1400-000030000000}"/>
    <hyperlink ref="I51" r:id="rId50" xr:uid="{00000000-0004-0000-1400-000031000000}"/>
    <hyperlink ref="I52" r:id="rId51" xr:uid="{00000000-0004-0000-1400-000032000000}"/>
    <hyperlink ref="I53" r:id="rId52" xr:uid="{00000000-0004-0000-1400-000033000000}"/>
    <hyperlink ref="I54" r:id="rId53" xr:uid="{00000000-0004-0000-1400-000034000000}"/>
    <hyperlink ref="I55" r:id="rId54" xr:uid="{00000000-0004-0000-1400-000035000000}"/>
    <hyperlink ref="I56" r:id="rId55" xr:uid="{00000000-0004-0000-1400-000036000000}"/>
    <hyperlink ref="I57" r:id="rId56" xr:uid="{00000000-0004-0000-1400-000037000000}"/>
    <hyperlink ref="I58" r:id="rId57" xr:uid="{00000000-0004-0000-1400-000038000000}"/>
    <hyperlink ref="I59" r:id="rId58" xr:uid="{00000000-0004-0000-1400-000039000000}"/>
    <hyperlink ref="I60" r:id="rId59" xr:uid="{00000000-0004-0000-1400-00003A000000}"/>
    <hyperlink ref="I61" r:id="rId60" xr:uid="{00000000-0004-0000-1400-00003B000000}"/>
    <hyperlink ref="I62" r:id="rId61" xr:uid="{00000000-0004-0000-1400-00003C000000}"/>
    <hyperlink ref="I63" r:id="rId62" xr:uid="{00000000-0004-0000-1400-00003D000000}"/>
    <hyperlink ref="I64" r:id="rId63" xr:uid="{00000000-0004-0000-1400-00003E000000}"/>
    <hyperlink ref="I65" r:id="rId64" xr:uid="{00000000-0004-0000-1400-00003F000000}"/>
    <hyperlink ref="I66" r:id="rId65" xr:uid="{00000000-0004-0000-1400-000040000000}"/>
    <hyperlink ref="I67" r:id="rId66" xr:uid="{00000000-0004-0000-1400-000041000000}"/>
    <hyperlink ref="I68" r:id="rId67" xr:uid="{00000000-0004-0000-1400-000042000000}"/>
    <hyperlink ref="I69" r:id="rId68" xr:uid="{00000000-0004-0000-1400-000043000000}"/>
    <hyperlink ref="I70" r:id="rId69" xr:uid="{00000000-0004-0000-1400-000044000000}"/>
    <hyperlink ref="I71" r:id="rId70" xr:uid="{00000000-0004-0000-1400-000045000000}"/>
    <hyperlink ref="I72" r:id="rId71" xr:uid="{00000000-0004-0000-1400-000046000000}"/>
    <hyperlink ref="I73" r:id="rId72" xr:uid="{00000000-0004-0000-1400-000047000000}"/>
    <hyperlink ref="I74" r:id="rId73" xr:uid="{00000000-0004-0000-1400-000048000000}"/>
    <hyperlink ref="I75" r:id="rId74" xr:uid="{00000000-0004-0000-1400-000049000000}"/>
    <hyperlink ref="I76" r:id="rId75" xr:uid="{00000000-0004-0000-1400-00004A000000}"/>
    <hyperlink ref="I77" r:id="rId76" xr:uid="{00000000-0004-0000-1400-00004B000000}"/>
    <hyperlink ref="I78" r:id="rId77" xr:uid="{00000000-0004-0000-1400-00004C000000}"/>
    <hyperlink ref="I79" r:id="rId78" xr:uid="{00000000-0004-0000-1400-00004D000000}"/>
    <hyperlink ref="I80" r:id="rId79" xr:uid="{00000000-0004-0000-1400-00004E000000}"/>
    <hyperlink ref="I81" r:id="rId80" xr:uid="{00000000-0004-0000-1400-00004F000000}"/>
    <hyperlink ref="I82" r:id="rId81" xr:uid="{00000000-0004-0000-1400-000050000000}"/>
    <hyperlink ref="I83" r:id="rId82" xr:uid="{00000000-0004-0000-1400-000051000000}"/>
    <hyperlink ref="I84" r:id="rId83" xr:uid="{00000000-0004-0000-1400-000052000000}"/>
    <hyperlink ref="I85" r:id="rId84" xr:uid="{00000000-0004-0000-1400-000053000000}"/>
    <hyperlink ref="I86" r:id="rId85" xr:uid="{00000000-0004-0000-1400-000054000000}"/>
    <hyperlink ref="I87" r:id="rId86" xr:uid="{00000000-0004-0000-1400-000055000000}"/>
    <hyperlink ref="I88" r:id="rId87" xr:uid="{00000000-0004-0000-1400-000056000000}"/>
    <hyperlink ref="I89" r:id="rId88" xr:uid="{00000000-0004-0000-1400-000057000000}"/>
    <hyperlink ref="I90" r:id="rId89" xr:uid="{00000000-0004-0000-1400-000058000000}"/>
    <hyperlink ref="I91" r:id="rId90" xr:uid="{00000000-0004-0000-1400-000059000000}"/>
    <hyperlink ref="I92" r:id="rId91" xr:uid="{00000000-0004-0000-1400-00005A000000}"/>
    <hyperlink ref="I93" r:id="rId92" xr:uid="{00000000-0004-0000-1400-00005B000000}"/>
    <hyperlink ref="I94" r:id="rId93" xr:uid="{00000000-0004-0000-1400-00005C000000}"/>
    <hyperlink ref="I95" r:id="rId94" xr:uid="{00000000-0004-0000-1400-00005D000000}"/>
    <hyperlink ref="I96" r:id="rId95" xr:uid="{00000000-0004-0000-1400-00005E000000}"/>
    <hyperlink ref="I97" r:id="rId96" xr:uid="{00000000-0004-0000-1400-00005F000000}"/>
    <hyperlink ref="I98" r:id="rId97" xr:uid="{00000000-0004-0000-1400-000060000000}"/>
    <hyperlink ref="I99" r:id="rId98" xr:uid="{00000000-0004-0000-1400-000061000000}"/>
    <hyperlink ref="I100" r:id="rId99" xr:uid="{00000000-0004-0000-1400-000062000000}"/>
    <hyperlink ref="I101" r:id="rId100" xr:uid="{00000000-0004-0000-1400-000063000000}"/>
    <hyperlink ref="I102" r:id="rId101" xr:uid="{00000000-0004-0000-1400-000064000000}"/>
  </hyperlinks>
  <pageMargins left="0.7" right="0.7" top="0.75" bottom="0.75" header="0.3" footer="0.3"/>
  <tableParts count="1">
    <tablePart r:id="rId10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93"/>
  <sheetViews>
    <sheetView workbookViewId="0"/>
  </sheetViews>
  <sheetFormatPr baseColWidth="10" defaultColWidth="8.90625" defaultRowHeight="14.5" x14ac:dyDescent="0.35"/>
  <cols>
    <col min="1" max="1" width="17.54296875" customWidth="1"/>
    <col min="2" max="2" width="30" customWidth="1"/>
    <col min="3" max="3" width="39.453125" customWidth="1"/>
    <col min="4" max="4" width="13.81640625" customWidth="1"/>
    <col min="5" max="5" width="17.81640625" customWidth="1"/>
    <col min="6" max="6" width="15.1796875" customWidth="1"/>
    <col min="7" max="7" width="20.54296875" customWidth="1"/>
    <col min="8" max="8" width="12.453125" customWidth="1"/>
    <col min="9" max="9" width="17.453125" customWidth="1"/>
    <col min="10" max="10" width="15" customWidth="1"/>
    <col min="11" max="11" width="19.08984375" customWidth="1"/>
    <col min="12" max="12" width="19.81640625" customWidth="1"/>
    <col min="13" max="13" width="16.1796875" customWidth="1"/>
    <col min="14" max="14" width="14.36328125" customWidth="1"/>
    <col min="15" max="15" width="12.81640625" customWidth="1"/>
    <col min="16" max="16" width="9.08984375" customWidth="1"/>
    <col min="17" max="17" width="18.1796875" customWidth="1"/>
    <col min="18" max="18" width="13.6328125" customWidth="1"/>
  </cols>
  <sheetData>
    <row r="1" spans="1:18" x14ac:dyDescent="0.35">
      <c r="A1" s="1" t="s">
        <v>0</v>
      </c>
      <c r="B1" s="1" t="s">
        <v>1</v>
      </c>
      <c r="C1" s="1" t="s">
        <v>2</v>
      </c>
      <c r="D1" s="1" t="s">
        <v>3</v>
      </c>
      <c r="E1" s="1" t="s">
        <v>4</v>
      </c>
      <c r="F1" s="1" t="s">
        <v>5</v>
      </c>
      <c r="G1" s="1" t="s">
        <v>6</v>
      </c>
      <c r="H1" s="1" t="s">
        <v>3481</v>
      </c>
      <c r="I1" s="1" t="s">
        <v>5683</v>
      </c>
      <c r="J1" s="1" t="s">
        <v>5684</v>
      </c>
      <c r="K1" s="1" t="s">
        <v>4004</v>
      </c>
      <c r="L1" s="1" t="s">
        <v>1357</v>
      </c>
      <c r="M1" s="1" t="s">
        <v>5685</v>
      </c>
      <c r="N1" s="1" t="s">
        <v>5686</v>
      </c>
      <c r="O1" s="1" t="s">
        <v>5687</v>
      </c>
      <c r="P1" s="1" t="s">
        <v>5688</v>
      </c>
      <c r="Q1" s="1" t="s">
        <v>2970</v>
      </c>
      <c r="R1" s="1" t="s">
        <v>18</v>
      </c>
    </row>
    <row r="2" spans="1:18" x14ac:dyDescent="0.35">
      <c r="A2" s="1" t="s">
        <v>153</v>
      </c>
      <c r="B2" s="1" t="s">
        <v>5689</v>
      </c>
      <c r="C2" s="1" t="s">
        <v>5690</v>
      </c>
      <c r="D2" s="1" t="s">
        <v>86</v>
      </c>
      <c r="E2" s="1"/>
      <c r="F2" s="1"/>
      <c r="G2" s="1" t="s">
        <v>5691</v>
      </c>
      <c r="H2" s="1" t="b">
        <v>0</v>
      </c>
      <c r="I2" s="1" t="s">
        <v>720</v>
      </c>
      <c r="J2" s="1" t="s">
        <v>5692</v>
      </c>
      <c r="K2" s="1">
        <v>0</v>
      </c>
      <c r="L2" s="1" t="b">
        <v>0</v>
      </c>
      <c r="M2" s="1">
        <v>0</v>
      </c>
      <c r="N2" s="1" t="s">
        <v>633</v>
      </c>
      <c r="O2" s="1" t="s">
        <v>5693</v>
      </c>
      <c r="P2" s="1">
        <v>1</v>
      </c>
      <c r="Q2" s="1" t="b">
        <v>0</v>
      </c>
      <c r="R2" s="1">
        <v>1</v>
      </c>
    </row>
    <row r="3" spans="1:18" x14ac:dyDescent="0.35">
      <c r="A3" s="1" t="s">
        <v>153</v>
      </c>
      <c r="B3" s="1" t="s">
        <v>624</v>
      </c>
      <c r="C3" s="1" t="s">
        <v>5694</v>
      </c>
      <c r="D3" s="1" t="s">
        <v>22</v>
      </c>
      <c r="E3" s="1"/>
      <c r="F3" s="1"/>
      <c r="G3" s="1" t="s">
        <v>5691</v>
      </c>
      <c r="H3" s="1" t="b">
        <v>0</v>
      </c>
      <c r="I3" s="1" t="s">
        <v>720</v>
      </c>
      <c r="J3" s="1" t="s">
        <v>5692</v>
      </c>
      <c r="K3" s="1">
        <v>0</v>
      </c>
      <c r="L3" s="1" t="b">
        <v>0</v>
      </c>
      <c r="M3" s="1">
        <v>0</v>
      </c>
      <c r="N3" s="1" t="s">
        <v>633</v>
      </c>
      <c r="O3" s="1" t="s">
        <v>5693</v>
      </c>
      <c r="P3" s="1">
        <v>1</v>
      </c>
      <c r="Q3" s="1" t="b">
        <v>0</v>
      </c>
      <c r="R3" s="1">
        <v>1</v>
      </c>
    </row>
    <row r="4" spans="1:18" x14ac:dyDescent="0.35">
      <c r="A4" s="1" t="s">
        <v>68</v>
      </c>
      <c r="B4" s="1" t="s">
        <v>76</v>
      </c>
      <c r="C4" s="1" t="s">
        <v>5695</v>
      </c>
      <c r="D4" s="1" t="s">
        <v>22</v>
      </c>
      <c r="E4" s="1"/>
      <c r="F4" s="1"/>
      <c r="G4" s="1" t="s">
        <v>5696</v>
      </c>
      <c r="H4" s="1" t="b">
        <v>0</v>
      </c>
      <c r="I4" s="1" t="s">
        <v>5697</v>
      </c>
      <c r="J4" s="1" t="s">
        <v>5692</v>
      </c>
      <c r="K4" s="1">
        <v>1</v>
      </c>
      <c r="L4" s="1" t="b">
        <v>0</v>
      </c>
      <c r="M4" s="1">
        <v>3</v>
      </c>
      <c r="N4" s="1" t="s">
        <v>734</v>
      </c>
      <c r="O4" s="1" t="s">
        <v>5698</v>
      </c>
      <c r="P4" s="1">
        <v>3</v>
      </c>
      <c r="Q4" s="1" t="b">
        <v>0</v>
      </c>
      <c r="R4" s="1">
        <v>1</v>
      </c>
    </row>
    <row r="5" spans="1:18" x14ac:dyDescent="0.35">
      <c r="A5" s="1" t="s">
        <v>68</v>
      </c>
      <c r="B5" s="1" t="s">
        <v>76</v>
      </c>
      <c r="C5" s="1" t="s">
        <v>5699</v>
      </c>
      <c r="D5" s="1" t="s">
        <v>2934</v>
      </c>
      <c r="E5" s="1"/>
      <c r="F5" s="1"/>
      <c r="G5" s="1" t="s">
        <v>5691</v>
      </c>
      <c r="H5" s="1" t="b">
        <v>0</v>
      </c>
      <c r="I5" s="1" t="s">
        <v>720</v>
      </c>
      <c r="J5" s="1" t="s">
        <v>5692</v>
      </c>
      <c r="K5" s="1">
        <v>0</v>
      </c>
      <c r="L5" s="1" t="b">
        <v>0</v>
      </c>
      <c r="M5" s="1">
        <v>0</v>
      </c>
      <c r="N5" s="1" t="s">
        <v>734</v>
      </c>
      <c r="O5" s="1" t="s">
        <v>5693</v>
      </c>
      <c r="P5" s="1">
        <v>1</v>
      </c>
      <c r="Q5" s="1" t="b">
        <v>0</v>
      </c>
      <c r="R5" s="1">
        <v>1</v>
      </c>
    </row>
    <row r="6" spans="1:18" x14ac:dyDescent="0.35">
      <c r="A6" s="1" t="s">
        <v>68</v>
      </c>
      <c r="B6" s="1" t="s">
        <v>76</v>
      </c>
      <c r="C6" s="1" t="s">
        <v>5700</v>
      </c>
      <c r="D6" s="1" t="s">
        <v>22</v>
      </c>
      <c r="E6" s="1"/>
      <c r="F6" s="1"/>
      <c r="G6" s="1" t="s">
        <v>5691</v>
      </c>
      <c r="H6" s="1" t="b">
        <v>0</v>
      </c>
      <c r="I6" s="1" t="s">
        <v>720</v>
      </c>
      <c r="J6" s="1" t="s">
        <v>5692</v>
      </c>
      <c r="K6" s="1">
        <v>0</v>
      </c>
      <c r="L6" s="1" t="b">
        <v>0</v>
      </c>
      <c r="M6" s="1">
        <v>0</v>
      </c>
      <c r="N6" s="1" t="s">
        <v>633</v>
      </c>
      <c r="O6" s="1" t="s">
        <v>5693</v>
      </c>
      <c r="P6" s="1">
        <v>1</v>
      </c>
      <c r="Q6" s="1" t="b">
        <v>0</v>
      </c>
      <c r="R6" s="1">
        <v>1</v>
      </c>
    </row>
    <row r="7" spans="1:18" x14ac:dyDescent="0.35">
      <c r="A7" s="1" t="s">
        <v>19</v>
      </c>
      <c r="B7" s="1" t="s">
        <v>20</v>
      </c>
      <c r="C7" s="1" t="s">
        <v>5701</v>
      </c>
      <c r="D7" s="1" t="s">
        <v>22</v>
      </c>
      <c r="E7" s="1"/>
      <c r="F7" s="1"/>
      <c r="G7" s="1" t="s">
        <v>5691</v>
      </c>
      <c r="H7" s="1" t="b">
        <v>0</v>
      </c>
      <c r="I7" s="1" t="s">
        <v>720</v>
      </c>
      <c r="J7" s="1" t="s">
        <v>5692</v>
      </c>
      <c r="K7" s="1">
        <v>0</v>
      </c>
      <c r="L7" s="1" t="b">
        <v>0</v>
      </c>
      <c r="M7" s="1">
        <v>0</v>
      </c>
      <c r="N7" s="1" t="s">
        <v>633</v>
      </c>
      <c r="O7" s="1" t="s">
        <v>5693</v>
      </c>
      <c r="P7" s="1">
        <v>1</v>
      </c>
      <c r="Q7" s="1" t="b">
        <v>0</v>
      </c>
      <c r="R7" s="1">
        <v>1</v>
      </c>
    </row>
    <row r="8" spans="1:18" x14ac:dyDescent="0.35">
      <c r="A8" s="1" t="s">
        <v>19</v>
      </c>
      <c r="B8" s="1" t="s">
        <v>32</v>
      </c>
      <c r="C8" s="1" t="s">
        <v>5702</v>
      </c>
      <c r="D8" s="1" t="s">
        <v>22</v>
      </c>
      <c r="E8" s="1"/>
      <c r="F8" s="1"/>
      <c r="G8" s="1" t="s">
        <v>5696</v>
      </c>
      <c r="H8" s="1" t="b">
        <v>0</v>
      </c>
      <c r="I8" s="1" t="s">
        <v>5697</v>
      </c>
      <c r="J8" s="1" t="s">
        <v>5692</v>
      </c>
      <c r="K8" s="1">
        <v>1</v>
      </c>
      <c r="L8" s="1" t="b">
        <v>0</v>
      </c>
      <c r="M8" s="1">
        <v>3</v>
      </c>
      <c r="N8" s="1" t="s">
        <v>734</v>
      </c>
      <c r="O8" s="1" t="s">
        <v>5698</v>
      </c>
      <c r="P8" s="1">
        <v>3</v>
      </c>
      <c r="Q8" s="1" t="b">
        <v>0</v>
      </c>
      <c r="R8" s="1">
        <v>1</v>
      </c>
    </row>
    <row r="9" spans="1:18" x14ac:dyDescent="0.35">
      <c r="A9" s="1" t="s">
        <v>19</v>
      </c>
      <c r="B9" s="1" t="s">
        <v>5703</v>
      </c>
      <c r="C9" s="1" t="s">
        <v>5704</v>
      </c>
      <c r="D9" s="1" t="s">
        <v>22</v>
      </c>
      <c r="E9" s="1"/>
      <c r="F9" s="1"/>
      <c r="G9" s="1" t="s">
        <v>5696</v>
      </c>
      <c r="H9" s="1" t="b">
        <v>0</v>
      </c>
      <c r="I9" s="1" t="s">
        <v>5697</v>
      </c>
      <c r="J9" s="1" t="s">
        <v>5692</v>
      </c>
      <c r="K9" s="1">
        <v>1</v>
      </c>
      <c r="L9" s="1" t="b">
        <v>0</v>
      </c>
      <c r="M9" s="1">
        <v>3</v>
      </c>
      <c r="N9" s="1" t="s">
        <v>734</v>
      </c>
      <c r="O9" s="1" t="s">
        <v>5698</v>
      </c>
      <c r="P9" s="1">
        <v>2</v>
      </c>
      <c r="Q9" s="1" t="b">
        <v>0</v>
      </c>
      <c r="R9" s="1">
        <v>1</v>
      </c>
    </row>
    <row r="10" spans="1:18" x14ac:dyDescent="0.35">
      <c r="A10" s="1" t="s">
        <v>19</v>
      </c>
      <c r="B10" s="1" t="s">
        <v>2823</v>
      </c>
      <c r="C10" s="1" t="s">
        <v>5705</v>
      </c>
      <c r="D10" s="1" t="s">
        <v>22</v>
      </c>
      <c r="E10" s="1"/>
      <c r="F10" s="1"/>
      <c r="G10" s="1" t="s">
        <v>5706</v>
      </c>
      <c r="H10" s="1" t="b">
        <v>0</v>
      </c>
      <c r="I10" s="1" t="s">
        <v>5697</v>
      </c>
      <c r="J10" s="1" t="s">
        <v>5707</v>
      </c>
      <c r="K10" s="1">
        <v>1</v>
      </c>
      <c r="L10" s="1" t="b">
        <v>0</v>
      </c>
      <c r="M10" s="1">
        <v>3</v>
      </c>
      <c r="N10" s="1" t="s">
        <v>734</v>
      </c>
      <c r="O10" s="1" t="s">
        <v>5698</v>
      </c>
      <c r="P10" s="1">
        <v>5</v>
      </c>
      <c r="Q10" s="1" t="b">
        <v>0</v>
      </c>
      <c r="R10" s="1">
        <v>1</v>
      </c>
    </row>
    <row r="11" spans="1:18" x14ac:dyDescent="0.35">
      <c r="A11" s="1" t="s">
        <v>19</v>
      </c>
      <c r="B11" s="1" t="s">
        <v>2823</v>
      </c>
      <c r="C11" s="1" t="s">
        <v>5708</v>
      </c>
      <c r="D11" s="1" t="s">
        <v>22</v>
      </c>
      <c r="E11" s="1"/>
      <c r="F11" s="1"/>
      <c r="G11" s="1" t="s">
        <v>5696</v>
      </c>
      <c r="H11" s="1" t="b">
        <v>0</v>
      </c>
      <c r="I11" s="1" t="s">
        <v>5697</v>
      </c>
      <c r="J11" s="1" t="s">
        <v>5692</v>
      </c>
      <c r="K11" s="1">
        <v>1</v>
      </c>
      <c r="L11" s="1" t="b">
        <v>0</v>
      </c>
      <c r="M11" s="1">
        <v>3</v>
      </c>
      <c r="N11" s="1" t="s">
        <v>734</v>
      </c>
      <c r="O11" s="1" t="s">
        <v>5698</v>
      </c>
      <c r="P11" s="1">
        <v>1</v>
      </c>
      <c r="Q11" s="1" t="b">
        <v>0</v>
      </c>
      <c r="R11" s="1">
        <v>1</v>
      </c>
    </row>
    <row r="12" spans="1:18" x14ac:dyDescent="0.35">
      <c r="A12" s="1" t="s">
        <v>19</v>
      </c>
      <c r="B12" s="1" t="s">
        <v>2823</v>
      </c>
      <c r="C12" s="1" t="s">
        <v>5709</v>
      </c>
      <c r="D12" s="1" t="s">
        <v>22</v>
      </c>
      <c r="E12" s="1"/>
      <c r="F12" s="1"/>
      <c r="G12" s="1" t="s">
        <v>5696</v>
      </c>
      <c r="H12" s="1" t="b">
        <v>0</v>
      </c>
      <c r="I12" s="1" t="s">
        <v>5697</v>
      </c>
      <c r="J12" s="1" t="s">
        <v>5692</v>
      </c>
      <c r="K12" s="1">
        <v>1</v>
      </c>
      <c r="L12" s="1" t="b">
        <v>0</v>
      </c>
      <c r="M12" s="1">
        <v>3</v>
      </c>
      <c r="N12" s="1" t="s">
        <v>734</v>
      </c>
      <c r="O12" s="1" t="s">
        <v>5698</v>
      </c>
      <c r="P12" s="1">
        <v>1</v>
      </c>
      <c r="Q12" s="1" t="b">
        <v>0</v>
      </c>
      <c r="R12" s="1">
        <v>1</v>
      </c>
    </row>
    <row r="13" spans="1:18" x14ac:dyDescent="0.35">
      <c r="A13" s="1" t="s">
        <v>19</v>
      </c>
      <c r="B13" s="1" t="s">
        <v>2823</v>
      </c>
      <c r="C13" s="1" t="s">
        <v>5710</v>
      </c>
      <c r="D13" s="1" t="s">
        <v>22</v>
      </c>
      <c r="E13" s="1"/>
      <c r="F13" s="1"/>
      <c r="G13" s="1" t="s">
        <v>5696</v>
      </c>
      <c r="H13" s="1" t="b">
        <v>0</v>
      </c>
      <c r="I13" s="1" t="s">
        <v>5697</v>
      </c>
      <c r="J13" s="1" t="s">
        <v>5692</v>
      </c>
      <c r="K13" s="1">
        <v>1</v>
      </c>
      <c r="L13" s="1" t="b">
        <v>0</v>
      </c>
      <c r="M13" s="1">
        <v>3</v>
      </c>
      <c r="N13" s="1" t="s">
        <v>734</v>
      </c>
      <c r="O13" s="1" t="s">
        <v>5698</v>
      </c>
      <c r="P13" s="1">
        <v>1</v>
      </c>
      <c r="Q13" s="1" t="b">
        <v>0</v>
      </c>
      <c r="R13" s="1">
        <v>1</v>
      </c>
    </row>
    <row r="14" spans="1:18" x14ac:dyDescent="0.35">
      <c r="A14" s="1" t="s">
        <v>19</v>
      </c>
      <c r="B14" s="1" t="s">
        <v>2823</v>
      </c>
      <c r="C14" s="1" t="s">
        <v>5711</v>
      </c>
      <c r="D14" s="1" t="s">
        <v>22</v>
      </c>
      <c r="E14" s="1"/>
      <c r="F14" s="1"/>
      <c r="G14" s="1" t="s">
        <v>5706</v>
      </c>
      <c r="H14" s="1" t="b">
        <v>0</v>
      </c>
      <c r="I14" s="1" t="s">
        <v>5697</v>
      </c>
      <c r="J14" s="1" t="s">
        <v>5707</v>
      </c>
      <c r="K14" s="1">
        <v>1</v>
      </c>
      <c r="L14" s="1" t="b">
        <v>0</v>
      </c>
      <c r="M14" s="1">
        <v>3</v>
      </c>
      <c r="N14" s="1" t="s">
        <v>734</v>
      </c>
      <c r="O14" s="1" t="s">
        <v>5698</v>
      </c>
      <c r="P14" s="1">
        <v>1</v>
      </c>
      <c r="Q14" s="1" t="b">
        <v>0</v>
      </c>
      <c r="R14" s="1">
        <v>1</v>
      </c>
    </row>
    <row r="15" spans="1:18" x14ac:dyDescent="0.35">
      <c r="A15" s="1" t="s">
        <v>19</v>
      </c>
      <c r="B15" s="1" t="s">
        <v>2823</v>
      </c>
      <c r="C15" s="1" t="s">
        <v>5712</v>
      </c>
      <c r="D15" s="1" t="s">
        <v>22</v>
      </c>
      <c r="E15" s="1"/>
      <c r="F15" s="1"/>
      <c r="G15" s="1" t="s">
        <v>5706</v>
      </c>
      <c r="H15" s="1" t="b">
        <v>0</v>
      </c>
      <c r="I15" s="1" t="s">
        <v>5697</v>
      </c>
      <c r="J15" s="1" t="s">
        <v>5707</v>
      </c>
      <c r="K15" s="1">
        <v>1</v>
      </c>
      <c r="L15" s="1" t="b">
        <v>0</v>
      </c>
      <c r="M15" s="1">
        <v>3</v>
      </c>
      <c r="N15" s="1" t="s">
        <v>734</v>
      </c>
      <c r="O15" s="1" t="s">
        <v>5698</v>
      </c>
      <c r="P15" s="1">
        <v>7</v>
      </c>
      <c r="Q15" s="1" t="b">
        <v>0</v>
      </c>
      <c r="R15" s="1">
        <v>1</v>
      </c>
    </row>
    <row r="16" spans="1:18" x14ac:dyDescent="0.35">
      <c r="A16" s="1" t="s">
        <v>19</v>
      </c>
      <c r="B16" s="1" t="s">
        <v>2823</v>
      </c>
      <c r="C16" s="1" t="s">
        <v>5713</v>
      </c>
      <c r="D16" s="1" t="s">
        <v>22</v>
      </c>
      <c r="E16" s="1"/>
      <c r="F16" s="1"/>
      <c r="G16" s="1" t="s">
        <v>5696</v>
      </c>
      <c r="H16" s="1" t="b">
        <v>0</v>
      </c>
      <c r="I16" s="1" t="s">
        <v>5697</v>
      </c>
      <c r="J16" s="1" t="s">
        <v>5692</v>
      </c>
      <c r="K16" s="1">
        <v>1</v>
      </c>
      <c r="L16" s="1" t="b">
        <v>0</v>
      </c>
      <c r="M16" s="1">
        <v>3</v>
      </c>
      <c r="N16" s="1" t="s">
        <v>734</v>
      </c>
      <c r="O16" s="1" t="s">
        <v>5698</v>
      </c>
      <c r="P16" s="1">
        <v>1</v>
      </c>
      <c r="Q16" s="1" t="b">
        <v>0</v>
      </c>
      <c r="R16" s="1">
        <v>1</v>
      </c>
    </row>
    <row r="17" spans="1:18" x14ac:dyDescent="0.35">
      <c r="A17" s="1" t="s">
        <v>19</v>
      </c>
      <c r="B17" s="1" t="s">
        <v>2823</v>
      </c>
      <c r="C17" s="1" t="s">
        <v>5714</v>
      </c>
      <c r="D17" s="1" t="s">
        <v>22</v>
      </c>
      <c r="E17" s="1"/>
      <c r="F17" s="1"/>
      <c r="G17" s="1" t="s">
        <v>5696</v>
      </c>
      <c r="H17" s="1" t="b">
        <v>0</v>
      </c>
      <c r="I17" s="1" t="s">
        <v>5697</v>
      </c>
      <c r="J17" s="1" t="s">
        <v>5692</v>
      </c>
      <c r="K17" s="1">
        <v>1</v>
      </c>
      <c r="L17" s="1" t="b">
        <v>0</v>
      </c>
      <c r="M17" s="1">
        <v>3</v>
      </c>
      <c r="N17" s="1" t="s">
        <v>734</v>
      </c>
      <c r="O17" s="1" t="s">
        <v>5698</v>
      </c>
      <c r="P17" s="1">
        <v>1</v>
      </c>
      <c r="Q17" s="1" t="b">
        <v>0</v>
      </c>
      <c r="R17" s="1">
        <v>1</v>
      </c>
    </row>
    <row r="18" spans="1:18" x14ac:dyDescent="0.35">
      <c r="A18" s="1" t="s">
        <v>19</v>
      </c>
      <c r="B18" s="1" t="s">
        <v>2823</v>
      </c>
      <c r="C18" s="1" t="s">
        <v>5715</v>
      </c>
      <c r="D18" s="1" t="s">
        <v>22</v>
      </c>
      <c r="E18" s="1"/>
      <c r="F18" s="1"/>
      <c r="G18" s="1" t="s">
        <v>5696</v>
      </c>
      <c r="H18" s="1" t="b">
        <v>0</v>
      </c>
      <c r="I18" s="1" t="s">
        <v>5697</v>
      </c>
      <c r="J18" s="1" t="s">
        <v>5692</v>
      </c>
      <c r="K18" s="1">
        <v>1</v>
      </c>
      <c r="L18" s="1" t="b">
        <v>0</v>
      </c>
      <c r="M18" s="1">
        <v>3</v>
      </c>
      <c r="N18" s="1" t="s">
        <v>734</v>
      </c>
      <c r="O18" s="1" t="s">
        <v>5698</v>
      </c>
      <c r="P18" s="1">
        <v>1</v>
      </c>
      <c r="Q18" s="1" t="b">
        <v>0</v>
      </c>
      <c r="R18" s="1">
        <v>1</v>
      </c>
    </row>
    <row r="19" spans="1:18" x14ac:dyDescent="0.35">
      <c r="A19" s="1" t="s">
        <v>19</v>
      </c>
      <c r="B19" s="1" t="s">
        <v>2823</v>
      </c>
      <c r="C19" s="1" t="s">
        <v>5716</v>
      </c>
      <c r="D19" s="1" t="s">
        <v>22</v>
      </c>
      <c r="E19" s="1"/>
      <c r="F19" s="1"/>
      <c r="G19" s="1" t="s">
        <v>5696</v>
      </c>
      <c r="H19" s="1" t="b">
        <v>0</v>
      </c>
      <c r="I19" s="1" t="s">
        <v>5697</v>
      </c>
      <c r="J19" s="1" t="s">
        <v>5692</v>
      </c>
      <c r="K19" s="1">
        <v>1</v>
      </c>
      <c r="L19" s="1" t="b">
        <v>0</v>
      </c>
      <c r="M19" s="1">
        <v>3</v>
      </c>
      <c r="N19" s="1" t="s">
        <v>734</v>
      </c>
      <c r="O19" s="1" t="s">
        <v>5698</v>
      </c>
      <c r="P19" s="1">
        <v>1</v>
      </c>
      <c r="Q19" s="1" t="b">
        <v>0</v>
      </c>
      <c r="R19" s="1">
        <v>1</v>
      </c>
    </row>
    <row r="20" spans="1:18" x14ac:dyDescent="0.35">
      <c r="A20" s="1" t="s">
        <v>19</v>
      </c>
      <c r="B20" s="1" t="s">
        <v>2823</v>
      </c>
      <c r="C20" s="1" t="s">
        <v>5717</v>
      </c>
      <c r="D20" s="1" t="s">
        <v>22</v>
      </c>
      <c r="E20" s="1"/>
      <c r="F20" s="1"/>
      <c r="G20" s="1" t="s">
        <v>5696</v>
      </c>
      <c r="H20" s="1" t="b">
        <v>0</v>
      </c>
      <c r="I20" s="1" t="s">
        <v>5697</v>
      </c>
      <c r="J20" s="1" t="s">
        <v>5692</v>
      </c>
      <c r="K20" s="1">
        <v>1</v>
      </c>
      <c r="L20" s="1" t="b">
        <v>0</v>
      </c>
      <c r="M20" s="1">
        <v>3</v>
      </c>
      <c r="N20" s="1" t="s">
        <v>734</v>
      </c>
      <c r="O20" s="1" t="s">
        <v>5698</v>
      </c>
      <c r="P20" s="1">
        <v>1</v>
      </c>
      <c r="Q20" s="1" t="b">
        <v>0</v>
      </c>
      <c r="R20" s="1">
        <v>1</v>
      </c>
    </row>
    <row r="21" spans="1:18" x14ac:dyDescent="0.35">
      <c r="A21" s="1" t="s">
        <v>19</v>
      </c>
      <c r="B21" s="1" t="s">
        <v>2823</v>
      </c>
      <c r="C21" s="1" t="s">
        <v>5718</v>
      </c>
      <c r="D21" s="1" t="s">
        <v>22</v>
      </c>
      <c r="E21" s="1"/>
      <c r="F21" s="1"/>
      <c r="G21" s="1" t="s">
        <v>5696</v>
      </c>
      <c r="H21" s="1" t="b">
        <v>0</v>
      </c>
      <c r="I21" s="1" t="s">
        <v>5697</v>
      </c>
      <c r="J21" s="1" t="s">
        <v>5692</v>
      </c>
      <c r="K21" s="1">
        <v>1</v>
      </c>
      <c r="L21" s="1" t="b">
        <v>0</v>
      </c>
      <c r="M21" s="1">
        <v>3</v>
      </c>
      <c r="N21" s="1" t="s">
        <v>734</v>
      </c>
      <c r="O21" s="1" t="s">
        <v>5698</v>
      </c>
      <c r="P21" s="1">
        <v>1</v>
      </c>
      <c r="Q21" s="1" t="b">
        <v>0</v>
      </c>
      <c r="R21" s="1">
        <v>1</v>
      </c>
    </row>
    <row r="22" spans="1:18" x14ac:dyDescent="0.35">
      <c r="A22" s="1" t="s">
        <v>19</v>
      </c>
      <c r="B22" s="1" t="s">
        <v>2823</v>
      </c>
      <c r="C22" s="1" t="s">
        <v>5719</v>
      </c>
      <c r="D22" s="1" t="s">
        <v>22</v>
      </c>
      <c r="E22" s="1"/>
      <c r="F22" s="1"/>
      <c r="G22" s="1" t="s">
        <v>5696</v>
      </c>
      <c r="H22" s="1" t="b">
        <v>0</v>
      </c>
      <c r="I22" s="1" t="s">
        <v>5697</v>
      </c>
      <c r="J22" s="1" t="s">
        <v>5692</v>
      </c>
      <c r="K22" s="1">
        <v>1</v>
      </c>
      <c r="L22" s="1" t="b">
        <v>0</v>
      </c>
      <c r="M22" s="1">
        <v>3</v>
      </c>
      <c r="N22" s="1" t="s">
        <v>734</v>
      </c>
      <c r="O22" s="1" t="s">
        <v>5698</v>
      </c>
      <c r="P22" s="1">
        <v>1</v>
      </c>
      <c r="Q22" s="1" t="b">
        <v>0</v>
      </c>
      <c r="R22" s="1">
        <v>1</v>
      </c>
    </row>
    <row r="23" spans="1:18" x14ac:dyDescent="0.35">
      <c r="A23" s="1" t="s">
        <v>19</v>
      </c>
      <c r="B23" s="1" t="s">
        <v>2823</v>
      </c>
      <c r="C23" s="1" t="s">
        <v>5720</v>
      </c>
      <c r="D23" s="1" t="s">
        <v>22</v>
      </c>
      <c r="E23" s="1"/>
      <c r="F23" s="1"/>
      <c r="G23" s="1" t="s">
        <v>5696</v>
      </c>
      <c r="H23" s="1" t="b">
        <v>0</v>
      </c>
      <c r="I23" s="1" t="s">
        <v>5697</v>
      </c>
      <c r="J23" s="1" t="s">
        <v>5692</v>
      </c>
      <c r="K23" s="1">
        <v>1</v>
      </c>
      <c r="L23" s="1" t="b">
        <v>0</v>
      </c>
      <c r="M23" s="1">
        <v>3</v>
      </c>
      <c r="N23" s="1" t="s">
        <v>734</v>
      </c>
      <c r="O23" s="1" t="s">
        <v>5698</v>
      </c>
      <c r="P23" s="1">
        <v>1</v>
      </c>
      <c r="Q23" s="1" t="b">
        <v>0</v>
      </c>
      <c r="R23" s="1">
        <v>1</v>
      </c>
    </row>
    <row r="24" spans="1:18" x14ac:dyDescent="0.35">
      <c r="A24" s="1" t="s">
        <v>19</v>
      </c>
      <c r="B24" s="1" t="s">
        <v>2823</v>
      </c>
      <c r="C24" s="1" t="s">
        <v>5721</v>
      </c>
      <c r="D24" s="1" t="s">
        <v>22</v>
      </c>
      <c r="E24" s="1"/>
      <c r="F24" s="1"/>
      <c r="G24" s="1" t="s">
        <v>5696</v>
      </c>
      <c r="H24" s="1" t="b">
        <v>0</v>
      </c>
      <c r="I24" s="1" t="s">
        <v>5697</v>
      </c>
      <c r="J24" s="1" t="s">
        <v>5692</v>
      </c>
      <c r="K24" s="1">
        <v>1</v>
      </c>
      <c r="L24" s="1" t="b">
        <v>0</v>
      </c>
      <c r="M24" s="1">
        <v>3</v>
      </c>
      <c r="N24" s="1" t="s">
        <v>734</v>
      </c>
      <c r="O24" s="1" t="s">
        <v>5698</v>
      </c>
      <c r="P24" s="1">
        <v>1</v>
      </c>
      <c r="Q24" s="1" t="b">
        <v>0</v>
      </c>
      <c r="R24" s="1">
        <v>1</v>
      </c>
    </row>
    <row r="25" spans="1:18" x14ac:dyDescent="0.35">
      <c r="A25" s="1" t="s">
        <v>19</v>
      </c>
      <c r="B25" s="1" t="s">
        <v>2823</v>
      </c>
      <c r="C25" s="1" t="s">
        <v>5722</v>
      </c>
      <c r="D25" s="1" t="s">
        <v>22</v>
      </c>
      <c r="E25" s="1"/>
      <c r="F25" s="1"/>
      <c r="G25" s="1" t="s">
        <v>5696</v>
      </c>
      <c r="H25" s="1" t="b">
        <v>0</v>
      </c>
      <c r="I25" s="1" t="s">
        <v>5697</v>
      </c>
      <c r="J25" s="1" t="s">
        <v>5692</v>
      </c>
      <c r="K25" s="1">
        <v>1</v>
      </c>
      <c r="L25" s="1" t="b">
        <v>0</v>
      </c>
      <c r="M25" s="1">
        <v>3</v>
      </c>
      <c r="N25" s="1" t="s">
        <v>734</v>
      </c>
      <c r="O25" s="1" t="s">
        <v>5698</v>
      </c>
      <c r="P25" s="1">
        <v>1</v>
      </c>
      <c r="Q25" s="1" t="b">
        <v>0</v>
      </c>
      <c r="R25" s="1">
        <v>1</v>
      </c>
    </row>
    <row r="26" spans="1:18" x14ac:dyDescent="0.35">
      <c r="A26" s="1" t="s">
        <v>19</v>
      </c>
      <c r="B26" s="1" t="s">
        <v>2823</v>
      </c>
      <c r="C26" s="1" t="s">
        <v>5723</v>
      </c>
      <c r="D26" s="1" t="s">
        <v>22</v>
      </c>
      <c r="E26" s="1"/>
      <c r="F26" s="1"/>
      <c r="G26" s="1" t="s">
        <v>5696</v>
      </c>
      <c r="H26" s="1" t="b">
        <v>0</v>
      </c>
      <c r="I26" s="1" t="s">
        <v>5697</v>
      </c>
      <c r="J26" s="1" t="s">
        <v>5692</v>
      </c>
      <c r="K26" s="1">
        <v>1</v>
      </c>
      <c r="L26" s="1" t="b">
        <v>0</v>
      </c>
      <c r="M26" s="1">
        <v>3</v>
      </c>
      <c r="N26" s="1" t="s">
        <v>734</v>
      </c>
      <c r="O26" s="1" t="s">
        <v>5698</v>
      </c>
      <c r="P26" s="1">
        <v>1</v>
      </c>
      <c r="Q26" s="1" t="b">
        <v>0</v>
      </c>
      <c r="R26" s="1">
        <v>1</v>
      </c>
    </row>
    <row r="27" spans="1:18" x14ac:dyDescent="0.35">
      <c r="A27" s="1" t="s">
        <v>19</v>
      </c>
      <c r="B27" s="1" t="s">
        <v>2823</v>
      </c>
      <c r="C27" s="1" t="s">
        <v>5724</v>
      </c>
      <c r="D27" s="1" t="s">
        <v>22</v>
      </c>
      <c r="E27" s="1"/>
      <c r="F27" s="1"/>
      <c r="G27" s="1" t="s">
        <v>5706</v>
      </c>
      <c r="H27" s="1" t="b">
        <v>0</v>
      </c>
      <c r="I27" s="1" t="s">
        <v>5697</v>
      </c>
      <c r="J27" s="1" t="s">
        <v>5707</v>
      </c>
      <c r="K27" s="1">
        <v>1</v>
      </c>
      <c r="L27" s="1" t="b">
        <v>0</v>
      </c>
      <c r="M27" s="1">
        <v>3</v>
      </c>
      <c r="N27" s="1" t="s">
        <v>734</v>
      </c>
      <c r="O27" s="1" t="s">
        <v>5698</v>
      </c>
      <c r="P27" s="1">
        <v>1</v>
      </c>
      <c r="Q27" s="1" t="b">
        <v>0</v>
      </c>
      <c r="R27" s="1">
        <v>1</v>
      </c>
    </row>
    <row r="28" spans="1:18" x14ac:dyDescent="0.35">
      <c r="A28" s="1" t="s">
        <v>19</v>
      </c>
      <c r="B28" s="1" t="s">
        <v>2823</v>
      </c>
      <c r="C28" s="1" t="s">
        <v>5725</v>
      </c>
      <c r="D28" s="1" t="s">
        <v>22</v>
      </c>
      <c r="E28" s="1"/>
      <c r="F28" s="1"/>
      <c r="G28" s="1" t="s">
        <v>5696</v>
      </c>
      <c r="H28" s="1" t="b">
        <v>0</v>
      </c>
      <c r="I28" s="1" t="s">
        <v>5697</v>
      </c>
      <c r="J28" s="1" t="s">
        <v>5692</v>
      </c>
      <c r="K28" s="1">
        <v>1</v>
      </c>
      <c r="L28" s="1" t="b">
        <v>0</v>
      </c>
      <c r="M28" s="1">
        <v>3</v>
      </c>
      <c r="N28" s="1" t="s">
        <v>734</v>
      </c>
      <c r="O28" s="1" t="s">
        <v>5698</v>
      </c>
      <c r="P28" s="1">
        <v>1</v>
      </c>
      <c r="Q28" s="1" t="b">
        <v>0</v>
      </c>
      <c r="R28" s="1">
        <v>1</v>
      </c>
    </row>
    <row r="29" spans="1:18" x14ac:dyDescent="0.35">
      <c r="A29" s="1" t="s">
        <v>19</v>
      </c>
      <c r="B29" s="1" t="s">
        <v>2823</v>
      </c>
      <c r="C29" s="1" t="s">
        <v>5726</v>
      </c>
      <c r="D29" s="1" t="s">
        <v>22</v>
      </c>
      <c r="E29" s="1"/>
      <c r="F29" s="1"/>
      <c r="G29" s="1" t="s">
        <v>5696</v>
      </c>
      <c r="H29" s="1" t="b">
        <v>0</v>
      </c>
      <c r="I29" s="1" t="s">
        <v>5697</v>
      </c>
      <c r="J29" s="1" t="s">
        <v>5692</v>
      </c>
      <c r="K29" s="1">
        <v>1</v>
      </c>
      <c r="L29" s="1" t="b">
        <v>0</v>
      </c>
      <c r="M29" s="1">
        <v>3</v>
      </c>
      <c r="N29" s="1" t="s">
        <v>734</v>
      </c>
      <c r="O29" s="1" t="s">
        <v>5698</v>
      </c>
      <c r="P29" s="1">
        <v>1</v>
      </c>
      <c r="Q29" s="1" t="b">
        <v>0</v>
      </c>
      <c r="R29" s="1">
        <v>1</v>
      </c>
    </row>
    <row r="30" spans="1:18" x14ac:dyDescent="0.35">
      <c r="A30" s="1" t="s">
        <v>19</v>
      </c>
      <c r="B30" s="1" t="s">
        <v>2823</v>
      </c>
      <c r="C30" s="1" t="s">
        <v>5727</v>
      </c>
      <c r="D30" s="1" t="s">
        <v>22</v>
      </c>
      <c r="E30" s="1"/>
      <c r="F30" s="1"/>
      <c r="G30" s="1" t="s">
        <v>5696</v>
      </c>
      <c r="H30" s="1" t="b">
        <v>0</v>
      </c>
      <c r="I30" s="1" t="s">
        <v>5697</v>
      </c>
      <c r="J30" s="1" t="s">
        <v>5692</v>
      </c>
      <c r="K30" s="1">
        <v>1</v>
      </c>
      <c r="L30" s="1" t="b">
        <v>0</v>
      </c>
      <c r="M30" s="1">
        <v>3</v>
      </c>
      <c r="N30" s="1" t="s">
        <v>734</v>
      </c>
      <c r="O30" s="1" t="s">
        <v>5698</v>
      </c>
      <c r="P30" s="1">
        <v>1</v>
      </c>
      <c r="Q30" s="1" t="b">
        <v>0</v>
      </c>
      <c r="R30" s="1">
        <v>1</v>
      </c>
    </row>
    <row r="31" spans="1:18" x14ac:dyDescent="0.35">
      <c r="A31" s="1" t="s">
        <v>19</v>
      </c>
      <c r="B31" s="1" t="s">
        <v>2823</v>
      </c>
      <c r="C31" s="1" t="s">
        <v>5728</v>
      </c>
      <c r="D31" s="1" t="s">
        <v>22</v>
      </c>
      <c r="E31" s="1"/>
      <c r="F31" s="1"/>
      <c r="G31" s="1" t="s">
        <v>5696</v>
      </c>
      <c r="H31" s="1" t="b">
        <v>0</v>
      </c>
      <c r="I31" s="1" t="s">
        <v>5697</v>
      </c>
      <c r="J31" s="1" t="s">
        <v>5692</v>
      </c>
      <c r="K31" s="1">
        <v>1</v>
      </c>
      <c r="L31" s="1" t="b">
        <v>0</v>
      </c>
      <c r="M31" s="1">
        <v>3</v>
      </c>
      <c r="N31" s="1" t="s">
        <v>734</v>
      </c>
      <c r="O31" s="1" t="s">
        <v>5698</v>
      </c>
      <c r="P31" s="1">
        <v>1</v>
      </c>
      <c r="Q31" s="1" t="b">
        <v>0</v>
      </c>
      <c r="R31" s="1">
        <v>1</v>
      </c>
    </row>
    <row r="32" spans="1:18" x14ac:dyDescent="0.35">
      <c r="A32" s="1" t="s">
        <v>19</v>
      </c>
      <c r="B32" s="1" t="s">
        <v>2823</v>
      </c>
      <c r="C32" s="1" t="s">
        <v>5729</v>
      </c>
      <c r="D32" s="1" t="s">
        <v>22</v>
      </c>
      <c r="E32" s="1"/>
      <c r="F32" s="1"/>
      <c r="G32" s="1" t="s">
        <v>5696</v>
      </c>
      <c r="H32" s="1" t="b">
        <v>0</v>
      </c>
      <c r="I32" s="1" t="s">
        <v>5697</v>
      </c>
      <c r="J32" s="1" t="s">
        <v>5692</v>
      </c>
      <c r="K32" s="1">
        <v>1</v>
      </c>
      <c r="L32" s="1" t="b">
        <v>0</v>
      </c>
      <c r="M32" s="1">
        <v>3</v>
      </c>
      <c r="N32" s="1" t="s">
        <v>734</v>
      </c>
      <c r="O32" s="1" t="s">
        <v>5698</v>
      </c>
      <c r="P32" s="1">
        <v>1</v>
      </c>
      <c r="Q32" s="1" t="b">
        <v>0</v>
      </c>
      <c r="R32" s="1">
        <v>1</v>
      </c>
    </row>
    <row r="33" spans="1:18" x14ac:dyDescent="0.35">
      <c r="A33" s="1" t="s">
        <v>19</v>
      </c>
      <c r="B33" s="1" t="s">
        <v>2823</v>
      </c>
      <c r="C33" s="1" t="s">
        <v>5730</v>
      </c>
      <c r="D33" s="1" t="s">
        <v>22</v>
      </c>
      <c r="E33" s="1"/>
      <c r="F33" s="1"/>
      <c r="G33" s="1" t="s">
        <v>5696</v>
      </c>
      <c r="H33" s="1" t="b">
        <v>0</v>
      </c>
      <c r="I33" s="1" t="s">
        <v>5697</v>
      </c>
      <c r="J33" s="1" t="s">
        <v>5692</v>
      </c>
      <c r="K33" s="1">
        <v>1</v>
      </c>
      <c r="L33" s="1" t="b">
        <v>0</v>
      </c>
      <c r="M33" s="1">
        <v>3</v>
      </c>
      <c r="N33" s="1" t="s">
        <v>734</v>
      </c>
      <c r="O33" s="1" t="s">
        <v>5698</v>
      </c>
      <c r="P33" s="1">
        <v>1</v>
      </c>
      <c r="Q33" s="1" t="b">
        <v>0</v>
      </c>
      <c r="R33" s="1">
        <v>1</v>
      </c>
    </row>
    <row r="34" spans="1:18" x14ac:dyDescent="0.35">
      <c r="A34" s="1" t="s">
        <v>19</v>
      </c>
      <c r="B34" s="1" t="s">
        <v>2823</v>
      </c>
      <c r="C34" s="1" t="s">
        <v>5731</v>
      </c>
      <c r="D34" s="1" t="s">
        <v>22</v>
      </c>
      <c r="E34" s="1"/>
      <c r="F34" s="1"/>
      <c r="G34" s="1" t="s">
        <v>5696</v>
      </c>
      <c r="H34" s="1" t="b">
        <v>0</v>
      </c>
      <c r="I34" s="1" t="s">
        <v>5697</v>
      </c>
      <c r="J34" s="1" t="s">
        <v>5692</v>
      </c>
      <c r="K34" s="1">
        <v>1</v>
      </c>
      <c r="L34" s="1" t="b">
        <v>0</v>
      </c>
      <c r="M34" s="1">
        <v>3</v>
      </c>
      <c r="N34" s="1" t="s">
        <v>734</v>
      </c>
      <c r="O34" s="1" t="s">
        <v>5698</v>
      </c>
      <c r="P34" s="1">
        <v>1</v>
      </c>
      <c r="Q34" s="1" t="b">
        <v>0</v>
      </c>
      <c r="R34" s="1">
        <v>1</v>
      </c>
    </row>
    <row r="35" spans="1:18" x14ac:dyDescent="0.35">
      <c r="A35" s="1" t="s">
        <v>19</v>
      </c>
      <c r="B35" s="1" t="s">
        <v>2823</v>
      </c>
      <c r="C35" s="1" t="s">
        <v>5732</v>
      </c>
      <c r="D35" s="1" t="s">
        <v>22</v>
      </c>
      <c r="E35" s="1"/>
      <c r="F35" s="1"/>
      <c r="G35" s="1" t="s">
        <v>5696</v>
      </c>
      <c r="H35" s="1" t="b">
        <v>0</v>
      </c>
      <c r="I35" s="1" t="s">
        <v>5697</v>
      </c>
      <c r="J35" s="1" t="s">
        <v>5692</v>
      </c>
      <c r="K35" s="1">
        <v>1</v>
      </c>
      <c r="L35" s="1" t="b">
        <v>0</v>
      </c>
      <c r="M35" s="1">
        <v>3</v>
      </c>
      <c r="N35" s="1" t="s">
        <v>734</v>
      </c>
      <c r="O35" s="1" t="s">
        <v>5698</v>
      </c>
      <c r="P35" s="1">
        <v>1</v>
      </c>
      <c r="Q35" s="1" t="b">
        <v>0</v>
      </c>
      <c r="R35" s="1">
        <v>1</v>
      </c>
    </row>
    <row r="36" spans="1:18" x14ac:dyDescent="0.35">
      <c r="A36" s="1" t="s">
        <v>19</v>
      </c>
      <c r="B36" s="1" t="s">
        <v>2823</v>
      </c>
      <c r="C36" s="1" t="s">
        <v>5733</v>
      </c>
      <c r="D36" s="1" t="s">
        <v>22</v>
      </c>
      <c r="E36" s="1"/>
      <c r="F36" s="1"/>
      <c r="G36" s="1" t="s">
        <v>5696</v>
      </c>
      <c r="H36" s="1" t="b">
        <v>0</v>
      </c>
      <c r="I36" s="1" t="s">
        <v>5697</v>
      </c>
      <c r="J36" s="1" t="s">
        <v>5692</v>
      </c>
      <c r="K36" s="1">
        <v>1</v>
      </c>
      <c r="L36" s="1" t="b">
        <v>0</v>
      </c>
      <c r="M36" s="1">
        <v>3</v>
      </c>
      <c r="N36" s="1" t="s">
        <v>734</v>
      </c>
      <c r="O36" s="1" t="s">
        <v>5698</v>
      </c>
      <c r="P36" s="1">
        <v>1</v>
      </c>
      <c r="Q36" s="1" t="b">
        <v>0</v>
      </c>
      <c r="R36" s="1">
        <v>1</v>
      </c>
    </row>
    <row r="37" spans="1:18" x14ac:dyDescent="0.35">
      <c r="A37" s="1" t="s">
        <v>19</v>
      </c>
      <c r="B37" s="1" t="s">
        <v>2826</v>
      </c>
      <c r="C37" s="1" t="s">
        <v>5734</v>
      </c>
      <c r="D37" s="1" t="s">
        <v>22</v>
      </c>
      <c r="E37" s="1"/>
      <c r="F37" s="1"/>
      <c r="G37" s="1" t="s">
        <v>5706</v>
      </c>
      <c r="H37" s="1" t="b">
        <v>0</v>
      </c>
      <c r="I37" s="1" t="s">
        <v>5697</v>
      </c>
      <c r="J37" s="1" t="s">
        <v>5707</v>
      </c>
      <c r="K37" s="1">
        <v>1</v>
      </c>
      <c r="L37" s="1" t="b">
        <v>0</v>
      </c>
      <c r="M37" s="1">
        <v>3</v>
      </c>
      <c r="N37" s="1" t="s">
        <v>734</v>
      </c>
      <c r="O37" s="1" t="s">
        <v>5698</v>
      </c>
      <c r="P37" s="1">
        <v>4</v>
      </c>
      <c r="Q37" s="1" t="b">
        <v>0</v>
      </c>
      <c r="R37" s="1">
        <v>1</v>
      </c>
    </row>
    <row r="38" spans="1:18" x14ac:dyDescent="0.35">
      <c r="A38" s="1" t="s">
        <v>19</v>
      </c>
      <c r="B38" s="1" t="s">
        <v>2826</v>
      </c>
      <c r="C38" s="1" t="s">
        <v>5735</v>
      </c>
      <c r="D38" s="1" t="s">
        <v>22</v>
      </c>
      <c r="E38" s="1"/>
      <c r="F38" s="1"/>
      <c r="G38" s="1" t="s">
        <v>5691</v>
      </c>
      <c r="H38" s="1" t="b">
        <v>0</v>
      </c>
      <c r="I38" s="1" t="s">
        <v>720</v>
      </c>
      <c r="J38" s="1" t="s">
        <v>5692</v>
      </c>
      <c r="K38" s="1">
        <v>0</v>
      </c>
      <c r="L38" s="1" t="b">
        <v>0</v>
      </c>
      <c r="M38" s="1">
        <v>0</v>
      </c>
      <c r="N38" s="1" t="s">
        <v>633</v>
      </c>
      <c r="O38" s="1" t="s">
        <v>5693</v>
      </c>
      <c r="P38" s="1">
        <v>1</v>
      </c>
      <c r="Q38" s="1" t="b">
        <v>0</v>
      </c>
      <c r="R38" s="1">
        <v>1</v>
      </c>
    </row>
    <row r="39" spans="1:18" x14ac:dyDescent="0.35">
      <c r="A39" s="1" t="s">
        <v>40</v>
      </c>
      <c r="B39" s="1" t="s">
        <v>1214</v>
      </c>
      <c r="C39" s="1" t="s">
        <v>5736</v>
      </c>
      <c r="D39" s="1" t="s">
        <v>22</v>
      </c>
      <c r="E39" s="1"/>
      <c r="F39" s="1"/>
      <c r="G39" s="1" t="s">
        <v>5691</v>
      </c>
      <c r="H39" s="1" t="b">
        <v>1</v>
      </c>
      <c r="I39" s="1" t="s">
        <v>720</v>
      </c>
      <c r="J39" s="1" t="s">
        <v>5692</v>
      </c>
      <c r="K39" s="1">
        <v>0</v>
      </c>
      <c r="L39" s="1" t="b">
        <v>0</v>
      </c>
      <c r="M39" s="1">
        <v>0</v>
      </c>
      <c r="N39" s="1" t="s">
        <v>734</v>
      </c>
      <c r="O39" s="1" t="s">
        <v>5693</v>
      </c>
      <c r="P39" s="1">
        <v>0</v>
      </c>
      <c r="Q39" s="1" t="b">
        <v>0</v>
      </c>
      <c r="R39" s="1">
        <v>1</v>
      </c>
    </row>
    <row r="40" spans="1:18" x14ac:dyDescent="0.35">
      <c r="A40" s="1" t="s">
        <v>40</v>
      </c>
      <c r="B40" s="1" t="s">
        <v>1214</v>
      </c>
      <c r="C40" s="1" t="s">
        <v>5737</v>
      </c>
      <c r="D40" s="1" t="s">
        <v>2934</v>
      </c>
      <c r="E40" s="1"/>
      <c r="F40" s="1"/>
      <c r="G40" s="1" t="s">
        <v>5691</v>
      </c>
      <c r="H40" s="1" t="b">
        <v>1</v>
      </c>
      <c r="I40" s="1" t="s">
        <v>720</v>
      </c>
      <c r="J40" s="1" t="s">
        <v>5692</v>
      </c>
      <c r="K40" s="1">
        <v>0</v>
      </c>
      <c r="L40" s="1" t="b">
        <v>0</v>
      </c>
      <c r="M40" s="1">
        <v>0</v>
      </c>
      <c r="N40" s="1" t="s">
        <v>734</v>
      </c>
      <c r="O40" s="1" t="s">
        <v>5693</v>
      </c>
      <c r="P40" s="1">
        <v>0</v>
      </c>
      <c r="Q40" s="1" t="b">
        <v>0</v>
      </c>
      <c r="R40" s="1">
        <v>1</v>
      </c>
    </row>
    <row r="41" spans="1:18" x14ac:dyDescent="0.35">
      <c r="A41" s="1" t="s">
        <v>40</v>
      </c>
      <c r="B41" s="1" t="s">
        <v>1214</v>
      </c>
      <c r="C41" s="1" t="s">
        <v>5738</v>
      </c>
      <c r="D41" s="1" t="s">
        <v>22</v>
      </c>
      <c r="E41" s="1"/>
      <c r="F41" s="1"/>
      <c r="G41" s="1" t="s">
        <v>5691</v>
      </c>
      <c r="H41" s="1" t="b">
        <v>0</v>
      </c>
      <c r="I41" s="1" t="s">
        <v>720</v>
      </c>
      <c r="J41" s="1" t="s">
        <v>5692</v>
      </c>
      <c r="K41" s="1">
        <v>0</v>
      </c>
      <c r="L41" s="1" t="b">
        <v>0</v>
      </c>
      <c r="M41" s="1">
        <v>0</v>
      </c>
      <c r="N41" s="1" t="s">
        <v>734</v>
      </c>
      <c r="O41" s="1" t="s">
        <v>5693</v>
      </c>
      <c r="P41" s="1">
        <v>1</v>
      </c>
      <c r="Q41" s="1" t="b">
        <v>0</v>
      </c>
      <c r="R41" s="1">
        <v>1</v>
      </c>
    </row>
    <row r="42" spans="1:18" x14ac:dyDescent="0.35">
      <c r="A42" s="1" t="s">
        <v>40</v>
      </c>
      <c r="B42" s="1" t="s">
        <v>41</v>
      </c>
      <c r="C42" s="1" t="s">
        <v>5739</v>
      </c>
      <c r="D42" s="1" t="s">
        <v>22</v>
      </c>
      <c r="E42" s="1"/>
      <c r="F42" s="1"/>
      <c r="G42" s="1" t="s">
        <v>5691</v>
      </c>
      <c r="H42" s="1" t="b">
        <v>0</v>
      </c>
      <c r="I42" s="1" t="s">
        <v>720</v>
      </c>
      <c r="J42" s="1" t="s">
        <v>5692</v>
      </c>
      <c r="K42" s="1">
        <v>0</v>
      </c>
      <c r="L42" s="1" t="b">
        <v>0</v>
      </c>
      <c r="M42" s="1">
        <v>0</v>
      </c>
      <c r="N42" s="1" t="s">
        <v>633</v>
      </c>
      <c r="O42" s="1" t="s">
        <v>5693</v>
      </c>
      <c r="P42" s="1">
        <v>1</v>
      </c>
      <c r="Q42" s="1" t="b">
        <v>0</v>
      </c>
      <c r="R42" s="1">
        <v>1</v>
      </c>
    </row>
    <row r="43" spans="1:18" x14ac:dyDescent="0.35">
      <c r="A43" s="1" t="s">
        <v>40</v>
      </c>
      <c r="B43" s="1" t="s">
        <v>41</v>
      </c>
      <c r="C43" s="1" t="s">
        <v>5740</v>
      </c>
      <c r="D43" s="1" t="s">
        <v>22</v>
      </c>
      <c r="E43" s="1"/>
      <c r="F43" s="1"/>
      <c r="G43" s="1" t="s">
        <v>5691</v>
      </c>
      <c r="H43" s="1" t="b">
        <v>0</v>
      </c>
      <c r="I43" s="1" t="s">
        <v>720</v>
      </c>
      <c r="J43" s="1" t="s">
        <v>5692</v>
      </c>
      <c r="K43" s="1">
        <v>0</v>
      </c>
      <c r="L43" s="1" t="b">
        <v>0</v>
      </c>
      <c r="M43" s="1">
        <v>0</v>
      </c>
      <c r="N43" s="1" t="s">
        <v>633</v>
      </c>
      <c r="O43" s="1" t="s">
        <v>5693</v>
      </c>
      <c r="P43" s="1">
        <v>1</v>
      </c>
      <c r="Q43" s="1" t="b">
        <v>0</v>
      </c>
      <c r="R43" s="1">
        <v>1</v>
      </c>
    </row>
    <row r="44" spans="1:18" x14ac:dyDescent="0.35">
      <c r="A44" s="1" t="s">
        <v>40</v>
      </c>
      <c r="B44" s="1" t="s">
        <v>1099</v>
      </c>
      <c r="C44" s="1" t="s">
        <v>5741</v>
      </c>
      <c r="D44" s="1" t="s">
        <v>22</v>
      </c>
      <c r="E44" s="1"/>
      <c r="F44" s="1"/>
      <c r="G44" s="1" t="s">
        <v>5691</v>
      </c>
      <c r="H44" s="1" t="b">
        <v>0</v>
      </c>
      <c r="I44" s="1" t="s">
        <v>720</v>
      </c>
      <c r="J44" s="1" t="s">
        <v>5692</v>
      </c>
      <c r="K44" s="1">
        <v>0</v>
      </c>
      <c r="L44" s="1" t="b">
        <v>0</v>
      </c>
      <c r="M44" s="1">
        <v>0</v>
      </c>
      <c r="N44" s="1" t="s">
        <v>633</v>
      </c>
      <c r="O44" s="1" t="s">
        <v>5693</v>
      </c>
      <c r="P44" s="1">
        <v>1</v>
      </c>
      <c r="Q44" s="1" t="b">
        <v>0</v>
      </c>
      <c r="R44" s="1">
        <v>1</v>
      </c>
    </row>
    <row r="45" spans="1:18" x14ac:dyDescent="0.35">
      <c r="A45" s="1" t="s">
        <v>40</v>
      </c>
      <c r="B45" s="1" t="s">
        <v>1332</v>
      </c>
      <c r="C45" s="1" t="s">
        <v>5742</v>
      </c>
      <c r="D45" s="1" t="s">
        <v>22</v>
      </c>
      <c r="E45" s="1"/>
      <c r="F45" s="1"/>
      <c r="G45" s="1" t="s">
        <v>5691</v>
      </c>
      <c r="H45" s="1" t="b">
        <v>0</v>
      </c>
      <c r="I45" s="1" t="s">
        <v>720</v>
      </c>
      <c r="J45" s="1" t="s">
        <v>5692</v>
      </c>
      <c r="K45" s="1">
        <v>0</v>
      </c>
      <c r="L45" s="1" t="b">
        <v>0</v>
      </c>
      <c r="M45" s="1">
        <v>0</v>
      </c>
      <c r="N45" s="1" t="s">
        <v>734</v>
      </c>
      <c r="O45" s="1" t="s">
        <v>5693</v>
      </c>
      <c r="P45" s="1">
        <v>1</v>
      </c>
      <c r="Q45" s="1" t="b">
        <v>0</v>
      </c>
      <c r="R45" s="1">
        <v>1</v>
      </c>
    </row>
    <row r="46" spans="1:18" x14ac:dyDescent="0.35">
      <c r="A46" s="1" t="s">
        <v>40</v>
      </c>
      <c r="B46" s="1" t="s">
        <v>2956</v>
      </c>
      <c r="C46" s="1" t="s">
        <v>5743</v>
      </c>
      <c r="D46" s="1" t="s">
        <v>22</v>
      </c>
      <c r="E46" s="1"/>
      <c r="F46" s="1"/>
      <c r="G46" s="1" t="s">
        <v>5744</v>
      </c>
      <c r="H46" s="1" t="b">
        <v>0</v>
      </c>
      <c r="I46" s="1" t="s">
        <v>5697</v>
      </c>
      <c r="J46" s="1" t="s">
        <v>5745</v>
      </c>
      <c r="K46" s="1">
        <v>1</v>
      </c>
      <c r="L46" s="1" t="b">
        <v>0</v>
      </c>
      <c r="M46" s="1">
        <v>30</v>
      </c>
      <c r="N46" s="1" t="s">
        <v>734</v>
      </c>
      <c r="O46" s="1" t="s">
        <v>5698</v>
      </c>
      <c r="P46" s="1">
        <v>2</v>
      </c>
      <c r="Q46" s="1" t="b">
        <v>0</v>
      </c>
      <c r="R46" s="1">
        <v>1</v>
      </c>
    </row>
    <row r="47" spans="1:18" x14ac:dyDescent="0.35">
      <c r="A47" s="1" t="s">
        <v>40</v>
      </c>
      <c r="B47" s="1" t="s">
        <v>2956</v>
      </c>
      <c r="C47" s="1" t="s">
        <v>5746</v>
      </c>
      <c r="D47" s="1" t="s">
        <v>5747</v>
      </c>
      <c r="E47" s="1"/>
      <c r="F47" s="1"/>
      <c r="G47" s="1" t="s">
        <v>5696</v>
      </c>
      <c r="H47" s="1" t="b">
        <v>0</v>
      </c>
      <c r="I47" s="1" t="s">
        <v>5697</v>
      </c>
      <c r="J47" s="1" t="s">
        <v>5692</v>
      </c>
      <c r="K47" s="1">
        <v>1</v>
      </c>
      <c r="L47" s="1" t="b">
        <v>0</v>
      </c>
      <c r="M47" s="1">
        <v>3</v>
      </c>
      <c r="N47" s="1" t="s">
        <v>734</v>
      </c>
      <c r="O47" s="1" t="s">
        <v>5698</v>
      </c>
      <c r="P47" s="1">
        <v>1</v>
      </c>
      <c r="Q47" s="1" t="b">
        <v>0</v>
      </c>
      <c r="R47" s="1">
        <v>1</v>
      </c>
    </row>
    <row r="48" spans="1:18" x14ac:dyDescent="0.35">
      <c r="A48" s="1" t="s">
        <v>40</v>
      </c>
      <c r="B48" s="1" t="s">
        <v>2956</v>
      </c>
      <c r="C48" s="1" t="s">
        <v>5748</v>
      </c>
      <c r="D48" s="1" t="s">
        <v>22</v>
      </c>
      <c r="E48" s="1"/>
      <c r="F48" s="1"/>
      <c r="G48" s="1" t="s">
        <v>5696</v>
      </c>
      <c r="H48" s="1" t="b">
        <v>0</v>
      </c>
      <c r="I48" s="1" t="s">
        <v>5697</v>
      </c>
      <c r="J48" s="1" t="s">
        <v>5692</v>
      </c>
      <c r="K48" s="1">
        <v>1</v>
      </c>
      <c r="L48" s="1" t="b">
        <v>0</v>
      </c>
      <c r="M48" s="1">
        <v>3</v>
      </c>
      <c r="N48" s="1" t="s">
        <v>734</v>
      </c>
      <c r="O48" s="1" t="s">
        <v>5698</v>
      </c>
      <c r="P48" s="1">
        <v>1</v>
      </c>
      <c r="Q48" s="1" t="b">
        <v>0</v>
      </c>
      <c r="R48" s="1">
        <v>1</v>
      </c>
    </row>
    <row r="49" spans="1:18" x14ac:dyDescent="0.35">
      <c r="A49" s="1" t="s">
        <v>40</v>
      </c>
      <c r="B49" s="1" t="s">
        <v>2956</v>
      </c>
      <c r="C49" s="1" t="s">
        <v>5749</v>
      </c>
      <c r="D49" s="1" t="s">
        <v>22</v>
      </c>
      <c r="E49" s="1"/>
      <c r="F49" s="1"/>
      <c r="G49" s="1" t="s">
        <v>5750</v>
      </c>
      <c r="H49" s="1" t="b">
        <v>0</v>
      </c>
      <c r="I49" s="1" t="s">
        <v>5697</v>
      </c>
      <c r="J49" s="1" t="s">
        <v>5751</v>
      </c>
      <c r="K49" s="1">
        <v>1</v>
      </c>
      <c r="L49" s="1" t="b">
        <v>0</v>
      </c>
      <c r="M49" s="1">
        <v>30</v>
      </c>
      <c r="N49" s="1" t="s">
        <v>734</v>
      </c>
      <c r="O49" s="1" t="s">
        <v>5698</v>
      </c>
      <c r="P49" s="1">
        <v>1</v>
      </c>
      <c r="Q49" s="1" t="b">
        <v>0</v>
      </c>
      <c r="R49" s="1">
        <v>1</v>
      </c>
    </row>
    <row r="50" spans="1:18" x14ac:dyDescent="0.35">
      <c r="A50" s="1" t="s">
        <v>40</v>
      </c>
      <c r="B50" s="1" t="s">
        <v>2956</v>
      </c>
      <c r="C50" s="1" t="s">
        <v>5752</v>
      </c>
      <c r="D50" s="1" t="s">
        <v>22</v>
      </c>
      <c r="E50" s="1"/>
      <c r="F50" s="1"/>
      <c r="G50" s="1" t="s">
        <v>5696</v>
      </c>
      <c r="H50" s="1" t="b">
        <v>0</v>
      </c>
      <c r="I50" s="1" t="s">
        <v>5697</v>
      </c>
      <c r="J50" s="1" t="s">
        <v>5692</v>
      </c>
      <c r="K50" s="1">
        <v>1</v>
      </c>
      <c r="L50" s="1" t="b">
        <v>0</v>
      </c>
      <c r="M50" s="1">
        <v>3</v>
      </c>
      <c r="N50" s="1" t="s">
        <v>734</v>
      </c>
      <c r="O50" s="1" t="s">
        <v>5698</v>
      </c>
      <c r="P50" s="1">
        <v>1</v>
      </c>
      <c r="Q50" s="1" t="b">
        <v>0</v>
      </c>
      <c r="R50" s="1">
        <v>1</v>
      </c>
    </row>
    <row r="51" spans="1:18" x14ac:dyDescent="0.35">
      <c r="A51" s="1" t="s">
        <v>40</v>
      </c>
      <c r="B51" s="1" t="s">
        <v>2956</v>
      </c>
      <c r="C51" s="1" t="s">
        <v>5753</v>
      </c>
      <c r="D51" s="1" t="s">
        <v>22</v>
      </c>
      <c r="E51" s="1"/>
      <c r="F51" s="1"/>
      <c r="G51" s="1" t="s">
        <v>5696</v>
      </c>
      <c r="H51" s="1" t="b">
        <v>0</v>
      </c>
      <c r="I51" s="1" t="s">
        <v>5697</v>
      </c>
      <c r="J51" s="1" t="s">
        <v>5692</v>
      </c>
      <c r="K51" s="1">
        <v>1</v>
      </c>
      <c r="L51" s="1" t="b">
        <v>0</v>
      </c>
      <c r="M51" s="1">
        <v>3</v>
      </c>
      <c r="N51" s="1" t="s">
        <v>734</v>
      </c>
      <c r="O51" s="1" t="s">
        <v>5698</v>
      </c>
      <c r="P51" s="1">
        <v>1</v>
      </c>
      <c r="Q51" s="1" t="b">
        <v>0</v>
      </c>
      <c r="R51" s="1">
        <v>1</v>
      </c>
    </row>
    <row r="52" spans="1:18" x14ac:dyDescent="0.35">
      <c r="A52" s="1" t="s">
        <v>40</v>
      </c>
      <c r="B52" s="1" t="s">
        <v>2956</v>
      </c>
      <c r="C52" s="1" t="s">
        <v>5754</v>
      </c>
      <c r="D52" s="1" t="s">
        <v>22</v>
      </c>
      <c r="E52" s="1"/>
      <c r="F52" s="1"/>
      <c r="G52" s="1" t="s">
        <v>5696</v>
      </c>
      <c r="H52" s="1" t="b">
        <v>0</v>
      </c>
      <c r="I52" s="1" t="s">
        <v>5697</v>
      </c>
      <c r="J52" s="1" t="s">
        <v>5692</v>
      </c>
      <c r="K52" s="1">
        <v>1</v>
      </c>
      <c r="L52" s="1" t="b">
        <v>0</v>
      </c>
      <c r="M52" s="1">
        <v>3</v>
      </c>
      <c r="N52" s="1" t="s">
        <v>734</v>
      </c>
      <c r="O52" s="1" t="s">
        <v>5698</v>
      </c>
      <c r="P52" s="1">
        <v>1</v>
      </c>
      <c r="Q52" s="1" t="b">
        <v>0</v>
      </c>
      <c r="R52" s="1">
        <v>1</v>
      </c>
    </row>
    <row r="53" spans="1:18" x14ac:dyDescent="0.35">
      <c r="A53" s="1" t="s">
        <v>40</v>
      </c>
      <c r="B53" s="1" t="s">
        <v>2956</v>
      </c>
      <c r="C53" s="1" t="s">
        <v>5755</v>
      </c>
      <c r="D53" s="1" t="s">
        <v>22</v>
      </c>
      <c r="E53" s="1"/>
      <c r="F53" s="1"/>
      <c r="G53" s="1" t="s">
        <v>5744</v>
      </c>
      <c r="H53" s="1" t="b">
        <v>0</v>
      </c>
      <c r="I53" s="1" t="s">
        <v>5697</v>
      </c>
      <c r="J53" s="1" t="s">
        <v>5745</v>
      </c>
      <c r="K53" s="1">
        <v>1</v>
      </c>
      <c r="L53" s="1" t="b">
        <v>0</v>
      </c>
      <c r="M53" s="1">
        <v>30</v>
      </c>
      <c r="N53" s="1" t="s">
        <v>734</v>
      </c>
      <c r="O53" s="1" t="s">
        <v>5698</v>
      </c>
      <c r="P53" s="1">
        <v>1</v>
      </c>
      <c r="Q53" s="1" t="b">
        <v>0</v>
      </c>
      <c r="R53" s="1">
        <v>1</v>
      </c>
    </row>
    <row r="54" spans="1:18" x14ac:dyDescent="0.35">
      <c r="A54" s="1" t="s">
        <v>40</v>
      </c>
      <c r="B54" s="1" t="s">
        <v>2956</v>
      </c>
      <c r="C54" s="1" t="s">
        <v>5756</v>
      </c>
      <c r="D54" s="1" t="s">
        <v>22</v>
      </c>
      <c r="E54" s="1"/>
      <c r="F54" s="1"/>
      <c r="G54" s="1" t="s">
        <v>5696</v>
      </c>
      <c r="H54" s="1" t="b">
        <v>0</v>
      </c>
      <c r="I54" s="1" t="s">
        <v>5697</v>
      </c>
      <c r="J54" s="1" t="s">
        <v>5692</v>
      </c>
      <c r="K54" s="1">
        <v>1</v>
      </c>
      <c r="L54" s="1" t="b">
        <v>0</v>
      </c>
      <c r="M54" s="1">
        <v>3</v>
      </c>
      <c r="N54" s="1" t="s">
        <v>734</v>
      </c>
      <c r="O54" s="1" t="s">
        <v>5698</v>
      </c>
      <c r="P54" s="1">
        <v>1</v>
      </c>
      <c r="Q54" s="1" t="b">
        <v>0</v>
      </c>
      <c r="R54" s="1">
        <v>1</v>
      </c>
    </row>
    <row r="55" spans="1:18" x14ac:dyDescent="0.35">
      <c r="A55" s="1" t="s">
        <v>40</v>
      </c>
      <c r="B55" s="1" t="s">
        <v>2956</v>
      </c>
      <c r="C55" s="1" t="s">
        <v>5757</v>
      </c>
      <c r="D55" s="1" t="s">
        <v>22</v>
      </c>
      <c r="E55" s="1"/>
      <c r="F55" s="1"/>
      <c r="G55" s="1" t="s">
        <v>5744</v>
      </c>
      <c r="H55" s="1" t="b">
        <v>0</v>
      </c>
      <c r="I55" s="1" t="s">
        <v>5697</v>
      </c>
      <c r="J55" s="1" t="s">
        <v>5745</v>
      </c>
      <c r="K55" s="1">
        <v>1</v>
      </c>
      <c r="L55" s="1" t="b">
        <v>0</v>
      </c>
      <c r="M55" s="1">
        <v>30</v>
      </c>
      <c r="N55" s="1" t="s">
        <v>734</v>
      </c>
      <c r="O55" s="1" t="s">
        <v>5698</v>
      </c>
      <c r="P55" s="1">
        <v>1</v>
      </c>
      <c r="Q55" s="1" t="b">
        <v>0</v>
      </c>
      <c r="R55" s="1">
        <v>1</v>
      </c>
    </row>
    <row r="56" spans="1:18" x14ac:dyDescent="0.35">
      <c r="A56" s="1" t="s">
        <v>40</v>
      </c>
      <c r="B56" s="1" t="s">
        <v>2799</v>
      </c>
      <c r="C56" s="1" t="s">
        <v>5758</v>
      </c>
      <c r="D56" s="1" t="s">
        <v>22</v>
      </c>
      <c r="E56" s="1"/>
      <c r="F56" s="1"/>
      <c r="G56" s="1" t="s">
        <v>5696</v>
      </c>
      <c r="H56" s="1" t="b">
        <v>0</v>
      </c>
      <c r="I56" s="1" t="s">
        <v>5697</v>
      </c>
      <c r="J56" s="1" t="s">
        <v>5692</v>
      </c>
      <c r="K56" s="1">
        <v>1</v>
      </c>
      <c r="L56" s="1" t="b">
        <v>0</v>
      </c>
      <c r="M56" s="1">
        <v>3</v>
      </c>
      <c r="N56" s="1" t="s">
        <v>734</v>
      </c>
      <c r="O56" s="1" t="s">
        <v>5698</v>
      </c>
      <c r="P56" s="1">
        <v>1</v>
      </c>
      <c r="Q56" s="1" t="b">
        <v>0</v>
      </c>
      <c r="R56" s="1">
        <v>1</v>
      </c>
    </row>
    <row r="57" spans="1:18" x14ac:dyDescent="0.35">
      <c r="A57" s="1" t="s">
        <v>40</v>
      </c>
      <c r="B57" s="1" t="s">
        <v>2799</v>
      </c>
      <c r="C57" s="1" t="s">
        <v>5759</v>
      </c>
      <c r="D57" s="1" t="s">
        <v>22</v>
      </c>
      <c r="E57" s="1"/>
      <c r="F57" s="1"/>
      <c r="G57" s="1" t="s">
        <v>5696</v>
      </c>
      <c r="H57" s="1" t="b">
        <v>0</v>
      </c>
      <c r="I57" s="1" t="s">
        <v>5697</v>
      </c>
      <c r="J57" s="1" t="s">
        <v>5692</v>
      </c>
      <c r="K57" s="1">
        <v>1</v>
      </c>
      <c r="L57" s="1" t="b">
        <v>0</v>
      </c>
      <c r="M57" s="1">
        <v>3</v>
      </c>
      <c r="N57" s="1" t="s">
        <v>734</v>
      </c>
      <c r="O57" s="1" t="s">
        <v>5698</v>
      </c>
      <c r="P57" s="1">
        <v>1</v>
      </c>
      <c r="Q57" s="1" t="b">
        <v>0</v>
      </c>
      <c r="R57" s="1">
        <v>1</v>
      </c>
    </row>
    <row r="58" spans="1:18" x14ac:dyDescent="0.35">
      <c r="A58" s="1" t="s">
        <v>40</v>
      </c>
      <c r="B58" s="1" t="s">
        <v>2799</v>
      </c>
      <c r="C58" s="1" t="s">
        <v>5760</v>
      </c>
      <c r="D58" s="1" t="s">
        <v>22</v>
      </c>
      <c r="E58" s="1"/>
      <c r="F58" s="1"/>
      <c r="G58" s="1" t="s">
        <v>5696</v>
      </c>
      <c r="H58" s="1" t="b">
        <v>0</v>
      </c>
      <c r="I58" s="1" t="s">
        <v>5697</v>
      </c>
      <c r="J58" s="1" t="s">
        <v>5692</v>
      </c>
      <c r="K58" s="1">
        <v>1</v>
      </c>
      <c r="L58" s="1" t="b">
        <v>0</v>
      </c>
      <c r="M58" s="1">
        <v>3</v>
      </c>
      <c r="N58" s="1" t="s">
        <v>734</v>
      </c>
      <c r="O58" s="1" t="s">
        <v>5698</v>
      </c>
      <c r="P58" s="1">
        <v>1</v>
      </c>
      <c r="Q58" s="1" t="b">
        <v>0</v>
      </c>
      <c r="R58" s="1">
        <v>1</v>
      </c>
    </row>
    <row r="59" spans="1:18" x14ac:dyDescent="0.35">
      <c r="A59" s="1" t="s">
        <v>40</v>
      </c>
      <c r="B59" s="1" t="s">
        <v>2799</v>
      </c>
      <c r="C59" s="1" t="s">
        <v>5761</v>
      </c>
      <c r="D59" s="1" t="s">
        <v>22</v>
      </c>
      <c r="E59" s="1"/>
      <c r="F59" s="1"/>
      <c r="G59" s="1" t="s">
        <v>5762</v>
      </c>
      <c r="H59" s="1" t="b">
        <v>0</v>
      </c>
      <c r="I59" s="1" t="s">
        <v>5697</v>
      </c>
      <c r="J59" s="1" t="s">
        <v>5763</v>
      </c>
      <c r="K59" s="1">
        <v>1</v>
      </c>
      <c r="L59" s="1" t="b">
        <v>0</v>
      </c>
      <c r="M59" s="1">
        <v>3</v>
      </c>
      <c r="N59" s="1" t="s">
        <v>734</v>
      </c>
      <c r="O59" s="1" t="s">
        <v>5698</v>
      </c>
      <c r="P59" s="1">
        <v>1</v>
      </c>
      <c r="Q59" s="1" t="b">
        <v>0</v>
      </c>
      <c r="R59" s="1">
        <v>1</v>
      </c>
    </row>
    <row r="60" spans="1:18" x14ac:dyDescent="0.35">
      <c r="A60" s="1" t="s">
        <v>40</v>
      </c>
      <c r="B60" s="1" t="s">
        <v>2799</v>
      </c>
      <c r="C60" s="1" t="s">
        <v>5764</v>
      </c>
      <c r="D60" s="1" t="s">
        <v>22</v>
      </c>
      <c r="E60" s="1"/>
      <c r="F60" s="1"/>
      <c r="G60" s="1" t="s">
        <v>5696</v>
      </c>
      <c r="H60" s="1" t="b">
        <v>0</v>
      </c>
      <c r="I60" s="1" t="s">
        <v>5697</v>
      </c>
      <c r="J60" s="1" t="s">
        <v>5692</v>
      </c>
      <c r="K60" s="1">
        <v>1</v>
      </c>
      <c r="L60" s="1" t="b">
        <v>0</v>
      </c>
      <c r="M60" s="1">
        <v>3</v>
      </c>
      <c r="N60" s="1" t="s">
        <v>734</v>
      </c>
      <c r="O60" s="1" t="s">
        <v>5698</v>
      </c>
      <c r="P60" s="1">
        <v>1</v>
      </c>
      <c r="Q60" s="1" t="b">
        <v>0</v>
      </c>
      <c r="R60" s="1">
        <v>1</v>
      </c>
    </row>
    <row r="61" spans="1:18" x14ac:dyDescent="0.35">
      <c r="A61" s="1" t="s">
        <v>40</v>
      </c>
      <c r="B61" s="1" t="s">
        <v>2799</v>
      </c>
      <c r="C61" s="1" t="s">
        <v>5765</v>
      </c>
      <c r="D61" s="1" t="s">
        <v>22</v>
      </c>
      <c r="E61" s="1"/>
      <c r="F61" s="1"/>
      <c r="G61" s="1" t="s">
        <v>5696</v>
      </c>
      <c r="H61" s="1" t="b">
        <v>0</v>
      </c>
      <c r="I61" s="1" t="s">
        <v>5697</v>
      </c>
      <c r="J61" s="1" t="s">
        <v>5692</v>
      </c>
      <c r="K61" s="1">
        <v>1</v>
      </c>
      <c r="L61" s="1" t="b">
        <v>0</v>
      </c>
      <c r="M61" s="1">
        <v>3</v>
      </c>
      <c r="N61" s="1" t="s">
        <v>734</v>
      </c>
      <c r="O61" s="1" t="s">
        <v>5698</v>
      </c>
      <c r="P61" s="1">
        <v>1</v>
      </c>
      <c r="Q61" s="1" t="b">
        <v>0</v>
      </c>
      <c r="R61" s="1">
        <v>1</v>
      </c>
    </row>
    <row r="62" spans="1:18" x14ac:dyDescent="0.35">
      <c r="A62" s="1" t="s">
        <v>40</v>
      </c>
      <c r="B62" s="1" t="s">
        <v>2799</v>
      </c>
      <c r="C62" s="1" t="s">
        <v>5766</v>
      </c>
      <c r="D62" s="1" t="s">
        <v>22</v>
      </c>
      <c r="E62" s="1"/>
      <c r="F62" s="1"/>
      <c r="G62" s="1" t="s">
        <v>5706</v>
      </c>
      <c r="H62" s="1" t="b">
        <v>0</v>
      </c>
      <c r="I62" s="1" t="s">
        <v>5697</v>
      </c>
      <c r="J62" s="1" t="s">
        <v>5707</v>
      </c>
      <c r="K62" s="1">
        <v>1</v>
      </c>
      <c r="L62" s="1" t="b">
        <v>0</v>
      </c>
      <c r="M62" s="1">
        <v>3</v>
      </c>
      <c r="N62" s="1" t="s">
        <v>734</v>
      </c>
      <c r="O62" s="1" t="s">
        <v>5698</v>
      </c>
      <c r="P62" s="1">
        <v>1</v>
      </c>
      <c r="Q62" s="1" t="b">
        <v>0</v>
      </c>
      <c r="R62" s="1">
        <v>1</v>
      </c>
    </row>
    <row r="63" spans="1:18" x14ac:dyDescent="0.35">
      <c r="A63" s="1" t="s">
        <v>40</v>
      </c>
      <c r="B63" s="1" t="s">
        <v>2799</v>
      </c>
      <c r="C63" s="1" t="s">
        <v>5767</v>
      </c>
      <c r="D63" s="1" t="s">
        <v>22</v>
      </c>
      <c r="E63" s="1"/>
      <c r="F63" s="1"/>
      <c r="G63" s="1" t="s">
        <v>5696</v>
      </c>
      <c r="H63" s="1" t="b">
        <v>0</v>
      </c>
      <c r="I63" s="1" t="s">
        <v>5697</v>
      </c>
      <c r="J63" s="1" t="s">
        <v>5692</v>
      </c>
      <c r="K63" s="1">
        <v>1</v>
      </c>
      <c r="L63" s="1" t="b">
        <v>0</v>
      </c>
      <c r="M63" s="1">
        <v>3</v>
      </c>
      <c r="N63" s="1" t="s">
        <v>734</v>
      </c>
      <c r="O63" s="1" t="s">
        <v>5698</v>
      </c>
      <c r="P63" s="1">
        <v>1</v>
      </c>
      <c r="Q63" s="1" t="b">
        <v>0</v>
      </c>
      <c r="R63" s="1">
        <v>1</v>
      </c>
    </row>
    <row r="64" spans="1:18" x14ac:dyDescent="0.35">
      <c r="A64" s="1" t="s">
        <v>40</v>
      </c>
      <c r="B64" s="1" t="s">
        <v>2799</v>
      </c>
      <c r="C64" s="1" t="s">
        <v>5768</v>
      </c>
      <c r="D64" s="1" t="s">
        <v>22</v>
      </c>
      <c r="E64" s="1"/>
      <c r="F64" s="1"/>
      <c r="G64" s="1" t="s">
        <v>5706</v>
      </c>
      <c r="H64" s="1" t="b">
        <v>0</v>
      </c>
      <c r="I64" s="1" t="s">
        <v>5697</v>
      </c>
      <c r="J64" s="1" t="s">
        <v>5707</v>
      </c>
      <c r="K64" s="1">
        <v>1</v>
      </c>
      <c r="L64" s="1" t="b">
        <v>0</v>
      </c>
      <c r="M64" s="1">
        <v>3</v>
      </c>
      <c r="N64" s="1" t="s">
        <v>734</v>
      </c>
      <c r="O64" s="1" t="s">
        <v>5698</v>
      </c>
      <c r="P64" s="1">
        <v>1</v>
      </c>
      <c r="Q64" s="1" t="b">
        <v>0</v>
      </c>
      <c r="R64" s="1">
        <v>1</v>
      </c>
    </row>
    <row r="65" spans="1:18" x14ac:dyDescent="0.35">
      <c r="A65" s="1" t="s">
        <v>40</v>
      </c>
      <c r="B65" s="1" t="s">
        <v>2799</v>
      </c>
      <c r="C65" s="1" t="s">
        <v>5769</v>
      </c>
      <c r="D65" s="1" t="s">
        <v>22</v>
      </c>
      <c r="E65" s="1"/>
      <c r="F65" s="1"/>
      <c r="G65" s="1" t="s">
        <v>5696</v>
      </c>
      <c r="H65" s="1" t="b">
        <v>0</v>
      </c>
      <c r="I65" s="1" t="s">
        <v>5697</v>
      </c>
      <c r="J65" s="1" t="s">
        <v>5692</v>
      </c>
      <c r="K65" s="1">
        <v>1</v>
      </c>
      <c r="L65" s="1" t="b">
        <v>0</v>
      </c>
      <c r="M65" s="1">
        <v>3</v>
      </c>
      <c r="N65" s="1" t="s">
        <v>734</v>
      </c>
      <c r="O65" s="1" t="s">
        <v>5698</v>
      </c>
      <c r="P65" s="1">
        <v>1</v>
      </c>
      <c r="Q65" s="1" t="b">
        <v>0</v>
      </c>
      <c r="R65" s="1">
        <v>1</v>
      </c>
    </row>
    <row r="66" spans="1:18" x14ac:dyDescent="0.35">
      <c r="A66" s="1" t="s">
        <v>40</v>
      </c>
      <c r="B66" s="1" t="s">
        <v>2799</v>
      </c>
      <c r="C66" s="1" t="s">
        <v>5770</v>
      </c>
      <c r="D66" s="1" t="s">
        <v>22</v>
      </c>
      <c r="E66" s="1"/>
      <c r="F66" s="1"/>
      <c r="G66" s="1" t="s">
        <v>5696</v>
      </c>
      <c r="H66" s="1" t="b">
        <v>0</v>
      </c>
      <c r="I66" s="1" t="s">
        <v>5697</v>
      </c>
      <c r="J66" s="1" t="s">
        <v>5692</v>
      </c>
      <c r="K66" s="1">
        <v>1</v>
      </c>
      <c r="L66" s="1" t="b">
        <v>0</v>
      </c>
      <c r="M66" s="1">
        <v>3</v>
      </c>
      <c r="N66" s="1" t="s">
        <v>734</v>
      </c>
      <c r="O66" s="1" t="s">
        <v>5698</v>
      </c>
      <c r="P66" s="1">
        <v>1</v>
      </c>
      <c r="Q66" s="1" t="b">
        <v>0</v>
      </c>
      <c r="R66" s="1">
        <v>1</v>
      </c>
    </row>
    <row r="67" spans="1:18" x14ac:dyDescent="0.35">
      <c r="A67" s="1" t="s">
        <v>40</v>
      </c>
      <c r="B67" s="1" t="s">
        <v>2799</v>
      </c>
      <c r="C67" s="1" t="s">
        <v>5771</v>
      </c>
      <c r="D67" s="1" t="s">
        <v>22</v>
      </c>
      <c r="E67" s="1"/>
      <c r="F67" s="1"/>
      <c r="G67" s="1" t="s">
        <v>5696</v>
      </c>
      <c r="H67" s="1" t="b">
        <v>0</v>
      </c>
      <c r="I67" s="1" t="s">
        <v>5697</v>
      </c>
      <c r="J67" s="1" t="s">
        <v>5692</v>
      </c>
      <c r="K67" s="1">
        <v>1</v>
      </c>
      <c r="L67" s="1" t="b">
        <v>0</v>
      </c>
      <c r="M67" s="1">
        <v>3</v>
      </c>
      <c r="N67" s="1" t="s">
        <v>734</v>
      </c>
      <c r="O67" s="1" t="s">
        <v>5698</v>
      </c>
      <c r="P67" s="1">
        <v>1</v>
      </c>
      <c r="Q67" s="1" t="b">
        <v>0</v>
      </c>
      <c r="R67" s="1">
        <v>1</v>
      </c>
    </row>
    <row r="68" spans="1:18" x14ac:dyDescent="0.35">
      <c r="A68" s="1" t="s">
        <v>40</v>
      </c>
      <c r="B68" s="1" t="s">
        <v>2799</v>
      </c>
      <c r="C68" s="1" t="s">
        <v>5772</v>
      </c>
      <c r="D68" s="1" t="s">
        <v>22</v>
      </c>
      <c r="E68" s="1"/>
      <c r="F68" s="1"/>
      <c r="G68" s="1" t="s">
        <v>5706</v>
      </c>
      <c r="H68" s="1" t="b">
        <v>0</v>
      </c>
      <c r="I68" s="1" t="s">
        <v>5697</v>
      </c>
      <c r="J68" s="1" t="s">
        <v>5707</v>
      </c>
      <c r="K68" s="1">
        <v>1</v>
      </c>
      <c r="L68" s="1" t="b">
        <v>0</v>
      </c>
      <c r="M68" s="1">
        <v>3</v>
      </c>
      <c r="N68" s="1" t="s">
        <v>734</v>
      </c>
      <c r="O68" s="1" t="s">
        <v>5698</v>
      </c>
      <c r="P68" s="1">
        <v>1</v>
      </c>
      <c r="Q68" s="1" t="b">
        <v>0</v>
      </c>
      <c r="R68" s="1">
        <v>1</v>
      </c>
    </row>
    <row r="69" spans="1:18" x14ac:dyDescent="0.35">
      <c r="A69" s="1" t="s">
        <v>40</v>
      </c>
      <c r="B69" s="1" t="s">
        <v>2799</v>
      </c>
      <c r="C69" s="1" t="s">
        <v>5773</v>
      </c>
      <c r="D69" s="1" t="s">
        <v>22</v>
      </c>
      <c r="E69" s="1"/>
      <c r="F69" s="1"/>
      <c r="G69" s="1" t="s">
        <v>5696</v>
      </c>
      <c r="H69" s="1" t="b">
        <v>0</v>
      </c>
      <c r="I69" s="1" t="s">
        <v>5697</v>
      </c>
      <c r="J69" s="1" t="s">
        <v>5692</v>
      </c>
      <c r="K69" s="1">
        <v>1</v>
      </c>
      <c r="L69" s="1" t="b">
        <v>0</v>
      </c>
      <c r="M69" s="1">
        <v>3</v>
      </c>
      <c r="N69" s="1" t="s">
        <v>734</v>
      </c>
      <c r="O69" s="1" t="s">
        <v>5698</v>
      </c>
      <c r="P69" s="1">
        <v>1</v>
      </c>
      <c r="Q69" s="1" t="b">
        <v>0</v>
      </c>
      <c r="R69" s="1">
        <v>1</v>
      </c>
    </row>
    <row r="70" spans="1:18" x14ac:dyDescent="0.35">
      <c r="A70" s="1" t="s">
        <v>40</v>
      </c>
      <c r="B70" s="1" t="s">
        <v>2799</v>
      </c>
      <c r="C70" s="1" t="s">
        <v>5774</v>
      </c>
      <c r="D70" s="1" t="s">
        <v>22</v>
      </c>
      <c r="E70" s="1"/>
      <c r="F70" s="1"/>
      <c r="G70" s="1" t="s">
        <v>5762</v>
      </c>
      <c r="H70" s="1" t="b">
        <v>0</v>
      </c>
      <c r="I70" s="1" t="s">
        <v>5697</v>
      </c>
      <c r="J70" s="1" t="s">
        <v>5763</v>
      </c>
      <c r="K70" s="1">
        <v>1</v>
      </c>
      <c r="L70" s="1" t="b">
        <v>0</v>
      </c>
      <c r="M70" s="1">
        <v>3</v>
      </c>
      <c r="N70" s="1" t="s">
        <v>734</v>
      </c>
      <c r="O70" s="1" t="s">
        <v>5698</v>
      </c>
      <c r="P70" s="1">
        <v>1</v>
      </c>
      <c r="Q70" s="1" t="b">
        <v>0</v>
      </c>
      <c r="R70" s="1">
        <v>1</v>
      </c>
    </row>
    <row r="71" spans="1:18" x14ac:dyDescent="0.35">
      <c r="A71" s="1" t="s">
        <v>40</v>
      </c>
      <c r="B71" s="1" t="s">
        <v>2799</v>
      </c>
      <c r="C71" s="1" t="s">
        <v>5775</v>
      </c>
      <c r="D71" s="1" t="s">
        <v>22</v>
      </c>
      <c r="E71" s="1"/>
      <c r="F71" s="1"/>
      <c r="G71" s="1" t="s">
        <v>5696</v>
      </c>
      <c r="H71" s="1" t="b">
        <v>0</v>
      </c>
      <c r="I71" s="1" t="s">
        <v>5697</v>
      </c>
      <c r="J71" s="1" t="s">
        <v>5692</v>
      </c>
      <c r="K71" s="1">
        <v>1</v>
      </c>
      <c r="L71" s="1" t="b">
        <v>0</v>
      </c>
      <c r="M71" s="1">
        <v>3</v>
      </c>
      <c r="N71" s="1" t="s">
        <v>734</v>
      </c>
      <c r="O71" s="1" t="s">
        <v>5698</v>
      </c>
      <c r="P71" s="1">
        <v>1</v>
      </c>
      <c r="Q71" s="1" t="b">
        <v>0</v>
      </c>
      <c r="R71" s="1">
        <v>1</v>
      </c>
    </row>
    <row r="72" spans="1:18" x14ac:dyDescent="0.35">
      <c r="A72" s="1" t="s">
        <v>40</v>
      </c>
      <c r="B72" s="1" t="s">
        <v>2799</v>
      </c>
      <c r="C72" s="1" t="s">
        <v>5776</v>
      </c>
      <c r="D72" s="1" t="s">
        <v>22</v>
      </c>
      <c r="E72" s="1"/>
      <c r="F72" s="1"/>
      <c r="G72" s="1" t="s">
        <v>5696</v>
      </c>
      <c r="H72" s="1" t="b">
        <v>0</v>
      </c>
      <c r="I72" s="1" t="s">
        <v>5697</v>
      </c>
      <c r="J72" s="1" t="s">
        <v>5692</v>
      </c>
      <c r="K72" s="1">
        <v>1</v>
      </c>
      <c r="L72" s="1" t="b">
        <v>0</v>
      </c>
      <c r="M72" s="1">
        <v>3</v>
      </c>
      <c r="N72" s="1" t="s">
        <v>734</v>
      </c>
      <c r="O72" s="1" t="s">
        <v>5698</v>
      </c>
      <c r="P72" s="1">
        <v>1</v>
      </c>
      <c r="Q72" s="1" t="b">
        <v>0</v>
      </c>
      <c r="R72" s="1">
        <v>1</v>
      </c>
    </row>
    <row r="73" spans="1:18" x14ac:dyDescent="0.35">
      <c r="A73" s="1" t="s">
        <v>40</v>
      </c>
      <c r="B73" s="1" t="s">
        <v>2799</v>
      </c>
      <c r="C73" s="1" t="s">
        <v>5777</v>
      </c>
      <c r="D73" s="1" t="s">
        <v>22</v>
      </c>
      <c r="E73" s="1"/>
      <c r="F73" s="1"/>
      <c r="G73" s="1" t="s">
        <v>5696</v>
      </c>
      <c r="H73" s="1" t="b">
        <v>0</v>
      </c>
      <c r="I73" s="1" t="s">
        <v>5697</v>
      </c>
      <c r="J73" s="1" t="s">
        <v>5692</v>
      </c>
      <c r="K73" s="1">
        <v>1</v>
      </c>
      <c r="L73" s="1" t="b">
        <v>0</v>
      </c>
      <c r="M73" s="1">
        <v>3</v>
      </c>
      <c r="N73" s="1" t="s">
        <v>734</v>
      </c>
      <c r="O73" s="1" t="s">
        <v>5698</v>
      </c>
      <c r="P73" s="1">
        <v>1</v>
      </c>
      <c r="Q73" s="1" t="b">
        <v>0</v>
      </c>
      <c r="R73" s="1">
        <v>1</v>
      </c>
    </row>
    <row r="74" spans="1:18" x14ac:dyDescent="0.35">
      <c r="A74" s="1" t="s">
        <v>40</v>
      </c>
      <c r="B74" s="1" t="s">
        <v>2799</v>
      </c>
      <c r="C74" s="1" t="s">
        <v>5778</v>
      </c>
      <c r="D74" s="1" t="s">
        <v>22</v>
      </c>
      <c r="E74" s="1"/>
      <c r="F74" s="1"/>
      <c r="G74" s="1" t="s">
        <v>5696</v>
      </c>
      <c r="H74" s="1" t="b">
        <v>0</v>
      </c>
      <c r="I74" s="1" t="s">
        <v>5697</v>
      </c>
      <c r="J74" s="1" t="s">
        <v>5692</v>
      </c>
      <c r="K74" s="1">
        <v>1</v>
      </c>
      <c r="L74" s="1" t="b">
        <v>0</v>
      </c>
      <c r="M74" s="1">
        <v>3</v>
      </c>
      <c r="N74" s="1" t="s">
        <v>734</v>
      </c>
      <c r="O74" s="1" t="s">
        <v>5698</v>
      </c>
      <c r="P74" s="1">
        <v>1</v>
      </c>
      <c r="Q74" s="1" t="b">
        <v>0</v>
      </c>
      <c r="R74" s="1">
        <v>1</v>
      </c>
    </row>
    <row r="75" spans="1:18" x14ac:dyDescent="0.35">
      <c r="A75" s="1" t="s">
        <v>40</v>
      </c>
      <c r="B75" s="1" t="s">
        <v>2799</v>
      </c>
      <c r="C75" s="1" t="s">
        <v>5779</v>
      </c>
      <c r="D75" s="1" t="s">
        <v>22</v>
      </c>
      <c r="E75" s="1"/>
      <c r="F75" s="1"/>
      <c r="G75" s="1" t="s">
        <v>5744</v>
      </c>
      <c r="H75" s="1" t="b">
        <v>0</v>
      </c>
      <c r="I75" s="1" t="s">
        <v>5697</v>
      </c>
      <c r="J75" s="1" t="s">
        <v>5745</v>
      </c>
      <c r="K75" s="1">
        <v>1</v>
      </c>
      <c r="L75" s="1" t="b">
        <v>0</v>
      </c>
      <c r="M75" s="1">
        <v>30</v>
      </c>
      <c r="N75" s="1" t="s">
        <v>734</v>
      </c>
      <c r="O75" s="1" t="s">
        <v>5698</v>
      </c>
      <c r="P75" s="1">
        <v>1</v>
      </c>
      <c r="Q75" s="1" t="b">
        <v>0</v>
      </c>
      <c r="R75" s="1">
        <v>1</v>
      </c>
    </row>
    <row r="76" spans="1:18" x14ac:dyDescent="0.35">
      <c r="A76" s="1" t="s">
        <v>40</v>
      </c>
      <c r="B76" s="1" t="s">
        <v>2799</v>
      </c>
      <c r="C76" s="1" t="s">
        <v>5780</v>
      </c>
      <c r="D76" s="1" t="s">
        <v>22</v>
      </c>
      <c r="E76" s="1"/>
      <c r="F76" s="1"/>
      <c r="G76" s="1" t="s">
        <v>5762</v>
      </c>
      <c r="H76" s="1" t="b">
        <v>0</v>
      </c>
      <c r="I76" s="1" t="s">
        <v>5697</v>
      </c>
      <c r="J76" s="1" t="s">
        <v>5763</v>
      </c>
      <c r="K76" s="1">
        <v>1</v>
      </c>
      <c r="L76" s="1" t="b">
        <v>0</v>
      </c>
      <c r="M76" s="1">
        <v>3</v>
      </c>
      <c r="N76" s="1" t="s">
        <v>734</v>
      </c>
      <c r="O76" s="1" t="s">
        <v>5698</v>
      </c>
      <c r="P76" s="1">
        <v>1</v>
      </c>
      <c r="Q76" s="1" t="b">
        <v>0</v>
      </c>
      <c r="R76" s="1">
        <v>1</v>
      </c>
    </row>
    <row r="77" spans="1:18" x14ac:dyDescent="0.35">
      <c r="A77" s="1" t="s">
        <v>40</v>
      </c>
      <c r="B77" s="1" t="s">
        <v>2799</v>
      </c>
      <c r="C77" s="1" t="s">
        <v>5781</v>
      </c>
      <c r="D77" s="1" t="s">
        <v>22</v>
      </c>
      <c r="E77" s="1"/>
      <c r="F77" s="1"/>
      <c r="G77" s="1" t="s">
        <v>5696</v>
      </c>
      <c r="H77" s="1" t="b">
        <v>0</v>
      </c>
      <c r="I77" s="1" t="s">
        <v>5697</v>
      </c>
      <c r="J77" s="1" t="s">
        <v>5692</v>
      </c>
      <c r="K77" s="1">
        <v>1</v>
      </c>
      <c r="L77" s="1" t="b">
        <v>0</v>
      </c>
      <c r="M77" s="1">
        <v>3</v>
      </c>
      <c r="N77" s="1" t="s">
        <v>734</v>
      </c>
      <c r="O77" s="1" t="s">
        <v>5698</v>
      </c>
      <c r="P77" s="1">
        <v>1</v>
      </c>
      <c r="Q77" s="1" t="b">
        <v>0</v>
      </c>
      <c r="R77" s="1">
        <v>1</v>
      </c>
    </row>
    <row r="78" spans="1:18" x14ac:dyDescent="0.35">
      <c r="A78" s="1" t="s">
        <v>40</v>
      </c>
      <c r="B78" s="1" t="s">
        <v>2799</v>
      </c>
      <c r="C78" s="1" t="s">
        <v>5782</v>
      </c>
      <c r="D78" s="1" t="s">
        <v>22</v>
      </c>
      <c r="E78" s="1"/>
      <c r="F78" s="1"/>
      <c r="G78" s="1" t="s">
        <v>5696</v>
      </c>
      <c r="H78" s="1" t="b">
        <v>0</v>
      </c>
      <c r="I78" s="1" t="s">
        <v>5697</v>
      </c>
      <c r="J78" s="1" t="s">
        <v>5692</v>
      </c>
      <c r="K78" s="1">
        <v>1</v>
      </c>
      <c r="L78" s="1" t="b">
        <v>0</v>
      </c>
      <c r="M78" s="1">
        <v>3</v>
      </c>
      <c r="N78" s="1" t="s">
        <v>734</v>
      </c>
      <c r="O78" s="1" t="s">
        <v>5698</v>
      </c>
      <c r="P78" s="1">
        <v>1</v>
      </c>
      <c r="Q78" s="1" t="b">
        <v>0</v>
      </c>
      <c r="R78" s="1">
        <v>1</v>
      </c>
    </row>
    <row r="79" spans="1:18" x14ac:dyDescent="0.35">
      <c r="A79" s="1" t="s">
        <v>40</v>
      </c>
      <c r="B79" s="1" t="s">
        <v>2799</v>
      </c>
      <c r="C79" s="1" t="s">
        <v>5783</v>
      </c>
      <c r="D79" s="1" t="s">
        <v>22</v>
      </c>
      <c r="E79" s="1"/>
      <c r="F79" s="1"/>
      <c r="G79" s="1" t="s">
        <v>5696</v>
      </c>
      <c r="H79" s="1" t="b">
        <v>0</v>
      </c>
      <c r="I79" s="1" t="s">
        <v>5697</v>
      </c>
      <c r="J79" s="1" t="s">
        <v>5692</v>
      </c>
      <c r="K79" s="1">
        <v>1</v>
      </c>
      <c r="L79" s="1" t="b">
        <v>0</v>
      </c>
      <c r="M79" s="1">
        <v>3</v>
      </c>
      <c r="N79" s="1" t="s">
        <v>734</v>
      </c>
      <c r="O79" s="1" t="s">
        <v>5698</v>
      </c>
      <c r="P79" s="1">
        <v>1</v>
      </c>
      <c r="Q79" s="1" t="b">
        <v>0</v>
      </c>
      <c r="R79" s="1">
        <v>1</v>
      </c>
    </row>
    <row r="80" spans="1:18" x14ac:dyDescent="0.35">
      <c r="A80" s="1" t="s">
        <v>40</v>
      </c>
      <c r="B80" s="1" t="s">
        <v>2799</v>
      </c>
      <c r="C80" s="1" t="s">
        <v>5784</v>
      </c>
      <c r="D80" s="1" t="s">
        <v>22</v>
      </c>
      <c r="E80" s="1"/>
      <c r="F80" s="1"/>
      <c r="G80" s="1" t="s">
        <v>5696</v>
      </c>
      <c r="H80" s="1" t="b">
        <v>0</v>
      </c>
      <c r="I80" s="1" t="s">
        <v>5697</v>
      </c>
      <c r="J80" s="1" t="s">
        <v>5692</v>
      </c>
      <c r="K80" s="1">
        <v>1</v>
      </c>
      <c r="L80" s="1" t="b">
        <v>0</v>
      </c>
      <c r="M80" s="1">
        <v>3</v>
      </c>
      <c r="N80" s="1" t="s">
        <v>734</v>
      </c>
      <c r="O80" s="1" t="s">
        <v>5698</v>
      </c>
      <c r="P80" s="1">
        <v>1</v>
      </c>
      <c r="Q80" s="1" t="b">
        <v>0</v>
      </c>
      <c r="R80" s="1">
        <v>1</v>
      </c>
    </row>
    <row r="81" spans="1:18" x14ac:dyDescent="0.35">
      <c r="A81" s="1" t="s">
        <v>40</v>
      </c>
      <c r="B81" s="1" t="s">
        <v>2799</v>
      </c>
      <c r="C81" s="1" t="s">
        <v>5785</v>
      </c>
      <c r="D81" s="1" t="s">
        <v>22</v>
      </c>
      <c r="E81" s="1"/>
      <c r="F81" s="1"/>
      <c r="G81" s="1" t="s">
        <v>5762</v>
      </c>
      <c r="H81" s="1" t="b">
        <v>0</v>
      </c>
      <c r="I81" s="1" t="s">
        <v>5697</v>
      </c>
      <c r="J81" s="1" t="s">
        <v>5763</v>
      </c>
      <c r="K81" s="1">
        <v>1</v>
      </c>
      <c r="L81" s="1" t="b">
        <v>0</v>
      </c>
      <c r="M81" s="1">
        <v>3</v>
      </c>
      <c r="N81" s="1" t="s">
        <v>734</v>
      </c>
      <c r="O81" s="1" t="s">
        <v>5698</v>
      </c>
      <c r="P81" s="1">
        <v>1</v>
      </c>
      <c r="Q81" s="1" t="b">
        <v>0</v>
      </c>
      <c r="R81" s="1">
        <v>1</v>
      </c>
    </row>
    <row r="82" spans="1:18" x14ac:dyDescent="0.35">
      <c r="A82" s="1" t="s">
        <v>40</v>
      </c>
      <c r="B82" s="1" t="s">
        <v>2799</v>
      </c>
      <c r="C82" s="1" t="s">
        <v>5786</v>
      </c>
      <c r="D82" s="1" t="s">
        <v>22</v>
      </c>
      <c r="E82" s="1"/>
      <c r="F82" s="1"/>
      <c r="G82" s="1" t="s">
        <v>5762</v>
      </c>
      <c r="H82" s="1" t="b">
        <v>0</v>
      </c>
      <c r="I82" s="1" t="s">
        <v>5697</v>
      </c>
      <c r="J82" s="1" t="s">
        <v>5763</v>
      </c>
      <c r="K82" s="1">
        <v>1</v>
      </c>
      <c r="L82" s="1" t="b">
        <v>0</v>
      </c>
      <c r="M82" s="1">
        <v>3</v>
      </c>
      <c r="N82" s="1" t="s">
        <v>734</v>
      </c>
      <c r="O82" s="1" t="s">
        <v>5698</v>
      </c>
      <c r="P82" s="1">
        <v>1</v>
      </c>
      <c r="Q82" s="1" t="b">
        <v>0</v>
      </c>
      <c r="R82" s="1">
        <v>1</v>
      </c>
    </row>
    <row r="83" spans="1:18" x14ac:dyDescent="0.35">
      <c r="A83" s="1" t="s">
        <v>40</v>
      </c>
      <c r="B83" s="1" t="s">
        <v>2799</v>
      </c>
      <c r="C83" s="1" t="s">
        <v>5787</v>
      </c>
      <c r="D83" s="1" t="s">
        <v>22</v>
      </c>
      <c r="E83" s="1"/>
      <c r="F83" s="1"/>
      <c r="G83" s="1" t="s">
        <v>5696</v>
      </c>
      <c r="H83" s="1" t="b">
        <v>0</v>
      </c>
      <c r="I83" s="1" t="s">
        <v>5697</v>
      </c>
      <c r="J83" s="1" t="s">
        <v>5692</v>
      </c>
      <c r="K83" s="1">
        <v>1</v>
      </c>
      <c r="L83" s="1" t="b">
        <v>0</v>
      </c>
      <c r="M83" s="1">
        <v>3</v>
      </c>
      <c r="N83" s="1" t="s">
        <v>734</v>
      </c>
      <c r="O83" s="1" t="s">
        <v>5698</v>
      </c>
      <c r="P83" s="1">
        <v>1</v>
      </c>
      <c r="Q83" s="1" t="b">
        <v>0</v>
      </c>
      <c r="R83" s="1">
        <v>1</v>
      </c>
    </row>
    <row r="84" spans="1:18" x14ac:dyDescent="0.35">
      <c r="A84" s="1" t="s">
        <v>40</v>
      </c>
      <c r="B84" s="1" t="s">
        <v>2799</v>
      </c>
      <c r="C84" s="1" t="s">
        <v>5788</v>
      </c>
      <c r="D84" s="1" t="s">
        <v>22</v>
      </c>
      <c r="E84" s="1"/>
      <c r="F84" s="1"/>
      <c r="G84" s="1" t="s">
        <v>5696</v>
      </c>
      <c r="H84" s="1" t="b">
        <v>0</v>
      </c>
      <c r="I84" s="1" t="s">
        <v>5697</v>
      </c>
      <c r="J84" s="1" t="s">
        <v>5692</v>
      </c>
      <c r="K84" s="1">
        <v>1</v>
      </c>
      <c r="L84" s="1" t="b">
        <v>0</v>
      </c>
      <c r="M84" s="1">
        <v>3</v>
      </c>
      <c r="N84" s="1" t="s">
        <v>734</v>
      </c>
      <c r="O84" s="1" t="s">
        <v>5698</v>
      </c>
      <c r="P84" s="1">
        <v>1</v>
      </c>
      <c r="Q84" s="1" t="b">
        <v>0</v>
      </c>
      <c r="R84" s="1">
        <v>1</v>
      </c>
    </row>
    <row r="85" spans="1:18" x14ac:dyDescent="0.35">
      <c r="A85" s="1" t="s">
        <v>40</v>
      </c>
      <c r="B85" s="1" t="s">
        <v>2799</v>
      </c>
      <c r="C85" s="1" t="s">
        <v>5789</v>
      </c>
      <c r="D85" s="1" t="s">
        <v>22</v>
      </c>
      <c r="E85" s="1"/>
      <c r="F85" s="1"/>
      <c r="G85" s="1" t="s">
        <v>5696</v>
      </c>
      <c r="H85" s="1" t="b">
        <v>0</v>
      </c>
      <c r="I85" s="1" t="s">
        <v>5697</v>
      </c>
      <c r="J85" s="1" t="s">
        <v>5692</v>
      </c>
      <c r="K85" s="1">
        <v>1</v>
      </c>
      <c r="L85" s="1" t="b">
        <v>0</v>
      </c>
      <c r="M85" s="1">
        <v>3</v>
      </c>
      <c r="N85" s="1" t="s">
        <v>734</v>
      </c>
      <c r="O85" s="1" t="s">
        <v>5698</v>
      </c>
      <c r="P85" s="1">
        <v>1</v>
      </c>
      <c r="Q85" s="1" t="b">
        <v>0</v>
      </c>
      <c r="R85" s="1">
        <v>1</v>
      </c>
    </row>
    <row r="86" spans="1:18" x14ac:dyDescent="0.35">
      <c r="A86" s="1" t="s">
        <v>40</v>
      </c>
      <c r="B86" s="1" t="s">
        <v>2799</v>
      </c>
      <c r="C86" s="1" t="s">
        <v>5790</v>
      </c>
      <c r="D86" s="1" t="s">
        <v>22</v>
      </c>
      <c r="E86" s="1"/>
      <c r="F86" s="1"/>
      <c r="G86" s="1" t="s">
        <v>5696</v>
      </c>
      <c r="H86" s="1" t="b">
        <v>0</v>
      </c>
      <c r="I86" s="1" t="s">
        <v>5697</v>
      </c>
      <c r="J86" s="1" t="s">
        <v>5692</v>
      </c>
      <c r="K86" s="1">
        <v>1</v>
      </c>
      <c r="L86" s="1" t="b">
        <v>0</v>
      </c>
      <c r="M86" s="1">
        <v>3</v>
      </c>
      <c r="N86" s="1" t="s">
        <v>734</v>
      </c>
      <c r="O86" s="1" t="s">
        <v>5698</v>
      </c>
      <c r="P86" s="1">
        <v>1</v>
      </c>
      <c r="Q86" s="1" t="b">
        <v>0</v>
      </c>
      <c r="R86" s="1">
        <v>1</v>
      </c>
    </row>
    <row r="87" spans="1:18" x14ac:dyDescent="0.35">
      <c r="A87" s="1" t="s">
        <v>40</v>
      </c>
      <c r="B87" s="1" t="s">
        <v>2799</v>
      </c>
      <c r="C87" s="1" t="s">
        <v>5791</v>
      </c>
      <c r="D87" s="1" t="s">
        <v>22</v>
      </c>
      <c r="E87" s="1"/>
      <c r="F87" s="1"/>
      <c r="G87" s="1" t="s">
        <v>5696</v>
      </c>
      <c r="H87" s="1" t="b">
        <v>0</v>
      </c>
      <c r="I87" s="1" t="s">
        <v>5697</v>
      </c>
      <c r="J87" s="1" t="s">
        <v>5692</v>
      </c>
      <c r="K87" s="1">
        <v>1</v>
      </c>
      <c r="L87" s="1" t="b">
        <v>0</v>
      </c>
      <c r="M87" s="1">
        <v>3</v>
      </c>
      <c r="N87" s="1" t="s">
        <v>734</v>
      </c>
      <c r="O87" s="1" t="s">
        <v>5698</v>
      </c>
      <c r="P87" s="1">
        <v>1</v>
      </c>
      <c r="Q87" s="1" t="b">
        <v>0</v>
      </c>
      <c r="R87" s="1">
        <v>1</v>
      </c>
    </row>
    <row r="88" spans="1:18" x14ac:dyDescent="0.35">
      <c r="A88" s="1" t="s">
        <v>40</v>
      </c>
      <c r="B88" s="1" t="s">
        <v>2799</v>
      </c>
      <c r="C88" s="1" t="s">
        <v>5792</v>
      </c>
      <c r="D88" s="1" t="s">
        <v>22</v>
      </c>
      <c r="E88" s="1"/>
      <c r="F88" s="1"/>
      <c r="G88" s="1" t="s">
        <v>5696</v>
      </c>
      <c r="H88" s="1" t="b">
        <v>0</v>
      </c>
      <c r="I88" s="1" t="s">
        <v>5697</v>
      </c>
      <c r="J88" s="1" t="s">
        <v>5692</v>
      </c>
      <c r="K88" s="1">
        <v>1</v>
      </c>
      <c r="L88" s="1" t="b">
        <v>0</v>
      </c>
      <c r="M88" s="1">
        <v>3</v>
      </c>
      <c r="N88" s="1" t="s">
        <v>734</v>
      </c>
      <c r="O88" s="1" t="s">
        <v>5698</v>
      </c>
      <c r="P88" s="1">
        <v>1</v>
      </c>
      <c r="Q88" s="1" t="b">
        <v>0</v>
      </c>
      <c r="R88" s="1">
        <v>1</v>
      </c>
    </row>
    <row r="89" spans="1:18" x14ac:dyDescent="0.35">
      <c r="A89" s="1" t="s">
        <v>40</v>
      </c>
      <c r="B89" s="1" t="s">
        <v>2799</v>
      </c>
      <c r="C89" s="1" t="s">
        <v>5793</v>
      </c>
      <c r="D89" s="1" t="s">
        <v>22</v>
      </c>
      <c r="E89" s="1"/>
      <c r="F89" s="1"/>
      <c r="G89" s="1" t="s">
        <v>5696</v>
      </c>
      <c r="H89" s="1" t="b">
        <v>0</v>
      </c>
      <c r="I89" s="1" t="s">
        <v>5697</v>
      </c>
      <c r="J89" s="1" t="s">
        <v>5692</v>
      </c>
      <c r="K89" s="1">
        <v>1</v>
      </c>
      <c r="L89" s="1" t="b">
        <v>0</v>
      </c>
      <c r="M89" s="1">
        <v>3</v>
      </c>
      <c r="N89" s="1" t="s">
        <v>734</v>
      </c>
      <c r="O89" s="1" t="s">
        <v>5698</v>
      </c>
      <c r="P89" s="1">
        <v>1</v>
      </c>
      <c r="Q89" s="1" t="b">
        <v>0</v>
      </c>
      <c r="R89" s="1">
        <v>1</v>
      </c>
    </row>
    <row r="90" spans="1:18" x14ac:dyDescent="0.35">
      <c r="A90" s="1" t="s">
        <v>40</v>
      </c>
      <c r="B90" s="1" t="s">
        <v>2799</v>
      </c>
      <c r="C90" s="1" t="s">
        <v>5794</v>
      </c>
      <c r="D90" s="1" t="s">
        <v>22</v>
      </c>
      <c r="E90" s="1"/>
      <c r="F90" s="1"/>
      <c r="G90" s="1" t="s">
        <v>5696</v>
      </c>
      <c r="H90" s="1" t="b">
        <v>0</v>
      </c>
      <c r="I90" s="1" t="s">
        <v>5697</v>
      </c>
      <c r="J90" s="1" t="s">
        <v>5692</v>
      </c>
      <c r="K90" s="1">
        <v>1</v>
      </c>
      <c r="L90" s="1" t="b">
        <v>0</v>
      </c>
      <c r="M90" s="1">
        <v>3</v>
      </c>
      <c r="N90" s="1" t="s">
        <v>734</v>
      </c>
      <c r="O90" s="1" t="s">
        <v>5698</v>
      </c>
      <c r="P90" s="1">
        <v>1</v>
      </c>
      <c r="Q90" s="1" t="b">
        <v>0</v>
      </c>
      <c r="R90" s="1">
        <v>1</v>
      </c>
    </row>
    <row r="91" spans="1:18" x14ac:dyDescent="0.35">
      <c r="A91" s="1" t="s">
        <v>40</v>
      </c>
      <c r="B91" s="1" t="s">
        <v>3050</v>
      </c>
      <c r="C91" s="1" t="s">
        <v>5795</v>
      </c>
      <c r="D91" s="1" t="s">
        <v>86</v>
      </c>
      <c r="E91" s="1"/>
      <c r="F91" s="1"/>
      <c r="G91" s="1" t="s">
        <v>5691</v>
      </c>
      <c r="H91" s="1" t="b">
        <v>0</v>
      </c>
      <c r="I91" s="1" t="s">
        <v>720</v>
      </c>
      <c r="J91" s="1" t="s">
        <v>5692</v>
      </c>
      <c r="K91" s="1">
        <v>0</v>
      </c>
      <c r="L91" s="1" t="b">
        <v>0</v>
      </c>
      <c r="M91" s="1">
        <v>0</v>
      </c>
      <c r="N91" s="1" t="s">
        <v>633</v>
      </c>
      <c r="O91" s="1" t="s">
        <v>5693</v>
      </c>
      <c r="P91" s="1">
        <v>1</v>
      </c>
      <c r="Q91" s="1" t="b">
        <v>0</v>
      </c>
      <c r="R91" s="1">
        <v>1</v>
      </c>
    </row>
    <row r="92" spans="1:18" x14ac:dyDescent="0.35">
      <c r="A92" s="1" t="s">
        <v>40</v>
      </c>
      <c r="B92" s="1" t="s">
        <v>2805</v>
      </c>
      <c r="C92" s="1" t="s">
        <v>5796</v>
      </c>
      <c r="D92" s="1" t="s">
        <v>22</v>
      </c>
      <c r="E92" s="1"/>
      <c r="F92" s="1"/>
      <c r="G92" s="1" t="s">
        <v>5744</v>
      </c>
      <c r="H92" s="1" t="b">
        <v>0</v>
      </c>
      <c r="I92" s="1" t="s">
        <v>5697</v>
      </c>
      <c r="J92" s="1" t="s">
        <v>5745</v>
      </c>
      <c r="K92" s="1">
        <v>1</v>
      </c>
      <c r="L92" s="1" t="b">
        <v>0</v>
      </c>
      <c r="M92" s="1">
        <v>30</v>
      </c>
      <c r="N92" s="1" t="s">
        <v>734</v>
      </c>
      <c r="O92" s="1" t="s">
        <v>5698</v>
      </c>
      <c r="P92" s="1">
        <v>3</v>
      </c>
      <c r="Q92" s="1" t="b">
        <v>0</v>
      </c>
      <c r="R92" s="1">
        <v>1</v>
      </c>
    </row>
    <row r="93" spans="1:18" x14ac:dyDescent="0.35">
      <c r="A93" s="1" t="s">
        <v>40</v>
      </c>
      <c r="B93" s="1" t="s">
        <v>2805</v>
      </c>
      <c r="C93" s="1" t="s">
        <v>5797</v>
      </c>
      <c r="D93" s="1" t="s">
        <v>22</v>
      </c>
      <c r="E93" s="1"/>
      <c r="F93" s="1"/>
      <c r="G93" s="1" t="s">
        <v>5691</v>
      </c>
      <c r="H93" s="1" t="b">
        <v>0</v>
      </c>
      <c r="I93" s="1" t="s">
        <v>720</v>
      </c>
      <c r="J93" s="1" t="s">
        <v>5692</v>
      </c>
      <c r="K93" s="1">
        <v>0</v>
      </c>
      <c r="L93" s="1" t="b">
        <v>0</v>
      </c>
      <c r="M93" s="1">
        <v>0</v>
      </c>
      <c r="N93" s="1" t="s">
        <v>633</v>
      </c>
      <c r="O93" s="1" t="s">
        <v>5693</v>
      </c>
      <c r="P93" s="1">
        <v>1</v>
      </c>
      <c r="Q93" s="1" t="b">
        <v>0</v>
      </c>
      <c r="R93" s="1">
        <v>1</v>
      </c>
    </row>
  </sheetData>
  <conditionalFormatting sqref="E2:E100">
    <cfRule type="containsText" dxfId="102" priority="5" operator="containsText" text="">
      <formula>NOT(ISERROR(SEARCH("",E2)))</formula>
    </cfRule>
  </conditionalFormatting>
  <conditionalFormatting sqref="G1:G1048576">
    <cfRule type="containsText" dxfId="101" priority="3" operator="containsText" text="Free">
      <formula>NOT(ISERROR(SEARCH("Free",G1)))</formula>
    </cfRule>
    <cfRule type="containsText" dxfId="100" priority="4" operator="containsText" text="Basic">
      <formula>NOT(ISERROR(SEARCH("Basic",G1)))</formula>
    </cfRule>
  </conditionalFormatting>
  <conditionalFormatting sqref="H1:H1048576">
    <cfRule type="containsText" dxfId="99" priority="6" operator="containsText" text="TRUE">
      <formula>NOT(ISERROR(SEARCH("TRUE",H1)))</formula>
    </cfRule>
  </conditionalFormatting>
  <conditionalFormatting sqref="K1:K1048576">
    <cfRule type="containsText" dxfId="98" priority="1" operator="containsText" text="FALSE">
      <formula>NOT(ISERROR(SEARCH("FALSE",K1)))</formula>
    </cfRule>
  </conditionalFormatting>
  <conditionalFormatting sqref="O1:O1048576">
    <cfRule type="containsText" dxfId="97" priority="2" operator="containsText" text="FALSE">
      <formula>NOT(ISERROR(SEARCH("FALSE",O1)))</formula>
    </cfRule>
  </conditionalFormatting>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77"/>
  <sheetViews>
    <sheetView workbookViewId="0"/>
  </sheetViews>
  <sheetFormatPr baseColWidth="10" defaultColWidth="8.90625" defaultRowHeight="14.5" x14ac:dyDescent="0.35"/>
  <cols>
    <col min="1" max="1" width="17.54296875" customWidth="1"/>
    <col min="2" max="2" width="60.36328125" customWidth="1"/>
    <col min="3" max="3" width="25.453125" customWidth="1"/>
    <col min="4" max="4" width="11.08984375" customWidth="1"/>
    <col min="5" max="5" width="18.36328125" customWidth="1"/>
    <col min="6" max="6" width="23.453125" customWidth="1"/>
    <col min="7" max="7" width="21.90625" customWidth="1"/>
    <col min="8" max="8" width="18.90625" customWidth="1"/>
    <col min="9" max="9" width="13.54296875" customWidth="1"/>
    <col min="10" max="10" width="21.54296875" customWidth="1"/>
    <col min="11" max="11" width="42" customWidth="1"/>
    <col min="12" max="12" width="27.81640625" customWidth="1"/>
    <col min="13" max="13" width="18.54296875" customWidth="1"/>
    <col min="14" max="14" width="19.6328125" customWidth="1"/>
    <col min="15" max="15" width="15.453125" customWidth="1"/>
    <col min="16" max="16" width="18.81640625" customWidth="1"/>
    <col min="17" max="17" width="17.81640625" customWidth="1"/>
    <col min="18" max="18" width="23.6328125" customWidth="1"/>
    <col min="19" max="19" width="20" customWidth="1"/>
    <col min="20" max="20" width="23.81640625" customWidth="1"/>
    <col min="21" max="21" width="20.81640625" customWidth="1"/>
    <col min="22" max="22" width="40.08984375" customWidth="1"/>
    <col min="23" max="23" width="17.90625" customWidth="1"/>
    <col min="24" max="24" width="35.36328125" customWidth="1"/>
    <col min="25" max="25" width="28.81640625" customWidth="1"/>
    <col min="26" max="26" width="13.6328125" customWidth="1"/>
  </cols>
  <sheetData>
    <row r="1" spans="1:26" x14ac:dyDescent="0.35">
      <c r="A1" s="1" t="s">
        <v>0</v>
      </c>
      <c r="B1" s="1" t="s">
        <v>1</v>
      </c>
      <c r="C1" s="1" t="s">
        <v>3201</v>
      </c>
      <c r="D1" s="1" t="s">
        <v>3</v>
      </c>
      <c r="E1" s="1" t="s">
        <v>3202</v>
      </c>
      <c r="F1" s="1" t="s">
        <v>3203</v>
      </c>
      <c r="G1" s="1" t="s">
        <v>3204</v>
      </c>
      <c r="H1" s="1" t="s">
        <v>3205</v>
      </c>
      <c r="I1" s="1" t="s">
        <v>3206</v>
      </c>
      <c r="J1" s="1" t="s">
        <v>3207</v>
      </c>
      <c r="K1" s="1" t="s">
        <v>3208</v>
      </c>
      <c r="L1" s="1" t="s">
        <v>3209</v>
      </c>
      <c r="M1" s="1" t="s">
        <v>3210</v>
      </c>
      <c r="N1" s="1" t="s">
        <v>3211</v>
      </c>
      <c r="O1" s="1" t="s">
        <v>3212</v>
      </c>
      <c r="P1" s="1" t="s">
        <v>3213</v>
      </c>
      <c r="Q1" s="1" t="s">
        <v>3214</v>
      </c>
      <c r="R1" s="1" t="s">
        <v>3215</v>
      </c>
      <c r="S1" s="1" t="s">
        <v>3216</v>
      </c>
      <c r="T1" s="1" t="s">
        <v>3217</v>
      </c>
      <c r="U1" s="1" t="s">
        <v>3218</v>
      </c>
      <c r="V1" s="1" t="s">
        <v>3219</v>
      </c>
      <c r="W1" s="1" t="s">
        <v>3220</v>
      </c>
      <c r="X1" s="1" t="s">
        <v>3221</v>
      </c>
      <c r="Y1" s="1" t="s">
        <v>3222</v>
      </c>
      <c r="Z1" s="1" t="s">
        <v>18</v>
      </c>
    </row>
    <row r="2" spans="1:26" x14ac:dyDescent="0.35">
      <c r="A2" s="1" t="s">
        <v>153</v>
      </c>
      <c r="B2" s="1" t="s">
        <v>624</v>
      </c>
      <c r="C2" s="1" t="s">
        <v>3223</v>
      </c>
      <c r="D2" s="1" t="s">
        <v>22</v>
      </c>
      <c r="E2" s="1" t="s">
        <v>3224</v>
      </c>
      <c r="F2" s="1">
        <v>2</v>
      </c>
      <c r="G2" s="1" t="b">
        <v>0</v>
      </c>
      <c r="H2" s="1" t="b">
        <v>0</v>
      </c>
      <c r="I2" s="1" t="s">
        <v>119</v>
      </c>
      <c r="J2" s="1" t="s">
        <v>3225</v>
      </c>
      <c r="K2" s="1" t="s">
        <v>702</v>
      </c>
      <c r="L2" s="1" t="s">
        <v>3226</v>
      </c>
      <c r="M2" s="1" t="s">
        <v>3227</v>
      </c>
      <c r="N2" s="1" t="s">
        <v>3228</v>
      </c>
      <c r="O2" s="1" t="s">
        <v>3229</v>
      </c>
      <c r="P2" s="1" t="s">
        <v>2950</v>
      </c>
      <c r="Q2" s="1" t="b">
        <v>0</v>
      </c>
      <c r="R2" s="1" t="s">
        <v>3230</v>
      </c>
      <c r="S2" s="1" t="s">
        <v>3231</v>
      </c>
      <c r="T2" s="1">
        <v>0</v>
      </c>
      <c r="U2" s="1" t="s">
        <v>3232</v>
      </c>
      <c r="V2" s="1" t="s">
        <v>3233</v>
      </c>
      <c r="W2" s="1" t="s">
        <v>3234</v>
      </c>
      <c r="X2" s="1" t="s">
        <v>3235</v>
      </c>
      <c r="Y2" s="1">
        <v>0</v>
      </c>
      <c r="Z2" s="1">
        <v>1</v>
      </c>
    </row>
    <row r="3" spans="1:26" x14ac:dyDescent="0.35">
      <c r="A3" s="1" t="s">
        <v>153</v>
      </c>
      <c r="B3" s="1" t="s">
        <v>624</v>
      </c>
      <c r="C3" s="1" t="s">
        <v>3223</v>
      </c>
      <c r="D3" s="1" t="s">
        <v>22</v>
      </c>
      <c r="E3" s="1" t="s">
        <v>3224</v>
      </c>
      <c r="F3" s="1">
        <v>2</v>
      </c>
      <c r="G3" s="1" t="b">
        <v>0</v>
      </c>
      <c r="H3" s="1" t="b">
        <v>0</v>
      </c>
      <c r="I3" s="1" t="s">
        <v>119</v>
      </c>
      <c r="J3" s="1" t="s">
        <v>3225</v>
      </c>
      <c r="K3" s="1" t="s">
        <v>913</v>
      </c>
      <c r="L3" s="1" t="s">
        <v>3226</v>
      </c>
      <c r="M3" s="1" t="s">
        <v>3227</v>
      </c>
      <c r="N3" s="1" t="s">
        <v>3228</v>
      </c>
      <c r="O3" s="1" t="s">
        <v>3229</v>
      </c>
      <c r="P3" s="1" t="s">
        <v>2950</v>
      </c>
      <c r="Q3" s="1" t="b">
        <v>0</v>
      </c>
      <c r="R3" s="1" t="s">
        <v>3230</v>
      </c>
      <c r="S3" s="1" t="s">
        <v>3236</v>
      </c>
      <c r="T3" s="1">
        <v>0</v>
      </c>
      <c r="U3" s="1" t="s">
        <v>3237</v>
      </c>
      <c r="V3" s="1" t="s">
        <v>3233</v>
      </c>
      <c r="W3" s="1" t="s">
        <v>3234</v>
      </c>
      <c r="X3" s="1" t="s">
        <v>3235</v>
      </c>
      <c r="Y3" s="1">
        <v>0</v>
      </c>
      <c r="Z3" s="1">
        <v>0</v>
      </c>
    </row>
    <row r="4" spans="1:26" x14ac:dyDescent="0.35">
      <c r="A4" s="1" t="s">
        <v>153</v>
      </c>
      <c r="B4" s="1" t="s">
        <v>624</v>
      </c>
      <c r="C4" s="1" t="s">
        <v>3238</v>
      </c>
      <c r="D4" s="1" t="s">
        <v>22</v>
      </c>
      <c r="E4" s="1" t="s">
        <v>3224</v>
      </c>
      <c r="F4" s="1">
        <v>0</v>
      </c>
      <c r="G4" s="1" t="b">
        <v>0</v>
      </c>
      <c r="H4" s="1" t="b">
        <v>0</v>
      </c>
      <c r="I4" s="1" t="s">
        <v>119</v>
      </c>
      <c r="J4" s="1"/>
      <c r="K4" s="1"/>
      <c r="L4" s="1" t="s">
        <v>119</v>
      </c>
      <c r="M4" s="1" t="s">
        <v>119</v>
      </c>
      <c r="N4" s="1" t="s">
        <v>119</v>
      </c>
      <c r="O4" s="1"/>
      <c r="P4" s="1"/>
      <c r="Q4" s="1"/>
      <c r="R4" s="1"/>
      <c r="S4" s="1" t="s">
        <v>119</v>
      </c>
      <c r="T4" s="1"/>
      <c r="U4" s="1" t="s">
        <v>119</v>
      </c>
      <c r="V4" s="1" t="s">
        <v>119</v>
      </c>
      <c r="W4" s="1"/>
      <c r="X4" s="1"/>
      <c r="Y4" s="1"/>
      <c r="Z4" s="1">
        <v>1</v>
      </c>
    </row>
    <row r="5" spans="1:26" x14ac:dyDescent="0.35">
      <c r="A5" s="1" t="s">
        <v>153</v>
      </c>
      <c r="B5" s="1" t="s">
        <v>624</v>
      </c>
      <c r="C5" s="1" t="s">
        <v>3239</v>
      </c>
      <c r="D5" s="1" t="s">
        <v>22</v>
      </c>
      <c r="E5" s="1" t="s">
        <v>3224</v>
      </c>
      <c r="F5" s="1">
        <v>3</v>
      </c>
      <c r="G5" s="1" t="b">
        <v>0</v>
      </c>
      <c r="H5" s="1" t="b">
        <v>0</v>
      </c>
      <c r="I5" s="1" t="s">
        <v>119</v>
      </c>
      <c r="J5" s="1" t="s">
        <v>3225</v>
      </c>
      <c r="K5" s="1" t="s">
        <v>681</v>
      </c>
      <c r="L5" s="1" t="s">
        <v>3226</v>
      </c>
      <c r="M5" s="1" t="s">
        <v>3227</v>
      </c>
      <c r="N5" s="1" t="s">
        <v>3240</v>
      </c>
      <c r="O5" s="1" t="s">
        <v>3229</v>
      </c>
      <c r="P5" s="1" t="s">
        <v>2950</v>
      </c>
      <c r="Q5" s="1" t="b">
        <v>0</v>
      </c>
      <c r="R5" s="1" t="s">
        <v>3230</v>
      </c>
      <c r="S5" s="1" t="s">
        <v>3241</v>
      </c>
      <c r="T5" s="1">
        <v>0</v>
      </c>
      <c r="U5" s="1" t="s">
        <v>3242</v>
      </c>
      <c r="V5" s="1" t="s">
        <v>3233</v>
      </c>
      <c r="W5" s="1" t="s">
        <v>3234</v>
      </c>
      <c r="X5" s="1" t="s">
        <v>3235</v>
      </c>
      <c r="Y5" s="1">
        <v>0</v>
      </c>
      <c r="Z5" s="1">
        <v>1</v>
      </c>
    </row>
    <row r="6" spans="1:26" x14ac:dyDescent="0.35">
      <c r="A6" s="1" t="s">
        <v>153</v>
      </c>
      <c r="B6" s="1" t="s">
        <v>624</v>
      </c>
      <c r="C6" s="1" t="s">
        <v>3239</v>
      </c>
      <c r="D6" s="1" t="s">
        <v>22</v>
      </c>
      <c r="E6" s="1" t="s">
        <v>3224</v>
      </c>
      <c r="F6" s="1">
        <v>3</v>
      </c>
      <c r="G6" s="1" t="b">
        <v>0</v>
      </c>
      <c r="H6" s="1" t="b">
        <v>0</v>
      </c>
      <c r="I6" s="1" t="s">
        <v>119</v>
      </c>
      <c r="J6" s="1" t="s">
        <v>3225</v>
      </c>
      <c r="K6" s="1" t="s">
        <v>723</v>
      </c>
      <c r="L6" s="1" t="s">
        <v>3226</v>
      </c>
      <c r="M6" s="1" t="s">
        <v>3227</v>
      </c>
      <c r="N6" s="1" t="s">
        <v>3240</v>
      </c>
      <c r="O6" s="1" t="s">
        <v>3229</v>
      </c>
      <c r="P6" s="1" t="s">
        <v>2950</v>
      </c>
      <c r="Q6" s="1" t="b">
        <v>0</v>
      </c>
      <c r="R6" s="1" t="s">
        <v>3230</v>
      </c>
      <c r="S6" s="1" t="s">
        <v>3243</v>
      </c>
      <c r="T6" s="1">
        <v>0</v>
      </c>
      <c r="U6" s="1" t="s">
        <v>3244</v>
      </c>
      <c r="V6" s="1" t="s">
        <v>3233</v>
      </c>
      <c r="W6" s="1" t="s">
        <v>3234</v>
      </c>
      <c r="X6" s="1" t="s">
        <v>3235</v>
      </c>
      <c r="Y6" s="1">
        <v>0</v>
      </c>
      <c r="Z6" s="1">
        <v>0</v>
      </c>
    </row>
    <row r="7" spans="1:26" x14ac:dyDescent="0.35">
      <c r="A7" s="1" t="s">
        <v>153</v>
      </c>
      <c r="B7" s="1" t="s">
        <v>624</v>
      </c>
      <c r="C7" s="1" t="s">
        <v>3239</v>
      </c>
      <c r="D7" s="1" t="s">
        <v>22</v>
      </c>
      <c r="E7" s="1" t="s">
        <v>3224</v>
      </c>
      <c r="F7" s="1">
        <v>3</v>
      </c>
      <c r="G7" s="1" t="b">
        <v>0</v>
      </c>
      <c r="H7" s="1" t="b">
        <v>0</v>
      </c>
      <c r="I7" s="1" t="s">
        <v>119</v>
      </c>
      <c r="J7" s="1" t="s">
        <v>3225</v>
      </c>
      <c r="K7" s="1" t="s">
        <v>920</v>
      </c>
      <c r="L7" s="1" t="s">
        <v>3226</v>
      </c>
      <c r="M7" s="1" t="s">
        <v>3227</v>
      </c>
      <c r="N7" s="1" t="s">
        <v>3240</v>
      </c>
      <c r="O7" s="1" t="s">
        <v>3229</v>
      </c>
      <c r="P7" s="1" t="s">
        <v>2950</v>
      </c>
      <c r="Q7" s="1" t="b">
        <v>0</v>
      </c>
      <c r="R7" s="1" t="s">
        <v>3230</v>
      </c>
      <c r="S7" s="1" t="s">
        <v>3245</v>
      </c>
      <c r="T7" s="1">
        <v>0</v>
      </c>
      <c r="U7" s="1" t="s">
        <v>3246</v>
      </c>
      <c r="V7" s="1" t="s">
        <v>3233</v>
      </c>
      <c r="W7" s="1" t="s">
        <v>3234</v>
      </c>
      <c r="X7" s="1" t="s">
        <v>3235</v>
      </c>
      <c r="Y7" s="1">
        <v>0</v>
      </c>
      <c r="Z7" s="1">
        <v>0</v>
      </c>
    </row>
    <row r="8" spans="1:26" x14ac:dyDescent="0.35">
      <c r="A8" s="1" t="s">
        <v>153</v>
      </c>
      <c r="B8" s="1" t="s">
        <v>624</v>
      </c>
      <c r="C8" s="1" t="s">
        <v>3247</v>
      </c>
      <c r="D8" s="1" t="s">
        <v>22</v>
      </c>
      <c r="E8" s="1" t="s">
        <v>3248</v>
      </c>
      <c r="F8" s="1">
        <v>0</v>
      </c>
      <c r="G8" s="1" t="b">
        <v>0</v>
      </c>
      <c r="H8" s="1" t="b">
        <v>0</v>
      </c>
      <c r="I8" s="1" t="s">
        <v>3249</v>
      </c>
      <c r="J8" s="1"/>
      <c r="K8" s="1"/>
      <c r="L8" s="1" t="s">
        <v>119</v>
      </c>
      <c r="M8" s="1" t="s">
        <v>119</v>
      </c>
      <c r="N8" s="1" t="s">
        <v>119</v>
      </c>
      <c r="O8" s="1"/>
      <c r="P8" s="1"/>
      <c r="Q8" s="1"/>
      <c r="R8" s="1"/>
      <c r="S8" s="1" t="s">
        <v>119</v>
      </c>
      <c r="T8" s="1"/>
      <c r="U8" s="1" t="s">
        <v>119</v>
      </c>
      <c r="V8" s="1" t="s">
        <v>119</v>
      </c>
      <c r="W8" s="1"/>
      <c r="X8" s="1"/>
      <c r="Y8" s="1"/>
      <c r="Z8" s="1">
        <v>1</v>
      </c>
    </row>
    <row r="9" spans="1:26" x14ac:dyDescent="0.35">
      <c r="A9" s="1" t="s">
        <v>19</v>
      </c>
      <c r="B9" s="1" t="s">
        <v>3250</v>
      </c>
      <c r="C9" s="1" t="s">
        <v>3251</v>
      </c>
      <c r="D9" s="1" t="s">
        <v>22</v>
      </c>
      <c r="E9" s="1" t="s">
        <v>3252</v>
      </c>
      <c r="F9" s="1">
        <v>2</v>
      </c>
      <c r="G9" s="1" t="b">
        <v>0</v>
      </c>
      <c r="H9" s="1" t="b">
        <v>0</v>
      </c>
      <c r="I9" s="1" t="s">
        <v>119</v>
      </c>
      <c r="J9" s="1" t="s">
        <v>3253</v>
      </c>
      <c r="K9" s="1" t="s">
        <v>3254</v>
      </c>
      <c r="L9" s="1" t="s">
        <v>3255</v>
      </c>
      <c r="M9" s="1" t="s">
        <v>3227</v>
      </c>
      <c r="N9" s="1" t="s">
        <v>3228</v>
      </c>
      <c r="O9" s="1"/>
      <c r="P9" s="1" t="s">
        <v>2950</v>
      </c>
      <c r="Q9" s="1" t="b">
        <v>0</v>
      </c>
      <c r="R9" s="1" t="s">
        <v>3230</v>
      </c>
      <c r="S9" s="1" t="s">
        <v>3256</v>
      </c>
      <c r="T9" s="1">
        <v>0</v>
      </c>
      <c r="U9" s="1" t="s">
        <v>3257</v>
      </c>
      <c r="V9" s="1" t="s">
        <v>3233</v>
      </c>
      <c r="W9" s="1" t="s">
        <v>3234</v>
      </c>
      <c r="X9" s="1" t="s">
        <v>3235</v>
      </c>
      <c r="Y9" s="1">
        <v>0</v>
      </c>
      <c r="Z9" s="1">
        <v>1</v>
      </c>
    </row>
    <row r="10" spans="1:26" x14ac:dyDescent="0.35">
      <c r="A10" s="1" t="s">
        <v>19</v>
      </c>
      <c r="B10" s="1" t="s">
        <v>3250</v>
      </c>
      <c r="C10" s="1" t="s">
        <v>3251</v>
      </c>
      <c r="D10" s="1" t="s">
        <v>22</v>
      </c>
      <c r="E10" s="1" t="s">
        <v>3252</v>
      </c>
      <c r="F10" s="1">
        <v>2</v>
      </c>
      <c r="G10" s="1" t="b">
        <v>0</v>
      </c>
      <c r="H10" s="1" t="b">
        <v>0</v>
      </c>
      <c r="I10" s="1" t="s">
        <v>119</v>
      </c>
      <c r="J10" s="1" t="s">
        <v>3253</v>
      </c>
      <c r="K10" s="1" t="s">
        <v>3258</v>
      </c>
      <c r="L10" s="1" t="s">
        <v>3255</v>
      </c>
      <c r="M10" s="1" t="s">
        <v>3227</v>
      </c>
      <c r="N10" s="1" t="s">
        <v>3228</v>
      </c>
      <c r="O10" s="1"/>
      <c r="P10" s="1" t="s">
        <v>2950</v>
      </c>
      <c r="Q10" s="1" t="b">
        <v>0</v>
      </c>
      <c r="R10" s="1" t="s">
        <v>3230</v>
      </c>
      <c r="S10" s="1" t="s">
        <v>3256</v>
      </c>
      <c r="T10" s="1">
        <v>0</v>
      </c>
      <c r="U10" s="1" t="s">
        <v>3257</v>
      </c>
      <c r="V10" s="1" t="s">
        <v>3233</v>
      </c>
      <c r="W10" s="1" t="s">
        <v>3234</v>
      </c>
      <c r="X10" s="1" t="s">
        <v>3235</v>
      </c>
      <c r="Y10" s="1">
        <v>0</v>
      </c>
      <c r="Z10" s="1">
        <v>0</v>
      </c>
    </row>
    <row r="11" spans="1:26" x14ac:dyDescent="0.35">
      <c r="A11" s="1" t="s">
        <v>19</v>
      </c>
      <c r="B11" s="1" t="s">
        <v>3250</v>
      </c>
      <c r="C11" s="1" t="s">
        <v>3238</v>
      </c>
      <c r="D11" s="1" t="s">
        <v>22</v>
      </c>
      <c r="E11" s="1" t="s">
        <v>3224</v>
      </c>
      <c r="F11" s="1">
        <v>0</v>
      </c>
      <c r="G11" s="1" t="b">
        <v>0</v>
      </c>
      <c r="H11" s="1" t="b">
        <v>0</v>
      </c>
      <c r="I11" s="1" t="s">
        <v>119</v>
      </c>
      <c r="J11" s="1"/>
      <c r="K11" s="1"/>
      <c r="L11" s="1" t="s">
        <v>119</v>
      </c>
      <c r="M11" s="1" t="s">
        <v>119</v>
      </c>
      <c r="N11" s="1" t="s">
        <v>119</v>
      </c>
      <c r="O11" s="1"/>
      <c r="P11" s="1"/>
      <c r="Q11" s="1"/>
      <c r="R11" s="1"/>
      <c r="S11" s="1" t="s">
        <v>119</v>
      </c>
      <c r="T11" s="1"/>
      <c r="U11" s="1" t="s">
        <v>119</v>
      </c>
      <c r="V11" s="1" t="s">
        <v>119</v>
      </c>
      <c r="W11" s="1"/>
      <c r="X11" s="1"/>
      <c r="Y11" s="1"/>
      <c r="Z11" s="1">
        <v>1</v>
      </c>
    </row>
    <row r="12" spans="1:26" x14ac:dyDescent="0.35">
      <c r="A12" s="1" t="s">
        <v>19</v>
      </c>
      <c r="B12" s="1" t="s">
        <v>3250</v>
      </c>
      <c r="C12" s="1" t="s">
        <v>3239</v>
      </c>
      <c r="D12" s="1" t="s">
        <v>22</v>
      </c>
      <c r="E12" s="1" t="s">
        <v>3224</v>
      </c>
      <c r="F12" s="1">
        <v>0</v>
      </c>
      <c r="G12" s="1" t="b">
        <v>0</v>
      </c>
      <c r="H12" s="1" t="b">
        <v>0</v>
      </c>
      <c r="I12" s="1" t="s">
        <v>119</v>
      </c>
      <c r="J12" s="1"/>
      <c r="K12" s="1"/>
      <c r="L12" s="1" t="s">
        <v>119</v>
      </c>
      <c r="M12" s="1" t="s">
        <v>119</v>
      </c>
      <c r="N12" s="1" t="s">
        <v>119</v>
      </c>
      <c r="O12" s="1"/>
      <c r="P12" s="1"/>
      <c r="Q12" s="1"/>
      <c r="R12" s="1"/>
      <c r="S12" s="1" t="s">
        <v>119</v>
      </c>
      <c r="T12" s="1"/>
      <c r="U12" s="1" t="s">
        <v>119</v>
      </c>
      <c r="V12" s="1" t="s">
        <v>119</v>
      </c>
      <c r="W12" s="1"/>
      <c r="X12" s="1"/>
      <c r="Y12" s="1"/>
      <c r="Z12" s="1">
        <v>1</v>
      </c>
    </row>
    <row r="13" spans="1:26" x14ac:dyDescent="0.35">
      <c r="A13" s="1" t="s">
        <v>19</v>
      </c>
      <c r="B13" s="1" t="s">
        <v>3250</v>
      </c>
      <c r="C13" s="1" t="s">
        <v>3247</v>
      </c>
      <c r="D13" s="1" t="s">
        <v>22</v>
      </c>
      <c r="E13" s="1" t="s">
        <v>3248</v>
      </c>
      <c r="F13" s="1">
        <v>0</v>
      </c>
      <c r="G13" s="1" t="b">
        <v>0</v>
      </c>
      <c r="H13" s="1" t="b">
        <v>0</v>
      </c>
      <c r="I13" s="1" t="s">
        <v>3249</v>
      </c>
      <c r="J13" s="1"/>
      <c r="K13" s="1"/>
      <c r="L13" s="1" t="s">
        <v>119</v>
      </c>
      <c r="M13" s="1" t="s">
        <v>119</v>
      </c>
      <c r="N13" s="1" t="s">
        <v>119</v>
      </c>
      <c r="O13" s="1"/>
      <c r="P13" s="1"/>
      <c r="Q13" s="1"/>
      <c r="R13" s="1"/>
      <c r="S13" s="1" t="s">
        <v>119</v>
      </c>
      <c r="T13" s="1"/>
      <c r="U13" s="1" t="s">
        <v>119</v>
      </c>
      <c r="V13" s="1" t="s">
        <v>119</v>
      </c>
      <c r="W13" s="1"/>
      <c r="X13" s="1"/>
      <c r="Y13" s="1"/>
      <c r="Z13" s="1">
        <v>1</v>
      </c>
    </row>
    <row r="14" spans="1:26" x14ac:dyDescent="0.35">
      <c r="A14" s="1" t="s">
        <v>19</v>
      </c>
      <c r="B14" s="1" t="s">
        <v>2826</v>
      </c>
      <c r="C14" s="1" t="s">
        <v>3238</v>
      </c>
      <c r="D14" s="1" t="s">
        <v>22</v>
      </c>
      <c r="E14" s="1" t="s">
        <v>3224</v>
      </c>
      <c r="F14" s="1">
        <v>0</v>
      </c>
      <c r="G14" s="1" t="b">
        <v>0</v>
      </c>
      <c r="H14" s="1" t="b">
        <v>0</v>
      </c>
      <c r="I14" s="1" t="s">
        <v>119</v>
      </c>
      <c r="J14" s="1"/>
      <c r="K14" s="1"/>
      <c r="L14" s="1" t="s">
        <v>119</v>
      </c>
      <c r="M14" s="1" t="s">
        <v>119</v>
      </c>
      <c r="N14" s="1" t="s">
        <v>119</v>
      </c>
      <c r="O14" s="1"/>
      <c r="P14" s="1"/>
      <c r="Q14" s="1"/>
      <c r="R14" s="1"/>
      <c r="S14" s="1" t="s">
        <v>119</v>
      </c>
      <c r="T14" s="1"/>
      <c r="U14" s="1" t="s">
        <v>119</v>
      </c>
      <c r="V14" s="1" t="s">
        <v>119</v>
      </c>
      <c r="W14" s="1"/>
      <c r="X14" s="1"/>
      <c r="Y14" s="1"/>
      <c r="Z14" s="1">
        <v>1</v>
      </c>
    </row>
    <row r="15" spans="1:26" x14ac:dyDescent="0.35">
      <c r="A15" s="1" t="s">
        <v>19</v>
      </c>
      <c r="B15" s="1" t="s">
        <v>2826</v>
      </c>
      <c r="C15" s="1" t="s">
        <v>3239</v>
      </c>
      <c r="D15" s="1" t="s">
        <v>22</v>
      </c>
      <c r="E15" s="1" t="s">
        <v>3224</v>
      </c>
      <c r="F15" s="1">
        <v>0</v>
      </c>
      <c r="G15" s="1" t="b">
        <v>0</v>
      </c>
      <c r="H15" s="1" t="b">
        <v>0</v>
      </c>
      <c r="I15" s="1" t="s">
        <v>119</v>
      </c>
      <c r="J15" s="1"/>
      <c r="K15" s="1"/>
      <c r="L15" s="1" t="s">
        <v>119</v>
      </c>
      <c r="M15" s="1" t="s">
        <v>119</v>
      </c>
      <c r="N15" s="1" t="s">
        <v>119</v>
      </c>
      <c r="O15" s="1"/>
      <c r="P15" s="1"/>
      <c r="Q15" s="1"/>
      <c r="R15" s="1"/>
      <c r="S15" s="1" t="s">
        <v>119</v>
      </c>
      <c r="T15" s="1"/>
      <c r="U15" s="1" t="s">
        <v>119</v>
      </c>
      <c r="V15" s="1" t="s">
        <v>119</v>
      </c>
      <c r="W15" s="1"/>
      <c r="X15" s="1"/>
      <c r="Y15" s="1"/>
      <c r="Z15" s="1">
        <v>1</v>
      </c>
    </row>
    <row r="16" spans="1:26" x14ac:dyDescent="0.35">
      <c r="A16" s="1" t="s">
        <v>19</v>
      </c>
      <c r="B16" s="1" t="s">
        <v>2826</v>
      </c>
      <c r="C16" s="1" t="s">
        <v>3259</v>
      </c>
      <c r="D16" s="1" t="s">
        <v>22</v>
      </c>
      <c r="E16" s="1" t="s">
        <v>3224</v>
      </c>
      <c r="F16" s="1">
        <v>0</v>
      </c>
      <c r="G16" s="1" t="b">
        <v>0</v>
      </c>
      <c r="H16" s="1" t="b">
        <v>0</v>
      </c>
      <c r="I16" s="1" t="s">
        <v>119</v>
      </c>
      <c r="J16" s="1"/>
      <c r="K16" s="1"/>
      <c r="L16" s="1" t="s">
        <v>119</v>
      </c>
      <c r="M16" s="1" t="s">
        <v>119</v>
      </c>
      <c r="N16" s="1" t="s">
        <v>119</v>
      </c>
      <c r="O16" s="1"/>
      <c r="P16" s="1"/>
      <c r="Q16" s="1"/>
      <c r="R16" s="1"/>
      <c r="S16" s="1" t="s">
        <v>119</v>
      </c>
      <c r="T16" s="1"/>
      <c r="U16" s="1" t="s">
        <v>119</v>
      </c>
      <c r="V16" s="1" t="s">
        <v>119</v>
      </c>
      <c r="W16" s="1"/>
      <c r="X16" s="1"/>
      <c r="Y16" s="1"/>
      <c r="Z16" s="1">
        <v>1</v>
      </c>
    </row>
    <row r="17" spans="1:26" x14ac:dyDescent="0.35">
      <c r="A17" s="1" t="s">
        <v>19</v>
      </c>
      <c r="B17" s="1" t="s">
        <v>2826</v>
      </c>
      <c r="C17" s="1" t="s">
        <v>3247</v>
      </c>
      <c r="D17" s="1" t="s">
        <v>22</v>
      </c>
      <c r="E17" s="1" t="s">
        <v>3248</v>
      </c>
      <c r="F17" s="1">
        <v>0</v>
      </c>
      <c r="G17" s="1" t="b">
        <v>0</v>
      </c>
      <c r="H17" s="1" t="b">
        <v>0</v>
      </c>
      <c r="I17" s="1" t="s">
        <v>3249</v>
      </c>
      <c r="J17" s="1"/>
      <c r="K17" s="1"/>
      <c r="L17" s="1" t="s">
        <v>119</v>
      </c>
      <c r="M17" s="1" t="s">
        <v>119</v>
      </c>
      <c r="N17" s="1" t="s">
        <v>119</v>
      </c>
      <c r="O17" s="1"/>
      <c r="P17" s="1"/>
      <c r="Q17" s="1"/>
      <c r="R17" s="1"/>
      <c r="S17" s="1" t="s">
        <v>119</v>
      </c>
      <c r="T17" s="1"/>
      <c r="U17" s="1" t="s">
        <v>119</v>
      </c>
      <c r="V17" s="1" t="s">
        <v>119</v>
      </c>
      <c r="W17" s="1"/>
      <c r="X17" s="1"/>
      <c r="Y17" s="1"/>
      <c r="Z17" s="1">
        <v>1</v>
      </c>
    </row>
    <row r="18" spans="1:26" x14ac:dyDescent="0.35">
      <c r="A18" s="1" t="s">
        <v>19</v>
      </c>
      <c r="B18" s="1" t="s">
        <v>2826</v>
      </c>
      <c r="C18" s="1" t="s">
        <v>3260</v>
      </c>
      <c r="D18" s="1" t="s">
        <v>22</v>
      </c>
      <c r="E18" s="1" t="s">
        <v>3224</v>
      </c>
      <c r="F18" s="1">
        <v>14</v>
      </c>
      <c r="G18" s="1" t="b">
        <v>0</v>
      </c>
      <c r="H18" s="1" t="b">
        <v>0</v>
      </c>
      <c r="I18" s="1" t="s">
        <v>119</v>
      </c>
      <c r="J18" s="1" t="s">
        <v>3225</v>
      </c>
      <c r="K18" s="1" t="s">
        <v>3261</v>
      </c>
      <c r="L18" s="1" t="s">
        <v>3262</v>
      </c>
      <c r="M18" s="1" t="s">
        <v>3263</v>
      </c>
      <c r="N18" s="1" t="s">
        <v>3264</v>
      </c>
      <c r="O18" s="1" t="s">
        <v>3229</v>
      </c>
      <c r="P18" s="1" t="s">
        <v>2950</v>
      </c>
      <c r="Q18" s="1" t="b">
        <v>0</v>
      </c>
      <c r="R18" s="1" t="s">
        <v>3230</v>
      </c>
      <c r="S18" s="1" t="s">
        <v>3265</v>
      </c>
      <c r="T18" s="1">
        <v>38</v>
      </c>
      <c r="U18" s="1" t="s">
        <v>3266</v>
      </c>
      <c r="V18" s="1" t="s">
        <v>3233</v>
      </c>
      <c r="W18" s="1" t="s">
        <v>3234</v>
      </c>
      <c r="X18" s="1" t="s">
        <v>3235</v>
      </c>
      <c r="Y18" s="1">
        <v>0</v>
      </c>
      <c r="Z18" s="1">
        <v>1</v>
      </c>
    </row>
    <row r="19" spans="1:26" x14ac:dyDescent="0.35">
      <c r="A19" s="1" t="s">
        <v>19</v>
      </c>
      <c r="B19" s="1" t="s">
        <v>2826</v>
      </c>
      <c r="C19" s="1" t="s">
        <v>3260</v>
      </c>
      <c r="D19" s="1" t="s">
        <v>22</v>
      </c>
      <c r="E19" s="1" t="s">
        <v>3224</v>
      </c>
      <c r="F19" s="1">
        <v>14</v>
      </c>
      <c r="G19" s="1" t="b">
        <v>0</v>
      </c>
      <c r="H19" s="1" t="b">
        <v>0</v>
      </c>
      <c r="I19" s="1" t="s">
        <v>119</v>
      </c>
      <c r="J19" s="1" t="s">
        <v>3225</v>
      </c>
      <c r="K19" s="1" t="s">
        <v>3267</v>
      </c>
      <c r="L19" s="1" t="s">
        <v>3262</v>
      </c>
      <c r="M19" s="1" t="s">
        <v>3263</v>
      </c>
      <c r="N19" s="1" t="s">
        <v>3264</v>
      </c>
      <c r="O19" s="1" t="s">
        <v>3229</v>
      </c>
      <c r="P19" s="1" t="s">
        <v>2950</v>
      </c>
      <c r="Q19" s="1" t="b">
        <v>0</v>
      </c>
      <c r="R19" s="1" t="s">
        <v>3230</v>
      </c>
      <c r="S19" s="1" t="s">
        <v>3268</v>
      </c>
      <c r="T19" s="1">
        <v>38</v>
      </c>
      <c r="U19" s="1" t="s">
        <v>3269</v>
      </c>
      <c r="V19" s="1" t="s">
        <v>3233</v>
      </c>
      <c r="W19" s="1" t="s">
        <v>3234</v>
      </c>
      <c r="X19" s="1" t="s">
        <v>3235</v>
      </c>
      <c r="Y19" s="1">
        <v>0</v>
      </c>
      <c r="Z19" s="1">
        <v>0</v>
      </c>
    </row>
    <row r="20" spans="1:26" x14ac:dyDescent="0.35">
      <c r="A20" s="1" t="s">
        <v>19</v>
      </c>
      <c r="B20" s="1" t="s">
        <v>2826</v>
      </c>
      <c r="C20" s="1" t="s">
        <v>3260</v>
      </c>
      <c r="D20" s="1" t="s">
        <v>22</v>
      </c>
      <c r="E20" s="1" t="s">
        <v>3224</v>
      </c>
      <c r="F20" s="1">
        <v>14</v>
      </c>
      <c r="G20" s="1" t="b">
        <v>0</v>
      </c>
      <c r="H20" s="1" t="b">
        <v>0</v>
      </c>
      <c r="I20" s="1" t="s">
        <v>119</v>
      </c>
      <c r="J20" s="1" t="s">
        <v>3225</v>
      </c>
      <c r="K20" s="1" t="s">
        <v>3270</v>
      </c>
      <c r="L20" s="1" t="s">
        <v>3262</v>
      </c>
      <c r="M20" s="1" t="s">
        <v>3263</v>
      </c>
      <c r="N20" s="1" t="s">
        <v>3264</v>
      </c>
      <c r="O20" s="1" t="s">
        <v>3229</v>
      </c>
      <c r="P20" s="1" t="s">
        <v>2950</v>
      </c>
      <c r="Q20" s="1" t="b">
        <v>0</v>
      </c>
      <c r="R20" s="1" t="s">
        <v>3230</v>
      </c>
      <c r="S20" s="1" t="s">
        <v>3271</v>
      </c>
      <c r="T20" s="1">
        <v>38</v>
      </c>
      <c r="U20" s="1" t="s">
        <v>3272</v>
      </c>
      <c r="V20" s="1" t="s">
        <v>3233</v>
      </c>
      <c r="W20" s="1" t="s">
        <v>3234</v>
      </c>
      <c r="X20" s="1" t="s">
        <v>3235</v>
      </c>
      <c r="Y20" s="1">
        <v>0</v>
      </c>
      <c r="Z20" s="1">
        <v>0</v>
      </c>
    </row>
    <row r="21" spans="1:26" x14ac:dyDescent="0.35">
      <c r="A21" s="1" t="s">
        <v>19</v>
      </c>
      <c r="B21" s="1" t="s">
        <v>2826</v>
      </c>
      <c r="C21" s="1" t="s">
        <v>3260</v>
      </c>
      <c r="D21" s="1" t="s">
        <v>22</v>
      </c>
      <c r="E21" s="1" t="s">
        <v>3224</v>
      </c>
      <c r="F21" s="1">
        <v>14</v>
      </c>
      <c r="G21" s="1" t="b">
        <v>0</v>
      </c>
      <c r="H21" s="1" t="b">
        <v>0</v>
      </c>
      <c r="I21" s="1" t="s">
        <v>119</v>
      </c>
      <c r="J21" s="1" t="s">
        <v>3225</v>
      </c>
      <c r="K21" s="1" t="s">
        <v>1001</v>
      </c>
      <c r="L21" s="1" t="s">
        <v>3262</v>
      </c>
      <c r="M21" s="1" t="s">
        <v>3263</v>
      </c>
      <c r="N21" s="1" t="s">
        <v>3264</v>
      </c>
      <c r="O21" s="1" t="s">
        <v>3229</v>
      </c>
      <c r="P21" s="1" t="s">
        <v>2950</v>
      </c>
      <c r="Q21" s="1" t="b">
        <v>0</v>
      </c>
      <c r="R21" s="1" t="s">
        <v>3230</v>
      </c>
      <c r="S21" s="1" t="s">
        <v>3273</v>
      </c>
      <c r="T21" s="1">
        <v>3</v>
      </c>
      <c r="U21" s="1" t="s">
        <v>3274</v>
      </c>
      <c r="V21" s="1" t="s">
        <v>3233</v>
      </c>
      <c r="W21" s="1" t="s">
        <v>3234</v>
      </c>
      <c r="X21" s="1" t="s">
        <v>3235</v>
      </c>
      <c r="Y21" s="1">
        <v>0</v>
      </c>
      <c r="Z21" s="1">
        <v>0</v>
      </c>
    </row>
    <row r="22" spans="1:26" x14ac:dyDescent="0.35">
      <c r="A22" s="1" t="s">
        <v>19</v>
      </c>
      <c r="B22" s="1" t="s">
        <v>2826</v>
      </c>
      <c r="C22" s="1" t="s">
        <v>3260</v>
      </c>
      <c r="D22" s="1" t="s">
        <v>22</v>
      </c>
      <c r="E22" s="1" t="s">
        <v>3224</v>
      </c>
      <c r="F22" s="1">
        <v>14</v>
      </c>
      <c r="G22" s="1" t="b">
        <v>0</v>
      </c>
      <c r="H22" s="1" t="b">
        <v>0</v>
      </c>
      <c r="I22" s="1" t="s">
        <v>119</v>
      </c>
      <c r="J22" s="1" t="s">
        <v>3225</v>
      </c>
      <c r="K22" s="1" t="s">
        <v>1006</v>
      </c>
      <c r="L22" s="1" t="s">
        <v>3262</v>
      </c>
      <c r="M22" s="1" t="s">
        <v>3263</v>
      </c>
      <c r="N22" s="1" t="s">
        <v>3264</v>
      </c>
      <c r="O22" s="1" t="s">
        <v>3229</v>
      </c>
      <c r="P22" s="1" t="s">
        <v>2950</v>
      </c>
      <c r="Q22" s="1" t="b">
        <v>0</v>
      </c>
      <c r="R22" s="1" t="s">
        <v>3230</v>
      </c>
      <c r="S22" s="1" t="s">
        <v>3275</v>
      </c>
      <c r="T22" s="1">
        <v>3</v>
      </c>
      <c r="U22" s="1" t="s">
        <v>3276</v>
      </c>
      <c r="V22" s="1" t="s">
        <v>3233</v>
      </c>
      <c r="W22" s="1" t="s">
        <v>3234</v>
      </c>
      <c r="X22" s="1" t="s">
        <v>3235</v>
      </c>
      <c r="Y22" s="1">
        <v>0</v>
      </c>
      <c r="Z22" s="1">
        <v>0</v>
      </c>
    </row>
    <row r="23" spans="1:26" x14ac:dyDescent="0.35">
      <c r="A23" s="1" t="s">
        <v>19</v>
      </c>
      <c r="B23" s="1" t="s">
        <v>2826</v>
      </c>
      <c r="C23" s="1" t="s">
        <v>3260</v>
      </c>
      <c r="D23" s="1" t="s">
        <v>22</v>
      </c>
      <c r="E23" s="1" t="s">
        <v>3224</v>
      </c>
      <c r="F23" s="1">
        <v>14</v>
      </c>
      <c r="G23" s="1" t="b">
        <v>0</v>
      </c>
      <c r="H23" s="1" t="b">
        <v>0</v>
      </c>
      <c r="I23" s="1" t="s">
        <v>119</v>
      </c>
      <c r="J23" s="1" t="s">
        <v>3225</v>
      </c>
      <c r="K23" s="1" t="s">
        <v>1012</v>
      </c>
      <c r="L23" s="1" t="s">
        <v>3262</v>
      </c>
      <c r="M23" s="1" t="s">
        <v>3263</v>
      </c>
      <c r="N23" s="1" t="s">
        <v>3264</v>
      </c>
      <c r="O23" s="1" t="s">
        <v>3229</v>
      </c>
      <c r="P23" s="1" t="s">
        <v>2950</v>
      </c>
      <c r="Q23" s="1" t="b">
        <v>0</v>
      </c>
      <c r="R23" s="1" t="s">
        <v>3230</v>
      </c>
      <c r="S23" s="1" t="s">
        <v>3277</v>
      </c>
      <c r="T23" s="1">
        <v>3</v>
      </c>
      <c r="U23" s="1" t="s">
        <v>3278</v>
      </c>
      <c r="V23" s="1" t="s">
        <v>3233</v>
      </c>
      <c r="W23" s="1" t="s">
        <v>3234</v>
      </c>
      <c r="X23" s="1" t="s">
        <v>3235</v>
      </c>
      <c r="Y23" s="1">
        <v>0</v>
      </c>
      <c r="Z23" s="1">
        <v>0</v>
      </c>
    </row>
    <row r="24" spans="1:26" x14ac:dyDescent="0.35">
      <c r="A24" s="1" t="s">
        <v>19</v>
      </c>
      <c r="B24" s="1" t="s">
        <v>2826</v>
      </c>
      <c r="C24" s="1" t="s">
        <v>3260</v>
      </c>
      <c r="D24" s="1" t="s">
        <v>22</v>
      </c>
      <c r="E24" s="1" t="s">
        <v>3224</v>
      </c>
      <c r="F24" s="1">
        <v>14</v>
      </c>
      <c r="G24" s="1" t="b">
        <v>0</v>
      </c>
      <c r="H24" s="1" t="b">
        <v>0</v>
      </c>
      <c r="I24" s="1" t="s">
        <v>119</v>
      </c>
      <c r="J24" s="1" t="s">
        <v>3225</v>
      </c>
      <c r="K24" s="1" t="s">
        <v>1023</v>
      </c>
      <c r="L24" s="1" t="s">
        <v>3262</v>
      </c>
      <c r="M24" s="1" t="s">
        <v>3263</v>
      </c>
      <c r="N24" s="1" t="s">
        <v>3264</v>
      </c>
      <c r="O24" s="1" t="s">
        <v>3229</v>
      </c>
      <c r="P24" s="1" t="s">
        <v>2950</v>
      </c>
      <c r="Q24" s="1" t="b">
        <v>0</v>
      </c>
      <c r="R24" s="1" t="s">
        <v>3230</v>
      </c>
      <c r="S24" s="1" t="s">
        <v>3279</v>
      </c>
      <c r="T24" s="1">
        <v>3</v>
      </c>
      <c r="U24" s="1" t="s">
        <v>3280</v>
      </c>
      <c r="V24" s="1" t="s">
        <v>3233</v>
      </c>
      <c r="W24" s="1" t="s">
        <v>3234</v>
      </c>
      <c r="X24" s="1" t="s">
        <v>3235</v>
      </c>
      <c r="Y24" s="1">
        <v>0</v>
      </c>
      <c r="Z24" s="1">
        <v>0</v>
      </c>
    </row>
    <row r="25" spans="1:26" x14ac:dyDescent="0.35">
      <c r="A25" s="1" t="s">
        <v>19</v>
      </c>
      <c r="B25" s="1" t="s">
        <v>2826</v>
      </c>
      <c r="C25" s="1" t="s">
        <v>3260</v>
      </c>
      <c r="D25" s="1" t="s">
        <v>22</v>
      </c>
      <c r="E25" s="1" t="s">
        <v>3224</v>
      </c>
      <c r="F25" s="1">
        <v>14</v>
      </c>
      <c r="G25" s="1" t="b">
        <v>0</v>
      </c>
      <c r="H25" s="1" t="b">
        <v>0</v>
      </c>
      <c r="I25" s="1" t="s">
        <v>119</v>
      </c>
      <c r="J25" s="1" t="s">
        <v>3225</v>
      </c>
      <c r="K25" s="1" t="s">
        <v>1031</v>
      </c>
      <c r="L25" s="1" t="s">
        <v>3262</v>
      </c>
      <c r="M25" s="1" t="s">
        <v>3263</v>
      </c>
      <c r="N25" s="1" t="s">
        <v>3264</v>
      </c>
      <c r="O25" s="1" t="s">
        <v>3229</v>
      </c>
      <c r="P25" s="1" t="s">
        <v>2950</v>
      </c>
      <c r="Q25" s="1" t="b">
        <v>0</v>
      </c>
      <c r="R25" s="1" t="s">
        <v>3230</v>
      </c>
      <c r="S25" s="1" t="s">
        <v>3281</v>
      </c>
      <c r="T25" s="1">
        <v>3</v>
      </c>
      <c r="U25" s="1" t="s">
        <v>3282</v>
      </c>
      <c r="V25" s="1" t="s">
        <v>3233</v>
      </c>
      <c r="W25" s="1" t="s">
        <v>3234</v>
      </c>
      <c r="X25" s="1" t="s">
        <v>3235</v>
      </c>
      <c r="Y25" s="1">
        <v>0</v>
      </c>
      <c r="Z25" s="1">
        <v>0</v>
      </c>
    </row>
    <row r="26" spans="1:26" x14ac:dyDescent="0.35">
      <c r="A26" s="1" t="s">
        <v>19</v>
      </c>
      <c r="B26" s="1" t="s">
        <v>2826</v>
      </c>
      <c r="C26" s="1" t="s">
        <v>3260</v>
      </c>
      <c r="D26" s="1" t="s">
        <v>22</v>
      </c>
      <c r="E26" s="1" t="s">
        <v>3224</v>
      </c>
      <c r="F26" s="1">
        <v>14</v>
      </c>
      <c r="G26" s="1" t="b">
        <v>0</v>
      </c>
      <c r="H26" s="1" t="b">
        <v>0</v>
      </c>
      <c r="I26" s="1" t="s">
        <v>119</v>
      </c>
      <c r="J26" s="1" t="s">
        <v>3225</v>
      </c>
      <c r="K26" s="1" t="s">
        <v>1035</v>
      </c>
      <c r="L26" s="1" t="s">
        <v>3262</v>
      </c>
      <c r="M26" s="1" t="s">
        <v>3263</v>
      </c>
      <c r="N26" s="1" t="s">
        <v>3264</v>
      </c>
      <c r="O26" s="1" t="s">
        <v>3229</v>
      </c>
      <c r="P26" s="1" t="s">
        <v>2950</v>
      </c>
      <c r="Q26" s="1" t="b">
        <v>0</v>
      </c>
      <c r="R26" s="1" t="s">
        <v>3230</v>
      </c>
      <c r="S26" s="1" t="s">
        <v>3283</v>
      </c>
      <c r="T26" s="1">
        <v>3</v>
      </c>
      <c r="U26" s="1" t="s">
        <v>3284</v>
      </c>
      <c r="V26" s="1" t="s">
        <v>3233</v>
      </c>
      <c r="W26" s="1" t="s">
        <v>3234</v>
      </c>
      <c r="X26" s="1" t="s">
        <v>3235</v>
      </c>
      <c r="Y26" s="1">
        <v>0</v>
      </c>
      <c r="Z26" s="1">
        <v>0</v>
      </c>
    </row>
    <row r="27" spans="1:26" x14ac:dyDescent="0.35">
      <c r="A27" s="1" t="s">
        <v>19</v>
      </c>
      <c r="B27" s="1" t="s">
        <v>2826</v>
      </c>
      <c r="C27" s="1" t="s">
        <v>3260</v>
      </c>
      <c r="D27" s="1" t="s">
        <v>22</v>
      </c>
      <c r="E27" s="1" t="s">
        <v>3224</v>
      </c>
      <c r="F27" s="1">
        <v>14</v>
      </c>
      <c r="G27" s="1" t="b">
        <v>0</v>
      </c>
      <c r="H27" s="1" t="b">
        <v>0</v>
      </c>
      <c r="I27" s="1" t="s">
        <v>119</v>
      </c>
      <c r="J27" s="1" t="s">
        <v>3225</v>
      </c>
      <c r="K27" s="1" t="s">
        <v>992</v>
      </c>
      <c r="L27" s="1" t="s">
        <v>3262</v>
      </c>
      <c r="M27" s="1" t="s">
        <v>3263</v>
      </c>
      <c r="N27" s="1" t="s">
        <v>3264</v>
      </c>
      <c r="O27" s="1" t="s">
        <v>3229</v>
      </c>
      <c r="P27" s="1" t="s">
        <v>2950</v>
      </c>
      <c r="Q27" s="1" t="b">
        <v>0</v>
      </c>
      <c r="R27" s="1" t="s">
        <v>3230</v>
      </c>
      <c r="S27" s="1" t="s">
        <v>3285</v>
      </c>
      <c r="T27" s="1">
        <v>3</v>
      </c>
      <c r="U27" s="1" t="s">
        <v>3286</v>
      </c>
      <c r="V27" s="1" t="s">
        <v>3233</v>
      </c>
      <c r="W27" s="1" t="s">
        <v>3234</v>
      </c>
      <c r="X27" s="1" t="s">
        <v>3235</v>
      </c>
      <c r="Y27" s="1">
        <v>0</v>
      </c>
      <c r="Z27" s="1">
        <v>0</v>
      </c>
    </row>
    <row r="28" spans="1:26" x14ac:dyDescent="0.35">
      <c r="A28" s="1" t="s">
        <v>19</v>
      </c>
      <c r="B28" s="1" t="s">
        <v>2826</v>
      </c>
      <c r="C28" s="1" t="s">
        <v>3260</v>
      </c>
      <c r="D28" s="1" t="s">
        <v>22</v>
      </c>
      <c r="E28" s="1" t="s">
        <v>3224</v>
      </c>
      <c r="F28" s="1">
        <v>14</v>
      </c>
      <c r="G28" s="1" t="b">
        <v>0</v>
      </c>
      <c r="H28" s="1" t="b">
        <v>0</v>
      </c>
      <c r="I28" s="1" t="s">
        <v>119</v>
      </c>
      <c r="J28" s="1" t="s">
        <v>3225</v>
      </c>
      <c r="K28" s="1" t="s">
        <v>1060</v>
      </c>
      <c r="L28" s="1" t="s">
        <v>3262</v>
      </c>
      <c r="M28" s="1" t="s">
        <v>3263</v>
      </c>
      <c r="N28" s="1" t="s">
        <v>3264</v>
      </c>
      <c r="O28" s="1" t="s">
        <v>3229</v>
      </c>
      <c r="P28" s="1" t="s">
        <v>2950</v>
      </c>
      <c r="Q28" s="1" t="b">
        <v>0</v>
      </c>
      <c r="R28" s="1" t="s">
        <v>3230</v>
      </c>
      <c r="S28" s="1" t="s">
        <v>3287</v>
      </c>
      <c r="T28" s="1">
        <v>3</v>
      </c>
      <c r="U28" s="1" t="s">
        <v>3288</v>
      </c>
      <c r="V28" s="1" t="s">
        <v>3233</v>
      </c>
      <c r="W28" s="1" t="s">
        <v>3234</v>
      </c>
      <c r="X28" s="1" t="s">
        <v>3235</v>
      </c>
      <c r="Y28" s="1">
        <v>0</v>
      </c>
      <c r="Z28" s="1">
        <v>0</v>
      </c>
    </row>
    <row r="29" spans="1:26" x14ac:dyDescent="0.35">
      <c r="A29" s="1" t="s">
        <v>19</v>
      </c>
      <c r="B29" s="1" t="s">
        <v>2826</v>
      </c>
      <c r="C29" s="1" t="s">
        <v>3260</v>
      </c>
      <c r="D29" s="1" t="s">
        <v>22</v>
      </c>
      <c r="E29" s="1" t="s">
        <v>3224</v>
      </c>
      <c r="F29" s="1">
        <v>14</v>
      </c>
      <c r="G29" s="1" t="b">
        <v>0</v>
      </c>
      <c r="H29" s="1" t="b">
        <v>0</v>
      </c>
      <c r="I29" s="1" t="s">
        <v>119</v>
      </c>
      <c r="J29" s="1" t="s">
        <v>3225</v>
      </c>
      <c r="K29" s="1" t="s">
        <v>1064</v>
      </c>
      <c r="L29" s="1" t="s">
        <v>3262</v>
      </c>
      <c r="M29" s="1" t="s">
        <v>3263</v>
      </c>
      <c r="N29" s="1" t="s">
        <v>3264</v>
      </c>
      <c r="O29" s="1" t="s">
        <v>3229</v>
      </c>
      <c r="P29" s="1" t="s">
        <v>2950</v>
      </c>
      <c r="Q29" s="1" t="b">
        <v>0</v>
      </c>
      <c r="R29" s="1" t="s">
        <v>3230</v>
      </c>
      <c r="S29" s="1" t="s">
        <v>3289</v>
      </c>
      <c r="T29" s="1">
        <v>3</v>
      </c>
      <c r="U29" s="1" t="s">
        <v>3276</v>
      </c>
      <c r="V29" s="1" t="s">
        <v>3233</v>
      </c>
      <c r="W29" s="1" t="s">
        <v>3234</v>
      </c>
      <c r="X29" s="1" t="s">
        <v>3235</v>
      </c>
      <c r="Y29" s="1">
        <v>0</v>
      </c>
      <c r="Z29" s="1">
        <v>0</v>
      </c>
    </row>
    <row r="30" spans="1:26" x14ac:dyDescent="0.35">
      <c r="A30" s="1" t="s">
        <v>19</v>
      </c>
      <c r="B30" s="1" t="s">
        <v>2826</v>
      </c>
      <c r="C30" s="1" t="s">
        <v>3260</v>
      </c>
      <c r="D30" s="1" t="s">
        <v>22</v>
      </c>
      <c r="E30" s="1" t="s">
        <v>3224</v>
      </c>
      <c r="F30" s="1">
        <v>14</v>
      </c>
      <c r="G30" s="1" t="b">
        <v>0</v>
      </c>
      <c r="H30" s="1" t="b">
        <v>0</v>
      </c>
      <c r="I30" s="1" t="s">
        <v>119</v>
      </c>
      <c r="J30" s="1" t="s">
        <v>3225</v>
      </c>
      <c r="K30" s="1" t="s">
        <v>1068</v>
      </c>
      <c r="L30" s="1" t="s">
        <v>3262</v>
      </c>
      <c r="M30" s="1" t="s">
        <v>3263</v>
      </c>
      <c r="N30" s="1" t="s">
        <v>3264</v>
      </c>
      <c r="O30" s="1" t="s">
        <v>3229</v>
      </c>
      <c r="P30" s="1" t="s">
        <v>2950</v>
      </c>
      <c r="Q30" s="1" t="b">
        <v>0</v>
      </c>
      <c r="R30" s="1" t="s">
        <v>3230</v>
      </c>
      <c r="S30" s="1" t="s">
        <v>3290</v>
      </c>
      <c r="T30" s="1">
        <v>3</v>
      </c>
      <c r="U30" s="1" t="s">
        <v>3291</v>
      </c>
      <c r="V30" s="1" t="s">
        <v>3233</v>
      </c>
      <c r="W30" s="1" t="s">
        <v>3234</v>
      </c>
      <c r="X30" s="1" t="s">
        <v>3235</v>
      </c>
      <c r="Y30" s="1">
        <v>0</v>
      </c>
      <c r="Z30" s="1">
        <v>0</v>
      </c>
    </row>
    <row r="31" spans="1:26" x14ac:dyDescent="0.35">
      <c r="A31" s="1" t="s">
        <v>19</v>
      </c>
      <c r="B31" s="1" t="s">
        <v>2826</v>
      </c>
      <c r="C31" s="1" t="s">
        <v>3260</v>
      </c>
      <c r="D31" s="1" t="s">
        <v>22</v>
      </c>
      <c r="E31" s="1" t="s">
        <v>3224</v>
      </c>
      <c r="F31" s="1">
        <v>14</v>
      </c>
      <c r="G31" s="1" t="b">
        <v>0</v>
      </c>
      <c r="H31" s="1" t="b">
        <v>0</v>
      </c>
      <c r="I31" s="1" t="s">
        <v>119</v>
      </c>
      <c r="J31" s="1" t="s">
        <v>3225</v>
      </c>
      <c r="K31" s="1" t="s">
        <v>1072</v>
      </c>
      <c r="L31" s="1" t="s">
        <v>3262</v>
      </c>
      <c r="M31" s="1" t="s">
        <v>3263</v>
      </c>
      <c r="N31" s="1" t="s">
        <v>3264</v>
      </c>
      <c r="O31" s="1" t="s">
        <v>3229</v>
      </c>
      <c r="P31" s="1" t="s">
        <v>2950</v>
      </c>
      <c r="Q31" s="1" t="b">
        <v>0</v>
      </c>
      <c r="R31" s="1" t="s">
        <v>3230</v>
      </c>
      <c r="S31" s="1" t="s">
        <v>3292</v>
      </c>
      <c r="T31" s="1">
        <v>3</v>
      </c>
      <c r="U31" s="1" t="s">
        <v>3293</v>
      </c>
      <c r="V31" s="1" t="s">
        <v>3233</v>
      </c>
      <c r="W31" s="1" t="s">
        <v>3234</v>
      </c>
      <c r="X31" s="1" t="s">
        <v>3235</v>
      </c>
      <c r="Y31" s="1">
        <v>0</v>
      </c>
      <c r="Z31" s="1">
        <v>0</v>
      </c>
    </row>
    <row r="32" spans="1:26" x14ac:dyDescent="0.35">
      <c r="A32" s="1" t="s">
        <v>40</v>
      </c>
      <c r="B32" s="1" t="s">
        <v>3088</v>
      </c>
      <c r="C32" s="1" t="s">
        <v>3294</v>
      </c>
      <c r="D32" s="1" t="s">
        <v>86</v>
      </c>
      <c r="E32" s="1" t="s">
        <v>3252</v>
      </c>
      <c r="F32" s="1">
        <v>1</v>
      </c>
      <c r="G32" s="1" t="b">
        <v>0</v>
      </c>
      <c r="H32" s="1" t="b">
        <v>0</v>
      </c>
      <c r="I32" s="1" t="s">
        <v>119</v>
      </c>
      <c r="J32" s="1" t="s">
        <v>3253</v>
      </c>
      <c r="K32" s="1" t="s">
        <v>3295</v>
      </c>
      <c r="L32" s="1" t="s">
        <v>3296</v>
      </c>
      <c r="M32" s="1" t="s">
        <v>3227</v>
      </c>
      <c r="N32" s="1" t="s">
        <v>3228</v>
      </c>
      <c r="O32" s="1"/>
      <c r="P32" s="1" t="s">
        <v>2950</v>
      </c>
      <c r="Q32" s="1" t="b">
        <v>0</v>
      </c>
      <c r="R32" s="1" t="s">
        <v>3230</v>
      </c>
      <c r="S32" s="1" t="s">
        <v>3297</v>
      </c>
      <c r="T32" s="1">
        <v>0</v>
      </c>
      <c r="U32" s="1" t="s">
        <v>3298</v>
      </c>
      <c r="V32" s="1" t="s">
        <v>3233</v>
      </c>
      <c r="W32" s="1" t="s">
        <v>3234</v>
      </c>
      <c r="X32" s="1" t="s">
        <v>3235</v>
      </c>
      <c r="Y32" s="1">
        <v>0</v>
      </c>
      <c r="Z32" s="1">
        <v>1</v>
      </c>
    </row>
    <row r="33" spans="1:26" x14ac:dyDescent="0.35">
      <c r="A33" s="1" t="s">
        <v>40</v>
      </c>
      <c r="B33" s="1" t="s">
        <v>3088</v>
      </c>
      <c r="C33" s="1" t="s">
        <v>3238</v>
      </c>
      <c r="D33" s="1" t="s">
        <v>86</v>
      </c>
      <c r="E33" s="1" t="s">
        <v>3224</v>
      </c>
      <c r="F33" s="1">
        <v>0</v>
      </c>
      <c r="G33" s="1" t="b">
        <v>0</v>
      </c>
      <c r="H33" s="1" t="b">
        <v>0</v>
      </c>
      <c r="I33" s="1" t="s">
        <v>119</v>
      </c>
      <c r="J33" s="1"/>
      <c r="K33" s="1"/>
      <c r="L33" s="1" t="s">
        <v>119</v>
      </c>
      <c r="M33" s="1" t="s">
        <v>119</v>
      </c>
      <c r="N33" s="1" t="s">
        <v>119</v>
      </c>
      <c r="O33" s="1"/>
      <c r="P33" s="1"/>
      <c r="Q33" s="1"/>
      <c r="R33" s="1"/>
      <c r="S33" s="1" t="s">
        <v>119</v>
      </c>
      <c r="T33" s="1"/>
      <c r="U33" s="1" t="s">
        <v>119</v>
      </c>
      <c r="V33" s="1" t="s">
        <v>119</v>
      </c>
      <c r="W33" s="1"/>
      <c r="X33" s="1"/>
      <c r="Y33" s="1"/>
      <c r="Z33" s="1">
        <v>1</v>
      </c>
    </row>
    <row r="34" spans="1:26" x14ac:dyDescent="0.35">
      <c r="A34" s="1" t="s">
        <v>40</v>
      </c>
      <c r="B34" s="1" t="s">
        <v>3088</v>
      </c>
      <c r="C34" s="1" t="s">
        <v>3239</v>
      </c>
      <c r="D34" s="1" t="s">
        <v>86</v>
      </c>
      <c r="E34" s="1" t="s">
        <v>3224</v>
      </c>
      <c r="F34" s="1">
        <v>0</v>
      </c>
      <c r="G34" s="1" t="b">
        <v>0</v>
      </c>
      <c r="H34" s="1" t="b">
        <v>0</v>
      </c>
      <c r="I34" s="1" t="s">
        <v>119</v>
      </c>
      <c r="J34" s="1"/>
      <c r="K34" s="1"/>
      <c r="L34" s="1" t="s">
        <v>119</v>
      </c>
      <c r="M34" s="1" t="s">
        <v>119</v>
      </c>
      <c r="N34" s="1" t="s">
        <v>119</v>
      </c>
      <c r="O34" s="1"/>
      <c r="P34" s="1"/>
      <c r="Q34" s="1"/>
      <c r="R34" s="1"/>
      <c r="S34" s="1" t="s">
        <v>119</v>
      </c>
      <c r="T34" s="1"/>
      <c r="U34" s="1" t="s">
        <v>119</v>
      </c>
      <c r="V34" s="1" t="s">
        <v>119</v>
      </c>
      <c r="W34" s="1"/>
      <c r="X34" s="1"/>
      <c r="Y34" s="1"/>
      <c r="Z34" s="1">
        <v>1</v>
      </c>
    </row>
    <row r="35" spans="1:26" x14ac:dyDescent="0.35">
      <c r="A35" s="1" t="s">
        <v>40</v>
      </c>
      <c r="B35" s="1" t="s">
        <v>3088</v>
      </c>
      <c r="C35" s="1" t="s">
        <v>3247</v>
      </c>
      <c r="D35" s="1" t="s">
        <v>86</v>
      </c>
      <c r="E35" s="1" t="s">
        <v>3248</v>
      </c>
      <c r="F35" s="1">
        <v>0</v>
      </c>
      <c r="G35" s="1" t="b">
        <v>0</v>
      </c>
      <c r="H35" s="1" t="b">
        <v>0</v>
      </c>
      <c r="I35" s="1" t="s">
        <v>3249</v>
      </c>
      <c r="J35" s="1"/>
      <c r="K35" s="1"/>
      <c r="L35" s="1" t="s">
        <v>119</v>
      </c>
      <c r="M35" s="1" t="s">
        <v>119</v>
      </c>
      <c r="N35" s="1" t="s">
        <v>119</v>
      </c>
      <c r="O35" s="1"/>
      <c r="P35" s="1"/>
      <c r="Q35" s="1"/>
      <c r="R35" s="1"/>
      <c r="S35" s="1" t="s">
        <v>119</v>
      </c>
      <c r="T35" s="1"/>
      <c r="U35" s="1" t="s">
        <v>119</v>
      </c>
      <c r="V35" s="1" t="s">
        <v>119</v>
      </c>
      <c r="W35" s="1"/>
      <c r="X35" s="1"/>
      <c r="Y35" s="1"/>
      <c r="Z35" s="1">
        <v>1</v>
      </c>
    </row>
    <row r="36" spans="1:26" x14ac:dyDescent="0.35">
      <c r="A36" s="1" t="s">
        <v>40</v>
      </c>
      <c r="B36" s="1" t="s">
        <v>3299</v>
      </c>
      <c r="C36" s="1" t="s">
        <v>3238</v>
      </c>
      <c r="D36" s="1" t="s">
        <v>22</v>
      </c>
      <c r="E36" s="1" t="s">
        <v>3224</v>
      </c>
      <c r="F36" s="1">
        <v>0</v>
      </c>
      <c r="G36" s="1" t="b">
        <v>0</v>
      </c>
      <c r="H36" s="1" t="b">
        <v>0</v>
      </c>
      <c r="I36" s="1" t="s">
        <v>119</v>
      </c>
      <c r="J36" s="1"/>
      <c r="K36" s="1"/>
      <c r="L36" s="1" t="s">
        <v>119</v>
      </c>
      <c r="M36" s="1" t="s">
        <v>119</v>
      </c>
      <c r="N36" s="1" t="s">
        <v>119</v>
      </c>
      <c r="O36" s="1"/>
      <c r="P36" s="1"/>
      <c r="Q36" s="1"/>
      <c r="R36" s="1"/>
      <c r="S36" s="1" t="s">
        <v>119</v>
      </c>
      <c r="T36" s="1"/>
      <c r="U36" s="1" t="s">
        <v>119</v>
      </c>
      <c r="V36" s="1" t="s">
        <v>119</v>
      </c>
      <c r="W36" s="1"/>
      <c r="X36" s="1"/>
      <c r="Y36" s="1"/>
      <c r="Z36" s="1">
        <v>1</v>
      </c>
    </row>
    <row r="37" spans="1:26" x14ac:dyDescent="0.35">
      <c r="A37" s="1" t="s">
        <v>40</v>
      </c>
      <c r="B37" s="1" t="s">
        <v>3299</v>
      </c>
      <c r="C37" s="1" t="s">
        <v>3239</v>
      </c>
      <c r="D37" s="1" t="s">
        <v>22</v>
      </c>
      <c r="E37" s="1" t="s">
        <v>3224</v>
      </c>
      <c r="F37" s="1">
        <v>0</v>
      </c>
      <c r="G37" s="1" t="b">
        <v>0</v>
      </c>
      <c r="H37" s="1" t="b">
        <v>0</v>
      </c>
      <c r="I37" s="1" t="s">
        <v>119</v>
      </c>
      <c r="J37" s="1"/>
      <c r="K37" s="1"/>
      <c r="L37" s="1" t="s">
        <v>119</v>
      </c>
      <c r="M37" s="1" t="s">
        <v>119</v>
      </c>
      <c r="N37" s="1" t="s">
        <v>119</v>
      </c>
      <c r="O37" s="1"/>
      <c r="P37" s="1"/>
      <c r="Q37" s="1"/>
      <c r="R37" s="1"/>
      <c r="S37" s="1" t="s">
        <v>119</v>
      </c>
      <c r="T37" s="1"/>
      <c r="U37" s="1" t="s">
        <v>119</v>
      </c>
      <c r="V37" s="1" t="s">
        <v>119</v>
      </c>
      <c r="W37" s="1"/>
      <c r="X37" s="1"/>
      <c r="Y37" s="1"/>
      <c r="Z37" s="1">
        <v>1</v>
      </c>
    </row>
    <row r="38" spans="1:26" x14ac:dyDescent="0.35">
      <c r="A38" s="1" t="s">
        <v>40</v>
      </c>
      <c r="B38" s="1" t="s">
        <v>3299</v>
      </c>
      <c r="C38" s="1" t="s">
        <v>3247</v>
      </c>
      <c r="D38" s="1" t="s">
        <v>22</v>
      </c>
      <c r="E38" s="1" t="s">
        <v>3248</v>
      </c>
      <c r="F38" s="1">
        <v>0</v>
      </c>
      <c r="G38" s="1" t="b">
        <v>0</v>
      </c>
      <c r="H38" s="1" t="b">
        <v>0</v>
      </c>
      <c r="I38" s="1" t="s">
        <v>3249</v>
      </c>
      <c r="J38" s="1"/>
      <c r="K38" s="1"/>
      <c r="L38" s="1" t="s">
        <v>119</v>
      </c>
      <c r="M38" s="1" t="s">
        <v>119</v>
      </c>
      <c r="N38" s="1" t="s">
        <v>119</v>
      </c>
      <c r="O38" s="1"/>
      <c r="P38" s="1"/>
      <c r="Q38" s="1"/>
      <c r="R38" s="1"/>
      <c r="S38" s="1" t="s">
        <v>119</v>
      </c>
      <c r="T38" s="1"/>
      <c r="U38" s="1" t="s">
        <v>119</v>
      </c>
      <c r="V38" s="1" t="s">
        <v>119</v>
      </c>
      <c r="W38" s="1"/>
      <c r="X38" s="1"/>
      <c r="Y38" s="1"/>
      <c r="Z38" s="1">
        <v>1</v>
      </c>
    </row>
    <row r="39" spans="1:26" x14ac:dyDescent="0.35">
      <c r="A39" s="1" t="s">
        <v>40</v>
      </c>
      <c r="B39" s="1" t="s">
        <v>3299</v>
      </c>
      <c r="C39" s="1" t="s">
        <v>3300</v>
      </c>
      <c r="D39" s="1" t="s">
        <v>22</v>
      </c>
      <c r="E39" s="1" t="s">
        <v>3224</v>
      </c>
      <c r="F39" s="1">
        <v>0</v>
      </c>
      <c r="G39" s="1" t="b">
        <v>0</v>
      </c>
      <c r="H39" s="1" t="b">
        <v>0</v>
      </c>
      <c r="I39" s="1" t="s">
        <v>119</v>
      </c>
      <c r="J39" s="1"/>
      <c r="K39" s="1"/>
      <c r="L39" s="1" t="s">
        <v>119</v>
      </c>
      <c r="M39" s="1" t="s">
        <v>119</v>
      </c>
      <c r="N39" s="1" t="s">
        <v>119</v>
      </c>
      <c r="O39" s="1"/>
      <c r="P39" s="1"/>
      <c r="Q39" s="1"/>
      <c r="R39" s="1"/>
      <c r="S39" s="1" t="s">
        <v>119</v>
      </c>
      <c r="T39" s="1"/>
      <c r="U39" s="1" t="s">
        <v>119</v>
      </c>
      <c r="V39" s="1" t="s">
        <v>119</v>
      </c>
      <c r="W39" s="1"/>
      <c r="X39" s="1"/>
      <c r="Y39" s="1"/>
      <c r="Z39" s="1">
        <v>1</v>
      </c>
    </row>
    <row r="40" spans="1:26" x14ac:dyDescent="0.35">
      <c r="A40" s="1" t="s">
        <v>40</v>
      </c>
      <c r="B40" s="1" t="s">
        <v>1099</v>
      </c>
      <c r="C40" s="1" t="s">
        <v>3301</v>
      </c>
      <c r="D40" s="1" t="s">
        <v>22</v>
      </c>
      <c r="E40" s="1" t="s">
        <v>3252</v>
      </c>
      <c r="F40" s="1">
        <v>1</v>
      </c>
      <c r="G40" s="1" t="b">
        <v>0</v>
      </c>
      <c r="H40" s="1" t="b">
        <v>0</v>
      </c>
      <c r="I40" s="1" t="s">
        <v>119</v>
      </c>
      <c r="J40" s="1" t="s">
        <v>3253</v>
      </c>
      <c r="K40" s="1" t="s">
        <v>3302</v>
      </c>
      <c r="L40" s="1" t="s">
        <v>3303</v>
      </c>
      <c r="M40" s="1" t="s">
        <v>3264</v>
      </c>
      <c r="N40" s="1" t="s">
        <v>3228</v>
      </c>
      <c r="O40" s="1"/>
      <c r="P40" s="1" t="s">
        <v>3304</v>
      </c>
      <c r="Q40" s="1" t="b">
        <v>0</v>
      </c>
      <c r="R40" s="1" t="s">
        <v>3305</v>
      </c>
      <c r="S40" s="1" t="s">
        <v>3306</v>
      </c>
      <c r="T40" s="1">
        <v>0</v>
      </c>
      <c r="U40" s="1" t="s">
        <v>3307</v>
      </c>
      <c r="V40" s="1" t="s">
        <v>3233</v>
      </c>
      <c r="W40" s="1" t="s">
        <v>3234</v>
      </c>
      <c r="X40" s="1" t="s">
        <v>3235</v>
      </c>
      <c r="Y40" s="1">
        <v>0</v>
      </c>
      <c r="Z40" s="1">
        <v>1</v>
      </c>
    </row>
    <row r="41" spans="1:26" x14ac:dyDescent="0.35">
      <c r="A41" s="1" t="s">
        <v>40</v>
      </c>
      <c r="B41" s="1" t="s">
        <v>1099</v>
      </c>
      <c r="C41" s="1" t="s">
        <v>3308</v>
      </c>
      <c r="D41" s="1" t="s">
        <v>22</v>
      </c>
      <c r="E41" s="1" t="s">
        <v>3252</v>
      </c>
      <c r="F41" s="1">
        <v>6</v>
      </c>
      <c r="G41" s="1" t="b">
        <v>0</v>
      </c>
      <c r="H41" s="1" t="b">
        <v>0</v>
      </c>
      <c r="I41" s="1" t="s">
        <v>119</v>
      </c>
      <c r="J41" s="1" t="s">
        <v>3253</v>
      </c>
      <c r="K41" s="1" t="s">
        <v>3309</v>
      </c>
      <c r="L41" s="1" t="s">
        <v>3303</v>
      </c>
      <c r="M41" s="1" t="s">
        <v>3227</v>
      </c>
      <c r="N41" s="1" t="s">
        <v>3228</v>
      </c>
      <c r="O41" s="1"/>
      <c r="P41" s="1" t="s">
        <v>2950</v>
      </c>
      <c r="Q41" s="1" t="b">
        <v>0</v>
      </c>
      <c r="R41" s="1" t="s">
        <v>3230</v>
      </c>
      <c r="S41" s="1" t="s">
        <v>3310</v>
      </c>
      <c r="T41" s="1">
        <v>0</v>
      </c>
      <c r="U41" s="1" t="s">
        <v>3311</v>
      </c>
      <c r="V41" s="1" t="s">
        <v>3233</v>
      </c>
      <c r="W41" s="1" t="s">
        <v>3234</v>
      </c>
      <c r="X41" s="1" t="s">
        <v>3235</v>
      </c>
      <c r="Y41" s="1">
        <v>0</v>
      </c>
      <c r="Z41" s="1">
        <v>1</v>
      </c>
    </row>
    <row r="42" spans="1:26" x14ac:dyDescent="0.35">
      <c r="A42" s="1" t="s">
        <v>40</v>
      </c>
      <c r="B42" s="1" t="s">
        <v>1099</v>
      </c>
      <c r="C42" s="1" t="s">
        <v>3308</v>
      </c>
      <c r="D42" s="1" t="s">
        <v>22</v>
      </c>
      <c r="E42" s="1" t="s">
        <v>3252</v>
      </c>
      <c r="F42" s="1">
        <v>6</v>
      </c>
      <c r="G42" s="1" t="b">
        <v>0</v>
      </c>
      <c r="H42" s="1" t="b">
        <v>0</v>
      </c>
      <c r="I42" s="1" t="s">
        <v>119</v>
      </c>
      <c r="J42" s="1" t="s">
        <v>3253</v>
      </c>
      <c r="K42" s="1" t="s">
        <v>3312</v>
      </c>
      <c r="L42" s="1" t="s">
        <v>3303</v>
      </c>
      <c r="M42" s="1" t="s">
        <v>3227</v>
      </c>
      <c r="N42" s="1" t="s">
        <v>3228</v>
      </c>
      <c r="O42" s="1"/>
      <c r="P42" s="1" t="s">
        <v>2950</v>
      </c>
      <c r="Q42" s="1" t="b">
        <v>0</v>
      </c>
      <c r="R42" s="1" t="s">
        <v>3230</v>
      </c>
      <c r="S42" s="1" t="s">
        <v>3310</v>
      </c>
      <c r="T42" s="1">
        <v>0</v>
      </c>
      <c r="U42" s="1" t="s">
        <v>3311</v>
      </c>
      <c r="V42" s="1" t="s">
        <v>3233</v>
      </c>
      <c r="W42" s="1" t="s">
        <v>3234</v>
      </c>
      <c r="X42" s="1" t="s">
        <v>3235</v>
      </c>
      <c r="Y42" s="1">
        <v>0</v>
      </c>
      <c r="Z42" s="1">
        <v>0</v>
      </c>
    </row>
    <row r="43" spans="1:26" x14ac:dyDescent="0.35">
      <c r="A43" s="1" t="s">
        <v>40</v>
      </c>
      <c r="B43" s="1" t="s">
        <v>1099</v>
      </c>
      <c r="C43" s="1" t="s">
        <v>3308</v>
      </c>
      <c r="D43" s="1" t="s">
        <v>22</v>
      </c>
      <c r="E43" s="1" t="s">
        <v>3252</v>
      </c>
      <c r="F43" s="1">
        <v>6</v>
      </c>
      <c r="G43" s="1" t="b">
        <v>0</v>
      </c>
      <c r="H43" s="1" t="b">
        <v>0</v>
      </c>
      <c r="I43" s="1" t="s">
        <v>119</v>
      </c>
      <c r="J43" s="1" t="s">
        <v>3253</v>
      </c>
      <c r="K43" s="1" t="s">
        <v>3313</v>
      </c>
      <c r="L43" s="1" t="s">
        <v>3303</v>
      </c>
      <c r="M43" s="1" t="s">
        <v>3227</v>
      </c>
      <c r="N43" s="1" t="s">
        <v>3228</v>
      </c>
      <c r="O43" s="1"/>
      <c r="P43" s="1" t="s">
        <v>2950</v>
      </c>
      <c r="Q43" s="1" t="b">
        <v>0</v>
      </c>
      <c r="R43" s="1" t="s">
        <v>3230</v>
      </c>
      <c r="S43" s="1" t="s">
        <v>3310</v>
      </c>
      <c r="T43" s="1">
        <v>0</v>
      </c>
      <c r="U43" s="1" t="s">
        <v>3311</v>
      </c>
      <c r="V43" s="1" t="s">
        <v>3233</v>
      </c>
      <c r="W43" s="1" t="s">
        <v>3234</v>
      </c>
      <c r="X43" s="1" t="s">
        <v>3235</v>
      </c>
      <c r="Y43" s="1">
        <v>0</v>
      </c>
      <c r="Z43" s="1">
        <v>0</v>
      </c>
    </row>
    <row r="44" spans="1:26" x14ac:dyDescent="0.35">
      <c r="A44" s="1" t="s">
        <v>40</v>
      </c>
      <c r="B44" s="1" t="s">
        <v>1099</v>
      </c>
      <c r="C44" s="1" t="s">
        <v>3308</v>
      </c>
      <c r="D44" s="1" t="s">
        <v>22</v>
      </c>
      <c r="E44" s="1" t="s">
        <v>3252</v>
      </c>
      <c r="F44" s="1">
        <v>6</v>
      </c>
      <c r="G44" s="1" t="b">
        <v>0</v>
      </c>
      <c r="H44" s="1" t="b">
        <v>0</v>
      </c>
      <c r="I44" s="1" t="s">
        <v>119</v>
      </c>
      <c r="J44" s="1" t="s">
        <v>3253</v>
      </c>
      <c r="K44" s="1" t="s">
        <v>3314</v>
      </c>
      <c r="L44" s="1" t="s">
        <v>3303</v>
      </c>
      <c r="M44" s="1" t="s">
        <v>3227</v>
      </c>
      <c r="N44" s="1" t="s">
        <v>3228</v>
      </c>
      <c r="O44" s="1"/>
      <c r="P44" s="1" t="s">
        <v>2950</v>
      </c>
      <c r="Q44" s="1" t="b">
        <v>0</v>
      </c>
      <c r="R44" s="1" t="s">
        <v>3230</v>
      </c>
      <c r="S44" s="1" t="s">
        <v>3310</v>
      </c>
      <c r="T44" s="1">
        <v>0</v>
      </c>
      <c r="U44" s="1" t="s">
        <v>3311</v>
      </c>
      <c r="V44" s="1" t="s">
        <v>3233</v>
      </c>
      <c r="W44" s="1" t="s">
        <v>3234</v>
      </c>
      <c r="X44" s="1" t="s">
        <v>3235</v>
      </c>
      <c r="Y44" s="1">
        <v>0</v>
      </c>
      <c r="Z44" s="1">
        <v>0</v>
      </c>
    </row>
    <row r="45" spans="1:26" x14ac:dyDescent="0.35">
      <c r="A45" s="1" t="s">
        <v>40</v>
      </c>
      <c r="B45" s="1" t="s">
        <v>1099</v>
      </c>
      <c r="C45" s="1" t="s">
        <v>3308</v>
      </c>
      <c r="D45" s="1" t="s">
        <v>22</v>
      </c>
      <c r="E45" s="1" t="s">
        <v>3252</v>
      </c>
      <c r="F45" s="1">
        <v>6</v>
      </c>
      <c r="G45" s="1" t="b">
        <v>0</v>
      </c>
      <c r="H45" s="1" t="b">
        <v>0</v>
      </c>
      <c r="I45" s="1" t="s">
        <v>119</v>
      </c>
      <c r="J45" s="1" t="s">
        <v>3253</v>
      </c>
      <c r="K45" s="1" t="s">
        <v>3315</v>
      </c>
      <c r="L45" s="1" t="s">
        <v>3303</v>
      </c>
      <c r="M45" s="1" t="s">
        <v>3227</v>
      </c>
      <c r="N45" s="1" t="s">
        <v>3228</v>
      </c>
      <c r="O45" s="1"/>
      <c r="P45" s="1" t="s">
        <v>2950</v>
      </c>
      <c r="Q45" s="1" t="b">
        <v>0</v>
      </c>
      <c r="R45" s="1" t="s">
        <v>3230</v>
      </c>
      <c r="S45" s="1" t="s">
        <v>3311</v>
      </c>
      <c r="T45" s="1">
        <v>0</v>
      </c>
      <c r="U45" s="1" t="s">
        <v>3311</v>
      </c>
      <c r="V45" s="1" t="s">
        <v>3233</v>
      </c>
      <c r="W45" s="1" t="s">
        <v>3234</v>
      </c>
      <c r="X45" s="1" t="s">
        <v>3235</v>
      </c>
      <c r="Y45" s="1">
        <v>0</v>
      </c>
      <c r="Z45" s="1">
        <v>0</v>
      </c>
    </row>
    <row r="46" spans="1:26" x14ac:dyDescent="0.35">
      <c r="A46" s="1" t="s">
        <v>40</v>
      </c>
      <c r="B46" s="1" t="s">
        <v>1099</v>
      </c>
      <c r="C46" s="1" t="s">
        <v>3308</v>
      </c>
      <c r="D46" s="1" t="s">
        <v>22</v>
      </c>
      <c r="E46" s="1" t="s">
        <v>3252</v>
      </c>
      <c r="F46" s="1">
        <v>6</v>
      </c>
      <c r="G46" s="1" t="b">
        <v>0</v>
      </c>
      <c r="H46" s="1" t="b">
        <v>0</v>
      </c>
      <c r="I46" s="1" t="s">
        <v>119</v>
      </c>
      <c r="J46" s="1" t="s">
        <v>3253</v>
      </c>
      <c r="K46" s="1" t="s">
        <v>3316</v>
      </c>
      <c r="L46" s="1" t="s">
        <v>3303</v>
      </c>
      <c r="M46" s="1" t="s">
        <v>3227</v>
      </c>
      <c r="N46" s="1" t="s">
        <v>3228</v>
      </c>
      <c r="O46" s="1"/>
      <c r="P46" s="1" t="s">
        <v>2950</v>
      </c>
      <c r="Q46" s="1" t="b">
        <v>0</v>
      </c>
      <c r="R46" s="1" t="s">
        <v>3230</v>
      </c>
      <c r="S46" s="1" t="s">
        <v>3311</v>
      </c>
      <c r="T46" s="1">
        <v>0</v>
      </c>
      <c r="U46" s="1" t="s">
        <v>3317</v>
      </c>
      <c r="V46" s="1" t="s">
        <v>3233</v>
      </c>
      <c r="W46" s="1" t="s">
        <v>3234</v>
      </c>
      <c r="X46" s="1" t="s">
        <v>3235</v>
      </c>
      <c r="Y46" s="1">
        <v>0</v>
      </c>
      <c r="Z46" s="1">
        <v>0</v>
      </c>
    </row>
    <row r="47" spans="1:26" x14ac:dyDescent="0.35">
      <c r="A47" s="1" t="s">
        <v>40</v>
      </c>
      <c r="B47" s="1" t="s">
        <v>1099</v>
      </c>
      <c r="C47" s="1" t="s">
        <v>3238</v>
      </c>
      <c r="D47" s="1" t="s">
        <v>22</v>
      </c>
      <c r="E47" s="1" t="s">
        <v>3224</v>
      </c>
      <c r="F47" s="1">
        <v>0</v>
      </c>
      <c r="G47" s="1" t="b">
        <v>0</v>
      </c>
      <c r="H47" s="1" t="b">
        <v>0</v>
      </c>
      <c r="I47" s="1" t="s">
        <v>119</v>
      </c>
      <c r="J47" s="1"/>
      <c r="K47" s="1"/>
      <c r="L47" s="1" t="s">
        <v>119</v>
      </c>
      <c r="M47" s="1" t="s">
        <v>119</v>
      </c>
      <c r="N47" s="1" t="s">
        <v>119</v>
      </c>
      <c r="O47" s="1"/>
      <c r="P47" s="1"/>
      <c r="Q47" s="1"/>
      <c r="R47" s="1"/>
      <c r="S47" s="1" t="s">
        <v>119</v>
      </c>
      <c r="T47" s="1"/>
      <c r="U47" s="1" t="s">
        <v>119</v>
      </c>
      <c r="V47" s="1" t="s">
        <v>119</v>
      </c>
      <c r="W47" s="1"/>
      <c r="X47" s="1"/>
      <c r="Y47" s="1"/>
      <c r="Z47" s="1">
        <v>1</v>
      </c>
    </row>
    <row r="48" spans="1:26" x14ac:dyDescent="0.35">
      <c r="A48" s="1" t="s">
        <v>40</v>
      </c>
      <c r="B48" s="1" t="s">
        <v>1099</v>
      </c>
      <c r="C48" s="1" t="s">
        <v>3239</v>
      </c>
      <c r="D48" s="1" t="s">
        <v>22</v>
      </c>
      <c r="E48" s="1" t="s">
        <v>3224</v>
      </c>
      <c r="F48" s="1">
        <v>0</v>
      </c>
      <c r="G48" s="1" t="b">
        <v>0</v>
      </c>
      <c r="H48" s="1" t="b">
        <v>0</v>
      </c>
      <c r="I48" s="1" t="s">
        <v>119</v>
      </c>
      <c r="J48" s="1"/>
      <c r="K48" s="1"/>
      <c r="L48" s="1" t="s">
        <v>119</v>
      </c>
      <c r="M48" s="1" t="s">
        <v>119</v>
      </c>
      <c r="N48" s="1" t="s">
        <v>119</v>
      </c>
      <c r="O48" s="1"/>
      <c r="P48" s="1"/>
      <c r="Q48" s="1"/>
      <c r="R48" s="1"/>
      <c r="S48" s="1" t="s">
        <v>119</v>
      </c>
      <c r="T48" s="1"/>
      <c r="U48" s="1" t="s">
        <v>119</v>
      </c>
      <c r="V48" s="1" t="s">
        <v>119</v>
      </c>
      <c r="W48" s="1"/>
      <c r="X48" s="1"/>
      <c r="Y48" s="1"/>
      <c r="Z48" s="1">
        <v>1</v>
      </c>
    </row>
    <row r="49" spans="1:26" x14ac:dyDescent="0.35">
      <c r="A49" s="1" t="s">
        <v>40</v>
      </c>
      <c r="B49" s="1" t="s">
        <v>1099</v>
      </c>
      <c r="C49" s="1" t="s">
        <v>3318</v>
      </c>
      <c r="D49" s="1" t="s">
        <v>22</v>
      </c>
      <c r="E49" s="1" t="s">
        <v>3224</v>
      </c>
      <c r="F49" s="1">
        <v>0</v>
      </c>
      <c r="G49" s="1" t="b">
        <v>0</v>
      </c>
      <c r="H49" s="1" t="b">
        <v>0</v>
      </c>
      <c r="I49" s="1" t="s">
        <v>119</v>
      </c>
      <c r="J49" s="1"/>
      <c r="K49" s="1"/>
      <c r="L49" s="1" t="s">
        <v>119</v>
      </c>
      <c r="M49" s="1" t="s">
        <v>119</v>
      </c>
      <c r="N49" s="1" t="s">
        <v>119</v>
      </c>
      <c r="O49" s="1"/>
      <c r="P49" s="1"/>
      <c r="Q49" s="1"/>
      <c r="R49" s="1"/>
      <c r="S49" s="1" t="s">
        <v>119</v>
      </c>
      <c r="T49" s="1"/>
      <c r="U49" s="1" t="s">
        <v>119</v>
      </c>
      <c r="V49" s="1" t="s">
        <v>119</v>
      </c>
      <c r="W49" s="1"/>
      <c r="X49" s="1"/>
      <c r="Y49" s="1"/>
      <c r="Z49" s="1">
        <v>1</v>
      </c>
    </row>
    <row r="50" spans="1:26" x14ac:dyDescent="0.35">
      <c r="A50" s="1" t="s">
        <v>40</v>
      </c>
      <c r="B50" s="1" t="s">
        <v>1099</v>
      </c>
      <c r="C50" s="1" t="s">
        <v>3247</v>
      </c>
      <c r="D50" s="1" t="s">
        <v>22</v>
      </c>
      <c r="E50" s="1" t="s">
        <v>3248</v>
      </c>
      <c r="F50" s="1">
        <v>0</v>
      </c>
      <c r="G50" s="1" t="b">
        <v>0</v>
      </c>
      <c r="H50" s="1" t="b">
        <v>0</v>
      </c>
      <c r="I50" s="1" t="s">
        <v>3249</v>
      </c>
      <c r="J50" s="1"/>
      <c r="K50" s="1"/>
      <c r="L50" s="1" t="s">
        <v>119</v>
      </c>
      <c r="M50" s="1" t="s">
        <v>119</v>
      </c>
      <c r="N50" s="1" t="s">
        <v>119</v>
      </c>
      <c r="O50" s="1"/>
      <c r="P50" s="1"/>
      <c r="Q50" s="1"/>
      <c r="R50" s="1"/>
      <c r="S50" s="1" t="s">
        <v>119</v>
      </c>
      <c r="T50" s="1"/>
      <c r="U50" s="1" t="s">
        <v>119</v>
      </c>
      <c r="V50" s="1" t="s">
        <v>119</v>
      </c>
      <c r="W50" s="1"/>
      <c r="X50" s="1"/>
      <c r="Y50" s="1"/>
      <c r="Z50" s="1">
        <v>1</v>
      </c>
    </row>
    <row r="51" spans="1:26" x14ac:dyDescent="0.35">
      <c r="A51" s="1" t="s">
        <v>40</v>
      </c>
      <c r="B51" s="1" t="s">
        <v>2805</v>
      </c>
      <c r="C51" s="1" t="s">
        <v>3319</v>
      </c>
      <c r="D51" s="1" t="s">
        <v>22</v>
      </c>
      <c r="E51" s="1" t="s">
        <v>3252</v>
      </c>
      <c r="F51" s="1">
        <v>1</v>
      </c>
      <c r="G51" s="1" t="b">
        <v>0</v>
      </c>
      <c r="H51" s="1" t="b">
        <v>0</v>
      </c>
      <c r="I51" s="1" t="s">
        <v>119</v>
      </c>
      <c r="J51" s="1" t="s">
        <v>3253</v>
      </c>
      <c r="K51" s="1" t="s">
        <v>3320</v>
      </c>
      <c r="L51" s="1" t="s">
        <v>3321</v>
      </c>
      <c r="M51" s="1" t="s">
        <v>3322</v>
      </c>
      <c r="N51" s="1" t="s">
        <v>3228</v>
      </c>
      <c r="O51" s="1"/>
      <c r="P51" s="1" t="s">
        <v>2950</v>
      </c>
      <c r="Q51" s="1" t="b">
        <v>0</v>
      </c>
      <c r="R51" s="1" t="s">
        <v>3230</v>
      </c>
      <c r="S51" s="1" t="s">
        <v>3323</v>
      </c>
      <c r="T51" s="1">
        <v>0</v>
      </c>
      <c r="U51" s="1" t="s">
        <v>3323</v>
      </c>
      <c r="V51" s="1" t="s">
        <v>3233</v>
      </c>
      <c r="W51" s="1" t="s">
        <v>3234</v>
      </c>
      <c r="X51" s="1" t="s">
        <v>3235</v>
      </c>
      <c r="Y51" s="1">
        <v>0</v>
      </c>
      <c r="Z51" s="1">
        <v>1</v>
      </c>
    </row>
    <row r="52" spans="1:26" x14ac:dyDescent="0.35">
      <c r="A52" s="1" t="s">
        <v>40</v>
      </c>
      <c r="B52" s="1" t="s">
        <v>2805</v>
      </c>
      <c r="C52" s="1" t="s">
        <v>3238</v>
      </c>
      <c r="D52" s="1" t="s">
        <v>22</v>
      </c>
      <c r="E52" s="1" t="s">
        <v>3224</v>
      </c>
      <c r="F52" s="1">
        <v>0</v>
      </c>
      <c r="G52" s="1" t="b">
        <v>0</v>
      </c>
      <c r="H52" s="1" t="b">
        <v>0</v>
      </c>
      <c r="I52" s="1" t="s">
        <v>119</v>
      </c>
      <c r="J52" s="1"/>
      <c r="K52" s="1"/>
      <c r="L52" s="1" t="s">
        <v>119</v>
      </c>
      <c r="M52" s="1" t="s">
        <v>119</v>
      </c>
      <c r="N52" s="1" t="s">
        <v>119</v>
      </c>
      <c r="O52" s="1"/>
      <c r="P52" s="1"/>
      <c r="Q52" s="1"/>
      <c r="R52" s="1"/>
      <c r="S52" s="1" t="s">
        <v>119</v>
      </c>
      <c r="T52" s="1"/>
      <c r="U52" s="1" t="s">
        <v>119</v>
      </c>
      <c r="V52" s="1" t="s">
        <v>119</v>
      </c>
      <c r="W52" s="1"/>
      <c r="X52" s="1"/>
      <c r="Y52" s="1"/>
      <c r="Z52" s="1">
        <v>1</v>
      </c>
    </row>
    <row r="53" spans="1:26" x14ac:dyDescent="0.35">
      <c r="A53" s="1" t="s">
        <v>40</v>
      </c>
      <c r="B53" s="1" t="s">
        <v>2805</v>
      </c>
      <c r="C53" s="1" t="s">
        <v>3239</v>
      </c>
      <c r="D53" s="1" t="s">
        <v>22</v>
      </c>
      <c r="E53" s="1" t="s">
        <v>3224</v>
      </c>
      <c r="F53" s="1">
        <v>0</v>
      </c>
      <c r="G53" s="1" t="b">
        <v>0</v>
      </c>
      <c r="H53" s="1" t="b">
        <v>0</v>
      </c>
      <c r="I53" s="1" t="s">
        <v>119</v>
      </c>
      <c r="J53" s="1"/>
      <c r="K53" s="1"/>
      <c r="L53" s="1" t="s">
        <v>119</v>
      </c>
      <c r="M53" s="1" t="s">
        <v>119</v>
      </c>
      <c r="N53" s="1" t="s">
        <v>119</v>
      </c>
      <c r="O53" s="1"/>
      <c r="P53" s="1"/>
      <c r="Q53" s="1"/>
      <c r="R53" s="1"/>
      <c r="S53" s="1" t="s">
        <v>119</v>
      </c>
      <c r="T53" s="1"/>
      <c r="U53" s="1" t="s">
        <v>119</v>
      </c>
      <c r="V53" s="1" t="s">
        <v>119</v>
      </c>
      <c r="W53" s="1"/>
      <c r="X53" s="1"/>
      <c r="Y53" s="1"/>
      <c r="Z53" s="1">
        <v>1</v>
      </c>
    </row>
    <row r="54" spans="1:26" x14ac:dyDescent="0.35">
      <c r="A54" s="1" t="s">
        <v>40</v>
      </c>
      <c r="B54" s="1" t="s">
        <v>2805</v>
      </c>
      <c r="C54" s="1" t="s">
        <v>3247</v>
      </c>
      <c r="D54" s="1" t="s">
        <v>22</v>
      </c>
      <c r="E54" s="1" t="s">
        <v>3248</v>
      </c>
      <c r="F54" s="1">
        <v>0</v>
      </c>
      <c r="G54" s="1" t="b">
        <v>0</v>
      </c>
      <c r="H54" s="1" t="b">
        <v>0</v>
      </c>
      <c r="I54" s="1" t="s">
        <v>3249</v>
      </c>
      <c r="J54" s="1"/>
      <c r="K54" s="1"/>
      <c r="L54" s="1" t="s">
        <v>119</v>
      </c>
      <c r="M54" s="1" t="s">
        <v>119</v>
      </c>
      <c r="N54" s="1" t="s">
        <v>119</v>
      </c>
      <c r="O54" s="1"/>
      <c r="P54" s="1"/>
      <c r="Q54" s="1"/>
      <c r="R54" s="1"/>
      <c r="S54" s="1" t="s">
        <v>119</v>
      </c>
      <c r="T54" s="1"/>
      <c r="U54" s="1" t="s">
        <v>119</v>
      </c>
      <c r="V54" s="1" t="s">
        <v>119</v>
      </c>
      <c r="W54" s="1"/>
      <c r="X54" s="1"/>
      <c r="Y54" s="1"/>
      <c r="Z54" s="1">
        <v>1</v>
      </c>
    </row>
    <row r="55" spans="1:26" x14ac:dyDescent="0.35">
      <c r="A55" s="1" t="s">
        <v>40</v>
      </c>
      <c r="B55" s="1" t="s">
        <v>2805</v>
      </c>
      <c r="C55" s="1" t="s">
        <v>3324</v>
      </c>
      <c r="D55" s="1" t="s">
        <v>22</v>
      </c>
      <c r="E55" s="1" t="s">
        <v>3224</v>
      </c>
      <c r="F55" s="1">
        <v>23</v>
      </c>
      <c r="G55" s="1" t="b">
        <v>0</v>
      </c>
      <c r="H55" s="1" t="b">
        <v>0</v>
      </c>
      <c r="I55" s="1" t="s">
        <v>119</v>
      </c>
      <c r="J55" s="1" t="s">
        <v>3225</v>
      </c>
      <c r="K55" s="1" t="s">
        <v>1215</v>
      </c>
      <c r="L55" s="1" t="s">
        <v>3321</v>
      </c>
      <c r="M55" s="1" t="s">
        <v>3264</v>
      </c>
      <c r="N55" s="1" t="s">
        <v>3228</v>
      </c>
      <c r="O55" s="1" t="s">
        <v>3229</v>
      </c>
      <c r="P55" s="1" t="s">
        <v>2950</v>
      </c>
      <c r="Q55" s="1" t="b">
        <v>0</v>
      </c>
      <c r="R55" s="1" t="s">
        <v>3230</v>
      </c>
      <c r="S55" s="1" t="s">
        <v>3325</v>
      </c>
      <c r="T55" s="1">
        <v>0</v>
      </c>
      <c r="U55" s="1" t="s">
        <v>3326</v>
      </c>
      <c r="V55" s="1" t="s">
        <v>3233</v>
      </c>
      <c r="W55" s="1" t="s">
        <v>3234</v>
      </c>
      <c r="X55" s="1" t="s">
        <v>3235</v>
      </c>
      <c r="Y55" s="1">
        <v>0</v>
      </c>
      <c r="Z55" s="1">
        <v>1</v>
      </c>
    </row>
    <row r="56" spans="1:26" x14ac:dyDescent="0.35">
      <c r="A56" s="1" t="s">
        <v>40</v>
      </c>
      <c r="B56" s="1" t="s">
        <v>2805</v>
      </c>
      <c r="C56" s="1" t="s">
        <v>3324</v>
      </c>
      <c r="D56" s="1" t="s">
        <v>22</v>
      </c>
      <c r="E56" s="1" t="s">
        <v>3224</v>
      </c>
      <c r="F56" s="1">
        <v>23</v>
      </c>
      <c r="G56" s="1" t="b">
        <v>0</v>
      </c>
      <c r="H56" s="1" t="b">
        <v>0</v>
      </c>
      <c r="I56" s="1" t="s">
        <v>119</v>
      </c>
      <c r="J56" s="1" t="s">
        <v>3225</v>
      </c>
      <c r="K56" s="1" t="s">
        <v>1223</v>
      </c>
      <c r="L56" s="1" t="s">
        <v>3321</v>
      </c>
      <c r="M56" s="1" t="s">
        <v>3264</v>
      </c>
      <c r="N56" s="1" t="s">
        <v>3228</v>
      </c>
      <c r="O56" s="1" t="s">
        <v>3229</v>
      </c>
      <c r="P56" s="1" t="s">
        <v>2950</v>
      </c>
      <c r="Q56" s="1" t="b">
        <v>0</v>
      </c>
      <c r="R56" s="1" t="s">
        <v>3327</v>
      </c>
      <c r="S56" s="1" t="s">
        <v>3328</v>
      </c>
      <c r="T56" s="1">
        <v>0</v>
      </c>
      <c r="U56" s="1" t="s">
        <v>3329</v>
      </c>
      <c r="V56" s="1" t="s">
        <v>3233</v>
      </c>
      <c r="W56" s="1" t="s">
        <v>3234</v>
      </c>
      <c r="X56" s="1" t="s">
        <v>3235</v>
      </c>
      <c r="Y56" s="1">
        <v>0</v>
      </c>
      <c r="Z56" s="1">
        <v>0</v>
      </c>
    </row>
    <row r="57" spans="1:26" x14ac:dyDescent="0.35">
      <c r="A57" s="1" t="s">
        <v>40</v>
      </c>
      <c r="B57" s="1" t="s">
        <v>2805</v>
      </c>
      <c r="C57" s="1" t="s">
        <v>3324</v>
      </c>
      <c r="D57" s="1" t="s">
        <v>22</v>
      </c>
      <c r="E57" s="1" t="s">
        <v>3224</v>
      </c>
      <c r="F57" s="1">
        <v>23</v>
      </c>
      <c r="G57" s="1" t="b">
        <v>0</v>
      </c>
      <c r="H57" s="1" t="b">
        <v>0</v>
      </c>
      <c r="I57" s="1" t="s">
        <v>119</v>
      </c>
      <c r="J57" s="1" t="s">
        <v>3225</v>
      </c>
      <c r="K57" s="1" t="s">
        <v>1228</v>
      </c>
      <c r="L57" s="1" t="s">
        <v>3321</v>
      </c>
      <c r="M57" s="1" t="s">
        <v>3264</v>
      </c>
      <c r="N57" s="1" t="s">
        <v>3228</v>
      </c>
      <c r="O57" s="1" t="s">
        <v>3229</v>
      </c>
      <c r="P57" s="1" t="s">
        <v>2950</v>
      </c>
      <c r="Q57" s="1" t="b">
        <v>0</v>
      </c>
      <c r="R57" s="1" t="s">
        <v>3230</v>
      </c>
      <c r="S57" s="1" t="s">
        <v>3330</v>
      </c>
      <c r="T57" s="1">
        <v>0</v>
      </c>
      <c r="U57" s="1" t="s">
        <v>3331</v>
      </c>
      <c r="V57" s="1" t="s">
        <v>3233</v>
      </c>
      <c r="W57" s="1" t="s">
        <v>3234</v>
      </c>
      <c r="X57" s="1" t="s">
        <v>3235</v>
      </c>
      <c r="Y57" s="1">
        <v>0</v>
      </c>
      <c r="Z57" s="1">
        <v>0</v>
      </c>
    </row>
    <row r="58" spans="1:26" x14ac:dyDescent="0.35">
      <c r="A58" s="1" t="s">
        <v>40</v>
      </c>
      <c r="B58" s="1" t="s">
        <v>2805</v>
      </c>
      <c r="C58" s="1" t="s">
        <v>3324</v>
      </c>
      <c r="D58" s="1" t="s">
        <v>22</v>
      </c>
      <c r="E58" s="1" t="s">
        <v>3224</v>
      </c>
      <c r="F58" s="1">
        <v>23</v>
      </c>
      <c r="G58" s="1" t="b">
        <v>0</v>
      </c>
      <c r="H58" s="1" t="b">
        <v>0</v>
      </c>
      <c r="I58" s="1" t="s">
        <v>119</v>
      </c>
      <c r="J58" s="1" t="s">
        <v>3225</v>
      </c>
      <c r="K58" s="1" t="s">
        <v>1093</v>
      </c>
      <c r="L58" s="1" t="s">
        <v>3321</v>
      </c>
      <c r="M58" s="1" t="s">
        <v>3264</v>
      </c>
      <c r="N58" s="1" t="s">
        <v>3228</v>
      </c>
      <c r="O58" s="1" t="s">
        <v>3229</v>
      </c>
      <c r="P58" s="1" t="s">
        <v>2950</v>
      </c>
      <c r="Q58" s="1" t="b">
        <v>0</v>
      </c>
      <c r="R58" s="1" t="s">
        <v>3230</v>
      </c>
      <c r="S58" s="1" t="s">
        <v>3332</v>
      </c>
      <c r="T58" s="1">
        <v>0</v>
      </c>
      <c r="U58" s="1" t="s">
        <v>3333</v>
      </c>
      <c r="V58" s="1" t="s">
        <v>3233</v>
      </c>
      <c r="W58" s="1" t="s">
        <v>3234</v>
      </c>
      <c r="X58" s="1" t="s">
        <v>3235</v>
      </c>
      <c r="Y58" s="1">
        <v>0</v>
      </c>
      <c r="Z58" s="1">
        <v>0</v>
      </c>
    </row>
    <row r="59" spans="1:26" x14ac:dyDescent="0.35">
      <c r="A59" s="1" t="s">
        <v>40</v>
      </c>
      <c r="B59" s="1" t="s">
        <v>2805</v>
      </c>
      <c r="C59" s="1" t="s">
        <v>3324</v>
      </c>
      <c r="D59" s="1" t="s">
        <v>22</v>
      </c>
      <c r="E59" s="1" t="s">
        <v>3224</v>
      </c>
      <c r="F59" s="1">
        <v>23</v>
      </c>
      <c r="G59" s="1" t="b">
        <v>0</v>
      </c>
      <c r="H59" s="1" t="b">
        <v>0</v>
      </c>
      <c r="I59" s="1" t="s">
        <v>119</v>
      </c>
      <c r="J59" s="1" t="s">
        <v>3225</v>
      </c>
      <c r="K59" s="1" t="s">
        <v>1241</v>
      </c>
      <c r="L59" s="1" t="s">
        <v>3321</v>
      </c>
      <c r="M59" s="1" t="s">
        <v>3264</v>
      </c>
      <c r="N59" s="1" t="s">
        <v>3228</v>
      </c>
      <c r="O59" s="1" t="s">
        <v>3229</v>
      </c>
      <c r="P59" s="1" t="s">
        <v>2950</v>
      </c>
      <c r="Q59" s="1" t="b">
        <v>0</v>
      </c>
      <c r="R59" s="1" t="s">
        <v>3230</v>
      </c>
      <c r="S59" s="1" t="s">
        <v>3334</v>
      </c>
      <c r="T59" s="1">
        <v>0</v>
      </c>
      <c r="U59" s="1" t="s">
        <v>3335</v>
      </c>
      <c r="V59" s="1" t="s">
        <v>3233</v>
      </c>
      <c r="W59" s="1" t="s">
        <v>3234</v>
      </c>
      <c r="X59" s="1" t="s">
        <v>3235</v>
      </c>
      <c r="Y59" s="1">
        <v>0</v>
      </c>
      <c r="Z59" s="1">
        <v>0</v>
      </c>
    </row>
    <row r="60" spans="1:26" x14ac:dyDescent="0.35">
      <c r="A60" s="1" t="s">
        <v>40</v>
      </c>
      <c r="B60" s="1" t="s">
        <v>2805</v>
      </c>
      <c r="C60" s="1" t="s">
        <v>3324</v>
      </c>
      <c r="D60" s="1" t="s">
        <v>22</v>
      </c>
      <c r="E60" s="1" t="s">
        <v>3224</v>
      </c>
      <c r="F60" s="1">
        <v>23</v>
      </c>
      <c r="G60" s="1" t="b">
        <v>0</v>
      </c>
      <c r="H60" s="1" t="b">
        <v>0</v>
      </c>
      <c r="I60" s="1" t="s">
        <v>119</v>
      </c>
      <c r="J60" s="1" t="s">
        <v>3225</v>
      </c>
      <c r="K60" s="1" t="s">
        <v>1246</v>
      </c>
      <c r="L60" s="1" t="s">
        <v>3321</v>
      </c>
      <c r="M60" s="1" t="s">
        <v>3264</v>
      </c>
      <c r="N60" s="1" t="s">
        <v>3228</v>
      </c>
      <c r="O60" s="1" t="s">
        <v>3229</v>
      </c>
      <c r="P60" s="1" t="s">
        <v>2950</v>
      </c>
      <c r="Q60" s="1" t="b">
        <v>0</v>
      </c>
      <c r="R60" s="1" t="s">
        <v>3230</v>
      </c>
      <c r="S60" s="1" t="s">
        <v>3336</v>
      </c>
      <c r="T60" s="1">
        <v>0</v>
      </c>
      <c r="U60" s="1" t="s">
        <v>3337</v>
      </c>
      <c r="V60" s="1" t="s">
        <v>3233</v>
      </c>
      <c r="W60" s="1" t="s">
        <v>3234</v>
      </c>
      <c r="X60" s="1" t="s">
        <v>3235</v>
      </c>
      <c r="Y60" s="1">
        <v>0</v>
      </c>
      <c r="Z60" s="1">
        <v>0</v>
      </c>
    </row>
    <row r="61" spans="1:26" x14ac:dyDescent="0.35">
      <c r="A61" s="1" t="s">
        <v>40</v>
      </c>
      <c r="B61" s="1" t="s">
        <v>2805</v>
      </c>
      <c r="C61" s="1" t="s">
        <v>3324</v>
      </c>
      <c r="D61" s="1" t="s">
        <v>22</v>
      </c>
      <c r="E61" s="1" t="s">
        <v>3224</v>
      </c>
      <c r="F61" s="1">
        <v>23</v>
      </c>
      <c r="G61" s="1" t="b">
        <v>0</v>
      </c>
      <c r="H61" s="1" t="b">
        <v>0</v>
      </c>
      <c r="I61" s="1" t="s">
        <v>119</v>
      </c>
      <c r="J61" s="1" t="s">
        <v>3225</v>
      </c>
      <c r="K61" s="1" t="s">
        <v>1250</v>
      </c>
      <c r="L61" s="1" t="s">
        <v>3321</v>
      </c>
      <c r="M61" s="1" t="s">
        <v>3264</v>
      </c>
      <c r="N61" s="1" t="s">
        <v>3228</v>
      </c>
      <c r="O61" s="1" t="s">
        <v>3229</v>
      </c>
      <c r="P61" s="1" t="s">
        <v>2950</v>
      </c>
      <c r="Q61" s="1" t="b">
        <v>0</v>
      </c>
      <c r="R61" s="1" t="s">
        <v>3230</v>
      </c>
      <c r="S61" s="1" t="s">
        <v>3338</v>
      </c>
      <c r="T61" s="1">
        <v>0</v>
      </c>
      <c r="U61" s="1" t="s">
        <v>3339</v>
      </c>
      <c r="V61" s="1" t="s">
        <v>3233</v>
      </c>
      <c r="W61" s="1" t="s">
        <v>3234</v>
      </c>
      <c r="X61" s="1" t="s">
        <v>3235</v>
      </c>
      <c r="Y61" s="1">
        <v>0</v>
      </c>
      <c r="Z61" s="1">
        <v>0</v>
      </c>
    </row>
    <row r="62" spans="1:26" x14ac:dyDescent="0.35">
      <c r="A62" s="1" t="s">
        <v>40</v>
      </c>
      <c r="B62" s="1" t="s">
        <v>2805</v>
      </c>
      <c r="C62" s="1" t="s">
        <v>3324</v>
      </c>
      <c r="D62" s="1" t="s">
        <v>22</v>
      </c>
      <c r="E62" s="1" t="s">
        <v>3224</v>
      </c>
      <c r="F62" s="1">
        <v>23</v>
      </c>
      <c r="G62" s="1" t="b">
        <v>0</v>
      </c>
      <c r="H62" s="1" t="b">
        <v>0</v>
      </c>
      <c r="I62" s="1" t="s">
        <v>119</v>
      </c>
      <c r="J62" s="1" t="s">
        <v>3225</v>
      </c>
      <c r="K62" s="1" t="s">
        <v>1257</v>
      </c>
      <c r="L62" s="1" t="s">
        <v>3321</v>
      </c>
      <c r="M62" s="1" t="s">
        <v>3264</v>
      </c>
      <c r="N62" s="1" t="s">
        <v>3228</v>
      </c>
      <c r="O62" s="1" t="s">
        <v>3229</v>
      </c>
      <c r="P62" s="1" t="s">
        <v>2950</v>
      </c>
      <c r="Q62" s="1" t="b">
        <v>0</v>
      </c>
      <c r="R62" s="1" t="s">
        <v>3230</v>
      </c>
      <c r="S62" s="1" t="s">
        <v>3339</v>
      </c>
      <c r="T62" s="1">
        <v>0</v>
      </c>
      <c r="U62" s="1" t="s">
        <v>3340</v>
      </c>
      <c r="V62" s="1" t="s">
        <v>3233</v>
      </c>
      <c r="W62" s="1" t="s">
        <v>3234</v>
      </c>
      <c r="X62" s="1" t="s">
        <v>3235</v>
      </c>
      <c r="Y62" s="1">
        <v>0</v>
      </c>
      <c r="Z62" s="1">
        <v>0</v>
      </c>
    </row>
    <row r="63" spans="1:26" x14ac:dyDescent="0.35">
      <c r="A63" s="1" t="s">
        <v>40</v>
      </c>
      <c r="B63" s="1" t="s">
        <v>2805</v>
      </c>
      <c r="C63" s="1" t="s">
        <v>3324</v>
      </c>
      <c r="D63" s="1" t="s">
        <v>22</v>
      </c>
      <c r="E63" s="1" t="s">
        <v>3224</v>
      </c>
      <c r="F63" s="1">
        <v>23</v>
      </c>
      <c r="G63" s="1" t="b">
        <v>0</v>
      </c>
      <c r="H63" s="1" t="b">
        <v>0</v>
      </c>
      <c r="I63" s="1" t="s">
        <v>119</v>
      </c>
      <c r="J63" s="1" t="s">
        <v>3225</v>
      </c>
      <c r="K63" s="1" t="s">
        <v>1114</v>
      </c>
      <c r="L63" s="1" t="s">
        <v>3321</v>
      </c>
      <c r="M63" s="1" t="s">
        <v>3264</v>
      </c>
      <c r="N63" s="1" t="s">
        <v>3228</v>
      </c>
      <c r="O63" s="1" t="s">
        <v>3229</v>
      </c>
      <c r="P63" s="1" t="s">
        <v>2950</v>
      </c>
      <c r="Q63" s="1" t="b">
        <v>0</v>
      </c>
      <c r="R63" s="1" t="s">
        <v>3230</v>
      </c>
      <c r="S63" s="1" t="s">
        <v>3341</v>
      </c>
      <c r="T63" s="1">
        <v>0</v>
      </c>
      <c r="U63" s="1" t="s">
        <v>3342</v>
      </c>
      <c r="V63" s="1" t="s">
        <v>3233</v>
      </c>
      <c r="W63" s="1" t="s">
        <v>3234</v>
      </c>
      <c r="X63" s="1" t="s">
        <v>3235</v>
      </c>
      <c r="Y63" s="1">
        <v>0</v>
      </c>
      <c r="Z63" s="1">
        <v>0</v>
      </c>
    </row>
    <row r="64" spans="1:26" x14ac:dyDescent="0.35">
      <c r="A64" s="1" t="s">
        <v>40</v>
      </c>
      <c r="B64" s="1" t="s">
        <v>2805</v>
      </c>
      <c r="C64" s="1" t="s">
        <v>3324</v>
      </c>
      <c r="D64" s="1" t="s">
        <v>22</v>
      </c>
      <c r="E64" s="1" t="s">
        <v>3224</v>
      </c>
      <c r="F64" s="1">
        <v>23</v>
      </c>
      <c r="G64" s="1" t="b">
        <v>0</v>
      </c>
      <c r="H64" s="1" t="b">
        <v>0</v>
      </c>
      <c r="I64" s="1" t="s">
        <v>119</v>
      </c>
      <c r="J64" s="1" t="s">
        <v>3225</v>
      </c>
      <c r="K64" s="1" t="s">
        <v>1263</v>
      </c>
      <c r="L64" s="1" t="s">
        <v>3321</v>
      </c>
      <c r="M64" s="1" t="s">
        <v>3264</v>
      </c>
      <c r="N64" s="1" t="s">
        <v>3228</v>
      </c>
      <c r="O64" s="1" t="s">
        <v>3229</v>
      </c>
      <c r="P64" s="1" t="s">
        <v>2950</v>
      </c>
      <c r="Q64" s="1" t="b">
        <v>0</v>
      </c>
      <c r="R64" s="1" t="s">
        <v>3230</v>
      </c>
      <c r="S64" s="1" t="s">
        <v>3343</v>
      </c>
      <c r="T64" s="1">
        <v>0</v>
      </c>
      <c r="U64" s="1" t="s">
        <v>3344</v>
      </c>
      <c r="V64" s="1" t="s">
        <v>3233</v>
      </c>
      <c r="W64" s="1" t="s">
        <v>3234</v>
      </c>
      <c r="X64" s="1" t="s">
        <v>3235</v>
      </c>
      <c r="Y64" s="1">
        <v>0</v>
      </c>
      <c r="Z64" s="1">
        <v>0</v>
      </c>
    </row>
    <row r="65" spans="1:26" x14ac:dyDescent="0.35">
      <c r="A65" s="1" t="s">
        <v>40</v>
      </c>
      <c r="B65" s="1" t="s">
        <v>2805</v>
      </c>
      <c r="C65" s="1" t="s">
        <v>3324</v>
      </c>
      <c r="D65" s="1" t="s">
        <v>22</v>
      </c>
      <c r="E65" s="1" t="s">
        <v>3224</v>
      </c>
      <c r="F65" s="1">
        <v>23</v>
      </c>
      <c r="G65" s="1" t="b">
        <v>0</v>
      </c>
      <c r="H65" s="1" t="b">
        <v>0</v>
      </c>
      <c r="I65" s="1" t="s">
        <v>119</v>
      </c>
      <c r="J65" s="1" t="s">
        <v>3225</v>
      </c>
      <c r="K65" s="1" t="s">
        <v>1100</v>
      </c>
      <c r="L65" s="1" t="s">
        <v>3321</v>
      </c>
      <c r="M65" s="1" t="s">
        <v>3264</v>
      </c>
      <c r="N65" s="1" t="s">
        <v>3228</v>
      </c>
      <c r="O65" s="1" t="s">
        <v>3229</v>
      </c>
      <c r="P65" s="1" t="s">
        <v>2950</v>
      </c>
      <c r="Q65" s="1" t="b">
        <v>0</v>
      </c>
      <c r="R65" s="1" t="s">
        <v>3230</v>
      </c>
      <c r="S65" s="1" t="s">
        <v>3345</v>
      </c>
      <c r="T65" s="1">
        <v>0</v>
      </c>
      <c r="U65" s="1" t="s">
        <v>3346</v>
      </c>
      <c r="V65" s="1" t="s">
        <v>3233</v>
      </c>
      <c r="W65" s="1" t="s">
        <v>3234</v>
      </c>
      <c r="X65" s="1" t="s">
        <v>3235</v>
      </c>
      <c r="Y65" s="1">
        <v>0</v>
      </c>
      <c r="Z65" s="1">
        <v>0</v>
      </c>
    </row>
    <row r="66" spans="1:26" x14ac:dyDescent="0.35">
      <c r="A66" s="1" t="s">
        <v>40</v>
      </c>
      <c r="B66" s="1" t="s">
        <v>2805</v>
      </c>
      <c r="C66" s="1" t="s">
        <v>3324</v>
      </c>
      <c r="D66" s="1" t="s">
        <v>22</v>
      </c>
      <c r="E66" s="1" t="s">
        <v>3224</v>
      </c>
      <c r="F66" s="1">
        <v>23</v>
      </c>
      <c r="G66" s="1" t="b">
        <v>0</v>
      </c>
      <c r="H66" s="1" t="b">
        <v>0</v>
      </c>
      <c r="I66" s="1" t="s">
        <v>119</v>
      </c>
      <c r="J66" s="1" t="s">
        <v>3225</v>
      </c>
      <c r="K66" s="1" t="s">
        <v>1290</v>
      </c>
      <c r="L66" s="1" t="s">
        <v>3321</v>
      </c>
      <c r="M66" s="1" t="s">
        <v>3264</v>
      </c>
      <c r="N66" s="1" t="s">
        <v>3228</v>
      </c>
      <c r="O66" s="1" t="s">
        <v>3229</v>
      </c>
      <c r="P66" s="1" t="s">
        <v>2950</v>
      </c>
      <c r="Q66" s="1" t="b">
        <v>0</v>
      </c>
      <c r="R66" s="1" t="s">
        <v>3230</v>
      </c>
      <c r="S66" s="1" t="s">
        <v>3347</v>
      </c>
      <c r="T66" s="1">
        <v>0</v>
      </c>
      <c r="U66" s="1" t="s">
        <v>3348</v>
      </c>
      <c r="V66" s="1" t="s">
        <v>3233</v>
      </c>
      <c r="W66" s="1" t="s">
        <v>3234</v>
      </c>
      <c r="X66" s="1" t="s">
        <v>3235</v>
      </c>
      <c r="Y66" s="1">
        <v>0</v>
      </c>
      <c r="Z66" s="1">
        <v>0</v>
      </c>
    </row>
    <row r="67" spans="1:26" x14ac:dyDescent="0.35">
      <c r="A67" s="1" t="s">
        <v>40</v>
      </c>
      <c r="B67" s="1" t="s">
        <v>2805</v>
      </c>
      <c r="C67" s="1" t="s">
        <v>3324</v>
      </c>
      <c r="D67" s="1" t="s">
        <v>22</v>
      </c>
      <c r="E67" s="1" t="s">
        <v>3224</v>
      </c>
      <c r="F67" s="1">
        <v>23</v>
      </c>
      <c r="G67" s="1" t="b">
        <v>0</v>
      </c>
      <c r="H67" s="1" t="b">
        <v>0</v>
      </c>
      <c r="I67" s="1" t="s">
        <v>119</v>
      </c>
      <c r="J67" s="1" t="s">
        <v>3225</v>
      </c>
      <c r="K67" s="1" t="s">
        <v>1145</v>
      </c>
      <c r="L67" s="1" t="s">
        <v>3321</v>
      </c>
      <c r="M67" s="1" t="s">
        <v>3264</v>
      </c>
      <c r="N67" s="1" t="s">
        <v>3228</v>
      </c>
      <c r="O67" s="1" t="s">
        <v>3229</v>
      </c>
      <c r="P67" s="1" t="s">
        <v>2950</v>
      </c>
      <c r="Q67" s="1" t="b">
        <v>0</v>
      </c>
      <c r="R67" s="1" t="s">
        <v>3230</v>
      </c>
      <c r="S67" s="1" t="s">
        <v>3349</v>
      </c>
      <c r="T67" s="1">
        <v>0</v>
      </c>
      <c r="U67" s="1" t="s">
        <v>3350</v>
      </c>
      <c r="V67" s="1" t="s">
        <v>3233</v>
      </c>
      <c r="W67" s="1" t="s">
        <v>3234</v>
      </c>
      <c r="X67" s="1" t="s">
        <v>3235</v>
      </c>
      <c r="Y67" s="1">
        <v>0</v>
      </c>
      <c r="Z67" s="1">
        <v>0</v>
      </c>
    </row>
    <row r="68" spans="1:26" x14ac:dyDescent="0.35">
      <c r="A68" s="1" t="s">
        <v>40</v>
      </c>
      <c r="B68" s="1" t="s">
        <v>2805</v>
      </c>
      <c r="C68" s="1" t="s">
        <v>3324</v>
      </c>
      <c r="D68" s="1" t="s">
        <v>22</v>
      </c>
      <c r="E68" s="1" t="s">
        <v>3224</v>
      </c>
      <c r="F68" s="1">
        <v>23</v>
      </c>
      <c r="G68" s="1" t="b">
        <v>0</v>
      </c>
      <c r="H68" s="1" t="b">
        <v>0</v>
      </c>
      <c r="I68" s="1" t="s">
        <v>119</v>
      </c>
      <c r="J68" s="1" t="s">
        <v>3225</v>
      </c>
      <c r="K68" s="1" t="s">
        <v>1314</v>
      </c>
      <c r="L68" s="1" t="s">
        <v>3321</v>
      </c>
      <c r="M68" s="1" t="s">
        <v>3264</v>
      </c>
      <c r="N68" s="1" t="s">
        <v>3228</v>
      </c>
      <c r="O68" s="1" t="s">
        <v>3229</v>
      </c>
      <c r="P68" s="1" t="s">
        <v>2950</v>
      </c>
      <c r="Q68" s="1" t="b">
        <v>0</v>
      </c>
      <c r="R68" s="1" t="s">
        <v>3230</v>
      </c>
      <c r="S68" s="1" t="s">
        <v>3351</v>
      </c>
      <c r="T68" s="1">
        <v>0</v>
      </c>
      <c r="U68" s="1" t="s">
        <v>3352</v>
      </c>
      <c r="V68" s="1" t="s">
        <v>3233</v>
      </c>
      <c r="W68" s="1" t="s">
        <v>3234</v>
      </c>
      <c r="X68" s="1" t="s">
        <v>3235</v>
      </c>
      <c r="Y68" s="1">
        <v>0</v>
      </c>
      <c r="Z68" s="1">
        <v>0</v>
      </c>
    </row>
    <row r="69" spans="1:26" x14ac:dyDescent="0.35">
      <c r="A69" s="1" t="s">
        <v>40</v>
      </c>
      <c r="B69" s="1" t="s">
        <v>2805</v>
      </c>
      <c r="C69" s="1" t="s">
        <v>3324</v>
      </c>
      <c r="D69" s="1" t="s">
        <v>22</v>
      </c>
      <c r="E69" s="1" t="s">
        <v>3224</v>
      </c>
      <c r="F69" s="1">
        <v>23</v>
      </c>
      <c r="G69" s="1" t="b">
        <v>0</v>
      </c>
      <c r="H69" s="1" t="b">
        <v>0</v>
      </c>
      <c r="I69" s="1" t="s">
        <v>119</v>
      </c>
      <c r="J69" s="1" t="s">
        <v>3225</v>
      </c>
      <c r="K69" s="1" t="s">
        <v>1150</v>
      </c>
      <c r="L69" s="1" t="s">
        <v>3321</v>
      </c>
      <c r="M69" s="1" t="s">
        <v>3264</v>
      </c>
      <c r="N69" s="1" t="s">
        <v>3228</v>
      </c>
      <c r="O69" s="1" t="s">
        <v>3229</v>
      </c>
      <c r="P69" s="1" t="s">
        <v>2950</v>
      </c>
      <c r="Q69" s="1" t="b">
        <v>0</v>
      </c>
      <c r="R69" s="1" t="s">
        <v>3230</v>
      </c>
      <c r="S69" s="1" t="s">
        <v>3353</v>
      </c>
      <c r="T69" s="1">
        <v>0</v>
      </c>
      <c r="U69" s="1" t="s">
        <v>3354</v>
      </c>
      <c r="V69" s="1" t="s">
        <v>3233</v>
      </c>
      <c r="W69" s="1" t="s">
        <v>3234</v>
      </c>
      <c r="X69" s="1" t="s">
        <v>3235</v>
      </c>
      <c r="Y69" s="1">
        <v>0</v>
      </c>
      <c r="Z69" s="1">
        <v>0</v>
      </c>
    </row>
    <row r="70" spans="1:26" x14ac:dyDescent="0.35">
      <c r="A70" s="1" t="s">
        <v>40</v>
      </c>
      <c r="B70" s="1" t="s">
        <v>2805</v>
      </c>
      <c r="C70" s="1" t="s">
        <v>3324</v>
      </c>
      <c r="D70" s="1" t="s">
        <v>22</v>
      </c>
      <c r="E70" s="1" t="s">
        <v>3224</v>
      </c>
      <c r="F70" s="1">
        <v>23</v>
      </c>
      <c r="G70" s="1" t="b">
        <v>0</v>
      </c>
      <c r="H70" s="1" t="b">
        <v>0</v>
      </c>
      <c r="I70" s="1" t="s">
        <v>119</v>
      </c>
      <c r="J70" s="1" t="s">
        <v>3225</v>
      </c>
      <c r="K70" s="1" t="s">
        <v>1154</v>
      </c>
      <c r="L70" s="1" t="s">
        <v>3321</v>
      </c>
      <c r="M70" s="1" t="s">
        <v>3264</v>
      </c>
      <c r="N70" s="1" t="s">
        <v>3228</v>
      </c>
      <c r="O70" s="1" t="s">
        <v>3229</v>
      </c>
      <c r="P70" s="1" t="s">
        <v>2950</v>
      </c>
      <c r="Q70" s="1" t="b">
        <v>0</v>
      </c>
      <c r="R70" s="1" t="s">
        <v>3327</v>
      </c>
      <c r="S70" s="1" t="s">
        <v>3355</v>
      </c>
      <c r="T70" s="1">
        <v>0</v>
      </c>
      <c r="U70" s="1" t="s">
        <v>3356</v>
      </c>
      <c r="V70" s="1" t="s">
        <v>3233</v>
      </c>
      <c r="W70" s="1" t="s">
        <v>3234</v>
      </c>
      <c r="X70" s="1" t="s">
        <v>3235</v>
      </c>
      <c r="Y70" s="1">
        <v>0</v>
      </c>
      <c r="Z70" s="1">
        <v>0</v>
      </c>
    </row>
    <row r="71" spans="1:26" x14ac:dyDescent="0.35">
      <c r="A71" s="1" t="s">
        <v>40</v>
      </c>
      <c r="B71" s="1" t="s">
        <v>2805</v>
      </c>
      <c r="C71" s="1" t="s">
        <v>3324</v>
      </c>
      <c r="D71" s="1" t="s">
        <v>22</v>
      </c>
      <c r="E71" s="1" t="s">
        <v>3224</v>
      </c>
      <c r="F71" s="1">
        <v>23</v>
      </c>
      <c r="G71" s="1" t="b">
        <v>0</v>
      </c>
      <c r="H71" s="1" t="b">
        <v>0</v>
      </c>
      <c r="I71" s="1" t="s">
        <v>119</v>
      </c>
      <c r="J71" s="1" t="s">
        <v>3225</v>
      </c>
      <c r="K71" s="1" t="s">
        <v>1333</v>
      </c>
      <c r="L71" s="1" t="s">
        <v>3321</v>
      </c>
      <c r="M71" s="1" t="s">
        <v>3264</v>
      </c>
      <c r="N71" s="1" t="s">
        <v>3228</v>
      </c>
      <c r="O71" s="1" t="s">
        <v>3229</v>
      </c>
      <c r="P71" s="1" t="s">
        <v>2950</v>
      </c>
      <c r="Q71" s="1" t="b">
        <v>0</v>
      </c>
      <c r="R71" s="1" t="s">
        <v>3230</v>
      </c>
      <c r="S71" s="1" t="s">
        <v>3357</v>
      </c>
      <c r="T71" s="1">
        <v>0</v>
      </c>
      <c r="U71" s="1" t="s">
        <v>3358</v>
      </c>
      <c r="V71" s="1" t="s">
        <v>3233</v>
      </c>
      <c r="W71" s="1" t="s">
        <v>3234</v>
      </c>
      <c r="X71" s="1" t="s">
        <v>3235</v>
      </c>
      <c r="Y71" s="1">
        <v>0</v>
      </c>
      <c r="Z71" s="1">
        <v>0</v>
      </c>
    </row>
    <row r="72" spans="1:26" x14ac:dyDescent="0.35">
      <c r="A72" s="1" t="s">
        <v>40</v>
      </c>
      <c r="B72" s="1" t="s">
        <v>2805</v>
      </c>
      <c r="C72" s="1" t="s">
        <v>3324</v>
      </c>
      <c r="D72" s="1" t="s">
        <v>22</v>
      </c>
      <c r="E72" s="1" t="s">
        <v>3224</v>
      </c>
      <c r="F72" s="1">
        <v>23</v>
      </c>
      <c r="G72" s="1" t="b">
        <v>0</v>
      </c>
      <c r="H72" s="1" t="b">
        <v>0</v>
      </c>
      <c r="I72" s="1" t="s">
        <v>119</v>
      </c>
      <c r="J72" s="1" t="s">
        <v>3225</v>
      </c>
      <c r="K72" s="1" t="s">
        <v>1188</v>
      </c>
      <c r="L72" s="1" t="s">
        <v>3321</v>
      </c>
      <c r="M72" s="1" t="s">
        <v>3264</v>
      </c>
      <c r="N72" s="1" t="s">
        <v>3228</v>
      </c>
      <c r="O72" s="1" t="s">
        <v>3229</v>
      </c>
      <c r="P72" s="1" t="s">
        <v>2950</v>
      </c>
      <c r="Q72" s="1" t="b">
        <v>0</v>
      </c>
      <c r="R72" s="1" t="s">
        <v>3230</v>
      </c>
      <c r="S72" s="1" t="s">
        <v>3359</v>
      </c>
      <c r="T72" s="1">
        <v>0</v>
      </c>
      <c r="U72" s="1" t="s">
        <v>3360</v>
      </c>
      <c r="V72" s="1" t="s">
        <v>3233</v>
      </c>
      <c r="W72" s="1" t="s">
        <v>3234</v>
      </c>
      <c r="X72" s="1" t="s">
        <v>3235</v>
      </c>
      <c r="Y72" s="1">
        <v>0</v>
      </c>
      <c r="Z72" s="1">
        <v>0</v>
      </c>
    </row>
    <row r="73" spans="1:26" x14ac:dyDescent="0.35">
      <c r="A73" s="1" t="s">
        <v>40</v>
      </c>
      <c r="B73" s="1" t="s">
        <v>2805</v>
      </c>
      <c r="C73" s="1" t="s">
        <v>3324</v>
      </c>
      <c r="D73" s="1" t="s">
        <v>22</v>
      </c>
      <c r="E73" s="1" t="s">
        <v>3224</v>
      </c>
      <c r="F73" s="1">
        <v>23</v>
      </c>
      <c r="G73" s="1" t="b">
        <v>0</v>
      </c>
      <c r="H73" s="1" t="b">
        <v>0</v>
      </c>
      <c r="I73" s="1" t="s">
        <v>119</v>
      </c>
      <c r="J73" s="1" t="s">
        <v>3225</v>
      </c>
      <c r="K73" s="1" t="s">
        <v>1343</v>
      </c>
      <c r="L73" s="1" t="s">
        <v>3321</v>
      </c>
      <c r="M73" s="1" t="s">
        <v>3264</v>
      </c>
      <c r="N73" s="1" t="s">
        <v>3228</v>
      </c>
      <c r="O73" s="1" t="s">
        <v>3229</v>
      </c>
      <c r="P73" s="1" t="s">
        <v>2950</v>
      </c>
      <c r="Q73" s="1" t="b">
        <v>0</v>
      </c>
      <c r="R73" s="1" t="s">
        <v>3230</v>
      </c>
      <c r="S73" s="1" t="s">
        <v>3361</v>
      </c>
      <c r="T73" s="1">
        <v>0</v>
      </c>
      <c r="U73" s="1" t="s">
        <v>3362</v>
      </c>
      <c r="V73" s="1" t="s">
        <v>3233</v>
      </c>
      <c r="W73" s="1" t="s">
        <v>3234</v>
      </c>
      <c r="X73" s="1" t="s">
        <v>3235</v>
      </c>
      <c r="Y73" s="1">
        <v>0</v>
      </c>
      <c r="Z73" s="1">
        <v>0</v>
      </c>
    </row>
    <row r="74" spans="1:26" x14ac:dyDescent="0.35">
      <c r="A74" s="1" t="s">
        <v>40</v>
      </c>
      <c r="B74" s="1" t="s">
        <v>2805</v>
      </c>
      <c r="C74" s="1" t="s">
        <v>3324</v>
      </c>
      <c r="D74" s="1" t="s">
        <v>22</v>
      </c>
      <c r="E74" s="1" t="s">
        <v>3224</v>
      </c>
      <c r="F74" s="1">
        <v>23</v>
      </c>
      <c r="G74" s="1" t="b">
        <v>0</v>
      </c>
      <c r="H74" s="1" t="b">
        <v>0</v>
      </c>
      <c r="I74" s="1" t="s">
        <v>119</v>
      </c>
      <c r="J74" s="1" t="s">
        <v>3225</v>
      </c>
      <c r="K74" s="1" t="s">
        <v>1196</v>
      </c>
      <c r="L74" s="1" t="s">
        <v>3321</v>
      </c>
      <c r="M74" s="1" t="s">
        <v>3264</v>
      </c>
      <c r="N74" s="1" t="s">
        <v>3228</v>
      </c>
      <c r="O74" s="1" t="s">
        <v>3229</v>
      </c>
      <c r="P74" s="1" t="s">
        <v>2950</v>
      </c>
      <c r="Q74" s="1" t="b">
        <v>0</v>
      </c>
      <c r="R74" s="1" t="s">
        <v>3230</v>
      </c>
      <c r="S74" s="1" t="s">
        <v>3363</v>
      </c>
      <c r="T74" s="1">
        <v>0</v>
      </c>
      <c r="U74" s="1" t="s">
        <v>3364</v>
      </c>
      <c r="V74" s="1" t="s">
        <v>3233</v>
      </c>
      <c r="W74" s="1" t="s">
        <v>3234</v>
      </c>
      <c r="X74" s="1" t="s">
        <v>3235</v>
      </c>
      <c r="Y74" s="1">
        <v>0</v>
      </c>
      <c r="Z74" s="1">
        <v>0</v>
      </c>
    </row>
    <row r="75" spans="1:26" x14ac:dyDescent="0.35">
      <c r="A75" s="1" t="s">
        <v>40</v>
      </c>
      <c r="B75" s="1" t="s">
        <v>2805</v>
      </c>
      <c r="C75" s="1" t="s">
        <v>3324</v>
      </c>
      <c r="D75" s="1" t="s">
        <v>22</v>
      </c>
      <c r="E75" s="1" t="s">
        <v>3224</v>
      </c>
      <c r="F75" s="1">
        <v>23</v>
      </c>
      <c r="G75" s="1" t="b">
        <v>0</v>
      </c>
      <c r="H75" s="1" t="b">
        <v>0</v>
      </c>
      <c r="I75" s="1" t="s">
        <v>119</v>
      </c>
      <c r="J75" s="1" t="s">
        <v>3225</v>
      </c>
      <c r="K75" s="1" t="s">
        <v>1200</v>
      </c>
      <c r="L75" s="1" t="s">
        <v>3321</v>
      </c>
      <c r="M75" s="1" t="s">
        <v>3264</v>
      </c>
      <c r="N75" s="1" t="s">
        <v>3228</v>
      </c>
      <c r="O75" s="1" t="s">
        <v>3229</v>
      </c>
      <c r="P75" s="1" t="s">
        <v>2950</v>
      </c>
      <c r="Q75" s="1" t="b">
        <v>0</v>
      </c>
      <c r="R75" s="1" t="s">
        <v>3230</v>
      </c>
      <c r="S75" s="1" t="s">
        <v>3365</v>
      </c>
      <c r="T75" s="1">
        <v>0</v>
      </c>
      <c r="U75" s="1" t="s">
        <v>3355</v>
      </c>
      <c r="V75" s="1" t="s">
        <v>3233</v>
      </c>
      <c r="W75" s="1" t="s">
        <v>3234</v>
      </c>
      <c r="X75" s="1" t="s">
        <v>3235</v>
      </c>
      <c r="Y75" s="1">
        <v>0</v>
      </c>
      <c r="Z75" s="1">
        <v>0</v>
      </c>
    </row>
    <row r="76" spans="1:26" x14ac:dyDescent="0.35">
      <c r="A76" s="1" t="s">
        <v>40</v>
      </c>
      <c r="B76" s="1" t="s">
        <v>2805</v>
      </c>
      <c r="C76" s="1" t="s">
        <v>3324</v>
      </c>
      <c r="D76" s="1" t="s">
        <v>22</v>
      </c>
      <c r="E76" s="1" t="s">
        <v>3224</v>
      </c>
      <c r="F76" s="1">
        <v>23</v>
      </c>
      <c r="G76" s="1" t="b">
        <v>0</v>
      </c>
      <c r="H76" s="1" t="b">
        <v>0</v>
      </c>
      <c r="I76" s="1" t="s">
        <v>119</v>
      </c>
      <c r="J76" s="1" t="s">
        <v>3225</v>
      </c>
      <c r="K76" s="1" t="s">
        <v>1204</v>
      </c>
      <c r="L76" s="1" t="s">
        <v>3321</v>
      </c>
      <c r="M76" s="1" t="s">
        <v>3264</v>
      </c>
      <c r="N76" s="1" t="s">
        <v>3228</v>
      </c>
      <c r="O76" s="1" t="s">
        <v>3229</v>
      </c>
      <c r="P76" s="1" t="s">
        <v>2950</v>
      </c>
      <c r="Q76" s="1" t="b">
        <v>0</v>
      </c>
      <c r="R76" s="1" t="s">
        <v>3230</v>
      </c>
      <c r="S76" s="1" t="s">
        <v>3366</v>
      </c>
      <c r="T76" s="1">
        <v>0</v>
      </c>
      <c r="U76" s="1" t="s">
        <v>3367</v>
      </c>
      <c r="V76" s="1" t="s">
        <v>3233</v>
      </c>
      <c r="W76" s="1" t="s">
        <v>3234</v>
      </c>
      <c r="X76" s="1" t="s">
        <v>3235</v>
      </c>
      <c r="Y76" s="1">
        <v>0</v>
      </c>
      <c r="Z76" s="1">
        <v>0</v>
      </c>
    </row>
    <row r="77" spans="1:26" x14ac:dyDescent="0.35">
      <c r="A77" s="1" t="s">
        <v>40</v>
      </c>
      <c r="B77" s="1" t="s">
        <v>2805</v>
      </c>
      <c r="C77" s="1" t="s">
        <v>3324</v>
      </c>
      <c r="D77" s="1" t="s">
        <v>22</v>
      </c>
      <c r="E77" s="1" t="s">
        <v>3224</v>
      </c>
      <c r="F77" s="1">
        <v>23</v>
      </c>
      <c r="G77" s="1" t="b">
        <v>0</v>
      </c>
      <c r="H77" s="1" t="b">
        <v>0</v>
      </c>
      <c r="I77" s="1" t="s">
        <v>119</v>
      </c>
      <c r="J77" s="1" t="s">
        <v>3225</v>
      </c>
      <c r="K77" s="1" t="s">
        <v>1209</v>
      </c>
      <c r="L77" s="1" t="s">
        <v>3321</v>
      </c>
      <c r="M77" s="1" t="s">
        <v>3264</v>
      </c>
      <c r="N77" s="1" t="s">
        <v>3228</v>
      </c>
      <c r="O77" s="1" t="s">
        <v>3229</v>
      </c>
      <c r="P77" s="1" t="s">
        <v>2950</v>
      </c>
      <c r="Q77" s="1" t="b">
        <v>0</v>
      </c>
      <c r="R77" s="1" t="s">
        <v>3230</v>
      </c>
      <c r="S77" s="1" t="s">
        <v>3368</v>
      </c>
      <c r="T77" s="1">
        <v>0</v>
      </c>
      <c r="U77" s="1" t="s">
        <v>3369</v>
      </c>
      <c r="V77" s="1" t="s">
        <v>3233</v>
      </c>
      <c r="W77" s="1" t="s">
        <v>3234</v>
      </c>
      <c r="X77" s="1" t="s">
        <v>3235</v>
      </c>
      <c r="Y77" s="1">
        <v>0</v>
      </c>
      <c r="Z77" s="1">
        <v>0</v>
      </c>
    </row>
  </sheetData>
  <conditionalFormatting sqref="F1:F1048576">
    <cfRule type="containsText" dxfId="96" priority="1" operator="containsText" text="0">
      <formula>NOT(ISERROR(SEARCH("0",F1)))</formula>
    </cfRule>
  </conditionalFormatting>
  <conditionalFormatting sqref="O1:O1048576">
    <cfRule type="containsText" dxfId="95" priority="2" operator="containsText" text="failed">
      <formula>NOT(ISERROR(SEARCH("failed",O1)))</formula>
    </cfRule>
  </conditionalFormatting>
  <conditionalFormatting sqref="P1:P1048576">
    <cfRule type="containsText" dxfId="94" priority="4" operator="containsText" text="Unhealthy">
      <formula>NOT(ISERROR(SEARCH("Unhealthy",P1)))</formula>
    </cfRule>
  </conditionalFormatting>
  <conditionalFormatting sqref="R1:R1048576">
    <cfRule type="containsText" dxfId="93" priority="3" operator="containsText" text="incomplete">
      <formula>NOT(ISERROR(SEARCH("incomplete",R1)))</formula>
    </cfRule>
  </conditionalFormatting>
  <conditionalFormatting sqref="T1:T1048576">
    <cfRule type="cellIs" dxfId="92" priority="7" operator="greaterThan">
      <formula>7</formula>
    </cfRule>
  </conditionalFormatting>
  <conditionalFormatting sqref="W1:W1048576">
    <cfRule type="containsText" dxfId="91" priority="5" operator="containsText" text="notprotected">
      <formula>NOT(ISERROR(SEARCH("notprotected",W1)))</formula>
    </cfRule>
  </conditionalFormatting>
  <conditionalFormatting sqref="Y1:Y1048576">
    <cfRule type="containsText" dxfId="90" priority="6" operator="containsText" text="0">
      <formula>NOT(ISERROR(SEARCH("0",Y1)))</formula>
    </cfRule>
  </conditionalFormatting>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73"/>
  <sheetViews>
    <sheetView workbookViewId="0"/>
  </sheetViews>
  <sheetFormatPr baseColWidth="10" defaultColWidth="8.90625" defaultRowHeight="14.5" x14ac:dyDescent="0.35"/>
  <cols>
    <col min="1" max="1" width="14.54296875" customWidth="1"/>
    <col min="2" max="2" width="79.6328125" customWidth="1"/>
    <col min="3" max="3" width="18.90625" customWidth="1"/>
    <col min="4" max="4" width="11.08984375" customWidth="1"/>
    <col min="5" max="5" width="9.36328125" customWidth="1"/>
    <col min="6" max="6" width="17.81640625" customWidth="1"/>
    <col min="7" max="7" width="15.1796875" customWidth="1"/>
    <col min="8" max="8" width="12.453125" customWidth="1"/>
    <col min="9" max="9" width="10.6328125" customWidth="1"/>
    <col min="10" max="10" width="62.90625" customWidth="1"/>
    <col min="11" max="11" width="46.81640625" customWidth="1"/>
    <col min="12" max="12" width="16.453125" customWidth="1"/>
    <col min="13" max="13" width="31.453125" customWidth="1"/>
    <col min="14" max="14" width="16.90625" customWidth="1"/>
    <col min="15" max="15" width="14.6328125" customWidth="1"/>
    <col min="16" max="16" width="13.6328125" customWidth="1"/>
  </cols>
  <sheetData>
    <row r="1" spans="1:16" x14ac:dyDescent="0.35">
      <c r="A1" s="1" t="s">
        <v>0</v>
      </c>
      <c r="B1" s="1" t="s">
        <v>1</v>
      </c>
      <c r="C1" s="1" t="s">
        <v>2</v>
      </c>
      <c r="D1" s="1" t="s">
        <v>3</v>
      </c>
      <c r="E1" s="1" t="s">
        <v>58</v>
      </c>
      <c r="F1" s="1" t="s">
        <v>4</v>
      </c>
      <c r="G1" s="1" t="s">
        <v>5</v>
      </c>
      <c r="H1" s="1" t="s">
        <v>3481</v>
      </c>
      <c r="I1" s="1" t="s">
        <v>3482</v>
      </c>
      <c r="J1" s="1" t="s">
        <v>3483</v>
      </c>
      <c r="K1" s="1" t="s">
        <v>3484</v>
      </c>
      <c r="L1" s="1" t="s">
        <v>3485</v>
      </c>
      <c r="M1" s="1" t="s">
        <v>3486</v>
      </c>
      <c r="N1" s="1" t="s">
        <v>3487</v>
      </c>
      <c r="O1" s="1" t="s">
        <v>3488</v>
      </c>
      <c r="P1" s="1" t="s">
        <v>18</v>
      </c>
    </row>
    <row r="2" spans="1:16" x14ac:dyDescent="0.35">
      <c r="A2" s="1" t="s">
        <v>68</v>
      </c>
      <c r="B2" s="1" t="s">
        <v>1368</v>
      </c>
      <c r="C2" s="1" t="s">
        <v>3489</v>
      </c>
      <c r="D2" s="1" t="s">
        <v>22</v>
      </c>
      <c r="E2" s="1" t="s">
        <v>71</v>
      </c>
      <c r="F2" s="1"/>
      <c r="G2" s="1"/>
      <c r="H2" s="1" t="b">
        <v>0</v>
      </c>
      <c r="I2" s="1" t="s">
        <v>3490</v>
      </c>
      <c r="J2" s="1" t="s">
        <v>3491</v>
      </c>
      <c r="K2" s="1" t="s">
        <v>3491</v>
      </c>
      <c r="L2" s="1" t="s">
        <v>678</v>
      </c>
      <c r="M2" s="1"/>
      <c r="N2" s="1">
        <v>2</v>
      </c>
      <c r="O2" s="1">
        <v>0</v>
      </c>
      <c r="P2" s="1">
        <v>1</v>
      </c>
    </row>
    <row r="3" spans="1:16" x14ac:dyDescent="0.35">
      <c r="A3" s="1" t="s">
        <v>68</v>
      </c>
      <c r="B3" s="1" t="s">
        <v>1382</v>
      </c>
      <c r="C3" s="1" t="s">
        <v>3489</v>
      </c>
      <c r="D3" s="1" t="s">
        <v>22</v>
      </c>
      <c r="E3" s="1" t="s">
        <v>71</v>
      </c>
      <c r="F3" s="1"/>
      <c r="G3" s="1"/>
      <c r="H3" s="1" t="b">
        <v>0</v>
      </c>
      <c r="I3" s="1" t="s">
        <v>3492</v>
      </c>
      <c r="J3" s="1" t="s">
        <v>3493</v>
      </c>
      <c r="K3" s="1" t="s">
        <v>3493</v>
      </c>
      <c r="L3" s="1" t="s">
        <v>678</v>
      </c>
      <c r="M3" s="1"/>
      <c r="N3" s="1">
        <v>2</v>
      </c>
      <c r="O3" s="1">
        <v>0</v>
      </c>
      <c r="P3" s="1">
        <v>1</v>
      </c>
    </row>
    <row r="4" spans="1:16" x14ac:dyDescent="0.35">
      <c r="A4" s="1" t="s">
        <v>68</v>
      </c>
      <c r="B4" s="1" t="s">
        <v>1368</v>
      </c>
      <c r="C4" s="1" t="s">
        <v>3494</v>
      </c>
      <c r="D4" s="1" t="s">
        <v>22</v>
      </c>
      <c r="E4" s="1" t="s">
        <v>71</v>
      </c>
      <c r="F4" s="1"/>
      <c r="G4" s="1"/>
      <c r="H4" s="1" t="b">
        <v>0</v>
      </c>
      <c r="I4" s="1" t="s">
        <v>3490</v>
      </c>
      <c r="J4" s="1" t="s">
        <v>3495</v>
      </c>
      <c r="K4" s="1" t="s">
        <v>955</v>
      </c>
      <c r="L4" s="1" t="s">
        <v>3496</v>
      </c>
      <c r="M4" s="1" t="s">
        <v>1372</v>
      </c>
      <c r="N4" s="1">
        <v>1</v>
      </c>
      <c r="O4" s="1">
        <v>9</v>
      </c>
      <c r="P4" s="1">
        <v>1</v>
      </c>
    </row>
    <row r="5" spans="1:16" x14ac:dyDescent="0.35">
      <c r="A5" s="1" t="s">
        <v>68</v>
      </c>
      <c r="B5" s="1" t="s">
        <v>1368</v>
      </c>
      <c r="C5" s="1" t="s">
        <v>3494</v>
      </c>
      <c r="D5" s="1" t="s">
        <v>22</v>
      </c>
      <c r="E5" s="1" t="s">
        <v>71</v>
      </c>
      <c r="F5" s="1"/>
      <c r="G5" s="1"/>
      <c r="H5" s="1" t="b">
        <v>0</v>
      </c>
      <c r="I5" s="1" t="s">
        <v>3490</v>
      </c>
      <c r="J5" s="1" t="s">
        <v>3497</v>
      </c>
      <c r="K5" s="1" t="s">
        <v>955</v>
      </c>
      <c r="L5" s="1" t="s">
        <v>3496</v>
      </c>
      <c r="M5" s="1" t="s">
        <v>1372</v>
      </c>
      <c r="N5" s="1">
        <v>1</v>
      </c>
      <c r="O5" s="1">
        <v>9</v>
      </c>
      <c r="P5" s="1">
        <v>0</v>
      </c>
    </row>
    <row r="6" spans="1:16" x14ac:dyDescent="0.35">
      <c r="A6" s="1" t="s">
        <v>68</v>
      </c>
      <c r="B6" s="1" t="s">
        <v>1368</v>
      </c>
      <c r="C6" s="1" t="s">
        <v>3494</v>
      </c>
      <c r="D6" s="1" t="s">
        <v>22</v>
      </c>
      <c r="E6" s="1" t="s">
        <v>71</v>
      </c>
      <c r="F6" s="1"/>
      <c r="G6" s="1"/>
      <c r="H6" s="1" t="b">
        <v>0</v>
      </c>
      <c r="I6" s="1" t="s">
        <v>3490</v>
      </c>
      <c r="J6" s="1" t="s">
        <v>3498</v>
      </c>
      <c r="K6" s="1" t="s">
        <v>955</v>
      </c>
      <c r="L6" s="1" t="s">
        <v>3496</v>
      </c>
      <c r="M6" s="1" t="s">
        <v>1372</v>
      </c>
      <c r="N6" s="1">
        <v>1</v>
      </c>
      <c r="O6" s="1">
        <v>9</v>
      </c>
      <c r="P6" s="1">
        <v>0</v>
      </c>
    </row>
    <row r="7" spans="1:16" x14ac:dyDescent="0.35">
      <c r="A7" s="1" t="s">
        <v>68</v>
      </c>
      <c r="B7" s="1" t="s">
        <v>1368</v>
      </c>
      <c r="C7" s="1" t="s">
        <v>3494</v>
      </c>
      <c r="D7" s="1" t="s">
        <v>22</v>
      </c>
      <c r="E7" s="1" t="s">
        <v>71</v>
      </c>
      <c r="F7" s="1"/>
      <c r="G7" s="1"/>
      <c r="H7" s="1" t="b">
        <v>0</v>
      </c>
      <c r="I7" s="1" t="s">
        <v>3490</v>
      </c>
      <c r="J7" s="1" t="s">
        <v>3499</v>
      </c>
      <c r="K7" s="1" t="s">
        <v>955</v>
      </c>
      <c r="L7" s="1" t="s">
        <v>3496</v>
      </c>
      <c r="M7" s="1" t="s">
        <v>1372</v>
      </c>
      <c r="N7" s="1">
        <v>1</v>
      </c>
      <c r="O7" s="1">
        <v>9</v>
      </c>
      <c r="P7" s="1">
        <v>0</v>
      </c>
    </row>
    <row r="8" spans="1:16" x14ac:dyDescent="0.35">
      <c r="A8" s="1" t="s">
        <v>68</v>
      </c>
      <c r="B8" s="1" t="s">
        <v>1382</v>
      </c>
      <c r="C8" s="1" t="s">
        <v>3494</v>
      </c>
      <c r="D8" s="1" t="s">
        <v>22</v>
      </c>
      <c r="E8" s="1" t="s">
        <v>71</v>
      </c>
      <c r="F8" s="1"/>
      <c r="G8" s="1"/>
      <c r="H8" s="1" t="b">
        <v>0</v>
      </c>
      <c r="I8" s="1" t="s">
        <v>3492</v>
      </c>
      <c r="J8" s="1" t="s">
        <v>3500</v>
      </c>
      <c r="K8" s="1" t="s">
        <v>955</v>
      </c>
      <c r="L8" s="1" t="s">
        <v>3496</v>
      </c>
      <c r="M8" s="1" t="s">
        <v>1385</v>
      </c>
      <c r="N8" s="1">
        <v>1</v>
      </c>
      <c r="O8" s="1">
        <v>7</v>
      </c>
      <c r="P8" s="1">
        <v>1</v>
      </c>
    </row>
    <row r="9" spans="1:16" x14ac:dyDescent="0.35">
      <c r="A9" s="1" t="s">
        <v>68</v>
      </c>
      <c r="B9" s="1" t="s">
        <v>1382</v>
      </c>
      <c r="C9" s="1" t="s">
        <v>3494</v>
      </c>
      <c r="D9" s="1" t="s">
        <v>22</v>
      </c>
      <c r="E9" s="1" t="s">
        <v>71</v>
      </c>
      <c r="F9" s="1"/>
      <c r="G9" s="1"/>
      <c r="H9" s="1" t="b">
        <v>0</v>
      </c>
      <c r="I9" s="1" t="s">
        <v>3492</v>
      </c>
      <c r="J9" s="1" t="s">
        <v>3501</v>
      </c>
      <c r="K9" s="1" t="s">
        <v>955</v>
      </c>
      <c r="L9" s="1" t="s">
        <v>3496</v>
      </c>
      <c r="M9" s="1" t="s">
        <v>1385</v>
      </c>
      <c r="N9" s="1">
        <v>1</v>
      </c>
      <c r="O9" s="1">
        <v>7</v>
      </c>
      <c r="P9" s="1">
        <v>0</v>
      </c>
    </row>
    <row r="10" spans="1:16" x14ac:dyDescent="0.35">
      <c r="A10" s="1" t="s">
        <v>68</v>
      </c>
      <c r="B10" s="1" t="s">
        <v>1382</v>
      </c>
      <c r="C10" s="1" t="s">
        <v>3494</v>
      </c>
      <c r="D10" s="1" t="s">
        <v>22</v>
      </c>
      <c r="E10" s="1" t="s">
        <v>71</v>
      </c>
      <c r="F10" s="1"/>
      <c r="G10" s="1"/>
      <c r="H10" s="1" t="b">
        <v>0</v>
      </c>
      <c r="I10" s="1" t="s">
        <v>3492</v>
      </c>
      <c r="J10" s="1" t="s">
        <v>3502</v>
      </c>
      <c r="K10" s="1" t="s">
        <v>955</v>
      </c>
      <c r="L10" s="1" t="s">
        <v>3496</v>
      </c>
      <c r="M10" s="1" t="s">
        <v>1385</v>
      </c>
      <c r="N10" s="1">
        <v>1</v>
      </c>
      <c r="O10" s="1">
        <v>7</v>
      </c>
      <c r="P10" s="1">
        <v>0</v>
      </c>
    </row>
    <row r="11" spans="1:16" x14ac:dyDescent="0.35">
      <c r="A11" s="1" t="s">
        <v>68</v>
      </c>
      <c r="B11" s="1" t="s">
        <v>1382</v>
      </c>
      <c r="C11" s="1" t="s">
        <v>3494</v>
      </c>
      <c r="D11" s="1" t="s">
        <v>22</v>
      </c>
      <c r="E11" s="1" t="s">
        <v>71</v>
      </c>
      <c r="F11" s="1"/>
      <c r="G11" s="1"/>
      <c r="H11" s="1" t="b">
        <v>0</v>
      </c>
      <c r="I11" s="1" t="s">
        <v>3492</v>
      </c>
      <c r="J11" s="1" t="s">
        <v>3503</v>
      </c>
      <c r="K11" s="1" t="s">
        <v>955</v>
      </c>
      <c r="L11" s="1" t="s">
        <v>3496</v>
      </c>
      <c r="M11" s="1" t="s">
        <v>1385</v>
      </c>
      <c r="N11" s="1">
        <v>1</v>
      </c>
      <c r="O11" s="1">
        <v>7</v>
      </c>
      <c r="P11" s="1">
        <v>0</v>
      </c>
    </row>
    <row r="12" spans="1:16" x14ac:dyDescent="0.35">
      <c r="A12" s="1" t="s">
        <v>68</v>
      </c>
      <c r="B12" s="1" t="s">
        <v>1382</v>
      </c>
      <c r="C12" s="1" t="s">
        <v>3494</v>
      </c>
      <c r="D12" s="1" t="s">
        <v>22</v>
      </c>
      <c r="E12" s="1" t="s">
        <v>71</v>
      </c>
      <c r="F12" s="1"/>
      <c r="G12" s="1"/>
      <c r="H12" s="1" t="b">
        <v>0</v>
      </c>
      <c r="I12" s="1" t="s">
        <v>3492</v>
      </c>
      <c r="J12" s="1" t="s">
        <v>3504</v>
      </c>
      <c r="K12" s="1" t="s">
        <v>955</v>
      </c>
      <c r="L12" s="1" t="s">
        <v>3496</v>
      </c>
      <c r="M12" s="1" t="s">
        <v>1385</v>
      </c>
      <c r="N12" s="1">
        <v>1</v>
      </c>
      <c r="O12" s="1">
        <v>7</v>
      </c>
      <c r="P12" s="1">
        <v>0</v>
      </c>
    </row>
    <row r="13" spans="1:16" x14ac:dyDescent="0.35">
      <c r="A13" s="1" t="s">
        <v>68</v>
      </c>
      <c r="B13" s="1" t="s">
        <v>1382</v>
      </c>
      <c r="C13" s="1" t="s">
        <v>3494</v>
      </c>
      <c r="D13" s="1" t="s">
        <v>22</v>
      </c>
      <c r="E13" s="1" t="s">
        <v>71</v>
      </c>
      <c r="F13" s="1"/>
      <c r="G13" s="1"/>
      <c r="H13" s="1" t="b">
        <v>0</v>
      </c>
      <c r="I13" s="1" t="s">
        <v>3492</v>
      </c>
      <c r="J13" s="1" t="s">
        <v>3505</v>
      </c>
      <c r="K13" s="1" t="s">
        <v>955</v>
      </c>
      <c r="L13" s="1" t="s">
        <v>3496</v>
      </c>
      <c r="M13" s="1" t="s">
        <v>1385</v>
      </c>
      <c r="N13" s="1">
        <v>1</v>
      </c>
      <c r="O13" s="1">
        <v>7</v>
      </c>
      <c r="P13" s="1">
        <v>0</v>
      </c>
    </row>
    <row r="14" spans="1:16" x14ac:dyDescent="0.35">
      <c r="A14" s="1" t="s">
        <v>68</v>
      </c>
      <c r="B14" s="1" t="s">
        <v>1382</v>
      </c>
      <c r="C14" s="1" t="s">
        <v>3494</v>
      </c>
      <c r="D14" s="1" t="s">
        <v>22</v>
      </c>
      <c r="E14" s="1" t="s">
        <v>71</v>
      </c>
      <c r="F14" s="1"/>
      <c r="G14" s="1"/>
      <c r="H14" s="1" t="b">
        <v>0</v>
      </c>
      <c r="I14" s="1" t="s">
        <v>3492</v>
      </c>
      <c r="J14" s="1" t="s">
        <v>3506</v>
      </c>
      <c r="K14" s="1" t="s">
        <v>955</v>
      </c>
      <c r="L14" s="1" t="s">
        <v>3496</v>
      </c>
      <c r="M14" s="1" t="s">
        <v>1385</v>
      </c>
      <c r="N14" s="1">
        <v>1</v>
      </c>
      <c r="O14" s="1">
        <v>7</v>
      </c>
      <c r="P14" s="1">
        <v>0</v>
      </c>
    </row>
    <row r="15" spans="1:16" x14ac:dyDescent="0.35">
      <c r="A15" s="1" t="s">
        <v>68</v>
      </c>
      <c r="B15" s="1" t="s">
        <v>1389</v>
      </c>
      <c r="C15" s="1" t="s">
        <v>3489</v>
      </c>
      <c r="D15" s="1" t="s">
        <v>22</v>
      </c>
      <c r="E15" s="1" t="s">
        <v>71</v>
      </c>
      <c r="F15" s="1"/>
      <c r="G15" s="1"/>
      <c r="H15" s="1" t="b">
        <v>0</v>
      </c>
      <c r="I15" s="1" t="s">
        <v>3490</v>
      </c>
      <c r="J15" s="1" t="s">
        <v>3507</v>
      </c>
      <c r="K15" s="1" t="s">
        <v>3507</v>
      </c>
      <c r="L15" s="1" t="s">
        <v>678</v>
      </c>
      <c r="M15" s="1"/>
      <c r="N15" s="1">
        <v>2</v>
      </c>
      <c r="O15" s="1">
        <v>0</v>
      </c>
      <c r="P15" s="1">
        <v>1</v>
      </c>
    </row>
    <row r="16" spans="1:16" x14ac:dyDescent="0.35">
      <c r="A16" s="1" t="s">
        <v>68</v>
      </c>
      <c r="B16" s="1" t="s">
        <v>1389</v>
      </c>
      <c r="C16" s="1" t="s">
        <v>3494</v>
      </c>
      <c r="D16" s="1" t="s">
        <v>22</v>
      </c>
      <c r="E16" s="1" t="s">
        <v>71</v>
      </c>
      <c r="F16" s="1"/>
      <c r="G16" s="1"/>
      <c r="H16" s="1" t="b">
        <v>0</v>
      </c>
      <c r="I16" s="1" t="s">
        <v>3490</v>
      </c>
      <c r="J16" s="1" t="s">
        <v>3508</v>
      </c>
      <c r="K16" s="1" t="s">
        <v>955</v>
      </c>
      <c r="L16" s="1" t="s">
        <v>3496</v>
      </c>
      <c r="M16" s="1" t="s">
        <v>1393</v>
      </c>
      <c r="N16" s="1">
        <v>1</v>
      </c>
      <c r="O16" s="1">
        <v>4</v>
      </c>
      <c r="P16" s="1">
        <v>1</v>
      </c>
    </row>
    <row r="17" spans="1:16" x14ac:dyDescent="0.35">
      <c r="A17" s="1" t="s">
        <v>68</v>
      </c>
      <c r="B17" s="1" t="s">
        <v>1389</v>
      </c>
      <c r="C17" s="1" t="s">
        <v>3494</v>
      </c>
      <c r="D17" s="1" t="s">
        <v>22</v>
      </c>
      <c r="E17" s="1" t="s">
        <v>71</v>
      </c>
      <c r="F17" s="1"/>
      <c r="G17" s="1"/>
      <c r="H17" s="1" t="b">
        <v>0</v>
      </c>
      <c r="I17" s="1" t="s">
        <v>3490</v>
      </c>
      <c r="J17" s="1" t="s">
        <v>3509</v>
      </c>
      <c r="K17" s="1" t="s">
        <v>955</v>
      </c>
      <c r="L17" s="1" t="s">
        <v>3496</v>
      </c>
      <c r="M17" s="1" t="s">
        <v>1393</v>
      </c>
      <c r="N17" s="1">
        <v>1</v>
      </c>
      <c r="O17" s="1">
        <v>4</v>
      </c>
      <c r="P17" s="1">
        <v>0</v>
      </c>
    </row>
    <row r="18" spans="1:16" x14ac:dyDescent="0.35">
      <c r="A18" s="1" t="s">
        <v>68</v>
      </c>
      <c r="B18" s="1" t="s">
        <v>1389</v>
      </c>
      <c r="C18" s="1" t="s">
        <v>3494</v>
      </c>
      <c r="D18" s="1" t="s">
        <v>22</v>
      </c>
      <c r="E18" s="1" t="s">
        <v>71</v>
      </c>
      <c r="F18" s="1"/>
      <c r="G18" s="1"/>
      <c r="H18" s="1" t="b">
        <v>0</v>
      </c>
      <c r="I18" s="1" t="s">
        <v>3490</v>
      </c>
      <c r="J18" s="1" t="s">
        <v>3510</v>
      </c>
      <c r="K18" s="1" t="s">
        <v>955</v>
      </c>
      <c r="L18" s="1" t="s">
        <v>3496</v>
      </c>
      <c r="M18" s="1" t="s">
        <v>1393</v>
      </c>
      <c r="N18" s="1">
        <v>1</v>
      </c>
      <c r="O18" s="1">
        <v>4</v>
      </c>
      <c r="P18" s="1">
        <v>0</v>
      </c>
    </row>
    <row r="19" spans="1:16" x14ac:dyDescent="0.35">
      <c r="A19" s="1" t="s">
        <v>68</v>
      </c>
      <c r="B19" s="1" t="s">
        <v>1389</v>
      </c>
      <c r="C19" s="1" t="s">
        <v>3494</v>
      </c>
      <c r="D19" s="1" t="s">
        <v>22</v>
      </c>
      <c r="E19" s="1" t="s">
        <v>71</v>
      </c>
      <c r="F19" s="1"/>
      <c r="G19" s="1"/>
      <c r="H19" s="1" t="b">
        <v>0</v>
      </c>
      <c r="I19" s="1" t="s">
        <v>3490</v>
      </c>
      <c r="J19" s="1" t="s">
        <v>3511</v>
      </c>
      <c r="K19" s="1" t="s">
        <v>955</v>
      </c>
      <c r="L19" s="1" t="s">
        <v>3496</v>
      </c>
      <c r="M19" s="1" t="s">
        <v>1393</v>
      </c>
      <c r="N19" s="1">
        <v>1</v>
      </c>
      <c r="O19" s="1">
        <v>4</v>
      </c>
      <c r="P19" s="1">
        <v>0</v>
      </c>
    </row>
    <row r="20" spans="1:16" x14ac:dyDescent="0.35">
      <c r="A20" s="1" t="s">
        <v>19</v>
      </c>
      <c r="B20" s="1" t="s">
        <v>1397</v>
      </c>
      <c r="C20" s="1" t="s">
        <v>3489</v>
      </c>
      <c r="D20" s="1" t="s">
        <v>22</v>
      </c>
      <c r="E20" s="1" t="s">
        <v>71</v>
      </c>
      <c r="F20" s="1"/>
      <c r="G20" s="1"/>
      <c r="H20" s="1" t="b">
        <v>0</v>
      </c>
      <c r="I20" s="1" t="s">
        <v>3492</v>
      </c>
      <c r="J20" s="1" t="s">
        <v>3512</v>
      </c>
      <c r="K20" s="1" t="s">
        <v>3512</v>
      </c>
      <c r="L20" s="1" t="s">
        <v>678</v>
      </c>
      <c r="M20" s="1"/>
      <c r="N20" s="1">
        <v>2</v>
      </c>
      <c r="O20" s="1">
        <v>0</v>
      </c>
      <c r="P20" s="1">
        <v>1</v>
      </c>
    </row>
    <row r="21" spans="1:16" x14ac:dyDescent="0.35">
      <c r="A21" s="1" t="s">
        <v>19</v>
      </c>
      <c r="B21" s="1" t="s">
        <v>1404</v>
      </c>
      <c r="C21" s="1" t="s">
        <v>3489</v>
      </c>
      <c r="D21" s="1" t="s">
        <v>22</v>
      </c>
      <c r="E21" s="1" t="s">
        <v>71</v>
      </c>
      <c r="F21" s="1"/>
      <c r="G21" s="1"/>
      <c r="H21" s="1" t="b">
        <v>0</v>
      </c>
      <c r="I21" s="1" t="s">
        <v>3492</v>
      </c>
      <c r="J21" s="1" t="s">
        <v>3513</v>
      </c>
      <c r="K21" s="1" t="s">
        <v>3513</v>
      </c>
      <c r="L21" s="1" t="s">
        <v>678</v>
      </c>
      <c r="M21" s="1"/>
      <c r="N21" s="1">
        <v>2</v>
      </c>
      <c r="O21" s="1">
        <v>0</v>
      </c>
      <c r="P21" s="1">
        <v>1</v>
      </c>
    </row>
    <row r="22" spans="1:16" x14ac:dyDescent="0.35">
      <c r="A22" s="1" t="s">
        <v>19</v>
      </c>
      <c r="B22" s="1" t="s">
        <v>1410</v>
      </c>
      <c r="C22" s="1" t="s">
        <v>3489</v>
      </c>
      <c r="D22" s="1" t="s">
        <v>22</v>
      </c>
      <c r="E22" s="1" t="s">
        <v>71</v>
      </c>
      <c r="F22" s="1"/>
      <c r="G22" s="1"/>
      <c r="H22" s="1" t="b">
        <v>0</v>
      </c>
      <c r="I22" s="1" t="s">
        <v>3490</v>
      </c>
      <c r="J22" s="1" t="s">
        <v>3514</v>
      </c>
      <c r="K22" s="1" t="s">
        <v>3514</v>
      </c>
      <c r="L22" s="1" t="s">
        <v>678</v>
      </c>
      <c r="M22" s="1"/>
      <c r="N22" s="1">
        <v>2</v>
      </c>
      <c r="O22" s="1">
        <v>0</v>
      </c>
      <c r="P22" s="1">
        <v>1</v>
      </c>
    </row>
    <row r="23" spans="1:16" x14ac:dyDescent="0.35">
      <c r="A23" s="1" t="s">
        <v>19</v>
      </c>
      <c r="B23" s="1" t="s">
        <v>1422</v>
      </c>
      <c r="C23" s="1" t="s">
        <v>3489</v>
      </c>
      <c r="D23" s="1" t="s">
        <v>22</v>
      </c>
      <c r="E23" s="1" t="s">
        <v>71</v>
      </c>
      <c r="F23" s="1"/>
      <c r="G23" s="1"/>
      <c r="H23" s="1" t="b">
        <v>0</v>
      </c>
      <c r="I23" s="1" t="s">
        <v>3492</v>
      </c>
      <c r="J23" s="1" t="s">
        <v>3515</v>
      </c>
      <c r="K23" s="1" t="s">
        <v>3515</v>
      </c>
      <c r="L23" s="1" t="s">
        <v>678</v>
      </c>
      <c r="M23" s="1"/>
      <c r="N23" s="1">
        <v>2</v>
      </c>
      <c r="O23" s="1">
        <v>1</v>
      </c>
      <c r="P23" s="1">
        <v>1</v>
      </c>
    </row>
    <row r="24" spans="1:16" x14ac:dyDescent="0.35">
      <c r="A24" s="1" t="s">
        <v>19</v>
      </c>
      <c r="B24" s="1" t="s">
        <v>1422</v>
      </c>
      <c r="C24" s="1" t="s">
        <v>3489</v>
      </c>
      <c r="D24" s="1" t="s">
        <v>22</v>
      </c>
      <c r="E24" s="1" t="s">
        <v>71</v>
      </c>
      <c r="F24" s="1"/>
      <c r="G24" s="1"/>
      <c r="H24" s="1" t="b">
        <v>0</v>
      </c>
      <c r="I24" s="1" t="s">
        <v>3492</v>
      </c>
      <c r="J24" s="1" t="s">
        <v>3516</v>
      </c>
      <c r="K24" s="1" t="s">
        <v>3517</v>
      </c>
      <c r="L24" s="1" t="s">
        <v>678</v>
      </c>
      <c r="M24" s="1"/>
      <c r="N24" s="1">
        <v>2</v>
      </c>
      <c r="O24" s="1">
        <v>1</v>
      </c>
      <c r="P24" s="1">
        <v>0</v>
      </c>
    </row>
    <row r="25" spans="1:16" x14ac:dyDescent="0.35">
      <c r="A25" s="1" t="s">
        <v>19</v>
      </c>
      <c r="B25" s="1" t="s">
        <v>1397</v>
      </c>
      <c r="C25" s="1" t="s">
        <v>3494</v>
      </c>
      <c r="D25" s="1" t="s">
        <v>22</v>
      </c>
      <c r="E25" s="1" t="s">
        <v>71</v>
      </c>
      <c r="F25" s="1"/>
      <c r="G25" s="1"/>
      <c r="H25" s="1" t="b">
        <v>0</v>
      </c>
      <c r="I25" s="1" t="s">
        <v>3492</v>
      </c>
      <c r="J25" s="1" t="s">
        <v>3518</v>
      </c>
      <c r="K25" s="1" t="s">
        <v>27</v>
      </c>
      <c r="L25" s="1" t="s">
        <v>3496</v>
      </c>
      <c r="M25" s="1" t="s">
        <v>1400</v>
      </c>
      <c r="N25" s="1">
        <v>1</v>
      </c>
      <c r="O25" s="1">
        <v>7</v>
      </c>
      <c r="P25" s="1">
        <v>1</v>
      </c>
    </row>
    <row r="26" spans="1:16" x14ac:dyDescent="0.35">
      <c r="A26" s="1" t="s">
        <v>19</v>
      </c>
      <c r="B26" s="1" t="s">
        <v>1397</v>
      </c>
      <c r="C26" s="1" t="s">
        <v>3494</v>
      </c>
      <c r="D26" s="1" t="s">
        <v>22</v>
      </c>
      <c r="E26" s="1" t="s">
        <v>71</v>
      </c>
      <c r="F26" s="1"/>
      <c r="G26" s="1"/>
      <c r="H26" s="1" t="b">
        <v>0</v>
      </c>
      <c r="I26" s="1" t="s">
        <v>3492</v>
      </c>
      <c r="J26" s="1" t="s">
        <v>3519</v>
      </c>
      <c r="K26" s="1" t="s">
        <v>27</v>
      </c>
      <c r="L26" s="1" t="s">
        <v>3496</v>
      </c>
      <c r="M26" s="1" t="s">
        <v>1400</v>
      </c>
      <c r="N26" s="1">
        <v>1</v>
      </c>
      <c r="O26" s="1">
        <v>7</v>
      </c>
      <c r="P26" s="1">
        <v>0</v>
      </c>
    </row>
    <row r="27" spans="1:16" x14ac:dyDescent="0.35">
      <c r="A27" s="1" t="s">
        <v>19</v>
      </c>
      <c r="B27" s="1" t="s">
        <v>1397</v>
      </c>
      <c r="C27" s="1" t="s">
        <v>3494</v>
      </c>
      <c r="D27" s="1" t="s">
        <v>22</v>
      </c>
      <c r="E27" s="1" t="s">
        <v>71</v>
      </c>
      <c r="F27" s="1"/>
      <c r="G27" s="1"/>
      <c r="H27" s="1" t="b">
        <v>0</v>
      </c>
      <c r="I27" s="1" t="s">
        <v>3492</v>
      </c>
      <c r="J27" s="1" t="s">
        <v>3520</v>
      </c>
      <c r="K27" s="1" t="s">
        <v>27</v>
      </c>
      <c r="L27" s="1" t="s">
        <v>3496</v>
      </c>
      <c r="M27" s="1" t="s">
        <v>1400</v>
      </c>
      <c r="N27" s="1">
        <v>1</v>
      </c>
      <c r="O27" s="1">
        <v>7</v>
      </c>
      <c r="P27" s="1">
        <v>0</v>
      </c>
    </row>
    <row r="28" spans="1:16" x14ac:dyDescent="0.35">
      <c r="A28" s="1" t="s">
        <v>19</v>
      </c>
      <c r="B28" s="1" t="s">
        <v>1397</v>
      </c>
      <c r="C28" s="1" t="s">
        <v>3494</v>
      </c>
      <c r="D28" s="1" t="s">
        <v>22</v>
      </c>
      <c r="E28" s="1" t="s">
        <v>71</v>
      </c>
      <c r="F28" s="1"/>
      <c r="G28" s="1"/>
      <c r="H28" s="1" t="b">
        <v>0</v>
      </c>
      <c r="I28" s="1" t="s">
        <v>3492</v>
      </c>
      <c r="J28" s="1" t="s">
        <v>3521</v>
      </c>
      <c r="K28" s="1" t="s">
        <v>27</v>
      </c>
      <c r="L28" s="1" t="s">
        <v>3496</v>
      </c>
      <c r="M28" s="1" t="s">
        <v>1400</v>
      </c>
      <c r="N28" s="1">
        <v>1</v>
      </c>
      <c r="O28" s="1">
        <v>7</v>
      </c>
      <c r="P28" s="1">
        <v>0</v>
      </c>
    </row>
    <row r="29" spans="1:16" x14ac:dyDescent="0.35">
      <c r="A29" s="1" t="s">
        <v>19</v>
      </c>
      <c r="B29" s="1" t="s">
        <v>1397</v>
      </c>
      <c r="C29" s="1" t="s">
        <v>3494</v>
      </c>
      <c r="D29" s="1" t="s">
        <v>22</v>
      </c>
      <c r="E29" s="1" t="s">
        <v>71</v>
      </c>
      <c r="F29" s="1"/>
      <c r="G29" s="1"/>
      <c r="H29" s="1" t="b">
        <v>0</v>
      </c>
      <c r="I29" s="1" t="s">
        <v>3492</v>
      </c>
      <c r="J29" s="1" t="s">
        <v>3522</v>
      </c>
      <c r="K29" s="1" t="s">
        <v>27</v>
      </c>
      <c r="L29" s="1" t="s">
        <v>3496</v>
      </c>
      <c r="M29" s="1" t="s">
        <v>1400</v>
      </c>
      <c r="N29" s="1">
        <v>1</v>
      </c>
      <c r="O29" s="1">
        <v>7</v>
      </c>
      <c r="P29" s="1">
        <v>0</v>
      </c>
    </row>
    <row r="30" spans="1:16" x14ac:dyDescent="0.35">
      <c r="A30" s="1" t="s">
        <v>19</v>
      </c>
      <c r="B30" s="1" t="s">
        <v>1397</v>
      </c>
      <c r="C30" s="1" t="s">
        <v>3494</v>
      </c>
      <c r="D30" s="1" t="s">
        <v>22</v>
      </c>
      <c r="E30" s="1" t="s">
        <v>71</v>
      </c>
      <c r="F30" s="1"/>
      <c r="G30" s="1"/>
      <c r="H30" s="1" t="b">
        <v>0</v>
      </c>
      <c r="I30" s="1" t="s">
        <v>3492</v>
      </c>
      <c r="J30" s="1" t="s">
        <v>3523</v>
      </c>
      <c r="K30" s="1" t="s">
        <v>27</v>
      </c>
      <c r="L30" s="1" t="s">
        <v>3496</v>
      </c>
      <c r="M30" s="1" t="s">
        <v>1400</v>
      </c>
      <c r="N30" s="1">
        <v>1</v>
      </c>
      <c r="O30" s="1">
        <v>7</v>
      </c>
      <c r="P30" s="1">
        <v>0</v>
      </c>
    </row>
    <row r="31" spans="1:16" x14ac:dyDescent="0.35">
      <c r="A31" s="1" t="s">
        <v>19</v>
      </c>
      <c r="B31" s="1" t="s">
        <v>1397</v>
      </c>
      <c r="C31" s="1" t="s">
        <v>3494</v>
      </c>
      <c r="D31" s="1" t="s">
        <v>22</v>
      </c>
      <c r="E31" s="1" t="s">
        <v>71</v>
      </c>
      <c r="F31" s="1"/>
      <c r="G31" s="1"/>
      <c r="H31" s="1" t="b">
        <v>0</v>
      </c>
      <c r="I31" s="1" t="s">
        <v>3492</v>
      </c>
      <c r="J31" s="1" t="s">
        <v>3524</v>
      </c>
      <c r="K31" s="1" t="s">
        <v>27</v>
      </c>
      <c r="L31" s="1" t="s">
        <v>3496</v>
      </c>
      <c r="M31" s="1" t="s">
        <v>1400</v>
      </c>
      <c r="N31" s="1">
        <v>1</v>
      </c>
      <c r="O31" s="1">
        <v>7</v>
      </c>
      <c r="P31" s="1">
        <v>0</v>
      </c>
    </row>
    <row r="32" spans="1:16" x14ac:dyDescent="0.35">
      <c r="A32" s="1" t="s">
        <v>19</v>
      </c>
      <c r="B32" s="1" t="s">
        <v>1404</v>
      </c>
      <c r="C32" s="1" t="s">
        <v>3494</v>
      </c>
      <c r="D32" s="1" t="s">
        <v>22</v>
      </c>
      <c r="E32" s="1" t="s">
        <v>71</v>
      </c>
      <c r="F32" s="1"/>
      <c r="G32" s="1"/>
      <c r="H32" s="1" t="b">
        <v>0</v>
      </c>
      <c r="I32" s="1" t="s">
        <v>3492</v>
      </c>
      <c r="J32" s="1" t="s">
        <v>3525</v>
      </c>
      <c r="K32" s="1" t="s">
        <v>27</v>
      </c>
      <c r="L32" s="1" t="s">
        <v>3496</v>
      </c>
      <c r="M32" s="1" t="s">
        <v>1406</v>
      </c>
      <c r="N32" s="1">
        <v>1</v>
      </c>
      <c r="O32" s="1">
        <v>5</v>
      </c>
      <c r="P32" s="1">
        <v>1</v>
      </c>
    </row>
    <row r="33" spans="1:16" x14ac:dyDescent="0.35">
      <c r="A33" s="1" t="s">
        <v>19</v>
      </c>
      <c r="B33" s="1" t="s">
        <v>1410</v>
      </c>
      <c r="C33" s="1" t="s">
        <v>3494</v>
      </c>
      <c r="D33" s="1" t="s">
        <v>22</v>
      </c>
      <c r="E33" s="1" t="s">
        <v>71</v>
      </c>
      <c r="F33" s="1"/>
      <c r="G33" s="1"/>
      <c r="H33" s="1" t="b">
        <v>0</v>
      </c>
      <c r="I33" s="1" t="s">
        <v>3490</v>
      </c>
      <c r="J33" s="1" t="s">
        <v>3526</v>
      </c>
      <c r="K33" s="1" t="s">
        <v>27</v>
      </c>
      <c r="L33" s="1" t="s">
        <v>3496</v>
      </c>
      <c r="M33" s="1" t="s">
        <v>1413</v>
      </c>
      <c r="N33" s="1">
        <v>1</v>
      </c>
      <c r="O33" s="1">
        <v>2</v>
      </c>
      <c r="P33" s="1">
        <v>1</v>
      </c>
    </row>
    <row r="34" spans="1:16" x14ac:dyDescent="0.35">
      <c r="A34" s="1" t="s">
        <v>19</v>
      </c>
      <c r="B34" s="1" t="s">
        <v>1416</v>
      </c>
      <c r="C34" s="1" t="s">
        <v>3489</v>
      </c>
      <c r="D34" s="1" t="s">
        <v>22</v>
      </c>
      <c r="E34" s="1" t="s">
        <v>71</v>
      </c>
      <c r="F34" s="1"/>
      <c r="G34" s="1"/>
      <c r="H34" s="1" t="b">
        <v>0</v>
      </c>
      <c r="I34" s="1" t="s">
        <v>3492</v>
      </c>
      <c r="J34" s="1" t="s">
        <v>3527</v>
      </c>
      <c r="K34" s="1" t="s">
        <v>3527</v>
      </c>
      <c r="L34" s="1" t="s">
        <v>678</v>
      </c>
      <c r="M34" s="1"/>
      <c r="N34" s="1">
        <v>2</v>
      </c>
      <c r="O34" s="1">
        <v>0</v>
      </c>
      <c r="P34" s="1">
        <v>1</v>
      </c>
    </row>
    <row r="35" spans="1:16" x14ac:dyDescent="0.35">
      <c r="A35" s="1" t="s">
        <v>19</v>
      </c>
      <c r="B35" s="1" t="s">
        <v>1416</v>
      </c>
      <c r="C35" s="1" t="s">
        <v>3494</v>
      </c>
      <c r="D35" s="1" t="s">
        <v>22</v>
      </c>
      <c r="E35" s="1" t="s">
        <v>71</v>
      </c>
      <c r="F35" s="1"/>
      <c r="G35" s="1"/>
      <c r="H35" s="1" t="b">
        <v>0</v>
      </c>
      <c r="I35" s="1" t="s">
        <v>3490</v>
      </c>
      <c r="J35" s="1" t="s">
        <v>3528</v>
      </c>
      <c r="K35" s="1" t="s">
        <v>27</v>
      </c>
      <c r="L35" s="1" t="s">
        <v>3496</v>
      </c>
      <c r="M35" s="1" t="s">
        <v>1419</v>
      </c>
      <c r="N35" s="1">
        <v>1</v>
      </c>
      <c r="O35" s="1">
        <v>4</v>
      </c>
      <c r="P35" s="1">
        <v>1</v>
      </c>
    </row>
    <row r="36" spans="1:16" x14ac:dyDescent="0.35">
      <c r="A36" s="1" t="s">
        <v>19</v>
      </c>
      <c r="B36" s="1" t="s">
        <v>1416</v>
      </c>
      <c r="C36" s="1" t="s">
        <v>3494</v>
      </c>
      <c r="D36" s="1" t="s">
        <v>22</v>
      </c>
      <c r="E36" s="1" t="s">
        <v>71</v>
      </c>
      <c r="F36" s="1"/>
      <c r="G36" s="1"/>
      <c r="H36" s="1" t="b">
        <v>0</v>
      </c>
      <c r="I36" s="1" t="s">
        <v>3490</v>
      </c>
      <c r="J36" s="1" t="s">
        <v>3529</v>
      </c>
      <c r="K36" s="1" t="s">
        <v>27</v>
      </c>
      <c r="L36" s="1" t="s">
        <v>3496</v>
      </c>
      <c r="M36" s="1" t="s">
        <v>1419</v>
      </c>
      <c r="N36" s="1">
        <v>1</v>
      </c>
      <c r="O36" s="1">
        <v>4</v>
      </c>
      <c r="P36" s="1">
        <v>0</v>
      </c>
    </row>
    <row r="37" spans="1:16" x14ac:dyDescent="0.35">
      <c r="A37" s="1" t="s">
        <v>19</v>
      </c>
      <c r="B37" s="1" t="s">
        <v>1416</v>
      </c>
      <c r="C37" s="1" t="s">
        <v>3494</v>
      </c>
      <c r="D37" s="1" t="s">
        <v>22</v>
      </c>
      <c r="E37" s="1" t="s">
        <v>71</v>
      </c>
      <c r="F37" s="1"/>
      <c r="G37" s="1"/>
      <c r="H37" s="1" t="b">
        <v>0</v>
      </c>
      <c r="I37" s="1" t="s">
        <v>3490</v>
      </c>
      <c r="J37" s="1" t="s">
        <v>3530</v>
      </c>
      <c r="K37" s="1" t="s">
        <v>27</v>
      </c>
      <c r="L37" s="1" t="s">
        <v>3496</v>
      </c>
      <c r="M37" s="1" t="s">
        <v>1419</v>
      </c>
      <c r="N37" s="1">
        <v>1</v>
      </c>
      <c r="O37" s="1">
        <v>4</v>
      </c>
      <c r="P37" s="1">
        <v>0</v>
      </c>
    </row>
    <row r="38" spans="1:16" x14ac:dyDescent="0.35">
      <c r="A38" s="1" t="s">
        <v>19</v>
      </c>
      <c r="B38" s="1" t="s">
        <v>1416</v>
      </c>
      <c r="C38" s="1" t="s">
        <v>3494</v>
      </c>
      <c r="D38" s="1" t="s">
        <v>22</v>
      </c>
      <c r="E38" s="1" t="s">
        <v>71</v>
      </c>
      <c r="F38" s="1"/>
      <c r="G38" s="1"/>
      <c r="H38" s="1" t="b">
        <v>0</v>
      </c>
      <c r="I38" s="1" t="s">
        <v>3490</v>
      </c>
      <c r="J38" s="1" t="s">
        <v>3531</v>
      </c>
      <c r="K38" s="1" t="s">
        <v>27</v>
      </c>
      <c r="L38" s="1" t="s">
        <v>3496</v>
      </c>
      <c r="M38" s="1" t="s">
        <v>1419</v>
      </c>
      <c r="N38" s="1">
        <v>1</v>
      </c>
      <c r="O38" s="1">
        <v>4</v>
      </c>
      <c r="P38" s="1">
        <v>0</v>
      </c>
    </row>
    <row r="39" spans="1:16" x14ac:dyDescent="0.35">
      <c r="A39" s="1" t="s">
        <v>19</v>
      </c>
      <c r="B39" s="1" t="s">
        <v>1422</v>
      </c>
      <c r="C39" s="1" t="s">
        <v>3494</v>
      </c>
      <c r="D39" s="1" t="s">
        <v>22</v>
      </c>
      <c r="E39" s="1" t="s">
        <v>71</v>
      </c>
      <c r="F39" s="1"/>
      <c r="G39" s="1"/>
      <c r="H39" s="1" t="b">
        <v>0</v>
      </c>
      <c r="I39" s="1" t="s">
        <v>3492</v>
      </c>
      <c r="J39" s="1" t="s">
        <v>3532</v>
      </c>
      <c r="K39" s="1" t="s">
        <v>27</v>
      </c>
      <c r="L39" s="1" t="s">
        <v>3496</v>
      </c>
      <c r="M39" s="1" t="s">
        <v>1425</v>
      </c>
      <c r="N39" s="1">
        <v>1</v>
      </c>
      <c r="O39" s="1">
        <v>7</v>
      </c>
      <c r="P39" s="1">
        <v>1</v>
      </c>
    </row>
    <row r="40" spans="1:16" x14ac:dyDescent="0.35">
      <c r="A40" s="1" t="s">
        <v>19</v>
      </c>
      <c r="B40" s="1" t="s">
        <v>1422</v>
      </c>
      <c r="C40" s="1" t="s">
        <v>3494</v>
      </c>
      <c r="D40" s="1" t="s">
        <v>22</v>
      </c>
      <c r="E40" s="1" t="s">
        <v>71</v>
      </c>
      <c r="F40" s="1"/>
      <c r="G40" s="1"/>
      <c r="H40" s="1" t="b">
        <v>0</v>
      </c>
      <c r="I40" s="1" t="s">
        <v>3492</v>
      </c>
      <c r="J40" s="1" t="s">
        <v>3533</v>
      </c>
      <c r="K40" s="1" t="s">
        <v>27</v>
      </c>
      <c r="L40" s="1" t="s">
        <v>3496</v>
      </c>
      <c r="M40" s="1" t="s">
        <v>1425</v>
      </c>
      <c r="N40" s="1">
        <v>1</v>
      </c>
      <c r="O40" s="1">
        <v>7</v>
      </c>
      <c r="P40" s="1">
        <v>0</v>
      </c>
    </row>
    <row r="41" spans="1:16" x14ac:dyDescent="0.35">
      <c r="A41" s="1" t="s">
        <v>19</v>
      </c>
      <c r="B41" s="1" t="s">
        <v>1422</v>
      </c>
      <c r="C41" s="1" t="s">
        <v>3494</v>
      </c>
      <c r="D41" s="1" t="s">
        <v>22</v>
      </c>
      <c r="E41" s="1" t="s">
        <v>71</v>
      </c>
      <c r="F41" s="1"/>
      <c r="G41" s="1"/>
      <c r="H41" s="1" t="b">
        <v>0</v>
      </c>
      <c r="I41" s="1" t="s">
        <v>3492</v>
      </c>
      <c r="J41" s="1" t="s">
        <v>3534</v>
      </c>
      <c r="K41" s="1" t="s">
        <v>27</v>
      </c>
      <c r="L41" s="1" t="s">
        <v>3496</v>
      </c>
      <c r="M41" s="1" t="s">
        <v>1425</v>
      </c>
      <c r="N41" s="1">
        <v>1</v>
      </c>
      <c r="O41" s="1">
        <v>7</v>
      </c>
      <c r="P41" s="1">
        <v>0</v>
      </c>
    </row>
    <row r="42" spans="1:16" x14ac:dyDescent="0.35">
      <c r="A42" s="1" t="s">
        <v>19</v>
      </c>
      <c r="B42" s="1" t="s">
        <v>1422</v>
      </c>
      <c r="C42" s="1" t="s">
        <v>3494</v>
      </c>
      <c r="D42" s="1" t="s">
        <v>22</v>
      </c>
      <c r="E42" s="1" t="s">
        <v>71</v>
      </c>
      <c r="F42" s="1"/>
      <c r="G42" s="1"/>
      <c r="H42" s="1" t="b">
        <v>0</v>
      </c>
      <c r="I42" s="1" t="s">
        <v>3492</v>
      </c>
      <c r="J42" s="1" t="s">
        <v>3535</v>
      </c>
      <c r="K42" s="1" t="s">
        <v>27</v>
      </c>
      <c r="L42" s="1" t="s">
        <v>3496</v>
      </c>
      <c r="M42" s="1" t="s">
        <v>1425</v>
      </c>
      <c r="N42" s="1">
        <v>1</v>
      </c>
      <c r="O42" s="1">
        <v>7</v>
      </c>
      <c r="P42" s="1">
        <v>0</v>
      </c>
    </row>
    <row r="43" spans="1:16" x14ac:dyDescent="0.35">
      <c r="A43" s="1" t="s">
        <v>19</v>
      </c>
      <c r="B43" s="1" t="s">
        <v>1422</v>
      </c>
      <c r="C43" s="1" t="s">
        <v>3494</v>
      </c>
      <c r="D43" s="1" t="s">
        <v>22</v>
      </c>
      <c r="E43" s="1" t="s">
        <v>71</v>
      </c>
      <c r="F43" s="1"/>
      <c r="G43" s="1"/>
      <c r="H43" s="1" t="b">
        <v>0</v>
      </c>
      <c r="I43" s="1" t="s">
        <v>3492</v>
      </c>
      <c r="J43" s="1" t="s">
        <v>3536</v>
      </c>
      <c r="K43" s="1" t="s">
        <v>27</v>
      </c>
      <c r="L43" s="1" t="s">
        <v>3496</v>
      </c>
      <c r="M43" s="1" t="s">
        <v>1425</v>
      </c>
      <c r="N43" s="1">
        <v>1</v>
      </c>
      <c r="O43" s="1">
        <v>7</v>
      </c>
      <c r="P43" s="1">
        <v>0</v>
      </c>
    </row>
    <row r="44" spans="1:16" x14ac:dyDescent="0.35">
      <c r="A44" s="1" t="s">
        <v>19</v>
      </c>
      <c r="B44" s="1" t="s">
        <v>1422</v>
      </c>
      <c r="C44" s="1" t="s">
        <v>3494</v>
      </c>
      <c r="D44" s="1" t="s">
        <v>22</v>
      </c>
      <c r="E44" s="1" t="s">
        <v>71</v>
      </c>
      <c r="F44" s="1"/>
      <c r="G44" s="1"/>
      <c r="H44" s="1" t="b">
        <v>0</v>
      </c>
      <c r="I44" s="1" t="s">
        <v>3492</v>
      </c>
      <c r="J44" s="1" t="s">
        <v>3537</v>
      </c>
      <c r="K44" s="1" t="s">
        <v>27</v>
      </c>
      <c r="L44" s="1" t="s">
        <v>3496</v>
      </c>
      <c r="M44" s="1" t="s">
        <v>1425</v>
      </c>
      <c r="N44" s="1">
        <v>1</v>
      </c>
      <c r="O44" s="1">
        <v>7</v>
      </c>
      <c r="P44" s="1">
        <v>0</v>
      </c>
    </row>
    <row r="45" spans="1:16" x14ac:dyDescent="0.35">
      <c r="A45" s="1" t="s">
        <v>40</v>
      </c>
      <c r="B45" s="1" t="s">
        <v>1431</v>
      </c>
      <c r="C45" s="1" t="s">
        <v>3489</v>
      </c>
      <c r="D45" s="1" t="s">
        <v>22</v>
      </c>
      <c r="E45" s="1" t="s">
        <v>71</v>
      </c>
      <c r="F45" s="1"/>
      <c r="G45" s="1"/>
      <c r="H45" s="1" t="b">
        <v>0</v>
      </c>
      <c r="I45" s="1" t="s">
        <v>3492</v>
      </c>
      <c r="J45" s="1" t="s">
        <v>3538</v>
      </c>
      <c r="K45" s="1" t="s">
        <v>3538</v>
      </c>
      <c r="L45" s="1" t="s">
        <v>678</v>
      </c>
      <c r="M45" s="1"/>
      <c r="N45" s="1">
        <v>2</v>
      </c>
      <c r="O45" s="1">
        <v>0</v>
      </c>
      <c r="P45" s="1">
        <v>1</v>
      </c>
    </row>
    <row r="46" spans="1:16" x14ac:dyDescent="0.35">
      <c r="A46" s="1" t="s">
        <v>40</v>
      </c>
      <c r="B46" s="1" t="s">
        <v>1437</v>
      </c>
      <c r="C46" s="1" t="s">
        <v>3489</v>
      </c>
      <c r="D46" s="1" t="s">
        <v>22</v>
      </c>
      <c r="E46" s="1" t="s">
        <v>71</v>
      </c>
      <c r="F46" s="1"/>
      <c r="G46" s="1"/>
      <c r="H46" s="1" t="b">
        <v>0</v>
      </c>
      <c r="I46" s="1" t="s">
        <v>3492</v>
      </c>
      <c r="J46" s="1" t="s">
        <v>3539</v>
      </c>
      <c r="K46" s="1" t="s">
        <v>3539</v>
      </c>
      <c r="L46" s="1" t="s">
        <v>678</v>
      </c>
      <c r="M46" s="1"/>
      <c r="N46" s="1">
        <v>2</v>
      </c>
      <c r="O46" s="1">
        <v>0</v>
      </c>
      <c r="P46" s="1">
        <v>1</v>
      </c>
    </row>
    <row r="47" spans="1:16" x14ac:dyDescent="0.35">
      <c r="A47" s="1" t="s">
        <v>40</v>
      </c>
      <c r="B47" s="1" t="s">
        <v>1444</v>
      </c>
      <c r="C47" s="1" t="s">
        <v>3489</v>
      </c>
      <c r="D47" s="1" t="s">
        <v>22</v>
      </c>
      <c r="E47" s="1" t="s">
        <v>71</v>
      </c>
      <c r="F47" s="1"/>
      <c r="G47" s="1"/>
      <c r="H47" s="1" t="b">
        <v>0</v>
      </c>
      <c r="I47" s="1" t="s">
        <v>3492</v>
      </c>
      <c r="J47" s="1" t="s">
        <v>3540</v>
      </c>
      <c r="K47" s="1" t="s">
        <v>3540</v>
      </c>
      <c r="L47" s="1" t="s">
        <v>678</v>
      </c>
      <c r="M47" s="1"/>
      <c r="N47" s="1">
        <v>2</v>
      </c>
      <c r="O47" s="1">
        <v>0</v>
      </c>
      <c r="P47" s="1">
        <v>1</v>
      </c>
    </row>
    <row r="48" spans="1:16" x14ac:dyDescent="0.35">
      <c r="A48" s="1" t="s">
        <v>40</v>
      </c>
      <c r="B48" s="1" t="s">
        <v>1081</v>
      </c>
      <c r="C48" s="1" t="s">
        <v>3489</v>
      </c>
      <c r="D48" s="1" t="s">
        <v>22</v>
      </c>
      <c r="E48" s="1" t="s">
        <v>71</v>
      </c>
      <c r="F48" s="1"/>
      <c r="G48" s="1"/>
      <c r="H48" s="1" t="b">
        <v>0</v>
      </c>
      <c r="I48" s="1" t="s">
        <v>3492</v>
      </c>
      <c r="J48" s="1" t="s">
        <v>3541</v>
      </c>
      <c r="K48" s="1" t="s">
        <v>3541</v>
      </c>
      <c r="L48" s="1" t="s">
        <v>678</v>
      </c>
      <c r="M48" s="1"/>
      <c r="N48" s="1">
        <v>2</v>
      </c>
      <c r="O48" s="1">
        <v>1</v>
      </c>
      <c r="P48" s="1">
        <v>1</v>
      </c>
    </row>
    <row r="49" spans="1:16" x14ac:dyDescent="0.35">
      <c r="A49" s="1" t="s">
        <v>40</v>
      </c>
      <c r="B49" s="1" t="s">
        <v>1081</v>
      </c>
      <c r="C49" s="1" t="s">
        <v>3489</v>
      </c>
      <c r="D49" s="1" t="s">
        <v>22</v>
      </c>
      <c r="E49" s="1" t="s">
        <v>71</v>
      </c>
      <c r="F49" s="1"/>
      <c r="G49" s="1"/>
      <c r="H49" s="1" t="b">
        <v>0</v>
      </c>
      <c r="I49" s="1" t="s">
        <v>3492</v>
      </c>
      <c r="J49" s="1" t="s">
        <v>3542</v>
      </c>
      <c r="K49" s="1" t="s">
        <v>3543</v>
      </c>
      <c r="L49" s="1" t="s">
        <v>678</v>
      </c>
      <c r="M49" s="1"/>
      <c r="N49" s="1">
        <v>2</v>
      </c>
      <c r="O49" s="1">
        <v>1</v>
      </c>
      <c r="P49" s="1">
        <v>0</v>
      </c>
    </row>
    <row r="50" spans="1:16" x14ac:dyDescent="0.35">
      <c r="A50" s="1" t="s">
        <v>40</v>
      </c>
      <c r="B50" s="1" t="s">
        <v>1431</v>
      </c>
      <c r="C50" s="1" t="s">
        <v>3494</v>
      </c>
      <c r="D50" s="1" t="s">
        <v>22</v>
      </c>
      <c r="E50" s="1" t="s">
        <v>71</v>
      </c>
      <c r="F50" s="1"/>
      <c r="G50" s="1"/>
      <c r="H50" s="1" t="b">
        <v>0</v>
      </c>
      <c r="I50" s="1" t="s">
        <v>3492</v>
      </c>
      <c r="J50" s="1" t="s">
        <v>3544</v>
      </c>
      <c r="K50" s="1" t="s">
        <v>1236</v>
      </c>
      <c r="L50" s="1" t="s">
        <v>3496</v>
      </c>
      <c r="M50" s="1" t="s">
        <v>1237</v>
      </c>
      <c r="N50" s="1">
        <v>1</v>
      </c>
      <c r="O50" s="1">
        <v>7</v>
      </c>
      <c r="P50" s="1">
        <v>1</v>
      </c>
    </row>
    <row r="51" spans="1:16" x14ac:dyDescent="0.35">
      <c r="A51" s="1" t="s">
        <v>40</v>
      </c>
      <c r="B51" s="1" t="s">
        <v>1431</v>
      </c>
      <c r="C51" s="1" t="s">
        <v>3494</v>
      </c>
      <c r="D51" s="1" t="s">
        <v>22</v>
      </c>
      <c r="E51" s="1" t="s">
        <v>71</v>
      </c>
      <c r="F51" s="1"/>
      <c r="G51" s="1"/>
      <c r="H51" s="1" t="b">
        <v>0</v>
      </c>
      <c r="I51" s="1" t="s">
        <v>3492</v>
      </c>
      <c r="J51" s="1" t="s">
        <v>3545</v>
      </c>
      <c r="K51" s="1" t="s">
        <v>1236</v>
      </c>
      <c r="L51" s="1" t="s">
        <v>3496</v>
      </c>
      <c r="M51" s="1" t="s">
        <v>1237</v>
      </c>
      <c r="N51" s="1">
        <v>1</v>
      </c>
      <c r="O51" s="1">
        <v>7</v>
      </c>
      <c r="P51" s="1">
        <v>0</v>
      </c>
    </row>
    <row r="52" spans="1:16" x14ac:dyDescent="0.35">
      <c r="A52" s="1" t="s">
        <v>40</v>
      </c>
      <c r="B52" s="1" t="s">
        <v>1431</v>
      </c>
      <c r="C52" s="1" t="s">
        <v>3494</v>
      </c>
      <c r="D52" s="1" t="s">
        <v>22</v>
      </c>
      <c r="E52" s="1" t="s">
        <v>71</v>
      </c>
      <c r="F52" s="1"/>
      <c r="G52" s="1"/>
      <c r="H52" s="1" t="b">
        <v>0</v>
      </c>
      <c r="I52" s="1" t="s">
        <v>3492</v>
      </c>
      <c r="J52" s="1" t="s">
        <v>3546</v>
      </c>
      <c r="K52" s="1" t="s">
        <v>1236</v>
      </c>
      <c r="L52" s="1" t="s">
        <v>3496</v>
      </c>
      <c r="M52" s="1" t="s">
        <v>1237</v>
      </c>
      <c r="N52" s="1">
        <v>1</v>
      </c>
      <c r="O52" s="1">
        <v>7</v>
      </c>
      <c r="P52" s="1">
        <v>0</v>
      </c>
    </row>
    <row r="53" spans="1:16" x14ac:dyDescent="0.35">
      <c r="A53" s="1" t="s">
        <v>40</v>
      </c>
      <c r="B53" s="1" t="s">
        <v>1431</v>
      </c>
      <c r="C53" s="1" t="s">
        <v>3494</v>
      </c>
      <c r="D53" s="1" t="s">
        <v>22</v>
      </c>
      <c r="E53" s="1" t="s">
        <v>71</v>
      </c>
      <c r="F53" s="1"/>
      <c r="G53" s="1"/>
      <c r="H53" s="1" t="b">
        <v>0</v>
      </c>
      <c r="I53" s="1" t="s">
        <v>3492</v>
      </c>
      <c r="J53" s="1" t="s">
        <v>3547</v>
      </c>
      <c r="K53" s="1" t="s">
        <v>1236</v>
      </c>
      <c r="L53" s="1" t="s">
        <v>3496</v>
      </c>
      <c r="M53" s="1" t="s">
        <v>1237</v>
      </c>
      <c r="N53" s="1">
        <v>1</v>
      </c>
      <c r="O53" s="1">
        <v>7</v>
      </c>
      <c r="P53" s="1">
        <v>0</v>
      </c>
    </row>
    <row r="54" spans="1:16" x14ac:dyDescent="0.35">
      <c r="A54" s="1" t="s">
        <v>40</v>
      </c>
      <c r="B54" s="1" t="s">
        <v>1431</v>
      </c>
      <c r="C54" s="1" t="s">
        <v>3494</v>
      </c>
      <c r="D54" s="1" t="s">
        <v>22</v>
      </c>
      <c r="E54" s="1" t="s">
        <v>71</v>
      </c>
      <c r="F54" s="1"/>
      <c r="G54" s="1"/>
      <c r="H54" s="1" t="b">
        <v>0</v>
      </c>
      <c r="I54" s="1" t="s">
        <v>3492</v>
      </c>
      <c r="J54" s="1" t="s">
        <v>3548</v>
      </c>
      <c r="K54" s="1" t="s">
        <v>1236</v>
      </c>
      <c r="L54" s="1" t="s">
        <v>3496</v>
      </c>
      <c r="M54" s="1" t="s">
        <v>1237</v>
      </c>
      <c r="N54" s="1">
        <v>1</v>
      </c>
      <c r="O54" s="1">
        <v>7</v>
      </c>
      <c r="P54" s="1">
        <v>0</v>
      </c>
    </row>
    <row r="55" spans="1:16" x14ac:dyDescent="0.35">
      <c r="A55" s="1" t="s">
        <v>40</v>
      </c>
      <c r="B55" s="1" t="s">
        <v>1431</v>
      </c>
      <c r="C55" s="1" t="s">
        <v>3494</v>
      </c>
      <c r="D55" s="1" t="s">
        <v>22</v>
      </c>
      <c r="E55" s="1" t="s">
        <v>71</v>
      </c>
      <c r="F55" s="1"/>
      <c r="G55" s="1"/>
      <c r="H55" s="1" t="b">
        <v>0</v>
      </c>
      <c r="I55" s="1" t="s">
        <v>3492</v>
      </c>
      <c r="J55" s="1" t="s">
        <v>3549</v>
      </c>
      <c r="K55" s="1" t="s">
        <v>1236</v>
      </c>
      <c r="L55" s="1" t="s">
        <v>3496</v>
      </c>
      <c r="M55" s="1" t="s">
        <v>1237</v>
      </c>
      <c r="N55" s="1">
        <v>1</v>
      </c>
      <c r="O55" s="1">
        <v>7</v>
      </c>
      <c r="P55" s="1">
        <v>0</v>
      </c>
    </row>
    <row r="56" spans="1:16" x14ac:dyDescent="0.35">
      <c r="A56" s="1" t="s">
        <v>40</v>
      </c>
      <c r="B56" s="1" t="s">
        <v>1431</v>
      </c>
      <c r="C56" s="1" t="s">
        <v>3494</v>
      </c>
      <c r="D56" s="1" t="s">
        <v>22</v>
      </c>
      <c r="E56" s="1" t="s">
        <v>71</v>
      </c>
      <c r="F56" s="1"/>
      <c r="G56" s="1"/>
      <c r="H56" s="1" t="b">
        <v>0</v>
      </c>
      <c r="I56" s="1" t="s">
        <v>3492</v>
      </c>
      <c r="J56" s="1" t="s">
        <v>3550</v>
      </c>
      <c r="K56" s="1" t="s">
        <v>1236</v>
      </c>
      <c r="L56" s="1" t="s">
        <v>3496</v>
      </c>
      <c r="M56" s="1" t="s">
        <v>1237</v>
      </c>
      <c r="N56" s="1">
        <v>1</v>
      </c>
      <c r="O56" s="1">
        <v>7</v>
      </c>
      <c r="P56" s="1">
        <v>0</v>
      </c>
    </row>
    <row r="57" spans="1:16" x14ac:dyDescent="0.35">
      <c r="A57" s="1" t="s">
        <v>40</v>
      </c>
      <c r="B57" s="1" t="s">
        <v>1437</v>
      </c>
      <c r="C57" s="1" t="s">
        <v>3494</v>
      </c>
      <c r="D57" s="1" t="s">
        <v>22</v>
      </c>
      <c r="E57" s="1" t="s">
        <v>71</v>
      </c>
      <c r="F57" s="1"/>
      <c r="G57" s="1"/>
      <c r="H57" s="1" t="b">
        <v>0</v>
      </c>
      <c r="I57" s="1" t="s">
        <v>3492</v>
      </c>
      <c r="J57" s="1" t="s">
        <v>3551</v>
      </c>
      <c r="K57" s="1" t="s">
        <v>45</v>
      </c>
      <c r="L57" s="1" t="s">
        <v>3496</v>
      </c>
      <c r="M57" s="1" t="s">
        <v>1441</v>
      </c>
      <c r="N57" s="1">
        <v>1</v>
      </c>
      <c r="O57" s="1">
        <v>2</v>
      </c>
      <c r="P57" s="1">
        <v>1</v>
      </c>
    </row>
    <row r="58" spans="1:16" x14ac:dyDescent="0.35">
      <c r="A58" s="1" t="s">
        <v>40</v>
      </c>
      <c r="B58" s="1" t="s">
        <v>1444</v>
      </c>
      <c r="C58" s="1" t="s">
        <v>3494</v>
      </c>
      <c r="D58" s="1" t="s">
        <v>22</v>
      </c>
      <c r="E58" s="1" t="s">
        <v>71</v>
      </c>
      <c r="F58" s="1"/>
      <c r="G58" s="1"/>
      <c r="H58" s="1" t="b">
        <v>0</v>
      </c>
      <c r="I58" s="1" t="s">
        <v>3492</v>
      </c>
      <c r="J58" s="1" t="s">
        <v>3552</v>
      </c>
      <c r="K58" s="1" t="s">
        <v>45</v>
      </c>
      <c r="L58" s="1" t="s">
        <v>3496</v>
      </c>
      <c r="M58" s="1" t="s">
        <v>1446</v>
      </c>
      <c r="N58" s="1">
        <v>1</v>
      </c>
      <c r="O58" s="1">
        <v>16</v>
      </c>
      <c r="P58" s="1">
        <v>1</v>
      </c>
    </row>
    <row r="59" spans="1:16" x14ac:dyDescent="0.35">
      <c r="A59" s="1" t="s">
        <v>40</v>
      </c>
      <c r="B59" s="1" t="s">
        <v>1444</v>
      </c>
      <c r="C59" s="1" t="s">
        <v>3494</v>
      </c>
      <c r="D59" s="1" t="s">
        <v>22</v>
      </c>
      <c r="E59" s="1" t="s">
        <v>71</v>
      </c>
      <c r="F59" s="1"/>
      <c r="G59" s="1"/>
      <c r="H59" s="1" t="b">
        <v>0</v>
      </c>
      <c r="I59" s="1" t="s">
        <v>3492</v>
      </c>
      <c r="J59" s="1" t="s">
        <v>3553</v>
      </c>
      <c r="K59" s="1" t="s">
        <v>45</v>
      </c>
      <c r="L59" s="1" t="s">
        <v>3496</v>
      </c>
      <c r="M59" s="1" t="s">
        <v>1446</v>
      </c>
      <c r="N59" s="1">
        <v>1</v>
      </c>
      <c r="O59" s="1">
        <v>16</v>
      </c>
      <c r="P59" s="1">
        <v>0</v>
      </c>
    </row>
    <row r="60" spans="1:16" x14ac:dyDescent="0.35">
      <c r="A60" s="1" t="s">
        <v>40</v>
      </c>
      <c r="B60" s="1" t="s">
        <v>1444</v>
      </c>
      <c r="C60" s="1" t="s">
        <v>3494</v>
      </c>
      <c r="D60" s="1" t="s">
        <v>22</v>
      </c>
      <c r="E60" s="1" t="s">
        <v>71</v>
      </c>
      <c r="F60" s="1"/>
      <c r="G60" s="1"/>
      <c r="H60" s="1" t="b">
        <v>0</v>
      </c>
      <c r="I60" s="1" t="s">
        <v>3492</v>
      </c>
      <c r="J60" s="1" t="s">
        <v>3554</v>
      </c>
      <c r="K60" s="1" t="s">
        <v>45</v>
      </c>
      <c r="L60" s="1" t="s">
        <v>3496</v>
      </c>
      <c r="M60" s="1" t="s">
        <v>1446</v>
      </c>
      <c r="N60" s="1">
        <v>1</v>
      </c>
      <c r="O60" s="1">
        <v>16</v>
      </c>
      <c r="P60" s="1">
        <v>0</v>
      </c>
    </row>
    <row r="61" spans="1:16" x14ac:dyDescent="0.35">
      <c r="A61" s="1" t="s">
        <v>40</v>
      </c>
      <c r="B61" s="1" t="s">
        <v>1444</v>
      </c>
      <c r="C61" s="1" t="s">
        <v>3494</v>
      </c>
      <c r="D61" s="1" t="s">
        <v>22</v>
      </c>
      <c r="E61" s="1" t="s">
        <v>71</v>
      </c>
      <c r="F61" s="1"/>
      <c r="G61" s="1"/>
      <c r="H61" s="1" t="b">
        <v>0</v>
      </c>
      <c r="I61" s="1" t="s">
        <v>3492</v>
      </c>
      <c r="J61" s="1" t="s">
        <v>3555</v>
      </c>
      <c r="K61" s="1" t="s">
        <v>45</v>
      </c>
      <c r="L61" s="1" t="s">
        <v>3496</v>
      </c>
      <c r="M61" s="1" t="s">
        <v>1446</v>
      </c>
      <c r="N61" s="1">
        <v>1</v>
      </c>
      <c r="O61" s="1">
        <v>16</v>
      </c>
      <c r="P61" s="1">
        <v>0</v>
      </c>
    </row>
    <row r="62" spans="1:16" x14ac:dyDescent="0.35">
      <c r="A62" s="1" t="s">
        <v>40</v>
      </c>
      <c r="B62" s="1" t="s">
        <v>1444</v>
      </c>
      <c r="C62" s="1" t="s">
        <v>3494</v>
      </c>
      <c r="D62" s="1" t="s">
        <v>22</v>
      </c>
      <c r="E62" s="1" t="s">
        <v>71</v>
      </c>
      <c r="F62" s="1"/>
      <c r="G62" s="1"/>
      <c r="H62" s="1" t="b">
        <v>0</v>
      </c>
      <c r="I62" s="1" t="s">
        <v>3492</v>
      </c>
      <c r="J62" s="1" t="s">
        <v>3556</v>
      </c>
      <c r="K62" s="1" t="s">
        <v>45</v>
      </c>
      <c r="L62" s="1" t="s">
        <v>3496</v>
      </c>
      <c r="M62" s="1" t="s">
        <v>1446</v>
      </c>
      <c r="N62" s="1">
        <v>1</v>
      </c>
      <c r="O62" s="1">
        <v>16</v>
      </c>
      <c r="P62" s="1">
        <v>0</v>
      </c>
    </row>
    <row r="63" spans="1:16" x14ac:dyDescent="0.35">
      <c r="A63" s="1" t="s">
        <v>40</v>
      </c>
      <c r="B63" s="1" t="s">
        <v>1444</v>
      </c>
      <c r="C63" s="1" t="s">
        <v>3494</v>
      </c>
      <c r="D63" s="1" t="s">
        <v>22</v>
      </c>
      <c r="E63" s="1" t="s">
        <v>71</v>
      </c>
      <c r="F63" s="1"/>
      <c r="G63" s="1"/>
      <c r="H63" s="1" t="b">
        <v>0</v>
      </c>
      <c r="I63" s="1" t="s">
        <v>3492</v>
      </c>
      <c r="J63" s="1" t="s">
        <v>3557</v>
      </c>
      <c r="K63" s="1" t="s">
        <v>45</v>
      </c>
      <c r="L63" s="1" t="s">
        <v>3496</v>
      </c>
      <c r="M63" s="1" t="s">
        <v>1446</v>
      </c>
      <c r="N63" s="1">
        <v>1</v>
      </c>
      <c r="O63" s="1">
        <v>16</v>
      </c>
      <c r="P63" s="1">
        <v>0</v>
      </c>
    </row>
    <row r="64" spans="1:16" x14ac:dyDescent="0.35">
      <c r="A64" s="1" t="s">
        <v>40</v>
      </c>
      <c r="B64" s="1" t="s">
        <v>1444</v>
      </c>
      <c r="C64" s="1" t="s">
        <v>3494</v>
      </c>
      <c r="D64" s="1" t="s">
        <v>22</v>
      </c>
      <c r="E64" s="1" t="s">
        <v>71</v>
      </c>
      <c r="F64" s="1"/>
      <c r="G64" s="1"/>
      <c r="H64" s="1" t="b">
        <v>0</v>
      </c>
      <c r="I64" s="1" t="s">
        <v>3492</v>
      </c>
      <c r="J64" s="1" t="s">
        <v>3558</v>
      </c>
      <c r="K64" s="1" t="s">
        <v>45</v>
      </c>
      <c r="L64" s="1" t="s">
        <v>3496</v>
      </c>
      <c r="M64" s="1" t="s">
        <v>1446</v>
      </c>
      <c r="N64" s="1">
        <v>1</v>
      </c>
      <c r="O64" s="1">
        <v>16</v>
      </c>
      <c r="P64" s="1">
        <v>0</v>
      </c>
    </row>
    <row r="65" spans="1:16" x14ac:dyDescent="0.35">
      <c r="A65" s="1" t="s">
        <v>40</v>
      </c>
      <c r="B65" s="1" t="s">
        <v>1444</v>
      </c>
      <c r="C65" s="1" t="s">
        <v>3494</v>
      </c>
      <c r="D65" s="1" t="s">
        <v>22</v>
      </c>
      <c r="E65" s="1" t="s">
        <v>71</v>
      </c>
      <c r="F65" s="1"/>
      <c r="G65" s="1"/>
      <c r="H65" s="1" t="b">
        <v>0</v>
      </c>
      <c r="I65" s="1" t="s">
        <v>3492</v>
      </c>
      <c r="J65" s="1" t="s">
        <v>3559</v>
      </c>
      <c r="K65" s="1" t="s">
        <v>45</v>
      </c>
      <c r="L65" s="1" t="s">
        <v>3496</v>
      </c>
      <c r="M65" s="1" t="s">
        <v>1446</v>
      </c>
      <c r="N65" s="1">
        <v>1</v>
      </c>
      <c r="O65" s="1">
        <v>16</v>
      </c>
      <c r="P65" s="1">
        <v>0</v>
      </c>
    </row>
    <row r="66" spans="1:16" x14ac:dyDescent="0.35">
      <c r="A66" s="1" t="s">
        <v>40</v>
      </c>
      <c r="B66" s="1" t="s">
        <v>1444</v>
      </c>
      <c r="C66" s="1" t="s">
        <v>3494</v>
      </c>
      <c r="D66" s="1" t="s">
        <v>22</v>
      </c>
      <c r="E66" s="1" t="s">
        <v>71</v>
      </c>
      <c r="F66" s="1"/>
      <c r="G66" s="1"/>
      <c r="H66" s="1" t="b">
        <v>0</v>
      </c>
      <c r="I66" s="1" t="s">
        <v>3492</v>
      </c>
      <c r="J66" s="1" t="s">
        <v>3560</v>
      </c>
      <c r="K66" s="1" t="s">
        <v>45</v>
      </c>
      <c r="L66" s="1" t="s">
        <v>3496</v>
      </c>
      <c r="M66" s="1" t="s">
        <v>1446</v>
      </c>
      <c r="N66" s="1">
        <v>1</v>
      </c>
      <c r="O66" s="1">
        <v>16</v>
      </c>
      <c r="P66" s="1">
        <v>0</v>
      </c>
    </row>
    <row r="67" spans="1:16" x14ac:dyDescent="0.35">
      <c r="A67" s="1" t="s">
        <v>40</v>
      </c>
      <c r="B67" s="1" t="s">
        <v>1444</v>
      </c>
      <c r="C67" s="1" t="s">
        <v>3494</v>
      </c>
      <c r="D67" s="1" t="s">
        <v>22</v>
      </c>
      <c r="E67" s="1" t="s">
        <v>71</v>
      </c>
      <c r="F67" s="1"/>
      <c r="G67" s="1"/>
      <c r="H67" s="1" t="b">
        <v>0</v>
      </c>
      <c r="I67" s="1" t="s">
        <v>3492</v>
      </c>
      <c r="J67" s="1" t="s">
        <v>3561</v>
      </c>
      <c r="K67" s="1" t="s">
        <v>45</v>
      </c>
      <c r="L67" s="1" t="s">
        <v>3496</v>
      </c>
      <c r="M67" s="1" t="s">
        <v>1446</v>
      </c>
      <c r="N67" s="1">
        <v>1</v>
      </c>
      <c r="O67" s="1">
        <v>16</v>
      </c>
      <c r="P67" s="1">
        <v>0</v>
      </c>
    </row>
    <row r="68" spans="1:16" x14ac:dyDescent="0.35">
      <c r="A68" s="1" t="s">
        <v>40</v>
      </c>
      <c r="B68" s="1" t="s">
        <v>1456</v>
      </c>
      <c r="C68" s="1" t="s">
        <v>3489</v>
      </c>
      <c r="D68" s="1" t="s">
        <v>22</v>
      </c>
      <c r="E68" s="1" t="s">
        <v>71</v>
      </c>
      <c r="F68" s="1"/>
      <c r="G68" s="1"/>
      <c r="H68" s="1" t="b">
        <v>0</v>
      </c>
      <c r="I68" s="1" t="s">
        <v>3492</v>
      </c>
      <c r="J68" s="1" t="s">
        <v>3562</v>
      </c>
      <c r="K68" s="1" t="s">
        <v>3562</v>
      </c>
      <c r="L68" s="1" t="s">
        <v>678</v>
      </c>
      <c r="M68" s="1"/>
      <c r="N68" s="1">
        <v>2</v>
      </c>
      <c r="O68" s="1">
        <v>0</v>
      </c>
      <c r="P68" s="1">
        <v>1</v>
      </c>
    </row>
    <row r="69" spans="1:16" x14ac:dyDescent="0.35">
      <c r="A69" s="1" t="s">
        <v>40</v>
      </c>
      <c r="B69" s="1" t="s">
        <v>1456</v>
      </c>
      <c r="C69" s="1" t="s">
        <v>3494</v>
      </c>
      <c r="D69" s="1" t="s">
        <v>22</v>
      </c>
      <c r="E69" s="1" t="s">
        <v>71</v>
      </c>
      <c r="F69" s="1"/>
      <c r="G69" s="1"/>
      <c r="H69" s="1" t="b">
        <v>0</v>
      </c>
      <c r="I69" s="1" t="s">
        <v>3492</v>
      </c>
      <c r="J69" s="1" t="s">
        <v>3563</v>
      </c>
      <c r="K69" s="1" t="s">
        <v>45</v>
      </c>
      <c r="L69" s="1" t="s">
        <v>3496</v>
      </c>
      <c r="M69" s="1" t="s">
        <v>1460</v>
      </c>
      <c r="N69" s="1">
        <v>1</v>
      </c>
      <c r="O69" s="1">
        <v>4</v>
      </c>
      <c r="P69" s="1">
        <v>1</v>
      </c>
    </row>
    <row r="70" spans="1:16" x14ac:dyDescent="0.35">
      <c r="A70" s="1" t="s">
        <v>40</v>
      </c>
      <c r="B70" s="1" t="s">
        <v>1456</v>
      </c>
      <c r="C70" s="1" t="s">
        <v>3494</v>
      </c>
      <c r="D70" s="1" t="s">
        <v>22</v>
      </c>
      <c r="E70" s="1" t="s">
        <v>71</v>
      </c>
      <c r="F70" s="1"/>
      <c r="G70" s="1"/>
      <c r="H70" s="1" t="b">
        <v>0</v>
      </c>
      <c r="I70" s="1" t="s">
        <v>3492</v>
      </c>
      <c r="J70" s="1" t="s">
        <v>3564</v>
      </c>
      <c r="K70" s="1" t="s">
        <v>45</v>
      </c>
      <c r="L70" s="1" t="s">
        <v>3496</v>
      </c>
      <c r="M70" s="1" t="s">
        <v>1460</v>
      </c>
      <c r="N70" s="1">
        <v>1</v>
      </c>
      <c r="O70" s="1">
        <v>4</v>
      </c>
      <c r="P70" s="1">
        <v>0</v>
      </c>
    </row>
    <row r="71" spans="1:16" x14ac:dyDescent="0.35">
      <c r="A71" s="1" t="s">
        <v>40</v>
      </c>
      <c r="B71" s="1" t="s">
        <v>1456</v>
      </c>
      <c r="C71" s="1" t="s">
        <v>3494</v>
      </c>
      <c r="D71" s="1" t="s">
        <v>22</v>
      </c>
      <c r="E71" s="1" t="s">
        <v>71</v>
      </c>
      <c r="F71" s="1"/>
      <c r="G71" s="1"/>
      <c r="H71" s="1" t="b">
        <v>0</v>
      </c>
      <c r="I71" s="1" t="s">
        <v>3492</v>
      </c>
      <c r="J71" s="1" t="s">
        <v>3565</v>
      </c>
      <c r="K71" s="1" t="s">
        <v>45</v>
      </c>
      <c r="L71" s="1" t="s">
        <v>3496</v>
      </c>
      <c r="M71" s="1" t="s">
        <v>1460</v>
      </c>
      <c r="N71" s="1">
        <v>1</v>
      </c>
      <c r="O71" s="1">
        <v>4</v>
      </c>
      <c r="P71" s="1">
        <v>0</v>
      </c>
    </row>
    <row r="72" spans="1:16" x14ac:dyDescent="0.35">
      <c r="A72" s="1" t="s">
        <v>40</v>
      </c>
      <c r="B72" s="1" t="s">
        <v>1456</v>
      </c>
      <c r="C72" s="1" t="s">
        <v>3494</v>
      </c>
      <c r="D72" s="1" t="s">
        <v>22</v>
      </c>
      <c r="E72" s="1" t="s">
        <v>71</v>
      </c>
      <c r="F72" s="1"/>
      <c r="G72" s="1"/>
      <c r="H72" s="1" t="b">
        <v>0</v>
      </c>
      <c r="I72" s="1" t="s">
        <v>3492</v>
      </c>
      <c r="J72" s="1" t="s">
        <v>3566</v>
      </c>
      <c r="K72" s="1" t="s">
        <v>45</v>
      </c>
      <c r="L72" s="1" t="s">
        <v>3496</v>
      </c>
      <c r="M72" s="1" t="s">
        <v>1460</v>
      </c>
      <c r="N72" s="1">
        <v>1</v>
      </c>
      <c r="O72" s="1">
        <v>4</v>
      </c>
      <c r="P72" s="1">
        <v>0</v>
      </c>
    </row>
    <row r="73" spans="1:16" x14ac:dyDescent="0.35">
      <c r="A73" s="1" t="s">
        <v>40</v>
      </c>
      <c r="B73" s="1" t="s">
        <v>1081</v>
      </c>
      <c r="C73" s="1" t="s">
        <v>3494</v>
      </c>
      <c r="D73" s="1" t="s">
        <v>22</v>
      </c>
      <c r="E73" s="1" t="s">
        <v>71</v>
      </c>
      <c r="F73" s="1"/>
      <c r="G73" s="1"/>
      <c r="H73" s="1" t="b">
        <v>0</v>
      </c>
      <c r="I73" s="1" t="s">
        <v>3492</v>
      </c>
      <c r="J73" s="1" t="s">
        <v>3567</v>
      </c>
      <c r="K73" s="1" t="s">
        <v>45</v>
      </c>
      <c r="L73" s="1" t="s">
        <v>3496</v>
      </c>
      <c r="M73" s="1" t="s">
        <v>1086</v>
      </c>
      <c r="N73" s="1">
        <v>1</v>
      </c>
      <c r="O73" s="1">
        <v>1</v>
      </c>
      <c r="P73" s="1">
        <v>1</v>
      </c>
    </row>
  </sheetData>
  <conditionalFormatting sqref="E1:E1048576">
    <cfRule type="containsText" dxfId="89" priority="2" operator="containsText" text="Basic">
      <formula>NOT(ISERROR(SEARCH("Basic",E1)))</formula>
    </cfRule>
  </conditionalFormatting>
  <conditionalFormatting sqref="F2:F100">
    <cfRule type="containsText" dxfId="88" priority="1" operator="containsText" text="">
      <formula>NOT(ISERROR(SEARCH("",F2)))</formula>
    </cfRule>
  </conditionalFormatting>
  <conditionalFormatting sqref="H1:H1048576">
    <cfRule type="containsText" dxfId="87" priority="3" operator="containsText" text="TRUE">
      <formula>NOT(ISERROR(SEARCH("TRUE",H1)))</formula>
    </cfRule>
  </conditionalFormatting>
  <conditionalFormatting sqref="I1:I1048576">
    <cfRule type="containsText" dxfId="86" priority="4" operator="containsText" text="Not In Use">
      <formula>NOT(ISERROR(SEARCH("Not In Use",I1)))</formula>
    </cfRule>
  </conditionalFormatting>
  <hyperlinks>
    <hyperlink ref="E1" r:id="rId1" xr:uid="{00000000-0004-0000-1700-000000000000}"/>
    <hyperlink ref="F1" r:id="rId2" xr:uid="{00000000-0004-0000-1700-000001000000}"/>
    <hyperlink ref="H1" r:id="rId3" xr:uid="{00000000-0004-0000-1700-000002000000}"/>
    <hyperlink ref="I1" r:id="rId4" xr:uid="{00000000-0004-0000-1700-000003000000}"/>
  </hyperlinks>
  <pageMargins left="0.7" right="0.7" top="0.75" bottom="0.75" header="0.3" footer="0.3"/>
  <legacyDrawing r:id="rId5"/>
  <tableParts count="1">
    <tablePart r:id="rId6"/>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72"/>
  <sheetViews>
    <sheetView workbookViewId="0"/>
  </sheetViews>
  <sheetFormatPr baseColWidth="10" defaultColWidth="8.90625" defaultRowHeight="14.5" x14ac:dyDescent="0.35"/>
  <cols>
    <col min="1" max="1" width="17.54296875" customWidth="1"/>
    <col min="2" max="2" width="30" customWidth="1"/>
    <col min="3" max="3" width="49.1796875" customWidth="1"/>
    <col min="4" max="4" width="11.08984375" customWidth="1"/>
    <col min="5" max="5" width="17.81640625" customWidth="1"/>
    <col min="6" max="6" width="15.1796875" customWidth="1"/>
    <col min="7" max="7" width="12.453125" customWidth="1"/>
    <col min="8" max="8" width="31.08984375" customWidth="1"/>
    <col min="9" max="9" width="20.08984375" customWidth="1"/>
    <col min="10" max="10" width="18.08984375" customWidth="1"/>
    <col min="11" max="11" width="22" customWidth="1"/>
    <col min="12" max="12" width="20.54296875" customWidth="1"/>
    <col min="13" max="13" width="23.1796875" customWidth="1"/>
    <col min="14" max="14" width="13.6328125" customWidth="1"/>
  </cols>
  <sheetData>
    <row r="1" spans="1:14" x14ac:dyDescent="0.35">
      <c r="A1" s="1" t="s">
        <v>0</v>
      </c>
      <c r="B1" s="1" t="s">
        <v>1</v>
      </c>
      <c r="C1" s="1" t="s">
        <v>2</v>
      </c>
      <c r="D1" s="1" t="s">
        <v>3</v>
      </c>
      <c r="E1" s="1" t="s">
        <v>4</v>
      </c>
      <c r="F1" s="1" t="s">
        <v>5</v>
      </c>
      <c r="G1" s="1" t="s">
        <v>3481</v>
      </c>
      <c r="H1" s="1" t="s">
        <v>3587</v>
      </c>
      <c r="I1" s="1" t="s">
        <v>3588</v>
      </c>
      <c r="J1" s="1" t="s">
        <v>3589</v>
      </c>
      <c r="K1" s="1" t="s">
        <v>3590</v>
      </c>
      <c r="L1" s="1" t="s">
        <v>3591</v>
      </c>
      <c r="M1" s="1" t="s">
        <v>3592</v>
      </c>
      <c r="N1" s="1" t="s">
        <v>18</v>
      </c>
    </row>
    <row r="2" spans="1:14" x14ac:dyDescent="0.35">
      <c r="A2" s="1" t="s">
        <v>153</v>
      </c>
      <c r="B2" s="1" t="s">
        <v>624</v>
      </c>
      <c r="C2" s="1" t="s">
        <v>3593</v>
      </c>
      <c r="D2" s="1" t="s">
        <v>22</v>
      </c>
      <c r="E2" s="1"/>
      <c r="F2" s="1"/>
      <c r="G2" s="1" t="b">
        <v>0</v>
      </c>
      <c r="H2" s="1" t="b">
        <v>0</v>
      </c>
      <c r="I2" s="1" t="s">
        <v>669</v>
      </c>
      <c r="J2" s="1" t="s">
        <v>3594</v>
      </c>
      <c r="K2" s="1" t="s">
        <v>140</v>
      </c>
      <c r="L2" s="1" t="s">
        <v>119</v>
      </c>
      <c r="M2" s="1" t="s">
        <v>3595</v>
      </c>
      <c r="N2" s="1">
        <v>1</v>
      </c>
    </row>
    <row r="3" spans="1:14" x14ac:dyDescent="0.35">
      <c r="A3" s="1" t="s">
        <v>153</v>
      </c>
      <c r="B3" s="1" t="s">
        <v>624</v>
      </c>
      <c r="C3" s="1" t="s">
        <v>3593</v>
      </c>
      <c r="D3" s="1" t="s">
        <v>22</v>
      </c>
      <c r="E3" s="1"/>
      <c r="F3" s="1"/>
      <c r="G3" s="1" t="b">
        <v>0</v>
      </c>
      <c r="H3" s="1" t="b">
        <v>0</v>
      </c>
      <c r="I3" s="1" t="s">
        <v>3479</v>
      </c>
      <c r="J3" s="1" t="s">
        <v>3596</v>
      </c>
      <c r="K3" s="1" t="s">
        <v>140</v>
      </c>
      <c r="L3" s="1">
        <v>1721634</v>
      </c>
      <c r="M3" s="1" t="s">
        <v>3597</v>
      </c>
      <c r="N3" s="1">
        <v>0</v>
      </c>
    </row>
    <row r="4" spans="1:14" x14ac:dyDescent="0.35">
      <c r="A4" s="1" t="s">
        <v>153</v>
      </c>
      <c r="B4" s="1" t="s">
        <v>624</v>
      </c>
      <c r="C4" s="1" t="s">
        <v>3593</v>
      </c>
      <c r="D4" s="1" t="s">
        <v>22</v>
      </c>
      <c r="E4" s="1"/>
      <c r="F4" s="1"/>
      <c r="G4" s="1" t="b">
        <v>0</v>
      </c>
      <c r="H4" s="1" t="b">
        <v>0</v>
      </c>
      <c r="I4" s="1" t="s">
        <v>3598</v>
      </c>
      <c r="J4" s="1" t="s">
        <v>3599</v>
      </c>
      <c r="K4" s="1" t="s">
        <v>140</v>
      </c>
      <c r="L4" s="1">
        <v>1721634</v>
      </c>
      <c r="M4" s="1" t="s">
        <v>3597</v>
      </c>
      <c r="N4" s="1">
        <v>0</v>
      </c>
    </row>
    <row r="5" spans="1:14" x14ac:dyDescent="0.35">
      <c r="A5" s="1" t="s">
        <v>153</v>
      </c>
      <c r="B5" s="1" t="s">
        <v>624</v>
      </c>
      <c r="C5" s="1" t="s">
        <v>3593</v>
      </c>
      <c r="D5" s="1" t="s">
        <v>22</v>
      </c>
      <c r="E5" s="1"/>
      <c r="F5" s="1"/>
      <c r="G5" s="1" t="b">
        <v>0</v>
      </c>
      <c r="H5" s="1" t="b">
        <v>0</v>
      </c>
      <c r="I5" s="1" t="s">
        <v>3600</v>
      </c>
      <c r="J5" s="1" t="s">
        <v>3601</v>
      </c>
      <c r="K5" s="1" t="s">
        <v>140</v>
      </c>
      <c r="L5" s="1">
        <v>1721634</v>
      </c>
      <c r="M5" s="1" t="s">
        <v>3597</v>
      </c>
      <c r="N5" s="1">
        <v>0</v>
      </c>
    </row>
    <row r="6" spans="1:14" x14ac:dyDescent="0.35">
      <c r="A6" s="1" t="s">
        <v>153</v>
      </c>
      <c r="B6" s="1" t="s">
        <v>624</v>
      </c>
      <c r="C6" s="1" t="s">
        <v>3593</v>
      </c>
      <c r="D6" s="1" t="s">
        <v>22</v>
      </c>
      <c r="E6" s="1"/>
      <c r="F6" s="1"/>
      <c r="G6" s="1" t="b">
        <v>0</v>
      </c>
      <c r="H6" s="1" t="b">
        <v>0</v>
      </c>
      <c r="I6" s="1" t="s">
        <v>3602</v>
      </c>
      <c r="J6" s="1" t="s">
        <v>3603</v>
      </c>
      <c r="K6" s="1" t="s">
        <v>140</v>
      </c>
      <c r="L6" s="1">
        <v>1721634</v>
      </c>
      <c r="M6" s="1" t="s">
        <v>3597</v>
      </c>
      <c r="N6" s="1">
        <v>0</v>
      </c>
    </row>
    <row r="7" spans="1:14" x14ac:dyDescent="0.35">
      <c r="A7" s="1" t="s">
        <v>153</v>
      </c>
      <c r="B7" s="1" t="s">
        <v>624</v>
      </c>
      <c r="C7" s="1" t="s">
        <v>3593</v>
      </c>
      <c r="D7" s="1" t="s">
        <v>22</v>
      </c>
      <c r="E7" s="1"/>
      <c r="F7" s="1"/>
      <c r="G7" s="1" t="b">
        <v>0</v>
      </c>
      <c r="H7" s="1" t="b">
        <v>0</v>
      </c>
      <c r="I7" s="1" t="s">
        <v>3604</v>
      </c>
      <c r="J7" s="1" t="s">
        <v>3605</v>
      </c>
      <c r="K7" s="1" t="s">
        <v>140</v>
      </c>
      <c r="L7" s="1">
        <v>1721634</v>
      </c>
      <c r="M7" s="1" t="s">
        <v>3597</v>
      </c>
      <c r="N7" s="1">
        <v>0</v>
      </c>
    </row>
    <row r="8" spans="1:14" x14ac:dyDescent="0.35">
      <c r="A8" s="1" t="s">
        <v>153</v>
      </c>
      <c r="B8" s="1" t="s">
        <v>624</v>
      </c>
      <c r="C8" s="1" t="s">
        <v>3593</v>
      </c>
      <c r="D8" s="1" t="s">
        <v>22</v>
      </c>
      <c r="E8" s="1"/>
      <c r="F8" s="1"/>
      <c r="G8" s="1" t="b">
        <v>0</v>
      </c>
      <c r="H8" s="1" t="b">
        <v>0</v>
      </c>
      <c r="I8" s="1" t="s">
        <v>3606</v>
      </c>
      <c r="J8" s="1" t="s">
        <v>3607</v>
      </c>
      <c r="K8" s="1" t="s">
        <v>140</v>
      </c>
      <c r="L8" s="1">
        <v>1721634</v>
      </c>
      <c r="M8" s="1" t="s">
        <v>3597</v>
      </c>
      <c r="N8" s="1">
        <v>0</v>
      </c>
    </row>
    <row r="9" spans="1:14" x14ac:dyDescent="0.35">
      <c r="A9" s="1" t="s">
        <v>153</v>
      </c>
      <c r="B9" s="1" t="s">
        <v>624</v>
      </c>
      <c r="C9" s="1" t="s">
        <v>3593</v>
      </c>
      <c r="D9" s="1" t="s">
        <v>22</v>
      </c>
      <c r="E9" s="1"/>
      <c r="F9" s="1"/>
      <c r="G9" s="1" t="b">
        <v>0</v>
      </c>
      <c r="H9" s="1" t="b">
        <v>0</v>
      </c>
      <c r="I9" s="1" t="s">
        <v>3608</v>
      </c>
      <c r="J9" s="1" t="s">
        <v>3609</v>
      </c>
      <c r="K9" s="1" t="s">
        <v>140</v>
      </c>
      <c r="L9" s="1">
        <v>1721634</v>
      </c>
      <c r="M9" s="1" t="s">
        <v>3597</v>
      </c>
      <c r="N9" s="1">
        <v>0</v>
      </c>
    </row>
    <row r="10" spans="1:14" x14ac:dyDescent="0.35">
      <c r="A10" s="1" t="s">
        <v>153</v>
      </c>
      <c r="B10" s="1" t="s">
        <v>624</v>
      </c>
      <c r="C10" s="1" t="s">
        <v>3593</v>
      </c>
      <c r="D10" s="1" t="s">
        <v>22</v>
      </c>
      <c r="E10" s="1"/>
      <c r="F10" s="1"/>
      <c r="G10" s="1" t="b">
        <v>0</v>
      </c>
      <c r="H10" s="1" t="b">
        <v>0</v>
      </c>
      <c r="I10" s="1" t="s">
        <v>3610</v>
      </c>
      <c r="J10" s="1" t="s">
        <v>3611</v>
      </c>
      <c r="K10" s="1" t="s">
        <v>140</v>
      </c>
      <c r="L10" s="1">
        <v>1721634</v>
      </c>
      <c r="M10" s="1" t="s">
        <v>3597</v>
      </c>
      <c r="N10" s="1">
        <v>0</v>
      </c>
    </row>
    <row r="11" spans="1:14" x14ac:dyDescent="0.35">
      <c r="A11" s="1" t="s">
        <v>153</v>
      </c>
      <c r="B11" s="1" t="s">
        <v>624</v>
      </c>
      <c r="C11" s="1" t="s">
        <v>3593</v>
      </c>
      <c r="D11" s="1" t="s">
        <v>22</v>
      </c>
      <c r="E11" s="1"/>
      <c r="F11" s="1"/>
      <c r="G11" s="1" t="b">
        <v>0</v>
      </c>
      <c r="H11" s="1" t="b">
        <v>0</v>
      </c>
      <c r="I11" s="1" t="s">
        <v>3612</v>
      </c>
      <c r="J11" s="1" t="s">
        <v>3613</v>
      </c>
      <c r="K11" s="1" t="s">
        <v>140</v>
      </c>
      <c r="L11" s="1">
        <v>1721634</v>
      </c>
      <c r="M11" s="1" t="s">
        <v>3597</v>
      </c>
      <c r="N11" s="1">
        <v>0</v>
      </c>
    </row>
    <row r="12" spans="1:14" x14ac:dyDescent="0.35">
      <c r="A12" s="1" t="s">
        <v>153</v>
      </c>
      <c r="B12" s="1" t="s">
        <v>624</v>
      </c>
      <c r="C12" s="1" t="s">
        <v>3593</v>
      </c>
      <c r="D12" s="1" t="s">
        <v>22</v>
      </c>
      <c r="E12" s="1"/>
      <c r="F12" s="1"/>
      <c r="G12" s="1" t="b">
        <v>0</v>
      </c>
      <c r="H12" s="1" t="b">
        <v>0</v>
      </c>
      <c r="I12" s="1" t="s">
        <v>3614</v>
      </c>
      <c r="J12" s="1" t="s">
        <v>3615</v>
      </c>
      <c r="K12" s="1" t="s">
        <v>140</v>
      </c>
      <c r="L12" s="1">
        <v>1721634</v>
      </c>
      <c r="M12" s="1" t="s">
        <v>3597</v>
      </c>
      <c r="N12" s="1">
        <v>0</v>
      </c>
    </row>
    <row r="13" spans="1:14" x14ac:dyDescent="0.35">
      <c r="A13" s="1" t="s">
        <v>153</v>
      </c>
      <c r="B13" s="1" t="s">
        <v>624</v>
      </c>
      <c r="C13" s="1" t="s">
        <v>3593</v>
      </c>
      <c r="D13" s="1" t="s">
        <v>22</v>
      </c>
      <c r="E13" s="1"/>
      <c r="F13" s="1"/>
      <c r="G13" s="1" t="b">
        <v>0</v>
      </c>
      <c r="H13" s="1" t="b">
        <v>0</v>
      </c>
      <c r="I13" s="1" t="s">
        <v>3616</v>
      </c>
      <c r="J13" s="1" t="s">
        <v>3617</v>
      </c>
      <c r="K13" s="1" t="s">
        <v>140</v>
      </c>
      <c r="L13" s="1">
        <v>1721634</v>
      </c>
      <c r="M13" s="1" t="s">
        <v>3597</v>
      </c>
      <c r="N13" s="1">
        <v>0</v>
      </c>
    </row>
    <row r="14" spans="1:14" x14ac:dyDescent="0.35">
      <c r="A14" s="1" t="s">
        <v>153</v>
      </c>
      <c r="B14" s="1" t="s">
        <v>624</v>
      </c>
      <c r="C14" s="1" t="s">
        <v>3593</v>
      </c>
      <c r="D14" s="1" t="s">
        <v>22</v>
      </c>
      <c r="E14" s="1"/>
      <c r="F14" s="1"/>
      <c r="G14" s="1" t="b">
        <v>0</v>
      </c>
      <c r="H14" s="1" t="b">
        <v>0</v>
      </c>
      <c r="I14" s="1" t="s">
        <v>3618</v>
      </c>
      <c r="J14" s="1" t="s">
        <v>3619</v>
      </c>
      <c r="K14" s="1" t="s">
        <v>140</v>
      </c>
      <c r="L14" s="1">
        <v>1721634</v>
      </c>
      <c r="M14" s="1" t="s">
        <v>3597</v>
      </c>
      <c r="N14" s="1">
        <v>0</v>
      </c>
    </row>
    <row r="15" spans="1:14" x14ac:dyDescent="0.35">
      <c r="A15" s="1" t="s">
        <v>153</v>
      </c>
      <c r="B15" s="1" t="s">
        <v>624</v>
      </c>
      <c r="C15" s="1" t="s">
        <v>3593</v>
      </c>
      <c r="D15" s="1" t="s">
        <v>22</v>
      </c>
      <c r="E15" s="1"/>
      <c r="F15" s="1"/>
      <c r="G15" s="1" t="b">
        <v>0</v>
      </c>
      <c r="H15" s="1" t="b">
        <v>0</v>
      </c>
      <c r="I15" s="1" t="s">
        <v>3620</v>
      </c>
      <c r="J15" s="1" t="s">
        <v>3621</v>
      </c>
      <c r="K15" s="1" t="s">
        <v>140</v>
      </c>
      <c r="L15" s="1">
        <v>1721634</v>
      </c>
      <c r="M15" s="1" t="s">
        <v>3597</v>
      </c>
      <c r="N15" s="1">
        <v>0</v>
      </c>
    </row>
    <row r="16" spans="1:14" x14ac:dyDescent="0.35">
      <c r="A16" s="1" t="s">
        <v>153</v>
      </c>
      <c r="B16" s="1" t="s">
        <v>624</v>
      </c>
      <c r="C16" s="1" t="s">
        <v>3593</v>
      </c>
      <c r="D16" s="1" t="s">
        <v>22</v>
      </c>
      <c r="E16" s="1"/>
      <c r="F16" s="1"/>
      <c r="G16" s="1" t="b">
        <v>0</v>
      </c>
      <c r="H16" s="1" t="b">
        <v>0</v>
      </c>
      <c r="I16" s="1" t="s">
        <v>3622</v>
      </c>
      <c r="J16" s="1" t="s">
        <v>3623</v>
      </c>
      <c r="K16" s="1" t="s">
        <v>140</v>
      </c>
      <c r="L16" s="1">
        <v>1721634</v>
      </c>
      <c r="M16" s="1" t="s">
        <v>3597</v>
      </c>
      <c r="N16" s="1">
        <v>0</v>
      </c>
    </row>
    <row r="17" spans="1:14" x14ac:dyDescent="0.35">
      <c r="A17" s="1" t="s">
        <v>153</v>
      </c>
      <c r="B17" s="1" t="s">
        <v>624</v>
      </c>
      <c r="C17" s="1" t="s">
        <v>3593</v>
      </c>
      <c r="D17" s="1" t="s">
        <v>22</v>
      </c>
      <c r="E17" s="1"/>
      <c r="F17" s="1"/>
      <c r="G17" s="1" t="b">
        <v>0</v>
      </c>
      <c r="H17" s="1" t="b">
        <v>0</v>
      </c>
      <c r="I17" s="1" t="s">
        <v>3624</v>
      </c>
      <c r="J17" s="1" t="s">
        <v>3625</v>
      </c>
      <c r="K17" s="1" t="s">
        <v>140</v>
      </c>
      <c r="L17" s="1">
        <v>1721634</v>
      </c>
      <c r="M17" s="1" t="s">
        <v>3597</v>
      </c>
      <c r="N17" s="1">
        <v>0</v>
      </c>
    </row>
    <row r="18" spans="1:14" x14ac:dyDescent="0.35">
      <c r="A18" s="1" t="s">
        <v>153</v>
      </c>
      <c r="B18" s="1" t="s">
        <v>624</v>
      </c>
      <c r="C18" s="1" t="s">
        <v>3593</v>
      </c>
      <c r="D18" s="1" t="s">
        <v>22</v>
      </c>
      <c r="E18" s="1"/>
      <c r="F18" s="1"/>
      <c r="G18" s="1" t="b">
        <v>0</v>
      </c>
      <c r="H18" s="1" t="b">
        <v>0</v>
      </c>
      <c r="I18" s="1" t="s">
        <v>3626</v>
      </c>
      <c r="J18" s="1" t="s">
        <v>3627</v>
      </c>
      <c r="K18" s="1" t="s">
        <v>140</v>
      </c>
      <c r="L18" s="1">
        <v>1721634</v>
      </c>
      <c r="M18" s="1" t="s">
        <v>3597</v>
      </c>
      <c r="N18" s="1">
        <v>0</v>
      </c>
    </row>
    <row r="19" spans="1:14" x14ac:dyDescent="0.35">
      <c r="A19" s="1" t="s">
        <v>153</v>
      </c>
      <c r="B19" s="1" t="s">
        <v>624</v>
      </c>
      <c r="C19" s="1" t="s">
        <v>3593</v>
      </c>
      <c r="D19" s="1" t="s">
        <v>22</v>
      </c>
      <c r="E19" s="1"/>
      <c r="F19" s="1"/>
      <c r="G19" s="1" t="b">
        <v>0</v>
      </c>
      <c r="H19" s="1" t="b">
        <v>0</v>
      </c>
      <c r="I19" s="1" t="s">
        <v>3628</v>
      </c>
      <c r="J19" s="1" t="s">
        <v>3629</v>
      </c>
      <c r="K19" s="1" t="s">
        <v>140</v>
      </c>
      <c r="L19" s="1" t="s">
        <v>119</v>
      </c>
      <c r="M19" s="1" t="s">
        <v>3630</v>
      </c>
      <c r="N19" s="1">
        <v>0</v>
      </c>
    </row>
    <row r="20" spans="1:14" x14ac:dyDescent="0.35">
      <c r="A20" s="1" t="s">
        <v>68</v>
      </c>
      <c r="B20" s="1" t="s">
        <v>3570</v>
      </c>
      <c r="C20" s="1" t="s">
        <v>3631</v>
      </c>
      <c r="D20" s="1" t="s">
        <v>22</v>
      </c>
      <c r="E20" s="1"/>
      <c r="F20" s="1"/>
      <c r="G20" s="1" t="b">
        <v>0</v>
      </c>
      <c r="H20" s="1" t="b">
        <v>1</v>
      </c>
      <c r="I20" s="1" t="s">
        <v>3632</v>
      </c>
      <c r="J20" s="1" t="s">
        <v>3633</v>
      </c>
      <c r="K20" s="1" t="s">
        <v>140</v>
      </c>
      <c r="L20" s="1">
        <v>1721634</v>
      </c>
      <c r="M20" s="1" t="s">
        <v>3597</v>
      </c>
      <c r="N20" s="1">
        <v>1</v>
      </c>
    </row>
    <row r="21" spans="1:14" x14ac:dyDescent="0.35">
      <c r="A21" s="1" t="s">
        <v>68</v>
      </c>
      <c r="B21" s="1" t="s">
        <v>3570</v>
      </c>
      <c r="C21" s="1" t="s">
        <v>3631</v>
      </c>
      <c r="D21" s="1" t="s">
        <v>22</v>
      </c>
      <c r="E21" s="1"/>
      <c r="F21" s="1"/>
      <c r="G21" s="1" t="b">
        <v>0</v>
      </c>
      <c r="H21" s="1" t="b">
        <v>1</v>
      </c>
      <c r="I21" s="1" t="s">
        <v>3634</v>
      </c>
      <c r="J21" s="1" t="s">
        <v>3635</v>
      </c>
      <c r="K21" s="1" t="s">
        <v>140</v>
      </c>
      <c r="L21" s="1">
        <v>1721634</v>
      </c>
      <c r="M21" s="1" t="s">
        <v>3597</v>
      </c>
      <c r="N21" s="1">
        <v>0</v>
      </c>
    </row>
    <row r="22" spans="1:14" x14ac:dyDescent="0.35">
      <c r="A22" s="1" t="s">
        <v>68</v>
      </c>
      <c r="B22" s="1" t="s">
        <v>3570</v>
      </c>
      <c r="C22" s="1" t="s">
        <v>3631</v>
      </c>
      <c r="D22" s="1" t="s">
        <v>22</v>
      </c>
      <c r="E22" s="1"/>
      <c r="F22" s="1"/>
      <c r="G22" s="1" t="b">
        <v>0</v>
      </c>
      <c r="H22" s="1" t="b">
        <v>1</v>
      </c>
      <c r="I22" s="1" t="s">
        <v>3636</v>
      </c>
      <c r="J22" s="1" t="s">
        <v>3637</v>
      </c>
      <c r="K22" s="1" t="s">
        <v>140</v>
      </c>
      <c r="L22" s="1" t="s">
        <v>119</v>
      </c>
      <c r="M22" s="1" t="s">
        <v>3630</v>
      </c>
      <c r="N22" s="1">
        <v>0</v>
      </c>
    </row>
    <row r="23" spans="1:14" x14ac:dyDescent="0.35">
      <c r="A23" s="1" t="s">
        <v>68</v>
      </c>
      <c r="B23" s="1" t="s">
        <v>3570</v>
      </c>
      <c r="C23" s="1" t="s">
        <v>3631</v>
      </c>
      <c r="D23" s="1" t="s">
        <v>22</v>
      </c>
      <c r="E23" s="1"/>
      <c r="F23" s="1"/>
      <c r="G23" s="1" t="b">
        <v>0</v>
      </c>
      <c r="H23" s="1" t="b">
        <v>1</v>
      </c>
      <c r="I23" s="1" t="s">
        <v>3638</v>
      </c>
      <c r="J23" s="1" t="s">
        <v>3639</v>
      </c>
      <c r="K23" s="1" t="s">
        <v>140</v>
      </c>
      <c r="L23" s="1" t="s">
        <v>119</v>
      </c>
      <c r="M23" s="1" t="s">
        <v>3630</v>
      </c>
      <c r="N23" s="1">
        <v>0</v>
      </c>
    </row>
    <row r="24" spans="1:14" x14ac:dyDescent="0.35">
      <c r="A24" s="1" t="s">
        <v>19</v>
      </c>
      <c r="B24" s="1" t="s">
        <v>3576</v>
      </c>
      <c r="C24" s="1" t="s">
        <v>3631</v>
      </c>
      <c r="D24" s="1" t="s">
        <v>22</v>
      </c>
      <c r="E24" s="1"/>
      <c r="F24" s="1"/>
      <c r="G24" s="1" t="b">
        <v>0</v>
      </c>
      <c r="H24" s="1" t="b">
        <v>1</v>
      </c>
      <c r="I24" s="1" t="s">
        <v>3634</v>
      </c>
      <c r="J24" s="1" t="s">
        <v>3635</v>
      </c>
      <c r="K24" s="1" t="s">
        <v>140</v>
      </c>
      <c r="L24" s="1">
        <v>1721634</v>
      </c>
      <c r="M24" s="1" t="s">
        <v>3597</v>
      </c>
      <c r="N24" s="1">
        <v>1</v>
      </c>
    </row>
    <row r="25" spans="1:14" x14ac:dyDescent="0.35">
      <c r="A25" s="1" t="s">
        <v>19</v>
      </c>
      <c r="B25" s="1" t="s">
        <v>3576</v>
      </c>
      <c r="C25" s="1" t="s">
        <v>3631</v>
      </c>
      <c r="D25" s="1" t="s">
        <v>22</v>
      </c>
      <c r="E25" s="1"/>
      <c r="F25" s="1"/>
      <c r="G25" s="1" t="b">
        <v>0</v>
      </c>
      <c r="H25" s="1" t="b">
        <v>1</v>
      </c>
      <c r="I25" s="1" t="s">
        <v>3636</v>
      </c>
      <c r="J25" s="1" t="s">
        <v>3637</v>
      </c>
      <c r="K25" s="1" t="s">
        <v>140</v>
      </c>
      <c r="L25" s="1" t="s">
        <v>119</v>
      </c>
      <c r="M25" s="1" t="s">
        <v>3630</v>
      </c>
      <c r="N25" s="1">
        <v>0</v>
      </c>
    </row>
    <row r="26" spans="1:14" x14ac:dyDescent="0.35">
      <c r="A26" s="1" t="s">
        <v>19</v>
      </c>
      <c r="B26" s="1" t="s">
        <v>3576</v>
      </c>
      <c r="C26" s="1" t="s">
        <v>3631</v>
      </c>
      <c r="D26" s="1" t="s">
        <v>22</v>
      </c>
      <c r="E26" s="1"/>
      <c r="F26" s="1"/>
      <c r="G26" s="1" t="b">
        <v>0</v>
      </c>
      <c r="H26" s="1" t="b">
        <v>1</v>
      </c>
      <c r="I26" s="1" t="s">
        <v>3638</v>
      </c>
      <c r="J26" s="1" t="s">
        <v>3639</v>
      </c>
      <c r="K26" s="1" t="s">
        <v>140</v>
      </c>
      <c r="L26" s="1" t="s">
        <v>119</v>
      </c>
      <c r="M26" s="1" t="s">
        <v>3630</v>
      </c>
      <c r="N26" s="1">
        <v>0</v>
      </c>
    </row>
    <row r="27" spans="1:14" x14ac:dyDescent="0.35">
      <c r="A27" s="1" t="s">
        <v>19</v>
      </c>
      <c r="B27" s="1" t="s">
        <v>3576</v>
      </c>
      <c r="C27" s="1" t="s">
        <v>3631</v>
      </c>
      <c r="D27" s="1" t="s">
        <v>22</v>
      </c>
      <c r="E27" s="1"/>
      <c r="F27" s="1"/>
      <c r="G27" s="1" t="b">
        <v>0</v>
      </c>
      <c r="H27" s="1" t="b">
        <v>1</v>
      </c>
      <c r="I27" s="1" t="s">
        <v>3640</v>
      </c>
      <c r="J27" s="1" t="s">
        <v>3641</v>
      </c>
      <c r="K27" s="1" t="s">
        <v>140</v>
      </c>
      <c r="L27" s="1">
        <v>1721634</v>
      </c>
      <c r="M27" s="1" t="s">
        <v>3597</v>
      </c>
      <c r="N27" s="1">
        <v>0</v>
      </c>
    </row>
    <row r="28" spans="1:14" x14ac:dyDescent="0.35">
      <c r="A28" s="1" t="s">
        <v>19</v>
      </c>
      <c r="B28" s="1" t="s">
        <v>3576</v>
      </c>
      <c r="C28" s="1" t="s">
        <v>3631</v>
      </c>
      <c r="D28" s="1" t="s">
        <v>22</v>
      </c>
      <c r="E28" s="1"/>
      <c r="F28" s="1"/>
      <c r="G28" s="1" t="b">
        <v>0</v>
      </c>
      <c r="H28" s="1" t="b">
        <v>1</v>
      </c>
      <c r="I28" s="1" t="s">
        <v>3642</v>
      </c>
      <c r="J28" s="1" t="s">
        <v>3613</v>
      </c>
      <c r="K28" s="1" t="s">
        <v>140</v>
      </c>
      <c r="L28" s="1">
        <v>1721634</v>
      </c>
      <c r="M28" s="1" t="s">
        <v>3597</v>
      </c>
      <c r="N28" s="1">
        <v>0</v>
      </c>
    </row>
    <row r="29" spans="1:14" x14ac:dyDescent="0.35">
      <c r="A29" s="1" t="s">
        <v>19</v>
      </c>
      <c r="B29" s="1" t="s">
        <v>3576</v>
      </c>
      <c r="C29" s="1" t="s">
        <v>3631</v>
      </c>
      <c r="D29" s="1" t="s">
        <v>22</v>
      </c>
      <c r="E29" s="1"/>
      <c r="F29" s="1"/>
      <c r="G29" s="1" t="b">
        <v>0</v>
      </c>
      <c r="H29" s="1" t="b">
        <v>1</v>
      </c>
      <c r="I29" s="1" t="s">
        <v>3643</v>
      </c>
      <c r="J29" s="1" t="s">
        <v>3644</v>
      </c>
      <c r="K29" s="1" t="s">
        <v>140</v>
      </c>
      <c r="L29" s="1" t="s">
        <v>119</v>
      </c>
      <c r="M29" s="1" t="s">
        <v>3630</v>
      </c>
      <c r="N29" s="1">
        <v>0</v>
      </c>
    </row>
    <row r="30" spans="1:14" x14ac:dyDescent="0.35">
      <c r="A30" s="1" t="s">
        <v>19</v>
      </c>
      <c r="B30" s="1" t="s">
        <v>3576</v>
      </c>
      <c r="C30" s="1" t="s">
        <v>3631</v>
      </c>
      <c r="D30" s="1" t="s">
        <v>22</v>
      </c>
      <c r="E30" s="1"/>
      <c r="F30" s="1"/>
      <c r="G30" s="1" t="b">
        <v>0</v>
      </c>
      <c r="H30" s="1" t="b">
        <v>1</v>
      </c>
      <c r="I30" s="1" t="s">
        <v>3645</v>
      </c>
      <c r="J30" s="1" t="s">
        <v>3607</v>
      </c>
      <c r="K30" s="1" t="s">
        <v>140</v>
      </c>
      <c r="L30" s="1">
        <v>1721634</v>
      </c>
      <c r="M30" s="1" t="s">
        <v>3597</v>
      </c>
      <c r="N30" s="1">
        <v>0</v>
      </c>
    </row>
    <row r="31" spans="1:14" x14ac:dyDescent="0.35">
      <c r="A31" s="1" t="s">
        <v>19</v>
      </c>
      <c r="B31" s="1" t="s">
        <v>3576</v>
      </c>
      <c r="C31" s="1" t="s">
        <v>3631</v>
      </c>
      <c r="D31" s="1" t="s">
        <v>22</v>
      </c>
      <c r="E31" s="1"/>
      <c r="F31" s="1"/>
      <c r="G31" s="1" t="b">
        <v>0</v>
      </c>
      <c r="H31" s="1" t="b">
        <v>1</v>
      </c>
      <c r="I31" s="1" t="s">
        <v>3646</v>
      </c>
      <c r="J31" s="1" t="s">
        <v>3615</v>
      </c>
      <c r="K31" s="1" t="s">
        <v>140</v>
      </c>
      <c r="L31" s="1">
        <v>1721634</v>
      </c>
      <c r="M31" s="1" t="s">
        <v>3597</v>
      </c>
      <c r="N31" s="1">
        <v>0</v>
      </c>
    </row>
    <row r="32" spans="1:14" x14ac:dyDescent="0.35">
      <c r="A32" s="1" t="s">
        <v>19</v>
      </c>
      <c r="B32" s="1" t="s">
        <v>3576</v>
      </c>
      <c r="C32" s="1" t="s">
        <v>3631</v>
      </c>
      <c r="D32" s="1" t="s">
        <v>22</v>
      </c>
      <c r="E32" s="1"/>
      <c r="F32" s="1"/>
      <c r="G32" s="1" t="b">
        <v>0</v>
      </c>
      <c r="H32" s="1" t="b">
        <v>1</v>
      </c>
      <c r="I32" s="1" t="s">
        <v>3647</v>
      </c>
      <c r="J32" s="1" t="s">
        <v>3623</v>
      </c>
      <c r="K32" s="1" t="s">
        <v>140</v>
      </c>
      <c r="L32" s="1">
        <v>1721634</v>
      </c>
      <c r="M32" s="1" t="s">
        <v>3597</v>
      </c>
      <c r="N32" s="1">
        <v>0</v>
      </c>
    </row>
    <row r="33" spans="1:14" x14ac:dyDescent="0.35">
      <c r="A33" s="1" t="s">
        <v>19</v>
      </c>
      <c r="B33" s="1" t="s">
        <v>3576</v>
      </c>
      <c r="C33" s="1" t="s">
        <v>3631</v>
      </c>
      <c r="D33" s="1" t="s">
        <v>22</v>
      </c>
      <c r="E33" s="1"/>
      <c r="F33" s="1"/>
      <c r="G33" s="1" t="b">
        <v>0</v>
      </c>
      <c r="H33" s="1" t="b">
        <v>1</v>
      </c>
      <c r="I33" s="1" t="s">
        <v>3648</v>
      </c>
      <c r="J33" s="1" t="s">
        <v>3621</v>
      </c>
      <c r="K33" s="1" t="s">
        <v>140</v>
      </c>
      <c r="L33" s="1">
        <v>1721634</v>
      </c>
      <c r="M33" s="1" t="s">
        <v>3597</v>
      </c>
      <c r="N33" s="1">
        <v>0</v>
      </c>
    </row>
    <row r="34" spans="1:14" x14ac:dyDescent="0.35">
      <c r="A34" s="1" t="s">
        <v>19</v>
      </c>
      <c r="B34" s="1" t="s">
        <v>3576</v>
      </c>
      <c r="C34" s="1" t="s">
        <v>3631</v>
      </c>
      <c r="D34" s="1" t="s">
        <v>22</v>
      </c>
      <c r="E34" s="1"/>
      <c r="F34" s="1"/>
      <c r="G34" s="1" t="b">
        <v>0</v>
      </c>
      <c r="H34" s="1" t="b">
        <v>1</v>
      </c>
      <c r="I34" s="1" t="s">
        <v>3649</v>
      </c>
      <c r="J34" s="1" t="s">
        <v>3629</v>
      </c>
      <c r="K34" s="1" t="s">
        <v>140</v>
      </c>
      <c r="L34" s="1" t="s">
        <v>119</v>
      </c>
      <c r="M34" s="1" t="s">
        <v>3630</v>
      </c>
      <c r="N34" s="1">
        <v>0</v>
      </c>
    </row>
    <row r="35" spans="1:14" x14ac:dyDescent="0.35">
      <c r="A35" s="1" t="s">
        <v>19</v>
      </c>
      <c r="B35" s="1" t="s">
        <v>3576</v>
      </c>
      <c r="C35" s="1" t="s">
        <v>3631</v>
      </c>
      <c r="D35" s="1" t="s">
        <v>22</v>
      </c>
      <c r="E35" s="1"/>
      <c r="F35" s="1"/>
      <c r="G35" s="1" t="b">
        <v>0</v>
      </c>
      <c r="H35" s="1" t="b">
        <v>1</v>
      </c>
      <c r="I35" s="1" t="s">
        <v>3650</v>
      </c>
      <c r="J35" s="1" t="s">
        <v>3617</v>
      </c>
      <c r="K35" s="1" t="s">
        <v>140</v>
      </c>
      <c r="L35" s="1">
        <v>1721634</v>
      </c>
      <c r="M35" s="1" t="s">
        <v>3597</v>
      </c>
      <c r="N35" s="1">
        <v>0</v>
      </c>
    </row>
    <row r="36" spans="1:14" x14ac:dyDescent="0.35">
      <c r="A36" s="1" t="s">
        <v>19</v>
      </c>
      <c r="B36" s="1" t="s">
        <v>3576</v>
      </c>
      <c r="C36" s="1" t="s">
        <v>3631</v>
      </c>
      <c r="D36" s="1" t="s">
        <v>22</v>
      </c>
      <c r="E36" s="1"/>
      <c r="F36" s="1"/>
      <c r="G36" s="1" t="b">
        <v>0</v>
      </c>
      <c r="H36" s="1" t="b">
        <v>1</v>
      </c>
      <c r="I36" s="1" t="s">
        <v>3651</v>
      </c>
      <c r="J36" s="1" t="s">
        <v>3619</v>
      </c>
      <c r="K36" s="1" t="s">
        <v>140</v>
      </c>
      <c r="L36" s="1">
        <v>1721634</v>
      </c>
      <c r="M36" s="1" t="s">
        <v>3597</v>
      </c>
      <c r="N36" s="1">
        <v>0</v>
      </c>
    </row>
    <row r="37" spans="1:14" x14ac:dyDescent="0.35">
      <c r="A37" s="1" t="s">
        <v>19</v>
      </c>
      <c r="B37" s="1" t="s">
        <v>3576</v>
      </c>
      <c r="C37" s="1" t="s">
        <v>3631</v>
      </c>
      <c r="D37" s="1" t="s">
        <v>22</v>
      </c>
      <c r="E37" s="1"/>
      <c r="F37" s="1"/>
      <c r="G37" s="1" t="b">
        <v>0</v>
      </c>
      <c r="H37" s="1" t="b">
        <v>1</v>
      </c>
      <c r="I37" s="1" t="s">
        <v>3632</v>
      </c>
      <c r="J37" s="1" t="s">
        <v>3633</v>
      </c>
      <c r="K37" s="1" t="s">
        <v>140</v>
      </c>
      <c r="L37" s="1">
        <v>1721634</v>
      </c>
      <c r="M37" s="1" t="s">
        <v>3597</v>
      </c>
      <c r="N37" s="1">
        <v>0</v>
      </c>
    </row>
    <row r="38" spans="1:14" x14ac:dyDescent="0.35">
      <c r="A38" s="1" t="s">
        <v>19</v>
      </c>
      <c r="B38" s="1" t="s">
        <v>3576</v>
      </c>
      <c r="C38" s="1" t="s">
        <v>3631</v>
      </c>
      <c r="D38" s="1" t="s">
        <v>22</v>
      </c>
      <c r="E38" s="1"/>
      <c r="F38" s="1"/>
      <c r="G38" s="1" t="b">
        <v>0</v>
      </c>
      <c r="H38" s="1" t="b">
        <v>1</v>
      </c>
      <c r="I38" s="1" t="s">
        <v>3652</v>
      </c>
      <c r="J38" s="1" t="s">
        <v>3609</v>
      </c>
      <c r="K38" s="1" t="s">
        <v>140</v>
      </c>
      <c r="L38" s="1">
        <v>1721634</v>
      </c>
      <c r="M38" s="1" t="s">
        <v>3597</v>
      </c>
      <c r="N38" s="1">
        <v>0</v>
      </c>
    </row>
    <row r="39" spans="1:14" x14ac:dyDescent="0.35">
      <c r="A39" s="1" t="s">
        <v>19</v>
      </c>
      <c r="B39" s="1" t="s">
        <v>3576</v>
      </c>
      <c r="C39" s="1" t="s">
        <v>3631</v>
      </c>
      <c r="D39" s="1" t="s">
        <v>22</v>
      </c>
      <c r="E39" s="1"/>
      <c r="F39" s="1"/>
      <c r="G39" s="1" t="b">
        <v>0</v>
      </c>
      <c r="H39" s="1" t="b">
        <v>1</v>
      </c>
      <c r="I39" s="1" t="s">
        <v>3653</v>
      </c>
      <c r="J39" s="1" t="s">
        <v>3654</v>
      </c>
      <c r="K39" s="1" t="s">
        <v>140</v>
      </c>
      <c r="L39" s="1">
        <v>1721634</v>
      </c>
      <c r="M39" s="1" t="s">
        <v>3597</v>
      </c>
      <c r="N39" s="1">
        <v>0</v>
      </c>
    </row>
    <row r="40" spans="1:14" x14ac:dyDescent="0.35">
      <c r="A40" s="1" t="s">
        <v>19</v>
      </c>
      <c r="B40" s="1" t="s">
        <v>3576</v>
      </c>
      <c r="C40" s="1" t="s">
        <v>3655</v>
      </c>
      <c r="D40" s="1" t="s">
        <v>22</v>
      </c>
      <c r="E40" s="1"/>
      <c r="F40" s="1"/>
      <c r="G40" s="1" t="b">
        <v>1</v>
      </c>
      <c r="H40" s="1" t="b">
        <v>0</v>
      </c>
      <c r="I40" s="1" t="s">
        <v>3656</v>
      </c>
      <c r="J40" s="1" t="s">
        <v>3657</v>
      </c>
      <c r="K40" s="1" t="s">
        <v>140</v>
      </c>
      <c r="L40" s="1" t="s">
        <v>119</v>
      </c>
      <c r="M40" s="1" t="s">
        <v>3658</v>
      </c>
      <c r="N40" s="1">
        <v>1</v>
      </c>
    </row>
    <row r="41" spans="1:14" x14ac:dyDescent="0.35">
      <c r="A41" s="1" t="s">
        <v>19</v>
      </c>
      <c r="B41" s="1" t="s">
        <v>2823</v>
      </c>
      <c r="C41" s="1" t="s">
        <v>3659</v>
      </c>
      <c r="D41" s="1" t="s">
        <v>22</v>
      </c>
      <c r="E41" s="1"/>
      <c r="F41" s="1"/>
      <c r="G41" s="1" t="b">
        <v>0</v>
      </c>
      <c r="H41" s="1" t="b">
        <v>0</v>
      </c>
      <c r="I41" s="1" t="s">
        <v>3660</v>
      </c>
      <c r="J41" s="1" t="s">
        <v>3661</v>
      </c>
      <c r="K41" s="1" t="s">
        <v>140</v>
      </c>
      <c r="L41" s="1">
        <v>1721634</v>
      </c>
      <c r="M41" s="1" t="s">
        <v>3597</v>
      </c>
      <c r="N41" s="1">
        <v>1</v>
      </c>
    </row>
    <row r="42" spans="1:14" x14ac:dyDescent="0.35">
      <c r="A42" s="1" t="s">
        <v>19</v>
      </c>
      <c r="B42" s="1" t="s">
        <v>2823</v>
      </c>
      <c r="C42" s="1" t="s">
        <v>3659</v>
      </c>
      <c r="D42" s="1" t="s">
        <v>22</v>
      </c>
      <c r="E42" s="1"/>
      <c r="F42" s="1"/>
      <c r="G42" s="1" t="b">
        <v>0</v>
      </c>
      <c r="H42" s="1" t="b">
        <v>0</v>
      </c>
      <c r="I42" s="1" t="s">
        <v>3662</v>
      </c>
      <c r="J42" s="1" t="s">
        <v>3663</v>
      </c>
      <c r="K42" s="1" t="s">
        <v>140</v>
      </c>
      <c r="L42" s="1">
        <v>1721634</v>
      </c>
      <c r="M42" s="1" t="s">
        <v>3597</v>
      </c>
      <c r="N42" s="1">
        <v>0</v>
      </c>
    </row>
    <row r="43" spans="1:14" x14ac:dyDescent="0.35">
      <c r="A43" s="1" t="s">
        <v>40</v>
      </c>
      <c r="B43" s="1" t="s">
        <v>3299</v>
      </c>
      <c r="C43" s="1" t="s">
        <v>3664</v>
      </c>
      <c r="D43" s="1" t="s">
        <v>22</v>
      </c>
      <c r="E43" s="1"/>
      <c r="F43" s="1"/>
      <c r="G43" s="1" t="b">
        <v>0</v>
      </c>
      <c r="H43" s="1" t="b">
        <v>0</v>
      </c>
      <c r="I43" s="1" t="s">
        <v>3665</v>
      </c>
      <c r="J43" s="1" t="s">
        <v>3599</v>
      </c>
      <c r="K43" s="1" t="s">
        <v>140</v>
      </c>
      <c r="L43" s="1">
        <v>1721634</v>
      </c>
      <c r="M43" s="1" t="s">
        <v>3597</v>
      </c>
      <c r="N43" s="1">
        <v>1</v>
      </c>
    </row>
    <row r="44" spans="1:14" x14ac:dyDescent="0.35">
      <c r="A44" s="1" t="s">
        <v>40</v>
      </c>
      <c r="B44" s="1" t="s">
        <v>3299</v>
      </c>
      <c r="C44" s="1" t="s">
        <v>3664</v>
      </c>
      <c r="D44" s="1" t="s">
        <v>22</v>
      </c>
      <c r="E44" s="1"/>
      <c r="F44" s="1"/>
      <c r="G44" s="1" t="b">
        <v>0</v>
      </c>
      <c r="H44" s="1" t="b">
        <v>0</v>
      </c>
      <c r="I44" s="1" t="s">
        <v>3666</v>
      </c>
      <c r="J44" s="1" t="s">
        <v>3661</v>
      </c>
      <c r="K44" s="1" t="s">
        <v>140</v>
      </c>
      <c r="L44" s="1">
        <v>1721634</v>
      </c>
      <c r="M44" s="1" t="s">
        <v>3597</v>
      </c>
      <c r="N44" s="1">
        <v>0</v>
      </c>
    </row>
    <row r="45" spans="1:14" x14ac:dyDescent="0.35">
      <c r="A45" s="1" t="s">
        <v>40</v>
      </c>
      <c r="B45" s="1" t="s">
        <v>3299</v>
      </c>
      <c r="C45" s="1" t="s">
        <v>3664</v>
      </c>
      <c r="D45" s="1" t="s">
        <v>22</v>
      </c>
      <c r="E45" s="1"/>
      <c r="F45" s="1"/>
      <c r="G45" s="1" t="b">
        <v>0</v>
      </c>
      <c r="H45" s="1" t="b">
        <v>0</v>
      </c>
      <c r="I45" s="1" t="s">
        <v>3667</v>
      </c>
      <c r="J45" s="1" t="s">
        <v>3668</v>
      </c>
      <c r="K45" s="1" t="s">
        <v>140</v>
      </c>
      <c r="L45" s="1">
        <v>1721634</v>
      </c>
      <c r="M45" s="1" t="s">
        <v>3597</v>
      </c>
      <c r="N45" s="1">
        <v>0</v>
      </c>
    </row>
    <row r="46" spans="1:14" x14ac:dyDescent="0.35">
      <c r="A46" s="1" t="s">
        <v>40</v>
      </c>
      <c r="B46" s="1" t="s">
        <v>3299</v>
      </c>
      <c r="C46" s="1" t="s">
        <v>3664</v>
      </c>
      <c r="D46" s="1" t="s">
        <v>22</v>
      </c>
      <c r="E46" s="1"/>
      <c r="F46" s="1"/>
      <c r="G46" s="1" t="b">
        <v>0</v>
      </c>
      <c r="H46" s="1" t="b">
        <v>0</v>
      </c>
      <c r="I46" s="1" t="s">
        <v>3669</v>
      </c>
      <c r="J46" s="1" t="s">
        <v>3670</v>
      </c>
      <c r="K46" s="1" t="s">
        <v>140</v>
      </c>
      <c r="L46" s="1">
        <v>1721634</v>
      </c>
      <c r="M46" s="1" t="s">
        <v>3597</v>
      </c>
      <c r="N46" s="1">
        <v>0</v>
      </c>
    </row>
    <row r="47" spans="1:14" x14ac:dyDescent="0.35">
      <c r="A47" s="1" t="s">
        <v>40</v>
      </c>
      <c r="B47" s="1" t="s">
        <v>3299</v>
      </c>
      <c r="C47" s="1" t="s">
        <v>3664</v>
      </c>
      <c r="D47" s="1" t="s">
        <v>22</v>
      </c>
      <c r="E47" s="1"/>
      <c r="F47" s="1"/>
      <c r="G47" s="1" t="b">
        <v>0</v>
      </c>
      <c r="H47" s="1" t="b">
        <v>0</v>
      </c>
      <c r="I47" s="1" t="s">
        <v>3671</v>
      </c>
      <c r="J47" s="1" t="s">
        <v>3672</v>
      </c>
      <c r="K47" s="1" t="s">
        <v>140</v>
      </c>
      <c r="L47" s="1">
        <v>1721634</v>
      </c>
      <c r="M47" s="1" t="s">
        <v>3597</v>
      </c>
      <c r="N47" s="1">
        <v>0</v>
      </c>
    </row>
    <row r="48" spans="1:14" x14ac:dyDescent="0.35">
      <c r="A48" s="1" t="s">
        <v>40</v>
      </c>
      <c r="B48" s="1" t="s">
        <v>3299</v>
      </c>
      <c r="C48" s="1" t="s">
        <v>3664</v>
      </c>
      <c r="D48" s="1" t="s">
        <v>22</v>
      </c>
      <c r="E48" s="1"/>
      <c r="F48" s="1"/>
      <c r="G48" s="1" t="b">
        <v>0</v>
      </c>
      <c r="H48" s="1" t="b">
        <v>0</v>
      </c>
      <c r="I48" s="1" t="s">
        <v>3673</v>
      </c>
      <c r="J48" s="1" t="s">
        <v>3674</v>
      </c>
      <c r="K48" s="1" t="s">
        <v>140</v>
      </c>
      <c r="L48" s="1">
        <v>1721634</v>
      </c>
      <c r="M48" s="1" t="s">
        <v>3597</v>
      </c>
      <c r="N48" s="1">
        <v>0</v>
      </c>
    </row>
    <row r="49" spans="1:14" x14ac:dyDescent="0.35">
      <c r="A49" s="1" t="s">
        <v>40</v>
      </c>
      <c r="B49" s="1" t="s">
        <v>3299</v>
      </c>
      <c r="C49" s="1" t="s">
        <v>3664</v>
      </c>
      <c r="D49" s="1" t="s">
        <v>22</v>
      </c>
      <c r="E49" s="1"/>
      <c r="F49" s="1"/>
      <c r="G49" s="1" t="b">
        <v>0</v>
      </c>
      <c r="H49" s="1" t="b">
        <v>0</v>
      </c>
      <c r="I49" s="1" t="s">
        <v>3675</v>
      </c>
      <c r="J49" s="1" t="s">
        <v>3663</v>
      </c>
      <c r="K49" s="1" t="s">
        <v>140</v>
      </c>
      <c r="L49" s="1">
        <v>1721634</v>
      </c>
      <c r="M49" s="1" t="s">
        <v>3597</v>
      </c>
      <c r="N49" s="1">
        <v>0</v>
      </c>
    </row>
    <row r="50" spans="1:14" x14ac:dyDescent="0.35">
      <c r="A50" s="1" t="s">
        <v>40</v>
      </c>
      <c r="B50" s="1" t="s">
        <v>3299</v>
      </c>
      <c r="C50" s="1" t="s">
        <v>3664</v>
      </c>
      <c r="D50" s="1" t="s">
        <v>22</v>
      </c>
      <c r="E50" s="1"/>
      <c r="F50" s="1"/>
      <c r="G50" s="1" t="b">
        <v>0</v>
      </c>
      <c r="H50" s="1" t="b">
        <v>0</v>
      </c>
      <c r="I50" s="1" t="s">
        <v>3676</v>
      </c>
      <c r="J50" s="1" t="s">
        <v>3677</v>
      </c>
      <c r="K50" s="1" t="s">
        <v>140</v>
      </c>
      <c r="L50" s="1">
        <v>1721634</v>
      </c>
      <c r="M50" s="1" t="s">
        <v>3597</v>
      </c>
      <c r="N50" s="1">
        <v>0</v>
      </c>
    </row>
    <row r="51" spans="1:14" x14ac:dyDescent="0.35">
      <c r="A51" s="1" t="s">
        <v>40</v>
      </c>
      <c r="B51" s="1" t="s">
        <v>1099</v>
      </c>
      <c r="C51" s="1" t="s">
        <v>3678</v>
      </c>
      <c r="D51" s="1" t="s">
        <v>22</v>
      </c>
      <c r="E51" s="1"/>
      <c r="F51" s="1"/>
      <c r="G51" s="1" t="b">
        <v>0</v>
      </c>
      <c r="H51" s="1" t="b">
        <v>1</v>
      </c>
      <c r="I51" s="1" t="s">
        <v>3679</v>
      </c>
      <c r="J51" s="1" t="s">
        <v>3680</v>
      </c>
      <c r="K51" s="1" t="s">
        <v>140</v>
      </c>
      <c r="L51" s="1">
        <v>1721634</v>
      </c>
      <c r="M51" s="1" t="s">
        <v>3597</v>
      </c>
      <c r="N51" s="1">
        <v>1</v>
      </c>
    </row>
    <row r="52" spans="1:14" x14ac:dyDescent="0.35">
      <c r="A52" s="1" t="s">
        <v>40</v>
      </c>
      <c r="B52" s="1" t="s">
        <v>1099</v>
      </c>
      <c r="C52" s="1" t="s">
        <v>3678</v>
      </c>
      <c r="D52" s="1" t="s">
        <v>22</v>
      </c>
      <c r="E52" s="1"/>
      <c r="F52" s="1"/>
      <c r="G52" s="1" t="b">
        <v>0</v>
      </c>
      <c r="H52" s="1" t="b">
        <v>1</v>
      </c>
      <c r="I52" s="1" t="s">
        <v>3681</v>
      </c>
      <c r="J52" s="1" t="s">
        <v>3637</v>
      </c>
      <c r="K52" s="1" t="s">
        <v>140</v>
      </c>
      <c r="L52" s="1" t="s">
        <v>119</v>
      </c>
      <c r="M52" s="1" t="s">
        <v>3630</v>
      </c>
      <c r="N52" s="1">
        <v>0</v>
      </c>
    </row>
    <row r="53" spans="1:14" x14ac:dyDescent="0.35">
      <c r="A53" s="1" t="s">
        <v>40</v>
      </c>
      <c r="B53" s="1" t="s">
        <v>3682</v>
      </c>
      <c r="C53" s="1" t="s">
        <v>3683</v>
      </c>
      <c r="D53" s="1" t="s">
        <v>86</v>
      </c>
      <c r="E53" s="1"/>
      <c r="F53" s="1"/>
      <c r="G53" s="1" t="b">
        <v>1</v>
      </c>
      <c r="H53" s="1" t="b">
        <v>0</v>
      </c>
      <c r="I53" s="1" t="s">
        <v>3684</v>
      </c>
      <c r="J53" s="1" t="s">
        <v>3637</v>
      </c>
      <c r="K53" s="1" t="s">
        <v>140</v>
      </c>
      <c r="L53" s="1" t="s">
        <v>119</v>
      </c>
      <c r="M53" s="1" t="s">
        <v>3630</v>
      </c>
      <c r="N53" s="1">
        <v>1</v>
      </c>
    </row>
    <row r="54" spans="1:14" x14ac:dyDescent="0.35">
      <c r="A54" s="1" t="s">
        <v>40</v>
      </c>
      <c r="B54" s="1" t="s">
        <v>3581</v>
      </c>
      <c r="C54" s="1" t="s">
        <v>3685</v>
      </c>
      <c r="D54" s="1" t="s">
        <v>22</v>
      </c>
      <c r="E54" s="1"/>
      <c r="F54" s="1"/>
      <c r="G54" s="1" t="b">
        <v>0</v>
      </c>
      <c r="H54" s="1" t="b">
        <v>1</v>
      </c>
      <c r="I54" s="1" t="s">
        <v>3632</v>
      </c>
      <c r="J54" s="1" t="s">
        <v>3633</v>
      </c>
      <c r="K54" s="1" t="s">
        <v>140</v>
      </c>
      <c r="L54" s="1">
        <v>1721634</v>
      </c>
      <c r="M54" s="1" t="s">
        <v>3597</v>
      </c>
      <c r="N54" s="1">
        <v>1</v>
      </c>
    </row>
    <row r="55" spans="1:14" x14ac:dyDescent="0.35">
      <c r="A55" s="1" t="s">
        <v>40</v>
      </c>
      <c r="B55" s="1" t="s">
        <v>3581</v>
      </c>
      <c r="C55" s="1" t="s">
        <v>3685</v>
      </c>
      <c r="D55" s="1" t="s">
        <v>22</v>
      </c>
      <c r="E55" s="1"/>
      <c r="F55" s="1"/>
      <c r="G55" s="1" t="b">
        <v>0</v>
      </c>
      <c r="H55" s="1" t="b">
        <v>1</v>
      </c>
      <c r="I55" s="1" t="s">
        <v>3634</v>
      </c>
      <c r="J55" s="1" t="s">
        <v>3635</v>
      </c>
      <c r="K55" s="1" t="s">
        <v>140</v>
      </c>
      <c r="L55" s="1">
        <v>1721634</v>
      </c>
      <c r="M55" s="1" t="s">
        <v>3597</v>
      </c>
      <c r="N55" s="1">
        <v>0</v>
      </c>
    </row>
    <row r="56" spans="1:14" x14ac:dyDescent="0.35">
      <c r="A56" s="1" t="s">
        <v>40</v>
      </c>
      <c r="B56" s="1" t="s">
        <v>3581</v>
      </c>
      <c r="C56" s="1" t="s">
        <v>3685</v>
      </c>
      <c r="D56" s="1" t="s">
        <v>22</v>
      </c>
      <c r="E56" s="1"/>
      <c r="F56" s="1"/>
      <c r="G56" s="1" t="b">
        <v>0</v>
      </c>
      <c r="H56" s="1" t="b">
        <v>1</v>
      </c>
      <c r="I56" s="1" t="s">
        <v>3645</v>
      </c>
      <c r="J56" s="1" t="s">
        <v>3605</v>
      </c>
      <c r="K56" s="1" t="s">
        <v>140</v>
      </c>
      <c r="L56" s="1">
        <v>1721634</v>
      </c>
      <c r="M56" s="1" t="s">
        <v>3597</v>
      </c>
      <c r="N56" s="1">
        <v>0</v>
      </c>
    </row>
    <row r="57" spans="1:14" x14ac:dyDescent="0.35">
      <c r="A57" s="1" t="s">
        <v>40</v>
      </c>
      <c r="B57" s="1" t="s">
        <v>3581</v>
      </c>
      <c r="C57" s="1" t="s">
        <v>3685</v>
      </c>
      <c r="D57" s="1" t="s">
        <v>22</v>
      </c>
      <c r="E57" s="1"/>
      <c r="F57" s="1"/>
      <c r="G57" s="1" t="b">
        <v>0</v>
      </c>
      <c r="H57" s="1" t="b">
        <v>1</v>
      </c>
      <c r="I57" s="1" t="s">
        <v>3646</v>
      </c>
      <c r="J57" s="1" t="s">
        <v>3607</v>
      </c>
      <c r="K57" s="1" t="s">
        <v>140</v>
      </c>
      <c r="L57" s="1">
        <v>1721634</v>
      </c>
      <c r="M57" s="1" t="s">
        <v>3597</v>
      </c>
      <c r="N57" s="1">
        <v>0</v>
      </c>
    </row>
    <row r="58" spans="1:14" x14ac:dyDescent="0.35">
      <c r="A58" s="1" t="s">
        <v>40</v>
      </c>
      <c r="B58" s="1" t="s">
        <v>3581</v>
      </c>
      <c r="C58" s="1" t="s">
        <v>3685</v>
      </c>
      <c r="D58" s="1" t="s">
        <v>22</v>
      </c>
      <c r="E58" s="1"/>
      <c r="F58" s="1"/>
      <c r="G58" s="1" t="b">
        <v>0</v>
      </c>
      <c r="H58" s="1" t="b">
        <v>1</v>
      </c>
      <c r="I58" s="1" t="s">
        <v>3681</v>
      </c>
      <c r="J58" s="1" t="s">
        <v>3637</v>
      </c>
      <c r="K58" s="1" t="s">
        <v>140</v>
      </c>
      <c r="L58" s="1" t="s">
        <v>119</v>
      </c>
      <c r="M58" s="1" t="s">
        <v>3630</v>
      </c>
      <c r="N58" s="1">
        <v>0</v>
      </c>
    </row>
    <row r="59" spans="1:14" x14ac:dyDescent="0.35">
      <c r="A59" s="1" t="s">
        <v>40</v>
      </c>
      <c r="B59" s="1" t="s">
        <v>3581</v>
      </c>
      <c r="C59" s="1" t="s">
        <v>3685</v>
      </c>
      <c r="D59" s="1" t="s">
        <v>22</v>
      </c>
      <c r="E59" s="1"/>
      <c r="F59" s="1"/>
      <c r="G59" s="1" t="b">
        <v>0</v>
      </c>
      <c r="H59" s="1" t="b">
        <v>1</v>
      </c>
      <c r="I59" s="1" t="s">
        <v>3647</v>
      </c>
      <c r="J59" s="1" t="s">
        <v>3627</v>
      </c>
      <c r="K59" s="1" t="s">
        <v>140</v>
      </c>
      <c r="L59" s="1">
        <v>1721634</v>
      </c>
      <c r="M59" s="1" t="s">
        <v>3597</v>
      </c>
      <c r="N59" s="1">
        <v>0</v>
      </c>
    </row>
    <row r="60" spans="1:14" x14ac:dyDescent="0.35">
      <c r="A60" s="1" t="s">
        <v>40</v>
      </c>
      <c r="B60" s="1" t="s">
        <v>3581</v>
      </c>
      <c r="C60" s="1" t="s">
        <v>3685</v>
      </c>
      <c r="D60" s="1" t="s">
        <v>22</v>
      </c>
      <c r="E60" s="1"/>
      <c r="F60" s="1"/>
      <c r="G60" s="1" t="b">
        <v>0</v>
      </c>
      <c r="H60" s="1" t="b">
        <v>1</v>
      </c>
      <c r="I60" s="1" t="s">
        <v>3648</v>
      </c>
      <c r="J60" s="1" t="s">
        <v>3617</v>
      </c>
      <c r="K60" s="1" t="s">
        <v>140</v>
      </c>
      <c r="L60" s="1">
        <v>1721634</v>
      </c>
      <c r="M60" s="1" t="s">
        <v>3597</v>
      </c>
      <c r="N60" s="1">
        <v>0</v>
      </c>
    </row>
    <row r="61" spans="1:14" x14ac:dyDescent="0.35">
      <c r="A61" s="1" t="s">
        <v>40</v>
      </c>
      <c r="B61" s="1" t="s">
        <v>3581</v>
      </c>
      <c r="C61" s="1" t="s">
        <v>3685</v>
      </c>
      <c r="D61" s="1" t="s">
        <v>22</v>
      </c>
      <c r="E61" s="1"/>
      <c r="F61" s="1"/>
      <c r="G61" s="1" t="b">
        <v>0</v>
      </c>
      <c r="H61" s="1" t="b">
        <v>1</v>
      </c>
      <c r="I61" s="1" t="s">
        <v>3650</v>
      </c>
      <c r="J61" s="1" t="s">
        <v>3623</v>
      </c>
      <c r="K61" s="1" t="s">
        <v>140</v>
      </c>
      <c r="L61" s="1">
        <v>1721634</v>
      </c>
      <c r="M61" s="1" t="s">
        <v>3597</v>
      </c>
      <c r="N61" s="1">
        <v>0</v>
      </c>
    </row>
    <row r="62" spans="1:14" x14ac:dyDescent="0.35">
      <c r="A62" s="1" t="s">
        <v>40</v>
      </c>
      <c r="B62" s="1" t="s">
        <v>3581</v>
      </c>
      <c r="C62" s="1" t="s">
        <v>3685</v>
      </c>
      <c r="D62" s="1" t="s">
        <v>22</v>
      </c>
      <c r="E62" s="1"/>
      <c r="F62" s="1"/>
      <c r="G62" s="1" t="b">
        <v>0</v>
      </c>
      <c r="H62" s="1" t="b">
        <v>1</v>
      </c>
      <c r="I62" s="1" t="s">
        <v>3651</v>
      </c>
      <c r="J62" s="1" t="s">
        <v>3615</v>
      </c>
      <c r="K62" s="1" t="s">
        <v>140</v>
      </c>
      <c r="L62" s="1">
        <v>1721634</v>
      </c>
      <c r="M62" s="1" t="s">
        <v>3597</v>
      </c>
      <c r="N62" s="1">
        <v>0</v>
      </c>
    </row>
    <row r="63" spans="1:14" x14ac:dyDescent="0.35">
      <c r="A63" s="1" t="s">
        <v>40</v>
      </c>
      <c r="B63" s="1" t="s">
        <v>3581</v>
      </c>
      <c r="C63" s="1" t="s">
        <v>3685</v>
      </c>
      <c r="D63" s="1" t="s">
        <v>22</v>
      </c>
      <c r="E63" s="1"/>
      <c r="F63" s="1"/>
      <c r="G63" s="1" t="b">
        <v>0</v>
      </c>
      <c r="H63" s="1" t="b">
        <v>1</v>
      </c>
      <c r="I63" s="1" t="s">
        <v>3652</v>
      </c>
      <c r="J63" s="1" t="s">
        <v>3621</v>
      </c>
      <c r="K63" s="1" t="s">
        <v>140</v>
      </c>
      <c r="L63" s="1">
        <v>1721634</v>
      </c>
      <c r="M63" s="1" t="s">
        <v>3597</v>
      </c>
      <c r="N63" s="1">
        <v>0</v>
      </c>
    </row>
    <row r="64" spans="1:14" x14ac:dyDescent="0.35">
      <c r="A64" s="1" t="s">
        <v>40</v>
      </c>
      <c r="B64" s="1" t="s">
        <v>3581</v>
      </c>
      <c r="C64" s="1" t="s">
        <v>3685</v>
      </c>
      <c r="D64" s="1" t="s">
        <v>22</v>
      </c>
      <c r="E64" s="1"/>
      <c r="F64" s="1"/>
      <c r="G64" s="1" t="b">
        <v>0</v>
      </c>
      <c r="H64" s="1" t="b">
        <v>1</v>
      </c>
      <c r="I64" s="1" t="s">
        <v>3628</v>
      </c>
      <c r="J64" s="1" t="s">
        <v>3686</v>
      </c>
      <c r="K64" s="1" t="s">
        <v>140</v>
      </c>
      <c r="L64" s="1" t="s">
        <v>119</v>
      </c>
      <c r="M64" s="1" t="s">
        <v>3630</v>
      </c>
      <c r="N64" s="1">
        <v>0</v>
      </c>
    </row>
    <row r="65" spans="1:14" x14ac:dyDescent="0.35">
      <c r="A65" s="1" t="s">
        <v>40</v>
      </c>
      <c r="B65" s="1" t="s">
        <v>3581</v>
      </c>
      <c r="C65" s="1" t="s">
        <v>3685</v>
      </c>
      <c r="D65" s="1" t="s">
        <v>22</v>
      </c>
      <c r="E65" s="1"/>
      <c r="F65" s="1"/>
      <c r="G65" s="1" t="b">
        <v>0</v>
      </c>
      <c r="H65" s="1" t="b">
        <v>1</v>
      </c>
      <c r="I65" s="1" t="s">
        <v>3687</v>
      </c>
      <c r="J65" s="1" t="s">
        <v>3609</v>
      </c>
      <c r="K65" s="1" t="s">
        <v>140</v>
      </c>
      <c r="L65" s="1">
        <v>1721634</v>
      </c>
      <c r="M65" s="1" t="s">
        <v>3597</v>
      </c>
      <c r="N65" s="1">
        <v>0</v>
      </c>
    </row>
    <row r="66" spans="1:14" x14ac:dyDescent="0.35">
      <c r="A66" s="1" t="s">
        <v>40</v>
      </c>
      <c r="B66" s="1" t="s">
        <v>3581</v>
      </c>
      <c r="C66" s="1" t="s">
        <v>3685</v>
      </c>
      <c r="D66" s="1" t="s">
        <v>22</v>
      </c>
      <c r="E66" s="1"/>
      <c r="F66" s="1"/>
      <c r="G66" s="1" t="b">
        <v>0</v>
      </c>
      <c r="H66" s="1" t="b">
        <v>1</v>
      </c>
      <c r="I66" s="1" t="s">
        <v>3688</v>
      </c>
      <c r="J66" s="1" t="s">
        <v>3619</v>
      </c>
      <c r="K66" s="1" t="s">
        <v>140</v>
      </c>
      <c r="L66" s="1">
        <v>1721634</v>
      </c>
      <c r="M66" s="1" t="s">
        <v>3597</v>
      </c>
      <c r="N66" s="1">
        <v>0</v>
      </c>
    </row>
    <row r="67" spans="1:14" x14ac:dyDescent="0.35">
      <c r="A67" s="1" t="s">
        <v>40</v>
      </c>
      <c r="B67" s="1" t="s">
        <v>3581</v>
      </c>
      <c r="C67" s="1" t="s">
        <v>3685</v>
      </c>
      <c r="D67" s="1" t="s">
        <v>22</v>
      </c>
      <c r="E67" s="1"/>
      <c r="F67" s="1"/>
      <c r="G67" s="1" t="b">
        <v>0</v>
      </c>
      <c r="H67" s="1" t="b">
        <v>1</v>
      </c>
      <c r="I67" s="1" t="s">
        <v>3689</v>
      </c>
      <c r="J67" s="1" t="s">
        <v>3625</v>
      </c>
      <c r="K67" s="1" t="s">
        <v>140</v>
      </c>
      <c r="L67" s="1">
        <v>1721634</v>
      </c>
      <c r="M67" s="1" t="s">
        <v>3597</v>
      </c>
      <c r="N67" s="1">
        <v>0</v>
      </c>
    </row>
    <row r="68" spans="1:14" x14ac:dyDescent="0.35">
      <c r="A68" s="1" t="s">
        <v>40</v>
      </c>
      <c r="B68" s="1" t="s">
        <v>3581</v>
      </c>
      <c r="C68" s="1" t="s">
        <v>3685</v>
      </c>
      <c r="D68" s="1" t="s">
        <v>22</v>
      </c>
      <c r="E68" s="1"/>
      <c r="F68" s="1"/>
      <c r="G68" s="1" t="b">
        <v>0</v>
      </c>
      <c r="H68" s="1" t="b">
        <v>1</v>
      </c>
      <c r="I68" s="1" t="s">
        <v>3690</v>
      </c>
      <c r="J68" s="1" t="s">
        <v>3691</v>
      </c>
      <c r="K68" s="1" t="s">
        <v>140</v>
      </c>
      <c r="L68" s="1">
        <v>1721634</v>
      </c>
      <c r="M68" s="1" t="s">
        <v>3597</v>
      </c>
      <c r="N68" s="1">
        <v>0</v>
      </c>
    </row>
    <row r="69" spans="1:14" x14ac:dyDescent="0.35">
      <c r="A69" s="1" t="s">
        <v>40</v>
      </c>
      <c r="B69" s="1" t="s">
        <v>3581</v>
      </c>
      <c r="C69" s="1" t="s">
        <v>3685</v>
      </c>
      <c r="D69" s="1" t="s">
        <v>22</v>
      </c>
      <c r="E69" s="1"/>
      <c r="F69" s="1"/>
      <c r="G69" s="1" t="b">
        <v>0</v>
      </c>
      <c r="H69" s="1" t="b">
        <v>1</v>
      </c>
      <c r="I69" s="1" t="s">
        <v>3649</v>
      </c>
      <c r="J69" s="1" t="s">
        <v>3629</v>
      </c>
      <c r="K69" s="1" t="s">
        <v>140</v>
      </c>
      <c r="L69" s="1" t="s">
        <v>119</v>
      </c>
      <c r="M69" s="1" t="s">
        <v>3630</v>
      </c>
      <c r="N69" s="1">
        <v>0</v>
      </c>
    </row>
    <row r="70" spans="1:14" x14ac:dyDescent="0.35">
      <c r="A70" s="1" t="s">
        <v>40</v>
      </c>
      <c r="B70" s="1" t="s">
        <v>3581</v>
      </c>
      <c r="C70" s="1" t="s">
        <v>3685</v>
      </c>
      <c r="D70" s="1" t="s">
        <v>22</v>
      </c>
      <c r="E70" s="1"/>
      <c r="F70" s="1"/>
      <c r="G70" s="1" t="b">
        <v>0</v>
      </c>
      <c r="H70" s="1" t="b">
        <v>1</v>
      </c>
      <c r="I70" s="1" t="s">
        <v>3692</v>
      </c>
      <c r="J70" s="1" t="s">
        <v>3693</v>
      </c>
      <c r="K70" s="1" t="s">
        <v>140</v>
      </c>
      <c r="L70" s="1">
        <v>1721634</v>
      </c>
      <c r="M70" s="1" t="s">
        <v>3597</v>
      </c>
      <c r="N70" s="1">
        <v>0</v>
      </c>
    </row>
    <row r="71" spans="1:14" x14ac:dyDescent="0.35">
      <c r="A71" s="1" t="s">
        <v>40</v>
      </c>
      <c r="B71" s="1" t="s">
        <v>1332</v>
      </c>
      <c r="C71" s="1" t="s">
        <v>3694</v>
      </c>
      <c r="D71" s="1" t="s">
        <v>22</v>
      </c>
      <c r="E71" s="1"/>
      <c r="F71" s="1"/>
      <c r="G71" s="1" t="b">
        <v>0</v>
      </c>
      <c r="H71" s="1" t="b">
        <v>1</v>
      </c>
      <c r="I71" s="1" t="s">
        <v>3695</v>
      </c>
      <c r="J71" s="1" t="s">
        <v>3696</v>
      </c>
      <c r="K71" s="1" t="s">
        <v>140</v>
      </c>
      <c r="L71" s="1">
        <v>1721634</v>
      </c>
      <c r="M71" s="1" t="s">
        <v>3597</v>
      </c>
      <c r="N71" s="1">
        <v>1</v>
      </c>
    </row>
    <row r="72" spans="1:14" x14ac:dyDescent="0.35">
      <c r="A72" s="1" t="s">
        <v>40</v>
      </c>
      <c r="B72" s="1" t="s">
        <v>1332</v>
      </c>
      <c r="C72" s="1" t="s">
        <v>3694</v>
      </c>
      <c r="D72" s="1" t="s">
        <v>22</v>
      </c>
      <c r="E72" s="1"/>
      <c r="F72" s="1"/>
      <c r="G72" s="1" t="b">
        <v>0</v>
      </c>
      <c r="H72" s="1" t="b">
        <v>1</v>
      </c>
      <c r="I72" s="1" t="s">
        <v>3681</v>
      </c>
      <c r="J72" s="1" t="s">
        <v>3637</v>
      </c>
      <c r="K72" s="1" t="s">
        <v>140</v>
      </c>
      <c r="L72" s="1" t="s">
        <v>119</v>
      </c>
      <c r="M72" s="1" t="s">
        <v>3630</v>
      </c>
      <c r="N72" s="1">
        <v>0</v>
      </c>
    </row>
  </sheetData>
  <conditionalFormatting sqref="E2:E100">
    <cfRule type="containsText" dxfId="85" priority="2" operator="containsText" text="">
      <formula>NOT(ISERROR(SEARCH("",E2)))</formula>
    </cfRule>
  </conditionalFormatting>
  <conditionalFormatting sqref="G1:G1048576">
    <cfRule type="containsText" dxfId="84" priority="1" operator="containsText" text="TRUE">
      <formula>NOT(ISERROR(SEARCH("TRUE",G1)))</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56"/>
  <sheetViews>
    <sheetView workbookViewId="0"/>
  </sheetViews>
  <sheetFormatPr baseColWidth="10" defaultColWidth="8.90625" defaultRowHeight="14.5" x14ac:dyDescent="0.35"/>
  <cols>
    <col min="1" max="1" width="17.54296875" customWidth="1"/>
    <col min="2" max="2" width="28" customWidth="1"/>
    <col min="3" max="3" width="36.90625" customWidth="1"/>
    <col min="4" max="4" width="17.81640625" customWidth="1"/>
    <col min="5" max="5" width="15.1796875" customWidth="1"/>
    <col min="6" max="6" width="26.90625" customWidth="1"/>
    <col min="7" max="7" width="25.81640625" customWidth="1"/>
    <col min="8" max="8" width="34.08984375" customWidth="1"/>
    <col min="9" max="9" width="11.08984375" customWidth="1"/>
    <col min="10" max="10" width="51.36328125" customWidth="1"/>
    <col min="11" max="11" width="80" style="7" customWidth="1"/>
    <col min="12" max="12" width="16.54296875" customWidth="1"/>
    <col min="13" max="13" width="16.6328125" customWidth="1"/>
    <col min="14" max="14" width="103.36328125" customWidth="1"/>
    <col min="15" max="15" width="13.6328125" customWidth="1"/>
  </cols>
  <sheetData>
    <row r="1" spans="1:15" x14ac:dyDescent="0.35">
      <c r="A1" s="1" t="s">
        <v>0</v>
      </c>
      <c r="B1" s="1" t="s">
        <v>1</v>
      </c>
      <c r="C1" s="1" t="s">
        <v>3062</v>
      </c>
      <c r="D1" s="1" t="s">
        <v>4</v>
      </c>
      <c r="E1" s="1" t="s">
        <v>5</v>
      </c>
      <c r="F1" s="1" t="s">
        <v>3063</v>
      </c>
      <c r="G1" s="1" t="s">
        <v>3064</v>
      </c>
      <c r="H1" s="1" t="s">
        <v>3065</v>
      </c>
      <c r="I1" s="1" t="s">
        <v>3</v>
      </c>
      <c r="J1" s="1" t="s">
        <v>3066</v>
      </c>
      <c r="K1" s="4" t="s">
        <v>3067</v>
      </c>
      <c r="L1" s="1" t="s">
        <v>3068</v>
      </c>
      <c r="M1" s="1" t="s">
        <v>3069</v>
      </c>
      <c r="N1" s="1" t="s">
        <v>3070</v>
      </c>
      <c r="O1" s="1" t="s">
        <v>18</v>
      </c>
    </row>
    <row r="2" spans="1:15" x14ac:dyDescent="0.35">
      <c r="A2" s="1" t="s">
        <v>153</v>
      </c>
      <c r="B2" s="1" t="s">
        <v>624</v>
      </c>
      <c r="C2" s="1" t="s">
        <v>3071</v>
      </c>
      <c r="D2" s="1"/>
      <c r="E2" s="1"/>
      <c r="F2" s="1" t="s">
        <v>3072</v>
      </c>
      <c r="G2" s="1" t="s">
        <v>2819</v>
      </c>
      <c r="H2" s="1" t="s">
        <v>3073</v>
      </c>
      <c r="I2" s="1" t="s">
        <v>22</v>
      </c>
      <c r="J2" s="1" t="s">
        <v>3074</v>
      </c>
      <c r="K2" s="4" t="s">
        <v>3075</v>
      </c>
      <c r="L2" s="1" t="s">
        <v>3076</v>
      </c>
      <c r="M2" s="1" t="s">
        <v>3077</v>
      </c>
      <c r="N2" s="1" t="s">
        <v>3078</v>
      </c>
      <c r="O2" s="1">
        <v>1</v>
      </c>
    </row>
    <row r="3" spans="1:15" x14ac:dyDescent="0.35">
      <c r="A3" s="1" t="s">
        <v>153</v>
      </c>
      <c r="B3" s="1" t="s">
        <v>624</v>
      </c>
      <c r="C3" s="1" t="s">
        <v>3071</v>
      </c>
      <c r="D3" s="1"/>
      <c r="E3" s="1"/>
      <c r="F3" s="1" t="s">
        <v>3072</v>
      </c>
      <c r="G3" s="1" t="s">
        <v>2819</v>
      </c>
      <c r="H3" s="1" t="s">
        <v>3073</v>
      </c>
      <c r="I3" s="1" t="s">
        <v>22</v>
      </c>
      <c r="J3" s="1" t="s">
        <v>3079</v>
      </c>
      <c r="K3" s="4" t="s">
        <v>3080</v>
      </c>
      <c r="L3" s="1" t="s">
        <v>3076</v>
      </c>
      <c r="M3" s="1" t="s">
        <v>3081</v>
      </c>
      <c r="N3" s="1"/>
      <c r="O3" s="1">
        <v>0</v>
      </c>
    </row>
    <row r="4" spans="1:15" x14ac:dyDescent="0.35">
      <c r="A4" s="1" t="s">
        <v>153</v>
      </c>
      <c r="B4" s="1" t="s">
        <v>624</v>
      </c>
      <c r="C4" s="1" t="s">
        <v>3071</v>
      </c>
      <c r="D4" s="1"/>
      <c r="E4" s="1"/>
      <c r="F4" s="1" t="s">
        <v>3072</v>
      </c>
      <c r="G4" s="1" t="s">
        <v>2819</v>
      </c>
      <c r="H4" s="1" t="s">
        <v>3073</v>
      </c>
      <c r="I4" s="1" t="s">
        <v>22</v>
      </c>
      <c r="J4" s="1" t="s">
        <v>3082</v>
      </c>
      <c r="K4" s="4" t="s">
        <v>3083</v>
      </c>
      <c r="L4" s="1" t="s">
        <v>3076</v>
      </c>
      <c r="M4" s="1" t="s">
        <v>3077</v>
      </c>
      <c r="N4" s="1" t="s">
        <v>3084</v>
      </c>
      <c r="O4" s="1">
        <v>0</v>
      </c>
    </row>
    <row r="5" spans="1:15" x14ac:dyDescent="0.35">
      <c r="A5" s="1" t="s">
        <v>153</v>
      </c>
      <c r="B5" s="1" t="s">
        <v>624</v>
      </c>
      <c r="C5" s="1" t="s">
        <v>3071</v>
      </c>
      <c r="D5" s="1"/>
      <c r="E5" s="1"/>
      <c r="F5" s="1" t="s">
        <v>3072</v>
      </c>
      <c r="G5" s="1" t="s">
        <v>2819</v>
      </c>
      <c r="H5" s="1" t="s">
        <v>3073</v>
      </c>
      <c r="I5" s="1" t="s">
        <v>22</v>
      </c>
      <c r="J5" s="1" t="s">
        <v>3085</v>
      </c>
      <c r="K5" s="4" t="s">
        <v>3086</v>
      </c>
      <c r="L5" s="1" t="s">
        <v>3087</v>
      </c>
      <c r="M5" s="1" t="s">
        <v>3081</v>
      </c>
      <c r="N5" s="1"/>
      <c r="O5" s="1">
        <v>0</v>
      </c>
    </row>
    <row r="6" spans="1:15" x14ac:dyDescent="0.35">
      <c r="A6" s="1" t="s">
        <v>153</v>
      </c>
      <c r="B6" s="1" t="s">
        <v>3088</v>
      </c>
      <c r="C6" s="1" t="s">
        <v>3089</v>
      </c>
      <c r="D6" s="1"/>
      <c r="E6" s="1"/>
      <c r="F6" s="1" t="s">
        <v>3072</v>
      </c>
      <c r="G6" s="1" t="s">
        <v>2819</v>
      </c>
      <c r="H6" s="1" t="s">
        <v>3090</v>
      </c>
      <c r="I6" s="1" t="s">
        <v>3091</v>
      </c>
      <c r="J6" s="1"/>
      <c r="K6" s="4"/>
      <c r="L6" s="1"/>
      <c r="M6" s="1"/>
      <c r="N6" s="1"/>
      <c r="O6" s="1">
        <v>1</v>
      </c>
    </row>
    <row r="7" spans="1:15" x14ac:dyDescent="0.35">
      <c r="A7" s="1" t="s">
        <v>68</v>
      </c>
      <c r="B7" s="1" t="s">
        <v>76</v>
      </c>
      <c r="C7" s="1" t="s">
        <v>3092</v>
      </c>
      <c r="D7" s="1"/>
      <c r="E7" s="1"/>
      <c r="F7" s="1" t="s">
        <v>3072</v>
      </c>
      <c r="G7" s="1" t="s">
        <v>2819</v>
      </c>
      <c r="H7" s="1" t="s">
        <v>3093</v>
      </c>
      <c r="I7" s="1" t="s">
        <v>22</v>
      </c>
      <c r="J7" s="1" t="s">
        <v>3094</v>
      </c>
      <c r="K7" s="4" t="s">
        <v>3095</v>
      </c>
      <c r="L7" s="1" t="s">
        <v>3087</v>
      </c>
      <c r="M7" s="1" t="s">
        <v>3077</v>
      </c>
      <c r="N7" s="1" t="s">
        <v>3096</v>
      </c>
      <c r="O7" s="1">
        <v>1</v>
      </c>
    </row>
    <row r="8" spans="1:15" x14ac:dyDescent="0.35">
      <c r="A8" s="1" t="s">
        <v>68</v>
      </c>
      <c r="B8" s="1" t="s">
        <v>76</v>
      </c>
      <c r="C8" s="1" t="s">
        <v>3092</v>
      </c>
      <c r="D8" s="1"/>
      <c r="E8" s="1"/>
      <c r="F8" s="1" t="s">
        <v>3072</v>
      </c>
      <c r="G8" s="1" t="s">
        <v>2819</v>
      </c>
      <c r="H8" s="1" t="s">
        <v>3093</v>
      </c>
      <c r="I8" s="1" t="s">
        <v>22</v>
      </c>
      <c r="J8" s="1" t="s">
        <v>3097</v>
      </c>
      <c r="K8" s="4" t="s">
        <v>3095</v>
      </c>
      <c r="L8" s="1" t="s">
        <v>3087</v>
      </c>
      <c r="M8" s="1" t="s">
        <v>3098</v>
      </c>
      <c r="N8" s="1" t="s">
        <v>3096</v>
      </c>
      <c r="O8" s="1">
        <v>0</v>
      </c>
    </row>
    <row r="9" spans="1:15" x14ac:dyDescent="0.35">
      <c r="A9" s="1" t="s">
        <v>68</v>
      </c>
      <c r="B9" s="1" t="s">
        <v>76</v>
      </c>
      <c r="C9" s="1" t="s">
        <v>3092</v>
      </c>
      <c r="D9" s="1"/>
      <c r="E9" s="1"/>
      <c r="F9" s="1" t="s">
        <v>3072</v>
      </c>
      <c r="G9" s="1" t="s">
        <v>2819</v>
      </c>
      <c r="H9" s="1" t="s">
        <v>3093</v>
      </c>
      <c r="I9" s="1" t="s">
        <v>22</v>
      </c>
      <c r="J9" s="1" t="s">
        <v>3099</v>
      </c>
      <c r="K9" s="4" t="s">
        <v>3100</v>
      </c>
      <c r="L9" s="1" t="s">
        <v>3076</v>
      </c>
      <c r="M9" s="1" t="s">
        <v>3081</v>
      </c>
      <c r="N9" s="1"/>
      <c r="O9" s="1">
        <v>0</v>
      </c>
    </row>
    <row r="10" spans="1:15" x14ac:dyDescent="0.35">
      <c r="A10" s="1" t="s">
        <v>68</v>
      </c>
      <c r="B10" s="1" t="s">
        <v>76</v>
      </c>
      <c r="C10" s="1" t="s">
        <v>3092</v>
      </c>
      <c r="D10" s="1"/>
      <c r="E10" s="1"/>
      <c r="F10" s="1" t="s">
        <v>3072</v>
      </c>
      <c r="G10" s="1" t="s">
        <v>2819</v>
      </c>
      <c r="H10" s="1" t="s">
        <v>3093</v>
      </c>
      <c r="I10" s="1" t="s">
        <v>22</v>
      </c>
      <c r="J10" s="1" t="s">
        <v>3101</v>
      </c>
      <c r="K10" s="4" t="s">
        <v>3102</v>
      </c>
      <c r="L10" s="1" t="s">
        <v>3076</v>
      </c>
      <c r="M10" s="1" t="s">
        <v>3081</v>
      </c>
      <c r="N10" s="1" t="s">
        <v>3103</v>
      </c>
      <c r="O10" s="1">
        <v>0</v>
      </c>
    </row>
    <row r="11" spans="1:15" x14ac:dyDescent="0.35">
      <c r="A11" s="1" t="s">
        <v>68</v>
      </c>
      <c r="B11" s="1" t="s">
        <v>76</v>
      </c>
      <c r="C11" s="1" t="s">
        <v>3104</v>
      </c>
      <c r="D11" s="1"/>
      <c r="E11" s="1"/>
      <c r="F11" s="1" t="s">
        <v>3072</v>
      </c>
      <c r="G11" s="1" t="s">
        <v>2819</v>
      </c>
      <c r="H11" s="1" t="s">
        <v>3105</v>
      </c>
      <c r="I11" s="1" t="s">
        <v>22</v>
      </c>
      <c r="J11" s="1" t="s">
        <v>3106</v>
      </c>
      <c r="K11" s="4" t="s">
        <v>3107</v>
      </c>
      <c r="L11" s="1" t="s">
        <v>3087</v>
      </c>
      <c r="M11" s="1" t="s">
        <v>3081</v>
      </c>
      <c r="N11" s="1"/>
      <c r="O11" s="1">
        <v>1</v>
      </c>
    </row>
    <row r="12" spans="1:15" x14ac:dyDescent="0.35">
      <c r="A12" s="1" t="s">
        <v>68</v>
      </c>
      <c r="B12" s="1" t="s">
        <v>76</v>
      </c>
      <c r="C12" s="1" t="s">
        <v>3104</v>
      </c>
      <c r="D12" s="1"/>
      <c r="E12" s="1"/>
      <c r="F12" s="1" t="s">
        <v>3072</v>
      </c>
      <c r="G12" s="1" t="s">
        <v>2819</v>
      </c>
      <c r="H12" s="1" t="s">
        <v>3105</v>
      </c>
      <c r="I12" s="1" t="s">
        <v>22</v>
      </c>
      <c r="J12" s="1" t="s">
        <v>3108</v>
      </c>
      <c r="K12" s="4" t="s">
        <v>3109</v>
      </c>
      <c r="L12" s="1" t="s">
        <v>3076</v>
      </c>
      <c r="M12" s="1" t="s">
        <v>3081</v>
      </c>
      <c r="N12" s="1"/>
      <c r="O12" s="1">
        <v>0</v>
      </c>
    </row>
    <row r="13" spans="1:15" x14ac:dyDescent="0.35">
      <c r="A13" s="1" t="s">
        <v>68</v>
      </c>
      <c r="B13" s="1" t="s">
        <v>76</v>
      </c>
      <c r="C13" s="1" t="s">
        <v>3104</v>
      </c>
      <c r="D13" s="1"/>
      <c r="E13" s="1"/>
      <c r="F13" s="1" t="s">
        <v>3072</v>
      </c>
      <c r="G13" s="1" t="s">
        <v>2819</v>
      </c>
      <c r="H13" s="1" t="s">
        <v>3105</v>
      </c>
      <c r="I13" s="1" t="s">
        <v>22</v>
      </c>
      <c r="J13" s="1" t="s">
        <v>3110</v>
      </c>
      <c r="K13" s="4" t="s">
        <v>3111</v>
      </c>
      <c r="L13" s="1" t="s">
        <v>3076</v>
      </c>
      <c r="M13" s="1" t="s">
        <v>3077</v>
      </c>
      <c r="N13" s="1" t="s">
        <v>3112</v>
      </c>
      <c r="O13" s="1">
        <v>0</v>
      </c>
    </row>
    <row r="14" spans="1:15" x14ac:dyDescent="0.35">
      <c r="A14" s="1" t="s">
        <v>68</v>
      </c>
      <c r="B14" s="1" t="s">
        <v>76</v>
      </c>
      <c r="C14" s="1" t="s">
        <v>3104</v>
      </c>
      <c r="D14" s="1"/>
      <c r="E14" s="1"/>
      <c r="F14" s="1" t="s">
        <v>3072</v>
      </c>
      <c r="G14" s="1" t="s">
        <v>2819</v>
      </c>
      <c r="H14" s="1" t="s">
        <v>3105</v>
      </c>
      <c r="I14" s="1" t="s">
        <v>22</v>
      </c>
      <c r="J14" s="1" t="s">
        <v>3113</v>
      </c>
      <c r="K14" s="4" t="s">
        <v>3114</v>
      </c>
      <c r="L14" s="1" t="s">
        <v>3076</v>
      </c>
      <c r="M14" s="1" t="s">
        <v>3077</v>
      </c>
      <c r="N14" s="1" t="s">
        <v>3115</v>
      </c>
      <c r="O14" s="1">
        <v>0</v>
      </c>
    </row>
    <row r="15" spans="1:15" x14ac:dyDescent="0.35">
      <c r="A15" s="1" t="s">
        <v>68</v>
      </c>
      <c r="B15" s="1" t="s">
        <v>76</v>
      </c>
      <c r="C15" s="1" t="s">
        <v>3116</v>
      </c>
      <c r="D15" s="1"/>
      <c r="E15" s="1"/>
      <c r="F15" s="1" t="s">
        <v>3072</v>
      </c>
      <c r="G15" s="1" t="s">
        <v>2819</v>
      </c>
      <c r="H15" s="1" t="s">
        <v>3117</v>
      </c>
      <c r="I15" s="1" t="s">
        <v>22</v>
      </c>
      <c r="J15" s="1" t="s">
        <v>3094</v>
      </c>
      <c r="K15" s="4" t="s">
        <v>3118</v>
      </c>
      <c r="L15" s="1" t="s">
        <v>3087</v>
      </c>
      <c r="M15" s="1" t="s">
        <v>3077</v>
      </c>
      <c r="N15" s="1" t="s">
        <v>3096</v>
      </c>
      <c r="O15" s="1">
        <v>1</v>
      </c>
    </row>
    <row r="16" spans="1:15" x14ac:dyDescent="0.35">
      <c r="A16" s="1" t="s">
        <v>68</v>
      </c>
      <c r="B16" s="1" t="s">
        <v>76</v>
      </c>
      <c r="C16" s="1" t="s">
        <v>3116</v>
      </c>
      <c r="D16" s="1"/>
      <c r="E16" s="1"/>
      <c r="F16" s="1" t="s">
        <v>3072</v>
      </c>
      <c r="G16" s="1" t="s">
        <v>2819</v>
      </c>
      <c r="H16" s="1" t="s">
        <v>3117</v>
      </c>
      <c r="I16" s="1" t="s">
        <v>22</v>
      </c>
      <c r="J16" s="1" t="s">
        <v>3097</v>
      </c>
      <c r="K16" s="4" t="s">
        <v>3118</v>
      </c>
      <c r="L16" s="1" t="s">
        <v>3087</v>
      </c>
      <c r="M16" s="1" t="s">
        <v>3098</v>
      </c>
      <c r="N16" s="1" t="s">
        <v>3096</v>
      </c>
      <c r="O16" s="1">
        <v>0</v>
      </c>
    </row>
    <row r="17" spans="1:15" x14ac:dyDescent="0.35">
      <c r="A17" s="1" t="s">
        <v>68</v>
      </c>
      <c r="B17" s="1" t="s">
        <v>76</v>
      </c>
      <c r="C17" s="1" t="s">
        <v>3116</v>
      </c>
      <c r="D17" s="1"/>
      <c r="E17" s="1"/>
      <c r="F17" s="1" t="s">
        <v>3072</v>
      </c>
      <c r="G17" s="1" t="s">
        <v>2819</v>
      </c>
      <c r="H17" s="1" t="s">
        <v>3117</v>
      </c>
      <c r="I17" s="1" t="s">
        <v>22</v>
      </c>
      <c r="J17" s="1" t="s">
        <v>3119</v>
      </c>
      <c r="K17" s="4" t="s">
        <v>3111</v>
      </c>
      <c r="L17" s="1" t="s">
        <v>3120</v>
      </c>
      <c r="M17" s="1" t="s">
        <v>3081</v>
      </c>
      <c r="N17" s="1" t="s">
        <v>3121</v>
      </c>
      <c r="O17" s="1">
        <v>0</v>
      </c>
    </row>
    <row r="18" spans="1:15" x14ac:dyDescent="0.35">
      <c r="A18" s="1" t="s">
        <v>68</v>
      </c>
      <c r="B18" s="1" t="s">
        <v>76</v>
      </c>
      <c r="C18" s="1" t="s">
        <v>3116</v>
      </c>
      <c r="D18" s="1"/>
      <c r="E18" s="1"/>
      <c r="F18" s="1" t="s">
        <v>3072</v>
      </c>
      <c r="G18" s="1" t="s">
        <v>2819</v>
      </c>
      <c r="H18" s="1" t="s">
        <v>3117</v>
      </c>
      <c r="I18" s="1" t="s">
        <v>22</v>
      </c>
      <c r="J18" s="1" t="s">
        <v>3122</v>
      </c>
      <c r="K18" s="4" t="s">
        <v>3118</v>
      </c>
      <c r="L18" s="1" t="s">
        <v>3120</v>
      </c>
      <c r="M18" s="1" t="s">
        <v>3123</v>
      </c>
      <c r="N18" s="1" t="s">
        <v>3124</v>
      </c>
      <c r="O18" s="1">
        <v>0</v>
      </c>
    </row>
    <row r="19" spans="1:15" x14ac:dyDescent="0.35">
      <c r="A19" s="1" t="s">
        <v>68</v>
      </c>
      <c r="B19" s="1" t="s">
        <v>76</v>
      </c>
      <c r="C19" s="1" t="s">
        <v>3116</v>
      </c>
      <c r="D19" s="1"/>
      <c r="E19" s="1"/>
      <c r="F19" s="1" t="s">
        <v>3072</v>
      </c>
      <c r="G19" s="1" t="s">
        <v>2819</v>
      </c>
      <c r="H19" s="1" t="s">
        <v>3117</v>
      </c>
      <c r="I19" s="1" t="s">
        <v>22</v>
      </c>
      <c r="J19" s="1" t="s">
        <v>3125</v>
      </c>
      <c r="K19" s="4" t="s">
        <v>3118</v>
      </c>
      <c r="L19" s="1" t="s">
        <v>3087</v>
      </c>
      <c r="M19" s="1" t="s">
        <v>3126</v>
      </c>
      <c r="N19" s="1"/>
      <c r="O19" s="1">
        <v>0</v>
      </c>
    </row>
    <row r="20" spans="1:15" x14ac:dyDescent="0.35">
      <c r="A20" s="1" t="s">
        <v>68</v>
      </c>
      <c r="B20" s="1" t="s">
        <v>76</v>
      </c>
      <c r="C20" s="1" t="s">
        <v>3116</v>
      </c>
      <c r="D20" s="1"/>
      <c r="E20" s="1"/>
      <c r="F20" s="1" t="s">
        <v>3072</v>
      </c>
      <c r="G20" s="1" t="s">
        <v>2819</v>
      </c>
      <c r="H20" s="1" t="s">
        <v>3117</v>
      </c>
      <c r="I20" s="1" t="s">
        <v>22</v>
      </c>
      <c r="J20" s="1" t="s">
        <v>3127</v>
      </c>
      <c r="K20" s="4" t="s">
        <v>3118</v>
      </c>
      <c r="L20" s="1" t="s">
        <v>3087</v>
      </c>
      <c r="M20" s="1" t="s">
        <v>3126</v>
      </c>
      <c r="N20" s="1" t="s">
        <v>3128</v>
      </c>
      <c r="O20" s="1">
        <v>0</v>
      </c>
    </row>
    <row r="21" spans="1:15" x14ac:dyDescent="0.35">
      <c r="A21" s="1" t="s">
        <v>19</v>
      </c>
      <c r="B21" s="1" t="s">
        <v>980</v>
      </c>
      <c r="C21" s="1" t="s">
        <v>3129</v>
      </c>
      <c r="D21" s="1"/>
      <c r="E21" s="1"/>
      <c r="F21" s="1" t="s">
        <v>3072</v>
      </c>
      <c r="G21" s="1" t="s">
        <v>2819</v>
      </c>
      <c r="H21" s="1" t="s">
        <v>3130</v>
      </c>
      <c r="I21" s="1" t="s">
        <v>22</v>
      </c>
      <c r="J21" s="1" t="s">
        <v>3094</v>
      </c>
      <c r="K21" s="4" t="s">
        <v>3131</v>
      </c>
      <c r="L21" s="1" t="s">
        <v>3087</v>
      </c>
      <c r="M21" s="1" t="s">
        <v>3077</v>
      </c>
      <c r="N21" s="1" t="s">
        <v>3096</v>
      </c>
      <c r="O21" s="1">
        <v>1</v>
      </c>
    </row>
    <row r="22" spans="1:15" x14ac:dyDescent="0.35">
      <c r="A22" s="1" t="s">
        <v>19</v>
      </c>
      <c r="B22" s="1" t="s">
        <v>980</v>
      </c>
      <c r="C22" s="1" t="s">
        <v>3129</v>
      </c>
      <c r="D22" s="1"/>
      <c r="E22" s="1"/>
      <c r="F22" s="1" t="s">
        <v>3072</v>
      </c>
      <c r="G22" s="1" t="s">
        <v>2819</v>
      </c>
      <c r="H22" s="1" t="s">
        <v>3130</v>
      </c>
      <c r="I22" s="1" t="s">
        <v>22</v>
      </c>
      <c r="J22" s="1" t="s">
        <v>3097</v>
      </c>
      <c r="K22" s="4" t="s">
        <v>3131</v>
      </c>
      <c r="L22" s="1" t="s">
        <v>3087</v>
      </c>
      <c r="M22" s="1" t="s">
        <v>3098</v>
      </c>
      <c r="N22" s="1" t="s">
        <v>3096</v>
      </c>
      <c r="O22" s="1">
        <v>0</v>
      </c>
    </row>
    <row r="23" spans="1:15" x14ac:dyDescent="0.35">
      <c r="A23" s="1" t="s">
        <v>19</v>
      </c>
      <c r="B23" s="1" t="s">
        <v>980</v>
      </c>
      <c r="C23" s="1" t="s">
        <v>3129</v>
      </c>
      <c r="D23" s="1"/>
      <c r="E23" s="1"/>
      <c r="F23" s="1" t="s">
        <v>3072</v>
      </c>
      <c r="G23" s="1" t="s">
        <v>2819</v>
      </c>
      <c r="H23" s="1" t="s">
        <v>3130</v>
      </c>
      <c r="I23" s="1" t="s">
        <v>22</v>
      </c>
      <c r="J23" s="1" t="s">
        <v>3132</v>
      </c>
      <c r="K23" s="4" t="s">
        <v>3131</v>
      </c>
      <c r="L23" s="1" t="s">
        <v>3076</v>
      </c>
      <c r="M23" s="1" t="s">
        <v>3126</v>
      </c>
      <c r="N23" s="1" t="s">
        <v>3133</v>
      </c>
      <c r="O23" s="1">
        <v>0</v>
      </c>
    </row>
    <row r="24" spans="1:15" x14ac:dyDescent="0.35">
      <c r="A24" s="1" t="s">
        <v>19</v>
      </c>
      <c r="B24" s="1" t="s">
        <v>980</v>
      </c>
      <c r="C24" s="1" t="s">
        <v>3129</v>
      </c>
      <c r="D24" s="1"/>
      <c r="E24" s="1"/>
      <c r="F24" s="1" t="s">
        <v>3072</v>
      </c>
      <c r="G24" s="1" t="s">
        <v>2819</v>
      </c>
      <c r="H24" s="1" t="s">
        <v>3130</v>
      </c>
      <c r="I24" s="1" t="s">
        <v>22</v>
      </c>
      <c r="J24" s="1" t="s">
        <v>3134</v>
      </c>
      <c r="K24" s="4" t="s">
        <v>3131</v>
      </c>
      <c r="L24" s="1" t="s">
        <v>3087</v>
      </c>
      <c r="M24" s="1" t="s">
        <v>3081</v>
      </c>
      <c r="N24" s="1"/>
      <c r="O24" s="1">
        <v>0</v>
      </c>
    </row>
    <row r="25" spans="1:15" x14ac:dyDescent="0.35">
      <c r="A25" s="1" t="s">
        <v>19</v>
      </c>
      <c r="B25" s="1" t="s">
        <v>2826</v>
      </c>
      <c r="C25" s="1" t="s">
        <v>3135</v>
      </c>
      <c r="D25" s="1"/>
      <c r="E25" s="1"/>
      <c r="F25" s="1" t="s">
        <v>3072</v>
      </c>
      <c r="G25" s="1" t="s">
        <v>2819</v>
      </c>
      <c r="H25" s="1" t="s">
        <v>3136</v>
      </c>
      <c r="I25" s="1" t="s">
        <v>22</v>
      </c>
      <c r="J25" s="1" t="s">
        <v>3137</v>
      </c>
      <c r="K25" s="4" t="s">
        <v>3095</v>
      </c>
      <c r="L25" s="1" t="s">
        <v>3087</v>
      </c>
      <c r="M25" s="1" t="s">
        <v>3081</v>
      </c>
      <c r="N25" s="1"/>
      <c r="O25" s="1">
        <v>1</v>
      </c>
    </row>
    <row r="26" spans="1:15" x14ac:dyDescent="0.35">
      <c r="A26" s="1" t="s">
        <v>19</v>
      </c>
      <c r="B26" s="1" t="s">
        <v>2826</v>
      </c>
      <c r="C26" s="1" t="s">
        <v>3135</v>
      </c>
      <c r="D26" s="1"/>
      <c r="E26" s="1"/>
      <c r="F26" s="1" t="s">
        <v>3072</v>
      </c>
      <c r="G26" s="1" t="s">
        <v>2819</v>
      </c>
      <c r="H26" s="1" t="s">
        <v>3136</v>
      </c>
      <c r="I26" s="1" t="s">
        <v>22</v>
      </c>
      <c r="J26" s="1" t="s">
        <v>3138</v>
      </c>
      <c r="K26" s="4" t="s">
        <v>3139</v>
      </c>
      <c r="L26" s="1" t="s">
        <v>3076</v>
      </c>
      <c r="M26" s="1" t="s">
        <v>3081</v>
      </c>
      <c r="N26" s="1"/>
      <c r="O26" s="1">
        <v>0</v>
      </c>
    </row>
    <row r="27" spans="1:15" x14ac:dyDescent="0.35">
      <c r="A27" s="1" t="s">
        <v>19</v>
      </c>
      <c r="B27" s="1" t="s">
        <v>2826</v>
      </c>
      <c r="C27" s="1" t="s">
        <v>3135</v>
      </c>
      <c r="D27" s="1"/>
      <c r="E27" s="1"/>
      <c r="F27" s="1" t="s">
        <v>3072</v>
      </c>
      <c r="G27" s="1" t="s">
        <v>2819</v>
      </c>
      <c r="H27" s="1" t="s">
        <v>3136</v>
      </c>
      <c r="I27" s="1" t="s">
        <v>22</v>
      </c>
      <c r="J27" s="1" t="s">
        <v>3140</v>
      </c>
      <c r="K27" s="4" t="s">
        <v>3141</v>
      </c>
      <c r="L27" s="1" t="s">
        <v>3076</v>
      </c>
      <c r="M27" s="1" t="s">
        <v>3081</v>
      </c>
      <c r="N27" s="1"/>
      <c r="O27" s="1">
        <v>0</v>
      </c>
    </row>
    <row r="28" spans="1:15" x14ac:dyDescent="0.35">
      <c r="A28" s="1" t="s">
        <v>19</v>
      </c>
      <c r="B28" s="1" t="s">
        <v>2826</v>
      </c>
      <c r="C28" s="1" t="s">
        <v>3135</v>
      </c>
      <c r="D28" s="1"/>
      <c r="E28" s="1"/>
      <c r="F28" s="1" t="s">
        <v>3072</v>
      </c>
      <c r="G28" s="1" t="s">
        <v>2819</v>
      </c>
      <c r="H28" s="1" t="s">
        <v>3136</v>
      </c>
      <c r="I28" s="1" t="s">
        <v>22</v>
      </c>
      <c r="J28" s="1" t="s">
        <v>3142</v>
      </c>
      <c r="K28" s="4" t="s">
        <v>3143</v>
      </c>
      <c r="L28" s="1" t="s">
        <v>3087</v>
      </c>
      <c r="M28" s="1" t="s">
        <v>3081</v>
      </c>
      <c r="N28" s="1"/>
      <c r="O28" s="1">
        <v>0</v>
      </c>
    </row>
    <row r="29" spans="1:15" x14ac:dyDescent="0.35">
      <c r="A29" s="1" t="s">
        <v>19</v>
      </c>
      <c r="B29" s="1" t="s">
        <v>2826</v>
      </c>
      <c r="C29" s="1" t="s">
        <v>3135</v>
      </c>
      <c r="D29" s="1"/>
      <c r="E29" s="1"/>
      <c r="F29" s="1" t="s">
        <v>3072</v>
      </c>
      <c r="G29" s="1" t="s">
        <v>2819</v>
      </c>
      <c r="H29" s="1" t="s">
        <v>3136</v>
      </c>
      <c r="I29" s="1" t="s">
        <v>22</v>
      </c>
      <c r="J29" s="1" t="s">
        <v>3144</v>
      </c>
      <c r="K29" s="4" t="s">
        <v>3145</v>
      </c>
      <c r="L29" s="1" t="s">
        <v>3076</v>
      </c>
      <c r="M29" s="1" t="s">
        <v>3081</v>
      </c>
      <c r="N29" s="1"/>
      <c r="O29" s="1">
        <v>0</v>
      </c>
    </row>
    <row r="30" spans="1:15" x14ac:dyDescent="0.35">
      <c r="A30" s="1" t="s">
        <v>19</v>
      </c>
      <c r="B30" s="1" t="s">
        <v>2826</v>
      </c>
      <c r="C30" s="1" t="s">
        <v>3135</v>
      </c>
      <c r="D30" s="1"/>
      <c r="E30" s="1"/>
      <c r="F30" s="1" t="s">
        <v>3072</v>
      </c>
      <c r="G30" s="1" t="s">
        <v>2819</v>
      </c>
      <c r="H30" s="1" t="s">
        <v>3136</v>
      </c>
      <c r="I30" s="1" t="s">
        <v>22</v>
      </c>
      <c r="J30" s="1" t="s">
        <v>3146</v>
      </c>
      <c r="K30" s="4" t="s">
        <v>3147</v>
      </c>
      <c r="L30" s="1" t="s">
        <v>3076</v>
      </c>
      <c r="M30" s="1" t="s">
        <v>3081</v>
      </c>
      <c r="N30" s="1" t="s">
        <v>3148</v>
      </c>
      <c r="O30" s="1">
        <v>0</v>
      </c>
    </row>
    <row r="31" spans="1:15" x14ac:dyDescent="0.35">
      <c r="A31" s="1" t="s">
        <v>19</v>
      </c>
      <c r="B31" s="1" t="s">
        <v>2826</v>
      </c>
      <c r="C31" s="1" t="s">
        <v>3135</v>
      </c>
      <c r="D31" s="1"/>
      <c r="E31" s="1"/>
      <c r="F31" s="1" t="s">
        <v>3072</v>
      </c>
      <c r="G31" s="1" t="s">
        <v>2819</v>
      </c>
      <c r="H31" s="1" t="s">
        <v>3136</v>
      </c>
      <c r="I31" s="1" t="s">
        <v>22</v>
      </c>
      <c r="J31" s="1" t="s">
        <v>3149</v>
      </c>
      <c r="K31" s="4" t="s">
        <v>3150</v>
      </c>
      <c r="L31" s="1" t="s">
        <v>3076</v>
      </c>
      <c r="M31" s="1" t="s">
        <v>3077</v>
      </c>
      <c r="N31" s="1" t="s">
        <v>3151</v>
      </c>
      <c r="O31" s="1">
        <v>0</v>
      </c>
    </row>
    <row r="32" spans="1:15" x14ac:dyDescent="0.35">
      <c r="A32" s="1" t="s">
        <v>19</v>
      </c>
      <c r="B32" s="1" t="s">
        <v>2826</v>
      </c>
      <c r="C32" s="1" t="s">
        <v>3135</v>
      </c>
      <c r="D32" s="1"/>
      <c r="E32" s="1"/>
      <c r="F32" s="1" t="s">
        <v>3072</v>
      </c>
      <c r="G32" s="1" t="s">
        <v>2819</v>
      </c>
      <c r="H32" s="1" t="s">
        <v>3136</v>
      </c>
      <c r="I32" s="1" t="s">
        <v>22</v>
      </c>
      <c r="J32" s="1" t="s">
        <v>3152</v>
      </c>
      <c r="K32" s="4" t="s">
        <v>3153</v>
      </c>
      <c r="L32" s="1" t="s">
        <v>3076</v>
      </c>
      <c r="M32" s="1" t="s">
        <v>3081</v>
      </c>
      <c r="N32" s="1"/>
      <c r="O32" s="1">
        <v>0</v>
      </c>
    </row>
    <row r="33" spans="1:15" x14ac:dyDescent="0.35">
      <c r="A33" s="1" t="s">
        <v>19</v>
      </c>
      <c r="B33" s="1" t="s">
        <v>2826</v>
      </c>
      <c r="C33" s="1" t="s">
        <v>3135</v>
      </c>
      <c r="D33" s="1"/>
      <c r="E33" s="1"/>
      <c r="F33" s="1" t="s">
        <v>3072</v>
      </c>
      <c r="G33" s="1" t="s">
        <v>2819</v>
      </c>
      <c r="H33" s="1" t="s">
        <v>3136</v>
      </c>
      <c r="I33" s="1" t="s">
        <v>22</v>
      </c>
      <c r="J33" s="1" t="s">
        <v>3154</v>
      </c>
      <c r="K33" s="4" t="s">
        <v>3095</v>
      </c>
      <c r="L33" s="1" t="s">
        <v>3087</v>
      </c>
      <c r="M33" s="1" t="s">
        <v>3081</v>
      </c>
      <c r="N33" s="1"/>
      <c r="O33" s="1">
        <v>0</v>
      </c>
    </row>
    <row r="34" spans="1:15" x14ac:dyDescent="0.35">
      <c r="A34" s="1" t="s">
        <v>19</v>
      </c>
      <c r="B34" s="1" t="s">
        <v>2826</v>
      </c>
      <c r="C34" s="1" t="s">
        <v>3135</v>
      </c>
      <c r="D34" s="1"/>
      <c r="E34" s="1"/>
      <c r="F34" s="1" t="s">
        <v>3072</v>
      </c>
      <c r="G34" s="1" t="s">
        <v>2819</v>
      </c>
      <c r="H34" s="1" t="s">
        <v>3136</v>
      </c>
      <c r="I34" s="1" t="s">
        <v>22</v>
      </c>
      <c r="J34" s="1" t="s">
        <v>3155</v>
      </c>
      <c r="K34" s="4" t="s">
        <v>3156</v>
      </c>
      <c r="L34" s="1" t="s">
        <v>3087</v>
      </c>
      <c r="M34" s="1" t="s">
        <v>3081</v>
      </c>
      <c r="N34" s="1"/>
      <c r="O34" s="1">
        <v>0</v>
      </c>
    </row>
    <row r="35" spans="1:15" x14ac:dyDescent="0.35">
      <c r="A35" s="1" t="s">
        <v>19</v>
      </c>
      <c r="B35" s="1" t="s">
        <v>2826</v>
      </c>
      <c r="C35" s="1" t="s">
        <v>3135</v>
      </c>
      <c r="D35" s="1"/>
      <c r="E35" s="1"/>
      <c r="F35" s="1" t="s">
        <v>3072</v>
      </c>
      <c r="G35" s="1" t="s">
        <v>2819</v>
      </c>
      <c r="H35" s="1" t="s">
        <v>3136</v>
      </c>
      <c r="I35" s="1" t="s">
        <v>22</v>
      </c>
      <c r="J35" s="1" t="s">
        <v>3157</v>
      </c>
      <c r="K35" s="4" t="s">
        <v>3158</v>
      </c>
      <c r="L35" s="1" t="s">
        <v>3087</v>
      </c>
      <c r="M35" s="1" t="s">
        <v>3081</v>
      </c>
      <c r="N35" s="1"/>
      <c r="O35" s="1">
        <v>0</v>
      </c>
    </row>
    <row r="36" spans="1:15" x14ac:dyDescent="0.35">
      <c r="A36" s="1" t="s">
        <v>19</v>
      </c>
      <c r="B36" s="1" t="s">
        <v>2826</v>
      </c>
      <c r="C36" s="1" t="s">
        <v>3135</v>
      </c>
      <c r="D36" s="1"/>
      <c r="E36" s="1"/>
      <c r="F36" s="1" t="s">
        <v>3072</v>
      </c>
      <c r="G36" s="1" t="s">
        <v>2819</v>
      </c>
      <c r="H36" s="1" t="s">
        <v>3136</v>
      </c>
      <c r="I36" s="1" t="s">
        <v>22</v>
      </c>
      <c r="J36" s="1" t="s">
        <v>3159</v>
      </c>
      <c r="K36" s="4" t="s">
        <v>3160</v>
      </c>
      <c r="L36" s="1" t="s">
        <v>3076</v>
      </c>
      <c r="M36" s="1" t="s">
        <v>3077</v>
      </c>
      <c r="N36" s="1" t="s">
        <v>3161</v>
      </c>
      <c r="O36" s="1">
        <v>0</v>
      </c>
    </row>
    <row r="37" spans="1:15" x14ac:dyDescent="0.35">
      <c r="A37" s="1" t="s">
        <v>19</v>
      </c>
      <c r="B37" s="1" t="s">
        <v>2826</v>
      </c>
      <c r="C37" s="1" t="s">
        <v>3135</v>
      </c>
      <c r="D37" s="1"/>
      <c r="E37" s="1"/>
      <c r="F37" s="1" t="s">
        <v>3072</v>
      </c>
      <c r="G37" s="1" t="s">
        <v>2819</v>
      </c>
      <c r="H37" s="1" t="s">
        <v>3136</v>
      </c>
      <c r="I37" s="1" t="s">
        <v>22</v>
      </c>
      <c r="J37" s="1" t="s">
        <v>3162</v>
      </c>
      <c r="K37" s="4" t="s">
        <v>3163</v>
      </c>
      <c r="L37" s="1" t="s">
        <v>3087</v>
      </c>
      <c r="M37" s="1" t="s">
        <v>3077</v>
      </c>
      <c r="N37" s="1" t="s">
        <v>3164</v>
      </c>
      <c r="O37" s="1">
        <v>0</v>
      </c>
    </row>
    <row r="38" spans="1:15" x14ac:dyDescent="0.35">
      <c r="A38" s="1" t="s">
        <v>19</v>
      </c>
      <c r="B38" s="1" t="s">
        <v>2826</v>
      </c>
      <c r="C38" s="1" t="s">
        <v>3135</v>
      </c>
      <c r="D38" s="1"/>
      <c r="E38" s="1"/>
      <c r="F38" s="1" t="s">
        <v>3072</v>
      </c>
      <c r="G38" s="1" t="s">
        <v>2819</v>
      </c>
      <c r="H38" s="1" t="s">
        <v>3136</v>
      </c>
      <c r="I38" s="1" t="s">
        <v>22</v>
      </c>
      <c r="J38" s="1" t="s">
        <v>3165</v>
      </c>
      <c r="K38" s="4" t="s">
        <v>3095</v>
      </c>
      <c r="L38" s="1" t="s">
        <v>3087</v>
      </c>
      <c r="M38" s="1" t="s">
        <v>3081</v>
      </c>
      <c r="N38" s="1"/>
      <c r="O38" s="1">
        <v>0</v>
      </c>
    </row>
    <row r="39" spans="1:15" x14ac:dyDescent="0.35">
      <c r="A39" s="1" t="s">
        <v>19</v>
      </c>
      <c r="B39" s="1" t="s">
        <v>2826</v>
      </c>
      <c r="C39" s="1" t="s">
        <v>3135</v>
      </c>
      <c r="D39" s="1"/>
      <c r="E39" s="1"/>
      <c r="F39" s="1" t="s">
        <v>3072</v>
      </c>
      <c r="G39" s="1" t="s">
        <v>2819</v>
      </c>
      <c r="H39" s="1" t="s">
        <v>3136</v>
      </c>
      <c r="I39" s="1" t="s">
        <v>22</v>
      </c>
      <c r="J39" s="1" t="s">
        <v>3166</v>
      </c>
      <c r="K39" s="4" t="s">
        <v>3167</v>
      </c>
      <c r="L39" s="1" t="s">
        <v>3076</v>
      </c>
      <c r="M39" s="1" t="s">
        <v>3081</v>
      </c>
      <c r="N39" s="1"/>
      <c r="O39" s="1">
        <v>0</v>
      </c>
    </row>
    <row r="40" spans="1:15" x14ac:dyDescent="0.35">
      <c r="A40" s="1" t="s">
        <v>19</v>
      </c>
      <c r="B40" s="1" t="s">
        <v>2826</v>
      </c>
      <c r="C40" s="1" t="s">
        <v>3135</v>
      </c>
      <c r="D40" s="1"/>
      <c r="E40" s="1"/>
      <c r="F40" s="1" t="s">
        <v>3072</v>
      </c>
      <c r="G40" s="1" t="s">
        <v>2819</v>
      </c>
      <c r="H40" s="1" t="s">
        <v>3136</v>
      </c>
      <c r="I40" s="1" t="s">
        <v>22</v>
      </c>
      <c r="J40" s="1" t="s">
        <v>3168</v>
      </c>
      <c r="K40" s="4" t="s">
        <v>3169</v>
      </c>
      <c r="L40" s="1" t="s">
        <v>3087</v>
      </c>
      <c r="M40" s="1" t="s">
        <v>3081</v>
      </c>
      <c r="N40" s="1"/>
      <c r="O40" s="1">
        <v>0</v>
      </c>
    </row>
    <row r="41" spans="1:15" x14ac:dyDescent="0.35">
      <c r="A41" s="1" t="s">
        <v>19</v>
      </c>
      <c r="B41" s="1" t="s">
        <v>2826</v>
      </c>
      <c r="C41" s="1" t="s">
        <v>3135</v>
      </c>
      <c r="D41" s="1"/>
      <c r="E41" s="1"/>
      <c r="F41" s="1" t="s">
        <v>3072</v>
      </c>
      <c r="G41" s="1" t="s">
        <v>2819</v>
      </c>
      <c r="H41" s="1" t="s">
        <v>3136</v>
      </c>
      <c r="I41" s="1" t="s">
        <v>22</v>
      </c>
      <c r="J41" s="1" t="s">
        <v>3170</v>
      </c>
      <c r="K41" s="4" t="s">
        <v>3171</v>
      </c>
      <c r="L41" s="1" t="s">
        <v>3087</v>
      </c>
      <c r="M41" s="1" t="s">
        <v>3081</v>
      </c>
      <c r="N41" s="1"/>
      <c r="O41" s="1">
        <v>0</v>
      </c>
    </row>
    <row r="42" spans="1:15" x14ac:dyDescent="0.35">
      <c r="A42" s="1" t="s">
        <v>40</v>
      </c>
      <c r="B42" s="1" t="s">
        <v>3088</v>
      </c>
      <c r="C42" s="1" t="s">
        <v>3172</v>
      </c>
      <c r="D42" s="1"/>
      <c r="E42" s="1"/>
      <c r="F42" s="1" t="s">
        <v>3072</v>
      </c>
      <c r="G42" s="1" t="s">
        <v>2819</v>
      </c>
      <c r="H42" s="1" t="s">
        <v>3173</v>
      </c>
      <c r="I42" s="1" t="s">
        <v>86</v>
      </c>
      <c r="J42" s="1"/>
      <c r="K42" s="4"/>
      <c r="L42" s="1"/>
      <c r="M42" s="1"/>
      <c r="N42" s="1"/>
      <c r="O42" s="1">
        <v>1</v>
      </c>
    </row>
    <row r="43" spans="1:15" x14ac:dyDescent="0.35">
      <c r="A43" s="1" t="s">
        <v>40</v>
      </c>
      <c r="B43" s="1" t="s">
        <v>3050</v>
      </c>
      <c r="C43" s="1" t="s">
        <v>3174</v>
      </c>
      <c r="D43" s="1"/>
      <c r="E43" s="1"/>
      <c r="F43" s="1" t="s">
        <v>3072</v>
      </c>
      <c r="G43" s="1" t="s">
        <v>2819</v>
      </c>
      <c r="H43" s="1" t="s">
        <v>3175</v>
      </c>
      <c r="I43" s="1" t="s">
        <v>86</v>
      </c>
      <c r="J43" s="1" t="s">
        <v>3094</v>
      </c>
      <c r="K43" s="4" t="s">
        <v>3176</v>
      </c>
      <c r="L43" s="1" t="s">
        <v>3087</v>
      </c>
      <c r="M43" s="1" t="s">
        <v>3077</v>
      </c>
      <c r="N43" s="1" t="s">
        <v>3096</v>
      </c>
      <c r="O43" s="1">
        <v>1</v>
      </c>
    </row>
    <row r="44" spans="1:15" x14ac:dyDescent="0.35">
      <c r="A44" s="1" t="s">
        <v>40</v>
      </c>
      <c r="B44" s="1" t="s">
        <v>3050</v>
      </c>
      <c r="C44" s="1" t="s">
        <v>3174</v>
      </c>
      <c r="D44" s="1"/>
      <c r="E44" s="1"/>
      <c r="F44" s="1" t="s">
        <v>3072</v>
      </c>
      <c r="G44" s="1" t="s">
        <v>2819</v>
      </c>
      <c r="H44" s="1" t="s">
        <v>3175</v>
      </c>
      <c r="I44" s="1" t="s">
        <v>86</v>
      </c>
      <c r="J44" s="1" t="s">
        <v>3097</v>
      </c>
      <c r="K44" s="4" t="s">
        <v>3176</v>
      </c>
      <c r="L44" s="1" t="s">
        <v>3087</v>
      </c>
      <c r="M44" s="1" t="s">
        <v>3098</v>
      </c>
      <c r="N44" s="1" t="s">
        <v>3096</v>
      </c>
      <c r="O44" s="1">
        <v>0</v>
      </c>
    </row>
    <row r="45" spans="1:15" x14ac:dyDescent="0.35">
      <c r="A45" s="1" t="s">
        <v>40</v>
      </c>
      <c r="B45" s="1" t="s">
        <v>3050</v>
      </c>
      <c r="C45" s="1" t="s">
        <v>3177</v>
      </c>
      <c r="D45" s="1"/>
      <c r="E45" s="1"/>
      <c r="F45" s="1" t="s">
        <v>3072</v>
      </c>
      <c r="G45" s="1" t="s">
        <v>2819</v>
      </c>
      <c r="H45" s="1" t="s">
        <v>3178</v>
      </c>
      <c r="I45" s="1" t="s">
        <v>86</v>
      </c>
      <c r="J45" s="1" t="s">
        <v>3179</v>
      </c>
      <c r="K45" s="4" t="s">
        <v>3176</v>
      </c>
      <c r="L45" s="1" t="s">
        <v>3087</v>
      </c>
      <c r="M45" s="1" t="s">
        <v>3077</v>
      </c>
      <c r="N45" s="1" t="s">
        <v>3151</v>
      </c>
      <c r="O45" s="1">
        <v>1</v>
      </c>
    </row>
    <row r="46" spans="1:15" x14ac:dyDescent="0.35">
      <c r="A46" s="1" t="s">
        <v>40</v>
      </c>
      <c r="B46" s="1" t="s">
        <v>3050</v>
      </c>
      <c r="C46" s="1" t="s">
        <v>3177</v>
      </c>
      <c r="D46" s="1"/>
      <c r="E46" s="1"/>
      <c r="F46" s="1" t="s">
        <v>3072</v>
      </c>
      <c r="G46" s="1" t="s">
        <v>2819</v>
      </c>
      <c r="H46" s="1" t="s">
        <v>3178</v>
      </c>
      <c r="I46" s="1" t="s">
        <v>86</v>
      </c>
      <c r="J46" s="1" t="s">
        <v>3180</v>
      </c>
      <c r="K46" s="4" t="s">
        <v>3176</v>
      </c>
      <c r="L46" s="1" t="s">
        <v>3087</v>
      </c>
      <c r="M46" s="1" t="s">
        <v>3077</v>
      </c>
      <c r="N46" s="1" t="s">
        <v>3151</v>
      </c>
      <c r="O46" s="1">
        <v>0</v>
      </c>
    </row>
    <row r="47" spans="1:15" x14ac:dyDescent="0.35">
      <c r="A47" s="1" t="s">
        <v>40</v>
      </c>
      <c r="B47" s="1" t="s">
        <v>2805</v>
      </c>
      <c r="C47" s="1" t="s">
        <v>3181</v>
      </c>
      <c r="D47" s="1"/>
      <c r="E47" s="1"/>
      <c r="F47" s="1" t="s">
        <v>3072</v>
      </c>
      <c r="G47" s="1" t="s">
        <v>2819</v>
      </c>
      <c r="H47" s="1" t="s">
        <v>3182</v>
      </c>
      <c r="I47" s="1" t="s">
        <v>22</v>
      </c>
      <c r="J47" s="1" t="s">
        <v>3183</v>
      </c>
      <c r="K47" s="4" t="s">
        <v>3176</v>
      </c>
      <c r="L47" s="1" t="s">
        <v>3087</v>
      </c>
      <c r="M47" s="1" t="s">
        <v>3077</v>
      </c>
      <c r="N47" s="1" t="s">
        <v>3151</v>
      </c>
      <c r="O47" s="1">
        <v>1</v>
      </c>
    </row>
    <row r="48" spans="1:15" x14ac:dyDescent="0.35">
      <c r="A48" s="1" t="s">
        <v>40</v>
      </c>
      <c r="B48" s="1" t="s">
        <v>2805</v>
      </c>
      <c r="C48" s="1" t="s">
        <v>3181</v>
      </c>
      <c r="D48" s="1"/>
      <c r="E48" s="1"/>
      <c r="F48" s="1" t="s">
        <v>3072</v>
      </c>
      <c r="G48" s="1" t="s">
        <v>2819</v>
      </c>
      <c r="H48" s="1" t="s">
        <v>3182</v>
      </c>
      <c r="I48" s="1" t="s">
        <v>22</v>
      </c>
      <c r="J48" s="1" t="s">
        <v>3184</v>
      </c>
      <c r="K48" s="4" t="s">
        <v>3176</v>
      </c>
      <c r="L48" s="1" t="s">
        <v>3087</v>
      </c>
      <c r="M48" s="1" t="s">
        <v>3077</v>
      </c>
      <c r="N48" s="1" t="s">
        <v>3151</v>
      </c>
      <c r="O48" s="1">
        <v>0</v>
      </c>
    </row>
    <row r="49" spans="1:15" x14ac:dyDescent="0.35">
      <c r="A49" s="1" t="s">
        <v>40</v>
      </c>
      <c r="B49" s="1" t="s">
        <v>2805</v>
      </c>
      <c r="C49" s="1" t="s">
        <v>3181</v>
      </c>
      <c r="D49" s="1"/>
      <c r="E49" s="1"/>
      <c r="F49" s="1" t="s">
        <v>3072</v>
      </c>
      <c r="G49" s="1" t="s">
        <v>2819</v>
      </c>
      <c r="H49" s="1" t="s">
        <v>3182</v>
      </c>
      <c r="I49" s="1" t="s">
        <v>22</v>
      </c>
      <c r="J49" s="1" t="s">
        <v>3185</v>
      </c>
      <c r="K49" s="4" t="s">
        <v>3186</v>
      </c>
      <c r="L49" s="1" t="s">
        <v>3076</v>
      </c>
      <c r="M49" s="1" t="s">
        <v>3077</v>
      </c>
      <c r="N49" s="1"/>
      <c r="O49" s="1">
        <v>0</v>
      </c>
    </row>
    <row r="50" spans="1:15" x14ac:dyDescent="0.35">
      <c r="A50" s="1" t="s">
        <v>40</v>
      </c>
      <c r="B50" s="1" t="s">
        <v>2805</v>
      </c>
      <c r="C50" s="1" t="s">
        <v>3181</v>
      </c>
      <c r="D50" s="1"/>
      <c r="E50" s="1"/>
      <c r="F50" s="1" t="s">
        <v>3072</v>
      </c>
      <c r="G50" s="1" t="s">
        <v>2819</v>
      </c>
      <c r="H50" s="1" t="s">
        <v>3182</v>
      </c>
      <c r="I50" s="1" t="s">
        <v>22</v>
      </c>
      <c r="J50" s="1" t="s">
        <v>3187</v>
      </c>
      <c r="K50" s="4" t="s">
        <v>3188</v>
      </c>
      <c r="L50" s="1" t="s">
        <v>3087</v>
      </c>
      <c r="M50" s="1" t="s">
        <v>3077</v>
      </c>
      <c r="N50" s="1"/>
      <c r="O50" s="1">
        <v>0</v>
      </c>
    </row>
    <row r="51" spans="1:15" x14ac:dyDescent="0.35">
      <c r="A51" s="1" t="s">
        <v>40</v>
      </c>
      <c r="B51" s="1" t="s">
        <v>2805</v>
      </c>
      <c r="C51" s="1" t="s">
        <v>3181</v>
      </c>
      <c r="D51" s="1"/>
      <c r="E51" s="1"/>
      <c r="F51" s="1" t="s">
        <v>3072</v>
      </c>
      <c r="G51" s="1" t="s">
        <v>2819</v>
      </c>
      <c r="H51" s="1" t="s">
        <v>3182</v>
      </c>
      <c r="I51" s="1" t="s">
        <v>22</v>
      </c>
      <c r="J51" s="1" t="s">
        <v>3189</v>
      </c>
      <c r="K51" s="4" t="s">
        <v>3190</v>
      </c>
      <c r="L51" s="1" t="s">
        <v>3076</v>
      </c>
      <c r="M51" s="1" t="s">
        <v>3077</v>
      </c>
      <c r="N51" s="1"/>
      <c r="O51" s="1">
        <v>0</v>
      </c>
    </row>
    <row r="52" spans="1:15" x14ac:dyDescent="0.35">
      <c r="A52" s="1" t="s">
        <v>40</v>
      </c>
      <c r="B52" s="1" t="s">
        <v>2805</v>
      </c>
      <c r="C52" s="1" t="s">
        <v>3181</v>
      </c>
      <c r="D52" s="1"/>
      <c r="E52" s="1"/>
      <c r="F52" s="1" t="s">
        <v>3072</v>
      </c>
      <c r="G52" s="1" t="s">
        <v>2819</v>
      </c>
      <c r="H52" s="1" t="s">
        <v>3182</v>
      </c>
      <c r="I52" s="1" t="s">
        <v>22</v>
      </c>
      <c r="J52" s="1" t="s">
        <v>3191</v>
      </c>
      <c r="K52" s="4" t="s">
        <v>3192</v>
      </c>
      <c r="L52" s="1" t="s">
        <v>3087</v>
      </c>
      <c r="M52" s="1" t="s">
        <v>3081</v>
      </c>
      <c r="N52" s="1" t="s">
        <v>3193</v>
      </c>
      <c r="O52" s="1">
        <v>0</v>
      </c>
    </row>
    <row r="53" spans="1:15" x14ac:dyDescent="0.35">
      <c r="A53" s="1" t="s">
        <v>40</v>
      </c>
      <c r="B53" s="1" t="s">
        <v>2805</v>
      </c>
      <c r="C53" s="1" t="s">
        <v>3181</v>
      </c>
      <c r="D53" s="1"/>
      <c r="E53" s="1"/>
      <c r="F53" s="1" t="s">
        <v>3072</v>
      </c>
      <c r="G53" s="1" t="s">
        <v>2819</v>
      </c>
      <c r="H53" s="1" t="s">
        <v>3182</v>
      </c>
      <c r="I53" s="1" t="s">
        <v>22</v>
      </c>
      <c r="J53" s="1" t="s">
        <v>3194</v>
      </c>
      <c r="K53" s="4" t="s">
        <v>3095</v>
      </c>
      <c r="L53" s="1" t="s">
        <v>3087</v>
      </c>
      <c r="M53" s="1" t="s">
        <v>3081</v>
      </c>
      <c r="N53" s="1"/>
      <c r="O53" s="1">
        <v>0</v>
      </c>
    </row>
    <row r="54" spans="1:15" x14ac:dyDescent="0.35">
      <c r="A54" s="1" t="s">
        <v>40</v>
      </c>
      <c r="B54" s="1" t="s">
        <v>2805</v>
      </c>
      <c r="C54" s="1" t="s">
        <v>3181</v>
      </c>
      <c r="D54" s="1"/>
      <c r="E54" s="1"/>
      <c r="F54" s="1" t="s">
        <v>3072</v>
      </c>
      <c r="G54" s="1" t="s">
        <v>2819</v>
      </c>
      <c r="H54" s="1" t="s">
        <v>3182</v>
      </c>
      <c r="I54" s="1" t="s">
        <v>22</v>
      </c>
      <c r="J54" s="1" t="s">
        <v>3195</v>
      </c>
      <c r="K54" s="4" t="s">
        <v>3095</v>
      </c>
      <c r="L54" s="1" t="s">
        <v>3087</v>
      </c>
      <c r="M54" s="1" t="s">
        <v>3081</v>
      </c>
      <c r="N54" s="1"/>
      <c r="O54" s="1">
        <v>0</v>
      </c>
    </row>
    <row r="55" spans="1:15" x14ac:dyDescent="0.35">
      <c r="A55" s="1" t="s">
        <v>40</v>
      </c>
      <c r="B55" s="1" t="s">
        <v>2805</v>
      </c>
      <c r="C55" s="1" t="s">
        <v>3181</v>
      </c>
      <c r="D55" s="1"/>
      <c r="E55" s="1"/>
      <c r="F55" s="1" t="s">
        <v>3072</v>
      </c>
      <c r="G55" s="1" t="s">
        <v>2819</v>
      </c>
      <c r="H55" s="1" t="s">
        <v>3182</v>
      </c>
      <c r="I55" s="1" t="s">
        <v>22</v>
      </c>
      <c r="J55" s="1" t="s">
        <v>3196</v>
      </c>
      <c r="K55" s="4" t="s">
        <v>3176</v>
      </c>
      <c r="L55" s="1" t="s">
        <v>3087</v>
      </c>
      <c r="M55" s="1" t="s">
        <v>3077</v>
      </c>
      <c r="N55" s="1" t="s">
        <v>3197</v>
      </c>
      <c r="O55" s="1">
        <v>0</v>
      </c>
    </row>
    <row r="56" spans="1:15" x14ac:dyDescent="0.35">
      <c r="A56" s="1" t="s">
        <v>40</v>
      </c>
      <c r="B56" s="1" t="s">
        <v>2805</v>
      </c>
      <c r="C56" s="1" t="s">
        <v>3181</v>
      </c>
      <c r="D56" s="1"/>
      <c r="E56" s="1"/>
      <c r="F56" s="1" t="s">
        <v>3072</v>
      </c>
      <c r="G56" s="1" t="s">
        <v>2819</v>
      </c>
      <c r="H56" s="1" t="s">
        <v>3182</v>
      </c>
      <c r="I56" s="1" t="s">
        <v>22</v>
      </c>
      <c r="J56" s="1" t="s">
        <v>3198</v>
      </c>
      <c r="K56" s="4" t="s">
        <v>3199</v>
      </c>
      <c r="L56" s="1" t="s">
        <v>3076</v>
      </c>
      <c r="M56" s="1" t="s">
        <v>3077</v>
      </c>
      <c r="N56" s="1" t="s">
        <v>3200</v>
      </c>
      <c r="O56" s="1">
        <v>0</v>
      </c>
    </row>
  </sheetData>
  <conditionalFormatting sqref="D2:D100">
    <cfRule type="containsText" dxfId="83" priority="1" operator="containsText" text="">
      <formula>NOT(ISERROR(SEARCH("",D2)))</formula>
    </cfRule>
  </conditionalFormatting>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35"/>
  <sheetViews>
    <sheetView workbookViewId="0"/>
  </sheetViews>
  <sheetFormatPr baseColWidth="10" defaultColWidth="8.90625" defaultRowHeight="14.5" x14ac:dyDescent="0.35"/>
  <cols>
    <col min="1" max="1" width="14.54296875" customWidth="1"/>
    <col min="2" max="2" width="30" customWidth="1"/>
    <col min="3" max="3" width="31.81640625" customWidth="1"/>
    <col min="4" max="4" width="11.08984375" customWidth="1"/>
    <col min="5" max="5" width="9.36328125" customWidth="1"/>
    <col min="6" max="6" width="17.81640625" customWidth="1"/>
    <col min="7" max="7" width="15.1796875" customWidth="1"/>
    <col min="8" max="8" width="20" customWidth="1"/>
    <col min="9" max="9" width="31" customWidth="1"/>
    <col min="10" max="10" width="16.36328125" customWidth="1"/>
    <col min="11" max="11" width="27.36328125" customWidth="1"/>
    <col min="12" max="12" width="32.54296875" customWidth="1"/>
    <col min="13" max="13" width="13.6328125" customWidth="1"/>
  </cols>
  <sheetData>
    <row r="1" spans="1:13" x14ac:dyDescent="0.35">
      <c r="A1" s="1" t="s">
        <v>0</v>
      </c>
      <c r="B1" s="1" t="s">
        <v>1</v>
      </c>
      <c r="C1" s="1" t="s">
        <v>2</v>
      </c>
      <c r="D1" s="1" t="s">
        <v>3</v>
      </c>
      <c r="E1" s="1" t="s">
        <v>58</v>
      </c>
      <c r="F1" s="1" t="s">
        <v>4</v>
      </c>
      <c r="G1" s="1" t="s">
        <v>5</v>
      </c>
      <c r="H1" s="1" t="s">
        <v>3568</v>
      </c>
      <c r="I1" s="1" t="s">
        <v>678</v>
      </c>
      <c r="J1" s="1" t="s">
        <v>3569</v>
      </c>
      <c r="K1" s="1" t="s">
        <v>3496</v>
      </c>
      <c r="L1" s="1" t="s">
        <v>669</v>
      </c>
      <c r="M1" s="1" t="s">
        <v>18</v>
      </c>
    </row>
    <row r="2" spans="1:13" x14ac:dyDescent="0.35">
      <c r="A2" s="1" t="s">
        <v>68</v>
      </c>
      <c r="B2" s="1" t="s">
        <v>3570</v>
      </c>
      <c r="C2" s="1" t="s">
        <v>3571</v>
      </c>
      <c r="D2" s="1" t="s">
        <v>22</v>
      </c>
      <c r="E2" s="1" t="s">
        <v>71</v>
      </c>
      <c r="F2" s="1"/>
      <c r="G2" s="1"/>
      <c r="H2" s="1">
        <v>10</v>
      </c>
      <c r="I2" s="1" t="s">
        <v>119</v>
      </c>
      <c r="J2" s="1" t="s">
        <v>119</v>
      </c>
      <c r="K2" s="1" t="s">
        <v>955</v>
      </c>
      <c r="L2" s="1" t="s">
        <v>3572</v>
      </c>
      <c r="M2" s="1">
        <v>1</v>
      </c>
    </row>
    <row r="3" spans="1:13" x14ac:dyDescent="0.35">
      <c r="A3" s="1" t="s">
        <v>68</v>
      </c>
      <c r="B3" s="1" t="s">
        <v>3570</v>
      </c>
      <c r="C3" s="1" t="s">
        <v>3571</v>
      </c>
      <c r="D3" s="1" t="s">
        <v>22</v>
      </c>
      <c r="E3" s="1" t="s">
        <v>71</v>
      </c>
      <c r="F3" s="1"/>
      <c r="G3" s="1"/>
      <c r="H3" s="1">
        <v>10</v>
      </c>
      <c r="I3" s="1" t="s">
        <v>119</v>
      </c>
      <c r="J3" s="1" t="s">
        <v>119</v>
      </c>
      <c r="K3" s="1" t="s">
        <v>955</v>
      </c>
      <c r="L3" s="1" t="s">
        <v>956</v>
      </c>
      <c r="M3" s="1">
        <v>0</v>
      </c>
    </row>
    <row r="4" spans="1:13" x14ac:dyDescent="0.35">
      <c r="A4" s="1" t="s">
        <v>68</v>
      </c>
      <c r="B4" s="1" t="s">
        <v>3570</v>
      </c>
      <c r="C4" s="1" t="s">
        <v>3571</v>
      </c>
      <c r="D4" s="1" t="s">
        <v>22</v>
      </c>
      <c r="E4" s="1" t="s">
        <v>71</v>
      </c>
      <c r="F4" s="1"/>
      <c r="G4" s="1"/>
      <c r="H4" s="1">
        <v>10</v>
      </c>
      <c r="I4" s="1" t="s">
        <v>119</v>
      </c>
      <c r="J4" s="1" t="s">
        <v>119</v>
      </c>
      <c r="K4" s="1" t="s">
        <v>955</v>
      </c>
      <c r="L4" s="1" t="s">
        <v>3573</v>
      </c>
      <c r="M4" s="1">
        <v>0</v>
      </c>
    </row>
    <row r="5" spans="1:13" x14ac:dyDescent="0.35">
      <c r="A5" s="1" t="s">
        <v>68</v>
      </c>
      <c r="B5" s="1" t="s">
        <v>3570</v>
      </c>
      <c r="C5" s="1" t="s">
        <v>3571</v>
      </c>
      <c r="D5" s="1" t="s">
        <v>22</v>
      </c>
      <c r="E5" s="1" t="s">
        <v>71</v>
      </c>
      <c r="F5" s="1"/>
      <c r="G5" s="1"/>
      <c r="H5" s="1">
        <v>10</v>
      </c>
      <c r="I5" s="1" t="s">
        <v>119</v>
      </c>
      <c r="J5" s="1" t="s">
        <v>119</v>
      </c>
      <c r="K5" s="1" t="s">
        <v>955</v>
      </c>
      <c r="L5" s="1" t="s">
        <v>962</v>
      </c>
      <c r="M5" s="1">
        <v>0</v>
      </c>
    </row>
    <row r="6" spans="1:13" x14ac:dyDescent="0.35">
      <c r="A6" s="1" t="s">
        <v>68</v>
      </c>
      <c r="B6" s="1" t="s">
        <v>3570</v>
      </c>
      <c r="C6" s="1" t="s">
        <v>3571</v>
      </c>
      <c r="D6" s="1" t="s">
        <v>22</v>
      </c>
      <c r="E6" s="1" t="s">
        <v>71</v>
      </c>
      <c r="F6" s="1"/>
      <c r="G6" s="1"/>
      <c r="H6" s="1">
        <v>10</v>
      </c>
      <c r="I6" s="1" t="s">
        <v>119</v>
      </c>
      <c r="J6" s="1" t="s">
        <v>119</v>
      </c>
      <c r="K6" s="1" t="s">
        <v>955</v>
      </c>
      <c r="L6" s="1" t="s">
        <v>3574</v>
      </c>
      <c r="M6" s="1">
        <v>0</v>
      </c>
    </row>
    <row r="7" spans="1:13" x14ac:dyDescent="0.35">
      <c r="A7" s="1" t="s">
        <v>68</v>
      </c>
      <c r="B7" s="1" t="s">
        <v>3570</v>
      </c>
      <c r="C7" s="1" t="s">
        <v>3571</v>
      </c>
      <c r="D7" s="1" t="s">
        <v>22</v>
      </c>
      <c r="E7" s="1" t="s">
        <v>71</v>
      </c>
      <c r="F7" s="1"/>
      <c r="G7" s="1"/>
      <c r="H7" s="1">
        <v>10</v>
      </c>
      <c r="I7" s="1" t="s">
        <v>119</v>
      </c>
      <c r="J7" s="1" t="s">
        <v>119</v>
      </c>
      <c r="K7" s="1" t="s">
        <v>955</v>
      </c>
      <c r="L7" s="1" t="s">
        <v>3575</v>
      </c>
      <c r="M7" s="1">
        <v>0</v>
      </c>
    </row>
    <row r="8" spans="1:13" x14ac:dyDescent="0.35">
      <c r="A8" s="1" t="s">
        <v>68</v>
      </c>
      <c r="B8" s="1" t="s">
        <v>3570</v>
      </c>
      <c r="C8" s="1" t="s">
        <v>3571</v>
      </c>
      <c r="D8" s="1" t="s">
        <v>22</v>
      </c>
      <c r="E8" s="1" t="s">
        <v>71</v>
      </c>
      <c r="F8" s="1"/>
      <c r="G8" s="1"/>
      <c r="H8" s="1">
        <v>10</v>
      </c>
      <c r="I8" s="1" t="s">
        <v>119</v>
      </c>
      <c r="J8" s="1" t="s">
        <v>119</v>
      </c>
      <c r="K8" s="1" t="s">
        <v>955</v>
      </c>
      <c r="L8" s="1" t="s">
        <v>968</v>
      </c>
      <c r="M8" s="1">
        <v>0</v>
      </c>
    </row>
    <row r="9" spans="1:13" x14ac:dyDescent="0.35">
      <c r="A9" s="1" t="s">
        <v>68</v>
      </c>
      <c r="B9" s="1" t="s">
        <v>3570</v>
      </c>
      <c r="C9" s="1" t="s">
        <v>3571</v>
      </c>
      <c r="D9" s="1" t="s">
        <v>22</v>
      </c>
      <c r="E9" s="1" t="s">
        <v>71</v>
      </c>
      <c r="F9" s="1"/>
      <c r="G9" s="1"/>
      <c r="H9" s="1">
        <v>10</v>
      </c>
      <c r="I9" s="1" t="s">
        <v>119</v>
      </c>
      <c r="J9" s="1" t="s">
        <v>119</v>
      </c>
      <c r="K9" s="1" t="s">
        <v>955</v>
      </c>
      <c r="L9" s="1" t="s">
        <v>2894</v>
      </c>
      <c r="M9" s="1">
        <v>0</v>
      </c>
    </row>
    <row r="10" spans="1:13" x14ac:dyDescent="0.35">
      <c r="A10" s="1" t="s">
        <v>19</v>
      </c>
      <c r="B10" s="1" t="s">
        <v>3576</v>
      </c>
      <c r="C10" s="1" t="s">
        <v>3577</v>
      </c>
      <c r="D10" s="1" t="s">
        <v>22</v>
      </c>
      <c r="E10" s="1" t="s">
        <v>71</v>
      </c>
      <c r="F10" s="1"/>
      <c r="G10" s="1"/>
      <c r="H10" s="1">
        <v>10</v>
      </c>
      <c r="I10" s="1" t="s">
        <v>3578</v>
      </c>
      <c r="J10" s="1" t="s">
        <v>119</v>
      </c>
      <c r="K10" s="1" t="s">
        <v>27</v>
      </c>
      <c r="L10" s="1" t="s">
        <v>1055</v>
      </c>
      <c r="M10" s="1">
        <v>1</v>
      </c>
    </row>
    <row r="11" spans="1:13" x14ac:dyDescent="0.35">
      <c r="A11" s="1" t="s">
        <v>19</v>
      </c>
      <c r="B11" s="1" t="s">
        <v>3576</v>
      </c>
      <c r="C11" s="1" t="s">
        <v>3577</v>
      </c>
      <c r="D11" s="1" t="s">
        <v>22</v>
      </c>
      <c r="E11" s="1" t="s">
        <v>71</v>
      </c>
      <c r="F11" s="1"/>
      <c r="G11" s="1"/>
      <c r="H11" s="1">
        <v>10</v>
      </c>
      <c r="I11" s="1" t="s">
        <v>3578</v>
      </c>
      <c r="J11" s="1" t="s">
        <v>119</v>
      </c>
      <c r="K11" s="1" t="s">
        <v>27</v>
      </c>
      <c r="L11" s="1" t="s">
        <v>1002</v>
      </c>
      <c r="M11" s="1">
        <v>0</v>
      </c>
    </row>
    <row r="12" spans="1:13" x14ac:dyDescent="0.35">
      <c r="A12" s="1" t="s">
        <v>19</v>
      </c>
      <c r="B12" s="1" t="s">
        <v>3576</v>
      </c>
      <c r="C12" s="1" t="s">
        <v>3577</v>
      </c>
      <c r="D12" s="1" t="s">
        <v>22</v>
      </c>
      <c r="E12" s="1" t="s">
        <v>71</v>
      </c>
      <c r="F12" s="1"/>
      <c r="G12" s="1"/>
      <c r="H12" s="1">
        <v>10</v>
      </c>
      <c r="I12" s="1" t="s">
        <v>3578</v>
      </c>
      <c r="J12" s="1" t="s">
        <v>119</v>
      </c>
      <c r="K12" s="1" t="s">
        <v>27</v>
      </c>
      <c r="L12" s="1" t="s">
        <v>997</v>
      </c>
      <c r="M12" s="1">
        <v>0</v>
      </c>
    </row>
    <row r="13" spans="1:13" x14ac:dyDescent="0.35">
      <c r="A13" s="1" t="s">
        <v>19</v>
      </c>
      <c r="B13" s="1" t="s">
        <v>3576</v>
      </c>
      <c r="C13" s="1" t="s">
        <v>3577</v>
      </c>
      <c r="D13" s="1" t="s">
        <v>22</v>
      </c>
      <c r="E13" s="1" t="s">
        <v>71</v>
      </c>
      <c r="F13" s="1"/>
      <c r="G13" s="1"/>
      <c r="H13" s="1">
        <v>10</v>
      </c>
      <c r="I13" s="1" t="s">
        <v>3578</v>
      </c>
      <c r="J13" s="1" t="s">
        <v>119</v>
      </c>
      <c r="K13" s="1" t="s">
        <v>27</v>
      </c>
      <c r="L13" s="1" t="s">
        <v>3579</v>
      </c>
      <c r="M13" s="1">
        <v>0</v>
      </c>
    </row>
    <row r="14" spans="1:13" x14ac:dyDescent="0.35">
      <c r="A14" s="1" t="s">
        <v>19</v>
      </c>
      <c r="B14" s="1" t="s">
        <v>3576</v>
      </c>
      <c r="C14" s="1" t="s">
        <v>3577</v>
      </c>
      <c r="D14" s="1" t="s">
        <v>22</v>
      </c>
      <c r="E14" s="1" t="s">
        <v>71</v>
      </c>
      <c r="F14" s="1"/>
      <c r="G14" s="1"/>
      <c r="H14" s="1">
        <v>10</v>
      </c>
      <c r="I14" s="1" t="s">
        <v>3578</v>
      </c>
      <c r="J14" s="1" t="s">
        <v>119</v>
      </c>
      <c r="K14" s="1" t="s">
        <v>27</v>
      </c>
      <c r="L14" s="1" t="s">
        <v>1008</v>
      </c>
      <c r="M14" s="1">
        <v>0</v>
      </c>
    </row>
    <row r="15" spans="1:13" x14ac:dyDescent="0.35">
      <c r="A15" s="1" t="s">
        <v>19</v>
      </c>
      <c r="B15" s="1" t="s">
        <v>3576</v>
      </c>
      <c r="C15" s="1" t="s">
        <v>3577</v>
      </c>
      <c r="D15" s="1" t="s">
        <v>22</v>
      </c>
      <c r="E15" s="1" t="s">
        <v>71</v>
      </c>
      <c r="F15" s="1"/>
      <c r="G15" s="1"/>
      <c r="H15" s="1">
        <v>10</v>
      </c>
      <c r="I15" s="1" t="s">
        <v>3578</v>
      </c>
      <c r="J15" s="1" t="s">
        <v>119</v>
      </c>
      <c r="K15" s="1" t="s">
        <v>27</v>
      </c>
      <c r="L15" s="1" t="s">
        <v>985</v>
      </c>
      <c r="M15" s="1">
        <v>0</v>
      </c>
    </row>
    <row r="16" spans="1:13" x14ac:dyDescent="0.35">
      <c r="A16" s="1" t="s">
        <v>19</v>
      </c>
      <c r="B16" s="1" t="s">
        <v>3576</v>
      </c>
      <c r="C16" s="1" t="s">
        <v>3577</v>
      </c>
      <c r="D16" s="1" t="s">
        <v>22</v>
      </c>
      <c r="E16" s="1" t="s">
        <v>71</v>
      </c>
      <c r="F16" s="1"/>
      <c r="G16" s="1"/>
      <c r="H16" s="1">
        <v>10</v>
      </c>
      <c r="I16" s="1" t="s">
        <v>3578</v>
      </c>
      <c r="J16" s="1" t="s">
        <v>119</v>
      </c>
      <c r="K16" s="1" t="s">
        <v>27</v>
      </c>
      <c r="L16" s="1" t="s">
        <v>1400</v>
      </c>
      <c r="M16" s="1">
        <v>0</v>
      </c>
    </row>
    <row r="17" spans="1:13" x14ac:dyDescent="0.35">
      <c r="A17" s="1" t="s">
        <v>19</v>
      </c>
      <c r="B17" s="1" t="s">
        <v>3576</v>
      </c>
      <c r="C17" s="1" t="s">
        <v>3577</v>
      </c>
      <c r="D17" s="1" t="s">
        <v>22</v>
      </c>
      <c r="E17" s="1" t="s">
        <v>71</v>
      </c>
      <c r="F17" s="1"/>
      <c r="G17" s="1"/>
      <c r="H17" s="1">
        <v>10</v>
      </c>
      <c r="I17" s="1" t="s">
        <v>3578</v>
      </c>
      <c r="J17" s="1" t="s">
        <v>119</v>
      </c>
      <c r="K17" s="1" t="s">
        <v>27</v>
      </c>
      <c r="L17" s="1" t="s">
        <v>2899</v>
      </c>
      <c r="M17" s="1">
        <v>0</v>
      </c>
    </row>
    <row r="18" spans="1:13" x14ac:dyDescent="0.35">
      <c r="A18" s="1" t="s">
        <v>19</v>
      </c>
      <c r="B18" s="1" t="s">
        <v>3576</v>
      </c>
      <c r="C18" s="1" t="s">
        <v>3577</v>
      </c>
      <c r="D18" s="1" t="s">
        <v>22</v>
      </c>
      <c r="E18" s="1" t="s">
        <v>71</v>
      </c>
      <c r="F18" s="1"/>
      <c r="G18" s="1"/>
      <c r="H18" s="1">
        <v>10</v>
      </c>
      <c r="I18" s="1" t="s">
        <v>3578</v>
      </c>
      <c r="J18" s="1" t="s">
        <v>119</v>
      </c>
      <c r="K18" s="1" t="s">
        <v>27</v>
      </c>
      <c r="L18" s="1" t="s">
        <v>1406</v>
      </c>
      <c r="M18" s="1">
        <v>0</v>
      </c>
    </row>
    <row r="19" spans="1:13" x14ac:dyDescent="0.35">
      <c r="A19" s="1" t="s">
        <v>19</v>
      </c>
      <c r="B19" s="1" t="s">
        <v>3576</v>
      </c>
      <c r="C19" s="1" t="s">
        <v>3577</v>
      </c>
      <c r="D19" s="1" t="s">
        <v>22</v>
      </c>
      <c r="E19" s="1" t="s">
        <v>71</v>
      </c>
      <c r="F19" s="1"/>
      <c r="G19" s="1"/>
      <c r="H19" s="1">
        <v>10</v>
      </c>
      <c r="I19" s="1" t="s">
        <v>3578</v>
      </c>
      <c r="J19" s="1" t="s">
        <v>119</v>
      </c>
      <c r="K19" s="1" t="s">
        <v>27</v>
      </c>
      <c r="L19" s="1" t="s">
        <v>3580</v>
      </c>
      <c r="M19" s="1">
        <v>0</v>
      </c>
    </row>
    <row r="20" spans="1:13" x14ac:dyDescent="0.35">
      <c r="A20" s="1" t="s">
        <v>19</v>
      </c>
      <c r="B20" s="1" t="s">
        <v>3576</v>
      </c>
      <c r="C20" s="1" t="s">
        <v>3577</v>
      </c>
      <c r="D20" s="1" t="s">
        <v>22</v>
      </c>
      <c r="E20" s="1" t="s">
        <v>71</v>
      </c>
      <c r="F20" s="1"/>
      <c r="G20" s="1"/>
      <c r="H20" s="1">
        <v>10</v>
      </c>
      <c r="I20" s="1" t="s">
        <v>3578</v>
      </c>
      <c r="J20" s="1" t="s">
        <v>119</v>
      </c>
      <c r="K20" s="1" t="s">
        <v>27</v>
      </c>
      <c r="L20" s="1" t="s">
        <v>1425</v>
      </c>
      <c r="M20" s="1">
        <v>0</v>
      </c>
    </row>
    <row r="21" spans="1:13" x14ac:dyDescent="0.35">
      <c r="A21" s="1" t="s">
        <v>19</v>
      </c>
      <c r="B21" s="1" t="s">
        <v>3576</v>
      </c>
      <c r="C21" s="1" t="s">
        <v>3577</v>
      </c>
      <c r="D21" s="1" t="s">
        <v>22</v>
      </c>
      <c r="E21" s="1" t="s">
        <v>71</v>
      </c>
      <c r="F21" s="1"/>
      <c r="G21" s="1"/>
      <c r="H21" s="1">
        <v>10</v>
      </c>
      <c r="I21" s="1" t="s">
        <v>3578</v>
      </c>
      <c r="J21" s="1" t="s">
        <v>119</v>
      </c>
      <c r="K21" s="1" t="s">
        <v>27</v>
      </c>
      <c r="L21" s="1" t="s">
        <v>1419</v>
      </c>
      <c r="M21" s="1">
        <v>0</v>
      </c>
    </row>
    <row r="22" spans="1:13" x14ac:dyDescent="0.35">
      <c r="A22" s="1" t="s">
        <v>19</v>
      </c>
      <c r="B22" s="1" t="s">
        <v>3576</v>
      </c>
      <c r="C22" s="1" t="s">
        <v>3577</v>
      </c>
      <c r="D22" s="1" t="s">
        <v>22</v>
      </c>
      <c r="E22" s="1" t="s">
        <v>71</v>
      </c>
      <c r="F22" s="1"/>
      <c r="G22" s="1"/>
      <c r="H22" s="1">
        <v>10</v>
      </c>
      <c r="I22" s="1" t="s">
        <v>3578</v>
      </c>
      <c r="J22" s="1" t="s">
        <v>119</v>
      </c>
      <c r="K22" s="1" t="s">
        <v>27</v>
      </c>
      <c r="L22" s="1" t="s">
        <v>1413</v>
      </c>
      <c r="M22" s="1">
        <v>0</v>
      </c>
    </row>
    <row r="23" spans="1:13" x14ac:dyDescent="0.35">
      <c r="A23" s="1" t="s">
        <v>40</v>
      </c>
      <c r="B23" s="1" t="s">
        <v>3581</v>
      </c>
      <c r="C23" s="1" t="s">
        <v>3582</v>
      </c>
      <c r="D23" s="1" t="s">
        <v>22</v>
      </c>
      <c r="E23" s="1" t="s">
        <v>71</v>
      </c>
      <c r="F23" s="1"/>
      <c r="G23" s="1"/>
      <c r="H23" s="1">
        <v>10</v>
      </c>
      <c r="I23" s="1" t="s">
        <v>3583</v>
      </c>
      <c r="J23" s="1" t="s">
        <v>119</v>
      </c>
      <c r="K23" s="1" t="s">
        <v>45</v>
      </c>
      <c r="L23" s="1" t="s">
        <v>1095</v>
      </c>
      <c r="M23" s="1">
        <v>1</v>
      </c>
    </row>
    <row r="24" spans="1:13" x14ac:dyDescent="0.35">
      <c r="A24" s="1" t="s">
        <v>40</v>
      </c>
      <c r="B24" s="1" t="s">
        <v>3581</v>
      </c>
      <c r="C24" s="1" t="s">
        <v>3582</v>
      </c>
      <c r="D24" s="1" t="s">
        <v>22</v>
      </c>
      <c r="E24" s="1" t="s">
        <v>71</v>
      </c>
      <c r="F24" s="1"/>
      <c r="G24" s="1"/>
      <c r="H24" s="1">
        <v>10</v>
      </c>
      <c r="I24" s="1" t="s">
        <v>3583</v>
      </c>
      <c r="J24" s="1" t="s">
        <v>119</v>
      </c>
      <c r="K24" s="1" t="s">
        <v>45</v>
      </c>
      <c r="L24" s="1" t="s">
        <v>1242</v>
      </c>
      <c r="M24" s="1">
        <v>0</v>
      </c>
    </row>
    <row r="25" spans="1:13" x14ac:dyDescent="0.35">
      <c r="A25" s="1" t="s">
        <v>40</v>
      </c>
      <c r="B25" s="1" t="s">
        <v>3581</v>
      </c>
      <c r="C25" s="1" t="s">
        <v>3582</v>
      </c>
      <c r="D25" s="1" t="s">
        <v>22</v>
      </c>
      <c r="E25" s="1" t="s">
        <v>71</v>
      </c>
      <c r="F25" s="1"/>
      <c r="G25" s="1"/>
      <c r="H25" s="1">
        <v>10</v>
      </c>
      <c r="I25" s="1" t="s">
        <v>3583</v>
      </c>
      <c r="J25" s="1" t="s">
        <v>119</v>
      </c>
      <c r="K25" s="1" t="s">
        <v>45</v>
      </c>
      <c r="L25" s="1" t="s">
        <v>1103</v>
      </c>
      <c r="M25" s="1">
        <v>0</v>
      </c>
    </row>
    <row r="26" spans="1:13" x14ac:dyDescent="0.35">
      <c r="A26" s="1" t="s">
        <v>40</v>
      </c>
      <c r="B26" s="1" t="s">
        <v>3581</v>
      </c>
      <c r="C26" s="1" t="s">
        <v>3582</v>
      </c>
      <c r="D26" s="1" t="s">
        <v>22</v>
      </c>
      <c r="E26" s="1" t="s">
        <v>71</v>
      </c>
      <c r="F26" s="1"/>
      <c r="G26" s="1"/>
      <c r="H26" s="1">
        <v>10</v>
      </c>
      <c r="I26" s="1" t="s">
        <v>3583</v>
      </c>
      <c r="J26" s="1" t="s">
        <v>119</v>
      </c>
      <c r="K26" s="1" t="s">
        <v>45</v>
      </c>
      <c r="L26" s="1" t="s">
        <v>1191</v>
      </c>
      <c r="M26" s="1">
        <v>0</v>
      </c>
    </row>
    <row r="27" spans="1:13" x14ac:dyDescent="0.35">
      <c r="A27" s="1" t="s">
        <v>40</v>
      </c>
      <c r="B27" s="1" t="s">
        <v>3581</v>
      </c>
      <c r="C27" s="1" t="s">
        <v>3582</v>
      </c>
      <c r="D27" s="1" t="s">
        <v>22</v>
      </c>
      <c r="E27" s="1" t="s">
        <v>71</v>
      </c>
      <c r="F27" s="1"/>
      <c r="G27" s="1"/>
      <c r="H27" s="1">
        <v>10</v>
      </c>
      <c r="I27" s="1" t="s">
        <v>3583</v>
      </c>
      <c r="J27" s="1" t="s">
        <v>119</v>
      </c>
      <c r="K27" s="1" t="s">
        <v>45</v>
      </c>
      <c r="L27" s="1" t="s">
        <v>3584</v>
      </c>
      <c r="M27" s="1">
        <v>0</v>
      </c>
    </row>
    <row r="28" spans="1:13" x14ac:dyDescent="0.35">
      <c r="A28" s="1" t="s">
        <v>40</v>
      </c>
      <c r="B28" s="1" t="s">
        <v>3581</v>
      </c>
      <c r="C28" s="1" t="s">
        <v>3582</v>
      </c>
      <c r="D28" s="1" t="s">
        <v>22</v>
      </c>
      <c r="E28" s="1" t="s">
        <v>71</v>
      </c>
      <c r="F28" s="1"/>
      <c r="G28" s="1"/>
      <c r="H28" s="1">
        <v>10</v>
      </c>
      <c r="I28" s="1" t="s">
        <v>3583</v>
      </c>
      <c r="J28" s="1" t="s">
        <v>119</v>
      </c>
      <c r="K28" s="1" t="s">
        <v>45</v>
      </c>
      <c r="L28" s="1" t="s">
        <v>1446</v>
      </c>
      <c r="M28" s="1">
        <v>0</v>
      </c>
    </row>
    <row r="29" spans="1:13" x14ac:dyDescent="0.35">
      <c r="A29" s="1" t="s">
        <v>40</v>
      </c>
      <c r="B29" s="1" t="s">
        <v>3581</v>
      </c>
      <c r="C29" s="1" t="s">
        <v>3582</v>
      </c>
      <c r="D29" s="1" t="s">
        <v>22</v>
      </c>
      <c r="E29" s="1" t="s">
        <v>71</v>
      </c>
      <c r="F29" s="1"/>
      <c r="G29" s="1"/>
      <c r="H29" s="1">
        <v>10</v>
      </c>
      <c r="I29" s="1" t="s">
        <v>3583</v>
      </c>
      <c r="J29" s="1" t="s">
        <v>119</v>
      </c>
      <c r="K29" s="1" t="s">
        <v>45</v>
      </c>
      <c r="L29" s="1" t="s">
        <v>3585</v>
      </c>
      <c r="M29" s="1">
        <v>0</v>
      </c>
    </row>
    <row r="30" spans="1:13" x14ac:dyDescent="0.35">
      <c r="A30" s="1" t="s">
        <v>40</v>
      </c>
      <c r="B30" s="1" t="s">
        <v>3581</v>
      </c>
      <c r="C30" s="1" t="s">
        <v>3582</v>
      </c>
      <c r="D30" s="1" t="s">
        <v>22</v>
      </c>
      <c r="E30" s="1" t="s">
        <v>71</v>
      </c>
      <c r="F30" s="1"/>
      <c r="G30" s="1"/>
      <c r="H30" s="1">
        <v>10</v>
      </c>
      <c r="I30" s="1" t="s">
        <v>3583</v>
      </c>
      <c r="J30" s="1" t="s">
        <v>119</v>
      </c>
      <c r="K30" s="1" t="s">
        <v>45</v>
      </c>
      <c r="L30" s="1" t="s">
        <v>1110</v>
      </c>
      <c r="M30" s="1">
        <v>0</v>
      </c>
    </row>
    <row r="31" spans="1:13" x14ac:dyDescent="0.35">
      <c r="A31" s="1" t="s">
        <v>40</v>
      </c>
      <c r="B31" s="1" t="s">
        <v>3581</v>
      </c>
      <c r="C31" s="1" t="s">
        <v>3582</v>
      </c>
      <c r="D31" s="1" t="s">
        <v>22</v>
      </c>
      <c r="E31" s="1" t="s">
        <v>71</v>
      </c>
      <c r="F31" s="1"/>
      <c r="G31" s="1"/>
      <c r="H31" s="1">
        <v>10</v>
      </c>
      <c r="I31" s="1" t="s">
        <v>3583</v>
      </c>
      <c r="J31" s="1" t="s">
        <v>119</v>
      </c>
      <c r="K31" s="1" t="s">
        <v>45</v>
      </c>
      <c r="L31" s="1" t="s">
        <v>1086</v>
      </c>
      <c r="M31" s="1">
        <v>0</v>
      </c>
    </row>
    <row r="32" spans="1:13" x14ac:dyDescent="0.35">
      <c r="A32" s="1" t="s">
        <v>40</v>
      </c>
      <c r="B32" s="1" t="s">
        <v>3581</v>
      </c>
      <c r="C32" s="1" t="s">
        <v>3582</v>
      </c>
      <c r="D32" s="1" t="s">
        <v>22</v>
      </c>
      <c r="E32" s="1" t="s">
        <v>71</v>
      </c>
      <c r="F32" s="1"/>
      <c r="G32" s="1"/>
      <c r="H32" s="1">
        <v>10</v>
      </c>
      <c r="I32" s="1" t="s">
        <v>3583</v>
      </c>
      <c r="J32" s="1" t="s">
        <v>119</v>
      </c>
      <c r="K32" s="1" t="s">
        <v>45</v>
      </c>
      <c r="L32" s="1" t="s">
        <v>1126</v>
      </c>
      <c r="M32" s="1">
        <v>0</v>
      </c>
    </row>
    <row r="33" spans="1:13" x14ac:dyDescent="0.35">
      <c r="A33" s="1" t="s">
        <v>40</v>
      </c>
      <c r="B33" s="1" t="s">
        <v>3581</v>
      </c>
      <c r="C33" s="1" t="s">
        <v>3582</v>
      </c>
      <c r="D33" s="1" t="s">
        <v>22</v>
      </c>
      <c r="E33" s="1" t="s">
        <v>71</v>
      </c>
      <c r="F33" s="1"/>
      <c r="G33" s="1"/>
      <c r="H33" s="1">
        <v>10</v>
      </c>
      <c r="I33" s="1" t="s">
        <v>3583</v>
      </c>
      <c r="J33" s="1" t="s">
        <v>119</v>
      </c>
      <c r="K33" s="1" t="s">
        <v>45</v>
      </c>
      <c r="L33" s="1" t="s">
        <v>1460</v>
      </c>
      <c r="M33" s="1">
        <v>0</v>
      </c>
    </row>
    <row r="34" spans="1:13" x14ac:dyDescent="0.35">
      <c r="A34" s="1" t="s">
        <v>40</v>
      </c>
      <c r="B34" s="1" t="s">
        <v>3581</v>
      </c>
      <c r="C34" s="1" t="s">
        <v>3582</v>
      </c>
      <c r="D34" s="1" t="s">
        <v>22</v>
      </c>
      <c r="E34" s="1" t="s">
        <v>71</v>
      </c>
      <c r="F34" s="1"/>
      <c r="G34" s="1"/>
      <c r="H34" s="1">
        <v>10</v>
      </c>
      <c r="I34" s="1" t="s">
        <v>3583</v>
      </c>
      <c r="J34" s="1" t="s">
        <v>119</v>
      </c>
      <c r="K34" s="1" t="s">
        <v>45</v>
      </c>
      <c r="L34" s="1" t="s">
        <v>3586</v>
      </c>
      <c r="M34" s="1">
        <v>0</v>
      </c>
    </row>
    <row r="35" spans="1:13" x14ac:dyDescent="0.35">
      <c r="A35" s="1" t="s">
        <v>40</v>
      </c>
      <c r="B35" s="1" t="s">
        <v>3581</v>
      </c>
      <c r="C35" s="1" t="s">
        <v>3582</v>
      </c>
      <c r="D35" s="1" t="s">
        <v>22</v>
      </c>
      <c r="E35" s="1" t="s">
        <v>71</v>
      </c>
      <c r="F35" s="1"/>
      <c r="G35" s="1"/>
      <c r="H35" s="1">
        <v>10</v>
      </c>
      <c r="I35" s="1" t="s">
        <v>3583</v>
      </c>
      <c r="J35" s="1" t="s">
        <v>119</v>
      </c>
      <c r="K35" s="1" t="s">
        <v>45</v>
      </c>
      <c r="L35" s="1" t="s">
        <v>1441</v>
      </c>
      <c r="M35" s="1">
        <v>0</v>
      </c>
    </row>
  </sheetData>
  <conditionalFormatting sqref="F2:F100">
    <cfRule type="containsText" dxfId="82" priority="1" operator="containsText" text="">
      <formula>NOT(ISERROR(SEARCH("",F2)))</formula>
    </cfRule>
  </conditionalFormatting>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32"/>
  <sheetViews>
    <sheetView workbookViewId="0"/>
  </sheetViews>
  <sheetFormatPr baseColWidth="10" defaultColWidth="8.90625" defaultRowHeight="14.5" x14ac:dyDescent="0.35"/>
  <cols>
    <col min="1" max="1" width="17.54296875" customWidth="1"/>
    <col min="2" max="2" width="79.6328125" customWidth="1"/>
    <col min="3" max="3" width="46.81640625" customWidth="1"/>
    <col min="4" max="4" width="9.36328125" customWidth="1"/>
    <col min="5" max="5" width="11.08984375" customWidth="1"/>
    <col min="6" max="6" width="9.08984375" customWidth="1"/>
    <col min="7" max="7" width="17.81640625" customWidth="1"/>
    <col min="8" max="8" width="15.1796875" customWidth="1"/>
    <col min="9" max="9" width="9.08984375" customWidth="1"/>
    <col min="10" max="10" width="10.36328125" customWidth="1"/>
    <col min="11" max="11" width="16.1796875" customWidth="1"/>
    <col min="12" max="12" width="13.36328125" customWidth="1"/>
    <col min="13" max="13" width="45.08984375" customWidth="1"/>
    <col min="14" max="14" width="26.453125" customWidth="1"/>
    <col min="15" max="15" width="13.6328125" customWidth="1"/>
  </cols>
  <sheetData>
    <row r="1" spans="1:15" x14ac:dyDescent="0.35">
      <c r="A1" s="1" t="s">
        <v>0</v>
      </c>
      <c r="B1" s="1" t="s">
        <v>1</v>
      </c>
      <c r="C1" s="1" t="s">
        <v>2</v>
      </c>
      <c r="D1" s="1" t="s">
        <v>58</v>
      </c>
      <c r="E1" s="1" t="s">
        <v>3</v>
      </c>
      <c r="F1" s="1" t="s">
        <v>5323</v>
      </c>
      <c r="G1" s="1" t="s">
        <v>4</v>
      </c>
      <c r="H1" s="1" t="s">
        <v>5</v>
      </c>
      <c r="I1" s="1" t="s">
        <v>3471</v>
      </c>
      <c r="J1" s="1" t="s">
        <v>2870</v>
      </c>
      <c r="K1" s="1" t="s">
        <v>5136</v>
      </c>
      <c r="L1" s="1" t="s">
        <v>5324</v>
      </c>
      <c r="M1" s="1" t="s">
        <v>1472</v>
      </c>
      <c r="N1" s="1" t="s">
        <v>5325</v>
      </c>
      <c r="O1" s="1" t="s">
        <v>18</v>
      </c>
    </row>
    <row r="2" spans="1:15" x14ac:dyDescent="0.35">
      <c r="A2" s="1" t="s">
        <v>153</v>
      </c>
      <c r="B2" s="1" t="s">
        <v>744</v>
      </c>
      <c r="C2" s="1" t="s">
        <v>5326</v>
      </c>
      <c r="D2" s="1" t="s">
        <v>71</v>
      </c>
      <c r="E2" s="1" t="s">
        <v>86</v>
      </c>
      <c r="F2" s="1" t="s">
        <v>119</v>
      </c>
      <c r="G2" s="1"/>
      <c r="H2" s="1"/>
      <c r="I2" s="1" t="s">
        <v>699</v>
      </c>
      <c r="J2" s="1" t="s">
        <v>4041</v>
      </c>
      <c r="K2" s="1" t="s">
        <v>5327</v>
      </c>
      <c r="L2" s="1" t="s">
        <v>4052</v>
      </c>
      <c r="M2" s="1"/>
      <c r="N2" s="1"/>
      <c r="O2" s="1">
        <v>1</v>
      </c>
    </row>
    <row r="3" spans="1:15" x14ac:dyDescent="0.35">
      <c r="A3" s="1" t="s">
        <v>153</v>
      </c>
      <c r="B3" s="1" t="s">
        <v>744</v>
      </c>
      <c r="C3" s="1" t="s">
        <v>5328</v>
      </c>
      <c r="D3" s="1" t="s">
        <v>71</v>
      </c>
      <c r="E3" s="1" t="s">
        <v>86</v>
      </c>
      <c r="F3" s="1">
        <v>2</v>
      </c>
      <c r="G3" s="1"/>
      <c r="H3" s="1"/>
      <c r="I3" s="1" t="s">
        <v>699</v>
      </c>
      <c r="J3" s="1" t="s">
        <v>4041</v>
      </c>
      <c r="K3" s="1" t="s">
        <v>5329</v>
      </c>
      <c r="L3" s="1" t="s">
        <v>4052</v>
      </c>
      <c r="M3" s="1"/>
      <c r="N3" s="1"/>
      <c r="O3" s="1">
        <v>1</v>
      </c>
    </row>
    <row r="4" spans="1:15" x14ac:dyDescent="0.35">
      <c r="A4" s="1" t="s">
        <v>153</v>
      </c>
      <c r="B4" s="1" t="s">
        <v>624</v>
      </c>
      <c r="C4" s="1" t="s">
        <v>775</v>
      </c>
      <c r="D4" s="1" t="s">
        <v>2819</v>
      </c>
      <c r="E4" s="1" t="s">
        <v>22</v>
      </c>
      <c r="F4" s="1" t="s">
        <v>119</v>
      </c>
      <c r="G4" s="1" t="s">
        <v>5330</v>
      </c>
      <c r="H4" s="1" t="s">
        <v>5331</v>
      </c>
      <c r="I4" s="1" t="s">
        <v>699</v>
      </c>
      <c r="J4" s="1" t="s">
        <v>4041</v>
      </c>
      <c r="K4" s="1" t="s">
        <v>4063</v>
      </c>
      <c r="L4" s="1" t="s">
        <v>5332</v>
      </c>
      <c r="M4" s="1" t="s">
        <v>773</v>
      </c>
      <c r="N4" s="1" t="s">
        <v>5333</v>
      </c>
      <c r="O4" s="1">
        <v>1</v>
      </c>
    </row>
    <row r="5" spans="1:15" x14ac:dyDescent="0.35">
      <c r="A5" s="1" t="s">
        <v>153</v>
      </c>
      <c r="B5" s="1" t="s">
        <v>624</v>
      </c>
      <c r="C5" s="1" t="s">
        <v>5334</v>
      </c>
      <c r="D5" s="1" t="s">
        <v>71</v>
      </c>
      <c r="E5" s="1" t="s">
        <v>22</v>
      </c>
      <c r="F5" s="1" t="s">
        <v>119</v>
      </c>
      <c r="G5" s="1"/>
      <c r="H5" s="1"/>
      <c r="I5" s="1" t="s">
        <v>699</v>
      </c>
      <c r="J5" s="1" t="s">
        <v>4041</v>
      </c>
      <c r="K5" s="1" t="s">
        <v>5335</v>
      </c>
      <c r="L5" s="1" t="s">
        <v>5332</v>
      </c>
      <c r="M5" s="1" t="s">
        <v>4012</v>
      </c>
      <c r="N5" s="1" t="s">
        <v>5336</v>
      </c>
      <c r="O5" s="1">
        <v>1</v>
      </c>
    </row>
    <row r="6" spans="1:15" x14ac:dyDescent="0.35">
      <c r="A6" s="1" t="s">
        <v>153</v>
      </c>
      <c r="B6" s="1" t="s">
        <v>624</v>
      </c>
      <c r="C6" s="1" t="s">
        <v>5337</v>
      </c>
      <c r="D6" s="1" t="s">
        <v>71</v>
      </c>
      <c r="E6" s="1" t="s">
        <v>22</v>
      </c>
      <c r="F6" s="1" t="s">
        <v>119</v>
      </c>
      <c r="G6" s="1"/>
      <c r="H6" s="1"/>
      <c r="I6" s="1" t="s">
        <v>699</v>
      </c>
      <c r="J6" s="1" t="s">
        <v>4041</v>
      </c>
      <c r="K6" s="1" t="s">
        <v>5338</v>
      </c>
      <c r="L6" s="1" t="s">
        <v>5332</v>
      </c>
      <c r="M6" s="1" t="s">
        <v>5339</v>
      </c>
      <c r="N6" s="1" t="s">
        <v>5340</v>
      </c>
      <c r="O6" s="1">
        <v>1</v>
      </c>
    </row>
    <row r="7" spans="1:15" x14ac:dyDescent="0.35">
      <c r="A7" s="1" t="s">
        <v>153</v>
      </c>
      <c r="B7" s="1" t="s">
        <v>624</v>
      </c>
      <c r="C7" s="1" t="s">
        <v>5341</v>
      </c>
      <c r="D7" s="1" t="s">
        <v>71</v>
      </c>
      <c r="E7" s="1" t="s">
        <v>22</v>
      </c>
      <c r="F7" s="1" t="s">
        <v>119</v>
      </c>
      <c r="G7" s="1"/>
      <c r="H7" s="1"/>
      <c r="I7" s="1" t="s">
        <v>699</v>
      </c>
      <c r="J7" s="1" t="s">
        <v>4041</v>
      </c>
      <c r="K7" s="1" t="s">
        <v>5342</v>
      </c>
      <c r="L7" s="1" t="s">
        <v>5332</v>
      </c>
      <c r="M7" s="1" t="s">
        <v>4023</v>
      </c>
      <c r="N7" s="1" t="s">
        <v>5336</v>
      </c>
      <c r="O7" s="1">
        <v>1</v>
      </c>
    </row>
    <row r="8" spans="1:15" x14ac:dyDescent="0.35">
      <c r="A8" s="1" t="s">
        <v>153</v>
      </c>
      <c r="B8" s="1" t="s">
        <v>624</v>
      </c>
      <c r="C8" s="1" t="s">
        <v>5343</v>
      </c>
      <c r="D8" s="1" t="s">
        <v>71</v>
      </c>
      <c r="E8" s="1" t="s">
        <v>22</v>
      </c>
      <c r="F8" s="1">
        <v>1</v>
      </c>
      <c r="G8" s="1"/>
      <c r="H8" s="1"/>
      <c r="I8" s="1" t="s">
        <v>699</v>
      </c>
      <c r="J8" s="1" t="s">
        <v>4041</v>
      </c>
      <c r="K8" s="1" t="s">
        <v>5344</v>
      </c>
      <c r="L8" s="1" t="s">
        <v>4052</v>
      </c>
      <c r="M8" s="1"/>
      <c r="N8" s="1"/>
      <c r="O8" s="1">
        <v>1</v>
      </c>
    </row>
    <row r="9" spans="1:15" x14ac:dyDescent="0.35">
      <c r="A9" s="1" t="s">
        <v>68</v>
      </c>
      <c r="B9" s="1" t="s">
        <v>1368</v>
      </c>
      <c r="C9" s="1" t="s">
        <v>3491</v>
      </c>
      <c r="D9" s="1" t="s">
        <v>71</v>
      </c>
      <c r="E9" s="1" t="s">
        <v>22</v>
      </c>
      <c r="F9" s="1" t="s">
        <v>2745</v>
      </c>
      <c r="G9" s="1"/>
      <c r="H9" s="1"/>
      <c r="I9" s="1" t="s">
        <v>699</v>
      </c>
      <c r="J9" s="1" t="s">
        <v>4041</v>
      </c>
      <c r="K9" s="1" t="s">
        <v>5345</v>
      </c>
      <c r="L9" s="1" t="s">
        <v>5332</v>
      </c>
      <c r="M9" s="1" t="s">
        <v>3489</v>
      </c>
      <c r="N9" s="1" t="s">
        <v>5346</v>
      </c>
      <c r="O9" s="1">
        <v>1</v>
      </c>
    </row>
    <row r="10" spans="1:15" x14ac:dyDescent="0.35">
      <c r="A10" s="1" t="s">
        <v>68</v>
      </c>
      <c r="B10" s="1" t="s">
        <v>1382</v>
      </c>
      <c r="C10" s="1" t="s">
        <v>3493</v>
      </c>
      <c r="D10" s="1" t="s">
        <v>71</v>
      </c>
      <c r="E10" s="1" t="s">
        <v>22</v>
      </c>
      <c r="F10" s="1" t="s">
        <v>2745</v>
      </c>
      <c r="G10" s="1"/>
      <c r="H10" s="1"/>
      <c r="I10" s="1" t="s">
        <v>699</v>
      </c>
      <c r="J10" s="1" t="s">
        <v>4041</v>
      </c>
      <c r="K10" s="1" t="s">
        <v>5347</v>
      </c>
      <c r="L10" s="1" t="s">
        <v>5332</v>
      </c>
      <c r="M10" s="1" t="s">
        <v>3489</v>
      </c>
      <c r="N10" s="1" t="s">
        <v>5346</v>
      </c>
      <c r="O10" s="1">
        <v>1</v>
      </c>
    </row>
    <row r="11" spans="1:15" x14ac:dyDescent="0.35">
      <c r="A11" s="1" t="s">
        <v>68</v>
      </c>
      <c r="B11" s="1" t="s">
        <v>1389</v>
      </c>
      <c r="C11" s="1" t="s">
        <v>3507</v>
      </c>
      <c r="D11" s="1" t="s">
        <v>71</v>
      </c>
      <c r="E11" s="1" t="s">
        <v>22</v>
      </c>
      <c r="F11" s="1" t="s">
        <v>2745</v>
      </c>
      <c r="G11" s="1"/>
      <c r="H11" s="1"/>
      <c r="I11" s="1" t="s">
        <v>699</v>
      </c>
      <c r="J11" s="1" t="s">
        <v>4041</v>
      </c>
      <c r="K11" s="1" t="s">
        <v>5348</v>
      </c>
      <c r="L11" s="1" t="s">
        <v>5332</v>
      </c>
      <c r="M11" s="1" t="s">
        <v>3489</v>
      </c>
      <c r="N11" s="1" t="s">
        <v>5346</v>
      </c>
      <c r="O11" s="1">
        <v>1</v>
      </c>
    </row>
    <row r="12" spans="1:15" x14ac:dyDescent="0.35">
      <c r="A12" s="1" t="s">
        <v>68</v>
      </c>
      <c r="B12" s="1" t="s">
        <v>3570</v>
      </c>
      <c r="C12" s="1" t="s">
        <v>5349</v>
      </c>
      <c r="D12" s="1" t="s">
        <v>71</v>
      </c>
      <c r="E12" s="1" t="s">
        <v>22</v>
      </c>
      <c r="F12" s="1" t="s">
        <v>119</v>
      </c>
      <c r="G12" s="1"/>
      <c r="H12" s="1"/>
      <c r="I12" s="1" t="s">
        <v>699</v>
      </c>
      <c r="J12" s="1" t="s">
        <v>4041</v>
      </c>
      <c r="K12" s="1" t="s">
        <v>5350</v>
      </c>
      <c r="L12" s="1" t="s">
        <v>5332</v>
      </c>
      <c r="M12" s="1" t="s">
        <v>5351</v>
      </c>
      <c r="N12" s="1" t="s">
        <v>5346</v>
      </c>
      <c r="O12" s="1">
        <v>1</v>
      </c>
    </row>
    <row r="13" spans="1:15" x14ac:dyDescent="0.35">
      <c r="A13" s="1" t="s">
        <v>68</v>
      </c>
      <c r="B13" s="1" t="s">
        <v>76</v>
      </c>
      <c r="C13" s="1" t="s">
        <v>5352</v>
      </c>
      <c r="D13" s="1" t="s">
        <v>71</v>
      </c>
      <c r="E13" s="1" t="s">
        <v>22</v>
      </c>
      <c r="F13" s="1" t="s">
        <v>119</v>
      </c>
      <c r="G13" s="1"/>
      <c r="H13" s="1"/>
      <c r="I13" s="1" t="s">
        <v>699</v>
      </c>
      <c r="J13" s="1" t="s">
        <v>4041</v>
      </c>
      <c r="K13" s="1" t="s">
        <v>5353</v>
      </c>
      <c r="L13" s="1" t="s">
        <v>5332</v>
      </c>
      <c r="M13" s="1" t="s">
        <v>5354</v>
      </c>
      <c r="N13" s="1" t="s">
        <v>5346</v>
      </c>
      <c r="O13" s="1">
        <v>1</v>
      </c>
    </row>
    <row r="14" spans="1:15" x14ac:dyDescent="0.35">
      <c r="A14" s="1" t="s">
        <v>19</v>
      </c>
      <c r="B14" s="1" t="s">
        <v>1397</v>
      </c>
      <c r="C14" s="1" t="s">
        <v>3512</v>
      </c>
      <c r="D14" s="1" t="s">
        <v>71</v>
      </c>
      <c r="E14" s="1" t="s">
        <v>22</v>
      </c>
      <c r="F14" s="1" t="s">
        <v>703</v>
      </c>
      <c r="G14" s="1"/>
      <c r="H14" s="1"/>
      <c r="I14" s="1" t="s">
        <v>699</v>
      </c>
      <c r="J14" s="1" t="s">
        <v>4041</v>
      </c>
      <c r="K14" s="1" t="s">
        <v>5355</v>
      </c>
      <c r="L14" s="1" t="s">
        <v>5332</v>
      </c>
      <c r="M14" s="1" t="s">
        <v>3489</v>
      </c>
      <c r="N14" s="1" t="s">
        <v>5346</v>
      </c>
      <c r="O14" s="1">
        <v>1</v>
      </c>
    </row>
    <row r="15" spans="1:15" x14ac:dyDescent="0.35">
      <c r="A15" s="1" t="s">
        <v>19</v>
      </c>
      <c r="B15" s="1" t="s">
        <v>1404</v>
      </c>
      <c r="C15" s="1" t="s">
        <v>3513</v>
      </c>
      <c r="D15" s="1" t="s">
        <v>71</v>
      </c>
      <c r="E15" s="1" t="s">
        <v>22</v>
      </c>
      <c r="F15" s="1" t="s">
        <v>703</v>
      </c>
      <c r="G15" s="1"/>
      <c r="H15" s="1"/>
      <c r="I15" s="1" t="s">
        <v>699</v>
      </c>
      <c r="J15" s="1" t="s">
        <v>4041</v>
      </c>
      <c r="K15" s="1" t="s">
        <v>5356</v>
      </c>
      <c r="L15" s="1" t="s">
        <v>5332</v>
      </c>
      <c r="M15" s="1" t="s">
        <v>3489</v>
      </c>
      <c r="N15" s="1" t="s">
        <v>5346</v>
      </c>
      <c r="O15" s="1">
        <v>1</v>
      </c>
    </row>
    <row r="16" spans="1:15" x14ac:dyDescent="0.35">
      <c r="A16" s="1" t="s">
        <v>19</v>
      </c>
      <c r="B16" s="1" t="s">
        <v>1410</v>
      </c>
      <c r="C16" s="1" t="s">
        <v>3514</v>
      </c>
      <c r="D16" s="1" t="s">
        <v>71</v>
      </c>
      <c r="E16" s="1" t="s">
        <v>22</v>
      </c>
      <c r="F16" s="1" t="s">
        <v>703</v>
      </c>
      <c r="G16" s="1"/>
      <c r="H16" s="1"/>
      <c r="I16" s="1" t="s">
        <v>699</v>
      </c>
      <c r="J16" s="1" t="s">
        <v>4041</v>
      </c>
      <c r="K16" s="1" t="s">
        <v>5357</v>
      </c>
      <c r="L16" s="1" t="s">
        <v>5332</v>
      </c>
      <c r="M16" s="1" t="s">
        <v>3489</v>
      </c>
      <c r="N16" s="1" t="s">
        <v>5346</v>
      </c>
      <c r="O16" s="1">
        <v>1</v>
      </c>
    </row>
    <row r="17" spans="1:15" x14ac:dyDescent="0.35">
      <c r="A17" s="1" t="s">
        <v>19</v>
      </c>
      <c r="B17" s="1" t="s">
        <v>1416</v>
      </c>
      <c r="C17" s="1" t="s">
        <v>3527</v>
      </c>
      <c r="D17" s="1" t="s">
        <v>71</v>
      </c>
      <c r="E17" s="1" t="s">
        <v>22</v>
      </c>
      <c r="F17" s="1" t="s">
        <v>703</v>
      </c>
      <c r="G17" s="1"/>
      <c r="H17" s="1"/>
      <c r="I17" s="1" t="s">
        <v>699</v>
      </c>
      <c r="J17" s="1" t="s">
        <v>4041</v>
      </c>
      <c r="K17" s="1" t="s">
        <v>5358</v>
      </c>
      <c r="L17" s="1" t="s">
        <v>5332</v>
      </c>
      <c r="M17" s="1" t="s">
        <v>3489</v>
      </c>
      <c r="N17" s="1" t="s">
        <v>5346</v>
      </c>
      <c r="O17" s="1">
        <v>1</v>
      </c>
    </row>
    <row r="18" spans="1:15" x14ac:dyDescent="0.35">
      <c r="A18" s="1" t="s">
        <v>19</v>
      </c>
      <c r="B18" s="1" t="s">
        <v>1422</v>
      </c>
      <c r="C18" s="1" t="s">
        <v>3515</v>
      </c>
      <c r="D18" s="1" t="s">
        <v>71</v>
      </c>
      <c r="E18" s="1" t="s">
        <v>22</v>
      </c>
      <c r="F18" s="1" t="s">
        <v>703</v>
      </c>
      <c r="G18" s="1"/>
      <c r="H18" s="1"/>
      <c r="I18" s="1" t="s">
        <v>699</v>
      </c>
      <c r="J18" s="1" t="s">
        <v>4041</v>
      </c>
      <c r="K18" s="1" t="s">
        <v>5359</v>
      </c>
      <c r="L18" s="1" t="s">
        <v>5332</v>
      </c>
      <c r="M18" s="1" t="s">
        <v>3489</v>
      </c>
      <c r="N18" s="1" t="s">
        <v>5346</v>
      </c>
      <c r="O18" s="1">
        <v>1</v>
      </c>
    </row>
    <row r="19" spans="1:15" x14ac:dyDescent="0.35">
      <c r="A19" s="1" t="s">
        <v>19</v>
      </c>
      <c r="B19" s="1" t="s">
        <v>1422</v>
      </c>
      <c r="C19" s="1" t="s">
        <v>3517</v>
      </c>
      <c r="D19" s="1" t="s">
        <v>71</v>
      </c>
      <c r="E19" s="1" t="s">
        <v>22</v>
      </c>
      <c r="F19" s="1" t="s">
        <v>703</v>
      </c>
      <c r="G19" s="1"/>
      <c r="H19" s="1"/>
      <c r="I19" s="1" t="s">
        <v>699</v>
      </c>
      <c r="J19" s="1" t="s">
        <v>4041</v>
      </c>
      <c r="K19" s="1" t="s">
        <v>5360</v>
      </c>
      <c r="L19" s="1" t="s">
        <v>5332</v>
      </c>
      <c r="M19" s="1" t="s">
        <v>3489</v>
      </c>
      <c r="N19" s="1" t="s">
        <v>5346</v>
      </c>
      <c r="O19" s="1">
        <v>1</v>
      </c>
    </row>
    <row r="20" spans="1:15" x14ac:dyDescent="0.35">
      <c r="A20" s="1" t="s">
        <v>19</v>
      </c>
      <c r="B20" s="1" t="s">
        <v>3576</v>
      </c>
      <c r="C20" s="1" t="s">
        <v>3578</v>
      </c>
      <c r="D20" s="1" t="s">
        <v>71</v>
      </c>
      <c r="E20" s="1" t="s">
        <v>22</v>
      </c>
      <c r="F20" s="1" t="s">
        <v>119</v>
      </c>
      <c r="G20" s="1"/>
      <c r="H20" s="1"/>
      <c r="I20" s="1" t="s">
        <v>699</v>
      </c>
      <c r="J20" s="1" t="s">
        <v>4041</v>
      </c>
      <c r="K20" s="1" t="s">
        <v>5361</v>
      </c>
      <c r="L20" s="1" t="s">
        <v>5332</v>
      </c>
      <c r="M20" s="1"/>
      <c r="N20" s="1"/>
      <c r="O20" s="1">
        <v>1</v>
      </c>
    </row>
    <row r="21" spans="1:15" x14ac:dyDescent="0.35">
      <c r="A21" s="1" t="s">
        <v>40</v>
      </c>
      <c r="B21" s="1" t="s">
        <v>1431</v>
      </c>
      <c r="C21" s="1" t="s">
        <v>3538</v>
      </c>
      <c r="D21" s="1" t="s">
        <v>71</v>
      </c>
      <c r="E21" s="1" t="s">
        <v>22</v>
      </c>
      <c r="F21" s="1" t="s">
        <v>754</v>
      </c>
      <c r="G21" s="1"/>
      <c r="H21" s="1"/>
      <c r="I21" s="1" t="s">
        <v>699</v>
      </c>
      <c r="J21" s="1" t="s">
        <v>4041</v>
      </c>
      <c r="K21" s="1" t="s">
        <v>5362</v>
      </c>
      <c r="L21" s="1" t="s">
        <v>5332</v>
      </c>
      <c r="M21" s="1" t="s">
        <v>3489</v>
      </c>
      <c r="N21" s="1" t="s">
        <v>5346</v>
      </c>
      <c r="O21" s="1">
        <v>1</v>
      </c>
    </row>
    <row r="22" spans="1:15" x14ac:dyDescent="0.35">
      <c r="A22" s="1" t="s">
        <v>40</v>
      </c>
      <c r="B22" s="1" t="s">
        <v>1437</v>
      </c>
      <c r="C22" s="1" t="s">
        <v>3539</v>
      </c>
      <c r="D22" s="1" t="s">
        <v>71</v>
      </c>
      <c r="E22" s="1" t="s">
        <v>22</v>
      </c>
      <c r="F22" s="1" t="s">
        <v>754</v>
      </c>
      <c r="G22" s="1"/>
      <c r="H22" s="1"/>
      <c r="I22" s="1" t="s">
        <v>699</v>
      </c>
      <c r="J22" s="1" t="s">
        <v>4041</v>
      </c>
      <c r="K22" s="1" t="s">
        <v>5363</v>
      </c>
      <c r="L22" s="1" t="s">
        <v>5332</v>
      </c>
      <c r="M22" s="1" t="s">
        <v>3489</v>
      </c>
      <c r="N22" s="1" t="s">
        <v>5346</v>
      </c>
      <c r="O22" s="1">
        <v>1</v>
      </c>
    </row>
    <row r="23" spans="1:15" x14ac:dyDescent="0.35">
      <c r="A23" s="1" t="s">
        <v>40</v>
      </c>
      <c r="B23" s="1" t="s">
        <v>1444</v>
      </c>
      <c r="C23" s="1" t="s">
        <v>3540</v>
      </c>
      <c r="D23" s="1" t="s">
        <v>71</v>
      </c>
      <c r="E23" s="1" t="s">
        <v>22</v>
      </c>
      <c r="F23" s="1" t="s">
        <v>754</v>
      </c>
      <c r="G23" s="1"/>
      <c r="H23" s="1"/>
      <c r="I23" s="1" t="s">
        <v>699</v>
      </c>
      <c r="J23" s="1" t="s">
        <v>4041</v>
      </c>
      <c r="K23" s="1" t="s">
        <v>5364</v>
      </c>
      <c r="L23" s="1" t="s">
        <v>5332</v>
      </c>
      <c r="M23" s="1" t="s">
        <v>3489</v>
      </c>
      <c r="N23" s="1" t="s">
        <v>5346</v>
      </c>
      <c r="O23" s="1">
        <v>1</v>
      </c>
    </row>
    <row r="24" spans="1:15" x14ac:dyDescent="0.35">
      <c r="A24" s="1" t="s">
        <v>40</v>
      </c>
      <c r="B24" s="1" t="s">
        <v>1456</v>
      </c>
      <c r="C24" s="1" t="s">
        <v>3562</v>
      </c>
      <c r="D24" s="1" t="s">
        <v>71</v>
      </c>
      <c r="E24" s="1" t="s">
        <v>22</v>
      </c>
      <c r="F24" s="1" t="s">
        <v>754</v>
      </c>
      <c r="G24" s="1"/>
      <c r="H24" s="1"/>
      <c r="I24" s="1" t="s">
        <v>699</v>
      </c>
      <c r="J24" s="1" t="s">
        <v>4041</v>
      </c>
      <c r="K24" s="1" t="s">
        <v>5365</v>
      </c>
      <c r="L24" s="1" t="s">
        <v>5332</v>
      </c>
      <c r="M24" s="1" t="s">
        <v>3489</v>
      </c>
      <c r="N24" s="1" t="s">
        <v>5346</v>
      </c>
      <c r="O24" s="1">
        <v>1</v>
      </c>
    </row>
    <row r="25" spans="1:15" x14ac:dyDescent="0.35">
      <c r="A25" s="1" t="s">
        <v>40</v>
      </c>
      <c r="B25" s="1" t="s">
        <v>1081</v>
      </c>
      <c r="C25" s="1" t="s">
        <v>3541</v>
      </c>
      <c r="D25" s="1" t="s">
        <v>71</v>
      </c>
      <c r="E25" s="1" t="s">
        <v>22</v>
      </c>
      <c r="F25" s="1" t="s">
        <v>754</v>
      </c>
      <c r="G25" s="1"/>
      <c r="H25" s="1"/>
      <c r="I25" s="1" t="s">
        <v>699</v>
      </c>
      <c r="J25" s="1" t="s">
        <v>4041</v>
      </c>
      <c r="K25" s="1" t="s">
        <v>5366</v>
      </c>
      <c r="L25" s="1" t="s">
        <v>5332</v>
      </c>
      <c r="M25" s="1" t="s">
        <v>3489</v>
      </c>
      <c r="N25" s="1" t="s">
        <v>5346</v>
      </c>
      <c r="O25" s="1">
        <v>1</v>
      </c>
    </row>
    <row r="26" spans="1:15" x14ac:dyDescent="0.35">
      <c r="A26" s="1" t="s">
        <v>40</v>
      </c>
      <c r="B26" s="1" t="s">
        <v>1081</v>
      </c>
      <c r="C26" s="1" t="s">
        <v>3543</v>
      </c>
      <c r="D26" s="1" t="s">
        <v>71</v>
      </c>
      <c r="E26" s="1" t="s">
        <v>22</v>
      </c>
      <c r="F26" s="1" t="s">
        <v>754</v>
      </c>
      <c r="G26" s="1"/>
      <c r="H26" s="1"/>
      <c r="I26" s="1" t="s">
        <v>699</v>
      </c>
      <c r="J26" s="1" t="s">
        <v>4041</v>
      </c>
      <c r="K26" s="1" t="s">
        <v>5367</v>
      </c>
      <c r="L26" s="1" t="s">
        <v>5332</v>
      </c>
      <c r="M26" s="1" t="s">
        <v>3489</v>
      </c>
      <c r="N26" s="1" t="s">
        <v>5346</v>
      </c>
      <c r="O26" s="1">
        <v>1</v>
      </c>
    </row>
    <row r="27" spans="1:15" x14ac:dyDescent="0.35">
      <c r="A27" s="1" t="s">
        <v>40</v>
      </c>
      <c r="B27" s="1" t="s">
        <v>3581</v>
      </c>
      <c r="C27" s="1" t="s">
        <v>3583</v>
      </c>
      <c r="D27" s="1" t="s">
        <v>71</v>
      </c>
      <c r="E27" s="1" t="s">
        <v>22</v>
      </c>
      <c r="F27" s="1" t="s">
        <v>119</v>
      </c>
      <c r="G27" s="1"/>
      <c r="H27" s="1"/>
      <c r="I27" s="1" t="s">
        <v>699</v>
      </c>
      <c r="J27" s="1" t="s">
        <v>4041</v>
      </c>
      <c r="K27" s="1" t="s">
        <v>5368</v>
      </c>
      <c r="L27" s="1" t="s">
        <v>5332</v>
      </c>
      <c r="M27" s="1"/>
      <c r="N27" s="1"/>
      <c r="O27" s="1">
        <v>1</v>
      </c>
    </row>
    <row r="28" spans="1:15" x14ac:dyDescent="0.35">
      <c r="A28" s="1" t="s">
        <v>40</v>
      </c>
      <c r="B28" s="1" t="s">
        <v>52</v>
      </c>
      <c r="C28" s="1" t="s">
        <v>1163</v>
      </c>
      <c r="D28" s="1" t="s">
        <v>71</v>
      </c>
      <c r="E28" s="1" t="s">
        <v>22</v>
      </c>
      <c r="F28" s="1">
        <v>2</v>
      </c>
      <c r="G28" s="1"/>
      <c r="H28" s="1"/>
      <c r="I28" s="1" t="s">
        <v>699</v>
      </c>
      <c r="J28" s="1" t="s">
        <v>4041</v>
      </c>
      <c r="K28" s="1" t="s">
        <v>4722</v>
      </c>
      <c r="L28" s="1" t="s">
        <v>5332</v>
      </c>
      <c r="M28" s="1" t="s">
        <v>1161</v>
      </c>
      <c r="N28" s="1" t="s">
        <v>5333</v>
      </c>
      <c r="O28" s="1">
        <v>1</v>
      </c>
    </row>
    <row r="29" spans="1:15" x14ac:dyDescent="0.35">
      <c r="A29" s="1" t="s">
        <v>40</v>
      </c>
      <c r="B29" s="1" t="s">
        <v>52</v>
      </c>
      <c r="C29" s="1" t="s">
        <v>1170</v>
      </c>
      <c r="D29" s="1" t="s">
        <v>71</v>
      </c>
      <c r="E29" s="1" t="s">
        <v>22</v>
      </c>
      <c r="F29" s="1">
        <v>2</v>
      </c>
      <c r="G29" s="1"/>
      <c r="H29" s="1"/>
      <c r="I29" s="1" t="s">
        <v>699</v>
      </c>
      <c r="J29" s="1" t="s">
        <v>4041</v>
      </c>
      <c r="K29" s="1" t="s">
        <v>4725</v>
      </c>
      <c r="L29" s="1" t="s">
        <v>5332</v>
      </c>
      <c r="M29" s="1" t="s">
        <v>1168</v>
      </c>
      <c r="N29" s="1" t="s">
        <v>5333</v>
      </c>
      <c r="O29" s="1">
        <v>1</v>
      </c>
    </row>
    <row r="30" spans="1:15" x14ac:dyDescent="0.35">
      <c r="A30" s="1" t="s">
        <v>40</v>
      </c>
      <c r="B30" s="1" t="s">
        <v>52</v>
      </c>
      <c r="C30" s="1" t="s">
        <v>1329</v>
      </c>
      <c r="D30" s="1" t="s">
        <v>71</v>
      </c>
      <c r="E30" s="1" t="s">
        <v>22</v>
      </c>
      <c r="F30" s="1">
        <v>2</v>
      </c>
      <c r="G30" s="1"/>
      <c r="H30" s="1"/>
      <c r="I30" s="1" t="s">
        <v>699</v>
      </c>
      <c r="J30" s="1" t="s">
        <v>4041</v>
      </c>
      <c r="K30" s="1" t="s">
        <v>4728</v>
      </c>
      <c r="L30" s="1" t="s">
        <v>5332</v>
      </c>
      <c r="M30" s="1" t="s">
        <v>1327</v>
      </c>
      <c r="N30" s="1" t="s">
        <v>5333</v>
      </c>
      <c r="O30" s="1">
        <v>1</v>
      </c>
    </row>
    <row r="31" spans="1:15" x14ac:dyDescent="0.35">
      <c r="A31" s="1" t="s">
        <v>40</v>
      </c>
      <c r="B31" s="1" t="s">
        <v>52</v>
      </c>
      <c r="C31" s="1" t="s">
        <v>1177</v>
      </c>
      <c r="D31" s="1" t="s">
        <v>71</v>
      </c>
      <c r="E31" s="1" t="s">
        <v>22</v>
      </c>
      <c r="F31" s="1">
        <v>2</v>
      </c>
      <c r="G31" s="1"/>
      <c r="H31" s="1"/>
      <c r="I31" s="1" t="s">
        <v>699</v>
      </c>
      <c r="J31" s="1" t="s">
        <v>4041</v>
      </c>
      <c r="K31" s="1" t="s">
        <v>4731</v>
      </c>
      <c r="L31" s="1" t="s">
        <v>5332</v>
      </c>
      <c r="M31" s="1" t="s">
        <v>1175</v>
      </c>
      <c r="N31" s="1" t="s">
        <v>5333</v>
      </c>
      <c r="O31" s="1">
        <v>1</v>
      </c>
    </row>
    <row r="32" spans="1:15" x14ac:dyDescent="0.35">
      <c r="A32" s="1" t="s">
        <v>40</v>
      </c>
      <c r="B32" s="1" t="s">
        <v>52</v>
      </c>
      <c r="C32" s="1" t="s">
        <v>1183</v>
      </c>
      <c r="D32" s="1" t="s">
        <v>71</v>
      </c>
      <c r="E32" s="1" t="s">
        <v>22</v>
      </c>
      <c r="F32" s="1">
        <v>2</v>
      </c>
      <c r="G32" s="1"/>
      <c r="H32" s="1"/>
      <c r="I32" s="1" t="s">
        <v>699</v>
      </c>
      <c r="J32" s="1" t="s">
        <v>4041</v>
      </c>
      <c r="K32" s="1" t="s">
        <v>4734</v>
      </c>
      <c r="L32" s="1" t="s">
        <v>5332</v>
      </c>
      <c r="M32" s="1" t="s">
        <v>1181</v>
      </c>
      <c r="N32" s="1" t="s">
        <v>5333</v>
      </c>
      <c r="O32" s="1">
        <v>1</v>
      </c>
    </row>
  </sheetData>
  <conditionalFormatting sqref="G2:G100">
    <cfRule type="containsText" dxfId="81" priority="2" operator="containsText" text="">
      <formula>NOT(ISERROR(SEARCH("",G2)))</formula>
    </cfRule>
  </conditionalFormatting>
  <conditionalFormatting sqref="L1:L1048576">
    <cfRule type="containsText" dxfId="80" priority="1" operator="containsText" text="Underutilized">
      <formula>NOT(ISERROR(SEARCH("Underutilized",L1)))</formula>
    </cfRule>
  </conditionalFormatting>
  <hyperlinks>
    <hyperlink ref="G1" r:id="rId1" xr:uid="{00000000-0004-0000-1B00-000000000000}"/>
  </hyperlinks>
  <pageMargins left="0.7" right="0.7" top="0.75" bottom="0.75" header="0.3" footer="0.3"/>
  <legacy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23"/>
  <sheetViews>
    <sheetView workbookViewId="0"/>
  </sheetViews>
  <sheetFormatPr baseColWidth="10" defaultColWidth="8.90625" defaultRowHeight="14.5" x14ac:dyDescent="0.35"/>
  <cols>
    <col min="1" max="1" width="17.54296875" customWidth="1"/>
    <col min="2" max="2" width="30" customWidth="1"/>
    <col min="3" max="3" width="33.54296875" customWidth="1"/>
    <col min="4" max="4" width="11.08984375" customWidth="1"/>
    <col min="5" max="5" width="25" customWidth="1"/>
    <col min="6" max="6" width="15.1796875" customWidth="1"/>
    <col min="7" max="7" width="59.90625" customWidth="1"/>
    <col min="8" max="8" width="16.08984375" customWidth="1"/>
    <col min="9" max="9" width="10.36328125" customWidth="1"/>
    <col min="10" max="10" width="19.81640625" customWidth="1"/>
    <col min="11" max="11" width="25.6328125" customWidth="1"/>
    <col min="12" max="12" width="18" customWidth="1"/>
    <col min="13" max="13" width="19" customWidth="1"/>
    <col min="14" max="14" width="18.6328125" customWidth="1"/>
    <col min="15" max="15" width="18.08984375" customWidth="1"/>
    <col min="16" max="16" width="17.81640625" customWidth="1"/>
    <col min="17" max="17" width="17.6328125" customWidth="1"/>
    <col min="18" max="18" width="25.08984375" customWidth="1"/>
    <col min="19" max="19" width="24.453125" customWidth="1"/>
    <col min="20" max="20" width="17.81640625" customWidth="1"/>
    <col min="21" max="21" width="21.453125" customWidth="1"/>
    <col min="22" max="22" width="23.36328125" customWidth="1"/>
    <col min="23" max="23" width="27.36328125" customWidth="1"/>
    <col min="24" max="24" width="29.54296875" customWidth="1"/>
    <col min="25" max="25" width="58.90625" customWidth="1"/>
    <col min="26" max="26" width="13.6328125" customWidth="1"/>
  </cols>
  <sheetData>
    <row r="1" spans="1:26" x14ac:dyDescent="0.35">
      <c r="A1" s="1" t="s">
        <v>0</v>
      </c>
      <c r="B1" s="1" t="s">
        <v>1</v>
      </c>
      <c r="C1" s="1" t="s">
        <v>2</v>
      </c>
      <c r="D1" s="1" t="s">
        <v>3</v>
      </c>
      <c r="E1" s="1" t="s">
        <v>4</v>
      </c>
      <c r="F1" s="1" t="s">
        <v>5</v>
      </c>
      <c r="G1" s="1" t="s">
        <v>2868</v>
      </c>
      <c r="H1" s="1" t="s">
        <v>2869</v>
      </c>
      <c r="I1" s="1" t="s">
        <v>2870</v>
      </c>
      <c r="J1" s="1" t="s">
        <v>2871</v>
      </c>
      <c r="K1" s="1" t="s">
        <v>2872</v>
      </c>
      <c r="L1" s="1" t="s">
        <v>2873</v>
      </c>
      <c r="M1" s="1" t="s">
        <v>2874</v>
      </c>
      <c r="N1" s="1" t="s">
        <v>2875</v>
      </c>
      <c r="O1" s="1" t="s">
        <v>650</v>
      </c>
      <c r="P1" s="1" t="s">
        <v>2876</v>
      </c>
      <c r="Q1" s="1" t="s">
        <v>2877</v>
      </c>
      <c r="R1" s="1" t="s">
        <v>2878</v>
      </c>
      <c r="S1" s="1" t="s">
        <v>2879</v>
      </c>
      <c r="T1" s="1" t="s">
        <v>2880</v>
      </c>
      <c r="U1" s="1" t="s">
        <v>2881</v>
      </c>
      <c r="V1" s="1" t="s">
        <v>128</v>
      </c>
      <c r="W1" s="1" t="s">
        <v>2882</v>
      </c>
      <c r="X1" s="1" t="s">
        <v>2883</v>
      </c>
      <c r="Y1" s="1" t="s">
        <v>2884</v>
      </c>
      <c r="Z1" s="1" t="s">
        <v>18</v>
      </c>
    </row>
    <row r="2" spans="1:26" x14ac:dyDescent="0.35">
      <c r="A2" s="1" t="s">
        <v>153</v>
      </c>
      <c r="B2" s="1" t="s">
        <v>624</v>
      </c>
      <c r="C2" s="1" t="s">
        <v>2885</v>
      </c>
      <c r="D2" s="1" t="s">
        <v>22</v>
      </c>
      <c r="E2" s="1"/>
      <c r="F2" s="1"/>
      <c r="G2" s="1" t="s">
        <v>2886</v>
      </c>
      <c r="H2" s="1" t="s">
        <v>689</v>
      </c>
      <c r="I2" s="1">
        <v>1612</v>
      </c>
      <c r="J2" s="1" t="s">
        <v>1371</v>
      </c>
      <c r="K2" s="1" t="s">
        <v>139</v>
      </c>
      <c r="L2" s="1" t="s">
        <v>2887</v>
      </c>
      <c r="M2" s="1" t="s">
        <v>460</v>
      </c>
      <c r="N2" s="1">
        <v>128</v>
      </c>
      <c r="O2" s="1">
        <v>1</v>
      </c>
      <c r="P2" s="1" t="s">
        <v>2888</v>
      </c>
      <c r="Q2" s="1" t="s">
        <v>2889</v>
      </c>
      <c r="R2" s="1">
        <v>7</v>
      </c>
      <c r="S2" s="1" t="s">
        <v>1371</v>
      </c>
      <c r="T2" s="1" t="s">
        <v>2890</v>
      </c>
      <c r="U2" s="1">
        <v>5</v>
      </c>
      <c r="V2" s="1" t="s">
        <v>139</v>
      </c>
      <c r="W2" s="1"/>
      <c r="X2" s="1"/>
      <c r="Y2" s="1"/>
      <c r="Z2" s="1">
        <v>1</v>
      </c>
    </row>
    <row r="3" spans="1:26" x14ac:dyDescent="0.35">
      <c r="A3" s="1" t="s">
        <v>68</v>
      </c>
      <c r="B3" s="1" t="s">
        <v>69</v>
      </c>
      <c r="C3" s="1" t="s">
        <v>2891</v>
      </c>
      <c r="D3" s="1" t="s">
        <v>22</v>
      </c>
      <c r="E3" s="1"/>
      <c r="F3" s="1"/>
      <c r="G3" s="1" t="s">
        <v>2892</v>
      </c>
      <c r="H3" s="1" t="s">
        <v>2893</v>
      </c>
      <c r="I3" s="1">
        <v>1516</v>
      </c>
      <c r="J3" s="1" t="s">
        <v>1371</v>
      </c>
      <c r="K3" s="1" t="s">
        <v>139</v>
      </c>
      <c r="L3" s="1" t="s">
        <v>2887</v>
      </c>
      <c r="M3" s="1" t="s">
        <v>453</v>
      </c>
      <c r="N3" s="1">
        <v>128</v>
      </c>
      <c r="O3" s="1">
        <v>1</v>
      </c>
      <c r="P3" s="1" t="s">
        <v>2888</v>
      </c>
      <c r="Q3" s="1" t="s">
        <v>2889</v>
      </c>
      <c r="R3" s="1">
        <v>7</v>
      </c>
      <c r="S3" s="1" t="s">
        <v>1371</v>
      </c>
      <c r="T3" s="1" t="s">
        <v>2890</v>
      </c>
      <c r="U3" s="1">
        <v>5</v>
      </c>
      <c r="V3" s="1" t="s">
        <v>1371</v>
      </c>
      <c r="W3" s="1" t="s">
        <v>955</v>
      </c>
      <c r="X3" s="1" t="s">
        <v>2894</v>
      </c>
      <c r="Y3" s="1" t="s">
        <v>2895</v>
      </c>
      <c r="Z3" s="1">
        <v>1</v>
      </c>
    </row>
    <row r="4" spans="1:26" x14ac:dyDescent="0.35">
      <c r="A4" s="1" t="s">
        <v>19</v>
      </c>
      <c r="B4" s="1" t="s">
        <v>80</v>
      </c>
      <c r="C4" s="1" t="s">
        <v>2896</v>
      </c>
      <c r="D4" s="1" t="s">
        <v>22</v>
      </c>
      <c r="E4" s="1"/>
      <c r="F4" s="1"/>
      <c r="G4" s="1" t="s">
        <v>2897</v>
      </c>
      <c r="H4" s="1" t="s">
        <v>2893</v>
      </c>
      <c r="I4" s="1">
        <v>1611</v>
      </c>
      <c r="J4" s="1" t="s">
        <v>1371</v>
      </c>
      <c r="K4" s="1" t="s">
        <v>139</v>
      </c>
      <c r="L4" s="1" t="s">
        <v>2898</v>
      </c>
      <c r="M4" s="1" t="s">
        <v>477</v>
      </c>
      <c r="N4" s="1">
        <v>64</v>
      </c>
      <c r="O4" s="1">
        <v>1</v>
      </c>
      <c r="P4" s="1" t="s">
        <v>2888</v>
      </c>
      <c r="Q4" s="1" t="s">
        <v>2889</v>
      </c>
      <c r="R4" s="1">
        <v>7</v>
      </c>
      <c r="S4" s="1" t="s">
        <v>1371</v>
      </c>
      <c r="T4" s="1" t="s">
        <v>2890</v>
      </c>
      <c r="U4" s="1">
        <v>5</v>
      </c>
      <c r="V4" s="1" t="s">
        <v>1371</v>
      </c>
      <c r="W4" s="1" t="s">
        <v>27</v>
      </c>
      <c r="X4" s="1" t="s">
        <v>2899</v>
      </c>
      <c r="Y4" s="1" t="s">
        <v>2900</v>
      </c>
      <c r="Z4" s="1">
        <v>1</v>
      </c>
    </row>
    <row r="5" spans="1:26" x14ac:dyDescent="0.35">
      <c r="A5" s="1" t="s">
        <v>19</v>
      </c>
      <c r="B5" s="1" t="s">
        <v>980</v>
      </c>
      <c r="C5" s="1" t="s">
        <v>2901</v>
      </c>
      <c r="D5" s="1" t="s">
        <v>22</v>
      </c>
      <c r="E5" s="1"/>
      <c r="F5" s="1"/>
      <c r="G5" s="1" t="s">
        <v>2902</v>
      </c>
      <c r="H5" s="1" t="s">
        <v>2903</v>
      </c>
      <c r="I5" s="1">
        <v>1421</v>
      </c>
      <c r="J5" s="1" t="s">
        <v>139</v>
      </c>
      <c r="K5" s="1" t="s">
        <v>139</v>
      </c>
      <c r="L5" s="1" t="s">
        <v>2898</v>
      </c>
      <c r="M5" s="1" t="s">
        <v>483</v>
      </c>
      <c r="N5" s="1">
        <v>64</v>
      </c>
      <c r="O5" s="1">
        <v>1</v>
      </c>
      <c r="P5" s="1" t="s">
        <v>2888</v>
      </c>
      <c r="Q5" s="1" t="s">
        <v>2889</v>
      </c>
      <c r="R5" s="1">
        <v>7</v>
      </c>
      <c r="S5" s="1" t="s">
        <v>1371</v>
      </c>
      <c r="T5" s="1" t="s">
        <v>2890</v>
      </c>
      <c r="U5" s="1">
        <v>5</v>
      </c>
      <c r="V5" s="1" t="s">
        <v>1371</v>
      </c>
      <c r="W5" s="1" t="s">
        <v>27</v>
      </c>
      <c r="X5" s="1" t="s">
        <v>2899</v>
      </c>
      <c r="Y5" s="1" t="s">
        <v>2900</v>
      </c>
      <c r="Z5" s="1">
        <v>1</v>
      </c>
    </row>
    <row r="6" spans="1:26" x14ac:dyDescent="0.35">
      <c r="A6" s="1" t="s">
        <v>19</v>
      </c>
      <c r="B6" s="1" t="s">
        <v>980</v>
      </c>
      <c r="C6" s="1" t="s">
        <v>2904</v>
      </c>
      <c r="D6" s="1" t="s">
        <v>22</v>
      </c>
      <c r="E6" s="1"/>
      <c r="F6" s="1"/>
      <c r="G6" s="1" t="s">
        <v>2905</v>
      </c>
      <c r="H6" s="1" t="s">
        <v>2893</v>
      </c>
      <c r="I6" s="1">
        <v>1612</v>
      </c>
      <c r="J6" s="1" t="s">
        <v>1371</v>
      </c>
      <c r="K6" s="1" t="s">
        <v>139</v>
      </c>
      <c r="L6" s="1" t="s">
        <v>2887</v>
      </c>
      <c r="M6" s="1" t="s">
        <v>458</v>
      </c>
      <c r="N6" s="1">
        <v>128</v>
      </c>
      <c r="O6" s="1">
        <v>1</v>
      </c>
      <c r="P6" s="1" t="s">
        <v>2888</v>
      </c>
      <c r="Q6" s="1" t="s">
        <v>2889</v>
      </c>
      <c r="R6" s="1">
        <v>7</v>
      </c>
      <c r="S6" s="1" t="s">
        <v>1371</v>
      </c>
      <c r="T6" s="1" t="s">
        <v>2890</v>
      </c>
      <c r="U6" s="1">
        <v>5</v>
      </c>
      <c r="V6" s="1" t="s">
        <v>139</v>
      </c>
      <c r="W6" s="1"/>
      <c r="X6" s="1"/>
      <c r="Y6" s="1"/>
      <c r="Z6" s="1">
        <v>1</v>
      </c>
    </row>
    <row r="7" spans="1:26" x14ac:dyDescent="0.35">
      <c r="A7" s="1" t="s">
        <v>19</v>
      </c>
      <c r="B7" s="1" t="s">
        <v>991</v>
      </c>
      <c r="C7" s="1" t="s">
        <v>2906</v>
      </c>
      <c r="D7" s="1" t="s">
        <v>22</v>
      </c>
      <c r="E7" s="1"/>
      <c r="F7" s="1"/>
      <c r="G7" s="1" t="s">
        <v>2907</v>
      </c>
      <c r="H7" s="1" t="s">
        <v>2908</v>
      </c>
      <c r="I7" s="1">
        <v>1421</v>
      </c>
      <c r="J7" s="1" t="s">
        <v>1371</v>
      </c>
      <c r="K7" s="1" t="s">
        <v>139</v>
      </c>
      <c r="L7" s="1" t="s">
        <v>2898</v>
      </c>
      <c r="M7" s="1" t="s">
        <v>489</v>
      </c>
      <c r="N7" s="1">
        <v>256</v>
      </c>
      <c r="O7" s="1">
        <v>2</v>
      </c>
      <c r="P7" s="1" t="s">
        <v>2888</v>
      </c>
      <c r="Q7" s="1" t="s">
        <v>2889</v>
      </c>
      <c r="R7" s="1">
        <v>7</v>
      </c>
      <c r="S7" s="1" t="s">
        <v>1371</v>
      </c>
      <c r="T7" s="1" t="s">
        <v>2890</v>
      </c>
      <c r="U7" s="1">
        <v>5</v>
      </c>
      <c r="V7" s="1" t="s">
        <v>1371</v>
      </c>
      <c r="W7" s="1" t="s">
        <v>27</v>
      </c>
      <c r="X7" s="1" t="s">
        <v>2899</v>
      </c>
      <c r="Y7" s="1" t="s">
        <v>2909</v>
      </c>
      <c r="Z7" s="1">
        <v>1</v>
      </c>
    </row>
    <row r="8" spans="1:26" x14ac:dyDescent="0.35">
      <c r="A8" s="1" t="s">
        <v>19</v>
      </c>
      <c r="B8" s="1" t="s">
        <v>32</v>
      </c>
      <c r="C8" s="1" t="s">
        <v>2910</v>
      </c>
      <c r="D8" s="1" t="s">
        <v>22</v>
      </c>
      <c r="E8" s="1"/>
      <c r="F8" s="1"/>
      <c r="G8" s="1" t="s">
        <v>2911</v>
      </c>
      <c r="H8" s="1" t="s">
        <v>2912</v>
      </c>
      <c r="I8" s="1">
        <v>177</v>
      </c>
      <c r="J8" s="1" t="s">
        <v>1371</v>
      </c>
      <c r="K8" s="1" t="s">
        <v>139</v>
      </c>
      <c r="L8" s="1" t="s">
        <v>2898</v>
      </c>
      <c r="M8" s="1" t="s">
        <v>477</v>
      </c>
      <c r="N8" s="1">
        <v>128</v>
      </c>
      <c r="O8" s="1">
        <v>2</v>
      </c>
      <c r="P8" s="1" t="s">
        <v>2888</v>
      </c>
      <c r="Q8" s="1" t="s">
        <v>2889</v>
      </c>
      <c r="R8" s="1">
        <v>7</v>
      </c>
      <c r="S8" s="1" t="s">
        <v>1371</v>
      </c>
      <c r="T8" s="1" t="s">
        <v>2890</v>
      </c>
      <c r="U8" s="1">
        <v>5</v>
      </c>
      <c r="V8" s="1" t="s">
        <v>1371</v>
      </c>
      <c r="W8" s="1" t="s">
        <v>27</v>
      </c>
      <c r="X8" s="1" t="s">
        <v>2899</v>
      </c>
      <c r="Y8" s="1" t="s">
        <v>2900</v>
      </c>
      <c r="Z8" s="1">
        <v>1</v>
      </c>
    </row>
    <row r="9" spans="1:26" x14ac:dyDescent="0.35">
      <c r="A9" s="1" t="s">
        <v>19</v>
      </c>
      <c r="B9" s="1" t="s">
        <v>2823</v>
      </c>
      <c r="C9" s="1" t="s">
        <v>2913</v>
      </c>
      <c r="D9" s="1" t="s">
        <v>22</v>
      </c>
      <c r="E9" s="1"/>
      <c r="F9" s="1"/>
      <c r="G9" s="1" t="s">
        <v>2914</v>
      </c>
      <c r="H9" s="1" t="s">
        <v>689</v>
      </c>
      <c r="I9" s="1">
        <v>1611</v>
      </c>
      <c r="J9" s="1" t="s">
        <v>1371</v>
      </c>
      <c r="K9" s="1" t="s">
        <v>139</v>
      </c>
      <c r="L9" s="1" t="s">
        <v>2898</v>
      </c>
      <c r="M9" s="1" t="s">
        <v>477</v>
      </c>
      <c r="N9" s="1">
        <v>512</v>
      </c>
      <c r="O9" s="1">
        <v>1</v>
      </c>
      <c r="P9" s="1" t="s">
        <v>2888</v>
      </c>
      <c r="Q9" s="1" t="s">
        <v>2889</v>
      </c>
      <c r="R9" s="1">
        <v>7</v>
      </c>
      <c r="S9" s="1" t="s">
        <v>139</v>
      </c>
      <c r="T9" s="1" t="s">
        <v>2890</v>
      </c>
      <c r="U9" s="1">
        <v>5</v>
      </c>
      <c r="V9" s="1" t="s">
        <v>139</v>
      </c>
      <c r="W9" s="1"/>
      <c r="X9" s="1"/>
      <c r="Y9" s="1"/>
      <c r="Z9" s="1">
        <v>1</v>
      </c>
    </row>
    <row r="10" spans="1:26" x14ac:dyDescent="0.35">
      <c r="A10" s="1" t="s">
        <v>40</v>
      </c>
      <c r="B10" s="1" t="s">
        <v>84</v>
      </c>
      <c r="C10" s="1" t="s">
        <v>2915</v>
      </c>
      <c r="D10" s="1" t="s">
        <v>86</v>
      </c>
      <c r="E10" s="1" t="s">
        <v>2916</v>
      </c>
      <c r="F10" s="1" t="s">
        <v>2917</v>
      </c>
      <c r="G10" s="1" t="s">
        <v>2918</v>
      </c>
      <c r="H10" s="1" t="s">
        <v>2919</v>
      </c>
      <c r="I10" s="1">
        <v>1122</v>
      </c>
      <c r="J10" s="1" t="s">
        <v>1371</v>
      </c>
      <c r="K10" s="1" t="s">
        <v>139</v>
      </c>
      <c r="L10" s="1" t="s">
        <v>2898</v>
      </c>
      <c r="M10" s="1" t="s">
        <v>489</v>
      </c>
      <c r="N10" s="1">
        <v>128</v>
      </c>
      <c r="O10" s="1">
        <v>2</v>
      </c>
      <c r="P10" s="1" t="s">
        <v>2888</v>
      </c>
      <c r="Q10" s="1" t="s">
        <v>2889</v>
      </c>
      <c r="R10" s="1">
        <v>7</v>
      </c>
      <c r="S10" s="1" t="s">
        <v>1371</v>
      </c>
      <c r="T10" s="1" t="s">
        <v>2920</v>
      </c>
      <c r="U10" s="1">
        <v>5</v>
      </c>
      <c r="V10" s="1" t="s">
        <v>1371</v>
      </c>
      <c r="W10" s="1" t="s">
        <v>2921</v>
      </c>
      <c r="X10" s="1" t="s">
        <v>2922</v>
      </c>
      <c r="Y10" s="1" t="s">
        <v>2923</v>
      </c>
      <c r="Z10" s="1">
        <v>1</v>
      </c>
    </row>
    <row r="11" spans="1:26" x14ac:dyDescent="0.35">
      <c r="A11" s="1" t="s">
        <v>40</v>
      </c>
      <c r="B11" s="1" t="s">
        <v>84</v>
      </c>
      <c r="C11" s="1" t="s">
        <v>2924</v>
      </c>
      <c r="D11" s="1" t="s">
        <v>86</v>
      </c>
      <c r="E11" s="1" t="s">
        <v>2916</v>
      </c>
      <c r="F11" s="1" t="s">
        <v>2917</v>
      </c>
      <c r="G11" s="1" t="s">
        <v>2925</v>
      </c>
      <c r="H11" s="1" t="s">
        <v>2919</v>
      </c>
      <c r="I11" s="1">
        <v>1122</v>
      </c>
      <c r="J11" s="1" t="s">
        <v>1371</v>
      </c>
      <c r="K11" s="1" t="s">
        <v>139</v>
      </c>
      <c r="L11" s="1" t="s">
        <v>2898</v>
      </c>
      <c r="M11" s="1" t="s">
        <v>477</v>
      </c>
      <c r="N11" s="1">
        <v>128</v>
      </c>
      <c r="O11" s="1">
        <v>1</v>
      </c>
      <c r="P11" s="1" t="s">
        <v>2888</v>
      </c>
      <c r="Q11" s="1" t="s">
        <v>2889</v>
      </c>
      <c r="R11" s="1">
        <v>7</v>
      </c>
      <c r="S11" s="1" t="s">
        <v>1371</v>
      </c>
      <c r="T11" s="1" t="s">
        <v>2920</v>
      </c>
      <c r="U11" s="1">
        <v>5</v>
      </c>
      <c r="V11" s="1" t="s">
        <v>1371</v>
      </c>
      <c r="W11" s="1" t="s">
        <v>2921</v>
      </c>
      <c r="X11" s="1" t="s">
        <v>2922</v>
      </c>
      <c r="Y11" s="1" t="s">
        <v>2926</v>
      </c>
      <c r="Z11" s="1">
        <v>1</v>
      </c>
    </row>
    <row r="12" spans="1:26" x14ac:dyDescent="0.35">
      <c r="A12" s="1" t="s">
        <v>40</v>
      </c>
      <c r="B12" s="1" t="s">
        <v>89</v>
      </c>
      <c r="C12" s="1" t="s">
        <v>2927</v>
      </c>
      <c r="D12" s="1" t="s">
        <v>22</v>
      </c>
      <c r="E12" s="1" t="s">
        <v>2916</v>
      </c>
      <c r="F12" s="1" t="s">
        <v>2917</v>
      </c>
      <c r="G12" s="1" t="s">
        <v>2928</v>
      </c>
      <c r="H12" s="1" t="s">
        <v>2919</v>
      </c>
      <c r="I12" s="1">
        <v>1122</v>
      </c>
      <c r="J12" s="1" t="s">
        <v>1371</v>
      </c>
      <c r="K12" s="1" t="s">
        <v>139</v>
      </c>
      <c r="L12" s="1" t="s">
        <v>2898</v>
      </c>
      <c r="M12" s="1" t="s">
        <v>489</v>
      </c>
      <c r="N12" s="1">
        <v>128</v>
      </c>
      <c r="O12" s="1">
        <v>3</v>
      </c>
      <c r="P12" s="1" t="s">
        <v>2888</v>
      </c>
      <c r="Q12" s="1" t="s">
        <v>2889</v>
      </c>
      <c r="R12" s="1">
        <v>7</v>
      </c>
      <c r="S12" s="1" t="s">
        <v>1371</v>
      </c>
      <c r="T12" s="1" t="s">
        <v>2890</v>
      </c>
      <c r="U12" s="1">
        <v>5</v>
      </c>
      <c r="V12" s="1" t="s">
        <v>1371</v>
      </c>
      <c r="W12" s="1" t="s">
        <v>45</v>
      </c>
      <c r="X12" s="1" t="s">
        <v>2929</v>
      </c>
      <c r="Y12" s="1" t="s">
        <v>2930</v>
      </c>
      <c r="Z12" s="1">
        <v>1</v>
      </c>
    </row>
    <row r="13" spans="1:26" x14ac:dyDescent="0.35">
      <c r="A13" s="1" t="s">
        <v>40</v>
      </c>
      <c r="B13" s="1" t="s">
        <v>89</v>
      </c>
      <c r="C13" s="1" t="s">
        <v>2931</v>
      </c>
      <c r="D13" s="1" t="s">
        <v>22</v>
      </c>
      <c r="E13" s="1" t="s">
        <v>2916</v>
      </c>
      <c r="F13" s="1" t="s">
        <v>2917</v>
      </c>
      <c r="G13" s="1" t="s">
        <v>2932</v>
      </c>
      <c r="H13" s="1" t="s">
        <v>2919</v>
      </c>
      <c r="I13" s="1">
        <v>1122</v>
      </c>
      <c r="J13" s="1" t="s">
        <v>1371</v>
      </c>
      <c r="K13" s="1" t="s">
        <v>139</v>
      </c>
      <c r="L13" s="1" t="s">
        <v>2898</v>
      </c>
      <c r="M13" s="1" t="s">
        <v>477</v>
      </c>
      <c r="N13" s="1">
        <v>128</v>
      </c>
      <c r="O13" s="1">
        <v>3</v>
      </c>
      <c r="P13" s="1" t="s">
        <v>2888</v>
      </c>
      <c r="Q13" s="1" t="s">
        <v>2889</v>
      </c>
      <c r="R13" s="1">
        <v>7</v>
      </c>
      <c r="S13" s="1" t="s">
        <v>1371</v>
      </c>
      <c r="T13" s="1" t="s">
        <v>2890</v>
      </c>
      <c r="U13" s="1">
        <v>5</v>
      </c>
      <c r="V13" s="1" t="s">
        <v>1371</v>
      </c>
      <c r="W13" s="1" t="s">
        <v>45</v>
      </c>
      <c r="X13" s="1" t="s">
        <v>2929</v>
      </c>
      <c r="Y13" s="1" t="s">
        <v>2930</v>
      </c>
      <c r="Z13" s="1">
        <v>1</v>
      </c>
    </row>
    <row r="14" spans="1:26" x14ac:dyDescent="0.35">
      <c r="A14" s="1" t="s">
        <v>40</v>
      </c>
      <c r="B14" s="1" t="s">
        <v>1214</v>
      </c>
      <c r="C14" s="1" t="s">
        <v>2933</v>
      </c>
      <c r="D14" s="1" t="s">
        <v>2934</v>
      </c>
      <c r="E14" s="1"/>
      <c r="F14" s="1"/>
      <c r="G14" s="1" t="s">
        <v>2935</v>
      </c>
      <c r="H14" s="1" t="s">
        <v>689</v>
      </c>
      <c r="I14" s="1">
        <v>1612</v>
      </c>
      <c r="J14" s="1" t="s">
        <v>1371</v>
      </c>
      <c r="K14" s="1" t="s">
        <v>139</v>
      </c>
      <c r="L14" s="1" t="s">
        <v>2898</v>
      </c>
      <c r="M14" s="1" t="s">
        <v>2936</v>
      </c>
      <c r="N14" s="1">
        <v>4095</v>
      </c>
      <c r="O14" s="1">
        <v>1</v>
      </c>
      <c r="P14" s="1" t="s">
        <v>2888</v>
      </c>
      <c r="Q14" s="1" t="s">
        <v>2889</v>
      </c>
      <c r="R14" s="1">
        <v>7</v>
      </c>
      <c r="S14" s="1" t="s">
        <v>1371</v>
      </c>
      <c r="T14" s="1" t="s">
        <v>2890</v>
      </c>
      <c r="U14" s="1">
        <v>5</v>
      </c>
      <c r="V14" s="1" t="s">
        <v>139</v>
      </c>
      <c r="W14" s="1"/>
      <c r="X14" s="1"/>
      <c r="Y14" s="1"/>
      <c r="Z14" s="1">
        <v>1</v>
      </c>
    </row>
    <row r="15" spans="1:26" x14ac:dyDescent="0.35">
      <c r="A15" s="1" t="s">
        <v>40</v>
      </c>
      <c r="B15" s="1" t="s">
        <v>1092</v>
      </c>
      <c r="C15" s="1" t="s">
        <v>2937</v>
      </c>
      <c r="D15" s="1" t="s">
        <v>22</v>
      </c>
      <c r="E15" s="1"/>
      <c r="F15" s="1"/>
      <c r="G15" s="1" t="s">
        <v>2938</v>
      </c>
      <c r="H15" s="1" t="s">
        <v>2939</v>
      </c>
      <c r="I15" s="1">
        <v>1421</v>
      </c>
      <c r="J15" s="1" t="s">
        <v>1371</v>
      </c>
      <c r="K15" s="1" t="s">
        <v>139</v>
      </c>
      <c r="L15" s="1" t="s">
        <v>2898</v>
      </c>
      <c r="M15" s="1" t="s">
        <v>477</v>
      </c>
      <c r="N15" s="1">
        <v>128</v>
      </c>
      <c r="O15" s="1">
        <v>2</v>
      </c>
      <c r="P15" s="1" t="s">
        <v>2888</v>
      </c>
      <c r="Q15" s="1" t="s">
        <v>2889</v>
      </c>
      <c r="R15" s="1">
        <v>7</v>
      </c>
      <c r="S15" s="1" t="s">
        <v>1371</v>
      </c>
      <c r="T15" s="1" t="s">
        <v>2890</v>
      </c>
      <c r="U15" s="1">
        <v>5</v>
      </c>
      <c r="V15" s="1" t="s">
        <v>1371</v>
      </c>
      <c r="W15" s="1" t="s">
        <v>45</v>
      </c>
      <c r="X15" s="1" t="s">
        <v>2929</v>
      </c>
      <c r="Y15" s="1" t="s">
        <v>2930</v>
      </c>
      <c r="Z15" s="1">
        <v>1</v>
      </c>
    </row>
    <row r="16" spans="1:26" x14ac:dyDescent="0.35">
      <c r="A16" s="1" t="s">
        <v>40</v>
      </c>
      <c r="B16" s="1" t="s">
        <v>1092</v>
      </c>
      <c r="C16" s="1" t="s">
        <v>2940</v>
      </c>
      <c r="D16" s="1" t="s">
        <v>22</v>
      </c>
      <c r="E16" s="1"/>
      <c r="F16" s="1"/>
      <c r="G16" s="1" t="s">
        <v>2941</v>
      </c>
      <c r="H16" s="1" t="s">
        <v>2893</v>
      </c>
      <c r="I16" s="1">
        <v>1612</v>
      </c>
      <c r="J16" s="1" t="s">
        <v>1371</v>
      </c>
      <c r="K16" s="1" t="s">
        <v>139</v>
      </c>
      <c r="L16" s="1" t="s">
        <v>2887</v>
      </c>
      <c r="M16" s="1" t="s">
        <v>458</v>
      </c>
      <c r="N16" s="1">
        <v>256</v>
      </c>
      <c r="O16" s="1">
        <v>2</v>
      </c>
      <c r="P16" s="1" t="s">
        <v>2888</v>
      </c>
      <c r="Q16" s="1" t="s">
        <v>2889</v>
      </c>
      <c r="R16" s="1">
        <v>7</v>
      </c>
      <c r="S16" s="1" t="s">
        <v>1371</v>
      </c>
      <c r="T16" s="1" t="s">
        <v>2890</v>
      </c>
      <c r="U16" s="1">
        <v>5</v>
      </c>
      <c r="V16" s="1" t="s">
        <v>1371</v>
      </c>
      <c r="W16" s="1"/>
      <c r="X16" s="1"/>
      <c r="Y16" s="1"/>
      <c r="Z16" s="1">
        <v>1</v>
      </c>
    </row>
    <row r="17" spans="1:26" x14ac:dyDescent="0.35">
      <c r="A17" s="1" t="s">
        <v>40</v>
      </c>
      <c r="B17" s="1" t="s">
        <v>1092</v>
      </c>
      <c r="C17" s="1" t="s">
        <v>2942</v>
      </c>
      <c r="D17" s="1" t="s">
        <v>22</v>
      </c>
      <c r="E17" s="1"/>
      <c r="F17" s="1"/>
      <c r="G17" s="1" t="s">
        <v>2943</v>
      </c>
      <c r="H17" s="1" t="s">
        <v>2944</v>
      </c>
      <c r="I17" s="1">
        <v>178</v>
      </c>
      <c r="J17" s="1" t="s">
        <v>1371</v>
      </c>
      <c r="K17" s="1" t="s">
        <v>139</v>
      </c>
      <c r="L17" s="1" t="s">
        <v>2898</v>
      </c>
      <c r="M17" s="1" t="s">
        <v>489</v>
      </c>
      <c r="N17" s="1">
        <v>128</v>
      </c>
      <c r="O17" s="1">
        <v>1</v>
      </c>
      <c r="P17" s="1" t="s">
        <v>2888</v>
      </c>
      <c r="Q17" s="1" t="s">
        <v>2889</v>
      </c>
      <c r="R17" s="1">
        <v>7</v>
      </c>
      <c r="S17" s="1" t="s">
        <v>1371</v>
      </c>
      <c r="T17" s="1" t="s">
        <v>2890</v>
      </c>
      <c r="U17" s="1">
        <v>5</v>
      </c>
      <c r="V17" s="1" t="s">
        <v>1371</v>
      </c>
      <c r="W17" s="1" t="s">
        <v>45</v>
      </c>
      <c r="X17" s="1" t="s">
        <v>2929</v>
      </c>
      <c r="Y17" s="1" t="s">
        <v>2930</v>
      </c>
      <c r="Z17" s="1">
        <v>1</v>
      </c>
    </row>
    <row r="18" spans="1:26" x14ac:dyDescent="0.35">
      <c r="A18" s="1" t="s">
        <v>40</v>
      </c>
      <c r="B18" s="1" t="s">
        <v>1099</v>
      </c>
      <c r="C18" s="1" t="s">
        <v>2945</v>
      </c>
      <c r="D18" s="1" t="s">
        <v>22</v>
      </c>
      <c r="E18" s="1"/>
      <c r="F18" s="1"/>
      <c r="G18" s="1" t="s">
        <v>2946</v>
      </c>
      <c r="H18" s="1" t="s">
        <v>2908</v>
      </c>
      <c r="I18" s="1">
        <v>1421</v>
      </c>
      <c r="J18" s="1" t="s">
        <v>1371</v>
      </c>
      <c r="K18" s="1" t="s">
        <v>139</v>
      </c>
      <c r="L18" s="1" t="s">
        <v>2887</v>
      </c>
      <c r="M18" s="1" t="s">
        <v>453</v>
      </c>
      <c r="N18" s="1">
        <v>256</v>
      </c>
      <c r="O18" s="1">
        <v>1</v>
      </c>
      <c r="P18" s="1" t="s">
        <v>2888</v>
      </c>
      <c r="Q18" s="1" t="s">
        <v>2889</v>
      </c>
      <c r="R18" s="1">
        <v>7</v>
      </c>
      <c r="S18" s="1" t="s">
        <v>1371</v>
      </c>
      <c r="T18" s="1" t="s">
        <v>2890</v>
      </c>
      <c r="U18" s="1">
        <v>5</v>
      </c>
      <c r="V18" s="1" t="s">
        <v>139</v>
      </c>
      <c r="W18" s="1"/>
      <c r="X18" s="1"/>
      <c r="Y18" s="1"/>
      <c r="Z18" s="1">
        <v>1</v>
      </c>
    </row>
    <row r="19" spans="1:26" x14ac:dyDescent="0.35">
      <c r="A19" s="1" t="s">
        <v>40</v>
      </c>
      <c r="B19" s="1" t="s">
        <v>1099</v>
      </c>
      <c r="C19" s="1" t="s">
        <v>2947</v>
      </c>
      <c r="D19" s="1" t="s">
        <v>22</v>
      </c>
      <c r="E19" s="1"/>
      <c r="F19" s="1"/>
      <c r="G19" s="1" t="s">
        <v>2948</v>
      </c>
      <c r="H19" s="1" t="s">
        <v>2908</v>
      </c>
      <c r="I19" s="1">
        <v>1421</v>
      </c>
      <c r="J19" s="1" t="s">
        <v>1371</v>
      </c>
      <c r="K19" s="1" t="s">
        <v>139</v>
      </c>
      <c r="L19" s="1" t="s">
        <v>2898</v>
      </c>
      <c r="M19" s="1" t="s">
        <v>2949</v>
      </c>
      <c r="N19" s="1">
        <v>512</v>
      </c>
      <c r="O19" s="1">
        <v>1</v>
      </c>
      <c r="P19" s="1" t="s">
        <v>2950</v>
      </c>
      <c r="Q19" s="1" t="s">
        <v>2889</v>
      </c>
      <c r="R19" s="1">
        <v>7</v>
      </c>
      <c r="S19" s="1" t="s">
        <v>1371</v>
      </c>
      <c r="T19" s="1" t="s">
        <v>2890</v>
      </c>
      <c r="U19" s="1">
        <v>5</v>
      </c>
      <c r="V19" s="1" t="s">
        <v>1371</v>
      </c>
      <c r="W19" s="1" t="s">
        <v>45</v>
      </c>
      <c r="X19" s="1" t="s">
        <v>2929</v>
      </c>
      <c r="Y19" s="1" t="s">
        <v>2951</v>
      </c>
      <c r="Z19" s="1">
        <v>1</v>
      </c>
    </row>
    <row r="20" spans="1:26" x14ac:dyDescent="0.35">
      <c r="A20" s="1" t="s">
        <v>40</v>
      </c>
      <c r="B20" s="1" t="s">
        <v>1099</v>
      </c>
      <c r="C20" s="1" t="s">
        <v>2952</v>
      </c>
      <c r="D20" s="1" t="s">
        <v>86</v>
      </c>
      <c r="E20" s="1"/>
      <c r="F20" s="1"/>
      <c r="G20" s="1" t="s">
        <v>2953</v>
      </c>
      <c r="H20" s="1" t="s">
        <v>2908</v>
      </c>
      <c r="I20" s="1">
        <v>1421</v>
      </c>
      <c r="J20" s="1" t="s">
        <v>1371</v>
      </c>
      <c r="K20" s="1" t="s">
        <v>139</v>
      </c>
      <c r="L20" s="1" t="s">
        <v>2898</v>
      </c>
      <c r="M20" s="1" t="s">
        <v>2949</v>
      </c>
      <c r="N20" s="1">
        <v>512</v>
      </c>
      <c r="O20" s="1">
        <v>1</v>
      </c>
      <c r="P20" s="1" t="s">
        <v>2888</v>
      </c>
      <c r="Q20" s="1" t="s">
        <v>2889</v>
      </c>
      <c r="R20" s="1">
        <v>7</v>
      </c>
      <c r="S20" s="1" t="s">
        <v>1371</v>
      </c>
      <c r="T20" s="1" t="s">
        <v>2920</v>
      </c>
      <c r="U20" s="1">
        <v>5</v>
      </c>
      <c r="V20" s="1" t="s">
        <v>1371</v>
      </c>
      <c r="W20" s="1" t="s">
        <v>2921</v>
      </c>
      <c r="X20" s="1" t="s">
        <v>2922</v>
      </c>
      <c r="Y20" s="1" t="s">
        <v>2951</v>
      </c>
      <c r="Z20" s="1">
        <v>1</v>
      </c>
    </row>
    <row r="21" spans="1:26" x14ac:dyDescent="0.35">
      <c r="A21" s="1" t="s">
        <v>40</v>
      </c>
      <c r="B21" s="1" t="s">
        <v>50</v>
      </c>
      <c r="C21" s="1" t="s">
        <v>2954</v>
      </c>
      <c r="D21" s="1" t="s">
        <v>22</v>
      </c>
      <c r="E21" s="1"/>
      <c r="F21" s="1"/>
      <c r="G21" s="1" t="s">
        <v>2955</v>
      </c>
      <c r="H21" s="1" t="s">
        <v>2912</v>
      </c>
      <c r="I21" s="1">
        <v>1612</v>
      </c>
      <c r="J21" s="1" t="s">
        <v>139</v>
      </c>
      <c r="K21" s="1" t="s">
        <v>139</v>
      </c>
      <c r="L21" s="1" t="s">
        <v>2898</v>
      </c>
      <c r="M21" s="1" t="s">
        <v>477</v>
      </c>
      <c r="N21" s="1">
        <v>128</v>
      </c>
      <c r="O21" s="1">
        <v>1</v>
      </c>
      <c r="P21" s="1" t="s">
        <v>2888</v>
      </c>
      <c r="Q21" s="1" t="s">
        <v>2889</v>
      </c>
      <c r="R21" s="1">
        <v>7</v>
      </c>
      <c r="S21" s="1" t="s">
        <v>1371</v>
      </c>
      <c r="T21" s="1" t="s">
        <v>2890</v>
      </c>
      <c r="U21" s="1">
        <v>5</v>
      </c>
      <c r="V21" s="1" t="s">
        <v>139</v>
      </c>
      <c r="W21" s="1"/>
      <c r="X21" s="1"/>
      <c r="Y21" s="1"/>
      <c r="Z21" s="1">
        <v>1</v>
      </c>
    </row>
    <row r="22" spans="1:26" x14ac:dyDescent="0.35">
      <c r="A22" s="1" t="s">
        <v>40</v>
      </c>
      <c r="B22" s="1" t="s">
        <v>2956</v>
      </c>
      <c r="C22" s="1" t="s">
        <v>2957</v>
      </c>
      <c r="D22" s="1" t="s">
        <v>22</v>
      </c>
      <c r="E22" s="1"/>
      <c r="F22" s="1"/>
      <c r="G22" s="1" t="s">
        <v>2958</v>
      </c>
      <c r="H22" s="1" t="s">
        <v>689</v>
      </c>
      <c r="I22" s="1">
        <v>178</v>
      </c>
      <c r="J22" s="1" t="s">
        <v>1371</v>
      </c>
      <c r="K22" s="1" t="s">
        <v>139</v>
      </c>
      <c r="L22" s="1" t="s">
        <v>2898</v>
      </c>
      <c r="M22" s="1" t="s">
        <v>477</v>
      </c>
      <c r="N22" s="1">
        <v>128</v>
      </c>
      <c r="O22" s="1">
        <v>2</v>
      </c>
      <c r="P22" s="1" t="s">
        <v>2888</v>
      </c>
      <c r="Q22" s="1" t="s">
        <v>2889</v>
      </c>
      <c r="R22" s="1">
        <v>7</v>
      </c>
      <c r="S22" s="1" t="s">
        <v>1371</v>
      </c>
      <c r="T22" s="1" t="s">
        <v>2890</v>
      </c>
      <c r="U22" s="1">
        <v>5</v>
      </c>
      <c r="V22" s="1" t="s">
        <v>1371</v>
      </c>
      <c r="W22" s="1" t="s">
        <v>45</v>
      </c>
      <c r="X22" s="1" t="s">
        <v>2929</v>
      </c>
      <c r="Y22" s="1" t="s">
        <v>2951</v>
      </c>
      <c r="Z22" s="1">
        <v>1</v>
      </c>
    </row>
    <row r="23" spans="1:26" x14ac:dyDescent="0.35">
      <c r="A23" s="1" t="s">
        <v>40</v>
      </c>
      <c r="B23" s="1" t="s">
        <v>2799</v>
      </c>
      <c r="C23" s="1" t="s">
        <v>2959</v>
      </c>
      <c r="D23" s="1" t="s">
        <v>22</v>
      </c>
      <c r="E23" s="1"/>
      <c r="F23" s="1"/>
      <c r="G23" s="1" t="s">
        <v>2960</v>
      </c>
      <c r="H23" s="1" t="s">
        <v>689</v>
      </c>
      <c r="I23" s="1">
        <v>1612</v>
      </c>
      <c r="J23" s="1" t="s">
        <v>1371</v>
      </c>
      <c r="K23" s="1" t="s">
        <v>139</v>
      </c>
      <c r="L23" s="1" t="s">
        <v>2961</v>
      </c>
      <c r="M23" s="1" t="s">
        <v>2962</v>
      </c>
      <c r="N23" s="1">
        <v>512</v>
      </c>
      <c r="O23" s="1">
        <v>1</v>
      </c>
      <c r="P23" s="1" t="s">
        <v>2888</v>
      </c>
      <c r="Q23" s="1" t="s">
        <v>2889</v>
      </c>
      <c r="R23" s="1">
        <v>7</v>
      </c>
      <c r="S23" s="1" t="s">
        <v>139</v>
      </c>
      <c r="T23" s="1" t="s">
        <v>2890</v>
      </c>
      <c r="U23" s="1">
        <v>5</v>
      </c>
      <c r="V23" s="1" t="s">
        <v>139</v>
      </c>
      <c r="W23" s="1"/>
      <c r="X23" s="1"/>
      <c r="Y23" s="1"/>
      <c r="Z23" s="1">
        <v>1</v>
      </c>
    </row>
  </sheetData>
  <conditionalFormatting sqref="E2:E100">
    <cfRule type="containsText" dxfId="79" priority="3" operator="containsText" text="">
      <formula>NOT(ISERROR(SEARCH("",E2)))</formula>
    </cfRule>
  </conditionalFormatting>
  <conditionalFormatting sqref="P1:P1048576">
    <cfRule type="containsText" dxfId="78" priority="2" operator="containsText" text="notenabled">
      <formula>NOT(ISERROR(SEARCH("notenabled",P1)))</formula>
    </cfRule>
  </conditionalFormatting>
  <conditionalFormatting sqref="V1:V1048576">
    <cfRule type="containsText" dxfId="77" priority="1" operator="containsText" text="enabled">
      <formula>NOT(ISERROR(SEARCH("enabled",V1)))</formula>
    </cfRule>
  </conditionalFormatting>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B21"/>
  <sheetViews>
    <sheetView workbookViewId="0">
      <selection activeCell="C2" sqref="C2"/>
    </sheetView>
  </sheetViews>
  <sheetFormatPr baseColWidth="10" defaultColWidth="9.08984375" defaultRowHeight="14.5" x14ac:dyDescent="0.35"/>
  <cols>
    <col min="1" max="1" width="14.54296875" style="3" customWidth="1"/>
    <col min="2" max="2" width="30.54296875" style="3" customWidth="1"/>
    <col min="3" max="3" width="32.08984375" style="3" customWidth="1"/>
    <col min="4" max="4" width="11.08984375" style="3" customWidth="1"/>
    <col min="5" max="5" width="17.81640625" style="3" customWidth="1"/>
    <col min="6" max="6" width="15.1796875" style="3" customWidth="1"/>
    <col min="7" max="7" width="17.36328125" style="3" customWidth="1"/>
    <col min="8" max="8" width="20.90625" style="3" customWidth="1"/>
    <col min="9" max="9" width="21" style="3" customWidth="1"/>
    <col min="10" max="10" width="26.81640625" style="3" customWidth="1"/>
    <col min="11" max="11" width="15" style="3" customWidth="1"/>
    <col min="12" max="12" width="27.1796875" style="3" customWidth="1"/>
    <col min="13" max="13" width="33.1796875" style="3" customWidth="1"/>
    <col min="14" max="14" width="23.1796875" style="3" customWidth="1"/>
    <col min="15" max="15" width="14.81640625" style="3" customWidth="1"/>
    <col min="16" max="16" width="13.6328125" style="3" customWidth="1"/>
    <col min="17" max="17" width="16.90625" style="3" customWidth="1"/>
    <col min="18" max="18" width="17.36328125" style="3" customWidth="1"/>
    <col min="19" max="19" width="80" style="3" customWidth="1"/>
    <col min="20" max="20" width="41.6328125" style="3" customWidth="1"/>
    <col min="21" max="21" width="31.453125" style="3" customWidth="1"/>
    <col min="22" max="22" width="16.453125" style="3" customWidth="1"/>
    <col min="23" max="23" width="108.453125" style="3" customWidth="1"/>
    <col min="24" max="24" width="23.36328125" style="3" customWidth="1"/>
    <col min="25" max="25" width="25.54296875" style="3" customWidth="1"/>
    <col min="26" max="26" width="28.36328125" style="3" customWidth="1"/>
    <col min="27" max="27" width="58.36328125" style="3" customWidth="1"/>
    <col min="28" max="28" width="65.453125" style="3" customWidth="1"/>
    <col min="29" max="29" width="18.453125" style="3" customWidth="1"/>
    <col min="30" max="30" width="23.90625" style="3" customWidth="1"/>
    <col min="31" max="31" width="19.90625" style="3" customWidth="1"/>
    <col min="32" max="32" width="18.453125" style="3" customWidth="1"/>
    <col min="33" max="33" width="20.453125" style="3" customWidth="1"/>
    <col min="34" max="34" width="15.6328125" style="3" customWidth="1"/>
    <col min="35" max="35" width="41.90625" style="3" customWidth="1"/>
    <col min="36" max="36" width="18" style="3" customWidth="1"/>
    <col min="37" max="37" width="15.36328125" style="3" customWidth="1"/>
    <col min="38" max="38" width="19.08984375" style="3" customWidth="1"/>
    <col min="39" max="39" width="27.08984375" style="3" customWidth="1"/>
    <col min="40" max="40" width="20.90625" style="3" customWidth="1"/>
    <col min="41" max="41" width="18.90625" style="3" customWidth="1"/>
    <col min="42" max="42" width="19" style="3" customWidth="1"/>
    <col min="43" max="43" width="29.36328125" style="3" customWidth="1"/>
    <col min="44" max="44" width="20.90625" style="3" customWidth="1"/>
    <col min="45" max="45" width="18.453125" style="3" customWidth="1"/>
    <col min="46" max="46" width="12.1796875" style="3" customWidth="1"/>
    <col min="47" max="47" width="32.36328125" style="3" customWidth="1"/>
    <col min="48" max="48" width="32.6328125" style="3" customWidth="1"/>
    <col min="49" max="49" width="27.36328125" style="3" customWidth="1"/>
    <col min="50" max="50" width="31.453125" style="3" customWidth="1"/>
    <col min="51" max="51" width="22.81640625" style="3" customWidth="1"/>
    <col min="52" max="53" width="90" style="4" customWidth="1"/>
    <col min="54" max="54" width="14.7265625" style="3" bestFit="1" customWidth="1"/>
    <col min="55" max="55" width="9.08984375" style="3" customWidth="1"/>
    <col min="56" max="16384" width="9.08984375" style="3"/>
  </cols>
  <sheetData>
    <row r="1" spans="1:54" x14ac:dyDescent="0.35">
      <c r="A1" s="1" t="s">
        <v>0</v>
      </c>
      <c r="B1" s="1" t="s">
        <v>1</v>
      </c>
      <c r="C1" s="1" t="s">
        <v>2662</v>
      </c>
      <c r="D1" s="1" t="s">
        <v>3</v>
      </c>
      <c r="E1" s="1" t="s">
        <v>4</v>
      </c>
      <c r="F1" s="1" t="s">
        <v>5</v>
      </c>
      <c r="G1" s="1" t="s">
        <v>2663</v>
      </c>
      <c r="H1" s="1" t="s">
        <v>2664</v>
      </c>
      <c r="I1" s="1" t="s">
        <v>2665</v>
      </c>
      <c r="J1" s="1" t="s">
        <v>2666</v>
      </c>
      <c r="K1" s="1" t="s">
        <v>2667</v>
      </c>
      <c r="L1" s="1" t="s">
        <v>2668</v>
      </c>
      <c r="M1" s="1" t="s">
        <v>2669</v>
      </c>
      <c r="N1" s="1" t="s">
        <v>2670</v>
      </c>
      <c r="O1" s="1" t="s">
        <v>2671</v>
      </c>
      <c r="P1" s="1" t="s">
        <v>2672</v>
      </c>
      <c r="Q1" s="1" t="s">
        <v>2673</v>
      </c>
      <c r="R1" s="1" t="s">
        <v>2674</v>
      </c>
      <c r="S1" s="1" t="s">
        <v>2675</v>
      </c>
      <c r="T1" s="1" t="s">
        <v>2676</v>
      </c>
      <c r="U1" s="1" t="s">
        <v>2677</v>
      </c>
      <c r="V1" s="1" t="s">
        <v>2678</v>
      </c>
      <c r="W1" s="1" t="s">
        <v>2679</v>
      </c>
      <c r="X1" s="1" t="s">
        <v>128</v>
      </c>
      <c r="Y1" s="1" t="s">
        <v>2680</v>
      </c>
      <c r="Z1" s="1" t="s">
        <v>2681</v>
      </c>
      <c r="AA1" s="1" t="s">
        <v>2682</v>
      </c>
      <c r="AB1" s="1" t="s">
        <v>2683</v>
      </c>
      <c r="AC1" s="1" t="s">
        <v>2684</v>
      </c>
      <c r="AD1" s="1" t="s">
        <v>2685</v>
      </c>
      <c r="AE1" s="1" t="s">
        <v>2686</v>
      </c>
      <c r="AF1" s="1" t="s">
        <v>2687</v>
      </c>
      <c r="AG1" s="1" t="s">
        <v>2688</v>
      </c>
      <c r="AH1" s="1" t="s">
        <v>2689</v>
      </c>
      <c r="AI1" s="1" t="s">
        <v>2690</v>
      </c>
      <c r="AJ1" s="1" t="s">
        <v>2691</v>
      </c>
      <c r="AK1" s="1" t="s">
        <v>2692</v>
      </c>
      <c r="AL1" s="1" t="s">
        <v>2693</v>
      </c>
      <c r="AM1" s="1" t="s">
        <v>2694</v>
      </c>
      <c r="AN1" s="1" t="s">
        <v>2695</v>
      </c>
      <c r="AO1" s="1" t="s">
        <v>1356</v>
      </c>
      <c r="AP1" s="1" t="s">
        <v>2696</v>
      </c>
      <c r="AQ1" s="1" t="s">
        <v>651</v>
      </c>
      <c r="AR1" s="1" t="s">
        <v>2697</v>
      </c>
      <c r="AS1" s="1" t="s">
        <v>662</v>
      </c>
      <c r="AT1" s="1" t="s">
        <v>2698</v>
      </c>
      <c r="AU1" s="1" t="s">
        <v>2699</v>
      </c>
      <c r="AV1" s="1" t="s">
        <v>2700</v>
      </c>
      <c r="AW1" s="1" t="s">
        <v>668</v>
      </c>
      <c r="AX1" s="1" t="s">
        <v>669</v>
      </c>
      <c r="AY1" s="1" t="s">
        <v>2701</v>
      </c>
      <c r="AZ1" s="4" t="s">
        <v>2702</v>
      </c>
      <c r="BA1" s="4" t="s">
        <v>2703</v>
      </c>
      <c r="BB1" s="1" t="s">
        <v>18</v>
      </c>
    </row>
    <row r="2" spans="1:54" x14ac:dyDescent="0.35">
      <c r="A2" s="1" t="s">
        <v>68</v>
      </c>
      <c r="B2" s="1" t="s">
        <v>69</v>
      </c>
      <c r="C2" s="1" t="s">
        <v>1383</v>
      </c>
      <c r="D2" s="1" t="s">
        <v>22</v>
      </c>
      <c r="E2" s="1"/>
      <c r="F2" s="1"/>
      <c r="G2" s="1" t="s">
        <v>2704</v>
      </c>
      <c r="H2" s="1" t="s">
        <v>2705</v>
      </c>
      <c r="I2" s="1" t="s">
        <v>2706</v>
      </c>
      <c r="J2" s="1" t="b">
        <v>1</v>
      </c>
      <c r="K2" s="1" t="b">
        <v>0</v>
      </c>
      <c r="L2" s="1" t="b">
        <v>1</v>
      </c>
      <c r="M2" s="1" t="s">
        <v>2707</v>
      </c>
      <c r="N2" s="1" t="s">
        <v>2708</v>
      </c>
      <c r="O2" s="1"/>
      <c r="P2" s="1"/>
      <c r="Q2" s="1" t="s">
        <v>2709</v>
      </c>
      <c r="R2" s="1" t="s">
        <v>2710</v>
      </c>
      <c r="S2" s="1" t="s">
        <v>2711</v>
      </c>
      <c r="T2" s="1" t="s">
        <v>186</v>
      </c>
      <c r="U2" s="1" t="s">
        <v>2712</v>
      </c>
      <c r="V2" s="1" t="b">
        <v>1</v>
      </c>
      <c r="W2" s="1" t="s">
        <v>2713</v>
      </c>
      <c r="X2" s="1" t="s">
        <v>139</v>
      </c>
      <c r="Y2" s="1" t="s">
        <v>2709</v>
      </c>
      <c r="Z2" s="1" t="s">
        <v>688</v>
      </c>
      <c r="AA2" s="1" t="b">
        <v>0</v>
      </c>
      <c r="AB2" s="1"/>
      <c r="AC2" s="1" t="s">
        <v>2714</v>
      </c>
      <c r="AD2" s="1" t="s">
        <v>2706</v>
      </c>
      <c r="AE2" s="1" t="s">
        <v>2705</v>
      </c>
      <c r="AF2" s="1" t="s">
        <v>2715</v>
      </c>
      <c r="AG2" s="1" t="s">
        <v>734</v>
      </c>
      <c r="AH2" s="1" t="s">
        <v>2716</v>
      </c>
      <c r="AI2" s="1" t="s">
        <v>2717</v>
      </c>
      <c r="AJ2" s="1" t="s">
        <v>448</v>
      </c>
      <c r="AK2" s="1">
        <v>7</v>
      </c>
      <c r="AL2" s="1">
        <v>4</v>
      </c>
      <c r="AM2" s="1">
        <v>2</v>
      </c>
      <c r="AN2" s="1">
        <v>16</v>
      </c>
      <c r="AO2" s="1">
        <v>147</v>
      </c>
      <c r="AP2" s="1" t="s">
        <v>688</v>
      </c>
      <c r="AQ2" s="1" t="s">
        <v>682</v>
      </c>
      <c r="AR2" s="1">
        <v>30</v>
      </c>
      <c r="AS2" s="1">
        <v>128</v>
      </c>
      <c r="AT2" s="1" t="b">
        <v>0</v>
      </c>
      <c r="AU2" s="1"/>
      <c r="AV2" s="1"/>
      <c r="AW2" s="1" t="s">
        <v>955</v>
      </c>
      <c r="AX2" s="1" t="s">
        <v>1385</v>
      </c>
      <c r="AY2" s="1" t="b">
        <v>0</v>
      </c>
      <c r="AZ2" s="4" t="s">
        <v>119</v>
      </c>
      <c r="BA2" s="4" t="s">
        <v>119</v>
      </c>
      <c r="BB2" s="1">
        <v>1</v>
      </c>
    </row>
    <row r="3" spans="1:54" hidden="1" x14ac:dyDescent="0.35">
      <c r="A3" s="1" t="s">
        <v>68</v>
      </c>
      <c r="B3" s="1" t="s">
        <v>951</v>
      </c>
      <c r="C3" s="1" t="s">
        <v>195</v>
      </c>
      <c r="D3" s="1" t="s">
        <v>22</v>
      </c>
      <c r="E3" s="1"/>
      <c r="F3" s="1"/>
      <c r="G3" s="1" t="s">
        <v>2704</v>
      </c>
      <c r="H3" s="1" t="s">
        <v>2705</v>
      </c>
      <c r="I3" s="1" t="s">
        <v>2718</v>
      </c>
      <c r="J3" s="1" t="b">
        <v>1</v>
      </c>
      <c r="K3" s="1" t="b">
        <v>0</v>
      </c>
      <c r="L3" s="1" t="b">
        <v>1</v>
      </c>
      <c r="M3" s="1" t="s">
        <v>2707</v>
      </c>
      <c r="N3" s="1" t="s">
        <v>2708</v>
      </c>
      <c r="O3" s="1"/>
      <c r="P3" s="1"/>
      <c r="Q3" s="1" t="s">
        <v>2709</v>
      </c>
      <c r="R3" s="1" t="s">
        <v>2710</v>
      </c>
      <c r="S3" s="1" t="s">
        <v>2719</v>
      </c>
      <c r="T3" s="1" t="s">
        <v>180</v>
      </c>
      <c r="U3" s="1" t="s">
        <v>2712</v>
      </c>
      <c r="V3" s="1" t="b">
        <v>1</v>
      </c>
      <c r="W3" s="1" t="s">
        <v>2720</v>
      </c>
      <c r="X3" s="1" t="s">
        <v>139</v>
      </c>
      <c r="Y3" s="1" t="s">
        <v>2709</v>
      </c>
      <c r="Z3" s="1" t="s">
        <v>2721</v>
      </c>
      <c r="AA3" s="1" t="b">
        <v>0</v>
      </c>
      <c r="AB3" s="1" t="s">
        <v>2722</v>
      </c>
      <c r="AC3" s="1" t="s">
        <v>2723</v>
      </c>
      <c r="AD3" s="1" t="s">
        <v>2718</v>
      </c>
      <c r="AE3" s="1" t="s">
        <v>2705</v>
      </c>
      <c r="AF3" s="1" t="s">
        <v>2715</v>
      </c>
      <c r="AG3" s="1" t="s">
        <v>734</v>
      </c>
      <c r="AH3" s="1" t="s">
        <v>2716</v>
      </c>
      <c r="AI3" s="1" t="s">
        <v>2724</v>
      </c>
      <c r="AJ3" s="1" t="s">
        <v>481</v>
      </c>
      <c r="AK3" s="1">
        <v>2</v>
      </c>
      <c r="AL3" s="1">
        <v>4</v>
      </c>
      <c r="AM3" s="1">
        <v>2</v>
      </c>
      <c r="AN3" s="1">
        <v>16</v>
      </c>
      <c r="AO3" s="1">
        <v>0</v>
      </c>
      <c r="AP3" s="1" t="s">
        <v>688</v>
      </c>
      <c r="AQ3" s="1" t="s">
        <v>703</v>
      </c>
      <c r="AR3" s="1">
        <v>110</v>
      </c>
      <c r="AS3" s="1">
        <v>128</v>
      </c>
      <c r="AT3" s="1" t="b">
        <v>0</v>
      </c>
      <c r="AU3" s="1"/>
      <c r="AV3" s="1"/>
      <c r="AW3" s="1" t="s">
        <v>955</v>
      </c>
      <c r="AX3" s="1" t="s">
        <v>1372</v>
      </c>
      <c r="AY3" s="1" t="b">
        <v>0</v>
      </c>
      <c r="AZ3" s="4" t="s">
        <v>2725</v>
      </c>
      <c r="BA3" s="4" t="s">
        <v>119</v>
      </c>
      <c r="BB3" s="1">
        <v>1</v>
      </c>
    </row>
    <row r="4" spans="1:54" hidden="1" x14ac:dyDescent="0.35">
      <c r="A4" s="1" t="s">
        <v>68</v>
      </c>
      <c r="B4" s="1" t="s">
        <v>951</v>
      </c>
      <c r="C4" s="1" t="s">
        <v>195</v>
      </c>
      <c r="D4" s="1" t="s">
        <v>22</v>
      </c>
      <c r="E4" s="1"/>
      <c r="F4" s="1"/>
      <c r="G4" s="1" t="s">
        <v>2704</v>
      </c>
      <c r="H4" s="1" t="s">
        <v>2705</v>
      </c>
      <c r="I4" s="1" t="s">
        <v>2718</v>
      </c>
      <c r="J4" s="1" t="b">
        <v>1</v>
      </c>
      <c r="K4" s="1" t="b">
        <v>0</v>
      </c>
      <c r="L4" s="1" t="b">
        <v>1</v>
      </c>
      <c r="M4" s="1" t="s">
        <v>2707</v>
      </c>
      <c r="N4" s="1" t="s">
        <v>2708</v>
      </c>
      <c r="O4" s="1"/>
      <c r="P4" s="1"/>
      <c r="Q4" s="1" t="s">
        <v>2709</v>
      </c>
      <c r="R4" s="1" t="s">
        <v>2710</v>
      </c>
      <c r="S4" s="1" t="s">
        <v>2719</v>
      </c>
      <c r="T4" s="1" t="s">
        <v>180</v>
      </c>
      <c r="U4" s="1" t="s">
        <v>2712</v>
      </c>
      <c r="V4" s="1" t="b">
        <v>1</v>
      </c>
      <c r="W4" s="1" t="s">
        <v>2720</v>
      </c>
      <c r="X4" s="1" t="s">
        <v>139</v>
      </c>
      <c r="Y4" s="1" t="s">
        <v>2709</v>
      </c>
      <c r="Z4" s="1" t="s">
        <v>2721</v>
      </c>
      <c r="AA4" s="1" t="b">
        <v>0</v>
      </c>
      <c r="AB4" s="1" t="s">
        <v>2722</v>
      </c>
      <c r="AC4" s="1" t="s">
        <v>2726</v>
      </c>
      <c r="AD4" s="1" t="s">
        <v>2718</v>
      </c>
      <c r="AE4" s="1" t="s">
        <v>2705</v>
      </c>
      <c r="AF4" s="1" t="s">
        <v>2727</v>
      </c>
      <c r="AG4" s="1" t="s">
        <v>734</v>
      </c>
      <c r="AH4" s="1" t="s">
        <v>2716</v>
      </c>
      <c r="AI4" s="1" t="s">
        <v>2724</v>
      </c>
      <c r="AJ4" s="1" t="s">
        <v>1380</v>
      </c>
      <c r="AK4" s="1">
        <v>3</v>
      </c>
      <c r="AL4" s="1">
        <v>16</v>
      </c>
      <c r="AM4" s="1">
        <v>2</v>
      </c>
      <c r="AN4" s="1">
        <v>64</v>
      </c>
      <c r="AO4" s="1">
        <v>0</v>
      </c>
      <c r="AP4" s="1" t="s">
        <v>688</v>
      </c>
      <c r="AQ4" s="1" t="s">
        <v>703</v>
      </c>
      <c r="AR4" s="1">
        <v>120</v>
      </c>
      <c r="AS4" s="1">
        <v>128</v>
      </c>
      <c r="AT4" s="1" t="b">
        <v>0</v>
      </c>
      <c r="AU4" s="1"/>
      <c r="AV4" s="1"/>
      <c r="AW4" s="1" t="s">
        <v>955</v>
      </c>
      <c r="AX4" s="1" t="s">
        <v>1372</v>
      </c>
      <c r="AY4" s="1" t="b">
        <v>0</v>
      </c>
      <c r="AZ4" s="4" t="s">
        <v>119</v>
      </c>
      <c r="BA4" s="4" t="s">
        <v>119</v>
      </c>
      <c r="BB4" s="1">
        <v>0</v>
      </c>
    </row>
    <row r="5" spans="1:54" hidden="1" x14ac:dyDescent="0.35">
      <c r="A5" s="1" t="s">
        <v>68</v>
      </c>
      <c r="B5" s="1" t="s">
        <v>951</v>
      </c>
      <c r="C5" s="1" t="s">
        <v>195</v>
      </c>
      <c r="D5" s="1" t="s">
        <v>22</v>
      </c>
      <c r="E5" s="1"/>
      <c r="F5" s="1"/>
      <c r="G5" s="1" t="s">
        <v>2704</v>
      </c>
      <c r="H5" s="1" t="s">
        <v>2705</v>
      </c>
      <c r="I5" s="1" t="s">
        <v>2718</v>
      </c>
      <c r="J5" s="1" t="b">
        <v>1</v>
      </c>
      <c r="K5" s="1" t="b">
        <v>0</v>
      </c>
      <c r="L5" s="1" t="b">
        <v>1</v>
      </c>
      <c r="M5" s="1" t="s">
        <v>2707</v>
      </c>
      <c r="N5" s="1" t="s">
        <v>2708</v>
      </c>
      <c r="O5" s="1"/>
      <c r="P5" s="1"/>
      <c r="Q5" s="1" t="s">
        <v>2709</v>
      </c>
      <c r="R5" s="1" t="s">
        <v>2710</v>
      </c>
      <c r="S5" s="1" t="s">
        <v>2719</v>
      </c>
      <c r="T5" s="1" t="s">
        <v>180</v>
      </c>
      <c r="U5" s="1" t="s">
        <v>2712</v>
      </c>
      <c r="V5" s="1" t="b">
        <v>1</v>
      </c>
      <c r="W5" s="1" t="s">
        <v>2720</v>
      </c>
      <c r="X5" s="1" t="s">
        <v>139</v>
      </c>
      <c r="Y5" s="1" t="s">
        <v>2709</v>
      </c>
      <c r="Z5" s="1" t="s">
        <v>2721</v>
      </c>
      <c r="AA5" s="1" t="b">
        <v>0</v>
      </c>
      <c r="AB5" s="1" t="s">
        <v>2722</v>
      </c>
      <c r="AC5" s="1" t="s">
        <v>2728</v>
      </c>
      <c r="AD5" s="1" t="s">
        <v>2718</v>
      </c>
      <c r="AE5" s="1" t="s">
        <v>2705</v>
      </c>
      <c r="AF5" s="1" t="s">
        <v>2727</v>
      </c>
      <c r="AG5" s="1" t="s">
        <v>734</v>
      </c>
      <c r="AH5" s="1" t="s">
        <v>2716</v>
      </c>
      <c r="AI5" s="1" t="s">
        <v>2724</v>
      </c>
      <c r="AJ5" s="1" t="s">
        <v>470</v>
      </c>
      <c r="AK5" s="1">
        <v>1</v>
      </c>
      <c r="AL5" s="1">
        <v>4</v>
      </c>
      <c r="AM5" s="1">
        <v>1</v>
      </c>
      <c r="AN5" s="1">
        <v>16</v>
      </c>
      <c r="AO5" s="1">
        <v>342</v>
      </c>
      <c r="AP5" s="1" t="s">
        <v>688</v>
      </c>
      <c r="AQ5" s="1" t="s">
        <v>703</v>
      </c>
      <c r="AR5" s="1">
        <v>60</v>
      </c>
      <c r="AS5" s="1">
        <v>128</v>
      </c>
      <c r="AT5" s="1" t="b">
        <v>0</v>
      </c>
      <c r="AU5" s="1"/>
      <c r="AV5" s="1"/>
      <c r="AW5" s="1" t="s">
        <v>955</v>
      </c>
      <c r="AX5" s="1" t="s">
        <v>1372</v>
      </c>
      <c r="AY5" s="1" t="b">
        <v>0</v>
      </c>
      <c r="AZ5" s="4" t="s">
        <v>2729</v>
      </c>
      <c r="BA5" s="4" t="s">
        <v>2730</v>
      </c>
      <c r="BB5" s="1">
        <v>0</v>
      </c>
    </row>
    <row r="6" spans="1:54" hidden="1" x14ac:dyDescent="0.35">
      <c r="A6" s="1" t="s">
        <v>68</v>
      </c>
      <c r="B6" s="1" t="s">
        <v>951</v>
      </c>
      <c r="C6" s="1" t="s">
        <v>1390</v>
      </c>
      <c r="D6" s="1" t="s">
        <v>22</v>
      </c>
      <c r="E6" s="1"/>
      <c r="F6" s="1"/>
      <c r="G6" s="1" t="s">
        <v>2704</v>
      </c>
      <c r="H6" s="1" t="s">
        <v>2731</v>
      </c>
      <c r="I6" s="1" t="s">
        <v>2718</v>
      </c>
      <c r="J6" s="1" t="b">
        <v>1</v>
      </c>
      <c r="K6" s="1" t="b">
        <v>0</v>
      </c>
      <c r="L6" s="1" t="b">
        <v>1</v>
      </c>
      <c r="M6" s="1" t="s">
        <v>2707</v>
      </c>
      <c r="N6" s="1" t="s">
        <v>2708</v>
      </c>
      <c r="O6" s="1"/>
      <c r="P6" s="1"/>
      <c r="Q6" s="1" t="s">
        <v>2732</v>
      </c>
      <c r="R6" s="1" t="s">
        <v>2710</v>
      </c>
      <c r="S6" s="1" t="s">
        <v>2733</v>
      </c>
      <c r="T6" s="1" t="s">
        <v>192</v>
      </c>
      <c r="U6" s="1" t="s">
        <v>2712</v>
      </c>
      <c r="V6" s="1" t="b">
        <v>0</v>
      </c>
      <c r="W6" s="1"/>
      <c r="X6" s="1" t="s">
        <v>139</v>
      </c>
      <c r="Y6" s="1" t="s">
        <v>2709</v>
      </c>
      <c r="Z6" s="1" t="s">
        <v>2721</v>
      </c>
      <c r="AA6" s="1" t="b">
        <v>0</v>
      </c>
      <c r="AB6" s="1" t="s">
        <v>2734</v>
      </c>
      <c r="AC6" s="1" t="s">
        <v>2735</v>
      </c>
      <c r="AD6" s="1" t="s">
        <v>2718</v>
      </c>
      <c r="AE6" s="1" t="s">
        <v>2731</v>
      </c>
      <c r="AF6" s="1" t="s">
        <v>2715</v>
      </c>
      <c r="AG6" s="1" t="s">
        <v>734</v>
      </c>
      <c r="AH6" s="1" t="s">
        <v>2736</v>
      </c>
      <c r="AI6" s="1" t="s">
        <v>2737</v>
      </c>
      <c r="AJ6" s="1" t="s">
        <v>1392</v>
      </c>
      <c r="AK6" s="1">
        <v>3</v>
      </c>
      <c r="AL6" s="1">
        <v>16</v>
      </c>
      <c r="AM6" s="1">
        <v>2</v>
      </c>
      <c r="AN6" s="1">
        <v>64</v>
      </c>
      <c r="AO6" s="1">
        <v>0</v>
      </c>
      <c r="AP6" s="1" t="s">
        <v>688</v>
      </c>
      <c r="AQ6" s="1" t="s">
        <v>754</v>
      </c>
      <c r="AR6" s="1">
        <v>100</v>
      </c>
      <c r="AS6" s="1">
        <v>200</v>
      </c>
      <c r="AT6" s="1" t="b">
        <v>0</v>
      </c>
      <c r="AU6" s="1"/>
      <c r="AV6" s="1"/>
      <c r="AW6" s="1" t="s">
        <v>955</v>
      </c>
      <c r="AX6" s="1" t="s">
        <v>1393</v>
      </c>
      <c r="AY6" s="1" t="b">
        <v>0</v>
      </c>
      <c r="AZ6" s="4" t="s">
        <v>119</v>
      </c>
      <c r="BA6" s="4" t="s">
        <v>119</v>
      </c>
      <c r="BB6" s="1">
        <v>1</v>
      </c>
    </row>
    <row r="7" spans="1:54" hidden="1" x14ac:dyDescent="0.35">
      <c r="A7" s="1" t="s">
        <v>19</v>
      </c>
      <c r="B7" s="1" t="s">
        <v>80</v>
      </c>
      <c r="C7" s="1" t="s">
        <v>1398</v>
      </c>
      <c r="D7" s="1" t="s">
        <v>22</v>
      </c>
      <c r="E7" s="1"/>
      <c r="F7" s="1"/>
      <c r="G7" s="1" t="s">
        <v>2704</v>
      </c>
      <c r="H7" s="1" t="s">
        <v>2705</v>
      </c>
      <c r="I7" s="1" t="s">
        <v>2706</v>
      </c>
      <c r="J7" s="1" t="b">
        <v>1</v>
      </c>
      <c r="K7" s="1" t="b">
        <v>0</v>
      </c>
      <c r="L7" s="1" t="b">
        <v>1</v>
      </c>
      <c r="M7" s="1" t="s">
        <v>2707</v>
      </c>
      <c r="N7" s="1" t="s">
        <v>2708</v>
      </c>
      <c r="O7" s="1"/>
      <c r="P7" s="1"/>
      <c r="Q7" s="1" t="s">
        <v>2709</v>
      </c>
      <c r="R7" s="1" t="s">
        <v>2710</v>
      </c>
      <c r="S7" s="1" t="s">
        <v>2738</v>
      </c>
      <c r="T7" s="1" t="s">
        <v>203</v>
      </c>
      <c r="U7" s="1" t="s">
        <v>2712</v>
      </c>
      <c r="V7" s="1" t="b">
        <v>1</v>
      </c>
      <c r="W7" s="1" t="s">
        <v>2739</v>
      </c>
      <c r="X7" s="1" t="s">
        <v>139</v>
      </c>
      <c r="Y7" s="1" t="s">
        <v>2709</v>
      </c>
      <c r="Z7" s="1" t="s">
        <v>688</v>
      </c>
      <c r="AA7" s="1" t="b">
        <v>0</v>
      </c>
      <c r="AB7" s="1"/>
      <c r="AC7" s="1" t="s">
        <v>2740</v>
      </c>
      <c r="AD7" s="1" t="s">
        <v>2706</v>
      </c>
      <c r="AE7" s="1" t="s">
        <v>2705</v>
      </c>
      <c r="AF7" s="1" t="s">
        <v>2715</v>
      </c>
      <c r="AG7" s="1" t="s">
        <v>734</v>
      </c>
      <c r="AH7" s="1" t="s">
        <v>2716</v>
      </c>
      <c r="AI7" s="1" t="s">
        <v>2717</v>
      </c>
      <c r="AJ7" s="1" t="s">
        <v>448</v>
      </c>
      <c r="AK7" s="1">
        <v>10</v>
      </c>
      <c r="AL7" s="1">
        <v>4</v>
      </c>
      <c r="AM7" s="1">
        <v>2</v>
      </c>
      <c r="AN7" s="1">
        <v>16</v>
      </c>
      <c r="AO7" s="1">
        <v>121</v>
      </c>
      <c r="AP7" s="1" t="s">
        <v>688</v>
      </c>
      <c r="AQ7" s="1" t="s">
        <v>682</v>
      </c>
      <c r="AR7" s="1">
        <v>30</v>
      </c>
      <c r="AS7" s="1">
        <v>128</v>
      </c>
      <c r="AT7" s="1" t="b">
        <v>0</v>
      </c>
      <c r="AU7" s="1"/>
      <c r="AV7" s="1"/>
      <c r="AW7" s="1" t="s">
        <v>27</v>
      </c>
      <c r="AX7" s="1" t="s">
        <v>1400</v>
      </c>
      <c r="AY7" s="1" t="b">
        <v>0</v>
      </c>
      <c r="AZ7" s="4" t="s">
        <v>119</v>
      </c>
      <c r="BA7" s="4" t="s">
        <v>119</v>
      </c>
      <c r="BB7" s="1">
        <v>1</v>
      </c>
    </row>
    <row r="8" spans="1:54" hidden="1" x14ac:dyDescent="0.35">
      <c r="A8" s="1" t="s">
        <v>19</v>
      </c>
      <c r="B8" s="1" t="s">
        <v>980</v>
      </c>
      <c r="C8" s="1" t="s">
        <v>236</v>
      </c>
      <c r="D8" s="1" t="s">
        <v>22</v>
      </c>
      <c r="E8" s="1"/>
      <c r="F8" s="1"/>
      <c r="G8" s="1" t="s">
        <v>2704</v>
      </c>
      <c r="H8" s="1" t="s">
        <v>2741</v>
      </c>
      <c r="I8" s="1" t="s">
        <v>2706</v>
      </c>
      <c r="J8" s="1" t="b">
        <v>1</v>
      </c>
      <c r="K8" s="1" t="b">
        <v>0</v>
      </c>
      <c r="L8" s="1" t="b">
        <v>1</v>
      </c>
      <c r="M8" s="1" t="s">
        <v>2707</v>
      </c>
      <c r="N8" s="1" t="s">
        <v>2708</v>
      </c>
      <c r="O8" s="1"/>
      <c r="P8" s="1"/>
      <c r="Q8" s="1" t="s">
        <v>2732</v>
      </c>
      <c r="R8" s="1" t="s">
        <v>2710</v>
      </c>
      <c r="S8" s="1" t="s">
        <v>2742</v>
      </c>
      <c r="T8" s="1" t="s">
        <v>215</v>
      </c>
      <c r="U8" s="1" t="s">
        <v>2712</v>
      </c>
      <c r="V8" s="1" t="b">
        <v>0</v>
      </c>
      <c r="W8" s="1"/>
      <c r="X8" s="1" t="s">
        <v>139</v>
      </c>
      <c r="Y8" s="1" t="s">
        <v>2709</v>
      </c>
      <c r="Z8" s="1" t="s">
        <v>2721</v>
      </c>
      <c r="AA8" s="1" t="b">
        <v>0</v>
      </c>
      <c r="AB8" s="1" t="s">
        <v>2743</v>
      </c>
      <c r="AC8" s="1" t="s">
        <v>2735</v>
      </c>
      <c r="AD8" s="1" t="s">
        <v>2706</v>
      </c>
      <c r="AE8" s="1" t="s">
        <v>2741</v>
      </c>
      <c r="AF8" s="1" t="s">
        <v>2715</v>
      </c>
      <c r="AG8" s="1" t="s">
        <v>734</v>
      </c>
      <c r="AH8" s="1" t="s">
        <v>2736</v>
      </c>
      <c r="AI8" s="1" t="s">
        <v>2744</v>
      </c>
      <c r="AJ8" s="1" t="s">
        <v>495</v>
      </c>
      <c r="AK8" s="1">
        <v>8</v>
      </c>
      <c r="AL8" s="1">
        <v>32</v>
      </c>
      <c r="AM8" s="1">
        <v>2</v>
      </c>
      <c r="AN8" s="1">
        <v>128</v>
      </c>
      <c r="AO8" s="1">
        <v>316</v>
      </c>
      <c r="AP8" s="1" t="s">
        <v>2745</v>
      </c>
      <c r="AQ8" s="1" t="s">
        <v>703</v>
      </c>
      <c r="AR8" s="1">
        <v>100</v>
      </c>
      <c r="AS8" s="1">
        <v>200</v>
      </c>
      <c r="AT8" s="1" t="b">
        <v>0</v>
      </c>
      <c r="AU8" s="1"/>
      <c r="AV8" s="1"/>
      <c r="AW8" s="1" t="s">
        <v>27</v>
      </c>
      <c r="AX8" s="1" t="s">
        <v>1406</v>
      </c>
      <c r="AY8" s="1" t="b">
        <v>0</v>
      </c>
      <c r="AZ8" s="4" t="s">
        <v>119</v>
      </c>
      <c r="BA8" s="4" t="s">
        <v>119</v>
      </c>
      <c r="BB8" s="1">
        <v>1</v>
      </c>
    </row>
    <row r="9" spans="1:54" hidden="1" x14ac:dyDescent="0.35">
      <c r="A9" s="1" t="s">
        <v>19</v>
      </c>
      <c r="B9" s="1" t="s">
        <v>980</v>
      </c>
      <c r="C9" s="1" t="s">
        <v>1411</v>
      </c>
      <c r="D9" s="1" t="s">
        <v>22</v>
      </c>
      <c r="E9" s="1"/>
      <c r="F9" s="1"/>
      <c r="G9" s="1" t="s">
        <v>2704</v>
      </c>
      <c r="H9" s="1" t="s">
        <v>2741</v>
      </c>
      <c r="I9" s="1" t="s">
        <v>2718</v>
      </c>
      <c r="J9" s="1" t="b">
        <v>1</v>
      </c>
      <c r="K9" s="1" t="b">
        <v>0</v>
      </c>
      <c r="L9" s="1" t="b">
        <v>1</v>
      </c>
      <c r="M9" s="1" t="s">
        <v>2707</v>
      </c>
      <c r="N9" s="1" t="s">
        <v>2708</v>
      </c>
      <c r="O9" s="1"/>
      <c r="P9" s="1"/>
      <c r="Q9" s="1" t="s">
        <v>2732</v>
      </c>
      <c r="R9" s="1" t="s">
        <v>2710</v>
      </c>
      <c r="S9" s="1" t="s">
        <v>2746</v>
      </c>
      <c r="T9" s="1" t="s">
        <v>218</v>
      </c>
      <c r="U9" s="1" t="s">
        <v>2712</v>
      </c>
      <c r="V9" s="1" t="b">
        <v>0</v>
      </c>
      <c r="W9" s="1"/>
      <c r="X9" s="1" t="s">
        <v>139</v>
      </c>
      <c r="Y9" s="1" t="s">
        <v>2709</v>
      </c>
      <c r="Z9" s="1" t="s">
        <v>2721</v>
      </c>
      <c r="AA9" s="1" t="b">
        <v>0</v>
      </c>
      <c r="AB9" s="1" t="s">
        <v>2747</v>
      </c>
      <c r="AC9" s="1" t="s">
        <v>2735</v>
      </c>
      <c r="AD9" s="1" t="s">
        <v>2718</v>
      </c>
      <c r="AE9" s="1" t="s">
        <v>2741</v>
      </c>
      <c r="AF9" s="1" t="s">
        <v>2715</v>
      </c>
      <c r="AG9" s="1" t="s">
        <v>734</v>
      </c>
      <c r="AH9" s="1" t="s">
        <v>2716</v>
      </c>
      <c r="AI9" s="1" t="s">
        <v>2748</v>
      </c>
      <c r="AJ9" s="1" t="s">
        <v>495</v>
      </c>
      <c r="AK9" s="1">
        <v>6</v>
      </c>
      <c r="AL9" s="1">
        <v>32</v>
      </c>
      <c r="AM9" s="1">
        <v>2</v>
      </c>
      <c r="AN9" s="1">
        <v>128</v>
      </c>
      <c r="AO9" s="1">
        <v>316</v>
      </c>
      <c r="AP9" s="1" t="s">
        <v>2745</v>
      </c>
      <c r="AQ9" s="1" t="s">
        <v>703</v>
      </c>
      <c r="AR9" s="1">
        <v>100</v>
      </c>
      <c r="AS9" s="1">
        <v>200</v>
      </c>
      <c r="AT9" s="1" t="b">
        <v>0</v>
      </c>
      <c r="AU9" s="1"/>
      <c r="AV9" s="1"/>
      <c r="AW9" s="1" t="s">
        <v>27</v>
      </c>
      <c r="AX9" s="1" t="s">
        <v>1413</v>
      </c>
      <c r="AY9" s="1" t="b">
        <v>0</v>
      </c>
      <c r="AZ9" s="4" t="s">
        <v>119</v>
      </c>
      <c r="BA9" s="4" t="s">
        <v>119</v>
      </c>
      <c r="BB9" s="1">
        <v>1</v>
      </c>
    </row>
    <row r="10" spans="1:54" hidden="1" x14ac:dyDescent="0.35">
      <c r="A10" s="1" t="s">
        <v>19</v>
      </c>
      <c r="B10" s="1" t="s">
        <v>980</v>
      </c>
      <c r="C10" s="1" t="s">
        <v>1417</v>
      </c>
      <c r="D10" s="1" t="s">
        <v>22</v>
      </c>
      <c r="E10" s="1"/>
      <c r="F10" s="1"/>
      <c r="G10" s="1" t="s">
        <v>2704</v>
      </c>
      <c r="H10" s="1" t="s">
        <v>2749</v>
      </c>
      <c r="I10" s="1" t="s">
        <v>2706</v>
      </c>
      <c r="J10" s="1" t="b">
        <v>1</v>
      </c>
      <c r="K10" s="1" t="b">
        <v>0</v>
      </c>
      <c r="L10" s="1" t="b">
        <v>1</v>
      </c>
      <c r="M10" s="1" t="s">
        <v>2707</v>
      </c>
      <c r="N10" s="1" t="s">
        <v>2708</v>
      </c>
      <c r="O10" s="1"/>
      <c r="P10" s="1"/>
      <c r="Q10" s="1" t="s">
        <v>2732</v>
      </c>
      <c r="R10" s="1" t="s">
        <v>2710</v>
      </c>
      <c r="S10" s="1" t="s">
        <v>2750</v>
      </c>
      <c r="T10" s="1" t="s">
        <v>221</v>
      </c>
      <c r="U10" s="1" t="s">
        <v>2712</v>
      </c>
      <c r="V10" s="1" t="b">
        <v>0</v>
      </c>
      <c r="W10" s="1"/>
      <c r="X10" s="1" t="s">
        <v>139</v>
      </c>
      <c r="Y10" s="1" t="s">
        <v>2709</v>
      </c>
      <c r="Z10" s="1" t="s">
        <v>2721</v>
      </c>
      <c r="AA10" s="1" t="b">
        <v>0</v>
      </c>
      <c r="AB10" s="1" t="s">
        <v>2751</v>
      </c>
      <c r="AC10" s="1" t="s">
        <v>2735</v>
      </c>
      <c r="AD10" s="1" t="s">
        <v>2706</v>
      </c>
      <c r="AE10" s="1" t="s">
        <v>2749</v>
      </c>
      <c r="AF10" s="1" t="s">
        <v>2715</v>
      </c>
      <c r="AG10" s="1" t="s">
        <v>734</v>
      </c>
      <c r="AH10" s="1" t="s">
        <v>2736</v>
      </c>
      <c r="AI10" s="1" t="s">
        <v>2744</v>
      </c>
      <c r="AJ10" s="1" t="s">
        <v>1392</v>
      </c>
      <c r="AK10" s="1">
        <v>3</v>
      </c>
      <c r="AL10" s="1">
        <v>16</v>
      </c>
      <c r="AM10" s="1">
        <v>2</v>
      </c>
      <c r="AN10" s="1">
        <v>64</v>
      </c>
      <c r="AO10" s="1">
        <v>302</v>
      </c>
      <c r="AP10" s="1" t="s">
        <v>688</v>
      </c>
      <c r="AQ10" s="1" t="s">
        <v>754</v>
      </c>
      <c r="AR10" s="1">
        <v>100</v>
      </c>
      <c r="AS10" s="1">
        <v>200</v>
      </c>
      <c r="AT10" s="1" t="b">
        <v>0</v>
      </c>
      <c r="AU10" s="1"/>
      <c r="AV10" s="1"/>
      <c r="AW10" s="1" t="s">
        <v>27</v>
      </c>
      <c r="AX10" s="1" t="s">
        <v>1419</v>
      </c>
      <c r="AY10" s="1" t="b">
        <v>0</v>
      </c>
      <c r="AZ10" s="4" t="s">
        <v>119</v>
      </c>
      <c r="BA10" s="4" t="s">
        <v>119</v>
      </c>
      <c r="BB10" s="1">
        <v>1</v>
      </c>
    </row>
    <row r="11" spans="1:54" hidden="1" x14ac:dyDescent="0.35">
      <c r="A11" s="1" t="s">
        <v>19</v>
      </c>
      <c r="B11" s="1" t="s">
        <v>2752</v>
      </c>
      <c r="C11" s="1" t="s">
        <v>1423</v>
      </c>
      <c r="D11" s="1" t="s">
        <v>22</v>
      </c>
      <c r="E11" s="1"/>
      <c r="F11" s="1"/>
      <c r="G11" s="1" t="s">
        <v>2704</v>
      </c>
      <c r="H11" s="1" t="s">
        <v>2753</v>
      </c>
      <c r="I11" s="1" t="s">
        <v>2706</v>
      </c>
      <c r="J11" s="1" t="b">
        <v>1</v>
      </c>
      <c r="K11" s="1" t="b">
        <v>0</v>
      </c>
      <c r="L11" s="1" t="b">
        <v>1</v>
      </c>
      <c r="M11" s="1" t="s">
        <v>2707</v>
      </c>
      <c r="N11" s="1" t="s">
        <v>2708</v>
      </c>
      <c r="O11" s="1" t="s">
        <v>2754</v>
      </c>
      <c r="P11" s="1" t="s">
        <v>2755</v>
      </c>
      <c r="Q11" s="1" t="s">
        <v>2732</v>
      </c>
      <c r="R11" s="1" t="s">
        <v>2710</v>
      </c>
      <c r="S11" s="1" t="s">
        <v>2756</v>
      </c>
      <c r="T11" s="1" t="s">
        <v>224</v>
      </c>
      <c r="U11" s="1" t="s">
        <v>2712</v>
      </c>
      <c r="V11" s="1" t="b">
        <v>1</v>
      </c>
      <c r="W11" s="1" t="s">
        <v>2757</v>
      </c>
      <c r="X11" s="1" t="s">
        <v>139</v>
      </c>
      <c r="Y11" s="1" t="s">
        <v>2758</v>
      </c>
      <c r="Z11" s="1" t="s">
        <v>688</v>
      </c>
      <c r="AA11" s="1" t="b">
        <v>0</v>
      </c>
      <c r="AB11" s="1" t="s">
        <v>2759</v>
      </c>
      <c r="AC11" s="1" t="s">
        <v>2723</v>
      </c>
      <c r="AD11" s="1" t="s">
        <v>2706</v>
      </c>
      <c r="AE11" s="1" t="s">
        <v>2753</v>
      </c>
      <c r="AF11" s="1" t="s">
        <v>2715</v>
      </c>
      <c r="AG11" s="1" t="s">
        <v>734</v>
      </c>
      <c r="AH11" s="1" t="s">
        <v>2716</v>
      </c>
      <c r="AI11" s="1" t="s">
        <v>2760</v>
      </c>
      <c r="AJ11" s="1" t="s">
        <v>483</v>
      </c>
      <c r="AK11" s="1">
        <v>2</v>
      </c>
      <c r="AL11" s="1">
        <v>2</v>
      </c>
      <c r="AM11" s="1">
        <v>2</v>
      </c>
      <c r="AN11" s="1">
        <v>8</v>
      </c>
      <c r="AO11" s="1">
        <v>316</v>
      </c>
      <c r="AP11" s="1" t="s">
        <v>2745</v>
      </c>
      <c r="AQ11" s="1" t="s">
        <v>703</v>
      </c>
      <c r="AR11" s="1">
        <v>60</v>
      </c>
      <c r="AS11" s="1">
        <v>128</v>
      </c>
      <c r="AT11" s="1" t="b">
        <v>1</v>
      </c>
      <c r="AU11" s="1">
        <v>1</v>
      </c>
      <c r="AV11" s="1">
        <v>2</v>
      </c>
      <c r="AW11" s="1" t="s">
        <v>27</v>
      </c>
      <c r="AX11" s="1" t="s">
        <v>1425</v>
      </c>
      <c r="AY11" s="1" t="b">
        <v>0</v>
      </c>
      <c r="AZ11" s="4" t="s">
        <v>119</v>
      </c>
      <c r="BA11" s="4" t="s">
        <v>119</v>
      </c>
      <c r="BB11" s="1">
        <v>1</v>
      </c>
    </row>
    <row r="12" spans="1:54" hidden="1" x14ac:dyDescent="0.35">
      <c r="A12" s="1" t="s">
        <v>19</v>
      </c>
      <c r="B12" s="1" t="s">
        <v>2752</v>
      </c>
      <c r="C12" s="1" t="s">
        <v>1423</v>
      </c>
      <c r="D12" s="1" t="s">
        <v>22</v>
      </c>
      <c r="E12" s="1"/>
      <c r="F12" s="1"/>
      <c r="G12" s="1" t="s">
        <v>2704</v>
      </c>
      <c r="H12" s="1" t="s">
        <v>2753</v>
      </c>
      <c r="I12" s="1" t="s">
        <v>2706</v>
      </c>
      <c r="J12" s="1" t="b">
        <v>1</v>
      </c>
      <c r="K12" s="1" t="b">
        <v>0</v>
      </c>
      <c r="L12" s="1" t="b">
        <v>1</v>
      </c>
      <c r="M12" s="1" t="s">
        <v>2707</v>
      </c>
      <c r="N12" s="1" t="s">
        <v>2708</v>
      </c>
      <c r="O12" s="1" t="s">
        <v>2754</v>
      </c>
      <c r="P12" s="1" t="s">
        <v>2755</v>
      </c>
      <c r="Q12" s="1" t="s">
        <v>2732</v>
      </c>
      <c r="R12" s="1" t="s">
        <v>2710</v>
      </c>
      <c r="S12" s="1" t="s">
        <v>2756</v>
      </c>
      <c r="T12" s="1" t="s">
        <v>224</v>
      </c>
      <c r="U12" s="1" t="s">
        <v>2712</v>
      </c>
      <c r="V12" s="1" t="b">
        <v>1</v>
      </c>
      <c r="W12" s="1" t="s">
        <v>2757</v>
      </c>
      <c r="X12" s="1" t="s">
        <v>139</v>
      </c>
      <c r="Y12" s="1" t="s">
        <v>2758</v>
      </c>
      <c r="Z12" s="1" t="s">
        <v>688</v>
      </c>
      <c r="AA12" s="1" t="b">
        <v>0</v>
      </c>
      <c r="AB12" s="1" t="s">
        <v>2759</v>
      </c>
      <c r="AC12" s="1" t="s">
        <v>2761</v>
      </c>
      <c r="AD12" s="1" t="s">
        <v>2706</v>
      </c>
      <c r="AE12" s="1" t="s">
        <v>2753</v>
      </c>
      <c r="AF12" s="1" t="s">
        <v>2727</v>
      </c>
      <c r="AG12" s="1" t="s">
        <v>734</v>
      </c>
      <c r="AH12" s="1" t="s">
        <v>2716</v>
      </c>
      <c r="AI12" s="1" t="s">
        <v>2760</v>
      </c>
      <c r="AJ12" s="1" t="s">
        <v>481</v>
      </c>
      <c r="AK12" s="1">
        <v>5</v>
      </c>
      <c r="AL12" s="1">
        <v>4</v>
      </c>
      <c r="AM12" s="1">
        <v>2</v>
      </c>
      <c r="AN12" s="1">
        <v>16</v>
      </c>
      <c r="AO12" s="1">
        <v>316</v>
      </c>
      <c r="AP12" s="1" t="s">
        <v>2745</v>
      </c>
      <c r="AQ12" s="1" t="s">
        <v>703</v>
      </c>
      <c r="AR12" s="1">
        <v>60</v>
      </c>
      <c r="AS12" s="1">
        <v>128</v>
      </c>
      <c r="AT12" s="1" t="b">
        <v>1</v>
      </c>
      <c r="AU12" s="1">
        <v>3</v>
      </c>
      <c r="AV12" s="1">
        <v>6</v>
      </c>
      <c r="AW12" s="1" t="s">
        <v>27</v>
      </c>
      <c r="AX12" s="1" t="s">
        <v>1425</v>
      </c>
      <c r="AY12" s="1" t="b">
        <v>0</v>
      </c>
      <c r="AZ12" s="4" t="s">
        <v>119</v>
      </c>
      <c r="BA12" s="4" t="s">
        <v>119</v>
      </c>
      <c r="BB12" s="1">
        <v>0</v>
      </c>
    </row>
    <row r="13" spans="1:54" hidden="1" x14ac:dyDescent="0.35">
      <c r="A13" s="1" t="s">
        <v>40</v>
      </c>
      <c r="B13" s="1" t="s">
        <v>89</v>
      </c>
      <c r="C13" s="1" t="s">
        <v>1432</v>
      </c>
      <c r="D13" s="1" t="s">
        <v>22</v>
      </c>
      <c r="E13" s="1"/>
      <c r="F13" s="1"/>
      <c r="G13" s="1" t="s">
        <v>2704</v>
      </c>
      <c r="H13" s="1" t="s">
        <v>2705</v>
      </c>
      <c r="I13" s="1" t="s">
        <v>2706</v>
      </c>
      <c r="J13" s="1" t="b">
        <v>1</v>
      </c>
      <c r="K13" s="1" t="b">
        <v>0</v>
      </c>
      <c r="L13" s="1" t="b">
        <v>1</v>
      </c>
      <c r="M13" s="1" t="s">
        <v>2707</v>
      </c>
      <c r="N13" s="1" t="s">
        <v>2708</v>
      </c>
      <c r="O13" s="1"/>
      <c r="P13" s="1"/>
      <c r="Q13" s="1" t="s">
        <v>2709</v>
      </c>
      <c r="R13" s="1" t="s">
        <v>2710</v>
      </c>
      <c r="S13" s="1" t="s">
        <v>2762</v>
      </c>
      <c r="T13" s="1" t="s">
        <v>249</v>
      </c>
      <c r="U13" s="1" t="s">
        <v>2712</v>
      </c>
      <c r="V13" s="1" t="b">
        <v>1</v>
      </c>
      <c r="W13" s="1" t="s">
        <v>2763</v>
      </c>
      <c r="X13" s="1" t="s">
        <v>139</v>
      </c>
      <c r="Y13" s="1" t="s">
        <v>2709</v>
      </c>
      <c r="Z13" s="1" t="s">
        <v>688</v>
      </c>
      <c r="AA13" s="1" t="b">
        <v>0</v>
      </c>
      <c r="AB13" s="1"/>
      <c r="AC13" s="1" t="s">
        <v>2714</v>
      </c>
      <c r="AD13" s="1" t="s">
        <v>2706</v>
      </c>
      <c r="AE13" s="1" t="s">
        <v>2705</v>
      </c>
      <c r="AF13" s="1" t="s">
        <v>2715</v>
      </c>
      <c r="AG13" s="1" t="s">
        <v>734</v>
      </c>
      <c r="AH13" s="1" t="s">
        <v>2716</v>
      </c>
      <c r="AI13" s="1" t="s">
        <v>2764</v>
      </c>
      <c r="AJ13" s="1" t="s">
        <v>448</v>
      </c>
      <c r="AK13" s="1">
        <v>16</v>
      </c>
      <c r="AL13" s="1">
        <v>4</v>
      </c>
      <c r="AM13" s="1">
        <v>2</v>
      </c>
      <c r="AN13" s="1">
        <v>16</v>
      </c>
      <c r="AO13" s="1">
        <v>75</v>
      </c>
      <c r="AP13" s="1" t="s">
        <v>688</v>
      </c>
      <c r="AQ13" s="1" t="s">
        <v>682</v>
      </c>
      <c r="AR13" s="1">
        <v>30</v>
      </c>
      <c r="AS13" s="1">
        <v>150</v>
      </c>
      <c r="AT13" s="1" t="b">
        <v>0</v>
      </c>
      <c r="AU13" s="1"/>
      <c r="AV13" s="1"/>
      <c r="AW13" s="1" t="s">
        <v>1236</v>
      </c>
      <c r="AX13" s="1" t="s">
        <v>1237</v>
      </c>
      <c r="AY13" s="1" t="b">
        <v>0</v>
      </c>
      <c r="AZ13" s="4" t="s">
        <v>119</v>
      </c>
      <c r="BA13" s="4" t="s">
        <v>119</v>
      </c>
      <c r="BB13" s="1">
        <v>1</v>
      </c>
    </row>
    <row r="14" spans="1:54" hidden="1" x14ac:dyDescent="0.35">
      <c r="A14" s="1" t="s">
        <v>40</v>
      </c>
      <c r="B14" s="1" t="s">
        <v>1092</v>
      </c>
      <c r="C14" s="1" t="s">
        <v>1438</v>
      </c>
      <c r="D14" s="1" t="s">
        <v>22</v>
      </c>
      <c r="E14" s="1"/>
      <c r="F14" s="1"/>
      <c r="G14" s="1" t="s">
        <v>2704</v>
      </c>
      <c r="H14" s="1" t="s">
        <v>2741</v>
      </c>
      <c r="I14" s="1" t="s">
        <v>2706</v>
      </c>
      <c r="J14" s="1" t="b">
        <v>1</v>
      </c>
      <c r="K14" s="1" t="b">
        <v>0</v>
      </c>
      <c r="L14" s="1" t="b">
        <v>1</v>
      </c>
      <c r="M14" s="1" t="s">
        <v>2707</v>
      </c>
      <c r="N14" s="1" t="s">
        <v>2708</v>
      </c>
      <c r="O14" s="1"/>
      <c r="P14" s="1"/>
      <c r="Q14" s="1" t="s">
        <v>2732</v>
      </c>
      <c r="R14" s="1" t="s">
        <v>2710</v>
      </c>
      <c r="S14" s="1" t="s">
        <v>2765</v>
      </c>
      <c r="T14" s="1" t="s">
        <v>255</v>
      </c>
      <c r="U14" s="1" t="s">
        <v>2712</v>
      </c>
      <c r="V14" s="1" t="b">
        <v>0</v>
      </c>
      <c r="W14" s="1"/>
      <c r="X14" s="1" t="s">
        <v>139</v>
      </c>
      <c r="Y14" s="1" t="s">
        <v>2709</v>
      </c>
      <c r="Z14" s="1" t="s">
        <v>2721</v>
      </c>
      <c r="AA14" s="1" t="b">
        <v>0</v>
      </c>
      <c r="AB14" s="1" t="s">
        <v>2766</v>
      </c>
      <c r="AC14" s="1" t="s">
        <v>2735</v>
      </c>
      <c r="AD14" s="1" t="s">
        <v>2706</v>
      </c>
      <c r="AE14" s="1" t="s">
        <v>2741</v>
      </c>
      <c r="AF14" s="1" t="s">
        <v>2715</v>
      </c>
      <c r="AG14" s="1" t="s">
        <v>734</v>
      </c>
      <c r="AH14" s="1" t="s">
        <v>2736</v>
      </c>
      <c r="AI14" s="1" t="s">
        <v>2767</v>
      </c>
      <c r="AJ14" s="1" t="s">
        <v>1440</v>
      </c>
      <c r="AK14" s="1">
        <v>6</v>
      </c>
      <c r="AL14" s="1">
        <v>48</v>
      </c>
      <c r="AM14" s="1">
        <v>2</v>
      </c>
      <c r="AN14" s="1">
        <v>384</v>
      </c>
      <c r="AO14" s="1">
        <v>62</v>
      </c>
      <c r="AP14" s="1" t="s">
        <v>2745</v>
      </c>
      <c r="AQ14" s="1" t="s">
        <v>682</v>
      </c>
      <c r="AR14" s="1">
        <v>100</v>
      </c>
      <c r="AS14" s="1">
        <v>500</v>
      </c>
      <c r="AT14" s="1" t="b">
        <v>0</v>
      </c>
      <c r="AU14" s="1"/>
      <c r="AV14" s="1"/>
      <c r="AW14" s="1" t="s">
        <v>45</v>
      </c>
      <c r="AX14" s="1" t="s">
        <v>1441</v>
      </c>
      <c r="AY14" s="1" t="b">
        <v>0</v>
      </c>
      <c r="AZ14" s="4" t="s">
        <v>119</v>
      </c>
      <c r="BA14" s="4" t="s">
        <v>119</v>
      </c>
      <c r="BB14" s="1">
        <v>1</v>
      </c>
    </row>
    <row r="15" spans="1:54" hidden="1" x14ac:dyDescent="0.35">
      <c r="A15" s="1" t="s">
        <v>40</v>
      </c>
      <c r="B15" s="1" t="s">
        <v>1092</v>
      </c>
      <c r="C15" s="1" t="s">
        <v>284</v>
      </c>
      <c r="D15" s="1" t="s">
        <v>22</v>
      </c>
      <c r="E15" s="1"/>
      <c r="F15" s="1"/>
      <c r="G15" s="1" t="s">
        <v>2704</v>
      </c>
      <c r="H15" s="1" t="s">
        <v>2705</v>
      </c>
      <c r="I15" s="1" t="s">
        <v>2706</v>
      </c>
      <c r="J15" s="1" t="b">
        <v>1</v>
      </c>
      <c r="K15" s="1" t="b">
        <v>0</v>
      </c>
      <c r="L15" s="1" t="b">
        <v>1</v>
      </c>
      <c r="M15" s="1" t="s">
        <v>2707</v>
      </c>
      <c r="N15" s="1" t="s">
        <v>2708</v>
      </c>
      <c r="O15" s="1"/>
      <c r="P15" s="1"/>
      <c r="Q15" s="1" t="s">
        <v>2709</v>
      </c>
      <c r="R15" s="1" t="s">
        <v>2710</v>
      </c>
      <c r="S15" s="1" t="s">
        <v>2768</v>
      </c>
      <c r="T15" s="1" t="s">
        <v>258</v>
      </c>
      <c r="U15" s="1" t="s">
        <v>2712</v>
      </c>
      <c r="V15" s="1" t="b">
        <v>1</v>
      </c>
      <c r="W15" s="1" t="s">
        <v>2769</v>
      </c>
      <c r="X15" s="1" t="s">
        <v>139</v>
      </c>
      <c r="Y15" s="1" t="s">
        <v>2709</v>
      </c>
      <c r="Z15" s="1" t="s">
        <v>688</v>
      </c>
      <c r="AA15" s="1" t="b">
        <v>0</v>
      </c>
      <c r="AB15" s="1" t="s">
        <v>2770</v>
      </c>
      <c r="AC15" s="1" t="s">
        <v>2723</v>
      </c>
      <c r="AD15" s="1" t="s">
        <v>2706</v>
      </c>
      <c r="AE15" s="1" t="s">
        <v>2705</v>
      </c>
      <c r="AF15" s="1" t="s">
        <v>2715</v>
      </c>
      <c r="AG15" s="1" t="s">
        <v>734</v>
      </c>
      <c r="AH15" s="1" t="s">
        <v>2716</v>
      </c>
      <c r="AI15" s="1" t="s">
        <v>2771</v>
      </c>
      <c r="AJ15" s="1" t="s">
        <v>481</v>
      </c>
      <c r="AK15" s="1">
        <v>1</v>
      </c>
      <c r="AL15" s="1">
        <v>4</v>
      </c>
      <c r="AM15" s="1">
        <v>2</v>
      </c>
      <c r="AN15" s="1">
        <v>16</v>
      </c>
      <c r="AO15" s="1">
        <v>600</v>
      </c>
      <c r="AP15" s="1" t="s">
        <v>2745</v>
      </c>
      <c r="AQ15" s="1" t="s">
        <v>703</v>
      </c>
      <c r="AR15" s="1">
        <v>80</v>
      </c>
      <c r="AS15" s="1">
        <v>128</v>
      </c>
      <c r="AT15" s="1" t="b">
        <v>1</v>
      </c>
      <c r="AU15" s="1">
        <v>1</v>
      </c>
      <c r="AV15" s="1">
        <v>2</v>
      </c>
      <c r="AW15" s="1" t="s">
        <v>45</v>
      </c>
      <c r="AX15" s="1" t="s">
        <v>1446</v>
      </c>
      <c r="AY15" s="1" t="b">
        <v>0</v>
      </c>
      <c r="AZ15" s="4" t="s">
        <v>2725</v>
      </c>
      <c r="BA15" s="4" t="s">
        <v>119</v>
      </c>
      <c r="BB15" s="1">
        <v>1</v>
      </c>
    </row>
    <row r="16" spans="1:54" hidden="1" x14ac:dyDescent="0.35">
      <c r="A16" s="1" t="s">
        <v>40</v>
      </c>
      <c r="B16" s="1" t="s">
        <v>1092</v>
      </c>
      <c r="C16" s="1" t="s">
        <v>284</v>
      </c>
      <c r="D16" s="1" t="s">
        <v>22</v>
      </c>
      <c r="E16" s="1"/>
      <c r="F16" s="1"/>
      <c r="G16" s="1" t="s">
        <v>2704</v>
      </c>
      <c r="H16" s="1" t="s">
        <v>2705</v>
      </c>
      <c r="I16" s="1" t="s">
        <v>2706</v>
      </c>
      <c r="J16" s="1" t="b">
        <v>1</v>
      </c>
      <c r="K16" s="1" t="b">
        <v>0</v>
      </c>
      <c r="L16" s="1" t="b">
        <v>1</v>
      </c>
      <c r="M16" s="1" t="s">
        <v>2707</v>
      </c>
      <c r="N16" s="1" t="s">
        <v>2708</v>
      </c>
      <c r="O16" s="1"/>
      <c r="P16" s="1"/>
      <c r="Q16" s="1" t="s">
        <v>2709</v>
      </c>
      <c r="R16" s="1" t="s">
        <v>2710</v>
      </c>
      <c r="S16" s="1" t="s">
        <v>2768</v>
      </c>
      <c r="T16" s="1" t="s">
        <v>258</v>
      </c>
      <c r="U16" s="1" t="s">
        <v>2712</v>
      </c>
      <c r="V16" s="1" t="b">
        <v>1</v>
      </c>
      <c r="W16" s="1" t="s">
        <v>2769</v>
      </c>
      <c r="X16" s="1" t="s">
        <v>139</v>
      </c>
      <c r="Y16" s="1" t="s">
        <v>2709</v>
      </c>
      <c r="Z16" s="1" t="s">
        <v>688</v>
      </c>
      <c r="AA16" s="1" t="b">
        <v>0</v>
      </c>
      <c r="AB16" s="1" t="s">
        <v>2770</v>
      </c>
      <c r="AC16" s="1" t="s">
        <v>2726</v>
      </c>
      <c r="AD16" s="1" t="s">
        <v>2706</v>
      </c>
      <c r="AE16" s="1" t="s">
        <v>2705</v>
      </c>
      <c r="AF16" s="1" t="s">
        <v>2727</v>
      </c>
      <c r="AG16" s="1" t="s">
        <v>734</v>
      </c>
      <c r="AH16" s="1" t="s">
        <v>2716</v>
      </c>
      <c r="AI16" s="1" t="s">
        <v>2771</v>
      </c>
      <c r="AJ16" s="1" t="s">
        <v>494</v>
      </c>
      <c r="AK16" s="1">
        <v>6</v>
      </c>
      <c r="AL16" s="1">
        <v>64</v>
      </c>
      <c r="AM16" s="1">
        <v>2</v>
      </c>
      <c r="AN16" s="1">
        <v>256</v>
      </c>
      <c r="AO16" s="1">
        <v>600</v>
      </c>
      <c r="AP16" s="1" t="s">
        <v>2745</v>
      </c>
      <c r="AQ16" s="1" t="s">
        <v>703</v>
      </c>
      <c r="AR16" s="1">
        <v>60</v>
      </c>
      <c r="AS16" s="1">
        <v>128</v>
      </c>
      <c r="AT16" s="1" t="b">
        <v>1</v>
      </c>
      <c r="AU16" s="1">
        <v>6</v>
      </c>
      <c r="AV16" s="1">
        <v>7</v>
      </c>
      <c r="AW16" s="1" t="s">
        <v>45</v>
      </c>
      <c r="AX16" s="1" t="s">
        <v>1446</v>
      </c>
      <c r="AY16" s="1" t="b">
        <v>0</v>
      </c>
      <c r="AZ16" s="4" t="s">
        <v>119</v>
      </c>
      <c r="BA16" s="4" t="s">
        <v>119</v>
      </c>
      <c r="BB16" s="1">
        <v>0</v>
      </c>
    </row>
    <row r="17" spans="1:54" hidden="1" x14ac:dyDescent="0.35">
      <c r="A17" s="1" t="s">
        <v>40</v>
      </c>
      <c r="B17" s="1" t="s">
        <v>1092</v>
      </c>
      <c r="C17" s="1" t="s">
        <v>284</v>
      </c>
      <c r="D17" s="1" t="s">
        <v>22</v>
      </c>
      <c r="E17" s="1"/>
      <c r="F17" s="1"/>
      <c r="G17" s="1" t="s">
        <v>2704</v>
      </c>
      <c r="H17" s="1" t="s">
        <v>2705</v>
      </c>
      <c r="I17" s="1" t="s">
        <v>2706</v>
      </c>
      <c r="J17" s="1" t="b">
        <v>1</v>
      </c>
      <c r="K17" s="1" t="b">
        <v>0</v>
      </c>
      <c r="L17" s="1" t="b">
        <v>1</v>
      </c>
      <c r="M17" s="1" t="s">
        <v>2707</v>
      </c>
      <c r="N17" s="1" t="s">
        <v>2708</v>
      </c>
      <c r="O17" s="1"/>
      <c r="P17" s="1"/>
      <c r="Q17" s="1" t="s">
        <v>2709</v>
      </c>
      <c r="R17" s="1" t="s">
        <v>2710</v>
      </c>
      <c r="S17" s="1" t="s">
        <v>2768</v>
      </c>
      <c r="T17" s="1" t="s">
        <v>258</v>
      </c>
      <c r="U17" s="1" t="s">
        <v>2712</v>
      </c>
      <c r="V17" s="1" t="b">
        <v>1</v>
      </c>
      <c r="W17" s="1" t="s">
        <v>2769</v>
      </c>
      <c r="X17" s="1" t="s">
        <v>139</v>
      </c>
      <c r="Y17" s="1" t="s">
        <v>2709</v>
      </c>
      <c r="Z17" s="1" t="s">
        <v>688</v>
      </c>
      <c r="AA17" s="1" t="b">
        <v>0</v>
      </c>
      <c r="AB17" s="1" t="s">
        <v>2770</v>
      </c>
      <c r="AC17" s="1" t="s">
        <v>2772</v>
      </c>
      <c r="AD17" s="1" t="s">
        <v>2706</v>
      </c>
      <c r="AE17" s="1" t="s">
        <v>2705</v>
      </c>
      <c r="AF17" s="1" t="s">
        <v>2727</v>
      </c>
      <c r="AG17" s="1" t="s">
        <v>734</v>
      </c>
      <c r="AH17" s="1" t="s">
        <v>2716</v>
      </c>
      <c r="AI17" s="1" t="s">
        <v>2771</v>
      </c>
      <c r="AJ17" s="1" t="s">
        <v>481</v>
      </c>
      <c r="AK17" s="1">
        <v>1</v>
      </c>
      <c r="AL17" s="1">
        <v>4</v>
      </c>
      <c r="AM17" s="1">
        <v>2</v>
      </c>
      <c r="AN17" s="1">
        <v>16</v>
      </c>
      <c r="AO17" s="1">
        <v>600</v>
      </c>
      <c r="AP17" s="1" t="s">
        <v>2745</v>
      </c>
      <c r="AQ17" s="1" t="s">
        <v>703</v>
      </c>
      <c r="AR17" s="1">
        <v>60</v>
      </c>
      <c r="AS17" s="1">
        <v>128</v>
      </c>
      <c r="AT17" s="1" t="b">
        <v>1</v>
      </c>
      <c r="AU17" s="1">
        <v>1</v>
      </c>
      <c r="AV17" s="1">
        <v>2</v>
      </c>
      <c r="AW17" s="1" t="s">
        <v>45</v>
      </c>
      <c r="AX17" s="1" t="s">
        <v>1446</v>
      </c>
      <c r="AY17" s="1" t="b">
        <v>0</v>
      </c>
      <c r="AZ17" s="4" t="s">
        <v>2729</v>
      </c>
      <c r="BA17" s="4" t="s">
        <v>2730</v>
      </c>
      <c r="BB17" s="1">
        <v>0</v>
      </c>
    </row>
    <row r="18" spans="1:54" hidden="1" x14ac:dyDescent="0.35">
      <c r="A18" s="1" t="s">
        <v>40</v>
      </c>
      <c r="B18" s="1" t="s">
        <v>1092</v>
      </c>
      <c r="C18" s="1" t="s">
        <v>1457</v>
      </c>
      <c r="D18" s="1" t="s">
        <v>22</v>
      </c>
      <c r="E18" s="1"/>
      <c r="F18" s="1"/>
      <c r="G18" s="1" t="s">
        <v>2704</v>
      </c>
      <c r="H18" s="1" t="s">
        <v>2749</v>
      </c>
      <c r="I18" s="1" t="s">
        <v>2706</v>
      </c>
      <c r="J18" s="1" t="b">
        <v>1</v>
      </c>
      <c r="K18" s="1" t="b">
        <v>0</v>
      </c>
      <c r="L18" s="1" t="b">
        <v>1</v>
      </c>
      <c r="M18" s="1" t="s">
        <v>2707</v>
      </c>
      <c r="N18" s="1" t="s">
        <v>2708</v>
      </c>
      <c r="O18" s="1"/>
      <c r="P18" s="1"/>
      <c r="Q18" s="1" t="s">
        <v>2732</v>
      </c>
      <c r="R18" s="1" t="s">
        <v>2710</v>
      </c>
      <c r="S18" s="1" t="s">
        <v>2773</v>
      </c>
      <c r="T18" s="1" t="s">
        <v>270</v>
      </c>
      <c r="U18" s="1" t="s">
        <v>2712</v>
      </c>
      <c r="V18" s="1" t="b">
        <v>0</v>
      </c>
      <c r="W18" s="1"/>
      <c r="X18" s="1" t="s">
        <v>139</v>
      </c>
      <c r="Y18" s="1" t="s">
        <v>2709</v>
      </c>
      <c r="Z18" s="1" t="s">
        <v>2721</v>
      </c>
      <c r="AA18" s="1" t="b">
        <v>0</v>
      </c>
      <c r="AB18" s="1" t="s">
        <v>2774</v>
      </c>
      <c r="AC18" s="1" t="s">
        <v>2735</v>
      </c>
      <c r="AD18" s="1" t="s">
        <v>2706</v>
      </c>
      <c r="AE18" s="1" t="s">
        <v>2749</v>
      </c>
      <c r="AF18" s="1" t="s">
        <v>2715</v>
      </c>
      <c r="AG18" s="1" t="s">
        <v>734</v>
      </c>
      <c r="AH18" s="1" t="s">
        <v>2736</v>
      </c>
      <c r="AI18" s="1" t="s">
        <v>2744</v>
      </c>
      <c r="AJ18" s="1" t="s">
        <v>1459</v>
      </c>
      <c r="AK18" s="1">
        <v>3</v>
      </c>
      <c r="AL18" s="1">
        <v>64</v>
      </c>
      <c r="AM18" s="1">
        <v>2</v>
      </c>
      <c r="AN18" s="1">
        <v>256</v>
      </c>
      <c r="AO18" s="1">
        <v>158</v>
      </c>
      <c r="AP18" s="1" t="s">
        <v>1083</v>
      </c>
      <c r="AQ18" s="1" t="s">
        <v>754</v>
      </c>
      <c r="AR18" s="1">
        <v>110</v>
      </c>
      <c r="AS18" s="1">
        <v>600</v>
      </c>
      <c r="AT18" s="1" t="b">
        <v>0</v>
      </c>
      <c r="AU18" s="1"/>
      <c r="AV18" s="1"/>
      <c r="AW18" s="1" t="s">
        <v>45</v>
      </c>
      <c r="AX18" s="1" t="s">
        <v>1460</v>
      </c>
      <c r="AY18" s="1" t="b">
        <v>0</v>
      </c>
      <c r="AZ18" s="4" t="s">
        <v>119</v>
      </c>
      <c r="BA18" s="4" t="s">
        <v>119</v>
      </c>
      <c r="BB18" s="1">
        <v>1</v>
      </c>
    </row>
    <row r="19" spans="1:54" hidden="1" x14ac:dyDescent="0.35">
      <c r="A19" s="1" t="s">
        <v>40</v>
      </c>
      <c r="B19" s="1" t="s">
        <v>2775</v>
      </c>
      <c r="C19" s="1" t="s">
        <v>1463</v>
      </c>
      <c r="D19" s="1" t="s">
        <v>22</v>
      </c>
      <c r="E19" s="1"/>
      <c r="F19" s="1"/>
      <c r="G19" s="1" t="s">
        <v>2704</v>
      </c>
      <c r="H19" s="1" t="s">
        <v>2776</v>
      </c>
      <c r="I19" s="1" t="s">
        <v>2706</v>
      </c>
      <c r="J19" s="1" t="b">
        <v>1</v>
      </c>
      <c r="K19" s="1" t="b">
        <v>0</v>
      </c>
      <c r="L19" s="1" t="b">
        <v>1</v>
      </c>
      <c r="M19" s="1" t="s">
        <v>2707</v>
      </c>
      <c r="N19" s="1" t="s">
        <v>2708</v>
      </c>
      <c r="O19" s="1" t="s">
        <v>2754</v>
      </c>
      <c r="P19" s="1" t="s">
        <v>2777</v>
      </c>
      <c r="Q19" s="1" t="s">
        <v>2709</v>
      </c>
      <c r="R19" s="1" t="s">
        <v>2710</v>
      </c>
      <c r="S19" s="1" t="s">
        <v>2778</v>
      </c>
      <c r="T19" s="1" t="s">
        <v>273</v>
      </c>
      <c r="U19" s="1" t="s">
        <v>2712</v>
      </c>
      <c r="V19" s="1" t="b">
        <v>1</v>
      </c>
      <c r="W19" s="1" t="s">
        <v>2779</v>
      </c>
      <c r="X19" s="1" t="s">
        <v>139</v>
      </c>
      <c r="Y19" s="1" t="s">
        <v>2709</v>
      </c>
      <c r="Z19" s="1" t="s">
        <v>2721</v>
      </c>
      <c r="AA19" s="1" t="s">
        <v>2780</v>
      </c>
      <c r="AB19" s="1"/>
      <c r="AC19" s="1" t="s">
        <v>2781</v>
      </c>
      <c r="AD19" s="1" t="s">
        <v>2706</v>
      </c>
      <c r="AE19" s="1" t="s">
        <v>2776</v>
      </c>
      <c r="AF19" s="1" t="s">
        <v>2715</v>
      </c>
      <c r="AG19" s="1" t="s">
        <v>734</v>
      </c>
      <c r="AH19" s="1" t="s">
        <v>2716</v>
      </c>
      <c r="AI19" s="1" t="s">
        <v>2782</v>
      </c>
      <c r="AJ19" s="1" t="s">
        <v>477</v>
      </c>
      <c r="AK19" s="1">
        <v>1</v>
      </c>
      <c r="AL19" s="1">
        <v>2</v>
      </c>
      <c r="AM19" s="1">
        <v>2</v>
      </c>
      <c r="AN19" s="1">
        <v>8</v>
      </c>
      <c r="AO19" s="1">
        <v>318</v>
      </c>
      <c r="AP19" s="1" t="s">
        <v>688</v>
      </c>
      <c r="AQ19" s="1" t="s">
        <v>754</v>
      </c>
      <c r="AR19" s="1">
        <v>110</v>
      </c>
      <c r="AS19" s="1">
        <v>128</v>
      </c>
      <c r="AT19" s="1" t="b">
        <v>1</v>
      </c>
      <c r="AU19" s="1">
        <v>1</v>
      </c>
      <c r="AV19" s="1">
        <v>2</v>
      </c>
      <c r="AW19" s="1" t="s">
        <v>45</v>
      </c>
      <c r="AX19" s="1" t="s">
        <v>1086</v>
      </c>
      <c r="AY19" s="1" t="b">
        <v>0</v>
      </c>
      <c r="AZ19" s="4" t="s">
        <v>119</v>
      </c>
      <c r="BA19" s="4" t="s">
        <v>119</v>
      </c>
      <c r="BB19" s="1">
        <v>1</v>
      </c>
    </row>
    <row r="20" spans="1:54" hidden="1" x14ac:dyDescent="0.35">
      <c r="A20" s="1" t="s">
        <v>40</v>
      </c>
      <c r="B20" s="1" t="s">
        <v>2775</v>
      </c>
      <c r="C20" s="1" t="s">
        <v>1463</v>
      </c>
      <c r="D20" s="1" t="s">
        <v>22</v>
      </c>
      <c r="E20" s="1"/>
      <c r="F20" s="1"/>
      <c r="G20" s="1" t="s">
        <v>2704</v>
      </c>
      <c r="H20" s="1" t="s">
        <v>2776</v>
      </c>
      <c r="I20" s="1" t="s">
        <v>2706</v>
      </c>
      <c r="J20" s="1" t="b">
        <v>1</v>
      </c>
      <c r="K20" s="1" t="b">
        <v>0</v>
      </c>
      <c r="L20" s="1" t="b">
        <v>1</v>
      </c>
      <c r="M20" s="1" t="s">
        <v>2707</v>
      </c>
      <c r="N20" s="1" t="s">
        <v>2708</v>
      </c>
      <c r="O20" s="1" t="s">
        <v>2754</v>
      </c>
      <c r="P20" s="1" t="s">
        <v>2777</v>
      </c>
      <c r="Q20" s="1" t="s">
        <v>2709</v>
      </c>
      <c r="R20" s="1" t="s">
        <v>2710</v>
      </c>
      <c r="S20" s="1" t="s">
        <v>2778</v>
      </c>
      <c r="T20" s="1" t="s">
        <v>273</v>
      </c>
      <c r="U20" s="1" t="s">
        <v>2712</v>
      </c>
      <c r="V20" s="1" t="b">
        <v>1</v>
      </c>
      <c r="W20" s="1" t="s">
        <v>2779</v>
      </c>
      <c r="X20" s="1" t="s">
        <v>139</v>
      </c>
      <c r="Y20" s="1" t="s">
        <v>2709</v>
      </c>
      <c r="Z20" s="1" t="s">
        <v>2721</v>
      </c>
      <c r="AA20" s="1" t="s">
        <v>2780</v>
      </c>
      <c r="AB20" s="1"/>
      <c r="AC20" s="1" t="s">
        <v>2783</v>
      </c>
      <c r="AD20" s="1" t="s">
        <v>2706</v>
      </c>
      <c r="AE20" s="1" t="s">
        <v>2776</v>
      </c>
      <c r="AF20" s="1" t="s">
        <v>2727</v>
      </c>
      <c r="AG20" s="1" t="s">
        <v>734</v>
      </c>
      <c r="AH20" s="1" t="s">
        <v>2716</v>
      </c>
      <c r="AI20" s="1" t="s">
        <v>2782</v>
      </c>
      <c r="AJ20" s="1" t="s">
        <v>489</v>
      </c>
      <c r="AK20" s="1">
        <v>7</v>
      </c>
      <c r="AL20" s="1">
        <v>4</v>
      </c>
      <c r="AM20" s="1">
        <v>2</v>
      </c>
      <c r="AN20" s="1">
        <v>16</v>
      </c>
      <c r="AO20" s="1">
        <v>318</v>
      </c>
      <c r="AP20" s="1" t="s">
        <v>688</v>
      </c>
      <c r="AQ20" s="1" t="s">
        <v>754</v>
      </c>
      <c r="AR20" s="1">
        <v>80</v>
      </c>
      <c r="AS20" s="1">
        <v>128</v>
      </c>
      <c r="AT20" s="1" t="b">
        <v>0</v>
      </c>
      <c r="AU20" s="1"/>
      <c r="AV20" s="1"/>
      <c r="AW20" s="1" t="s">
        <v>45</v>
      </c>
      <c r="AX20" s="1" t="s">
        <v>1086</v>
      </c>
      <c r="AY20" s="1" t="b">
        <v>0</v>
      </c>
      <c r="AZ20" s="4" t="s">
        <v>119</v>
      </c>
      <c r="BA20" s="4" t="s">
        <v>119</v>
      </c>
      <c r="BB20" s="1">
        <v>0</v>
      </c>
    </row>
    <row r="21" spans="1:54" hidden="1" x14ac:dyDescent="0.35">
      <c r="A21" s="1" t="s">
        <v>40</v>
      </c>
      <c r="B21" s="1" t="s">
        <v>2775</v>
      </c>
      <c r="C21" s="1" t="s">
        <v>1463</v>
      </c>
      <c r="D21" s="1" t="s">
        <v>22</v>
      </c>
      <c r="E21" s="1"/>
      <c r="F21" s="1"/>
      <c r="G21" s="1" t="s">
        <v>2704</v>
      </c>
      <c r="H21" s="1" t="s">
        <v>2776</v>
      </c>
      <c r="I21" s="1" t="s">
        <v>2706</v>
      </c>
      <c r="J21" s="1" t="b">
        <v>1</v>
      </c>
      <c r="K21" s="1" t="b">
        <v>0</v>
      </c>
      <c r="L21" s="1" t="b">
        <v>1</v>
      </c>
      <c r="M21" s="1" t="s">
        <v>2707</v>
      </c>
      <c r="N21" s="1" t="s">
        <v>2708</v>
      </c>
      <c r="O21" s="1" t="s">
        <v>2754</v>
      </c>
      <c r="P21" s="1" t="s">
        <v>2777</v>
      </c>
      <c r="Q21" s="1" t="s">
        <v>2709</v>
      </c>
      <c r="R21" s="1" t="s">
        <v>2710</v>
      </c>
      <c r="S21" s="1" t="s">
        <v>2778</v>
      </c>
      <c r="T21" s="1" t="s">
        <v>273</v>
      </c>
      <c r="U21" s="1" t="s">
        <v>2712</v>
      </c>
      <c r="V21" s="1" t="b">
        <v>1</v>
      </c>
      <c r="W21" s="1" t="s">
        <v>2779</v>
      </c>
      <c r="X21" s="1" t="s">
        <v>139</v>
      </c>
      <c r="Y21" s="1" t="s">
        <v>2709</v>
      </c>
      <c r="Z21" s="1" t="s">
        <v>2721</v>
      </c>
      <c r="AA21" s="1" t="s">
        <v>2780</v>
      </c>
      <c r="AB21" s="1"/>
      <c r="AC21" s="1" t="s">
        <v>2784</v>
      </c>
      <c r="AD21" s="1" t="s">
        <v>2706</v>
      </c>
      <c r="AE21" s="1" t="s">
        <v>2776</v>
      </c>
      <c r="AF21" s="1" t="s">
        <v>2727</v>
      </c>
      <c r="AG21" s="1" t="s">
        <v>734</v>
      </c>
      <c r="AH21" s="1" t="s">
        <v>2716</v>
      </c>
      <c r="AI21" s="1" t="s">
        <v>2785</v>
      </c>
      <c r="AJ21" s="1" t="s">
        <v>119</v>
      </c>
      <c r="AK21" s="1"/>
      <c r="AL21" s="1">
        <v>4</v>
      </c>
      <c r="AM21" s="1">
        <v>2</v>
      </c>
      <c r="AN21" s="1">
        <v>16</v>
      </c>
      <c r="AO21" s="1">
        <v>0</v>
      </c>
      <c r="AP21" s="1" t="s">
        <v>688</v>
      </c>
      <c r="AQ21" s="1" t="s">
        <v>119</v>
      </c>
      <c r="AR21" s="1">
        <v>30</v>
      </c>
      <c r="AS21" s="1">
        <v>128</v>
      </c>
      <c r="AT21" s="1" t="b">
        <v>0</v>
      </c>
      <c r="AU21" s="1"/>
      <c r="AV21" s="1"/>
      <c r="AW21" s="1" t="s">
        <v>45</v>
      </c>
      <c r="AX21" s="1" t="s">
        <v>1086</v>
      </c>
      <c r="AY21" s="1" t="b">
        <v>0</v>
      </c>
      <c r="AZ21" s="4" t="s">
        <v>119</v>
      </c>
      <c r="BA21" s="4" t="s">
        <v>119</v>
      </c>
      <c r="BB21" s="1">
        <v>0</v>
      </c>
    </row>
  </sheetData>
  <conditionalFormatting sqref="G1:G1048576">
    <cfRule type="containsText" dxfId="76" priority="7" operator="containsText" text="Free">
      <formula>NOT(ISERROR(SEARCH("Free",G1)))</formula>
    </cfRule>
  </conditionalFormatting>
  <conditionalFormatting sqref="H1:H1048576">
    <cfRule type="expression" dxfId="75" priority="1">
      <formula>AND(TEXT(LEFT($H1,FIND(".",$H1)-1),"000")&amp;"."&amp;TEXT(MID($H1,FIND(".",$H1)+1,FIND("~",SUBSTITUTE($H1,".","~",2))-FIND(".",$H1)-1),"000")&amp;"."&amp;TEXT(RIGHT($H1,LEN($H1)-FIND("~",SUBSTITUTE($H1,".","~",2))),"000")&gt;="001.031.000",TEXT(LEFT($H1,FIND(".",$H1)-1),"000")&amp;"."&amp;TEXT(MID($H1,FIND(".",$H1)+1,FIND("~",SUBSTITUTE($H1,".","~",2))-FIND(".",$H1)-1),"000")&amp;"."&amp;TEXT(RIGHT($H1,LEN($H1)-FIND("~",SUBSTITUTE($H1,".","~",2))),"000")&lt;="001.032.999")</formula>
    </cfRule>
    <cfRule type="expression" dxfId="74" priority="2">
      <formula>AND(TEXT(LEFT($H1,FIND(".",$H1)-1),"000")&amp;"."&amp;TEXT(MID($H1,FIND(".",$H1)+1,FIND("~",SUBSTITUTE($H1,".","~",2))-FIND(".",$H1)-1),"000")&amp;"."&amp;TEXT(RIGHT($H1,LEN($H1)-FIND("~",SUBSTITUTE($H1,".","~",2))),"000")&gt;="001.020.000",TEXT(LEFT($H1,FIND(".",$H1)-1),"000")&amp;"."&amp;TEXT(MID($H1,FIND(".",$H1)+1,FIND("~",SUBSTITUTE($H1,".","~",2))-FIND(".",$H1)-1),"000")&amp;"."&amp;TEXT(RIGHT($H1,LEN($H1)-FIND("~",SUBSTITUTE($H1,".","~",2))),"000")&lt;="001.030.999")</formula>
    </cfRule>
  </conditionalFormatting>
  <conditionalFormatting sqref="L1:L1048576">
    <cfRule type="containsText" dxfId="73" priority="8" operator="containsText" text="true">
      <formula>NOT(ISERROR(SEARCH("true",L1)))</formula>
    </cfRule>
  </conditionalFormatting>
  <conditionalFormatting sqref="V1:V1048576">
    <cfRule type="containsText" dxfId="72" priority="9" operator="containsText" text="false">
      <formula>NOT(ISERROR(SEARCH("false",V1)))</formula>
    </cfRule>
  </conditionalFormatting>
  <conditionalFormatting sqref="X1:X1048576">
    <cfRule type="containsText" dxfId="71" priority="10" operator="containsText" text="Enabled">
      <formula>NOT(ISERROR(SEARCH("Enabled",X1)))</formula>
    </cfRule>
  </conditionalFormatting>
  <conditionalFormatting sqref="Y1:Y1048576">
    <cfRule type="containsText" dxfId="70" priority="11" operator="containsText" text="Disabled">
      <formula>NOT(ISERROR(SEARCH("Disabled",Y1)))</formula>
    </cfRule>
  </conditionalFormatting>
  <conditionalFormatting sqref="Z1:Z1048576">
    <cfRule type="containsText" dxfId="69" priority="12" operator="containsText" text="none">
      <formula>NOT(ISERROR(SEARCH("none",Z1)))</formula>
    </cfRule>
  </conditionalFormatting>
  <conditionalFormatting sqref="AA1:AA1048576">
    <cfRule type="containsText" dxfId="68" priority="13" operator="containsText" text="false">
      <formula>NOT(ISERROR(SEARCH("false",AA1)))</formula>
    </cfRule>
  </conditionalFormatting>
  <conditionalFormatting sqref="AE1:AE1048576">
    <cfRule type="expression" dxfId="67" priority="3">
      <formula>AND(TEXT(LEFT($AE1,FIND(".",$AE1)-1),"000")&amp;"."&amp;TEXT(MID($AE1,FIND(".",$AE1)+1,FIND("~",SUBSTITUTE($AE1,".","~",2))-FIND(".",$AE1)-1),"000")&amp;"."&amp;TEXT(RIGHT($AE1,LEN($AE1)-FIND("~",SUBSTITUTE($AE1,".","~",2))),"000")&gt;="001.031.000",TEXT(LEFT($AE1,FIND(".",$AE1)-1),"000")&amp;"."&amp;TEXT(MID($AE1,FIND(".",$AE1)+1,FIND("~",SUBSTITUTE($AE1,".","~",2))-FIND(".",$AE1)-1),"000")&amp;"."&amp;TEXT(RIGHT($AE1,LEN($AE1)-FIND("~",SUBSTITUTE($AE1,".","~",2))),"000")&lt;="001.032.999")</formula>
    </cfRule>
    <cfRule type="expression" dxfId="66" priority="4">
      <formula>AND(TEXT(LEFT($AE1,FIND(".",$AE1)-1),"000")&amp;"."&amp;TEXT(MID($AE1,FIND(".",$AE1)+1,FIND("~",SUBSTITUTE($AE1,".","~",2))-FIND(".",$AE1)-1),"000")&amp;"."&amp;TEXT(RIGHT($AE1,LEN($AE1)-FIND("~",SUBSTITUTE($AE1,".","~",2))),"000")&gt;="001.020.000",TEXT(LEFT($AE1,FIND(".",$AE1)-1),"000")&amp;"."&amp;TEXT(MID($AE1,FIND(".",$AE1)+1,FIND("~",SUBSTITUTE($AE1,".","~",2))-FIND(".",$AE1)-1),"000")&amp;"."&amp;TEXT(RIGHT($AE1,LEN($AE1)-FIND("~",SUBSTITUTE($AE1,".","~",2))),"000")&lt;="001.030.999")</formula>
    </cfRule>
  </conditionalFormatting>
  <conditionalFormatting sqref="AJ1:AJ1048576">
    <cfRule type="containsText" dxfId="65" priority="14" operator="containsText" text="_b">
      <formula>NOT(ISERROR(SEARCH("_b",AJ1)))</formula>
    </cfRule>
  </conditionalFormatting>
  <conditionalFormatting sqref="AO1:AO1048576">
    <cfRule type="cellIs" dxfId="64" priority="5" operator="between">
      <formula>50</formula>
      <formula>100</formula>
    </cfRule>
    <cfRule type="cellIs" dxfId="63" priority="6" operator="between">
      <formula>1</formula>
      <formula>50</formula>
    </cfRule>
  </conditionalFormatting>
  <conditionalFormatting sqref="AP1:AP1048576">
    <cfRule type="containsText" dxfId="62" priority="15" operator="containsText" text="None">
      <formula>NOT(ISERROR(SEARCH("None",AP1)))</formula>
    </cfRule>
  </conditionalFormatting>
  <conditionalFormatting sqref="AT1:AT1048576">
    <cfRule type="containsText" dxfId="61" priority="16" operator="containsText" text="false">
      <formula>NOT(ISERROR(SEARCH("false",AT1)))</formula>
    </cfRule>
  </conditionalFormatting>
  <hyperlinks>
    <hyperlink ref="G1" r:id="rId1" xr:uid="{00000000-0004-0000-1D00-000000000000}"/>
    <hyperlink ref="H1" r:id="rId2" location="aks-kubernetes-release-calendar" xr:uid="{00000000-0004-0000-1D00-000001000000}"/>
    <hyperlink ref="L1" r:id="rId3" xr:uid="{00000000-0004-0000-1D00-000002000000}"/>
    <hyperlink ref="V1" r:id="rId4" xr:uid="{00000000-0004-0000-1D00-000003000000}"/>
    <hyperlink ref="Y1" r:id="rId5" location="why-use-cluster-auto-upgrade" xr:uid="{00000000-0004-0000-1D00-000004000000}"/>
    <hyperlink ref="Z1" r:id="rId6" location="interactions-between-node-os-auto-upgrade-and-cluster-auto-upgrade" xr:uid="{00000000-0004-0000-1D00-000005000000}"/>
    <hyperlink ref="AA1" r:id="rId7" xr:uid="{00000000-0004-0000-1D00-000006000000}"/>
    <hyperlink ref="AJ1" r:id="rId8" location="system-and-user-node-pools" xr:uid="{00000000-0004-0000-1D00-000007000000}"/>
    <hyperlink ref="AP1" r:id="rId9" xr:uid="{00000000-0004-0000-1D00-000008000000}"/>
    <hyperlink ref="AT1" r:id="rId10" xr:uid="{00000000-0004-0000-1D00-000009000000}"/>
  </hyperlinks>
  <pageMargins left="0.7" right="0.7" top="0.75" bottom="0.75" header="0.3" footer="0.3"/>
  <legacyDrawing r:id="rId11"/>
  <tableParts count="1">
    <tablePart r:id="rId1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H20"/>
  <sheetViews>
    <sheetView tabSelected="1" workbookViewId="0"/>
  </sheetViews>
  <sheetFormatPr baseColWidth="10" defaultColWidth="8.90625" defaultRowHeight="14.5" x14ac:dyDescent="0.35"/>
  <cols>
    <col min="1" max="1" width="14.54296875" style="1" customWidth="1"/>
    <col min="2" max="2" width="79.6328125" style="1" customWidth="1"/>
    <col min="3" max="3" width="32.08984375" style="1" customWidth="1"/>
    <col min="4" max="4" width="31.81640625" style="1" customWidth="1"/>
    <col min="5" max="5" width="11.08984375" style="1" customWidth="1"/>
    <col min="6" max="6" width="11" style="1" customWidth="1"/>
    <col min="7" max="7" width="17.81640625" style="1" customWidth="1"/>
    <col min="8" max="8" width="15.1796875" style="1" customWidth="1"/>
    <col min="9" max="9" width="15.36328125" style="1" customWidth="1"/>
    <col min="10" max="10" width="16.81640625" style="1" customWidth="1"/>
    <col min="11" max="11" width="13.6328125" style="1" customWidth="1"/>
    <col min="12" max="12" width="18" style="1" customWidth="1"/>
    <col min="13" max="13" width="11.90625" style="1" customWidth="1"/>
    <col min="14" max="14" width="21.81640625" style="1" customWidth="1"/>
    <col min="15" max="15" width="29.81640625" style="1" customWidth="1"/>
    <col min="16" max="16" width="28.08984375" style="1" customWidth="1"/>
    <col min="17" max="17" width="18.90625" style="1" customWidth="1"/>
    <col min="18" max="18" width="19.81640625" style="1" customWidth="1"/>
    <col min="19" max="19" width="9.6328125" style="1" customWidth="1"/>
    <col min="20" max="20" width="12" style="1" customWidth="1"/>
    <col min="21" max="21" width="16.1796875" style="1" customWidth="1"/>
    <col min="22" max="22" width="22" style="1" customWidth="1"/>
    <col min="23" max="23" width="60" style="4" customWidth="1"/>
    <col min="24" max="24" width="32.54296875" customWidth="1"/>
    <col min="25" max="25" width="21.54296875" style="9" customWidth="1"/>
    <col min="26" max="26" width="27.36328125" style="9" customWidth="1"/>
    <col min="27" max="27" width="31.453125" style="9" customWidth="1"/>
    <col min="28" max="28" width="32.36328125" customWidth="1"/>
    <col min="29" max="29" width="26.90625" customWidth="1"/>
    <col min="30" max="30" width="73.36328125" customWidth="1"/>
    <col min="31" max="31" width="18.90625" customWidth="1"/>
    <col min="32" max="32" width="31.81640625" customWidth="1"/>
    <col min="33" max="33" width="16.90625" customWidth="1"/>
    <col min="34" max="34" width="13.6328125" customWidth="1"/>
  </cols>
  <sheetData>
    <row r="1" spans="1:34" x14ac:dyDescent="0.35">
      <c r="A1" s="1" t="s">
        <v>0</v>
      </c>
      <c r="B1" s="1" t="s">
        <v>1</v>
      </c>
      <c r="C1" s="1" t="s">
        <v>1347</v>
      </c>
      <c r="D1" s="1" t="s">
        <v>2</v>
      </c>
      <c r="E1" s="1" t="s">
        <v>3</v>
      </c>
      <c r="F1" s="1" t="s">
        <v>1348</v>
      </c>
      <c r="G1" s="1" t="s">
        <v>4</v>
      </c>
      <c r="H1" s="1" t="s">
        <v>5</v>
      </c>
      <c r="I1" s="1" t="s">
        <v>1349</v>
      </c>
      <c r="J1" s="1" t="s">
        <v>1350</v>
      </c>
      <c r="K1" s="1" t="s">
        <v>1351</v>
      </c>
      <c r="L1" s="1" t="s">
        <v>618</v>
      </c>
      <c r="M1" s="1" t="s">
        <v>1352</v>
      </c>
      <c r="N1" s="1" t="s">
        <v>1353</v>
      </c>
      <c r="O1" s="1" t="s">
        <v>1354</v>
      </c>
      <c r="P1" s="1" t="s">
        <v>1355</v>
      </c>
      <c r="Q1" s="1" t="s">
        <v>1356</v>
      </c>
      <c r="R1" s="1" t="s">
        <v>1357</v>
      </c>
      <c r="S1" s="1" t="s">
        <v>1358</v>
      </c>
      <c r="T1" s="1" t="s">
        <v>1359</v>
      </c>
      <c r="U1" s="1" t="s">
        <v>656</v>
      </c>
      <c r="V1" s="1" t="s">
        <v>1360</v>
      </c>
      <c r="W1" s="4" t="s">
        <v>1361</v>
      </c>
      <c r="X1" t="s">
        <v>1362</v>
      </c>
      <c r="Y1" s="9" t="s">
        <v>1363</v>
      </c>
      <c r="Z1" s="9" t="s">
        <v>668</v>
      </c>
      <c r="AA1" s="9" t="s">
        <v>669</v>
      </c>
      <c r="AB1" t="s">
        <v>1364</v>
      </c>
      <c r="AC1" t="s">
        <v>1365</v>
      </c>
      <c r="AD1" t="s">
        <v>1366</v>
      </c>
      <c r="AE1" t="s">
        <v>658</v>
      </c>
      <c r="AF1" t="s">
        <v>1367</v>
      </c>
      <c r="AG1" t="s">
        <v>17</v>
      </c>
      <c r="AH1" t="s">
        <v>18</v>
      </c>
    </row>
    <row r="2" spans="1:34" hidden="1" x14ac:dyDescent="0.35">
      <c r="A2" s="1" t="s">
        <v>68</v>
      </c>
      <c r="B2" s="1" t="s">
        <v>1368</v>
      </c>
      <c r="C2" s="1" t="s">
        <v>195</v>
      </c>
      <c r="D2" s="1" t="s">
        <v>1369</v>
      </c>
      <c r="E2" s="1" t="s">
        <v>22</v>
      </c>
      <c r="F2" s="1" t="s">
        <v>71</v>
      </c>
      <c r="I2" s="1">
        <v>1</v>
      </c>
      <c r="J2" s="1" t="s">
        <v>1370</v>
      </c>
      <c r="K2" s="1" t="s">
        <v>1371</v>
      </c>
      <c r="L2" s="1" t="s">
        <v>481</v>
      </c>
      <c r="M2" s="1">
        <v>0</v>
      </c>
      <c r="N2" s="1">
        <v>4</v>
      </c>
      <c r="O2" s="1">
        <v>2</v>
      </c>
      <c r="P2" s="1">
        <v>16</v>
      </c>
      <c r="Q2" s="1">
        <v>0</v>
      </c>
      <c r="R2" s="1" t="b">
        <v>0</v>
      </c>
      <c r="S2" s="1" t="s">
        <v>734</v>
      </c>
      <c r="V2" s="1">
        <v>128</v>
      </c>
      <c r="W2" s="4" t="s">
        <v>690</v>
      </c>
      <c r="X2" t="b">
        <v>1</v>
      </c>
      <c r="Y2" s="9" t="s">
        <v>119</v>
      </c>
      <c r="Z2" s="9" t="s">
        <v>955</v>
      </c>
      <c r="AA2" s="9" t="s">
        <v>1372</v>
      </c>
      <c r="AB2" t="b">
        <v>1</v>
      </c>
      <c r="AC2" t="s">
        <v>1373</v>
      </c>
      <c r="AD2" t="s">
        <v>1374</v>
      </c>
      <c r="AE2" t="s">
        <v>739</v>
      </c>
      <c r="AF2" t="s">
        <v>1369</v>
      </c>
      <c r="AG2" t="s">
        <v>1375</v>
      </c>
      <c r="AH2">
        <v>1</v>
      </c>
    </row>
    <row r="3" spans="1:34" hidden="1" x14ac:dyDescent="0.35">
      <c r="A3" s="1" t="s">
        <v>68</v>
      </c>
      <c r="B3" s="1" t="s">
        <v>1368</v>
      </c>
      <c r="C3" s="1" t="s">
        <v>195</v>
      </c>
      <c r="D3" s="1" t="s">
        <v>1376</v>
      </c>
      <c r="E3" s="1" t="s">
        <v>22</v>
      </c>
      <c r="F3" s="1" t="s">
        <v>71</v>
      </c>
      <c r="I3" s="1">
        <v>1</v>
      </c>
      <c r="J3" s="1" t="s">
        <v>1370</v>
      </c>
      <c r="K3" s="1" t="s">
        <v>1371</v>
      </c>
      <c r="L3" s="1" t="s">
        <v>470</v>
      </c>
      <c r="M3" s="1">
        <v>0</v>
      </c>
      <c r="N3" s="1">
        <v>4</v>
      </c>
      <c r="O3" s="1">
        <v>1</v>
      </c>
      <c r="P3" s="1">
        <v>16</v>
      </c>
      <c r="Q3" s="1">
        <v>342</v>
      </c>
      <c r="R3" s="1" t="b">
        <v>0</v>
      </c>
      <c r="S3" s="1" t="s">
        <v>734</v>
      </c>
      <c r="V3" s="1">
        <v>128</v>
      </c>
      <c r="W3" s="4" t="s">
        <v>690</v>
      </c>
      <c r="X3" t="b">
        <v>1</v>
      </c>
      <c r="Y3" s="9" t="s">
        <v>119</v>
      </c>
      <c r="Z3" s="9" t="s">
        <v>955</v>
      </c>
      <c r="AA3" s="9" t="s">
        <v>1372</v>
      </c>
      <c r="AB3" t="b">
        <v>1</v>
      </c>
      <c r="AC3" t="s">
        <v>1373</v>
      </c>
      <c r="AD3" t="s">
        <v>1377</v>
      </c>
      <c r="AE3" t="s">
        <v>739</v>
      </c>
      <c r="AF3" t="s">
        <v>1376</v>
      </c>
      <c r="AG3" t="s">
        <v>1378</v>
      </c>
      <c r="AH3">
        <v>1</v>
      </c>
    </row>
    <row r="4" spans="1:34" hidden="1" x14ac:dyDescent="0.35">
      <c r="A4" s="1" t="s">
        <v>68</v>
      </c>
      <c r="B4" s="1" t="s">
        <v>1368</v>
      </c>
      <c r="C4" s="1" t="s">
        <v>195</v>
      </c>
      <c r="D4" s="1" t="s">
        <v>1379</v>
      </c>
      <c r="E4" s="1" t="s">
        <v>22</v>
      </c>
      <c r="F4" s="1" t="s">
        <v>71</v>
      </c>
      <c r="I4" s="1">
        <v>1</v>
      </c>
      <c r="J4" s="1" t="s">
        <v>1370</v>
      </c>
      <c r="K4" s="1" t="s">
        <v>1371</v>
      </c>
      <c r="L4" s="1" t="s">
        <v>1380</v>
      </c>
      <c r="M4" s="1">
        <v>0</v>
      </c>
      <c r="N4" s="1">
        <v>16</v>
      </c>
      <c r="O4" s="1">
        <v>2</v>
      </c>
      <c r="P4" s="1">
        <v>64</v>
      </c>
      <c r="Q4" s="1">
        <v>0</v>
      </c>
      <c r="R4" s="1" t="b">
        <v>0</v>
      </c>
      <c r="S4" s="1" t="s">
        <v>734</v>
      </c>
      <c r="V4" s="1">
        <v>128</v>
      </c>
      <c r="W4" s="4" t="s">
        <v>638</v>
      </c>
      <c r="X4" t="b">
        <v>1</v>
      </c>
      <c r="Y4" s="9" t="s">
        <v>119</v>
      </c>
      <c r="Z4" s="9" t="s">
        <v>955</v>
      </c>
      <c r="AA4" s="9" t="s">
        <v>1372</v>
      </c>
      <c r="AB4" t="b">
        <v>1</v>
      </c>
      <c r="AC4" t="s">
        <v>1373</v>
      </c>
      <c r="AD4" t="s">
        <v>1381</v>
      </c>
      <c r="AE4" t="s">
        <v>739</v>
      </c>
      <c r="AF4" t="s">
        <v>1379</v>
      </c>
      <c r="AG4" t="s">
        <v>1375</v>
      </c>
      <c r="AH4">
        <v>1</v>
      </c>
    </row>
    <row r="5" spans="1:34" x14ac:dyDescent="0.35">
      <c r="A5" s="1" t="s">
        <v>68</v>
      </c>
      <c r="B5" s="1" t="s">
        <v>1382</v>
      </c>
      <c r="C5" s="1" t="s">
        <v>1383</v>
      </c>
      <c r="D5" s="1" t="s">
        <v>1384</v>
      </c>
      <c r="E5" s="1" t="s">
        <v>22</v>
      </c>
      <c r="F5" s="1" t="s">
        <v>71</v>
      </c>
      <c r="I5" s="1">
        <v>1</v>
      </c>
      <c r="J5" s="1" t="s">
        <v>1370</v>
      </c>
      <c r="K5" s="1" t="s">
        <v>1371</v>
      </c>
      <c r="L5" s="1" t="s">
        <v>448</v>
      </c>
      <c r="M5" s="1">
        <v>7</v>
      </c>
      <c r="N5" s="1">
        <v>4</v>
      </c>
      <c r="O5" s="1">
        <v>2</v>
      </c>
      <c r="P5" s="1">
        <v>16</v>
      </c>
      <c r="Q5" s="1">
        <v>147</v>
      </c>
      <c r="R5" s="1" t="b">
        <v>0</v>
      </c>
      <c r="S5" s="1" t="s">
        <v>734</v>
      </c>
      <c r="V5" s="1">
        <v>128</v>
      </c>
      <c r="W5" s="4" t="s">
        <v>690</v>
      </c>
      <c r="X5" t="b">
        <v>1</v>
      </c>
      <c r="Y5" s="9" t="s">
        <v>119</v>
      </c>
      <c r="Z5" s="9" t="s">
        <v>955</v>
      </c>
      <c r="AA5" s="9" t="s">
        <v>1385</v>
      </c>
      <c r="AB5" t="b">
        <v>1</v>
      </c>
      <c r="AC5" t="s">
        <v>1386</v>
      </c>
      <c r="AD5" t="s">
        <v>1387</v>
      </c>
      <c r="AE5" t="s">
        <v>739</v>
      </c>
      <c r="AF5" t="s">
        <v>1384</v>
      </c>
      <c r="AG5" t="s">
        <v>1388</v>
      </c>
      <c r="AH5">
        <v>1</v>
      </c>
    </row>
    <row r="6" spans="1:34" hidden="1" x14ac:dyDescent="0.35">
      <c r="A6" s="1" t="s">
        <v>68</v>
      </c>
      <c r="B6" s="1" t="s">
        <v>1389</v>
      </c>
      <c r="C6" s="1" t="s">
        <v>1390</v>
      </c>
      <c r="D6" s="1" t="s">
        <v>1391</v>
      </c>
      <c r="E6" s="1" t="s">
        <v>22</v>
      </c>
      <c r="F6" s="1" t="s">
        <v>71</v>
      </c>
      <c r="I6" s="1">
        <v>1</v>
      </c>
      <c r="J6" s="1" t="s">
        <v>1370</v>
      </c>
      <c r="K6" s="1" t="s">
        <v>1371</v>
      </c>
      <c r="L6" s="1" t="s">
        <v>1392</v>
      </c>
      <c r="M6" s="1">
        <v>0</v>
      </c>
      <c r="N6" s="1">
        <v>16</v>
      </c>
      <c r="O6" s="1">
        <v>2</v>
      </c>
      <c r="P6" s="1">
        <v>64</v>
      </c>
      <c r="Q6" s="1">
        <v>0</v>
      </c>
      <c r="R6" s="1" t="b">
        <v>0</v>
      </c>
      <c r="S6" s="1" t="s">
        <v>734</v>
      </c>
      <c r="V6" s="1">
        <v>200</v>
      </c>
      <c r="W6" s="4" t="s">
        <v>690</v>
      </c>
      <c r="X6" t="b">
        <v>1</v>
      </c>
      <c r="Y6" s="9" t="s">
        <v>119</v>
      </c>
      <c r="Z6" s="9" t="s">
        <v>955</v>
      </c>
      <c r="AA6" s="9" t="s">
        <v>1393</v>
      </c>
      <c r="AB6" t="b">
        <v>1</v>
      </c>
      <c r="AC6" t="s">
        <v>1394</v>
      </c>
      <c r="AD6" t="s">
        <v>1395</v>
      </c>
      <c r="AE6" t="s">
        <v>739</v>
      </c>
      <c r="AF6" t="s">
        <v>1391</v>
      </c>
      <c r="AG6" t="s">
        <v>1396</v>
      </c>
      <c r="AH6">
        <v>1</v>
      </c>
    </row>
    <row r="7" spans="1:34" hidden="1" x14ac:dyDescent="0.35">
      <c r="A7" s="1" t="s">
        <v>19</v>
      </c>
      <c r="B7" s="1" t="s">
        <v>1397</v>
      </c>
      <c r="C7" s="1" t="s">
        <v>1398</v>
      </c>
      <c r="D7" s="1" t="s">
        <v>1399</v>
      </c>
      <c r="E7" s="1" t="s">
        <v>22</v>
      </c>
      <c r="F7" s="1" t="s">
        <v>71</v>
      </c>
      <c r="I7" s="1">
        <v>1</v>
      </c>
      <c r="J7" s="1" t="s">
        <v>1370</v>
      </c>
      <c r="K7" s="1" t="s">
        <v>1371</v>
      </c>
      <c r="L7" s="1" t="s">
        <v>448</v>
      </c>
      <c r="M7" s="1">
        <v>10</v>
      </c>
      <c r="N7" s="1">
        <v>4</v>
      </c>
      <c r="O7" s="1">
        <v>2</v>
      </c>
      <c r="P7" s="1">
        <v>16</v>
      </c>
      <c r="Q7" s="1">
        <v>121</v>
      </c>
      <c r="R7" s="1" t="b">
        <v>0</v>
      </c>
      <c r="S7" s="1" t="s">
        <v>734</v>
      </c>
      <c r="V7" s="1">
        <v>128</v>
      </c>
      <c r="W7" s="4" t="s">
        <v>690</v>
      </c>
      <c r="X7" t="b">
        <v>1</v>
      </c>
      <c r="Y7" s="9" t="s">
        <v>119</v>
      </c>
      <c r="Z7" s="9" t="s">
        <v>27</v>
      </c>
      <c r="AA7" s="9" t="s">
        <v>1400</v>
      </c>
      <c r="AB7" t="b">
        <v>1</v>
      </c>
      <c r="AC7" t="s">
        <v>1401</v>
      </c>
      <c r="AD7" t="s">
        <v>1402</v>
      </c>
      <c r="AE7" t="s">
        <v>739</v>
      </c>
      <c r="AF7" t="s">
        <v>1399</v>
      </c>
      <c r="AG7" t="s">
        <v>1403</v>
      </c>
      <c r="AH7">
        <v>1</v>
      </c>
    </row>
    <row r="8" spans="1:34" hidden="1" x14ac:dyDescent="0.35">
      <c r="A8" s="1" t="s">
        <v>19</v>
      </c>
      <c r="B8" s="1" t="s">
        <v>1404</v>
      </c>
      <c r="C8" s="1" t="s">
        <v>236</v>
      </c>
      <c r="D8" s="1" t="s">
        <v>1405</v>
      </c>
      <c r="E8" s="1" t="s">
        <v>22</v>
      </c>
      <c r="F8" s="1" t="s">
        <v>71</v>
      </c>
      <c r="I8" s="1">
        <v>1</v>
      </c>
      <c r="J8" s="1" t="s">
        <v>1370</v>
      </c>
      <c r="K8" s="1" t="s">
        <v>1371</v>
      </c>
      <c r="L8" s="1" t="s">
        <v>495</v>
      </c>
      <c r="M8" s="1">
        <v>8</v>
      </c>
      <c r="N8" s="1">
        <v>32</v>
      </c>
      <c r="O8" s="1">
        <v>2</v>
      </c>
      <c r="P8" s="1">
        <v>128</v>
      </c>
      <c r="Q8" s="1">
        <v>316</v>
      </c>
      <c r="R8" s="1" t="b">
        <v>0</v>
      </c>
      <c r="S8" s="1" t="s">
        <v>734</v>
      </c>
      <c r="V8" s="1">
        <v>200</v>
      </c>
      <c r="W8" s="4" t="s">
        <v>690</v>
      </c>
      <c r="X8" t="b">
        <v>1</v>
      </c>
      <c r="Y8" s="9" t="s">
        <v>119</v>
      </c>
      <c r="Z8" s="9" t="s">
        <v>27</v>
      </c>
      <c r="AA8" s="9" t="s">
        <v>1406</v>
      </c>
      <c r="AB8" t="b">
        <v>1</v>
      </c>
      <c r="AC8" t="s">
        <v>1407</v>
      </c>
      <c r="AD8" t="s">
        <v>1408</v>
      </c>
      <c r="AE8" t="s">
        <v>739</v>
      </c>
      <c r="AF8" t="s">
        <v>1405</v>
      </c>
      <c r="AG8" t="s">
        <v>1409</v>
      </c>
      <c r="AH8">
        <v>1</v>
      </c>
    </row>
    <row r="9" spans="1:34" hidden="1" x14ac:dyDescent="0.35">
      <c r="A9" s="1" t="s">
        <v>19</v>
      </c>
      <c r="B9" s="1" t="s">
        <v>1410</v>
      </c>
      <c r="C9" s="1" t="s">
        <v>1411</v>
      </c>
      <c r="D9" s="1" t="s">
        <v>1412</v>
      </c>
      <c r="E9" s="1" t="s">
        <v>22</v>
      </c>
      <c r="F9" s="1" t="s">
        <v>71</v>
      </c>
      <c r="I9" s="1">
        <v>1</v>
      </c>
      <c r="J9" s="1" t="s">
        <v>1370</v>
      </c>
      <c r="K9" s="1" t="s">
        <v>1371</v>
      </c>
      <c r="L9" s="1" t="s">
        <v>495</v>
      </c>
      <c r="M9" s="1">
        <v>0</v>
      </c>
      <c r="N9" s="1">
        <v>32</v>
      </c>
      <c r="O9" s="1">
        <v>2</v>
      </c>
      <c r="P9" s="1">
        <v>128</v>
      </c>
      <c r="Q9" s="1">
        <v>316</v>
      </c>
      <c r="R9" s="1" t="b">
        <v>0</v>
      </c>
      <c r="S9" s="1" t="s">
        <v>734</v>
      </c>
      <c r="V9" s="1">
        <v>200</v>
      </c>
      <c r="W9" s="4" t="s">
        <v>690</v>
      </c>
      <c r="X9" t="b">
        <v>1</v>
      </c>
      <c r="Y9" s="9" t="s">
        <v>119</v>
      </c>
      <c r="Z9" s="9" t="s">
        <v>27</v>
      </c>
      <c r="AA9" s="9" t="s">
        <v>1413</v>
      </c>
      <c r="AB9" t="b">
        <v>1</v>
      </c>
      <c r="AC9" t="s">
        <v>1407</v>
      </c>
      <c r="AD9" t="s">
        <v>1414</v>
      </c>
      <c r="AE9" t="s">
        <v>739</v>
      </c>
      <c r="AF9" t="s">
        <v>1412</v>
      </c>
      <c r="AG9" t="s">
        <v>1415</v>
      </c>
      <c r="AH9">
        <v>1</v>
      </c>
    </row>
    <row r="10" spans="1:34" hidden="1" x14ac:dyDescent="0.35">
      <c r="A10" s="1" t="s">
        <v>19</v>
      </c>
      <c r="B10" s="1" t="s">
        <v>1416</v>
      </c>
      <c r="C10" s="1" t="s">
        <v>1417</v>
      </c>
      <c r="D10" s="1" t="s">
        <v>1418</v>
      </c>
      <c r="E10" s="1" t="s">
        <v>22</v>
      </c>
      <c r="F10" s="1" t="s">
        <v>71</v>
      </c>
      <c r="I10" s="1">
        <v>1</v>
      </c>
      <c r="J10" s="1" t="s">
        <v>1370</v>
      </c>
      <c r="K10" s="1" t="s">
        <v>1371</v>
      </c>
      <c r="L10" s="1" t="s">
        <v>1392</v>
      </c>
      <c r="M10" s="1">
        <v>3</v>
      </c>
      <c r="N10" s="1">
        <v>16</v>
      </c>
      <c r="O10" s="1">
        <v>2</v>
      </c>
      <c r="P10" s="1">
        <v>64</v>
      </c>
      <c r="Q10" s="1">
        <v>302</v>
      </c>
      <c r="R10" s="1" t="b">
        <v>0</v>
      </c>
      <c r="S10" s="1" t="s">
        <v>734</v>
      </c>
      <c r="V10" s="1">
        <v>200</v>
      </c>
      <c r="W10" s="4" t="s">
        <v>690</v>
      </c>
      <c r="X10" t="b">
        <v>1</v>
      </c>
      <c r="Y10" s="9" t="s">
        <v>119</v>
      </c>
      <c r="Z10" s="9" t="s">
        <v>27</v>
      </c>
      <c r="AA10" s="9" t="s">
        <v>1419</v>
      </c>
      <c r="AB10" t="b">
        <v>1</v>
      </c>
      <c r="AC10" t="s">
        <v>1394</v>
      </c>
      <c r="AD10" t="s">
        <v>1420</v>
      </c>
      <c r="AE10" t="s">
        <v>739</v>
      </c>
      <c r="AF10" t="s">
        <v>1418</v>
      </c>
      <c r="AG10" t="s">
        <v>1421</v>
      </c>
      <c r="AH10">
        <v>1</v>
      </c>
    </row>
    <row r="11" spans="1:34" hidden="1" x14ac:dyDescent="0.35">
      <c r="A11" s="1" t="s">
        <v>19</v>
      </c>
      <c r="B11" s="1" t="s">
        <v>1422</v>
      </c>
      <c r="C11" s="1" t="s">
        <v>1423</v>
      </c>
      <c r="D11" s="1" t="s">
        <v>1424</v>
      </c>
      <c r="E11" s="1" t="s">
        <v>22</v>
      </c>
      <c r="F11" s="1" t="s">
        <v>71</v>
      </c>
      <c r="I11" s="1">
        <v>1</v>
      </c>
      <c r="J11" s="1" t="s">
        <v>1370</v>
      </c>
      <c r="K11" s="1" t="s">
        <v>1371</v>
      </c>
      <c r="L11" s="1" t="s">
        <v>483</v>
      </c>
      <c r="M11" s="1">
        <v>2</v>
      </c>
      <c r="N11" s="1">
        <v>2</v>
      </c>
      <c r="O11" s="1">
        <v>2</v>
      </c>
      <c r="P11" s="1">
        <v>8</v>
      </c>
      <c r="Q11" s="1">
        <v>316</v>
      </c>
      <c r="R11" s="1" t="b">
        <v>0</v>
      </c>
      <c r="S11" s="1" t="s">
        <v>734</v>
      </c>
      <c r="V11" s="1">
        <v>128</v>
      </c>
      <c r="W11" s="4" t="s">
        <v>690</v>
      </c>
      <c r="X11" t="b">
        <v>1</v>
      </c>
      <c r="Y11" s="9" t="s">
        <v>119</v>
      </c>
      <c r="Z11" s="9" t="s">
        <v>27</v>
      </c>
      <c r="AA11" s="9" t="s">
        <v>1425</v>
      </c>
      <c r="AB11" t="b">
        <v>1</v>
      </c>
      <c r="AC11" t="s">
        <v>1426</v>
      </c>
      <c r="AD11" t="s">
        <v>1427</v>
      </c>
      <c r="AE11" t="s">
        <v>739</v>
      </c>
      <c r="AF11" t="s">
        <v>1424</v>
      </c>
      <c r="AG11" t="s">
        <v>1428</v>
      </c>
      <c r="AH11">
        <v>1</v>
      </c>
    </row>
    <row r="12" spans="1:34" hidden="1" x14ac:dyDescent="0.35">
      <c r="A12" s="1" t="s">
        <v>19</v>
      </c>
      <c r="B12" s="1" t="s">
        <v>1422</v>
      </c>
      <c r="C12" s="1" t="s">
        <v>1423</v>
      </c>
      <c r="D12" s="1" t="s">
        <v>1429</v>
      </c>
      <c r="E12" s="1" t="s">
        <v>22</v>
      </c>
      <c r="F12" s="1" t="s">
        <v>71</v>
      </c>
      <c r="I12" s="1">
        <v>1</v>
      </c>
      <c r="J12" s="1" t="s">
        <v>1370</v>
      </c>
      <c r="K12" s="1" t="s">
        <v>1371</v>
      </c>
      <c r="L12" s="1" t="s">
        <v>481</v>
      </c>
      <c r="M12" s="1">
        <v>6</v>
      </c>
      <c r="N12" s="1">
        <v>4</v>
      </c>
      <c r="O12" s="1">
        <v>2</v>
      </c>
      <c r="P12" s="1">
        <v>16</v>
      </c>
      <c r="Q12" s="1">
        <v>316</v>
      </c>
      <c r="R12" s="1" t="b">
        <v>0</v>
      </c>
      <c r="S12" s="1" t="s">
        <v>734</v>
      </c>
      <c r="V12" s="1">
        <v>128</v>
      </c>
      <c r="W12" s="4" t="s">
        <v>690</v>
      </c>
      <c r="X12" t="b">
        <v>1</v>
      </c>
      <c r="Y12" s="9" t="s">
        <v>119</v>
      </c>
      <c r="Z12" s="9" t="s">
        <v>27</v>
      </c>
      <c r="AA12" s="9" t="s">
        <v>1425</v>
      </c>
      <c r="AB12" t="b">
        <v>1</v>
      </c>
      <c r="AC12" t="s">
        <v>1426</v>
      </c>
      <c r="AD12" t="s">
        <v>1430</v>
      </c>
      <c r="AE12" t="s">
        <v>739</v>
      </c>
      <c r="AF12" t="s">
        <v>1429</v>
      </c>
      <c r="AG12" t="s">
        <v>1428</v>
      </c>
      <c r="AH12">
        <v>1</v>
      </c>
    </row>
    <row r="13" spans="1:34" hidden="1" x14ac:dyDescent="0.35">
      <c r="A13" s="1" t="s">
        <v>40</v>
      </c>
      <c r="B13" s="1" t="s">
        <v>1431</v>
      </c>
      <c r="C13" s="1" t="s">
        <v>1432</v>
      </c>
      <c r="D13" s="1" t="s">
        <v>1433</v>
      </c>
      <c r="E13" s="1" t="s">
        <v>22</v>
      </c>
      <c r="F13" s="1" t="s">
        <v>71</v>
      </c>
      <c r="I13" s="1">
        <v>1</v>
      </c>
      <c r="J13" s="1" t="s">
        <v>1370</v>
      </c>
      <c r="K13" s="1" t="s">
        <v>1371</v>
      </c>
      <c r="L13" s="1" t="s">
        <v>448</v>
      </c>
      <c r="M13" s="1">
        <v>16</v>
      </c>
      <c r="N13" s="1">
        <v>4</v>
      </c>
      <c r="O13" s="1">
        <v>2</v>
      </c>
      <c r="P13" s="1">
        <v>16</v>
      </c>
      <c r="Q13" s="1">
        <v>75</v>
      </c>
      <c r="R13" s="1" t="b">
        <v>0</v>
      </c>
      <c r="S13" s="1" t="s">
        <v>734</v>
      </c>
      <c r="V13" s="1">
        <v>150</v>
      </c>
      <c r="W13" s="4" t="s">
        <v>690</v>
      </c>
      <c r="X13" t="b">
        <v>1</v>
      </c>
      <c r="Y13" s="9" t="s">
        <v>119</v>
      </c>
      <c r="Z13" s="9" t="s">
        <v>1236</v>
      </c>
      <c r="AA13" s="9" t="s">
        <v>1237</v>
      </c>
      <c r="AB13" t="b">
        <v>1</v>
      </c>
      <c r="AC13" t="s">
        <v>1434</v>
      </c>
      <c r="AD13" t="s">
        <v>1435</v>
      </c>
      <c r="AE13" t="s">
        <v>739</v>
      </c>
      <c r="AF13" t="s">
        <v>1433</v>
      </c>
      <c r="AG13" t="s">
        <v>1436</v>
      </c>
      <c r="AH13">
        <v>1</v>
      </c>
    </row>
    <row r="14" spans="1:34" hidden="1" x14ac:dyDescent="0.35">
      <c r="A14" s="1" t="s">
        <v>40</v>
      </c>
      <c r="B14" s="1" t="s">
        <v>1437</v>
      </c>
      <c r="C14" s="1" t="s">
        <v>1438</v>
      </c>
      <c r="D14" s="1" t="s">
        <v>1439</v>
      </c>
      <c r="E14" s="1" t="s">
        <v>22</v>
      </c>
      <c r="F14" s="1" t="s">
        <v>71</v>
      </c>
      <c r="I14" s="1">
        <v>1</v>
      </c>
      <c r="J14" s="1" t="s">
        <v>1370</v>
      </c>
      <c r="K14" s="1" t="s">
        <v>1371</v>
      </c>
      <c r="L14" s="1" t="s">
        <v>1440</v>
      </c>
      <c r="M14" s="1">
        <v>6</v>
      </c>
      <c r="N14" s="1">
        <v>48</v>
      </c>
      <c r="O14" s="1">
        <v>2</v>
      </c>
      <c r="P14" s="1">
        <v>384</v>
      </c>
      <c r="Q14" s="1">
        <v>62</v>
      </c>
      <c r="R14" s="1" t="b">
        <v>0</v>
      </c>
      <c r="S14" s="1" t="s">
        <v>734</v>
      </c>
      <c r="V14" s="1">
        <v>500</v>
      </c>
      <c r="W14" s="4" t="s">
        <v>690</v>
      </c>
      <c r="X14" t="b">
        <v>1</v>
      </c>
      <c r="Y14" s="9" t="s">
        <v>119</v>
      </c>
      <c r="Z14" s="9" t="s">
        <v>45</v>
      </c>
      <c r="AA14" s="9" t="s">
        <v>1441</v>
      </c>
      <c r="AB14" t="b">
        <v>1</v>
      </c>
      <c r="AC14" t="s">
        <v>1407</v>
      </c>
      <c r="AD14" t="s">
        <v>1442</v>
      </c>
      <c r="AE14" t="s">
        <v>739</v>
      </c>
      <c r="AF14" t="s">
        <v>1439</v>
      </c>
      <c r="AG14" t="s">
        <v>1443</v>
      </c>
      <c r="AH14">
        <v>1</v>
      </c>
    </row>
    <row r="15" spans="1:34" hidden="1" x14ac:dyDescent="0.35">
      <c r="A15" s="1" t="s">
        <v>40</v>
      </c>
      <c r="B15" s="1" t="s">
        <v>1444</v>
      </c>
      <c r="C15" s="1" t="s">
        <v>284</v>
      </c>
      <c r="D15" s="1" t="s">
        <v>1445</v>
      </c>
      <c r="E15" s="1" t="s">
        <v>22</v>
      </c>
      <c r="F15" s="1" t="s">
        <v>71</v>
      </c>
      <c r="I15" s="1">
        <v>1</v>
      </c>
      <c r="J15" s="1" t="s">
        <v>1370</v>
      </c>
      <c r="K15" s="1" t="s">
        <v>1371</v>
      </c>
      <c r="L15" s="1" t="s">
        <v>481</v>
      </c>
      <c r="M15" s="1">
        <v>1</v>
      </c>
      <c r="N15" s="1">
        <v>4</v>
      </c>
      <c r="O15" s="1">
        <v>2</v>
      </c>
      <c r="P15" s="1">
        <v>16</v>
      </c>
      <c r="Q15" s="1">
        <v>600</v>
      </c>
      <c r="R15" s="1" t="b">
        <v>0</v>
      </c>
      <c r="S15" s="1" t="s">
        <v>734</v>
      </c>
      <c r="V15" s="1">
        <v>128</v>
      </c>
      <c r="W15" s="4" t="s">
        <v>690</v>
      </c>
      <c r="X15" t="b">
        <v>1</v>
      </c>
      <c r="Y15" s="9" t="s">
        <v>119</v>
      </c>
      <c r="Z15" s="9" t="s">
        <v>45</v>
      </c>
      <c r="AA15" s="9" t="s">
        <v>1446</v>
      </c>
      <c r="AB15" t="b">
        <v>1</v>
      </c>
      <c r="AC15" t="s">
        <v>1447</v>
      </c>
      <c r="AD15" t="s">
        <v>1448</v>
      </c>
      <c r="AE15" t="s">
        <v>739</v>
      </c>
      <c r="AF15" t="s">
        <v>1445</v>
      </c>
      <c r="AG15" t="s">
        <v>1449</v>
      </c>
      <c r="AH15">
        <v>1</v>
      </c>
    </row>
    <row r="16" spans="1:34" hidden="1" x14ac:dyDescent="0.35">
      <c r="A16" s="1" t="s">
        <v>40</v>
      </c>
      <c r="B16" s="1" t="s">
        <v>1444</v>
      </c>
      <c r="C16" s="1" t="s">
        <v>284</v>
      </c>
      <c r="D16" s="1" t="s">
        <v>1450</v>
      </c>
      <c r="E16" s="1" t="s">
        <v>22</v>
      </c>
      <c r="F16" s="1" t="s">
        <v>71</v>
      </c>
      <c r="I16" s="1">
        <v>1</v>
      </c>
      <c r="J16" s="1" t="s">
        <v>1370</v>
      </c>
      <c r="K16" s="1" t="s">
        <v>1371</v>
      </c>
      <c r="L16" s="1" t="s">
        <v>481</v>
      </c>
      <c r="M16" s="1">
        <v>1</v>
      </c>
      <c r="N16" s="1">
        <v>4</v>
      </c>
      <c r="O16" s="1">
        <v>2</v>
      </c>
      <c r="P16" s="1">
        <v>16</v>
      </c>
      <c r="Q16" s="1">
        <v>600</v>
      </c>
      <c r="R16" s="1" t="b">
        <v>0</v>
      </c>
      <c r="S16" s="1" t="s">
        <v>734</v>
      </c>
      <c r="V16" s="1">
        <v>128</v>
      </c>
      <c r="W16" s="4" t="s">
        <v>690</v>
      </c>
      <c r="X16" t="b">
        <v>1</v>
      </c>
      <c r="Y16" s="9" t="s">
        <v>119</v>
      </c>
      <c r="Z16" s="9" t="s">
        <v>45</v>
      </c>
      <c r="AA16" s="9" t="s">
        <v>1446</v>
      </c>
      <c r="AB16" t="b">
        <v>1</v>
      </c>
      <c r="AC16" t="s">
        <v>1447</v>
      </c>
      <c r="AD16" t="s">
        <v>1451</v>
      </c>
      <c r="AE16" t="s">
        <v>739</v>
      </c>
      <c r="AF16" t="s">
        <v>1450</v>
      </c>
      <c r="AG16" t="s">
        <v>1452</v>
      </c>
      <c r="AH16">
        <v>1</v>
      </c>
    </row>
    <row r="17" spans="1:34" hidden="1" x14ac:dyDescent="0.35">
      <c r="A17" s="1" t="s">
        <v>40</v>
      </c>
      <c r="B17" s="1" t="s">
        <v>1444</v>
      </c>
      <c r="C17" s="1" t="s">
        <v>284</v>
      </c>
      <c r="D17" s="1" t="s">
        <v>1453</v>
      </c>
      <c r="E17" s="1" t="s">
        <v>22</v>
      </c>
      <c r="F17" s="1" t="s">
        <v>71</v>
      </c>
      <c r="I17" s="1">
        <v>1</v>
      </c>
      <c r="J17" s="1" t="s">
        <v>1370</v>
      </c>
      <c r="K17" s="1" t="s">
        <v>1371</v>
      </c>
      <c r="L17" s="1" t="s">
        <v>494</v>
      </c>
      <c r="M17" s="1">
        <v>6</v>
      </c>
      <c r="N17" s="1">
        <v>64</v>
      </c>
      <c r="O17" s="1">
        <v>2</v>
      </c>
      <c r="P17" s="1">
        <v>256</v>
      </c>
      <c r="Q17" s="1">
        <v>600</v>
      </c>
      <c r="R17" s="1" t="b">
        <v>0</v>
      </c>
      <c r="S17" s="1" t="s">
        <v>734</v>
      </c>
      <c r="V17" s="1">
        <v>128</v>
      </c>
      <c r="W17" s="4" t="s">
        <v>638</v>
      </c>
      <c r="X17" t="b">
        <v>1</v>
      </c>
      <c r="Y17" s="9" t="s">
        <v>119</v>
      </c>
      <c r="Z17" s="9" t="s">
        <v>45</v>
      </c>
      <c r="AA17" s="9" t="s">
        <v>1446</v>
      </c>
      <c r="AB17" t="b">
        <v>1</v>
      </c>
      <c r="AC17" t="s">
        <v>1447</v>
      </c>
      <c r="AD17" t="s">
        <v>1454</v>
      </c>
      <c r="AE17" t="s">
        <v>739</v>
      </c>
      <c r="AF17" t="s">
        <v>1453</v>
      </c>
      <c r="AG17" t="s">
        <v>1455</v>
      </c>
      <c r="AH17">
        <v>1</v>
      </c>
    </row>
    <row r="18" spans="1:34" hidden="1" x14ac:dyDescent="0.35">
      <c r="A18" s="1" t="s">
        <v>40</v>
      </c>
      <c r="B18" s="1" t="s">
        <v>1456</v>
      </c>
      <c r="C18" s="1" t="s">
        <v>1457</v>
      </c>
      <c r="D18" s="1" t="s">
        <v>1458</v>
      </c>
      <c r="E18" s="1" t="s">
        <v>22</v>
      </c>
      <c r="F18" s="1" t="s">
        <v>71</v>
      </c>
      <c r="I18" s="1">
        <v>1</v>
      </c>
      <c r="J18" s="1" t="s">
        <v>1370</v>
      </c>
      <c r="K18" s="1" t="s">
        <v>1371</v>
      </c>
      <c r="L18" s="1" t="s">
        <v>1459</v>
      </c>
      <c r="M18" s="1">
        <v>3</v>
      </c>
      <c r="N18" s="1">
        <v>64</v>
      </c>
      <c r="O18" s="1">
        <v>2</v>
      </c>
      <c r="P18" s="1">
        <v>256</v>
      </c>
      <c r="Q18" s="1">
        <v>158</v>
      </c>
      <c r="R18" s="1" t="b">
        <v>0</v>
      </c>
      <c r="S18" s="1" t="s">
        <v>734</v>
      </c>
      <c r="V18" s="1">
        <v>600</v>
      </c>
      <c r="W18" s="4" t="s">
        <v>690</v>
      </c>
      <c r="X18" t="b">
        <v>1</v>
      </c>
      <c r="Y18" s="9" t="s">
        <v>119</v>
      </c>
      <c r="Z18" s="9" t="s">
        <v>45</v>
      </c>
      <c r="AA18" s="9" t="s">
        <v>1460</v>
      </c>
      <c r="AB18" t="b">
        <v>1</v>
      </c>
      <c r="AC18" t="s">
        <v>1394</v>
      </c>
      <c r="AD18" t="s">
        <v>1461</v>
      </c>
      <c r="AE18" t="s">
        <v>739</v>
      </c>
      <c r="AF18" t="s">
        <v>1458</v>
      </c>
      <c r="AG18" t="s">
        <v>1462</v>
      </c>
      <c r="AH18">
        <v>1</v>
      </c>
    </row>
    <row r="19" spans="1:34" hidden="1" x14ac:dyDescent="0.35">
      <c r="A19" s="1" t="s">
        <v>40</v>
      </c>
      <c r="B19" s="1" t="s">
        <v>1081</v>
      </c>
      <c r="C19" s="1" t="s">
        <v>1463</v>
      </c>
      <c r="D19" s="1" t="s">
        <v>1464</v>
      </c>
      <c r="E19" s="1" t="s">
        <v>22</v>
      </c>
      <c r="F19" s="1" t="s">
        <v>71</v>
      </c>
      <c r="I19" s="1">
        <v>1</v>
      </c>
      <c r="J19" s="1" t="s">
        <v>1370</v>
      </c>
      <c r="K19" s="1" t="s">
        <v>1371</v>
      </c>
      <c r="L19" s="1" t="s">
        <v>489</v>
      </c>
      <c r="M19" s="1">
        <v>7</v>
      </c>
      <c r="N19" s="1">
        <v>4</v>
      </c>
      <c r="O19" s="1">
        <v>2</v>
      </c>
      <c r="P19" s="1">
        <v>16</v>
      </c>
      <c r="Q19" s="1">
        <v>318</v>
      </c>
      <c r="R19" s="1" t="b">
        <v>0</v>
      </c>
      <c r="S19" s="1" t="s">
        <v>734</v>
      </c>
      <c r="V19" s="1">
        <v>128</v>
      </c>
      <c r="W19" s="4" t="s">
        <v>690</v>
      </c>
      <c r="X19" t="b">
        <v>1</v>
      </c>
      <c r="Y19" s="9" t="s">
        <v>119</v>
      </c>
      <c r="Z19" s="9" t="s">
        <v>45</v>
      </c>
      <c r="AA19" s="9" t="s">
        <v>1086</v>
      </c>
      <c r="AB19" t="b">
        <v>1</v>
      </c>
      <c r="AC19" t="s">
        <v>1087</v>
      </c>
      <c r="AD19" t="s">
        <v>1465</v>
      </c>
      <c r="AE19" t="s">
        <v>739</v>
      </c>
      <c r="AF19" t="s">
        <v>1464</v>
      </c>
      <c r="AG19" t="s">
        <v>1466</v>
      </c>
      <c r="AH19">
        <v>1</v>
      </c>
    </row>
    <row r="20" spans="1:34" hidden="1" x14ac:dyDescent="0.35">
      <c r="A20" s="1" t="s">
        <v>40</v>
      </c>
      <c r="B20" s="1" t="s">
        <v>1081</v>
      </c>
      <c r="C20" s="1" t="s">
        <v>1463</v>
      </c>
      <c r="D20" s="1" t="s">
        <v>1467</v>
      </c>
      <c r="E20" s="1" t="s">
        <v>22</v>
      </c>
      <c r="F20" s="1" t="s">
        <v>71</v>
      </c>
      <c r="I20" s="1">
        <v>1</v>
      </c>
      <c r="J20" s="1" t="s">
        <v>1370</v>
      </c>
      <c r="K20" s="1" t="s">
        <v>1371</v>
      </c>
      <c r="L20" s="1" t="s">
        <v>477</v>
      </c>
      <c r="M20" s="1">
        <v>2</v>
      </c>
      <c r="N20" s="1">
        <v>2</v>
      </c>
      <c r="O20" s="1">
        <v>2</v>
      </c>
      <c r="P20" s="1">
        <v>8</v>
      </c>
      <c r="Q20" s="1">
        <v>318</v>
      </c>
      <c r="R20" s="1" t="b">
        <v>0</v>
      </c>
      <c r="S20" s="1" t="s">
        <v>734</v>
      </c>
      <c r="V20" s="1">
        <v>128</v>
      </c>
      <c r="W20" s="4" t="s">
        <v>690</v>
      </c>
      <c r="X20" t="b">
        <v>1</v>
      </c>
      <c r="Y20" s="9" t="s">
        <v>119</v>
      </c>
      <c r="Z20" s="9" t="s">
        <v>45</v>
      </c>
      <c r="AA20" s="9" t="s">
        <v>1086</v>
      </c>
      <c r="AB20" t="b">
        <v>1</v>
      </c>
      <c r="AC20" t="s">
        <v>1087</v>
      </c>
      <c r="AD20" t="s">
        <v>1468</v>
      </c>
      <c r="AE20" t="s">
        <v>739</v>
      </c>
      <c r="AF20" t="s">
        <v>1467</v>
      </c>
      <c r="AG20" t="s">
        <v>1469</v>
      </c>
      <c r="AH20">
        <v>1</v>
      </c>
    </row>
  </sheetData>
  <conditionalFormatting sqref="G2:G100">
    <cfRule type="containsText" dxfId="60" priority="5" operator="containsText" text="">
      <formula>NOT(ISERROR(SEARCH("",G2)))</formula>
    </cfRule>
  </conditionalFormatting>
  <conditionalFormatting sqref="K1:K1048576">
    <cfRule type="containsText" dxfId="59" priority="2" operator="containsText" text="Disabled">
      <formula>NOT(ISERROR(SEARCH("Disabled",K1)))</formula>
    </cfRule>
  </conditionalFormatting>
  <conditionalFormatting sqref="Q1:Q1048576">
    <cfRule type="containsText" dxfId="58" priority="4" operator="containsText" text="0">
      <formula>NOT(ISERROR(SEARCH("0",Q1)))</formula>
    </cfRule>
    <cfRule type="cellIs" dxfId="57" priority="6" operator="between">
      <formula>50</formula>
      <formula>100</formula>
    </cfRule>
    <cfRule type="cellIs" dxfId="56" priority="7" operator="between">
      <formula>1</formula>
      <formula>50</formula>
    </cfRule>
  </conditionalFormatting>
  <conditionalFormatting sqref="R1:R1048576">
    <cfRule type="containsText" dxfId="55" priority="1" operator="containsText" text="FALSE">
      <formula>NOT(ISERROR(SEARCH("FALSE",R1)))</formula>
    </cfRule>
  </conditionalFormatting>
  <conditionalFormatting sqref="AB1:AB1048576">
    <cfRule type="containsText" dxfId="54" priority="3" operator="containsText" text="FALSE">
      <formula>NOT(ISERROR(SEARCH("FALSE",AB1)))</formula>
    </cfRule>
  </conditionalFormatting>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20"/>
  <sheetViews>
    <sheetView workbookViewId="0"/>
  </sheetViews>
  <sheetFormatPr baseColWidth="10" defaultColWidth="8.90625" defaultRowHeight="14.5" x14ac:dyDescent="0.35"/>
  <cols>
    <col min="1" max="1" width="17.54296875" customWidth="1"/>
    <col min="2" max="2" width="30" customWidth="1"/>
    <col min="3" max="3" width="60.6328125" customWidth="1"/>
    <col min="4" max="4" width="11.08984375" customWidth="1"/>
    <col min="5" max="5" width="11.1796875" customWidth="1"/>
    <col min="6" max="6" width="17.81640625" customWidth="1"/>
    <col min="7" max="7" width="15.1796875" customWidth="1"/>
    <col min="8" max="8" width="17" customWidth="1"/>
    <col min="9" max="9" width="16.08984375" customWidth="1"/>
    <col min="10" max="10" width="36.1796875" customWidth="1"/>
    <col min="11" max="11" width="30.36328125" customWidth="1"/>
    <col min="12" max="12" width="20" customWidth="1"/>
    <col min="13" max="13" width="13.6328125" customWidth="1"/>
  </cols>
  <sheetData>
    <row r="1" spans="1:13" x14ac:dyDescent="0.35">
      <c r="A1" s="9" t="s">
        <v>0</v>
      </c>
      <c r="B1" s="9" t="s">
        <v>1</v>
      </c>
      <c r="C1" s="9" t="s">
        <v>2</v>
      </c>
      <c r="D1" s="9" t="s">
        <v>3</v>
      </c>
      <c r="E1" s="9" t="s">
        <v>58</v>
      </c>
      <c r="F1" s="9" t="s">
        <v>4</v>
      </c>
      <c r="G1" s="9" t="s">
        <v>5</v>
      </c>
      <c r="H1" s="9" t="s">
        <v>3420</v>
      </c>
      <c r="I1" s="9" t="s">
        <v>3421</v>
      </c>
      <c r="J1" s="9" t="s">
        <v>3422</v>
      </c>
      <c r="K1" s="9" t="s">
        <v>3423</v>
      </c>
      <c r="L1" s="9" t="s">
        <v>17</v>
      </c>
      <c r="M1" s="9" t="s">
        <v>18</v>
      </c>
    </row>
    <row r="2" spans="1:13" x14ac:dyDescent="0.35">
      <c r="A2" s="9" t="s">
        <v>153</v>
      </c>
      <c r="B2" s="9" t="s">
        <v>3424</v>
      </c>
      <c r="C2" s="9" t="s">
        <v>3425</v>
      </c>
      <c r="D2" s="9" t="s">
        <v>22</v>
      </c>
      <c r="E2" s="9" t="s">
        <v>3426</v>
      </c>
      <c r="F2" s="9"/>
      <c r="G2" s="9"/>
      <c r="H2" s="9">
        <v>30</v>
      </c>
      <c r="I2" s="9" t="s">
        <v>3427</v>
      </c>
      <c r="J2" s="9" t="s">
        <v>139</v>
      </c>
      <c r="K2" s="9" t="s">
        <v>139</v>
      </c>
      <c r="L2" s="9" t="s">
        <v>3428</v>
      </c>
      <c r="M2" s="9">
        <v>1</v>
      </c>
    </row>
    <row r="3" spans="1:13" x14ac:dyDescent="0.35">
      <c r="A3" s="9" t="s">
        <v>153</v>
      </c>
      <c r="B3" s="9" t="s">
        <v>624</v>
      </c>
      <c r="C3" s="9" t="s">
        <v>3429</v>
      </c>
      <c r="D3" s="9" t="s">
        <v>22</v>
      </c>
      <c r="E3" s="9" t="s">
        <v>3430</v>
      </c>
      <c r="F3" s="9"/>
      <c r="G3" s="9"/>
      <c r="H3" s="9">
        <v>30</v>
      </c>
      <c r="I3" s="9" t="s">
        <v>3427</v>
      </c>
      <c r="J3" s="9" t="s">
        <v>139</v>
      </c>
      <c r="K3" s="9" t="s">
        <v>139</v>
      </c>
      <c r="L3" s="9" t="s">
        <v>3431</v>
      </c>
      <c r="M3" s="9">
        <v>1</v>
      </c>
    </row>
    <row r="4" spans="1:13" x14ac:dyDescent="0.35">
      <c r="A4" s="9" t="s">
        <v>153</v>
      </c>
      <c r="B4" s="9" t="s">
        <v>624</v>
      </c>
      <c r="C4" s="9" t="s">
        <v>3432</v>
      </c>
      <c r="D4" s="9" t="s">
        <v>22</v>
      </c>
      <c r="E4" s="9" t="s">
        <v>3430</v>
      </c>
      <c r="F4" s="9"/>
      <c r="G4" s="9"/>
      <c r="H4" s="9">
        <v>30</v>
      </c>
      <c r="I4" s="9" t="s">
        <v>3427</v>
      </c>
      <c r="J4" s="9" t="s">
        <v>139</v>
      </c>
      <c r="K4" s="9" t="s">
        <v>139</v>
      </c>
      <c r="L4" s="9" t="s">
        <v>3433</v>
      </c>
      <c r="M4" s="9">
        <v>1</v>
      </c>
    </row>
    <row r="5" spans="1:13" x14ac:dyDescent="0.35">
      <c r="A5" s="9" t="s">
        <v>153</v>
      </c>
      <c r="B5" s="9" t="s">
        <v>624</v>
      </c>
      <c r="C5" s="9" t="s">
        <v>3434</v>
      </c>
      <c r="D5" s="9" t="s">
        <v>22</v>
      </c>
      <c r="E5" s="9" t="s">
        <v>3426</v>
      </c>
      <c r="F5" s="9"/>
      <c r="G5" s="9"/>
      <c r="H5" s="9">
        <v>30</v>
      </c>
      <c r="I5" s="9" t="s">
        <v>3427</v>
      </c>
      <c r="J5" s="9" t="s">
        <v>139</v>
      </c>
      <c r="K5" s="9" t="s">
        <v>139</v>
      </c>
      <c r="L5" s="9" t="s">
        <v>3435</v>
      </c>
      <c r="M5" s="9">
        <v>1</v>
      </c>
    </row>
    <row r="6" spans="1:13" x14ac:dyDescent="0.35">
      <c r="A6" s="9" t="s">
        <v>68</v>
      </c>
      <c r="B6" s="9" t="s">
        <v>3436</v>
      </c>
      <c r="C6" s="9" t="s">
        <v>3437</v>
      </c>
      <c r="D6" s="9" t="s">
        <v>22</v>
      </c>
      <c r="E6" s="9" t="s">
        <v>3430</v>
      </c>
      <c r="F6" s="9"/>
      <c r="G6" s="9"/>
      <c r="H6" s="9">
        <v>30</v>
      </c>
      <c r="I6" s="9" t="s">
        <v>3427</v>
      </c>
      <c r="J6" s="9" t="s">
        <v>139</v>
      </c>
      <c r="K6" s="9" t="s">
        <v>139</v>
      </c>
      <c r="L6" s="9" t="s">
        <v>3438</v>
      </c>
      <c r="M6" s="9">
        <v>1</v>
      </c>
    </row>
    <row r="7" spans="1:13" x14ac:dyDescent="0.35">
      <c r="A7" s="9" t="s">
        <v>19</v>
      </c>
      <c r="B7" s="9" t="s">
        <v>3436</v>
      </c>
      <c r="C7" s="9" t="s">
        <v>3439</v>
      </c>
      <c r="D7" s="9" t="s">
        <v>22</v>
      </c>
      <c r="E7" s="9" t="s">
        <v>3426</v>
      </c>
      <c r="F7" s="9"/>
      <c r="G7" s="9"/>
      <c r="H7" s="9">
        <v>30</v>
      </c>
      <c r="I7" s="9" t="s">
        <v>3427</v>
      </c>
      <c r="J7" s="9" t="s">
        <v>139</v>
      </c>
      <c r="K7" s="9" t="s">
        <v>139</v>
      </c>
      <c r="L7" s="9" t="s">
        <v>3440</v>
      </c>
      <c r="M7" s="9">
        <v>1</v>
      </c>
    </row>
    <row r="8" spans="1:13" x14ac:dyDescent="0.35">
      <c r="A8" s="9" t="s">
        <v>19</v>
      </c>
      <c r="B8" s="9" t="s">
        <v>32</v>
      </c>
      <c r="C8" s="9" t="s">
        <v>3441</v>
      </c>
      <c r="D8" s="9" t="s">
        <v>22</v>
      </c>
      <c r="E8" s="9" t="s">
        <v>3430</v>
      </c>
      <c r="F8" s="9"/>
      <c r="G8" s="9"/>
      <c r="H8" s="9">
        <v>30</v>
      </c>
      <c r="I8" s="9" t="s">
        <v>3427</v>
      </c>
      <c r="J8" s="9" t="s">
        <v>139</v>
      </c>
      <c r="K8" s="9" t="s">
        <v>139</v>
      </c>
      <c r="L8" s="9" t="s">
        <v>3442</v>
      </c>
      <c r="M8" s="9">
        <v>1</v>
      </c>
    </row>
    <row r="9" spans="1:13" x14ac:dyDescent="0.35">
      <c r="A9" s="9" t="s">
        <v>19</v>
      </c>
      <c r="B9" s="9" t="s">
        <v>3443</v>
      </c>
      <c r="C9" s="9" t="s">
        <v>3444</v>
      </c>
      <c r="D9" s="9" t="s">
        <v>22</v>
      </c>
      <c r="E9" s="9" t="s">
        <v>3430</v>
      </c>
      <c r="F9" s="9"/>
      <c r="G9" s="9"/>
      <c r="H9" s="9">
        <v>30</v>
      </c>
      <c r="I9" s="9" t="s">
        <v>3427</v>
      </c>
      <c r="J9" s="9" t="s">
        <v>139</v>
      </c>
      <c r="K9" s="9" t="s">
        <v>139</v>
      </c>
      <c r="L9" s="9" t="s">
        <v>3445</v>
      </c>
      <c r="M9" s="9">
        <v>1</v>
      </c>
    </row>
    <row r="10" spans="1:13" x14ac:dyDescent="0.35">
      <c r="A10" s="9" t="s">
        <v>19</v>
      </c>
      <c r="B10" s="9" t="s">
        <v>2826</v>
      </c>
      <c r="C10" s="9" t="s">
        <v>3446</v>
      </c>
      <c r="D10" s="9" t="s">
        <v>22</v>
      </c>
      <c r="E10" s="9" t="s">
        <v>3430</v>
      </c>
      <c r="F10" s="9"/>
      <c r="G10" s="9"/>
      <c r="H10" s="9">
        <v>30</v>
      </c>
      <c r="I10" s="9" t="s">
        <v>3427</v>
      </c>
      <c r="J10" s="9" t="s">
        <v>139</v>
      </c>
      <c r="K10" s="9" t="s">
        <v>139</v>
      </c>
      <c r="L10" s="9" t="s">
        <v>3447</v>
      </c>
      <c r="M10" s="9">
        <v>1</v>
      </c>
    </row>
    <row r="11" spans="1:13" x14ac:dyDescent="0.35">
      <c r="A11" s="9" t="s">
        <v>40</v>
      </c>
      <c r="B11" s="9" t="s">
        <v>3448</v>
      </c>
      <c r="C11" s="9" t="s">
        <v>3449</v>
      </c>
      <c r="D11" s="9" t="s">
        <v>86</v>
      </c>
      <c r="E11" s="9" t="s">
        <v>3426</v>
      </c>
      <c r="F11" s="9"/>
      <c r="G11" s="9"/>
      <c r="H11" s="9">
        <v>30</v>
      </c>
      <c r="I11" s="9" t="s">
        <v>3427</v>
      </c>
      <c r="J11" s="9" t="s">
        <v>139</v>
      </c>
      <c r="K11" s="9" t="s">
        <v>139</v>
      </c>
      <c r="L11" s="9" t="s">
        <v>3450</v>
      </c>
      <c r="M11" s="9">
        <v>1</v>
      </c>
    </row>
    <row r="12" spans="1:13" x14ac:dyDescent="0.35">
      <c r="A12" s="9" t="s">
        <v>40</v>
      </c>
      <c r="B12" s="9" t="s">
        <v>3436</v>
      </c>
      <c r="C12" s="9" t="s">
        <v>3451</v>
      </c>
      <c r="D12" s="9" t="s">
        <v>22</v>
      </c>
      <c r="E12" s="9" t="s">
        <v>3426</v>
      </c>
      <c r="F12" s="9"/>
      <c r="G12" s="9"/>
      <c r="H12" s="9">
        <v>30</v>
      </c>
      <c r="I12" s="9" t="s">
        <v>3427</v>
      </c>
      <c r="J12" s="9" t="s">
        <v>139</v>
      </c>
      <c r="K12" s="9" t="s">
        <v>139</v>
      </c>
      <c r="L12" s="9" t="s">
        <v>3452</v>
      </c>
      <c r="M12" s="9">
        <v>1</v>
      </c>
    </row>
    <row r="13" spans="1:13" x14ac:dyDescent="0.35">
      <c r="A13" s="9" t="s">
        <v>40</v>
      </c>
      <c r="B13" s="9" t="s">
        <v>41</v>
      </c>
      <c r="C13" s="9" t="s">
        <v>3434</v>
      </c>
      <c r="D13" s="9" t="s">
        <v>22</v>
      </c>
      <c r="E13" s="9" t="s">
        <v>3426</v>
      </c>
      <c r="F13" s="9"/>
      <c r="G13" s="9"/>
      <c r="H13" s="9">
        <v>30</v>
      </c>
      <c r="I13" s="9" t="s">
        <v>3427</v>
      </c>
      <c r="J13" s="9" t="s">
        <v>139</v>
      </c>
      <c r="K13" s="9" t="s">
        <v>139</v>
      </c>
      <c r="L13" s="9" t="s">
        <v>3453</v>
      </c>
      <c r="M13" s="9">
        <v>1</v>
      </c>
    </row>
    <row r="14" spans="1:13" x14ac:dyDescent="0.35">
      <c r="A14" s="9" t="s">
        <v>40</v>
      </c>
      <c r="B14" s="9" t="s">
        <v>1099</v>
      </c>
      <c r="C14" s="9" t="s">
        <v>3454</v>
      </c>
      <c r="D14" s="9" t="s">
        <v>22</v>
      </c>
      <c r="E14" s="9" t="s">
        <v>3426</v>
      </c>
      <c r="F14" s="9"/>
      <c r="G14" s="9"/>
      <c r="H14" s="9">
        <v>30</v>
      </c>
      <c r="I14" s="9" t="s">
        <v>3427</v>
      </c>
      <c r="J14" s="9" t="s">
        <v>139</v>
      </c>
      <c r="K14" s="9" t="s">
        <v>139</v>
      </c>
      <c r="L14" s="9" t="s">
        <v>3455</v>
      </c>
      <c r="M14" s="9">
        <v>1</v>
      </c>
    </row>
    <row r="15" spans="1:13" x14ac:dyDescent="0.35">
      <c r="A15" s="9" t="s">
        <v>40</v>
      </c>
      <c r="B15" s="9" t="s">
        <v>1099</v>
      </c>
      <c r="C15" s="9" t="s">
        <v>3434</v>
      </c>
      <c r="D15" s="9" t="s">
        <v>22</v>
      </c>
      <c r="E15" s="9" t="s">
        <v>3426</v>
      </c>
      <c r="F15" s="9"/>
      <c r="G15" s="9"/>
      <c r="H15" s="9">
        <v>30</v>
      </c>
      <c r="I15" s="9" t="s">
        <v>3427</v>
      </c>
      <c r="J15" s="9" t="s">
        <v>139</v>
      </c>
      <c r="K15" s="9" t="s">
        <v>139</v>
      </c>
      <c r="L15" s="9" t="s">
        <v>3456</v>
      </c>
      <c r="M15" s="9">
        <v>1</v>
      </c>
    </row>
    <row r="16" spans="1:13" x14ac:dyDescent="0.35">
      <c r="A16" s="9" t="s">
        <v>40</v>
      </c>
      <c r="B16" s="9" t="s">
        <v>50</v>
      </c>
      <c r="C16" s="9" t="s">
        <v>3457</v>
      </c>
      <c r="D16" s="9" t="s">
        <v>22</v>
      </c>
      <c r="E16" s="9" t="s">
        <v>3430</v>
      </c>
      <c r="F16" s="9"/>
      <c r="G16" s="9"/>
      <c r="H16" s="9">
        <v>30</v>
      </c>
      <c r="I16" s="9" t="s">
        <v>3427</v>
      </c>
      <c r="J16" s="9" t="s">
        <v>139</v>
      </c>
      <c r="K16" s="9" t="s">
        <v>139</v>
      </c>
      <c r="L16" s="9" t="s">
        <v>3458</v>
      </c>
      <c r="M16" s="9">
        <v>1</v>
      </c>
    </row>
    <row r="17" spans="1:13" x14ac:dyDescent="0.35">
      <c r="A17" s="9" t="s">
        <v>40</v>
      </c>
      <c r="B17" s="9" t="s">
        <v>2799</v>
      </c>
      <c r="C17" s="9" t="s">
        <v>3459</v>
      </c>
      <c r="D17" s="9" t="s">
        <v>22</v>
      </c>
      <c r="E17" s="9" t="s">
        <v>3426</v>
      </c>
      <c r="F17" s="9"/>
      <c r="G17" s="9"/>
      <c r="H17" s="9">
        <v>30</v>
      </c>
      <c r="I17" s="9" t="s">
        <v>3427</v>
      </c>
      <c r="J17" s="9" t="s">
        <v>139</v>
      </c>
      <c r="K17" s="9" t="s">
        <v>139</v>
      </c>
      <c r="L17" s="9" t="s">
        <v>3460</v>
      </c>
      <c r="M17" s="9">
        <v>1</v>
      </c>
    </row>
    <row r="18" spans="1:13" x14ac:dyDescent="0.35">
      <c r="A18" s="9" t="s">
        <v>40</v>
      </c>
      <c r="B18" s="9" t="s">
        <v>2799</v>
      </c>
      <c r="C18" s="9" t="s">
        <v>3461</v>
      </c>
      <c r="D18" s="9" t="s">
        <v>22</v>
      </c>
      <c r="E18" s="9" t="s">
        <v>3430</v>
      </c>
      <c r="F18" s="9"/>
      <c r="G18" s="9"/>
      <c r="H18" s="9">
        <v>30</v>
      </c>
      <c r="I18" s="9" t="s">
        <v>3427</v>
      </c>
      <c r="J18" s="9" t="s">
        <v>139</v>
      </c>
      <c r="K18" s="9" t="s">
        <v>139</v>
      </c>
      <c r="L18" s="9" t="s">
        <v>3462</v>
      </c>
      <c r="M18" s="9">
        <v>1</v>
      </c>
    </row>
    <row r="19" spans="1:13" x14ac:dyDescent="0.35">
      <c r="A19" s="9" t="s">
        <v>40</v>
      </c>
      <c r="B19" s="9" t="s">
        <v>2799</v>
      </c>
      <c r="C19" s="9" t="s">
        <v>3463</v>
      </c>
      <c r="D19" s="9" t="s">
        <v>22</v>
      </c>
      <c r="E19" s="9" t="s">
        <v>3430</v>
      </c>
      <c r="F19" s="9"/>
      <c r="G19" s="9"/>
      <c r="H19" s="9">
        <v>30</v>
      </c>
      <c r="I19" s="9" t="s">
        <v>3427</v>
      </c>
      <c r="J19" s="9" t="s">
        <v>139</v>
      </c>
      <c r="K19" s="9" t="s">
        <v>139</v>
      </c>
      <c r="L19" s="9" t="s">
        <v>3464</v>
      </c>
      <c r="M19" s="9">
        <v>1</v>
      </c>
    </row>
    <row r="20" spans="1:13" x14ac:dyDescent="0.35">
      <c r="A20" s="9" t="s">
        <v>40</v>
      </c>
      <c r="B20" s="9" t="s">
        <v>2805</v>
      </c>
      <c r="C20" s="9" t="s">
        <v>3465</v>
      </c>
      <c r="D20" s="9" t="s">
        <v>22</v>
      </c>
      <c r="E20" s="9" t="s">
        <v>3430</v>
      </c>
      <c r="F20" s="9"/>
      <c r="G20" s="9"/>
      <c r="H20" s="9">
        <v>30</v>
      </c>
      <c r="I20" s="9" t="s">
        <v>3427</v>
      </c>
      <c r="J20" s="9" t="s">
        <v>139</v>
      </c>
      <c r="K20" s="9" t="s">
        <v>139</v>
      </c>
      <c r="L20" s="9" t="s">
        <v>3466</v>
      </c>
      <c r="M20" s="9">
        <v>1</v>
      </c>
    </row>
  </sheetData>
  <conditionalFormatting sqref="F2:F100">
    <cfRule type="containsText" dxfId="53" priority="1" operator="containsText" text="">
      <formula>NOT(ISERROR(SEARCH("",F2)))</formula>
    </cfRule>
  </conditionalFormatting>
  <conditionalFormatting sqref="I1:I1048576">
    <cfRule type="containsText" dxfId="52" priority="4" operator="containsText" text="0.">
      <formula>NOT(ISERROR(SEARCH("0.",I1)))</formula>
    </cfRule>
  </conditionalFormatting>
  <conditionalFormatting sqref="J1:K1048576">
    <cfRule type="containsText" dxfId="51" priority="2" operator="containsText" text="enabled">
      <formula>NOT(ISERROR(SEARCH("enabled",J1)))</formula>
    </cfRule>
  </conditionalFormatting>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16"/>
  <sheetViews>
    <sheetView workbookViewId="0"/>
  </sheetViews>
  <sheetFormatPr baseColWidth="10" defaultColWidth="8.90625" defaultRowHeight="14.5" x14ac:dyDescent="0.35"/>
  <cols>
    <col min="1" max="1" width="17.54296875" customWidth="1"/>
    <col min="2" max="2" width="30" customWidth="1"/>
    <col min="3" max="3" width="39.54296875" customWidth="1"/>
    <col min="4" max="4" width="11.08984375" customWidth="1"/>
    <col min="5" max="5" width="17.81640625" customWidth="1"/>
    <col min="6" max="6" width="15.1796875" customWidth="1"/>
    <col min="7" max="7" width="18.36328125" customWidth="1"/>
    <col min="8" max="8" width="12.54296875" customWidth="1"/>
    <col min="9" max="9" width="10.36328125" customWidth="1"/>
    <col min="10" max="10" width="31.1796875" customWidth="1"/>
    <col min="11" max="11" width="18.36328125" customWidth="1"/>
    <col min="12" max="12" width="19.08984375" customWidth="1"/>
    <col min="13" max="13" width="17.453125" customWidth="1"/>
    <col min="14" max="14" width="27.1796875" customWidth="1"/>
    <col min="15" max="15" width="24.54296875" customWidth="1"/>
    <col min="16" max="16" width="16.90625" customWidth="1"/>
    <col min="17" max="17" width="13.6328125" customWidth="1"/>
  </cols>
  <sheetData>
    <row r="1" spans="1:17" x14ac:dyDescent="0.35">
      <c r="A1" s="1" t="s">
        <v>0</v>
      </c>
      <c r="B1" s="1" t="s">
        <v>1</v>
      </c>
      <c r="C1" s="1" t="s">
        <v>2</v>
      </c>
      <c r="D1" s="1" t="s">
        <v>3</v>
      </c>
      <c r="E1" s="1" t="s">
        <v>4</v>
      </c>
      <c r="F1" s="1" t="s">
        <v>5</v>
      </c>
      <c r="G1" s="1" t="s">
        <v>3375</v>
      </c>
      <c r="H1" s="1" t="s">
        <v>3376</v>
      </c>
      <c r="I1" s="1" t="s">
        <v>2870</v>
      </c>
      <c r="J1" s="1" t="s">
        <v>3377</v>
      </c>
      <c r="K1" s="1" t="s">
        <v>3378</v>
      </c>
      <c r="L1" s="1" t="s">
        <v>3379</v>
      </c>
      <c r="M1" s="1" t="s">
        <v>3380</v>
      </c>
      <c r="N1" s="1" t="s">
        <v>3381</v>
      </c>
      <c r="O1" s="1" t="s">
        <v>3382</v>
      </c>
      <c r="P1" s="1" t="s">
        <v>17</v>
      </c>
      <c r="Q1" s="1" t="s">
        <v>18</v>
      </c>
    </row>
    <row r="2" spans="1:17" x14ac:dyDescent="0.35">
      <c r="A2" s="1" t="s">
        <v>153</v>
      </c>
      <c r="B2" s="1" t="s">
        <v>624</v>
      </c>
      <c r="C2" s="1" t="s">
        <v>3383</v>
      </c>
      <c r="D2" s="1" t="s">
        <v>22</v>
      </c>
      <c r="E2" s="1"/>
      <c r="F2" s="1"/>
      <c r="G2" s="1" t="s">
        <v>3384</v>
      </c>
      <c r="H2" s="1"/>
      <c r="I2" s="1" t="s">
        <v>3385</v>
      </c>
      <c r="J2" s="1" t="s">
        <v>3386</v>
      </c>
      <c r="K2" s="1" t="s">
        <v>1371</v>
      </c>
      <c r="L2" s="1">
        <v>90</v>
      </c>
      <c r="M2" s="1" t="s">
        <v>3387</v>
      </c>
      <c r="N2" s="1" t="s">
        <v>139</v>
      </c>
      <c r="O2" s="1" t="s">
        <v>139</v>
      </c>
      <c r="P2" s="1" t="s">
        <v>3388</v>
      </c>
      <c r="Q2" s="1">
        <v>1</v>
      </c>
    </row>
    <row r="3" spans="1:17" x14ac:dyDescent="0.35">
      <c r="A3" s="1" t="s">
        <v>68</v>
      </c>
      <c r="B3" s="1" t="s">
        <v>76</v>
      </c>
      <c r="C3" s="1" t="s">
        <v>3389</v>
      </c>
      <c r="D3" s="1" t="s">
        <v>22</v>
      </c>
      <c r="E3" s="1"/>
      <c r="F3" s="1"/>
      <c r="G3" s="1" t="s">
        <v>3384</v>
      </c>
      <c r="H3" s="1" t="s">
        <v>3390</v>
      </c>
      <c r="I3" s="1" t="s">
        <v>3385</v>
      </c>
      <c r="J3" s="1" t="s">
        <v>3391</v>
      </c>
      <c r="K3" s="1" t="s">
        <v>1371</v>
      </c>
      <c r="L3" s="1">
        <v>90</v>
      </c>
      <c r="M3" s="1" t="s">
        <v>3387</v>
      </c>
      <c r="N3" s="1" t="s">
        <v>139</v>
      </c>
      <c r="O3" s="1" t="s">
        <v>139</v>
      </c>
      <c r="P3" s="1" t="s">
        <v>3392</v>
      </c>
      <c r="Q3" s="1">
        <v>1</v>
      </c>
    </row>
    <row r="4" spans="1:17" x14ac:dyDescent="0.35">
      <c r="A4" s="1" t="s">
        <v>68</v>
      </c>
      <c r="B4" s="1" t="s">
        <v>76</v>
      </c>
      <c r="C4" s="1" t="s">
        <v>3393</v>
      </c>
      <c r="D4" s="1" t="s">
        <v>22</v>
      </c>
      <c r="E4" s="1"/>
      <c r="F4" s="1"/>
      <c r="G4" s="1" t="s">
        <v>3384</v>
      </c>
      <c r="H4" s="1" t="s">
        <v>3390</v>
      </c>
      <c r="I4" s="1" t="s">
        <v>3385</v>
      </c>
      <c r="J4" s="1" t="s">
        <v>3394</v>
      </c>
      <c r="K4" s="1" t="s">
        <v>1371</v>
      </c>
      <c r="L4" s="1">
        <v>90</v>
      </c>
      <c r="M4" s="1" t="s">
        <v>3387</v>
      </c>
      <c r="N4" s="1" t="s">
        <v>139</v>
      </c>
      <c r="O4" s="1" t="s">
        <v>139</v>
      </c>
      <c r="P4" s="1" t="s">
        <v>3395</v>
      </c>
      <c r="Q4" s="1">
        <v>1</v>
      </c>
    </row>
    <row r="5" spans="1:17" x14ac:dyDescent="0.35">
      <c r="A5" s="1" t="s">
        <v>19</v>
      </c>
      <c r="B5" s="1" t="s">
        <v>980</v>
      </c>
      <c r="C5" s="1" t="s">
        <v>3396</v>
      </c>
      <c r="D5" s="1" t="s">
        <v>22</v>
      </c>
      <c r="E5" s="1"/>
      <c r="F5" s="1"/>
      <c r="G5" s="1" t="s">
        <v>3384</v>
      </c>
      <c r="H5" s="1" t="s">
        <v>3390</v>
      </c>
      <c r="I5" s="1" t="s">
        <v>3385</v>
      </c>
      <c r="J5" s="1" t="s">
        <v>3386</v>
      </c>
      <c r="K5" s="1" t="s">
        <v>1371</v>
      </c>
      <c r="L5" s="1">
        <v>90</v>
      </c>
      <c r="M5" s="1" t="s">
        <v>3387</v>
      </c>
      <c r="N5" s="1" t="s">
        <v>139</v>
      </c>
      <c r="O5" s="1" t="s">
        <v>139</v>
      </c>
      <c r="P5" s="1" t="s">
        <v>3397</v>
      </c>
      <c r="Q5" s="1">
        <v>1</v>
      </c>
    </row>
    <row r="6" spans="1:17" x14ac:dyDescent="0.35">
      <c r="A6" s="1" t="s">
        <v>19</v>
      </c>
      <c r="B6" s="1" t="s">
        <v>32</v>
      </c>
      <c r="C6" s="1" t="s">
        <v>3398</v>
      </c>
      <c r="D6" s="1" t="s">
        <v>22</v>
      </c>
      <c r="E6" s="1"/>
      <c r="F6" s="1"/>
      <c r="G6" s="1" t="s">
        <v>3384</v>
      </c>
      <c r="H6" s="1" t="s">
        <v>3390</v>
      </c>
      <c r="I6" s="1" t="s">
        <v>3385</v>
      </c>
      <c r="J6" s="1" t="s">
        <v>3386</v>
      </c>
      <c r="K6" s="1" t="s">
        <v>1371</v>
      </c>
      <c r="L6" s="1">
        <v>90</v>
      </c>
      <c r="M6" s="1" t="s">
        <v>3387</v>
      </c>
      <c r="N6" s="1" t="s">
        <v>139</v>
      </c>
      <c r="O6" s="1" t="s">
        <v>139</v>
      </c>
      <c r="P6" s="1" t="s">
        <v>3399</v>
      </c>
      <c r="Q6" s="1">
        <v>1</v>
      </c>
    </row>
    <row r="7" spans="1:17" x14ac:dyDescent="0.35">
      <c r="A7" s="1" t="s">
        <v>19</v>
      </c>
      <c r="B7" s="1" t="s">
        <v>2826</v>
      </c>
      <c r="C7" s="1" t="s">
        <v>3400</v>
      </c>
      <c r="D7" s="1" t="s">
        <v>22</v>
      </c>
      <c r="E7" s="1"/>
      <c r="F7" s="1"/>
      <c r="G7" s="1" t="s">
        <v>3384</v>
      </c>
      <c r="H7" s="1" t="s">
        <v>3390</v>
      </c>
      <c r="I7" s="1" t="s">
        <v>3385</v>
      </c>
      <c r="J7" s="1" t="s">
        <v>3391</v>
      </c>
      <c r="K7" s="1" t="s">
        <v>1371</v>
      </c>
      <c r="L7" s="1">
        <v>90</v>
      </c>
      <c r="M7" s="1" t="s">
        <v>3387</v>
      </c>
      <c r="N7" s="1" t="s">
        <v>139</v>
      </c>
      <c r="O7" s="1" t="s">
        <v>139</v>
      </c>
      <c r="P7" s="1" t="s">
        <v>3401</v>
      </c>
      <c r="Q7" s="1">
        <v>1</v>
      </c>
    </row>
    <row r="8" spans="1:17" x14ac:dyDescent="0.35">
      <c r="A8" s="1" t="s">
        <v>19</v>
      </c>
      <c r="B8" s="1" t="s">
        <v>2826</v>
      </c>
      <c r="C8" s="1" t="s">
        <v>3402</v>
      </c>
      <c r="D8" s="1" t="s">
        <v>22</v>
      </c>
      <c r="E8" s="1"/>
      <c r="F8" s="1"/>
      <c r="G8" s="1" t="s">
        <v>3384</v>
      </c>
      <c r="H8" s="1" t="s">
        <v>3390</v>
      </c>
      <c r="I8" s="1" t="s">
        <v>3385</v>
      </c>
      <c r="J8" s="1" t="s">
        <v>3394</v>
      </c>
      <c r="K8" s="1" t="s">
        <v>1371</v>
      </c>
      <c r="L8" s="1">
        <v>90</v>
      </c>
      <c r="M8" s="1" t="s">
        <v>3387</v>
      </c>
      <c r="N8" s="1" t="s">
        <v>139</v>
      </c>
      <c r="O8" s="1" t="s">
        <v>139</v>
      </c>
      <c r="P8" s="1" t="s">
        <v>3403</v>
      </c>
      <c r="Q8" s="1">
        <v>1</v>
      </c>
    </row>
    <row r="9" spans="1:17" x14ac:dyDescent="0.35">
      <c r="A9" s="1" t="s">
        <v>40</v>
      </c>
      <c r="B9" s="1" t="s">
        <v>41</v>
      </c>
      <c r="C9" s="1" t="s">
        <v>3404</v>
      </c>
      <c r="D9" s="1" t="s">
        <v>22</v>
      </c>
      <c r="E9" s="1"/>
      <c r="F9" s="1"/>
      <c r="G9" s="1" t="s">
        <v>3384</v>
      </c>
      <c r="H9" s="1"/>
      <c r="I9" s="1" t="s">
        <v>3385</v>
      </c>
      <c r="J9" s="1" t="s">
        <v>3386</v>
      </c>
      <c r="K9" s="1" t="s">
        <v>1371</v>
      </c>
      <c r="L9" s="1">
        <v>90</v>
      </c>
      <c r="M9" s="1" t="s">
        <v>3387</v>
      </c>
      <c r="N9" s="1" t="s">
        <v>139</v>
      </c>
      <c r="O9" s="1" t="s">
        <v>139</v>
      </c>
      <c r="P9" s="1" t="s">
        <v>3405</v>
      </c>
      <c r="Q9" s="1">
        <v>1</v>
      </c>
    </row>
    <row r="10" spans="1:17" x14ac:dyDescent="0.35">
      <c r="A10" s="1" t="s">
        <v>40</v>
      </c>
      <c r="B10" s="1" t="s">
        <v>1092</v>
      </c>
      <c r="C10" s="1" t="s">
        <v>3406</v>
      </c>
      <c r="D10" s="1" t="s">
        <v>22</v>
      </c>
      <c r="E10" s="1"/>
      <c r="F10" s="1"/>
      <c r="G10" s="1" t="s">
        <v>3384</v>
      </c>
      <c r="H10" s="1" t="s">
        <v>3390</v>
      </c>
      <c r="I10" s="1" t="s">
        <v>3385</v>
      </c>
      <c r="J10" s="1" t="s">
        <v>3386</v>
      </c>
      <c r="K10" s="1" t="s">
        <v>1371</v>
      </c>
      <c r="L10" s="1">
        <v>90</v>
      </c>
      <c r="M10" s="1" t="s">
        <v>3387</v>
      </c>
      <c r="N10" s="1" t="s">
        <v>139</v>
      </c>
      <c r="O10" s="1" t="s">
        <v>139</v>
      </c>
      <c r="P10" s="1" t="s">
        <v>3407</v>
      </c>
      <c r="Q10" s="1">
        <v>1</v>
      </c>
    </row>
    <row r="11" spans="1:17" x14ac:dyDescent="0.35">
      <c r="A11" s="1" t="s">
        <v>40</v>
      </c>
      <c r="B11" s="1" t="s">
        <v>1099</v>
      </c>
      <c r="C11" s="1" t="s">
        <v>3408</v>
      </c>
      <c r="D11" s="1" t="s">
        <v>2934</v>
      </c>
      <c r="E11" s="1"/>
      <c r="F11" s="1"/>
      <c r="G11" s="1" t="s">
        <v>3384</v>
      </c>
      <c r="H11" s="1"/>
      <c r="I11" s="1" t="s">
        <v>3385</v>
      </c>
      <c r="J11" s="1" t="s">
        <v>3386</v>
      </c>
      <c r="K11" s="1" t="s">
        <v>1371</v>
      </c>
      <c r="L11" s="1">
        <v>90</v>
      </c>
      <c r="M11" s="1" t="s">
        <v>3387</v>
      </c>
      <c r="N11" s="1" t="s">
        <v>139</v>
      </c>
      <c r="O11" s="1" t="s">
        <v>139</v>
      </c>
      <c r="P11" s="1" t="s">
        <v>3409</v>
      </c>
      <c r="Q11" s="1">
        <v>1</v>
      </c>
    </row>
    <row r="12" spans="1:17" x14ac:dyDescent="0.35">
      <c r="A12" s="1" t="s">
        <v>40</v>
      </c>
      <c r="B12" s="1" t="s">
        <v>1099</v>
      </c>
      <c r="C12" s="1" t="s">
        <v>3410</v>
      </c>
      <c r="D12" s="1" t="s">
        <v>22</v>
      </c>
      <c r="E12" s="1"/>
      <c r="F12" s="1"/>
      <c r="G12" s="1" t="s">
        <v>3384</v>
      </c>
      <c r="H12" s="1" t="s">
        <v>3390</v>
      </c>
      <c r="I12" s="1" t="s">
        <v>3385</v>
      </c>
      <c r="J12" s="1" t="s">
        <v>3391</v>
      </c>
      <c r="K12" s="1" t="s">
        <v>1371</v>
      </c>
      <c r="L12" s="1">
        <v>90</v>
      </c>
      <c r="M12" s="1" t="s">
        <v>3387</v>
      </c>
      <c r="N12" s="1" t="s">
        <v>139</v>
      </c>
      <c r="O12" s="1" t="s">
        <v>139</v>
      </c>
      <c r="P12" s="1" t="s">
        <v>3411</v>
      </c>
      <c r="Q12" s="1">
        <v>1</v>
      </c>
    </row>
    <row r="13" spans="1:17" x14ac:dyDescent="0.35">
      <c r="A13" s="1" t="s">
        <v>40</v>
      </c>
      <c r="B13" s="1" t="s">
        <v>50</v>
      </c>
      <c r="C13" s="1" t="s">
        <v>3412</v>
      </c>
      <c r="D13" s="1" t="s">
        <v>22</v>
      </c>
      <c r="E13" s="1"/>
      <c r="F13" s="1"/>
      <c r="G13" s="1" t="s">
        <v>3384</v>
      </c>
      <c r="H13" s="1" t="s">
        <v>3390</v>
      </c>
      <c r="I13" s="1" t="s">
        <v>3385</v>
      </c>
      <c r="J13" s="1" t="s">
        <v>3391</v>
      </c>
      <c r="K13" s="1" t="s">
        <v>1371</v>
      </c>
      <c r="L13" s="1">
        <v>90</v>
      </c>
      <c r="M13" s="1" t="s">
        <v>3387</v>
      </c>
      <c r="N13" s="1" t="s">
        <v>139</v>
      </c>
      <c r="O13" s="1" t="s">
        <v>139</v>
      </c>
      <c r="P13" s="1" t="s">
        <v>3413</v>
      </c>
      <c r="Q13" s="1">
        <v>1</v>
      </c>
    </row>
    <row r="14" spans="1:17" x14ac:dyDescent="0.35">
      <c r="A14" s="1" t="s">
        <v>40</v>
      </c>
      <c r="B14" s="1" t="s">
        <v>1332</v>
      </c>
      <c r="C14" s="1" t="s">
        <v>3414</v>
      </c>
      <c r="D14" s="1" t="s">
        <v>22</v>
      </c>
      <c r="E14" s="1"/>
      <c r="F14" s="1"/>
      <c r="G14" s="1" t="s">
        <v>3384</v>
      </c>
      <c r="H14" s="1" t="s">
        <v>3390</v>
      </c>
      <c r="I14" s="1" t="s">
        <v>3385</v>
      </c>
      <c r="J14" s="1" t="s">
        <v>3386</v>
      </c>
      <c r="K14" s="1" t="s">
        <v>1371</v>
      </c>
      <c r="L14" s="1">
        <v>90</v>
      </c>
      <c r="M14" s="1" t="s">
        <v>3387</v>
      </c>
      <c r="N14" s="1" t="s">
        <v>139</v>
      </c>
      <c r="O14" s="1" t="s">
        <v>139</v>
      </c>
      <c r="P14" s="1" t="s">
        <v>3415</v>
      </c>
      <c r="Q14" s="1">
        <v>1</v>
      </c>
    </row>
    <row r="15" spans="1:17" x14ac:dyDescent="0.35">
      <c r="A15" s="1" t="s">
        <v>40</v>
      </c>
      <c r="B15" s="1" t="s">
        <v>2799</v>
      </c>
      <c r="C15" s="1" t="s">
        <v>3416</v>
      </c>
      <c r="D15" s="1" t="s">
        <v>22</v>
      </c>
      <c r="E15" s="1"/>
      <c r="F15" s="1"/>
      <c r="G15" s="1" t="s">
        <v>3384</v>
      </c>
      <c r="H15" s="1" t="s">
        <v>3390</v>
      </c>
      <c r="I15" s="1" t="s">
        <v>3385</v>
      </c>
      <c r="J15" s="1" t="s">
        <v>3391</v>
      </c>
      <c r="K15" s="1" t="s">
        <v>1371</v>
      </c>
      <c r="L15" s="1">
        <v>90</v>
      </c>
      <c r="M15" s="1" t="s">
        <v>3387</v>
      </c>
      <c r="N15" s="1" t="s">
        <v>139</v>
      </c>
      <c r="O15" s="1" t="s">
        <v>139</v>
      </c>
      <c r="P15" s="1" t="s">
        <v>3417</v>
      </c>
      <c r="Q15" s="1">
        <v>1</v>
      </c>
    </row>
    <row r="16" spans="1:17" x14ac:dyDescent="0.35">
      <c r="A16" s="1" t="s">
        <v>40</v>
      </c>
      <c r="B16" s="1" t="s">
        <v>2805</v>
      </c>
      <c r="C16" s="1" t="s">
        <v>3418</v>
      </c>
      <c r="D16" s="1" t="s">
        <v>22</v>
      </c>
      <c r="E16" s="1"/>
      <c r="F16" s="1"/>
      <c r="G16" s="1" t="s">
        <v>3384</v>
      </c>
      <c r="H16" s="1" t="s">
        <v>3390</v>
      </c>
      <c r="I16" s="1" t="s">
        <v>3385</v>
      </c>
      <c r="J16" s="1" t="s">
        <v>3391</v>
      </c>
      <c r="K16" s="1" t="s">
        <v>1371</v>
      </c>
      <c r="L16" s="1">
        <v>90</v>
      </c>
      <c r="M16" s="1" t="s">
        <v>3387</v>
      </c>
      <c r="N16" s="1" t="s">
        <v>139</v>
      </c>
      <c r="O16" s="1" t="s">
        <v>139</v>
      </c>
      <c r="P16" s="1" t="s">
        <v>3419</v>
      </c>
      <c r="Q16" s="1">
        <v>1</v>
      </c>
    </row>
  </sheetData>
  <conditionalFormatting sqref="E2:E100">
    <cfRule type="containsText" dxfId="50" priority="4" operator="containsText" text="">
      <formula>NOT(ISERROR(SEARCH("",E2)))</formula>
    </cfRule>
  </conditionalFormatting>
  <conditionalFormatting sqref="K1:K1048576">
    <cfRule type="containsText" dxfId="49" priority="1" operator="containsText" text="Disabled">
      <formula>NOT(ISERROR(SEARCH("Disabled",K1)))</formula>
    </cfRule>
  </conditionalFormatting>
  <conditionalFormatting sqref="N1:O1048576">
    <cfRule type="containsText" dxfId="48" priority="2" operator="containsText" text="enabled">
      <formula>NOT(ISERROR(SEARCH("enabled",N1)))</formula>
    </cfRule>
  </conditionalFormatting>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12"/>
  <sheetViews>
    <sheetView workbookViewId="0">
      <selection activeCell="C2" sqref="C2"/>
    </sheetView>
  </sheetViews>
  <sheetFormatPr baseColWidth="10" defaultColWidth="8.90625" defaultRowHeight="14.5" x14ac:dyDescent="0.35"/>
  <cols>
    <col min="1" max="1" width="14.54296875" customWidth="1"/>
    <col min="2" max="2" width="30" customWidth="1"/>
    <col min="3" max="3" width="24.1796875" customWidth="1"/>
    <col min="4" max="4" width="11.08984375" customWidth="1"/>
    <col min="5" max="5" width="10.453125" customWidth="1"/>
    <col min="6" max="6" width="14.6328125" customWidth="1"/>
    <col min="7" max="7" width="17.81640625" customWidth="1"/>
    <col min="8" max="8" width="15.1796875" customWidth="1"/>
    <col min="9" max="9" width="43.1796875" customWidth="1"/>
    <col min="10" max="10" width="22.36328125" customWidth="1"/>
    <col min="11" max="11" width="27.36328125" customWidth="1"/>
    <col min="12" max="12" width="9.08984375" customWidth="1"/>
    <col min="13" max="13" width="17.6328125" customWidth="1"/>
    <col min="14" max="15" width="17.81640625" customWidth="1"/>
    <col min="16" max="16" width="12.54296875" customWidth="1"/>
    <col min="17" max="17" width="15.36328125" customWidth="1"/>
    <col min="18" max="19" width="15.453125" customWidth="1"/>
    <col min="20" max="20" width="13.453125" customWidth="1"/>
    <col min="21" max="21" width="13.6328125" customWidth="1"/>
  </cols>
  <sheetData>
    <row r="1" spans="1:21" x14ac:dyDescent="0.35">
      <c r="A1" s="1" t="s">
        <v>0</v>
      </c>
      <c r="B1" s="1" t="s">
        <v>1</v>
      </c>
      <c r="C1" s="1" t="s">
        <v>2</v>
      </c>
      <c r="D1" s="1" t="s">
        <v>3</v>
      </c>
      <c r="E1" s="1" t="s">
        <v>58</v>
      </c>
      <c r="F1" s="1" t="s">
        <v>3021</v>
      </c>
      <c r="G1" s="1" t="s">
        <v>4</v>
      </c>
      <c r="H1" s="1" t="s">
        <v>5</v>
      </c>
      <c r="I1" s="1" t="s">
        <v>3022</v>
      </c>
      <c r="J1" s="1" t="s">
        <v>3023</v>
      </c>
      <c r="K1" s="1" t="s">
        <v>668</v>
      </c>
      <c r="L1" s="1" t="s">
        <v>3024</v>
      </c>
      <c r="M1" s="1" t="s">
        <v>3025</v>
      </c>
      <c r="N1" s="1" t="s">
        <v>3026</v>
      </c>
      <c r="O1" s="1" t="s">
        <v>3027</v>
      </c>
      <c r="P1" s="1" t="s">
        <v>3028</v>
      </c>
      <c r="Q1" s="1" t="s">
        <v>3029</v>
      </c>
      <c r="R1" s="1" t="s">
        <v>3030</v>
      </c>
      <c r="S1" s="1" t="s">
        <v>3031</v>
      </c>
      <c r="T1" s="1" t="s">
        <v>678</v>
      </c>
      <c r="U1" s="1" t="s">
        <v>18</v>
      </c>
    </row>
    <row r="2" spans="1:21" x14ac:dyDescent="0.35">
      <c r="A2" s="1" t="s">
        <v>68</v>
      </c>
      <c r="B2" s="1" t="s">
        <v>76</v>
      </c>
      <c r="C2" s="1" t="s">
        <v>3032</v>
      </c>
      <c r="D2" s="1" t="s">
        <v>22</v>
      </c>
      <c r="E2" s="1" t="s">
        <v>3033</v>
      </c>
      <c r="F2" s="1">
        <v>1</v>
      </c>
      <c r="G2" s="1"/>
      <c r="H2" s="1"/>
      <c r="I2" s="2" t="s">
        <v>3034</v>
      </c>
      <c r="J2" s="1" t="s">
        <v>3035</v>
      </c>
      <c r="K2" s="1" t="s">
        <v>955</v>
      </c>
      <c r="L2" s="1" t="s">
        <v>3036</v>
      </c>
      <c r="M2" s="1" t="s">
        <v>3036</v>
      </c>
      <c r="N2" s="1" t="s">
        <v>3036</v>
      </c>
      <c r="O2" s="1" t="s">
        <v>3036</v>
      </c>
      <c r="P2" s="1" t="s">
        <v>3036</v>
      </c>
      <c r="Q2" s="1" t="s">
        <v>3036</v>
      </c>
      <c r="R2" s="1" t="s">
        <v>3036</v>
      </c>
      <c r="S2" s="1" t="s">
        <v>3036</v>
      </c>
      <c r="T2" s="1">
        <v>5216720932</v>
      </c>
      <c r="U2" s="1">
        <v>1</v>
      </c>
    </row>
    <row r="3" spans="1:21" x14ac:dyDescent="0.35">
      <c r="A3" s="1" t="s">
        <v>68</v>
      </c>
      <c r="B3" s="1" t="s">
        <v>76</v>
      </c>
      <c r="C3" s="1" t="s">
        <v>3037</v>
      </c>
      <c r="D3" s="1" t="s">
        <v>22</v>
      </c>
      <c r="E3" s="1" t="s">
        <v>3033</v>
      </c>
      <c r="F3" s="1">
        <v>1</v>
      </c>
      <c r="G3" s="1"/>
      <c r="H3" s="1"/>
      <c r="I3" s="2" t="s">
        <v>3038</v>
      </c>
      <c r="J3" s="1" t="s">
        <v>3039</v>
      </c>
      <c r="K3" s="1" t="s">
        <v>955</v>
      </c>
      <c r="L3" s="1" t="s">
        <v>3036</v>
      </c>
      <c r="M3" s="1" t="s">
        <v>3036</v>
      </c>
      <c r="N3" s="1" t="s">
        <v>3036</v>
      </c>
      <c r="O3" s="1" t="s">
        <v>3036</v>
      </c>
      <c r="P3" s="1" t="s">
        <v>3036</v>
      </c>
      <c r="Q3" s="1" t="s">
        <v>3036</v>
      </c>
      <c r="R3" s="1" t="s">
        <v>3036</v>
      </c>
      <c r="S3" s="1" t="s">
        <v>3036</v>
      </c>
      <c r="T3" s="1">
        <v>2036176149</v>
      </c>
      <c r="U3" s="1">
        <v>1</v>
      </c>
    </row>
    <row r="4" spans="1:21" x14ac:dyDescent="0.35">
      <c r="A4" s="1" t="s">
        <v>68</v>
      </c>
      <c r="B4" s="1" t="s">
        <v>76</v>
      </c>
      <c r="C4" s="1" t="s">
        <v>3040</v>
      </c>
      <c r="D4" s="1" t="s">
        <v>22</v>
      </c>
      <c r="E4" s="1" t="s">
        <v>3033</v>
      </c>
      <c r="F4" s="1">
        <v>1</v>
      </c>
      <c r="G4" s="1"/>
      <c r="H4" s="1"/>
      <c r="I4" s="2" t="s">
        <v>3041</v>
      </c>
      <c r="J4" s="1" t="s">
        <v>688</v>
      </c>
      <c r="K4" s="1" t="s">
        <v>119</v>
      </c>
      <c r="L4" s="1" t="s">
        <v>3036</v>
      </c>
      <c r="M4" s="1" t="s">
        <v>3036</v>
      </c>
      <c r="N4" s="1" t="s">
        <v>3036</v>
      </c>
      <c r="O4" s="1" t="s">
        <v>3036</v>
      </c>
      <c r="P4" s="1" t="s">
        <v>3036</v>
      </c>
      <c r="Q4" s="1" t="s">
        <v>3036</v>
      </c>
      <c r="R4" s="1" t="s">
        <v>3036</v>
      </c>
      <c r="S4" s="1" t="s">
        <v>3036</v>
      </c>
      <c r="T4" s="1">
        <v>207525219</v>
      </c>
      <c r="U4" s="1">
        <v>1</v>
      </c>
    </row>
    <row r="5" spans="1:21" x14ac:dyDescent="0.35">
      <c r="A5" s="1" t="s">
        <v>19</v>
      </c>
      <c r="B5" s="1" t="s">
        <v>2823</v>
      </c>
      <c r="C5" s="1" t="s">
        <v>3042</v>
      </c>
      <c r="D5" s="1" t="s">
        <v>22</v>
      </c>
      <c r="E5" s="1" t="s">
        <v>3033</v>
      </c>
      <c r="F5" s="1">
        <v>1</v>
      </c>
      <c r="G5" s="1"/>
      <c r="H5" s="1"/>
      <c r="I5" s="2" t="s">
        <v>3043</v>
      </c>
      <c r="J5" s="1" t="s">
        <v>688</v>
      </c>
      <c r="K5" s="1" t="s">
        <v>119</v>
      </c>
      <c r="L5" s="1" t="s">
        <v>3036</v>
      </c>
      <c r="M5" s="1" t="s">
        <v>3036</v>
      </c>
      <c r="N5" s="1" t="s">
        <v>3036</v>
      </c>
      <c r="O5" s="1" t="s">
        <v>3036</v>
      </c>
      <c r="P5" s="1" t="s">
        <v>3036</v>
      </c>
      <c r="Q5" s="1" t="s">
        <v>3036</v>
      </c>
      <c r="R5" s="1" t="s">
        <v>3036</v>
      </c>
      <c r="S5" s="1" t="s">
        <v>3036</v>
      </c>
      <c r="T5" s="1">
        <v>20228844</v>
      </c>
      <c r="U5" s="1">
        <v>1</v>
      </c>
    </row>
    <row r="6" spans="1:21" x14ac:dyDescent="0.35">
      <c r="A6" s="1" t="s">
        <v>19</v>
      </c>
      <c r="B6" s="1" t="s">
        <v>2826</v>
      </c>
      <c r="C6" s="1" t="s">
        <v>3044</v>
      </c>
      <c r="D6" s="1" t="s">
        <v>22</v>
      </c>
      <c r="E6" s="1" t="s">
        <v>3033</v>
      </c>
      <c r="F6" s="1">
        <v>1</v>
      </c>
      <c r="G6" s="1"/>
      <c r="H6" s="1"/>
      <c r="I6" s="2" t="s">
        <v>3045</v>
      </c>
      <c r="J6" s="1" t="s">
        <v>3035</v>
      </c>
      <c r="K6" s="1" t="s">
        <v>27</v>
      </c>
      <c r="L6" s="1" t="s">
        <v>3036</v>
      </c>
      <c r="M6" s="1" t="s">
        <v>3036</v>
      </c>
      <c r="N6" s="1" t="s">
        <v>3036</v>
      </c>
      <c r="O6" s="1" t="s">
        <v>3036</v>
      </c>
      <c r="P6" s="1" t="s">
        <v>3036</v>
      </c>
      <c r="Q6" s="1" t="s">
        <v>3036</v>
      </c>
      <c r="R6" s="1" t="s">
        <v>3036</v>
      </c>
      <c r="S6" s="1" t="s">
        <v>3036</v>
      </c>
      <c r="T6" s="1">
        <v>415222674</v>
      </c>
      <c r="U6" s="1">
        <v>1</v>
      </c>
    </row>
    <row r="7" spans="1:21" x14ac:dyDescent="0.35">
      <c r="A7" s="1" t="s">
        <v>19</v>
      </c>
      <c r="B7" s="1" t="s">
        <v>2826</v>
      </c>
      <c r="C7" s="1" t="s">
        <v>3046</v>
      </c>
      <c r="D7" s="1" t="s">
        <v>22</v>
      </c>
      <c r="E7" s="1" t="s">
        <v>3033</v>
      </c>
      <c r="F7" s="1">
        <v>1</v>
      </c>
      <c r="G7" s="1"/>
      <c r="H7" s="1"/>
      <c r="I7" s="2" t="s">
        <v>3047</v>
      </c>
      <c r="J7" s="1" t="s">
        <v>3039</v>
      </c>
      <c r="K7" s="1" t="s">
        <v>27</v>
      </c>
      <c r="L7" s="1" t="s">
        <v>3036</v>
      </c>
      <c r="M7" s="1" t="s">
        <v>3036</v>
      </c>
      <c r="N7" s="1" t="s">
        <v>3036</v>
      </c>
      <c r="O7" s="1" t="s">
        <v>3036</v>
      </c>
      <c r="P7" s="1" t="s">
        <v>3036</v>
      </c>
      <c r="Q7" s="1" t="s">
        <v>3036</v>
      </c>
      <c r="R7" s="1" t="s">
        <v>3036</v>
      </c>
      <c r="S7" s="1" t="s">
        <v>3036</v>
      </c>
      <c r="T7" s="1">
        <v>6822019980</v>
      </c>
      <c r="U7" s="1">
        <v>1</v>
      </c>
    </row>
    <row r="8" spans="1:21" x14ac:dyDescent="0.35">
      <c r="A8" s="1" t="s">
        <v>40</v>
      </c>
      <c r="B8" s="1" t="s">
        <v>2799</v>
      </c>
      <c r="C8" s="1" t="s">
        <v>3048</v>
      </c>
      <c r="D8" s="1" t="s">
        <v>22</v>
      </c>
      <c r="E8" s="1" t="s">
        <v>2819</v>
      </c>
      <c r="F8" s="1">
        <v>1</v>
      </c>
      <c r="G8" s="1"/>
      <c r="H8" s="1"/>
      <c r="I8" s="2" t="s">
        <v>3049</v>
      </c>
      <c r="J8" s="1" t="s">
        <v>688</v>
      </c>
      <c r="K8" s="1" t="s">
        <v>119</v>
      </c>
      <c r="L8" s="1" t="s">
        <v>3036</v>
      </c>
      <c r="M8" s="1" t="s">
        <v>3036</v>
      </c>
      <c r="N8" s="1" t="s">
        <v>3036</v>
      </c>
      <c r="O8" s="1" t="s">
        <v>3036</v>
      </c>
      <c r="P8" s="1" t="s">
        <v>3036</v>
      </c>
      <c r="Q8" s="1" t="s">
        <v>3036</v>
      </c>
      <c r="R8" s="1" t="s">
        <v>3036</v>
      </c>
      <c r="S8" s="1" t="s">
        <v>3036</v>
      </c>
      <c r="T8" s="1">
        <v>2096130138</v>
      </c>
      <c r="U8" s="1">
        <v>1</v>
      </c>
    </row>
    <row r="9" spans="1:21" x14ac:dyDescent="0.35">
      <c r="A9" s="1" t="s">
        <v>40</v>
      </c>
      <c r="B9" s="1" t="s">
        <v>3050</v>
      </c>
      <c r="C9" s="1" t="s">
        <v>3051</v>
      </c>
      <c r="D9" s="1" t="s">
        <v>86</v>
      </c>
      <c r="E9" s="1" t="s">
        <v>3033</v>
      </c>
      <c r="F9" s="1">
        <v>1</v>
      </c>
      <c r="G9" s="1"/>
      <c r="H9" s="1"/>
      <c r="I9" s="2" t="s">
        <v>3052</v>
      </c>
      <c r="J9" s="1" t="s">
        <v>3035</v>
      </c>
      <c r="K9" s="1" t="s">
        <v>2921</v>
      </c>
      <c r="L9" s="1" t="s">
        <v>3036</v>
      </c>
      <c r="M9" s="1" t="s">
        <v>3036</v>
      </c>
      <c r="N9" s="1" t="s">
        <v>3036</v>
      </c>
      <c r="O9" s="1" t="s">
        <v>3036</v>
      </c>
      <c r="P9" s="1" t="s">
        <v>3036</v>
      </c>
      <c r="Q9" s="1" t="s">
        <v>3036</v>
      </c>
      <c r="R9" s="1" t="s">
        <v>3036</v>
      </c>
      <c r="S9" s="1" t="s">
        <v>3036</v>
      </c>
      <c r="T9" s="1">
        <v>52230146203</v>
      </c>
      <c r="U9" s="1">
        <v>1</v>
      </c>
    </row>
    <row r="10" spans="1:21" x14ac:dyDescent="0.35">
      <c r="A10" s="1" t="s">
        <v>40</v>
      </c>
      <c r="B10" s="1" t="s">
        <v>3050</v>
      </c>
      <c r="C10" s="1" t="s">
        <v>3053</v>
      </c>
      <c r="D10" s="1" t="s">
        <v>86</v>
      </c>
      <c r="E10" s="1" t="s">
        <v>3033</v>
      </c>
      <c r="F10" s="1">
        <v>1</v>
      </c>
      <c r="G10" s="1"/>
      <c r="H10" s="1"/>
      <c r="I10" s="2" t="s">
        <v>3054</v>
      </c>
      <c r="J10" s="1" t="s">
        <v>3039</v>
      </c>
      <c r="K10" s="1" t="s">
        <v>2921</v>
      </c>
      <c r="L10" s="1" t="s">
        <v>3036</v>
      </c>
      <c r="M10" s="1" t="s">
        <v>3036</v>
      </c>
      <c r="N10" s="1" t="s">
        <v>3036</v>
      </c>
      <c r="O10" s="1" t="s">
        <v>3036</v>
      </c>
      <c r="P10" s="1" t="s">
        <v>3036</v>
      </c>
      <c r="Q10" s="1" t="s">
        <v>3036</v>
      </c>
      <c r="R10" s="1" t="s">
        <v>3036</v>
      </c>
      <c r="S10" s="1" t="s">
        <v>3036</v>
      </c>
      <c r="T10" s="1">
        <v>5222815211</v>
      </c>
      <c r="U10" s="1">
        <v>1</v>
      </c>
    </row>
    <row r="11" spans="1:21" x14ac:dyDescent="0.35">
      <c r="A11" s="1" t="s">
        <v>40</v>
      </c>
      <c r="B11" s="1" t="s">
        <v>2805</v>
      </c>
      <c r="C11" s="1" t="s">
        <v>3055</v>
      </c>
      <c r="D11" s="1" t="s">
        <v>22</v>
      </c>
      <c r="E11" s="1" t="s">
        <v>2830</v>
      </c>
      <c r="F11" s="1">
        <v>1</v>
      </c>
      <c r="G11" s="1"/>
      <c r="H11" s="1"/>
      <c r="I11" s="2" t="s">
        <v>3056</v>
      </c>
      <c r="J11" s="1" t="s">
        <v>3035</v>
      </c>
      <c r="K11" s="1" t="s">
        <v>45</v>
      </c>
      <c r="L11" s="1" t="s">
        <v>3036</v>
      </c>
      <c r="M11" s="1" t="s">
        <v>3036</v>
      </c>
      <c r="N11" s="1" t="s">
        <v>3036</v>
      </c>
      <c r="O11" s="1" t="s">
        <v>3036</v>
      </c>
      <c r="P11" s="1" t="s">
        <v>3036</v>
      </c>
      <c r="Q11" s="1" t="s">
        <v>3036</v>
      </c>
      <c r="R11" s="1" t="s">
        <v>3036</v>
      </c>
      <c r="S11" s="1" t="s">
        <v>3036</v>
      </c>
      <c r="T11" s="1">
        <v>4153152191</v>
      </c>
      <c r="U11" s="1">
        <v>1</v>
      </c>
    </row>
    <row r="12" spans="1:21" x14ac:dyDescent="0.35">
      <c r="A12" s="1" t="s">
        <v>40</v>
      </c>
      <c r="B12" s="1" t="s">
        <v>2805</v>
      </c>
      <c r="C12" s="1" t="s">
        <v>3057</v>
      </c>
      <c r="D12" s="1" t="s">
        <v>22</v>
      </c>
      <c r="E12" s="1" t="s">
        <v>2830</v>
      </c>
      <c r="F12" s="1">
        <v>2</v>
      </c>
      <c r="G12" s="1"/>
      <c r="H12" s="1"/>
      <c r="I12" s="2" t="s">
        <v>3058</v>
      </c>
      <c r="J12" s="1" t="s">
        <v>3039</v>
      </c>
      <c r="K12" s="1" t="s">
        <v>45</v>
      </c>
      <c r="L12" s="1" t="s">
        <v>3036</v>
      </c>
      <c r="M12" s="1" t="s">
        <v>3036</v>
      </c>
      <c r="N12" s="1" t="s">
        <v>3036</v>
      </c>
      <c r="O12" s="1" t="s">
        <v>3036</v>
      </c>
      <c r="P12" s="1" t="s">
        <v>3036</v>
      </c>
      <c r="Q12" s="1" t="s">
        <v>3036</v>
      </c>
      <c r="R12" s="1" t="s">
        <v>3036</v>
      </c>
      <c r="S12" s="1" t="s">
        <v>3036</v>
      </c>
      <c r="T12" s="1">
        <v>5225411350</v>
      </c>
      <c r="U12" s="1">
        <v>1</v>
      </c>
    </row>
  </sheetData>
  <conditionalFormatting sqref="G2:G100">
    <cfRule type="containsText" dxfId="47" priority="1" operator="containsText" text="">
      <formula>NOT(ISERROR(SEARCH("",G2)))</formula>
    </cfRule>
  </conditionalFormatting>
  <hyperlinks>
    <hyperlink ref="I2" r:id="rId1" xr:uid="{00000000-0004-0000-2100-000000000000}"/>
    <hyperlink ref="I3" r:id="rId2" xr:uid="{00000000-0004-0000-2100-000001000000}"/>
    <hyperlink ref="I4" r:id="rId3" xr:uid="{00000000-0004-0000-2100-000002000000}"/>
    <hyperlink ref="I5" r:id="rId4" xr:uid="{00000000-0004-0000-2100-000003000000}"/>
    <hyperlink ref="I6" r:id="rId5" xr:uid="{00000000-0004-0000-2100-000004000000}"/>
    <hyperlink ref="I7" r:id="rId6" xr:uid="{00000000-0004-0000-2100-000005000000}"/>
    <hyperlink ref="I8" r:id="rId7" xr:uid="{00000000-0004-0000-2100-000006000000}"/>
    <hyperlink ref="I9" r:id="rId8" xr:uid="{00000000-0004-0000-2100-000007000000}"/>
    <hyperlink ref="I10" r:id="rId9" xr:uid="{00000000-0004-0000-2100-000008000000}"/>
    <hyperlink ref="I11" r:id="rId10" xr:uid="{00000000-0004-0000-2100-000009000000}"/>
    <hyperlink ref="I12" r:id="rId11" xr:uid="{00000000-0004-0000-2100-00000A000000}"/>
  </hyperlinks>
  <pageMargins left="0.7" right="0.7" top="0.75" bottom="0.75" header="0.3" footer="0.3"/>
  <tableParts count="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9"/>
  <sheetViews>
    <sheetView workbookViewId="0"/>
  </sheetViews>
  <sheetFormatPr baseColWidth="10" defaultColWidth="8.90625" defaultRowHeight="14.5" x14ac:dyDescent="0.35"/>
  <cols>
    <col min="1" max="1" width="14.54296875" customWidth="1"/>
    <col min="2" max="2" width="30" customWidth="1"/>
    <col min="3" max="3" width="28.36328125" customWidth="1"/>
    <col min="4" max="4" width="11.08984375" customWidth="1"/>
    <col min="5" max="5" width="9.453125" customWidth="1"/>
    <col min="6" max="6" width="17.81640625" customWidth="1"/>
    <col min="7" max="7" width="15.1796875" customWidth="1"/>
    <col min="8" max="8" width="25.453125" customWidth="1"/>
    <col min="9" max="9" width="13.08984375" customWidth="1"/>
    <col min="10" max="10" width="23.36328125" customWidth="1"/>
    <col min="11" max="11" width="19.36328125" customWidth="1"/>
    <col min="12" max="12" width="13.90625" customWidth="1"/>
    <col min="13" max="13" width="19" customWidth="1"/>
    <col min="14" max="14" width="13.81640625" customWidth="1"/>
    <col min="15" max="15" width="16.90625" customWidth="1"/>
    <col min="16" max="16" width="13.6328125" customWidth="1"/>
  </cols>
  <sheetData>
    <row r="1" spans="1:16" x14ac:dyDescent="0.35">
      <c r="A1" s="1" t="s">
        <v>0</v>
      </c>
      <c r="B1" s="1" t="s">
        <v>1</v>
      </c>
      <c r="C1" s="1" t="s">
        <v>2</v>
      </c>
      <c r="D1" s="1" t="s">
        <v>3</v>
      </c>
      <c r="E1" s="1" t="s">
        <v>58</v>
      </c>
      <c r="F1" s="1" t="s">
        <v>4</v>
      </c>
      <c r="G1" s="1" t="s">
        <v>5</v>
      </c>
      <c r="H1" s="1" t="s">
        <v>2810</v>
      </c>
      <c r="I1" s="1" t="s">
        <v>1479</v>
      </c>
      <c r="J1" s="1" t="s">
        <v>128</v>
      </c>
      <c r="K1" s="1" t="s">
        <v>2811</v>
      </c>
      <c r="L1" s="1" t="s">
        <v>2812</v>
      </c>
      <c r="M1" s="1" t="s">
        <v>2813</v>
      </c>
      <c r="N1" s="1" t="s">
        <v>2814</v>
      </c>
      <c r="O1" s="1" t="s">
        <v>17</v>
      </c>
      <c r="P1" s="1" t="s">
        <v>18</v>
      </c>
    </row>
    <row r="2" spans="1:16" x14ac:dyDescent="0.35">
      <c r="A2" s="1" t="s">
        <v>68</v>
      </c>
      <c r="B2" s="1" t="s">
        <v>69</v>
      </c>
      <c r="C2" s="1" t="s">
        <v>2815</v>
      </c>
      <c r="D2" s="1" t="s">
        <v>22</v>
      </c>
      <c r="E2" s="1" t="s">
        <v>71</v>
      </c>
      <c r="F2" s="1"/>
      <c r="G2" s="1"/>
      <c r="H2" s="1" t="b">
        <v>0</v>
      </c>
      <c r="I2" s="1" t="s">
        <v>2816</v>
      </c>
      <c r="J2" s="1" t="s">
        <v>139</v>
      </c>
      <c r="K2" s="1" t="s">
        <v>1371</v>
      </c>
      <c r="L2" s="1" t="s">
        <v>140</v>
      </c>
      <c r="M2" s="1" t="s">
        <v>2816</v>
      </c>
      <c r="N2" s="1" t="s">
        <v>2816</v>
      </c>
      <c r="O2" s="1" t="s">
        <v>2817</v>
      </c>
      <c r="P2" s="1">
        <v>1</v>
      </c>
    </row>
    <row r="3" spans="1:16" x14ac:dyDescent="0.35">
      <c r="A3" s="1" t="s">
        <v>68</v>
      </c>
      <c r="B3" s="1" t="s">
        <v>76</v>
      </c>
      <c r="C3" s="1" t="s">
        <v>2818</v>
      </c>
      <c r="D3" s="1" t="s">
        <v>22</v>
      </c>
      <c r="E3" s="1" t="s">
        <v>2819</v>
      </c>
      <c r="F3" s="1"/>
      <c r="G3" s="1"/>
      <c r="H3" s="1" t="b">
        <v>0</v>
      </c>
      <c r="I3" s="1" t="s">
        <v>2816</v>
      </c>
      <c r="J3" s="1" t="s">
        <v>139</v>
      </c>
      <c r="K3" s="1" t="s">
        <v>1371</v>
      </c>
      <c r="L3" s="1" t="s">
        <v>140</v>
      </c>
      <c r="M3" s="1" t="s">
        <v>2816</v>
      </c>
      <c r="N3" s="1" t="s">
        <v>2816</v>
      </c>
      <c r="O3" s="1" t="s">
        <v>2820</v>
      </c>
      <c r="P3" s="1">
        <v>1</v>
      </c>
    </row>
    <row r="4" spans="1:16" x14ac:dyDescent="0.35">
      <c r="A4" s="1" t="s">
        <v>19</v>
      </c>
      <c r="B4" s="1" t="s">
        <v>80</v>
      </c>
      <c r="C4" s="1" t="s">
        <v>2821</v>
      </c>
      <c r="D4" s="1" t="s">
        <v>22</v>
      </c>
      <c r="E4" s="1" t="s">
        <v>71</v>
      </c>
      <c r="F4" s="1"/>
      <c r="G4" s="1"/>
      <c r="H4" s="1" t="b">
        <v>0</v>
      </c>
      <c r="I4" s="1" t="s">
        <v>2816</v>
      </c>
      <c r="J4" s="1" t="s">
        <v>139</v>
      </c>
      <c r="K4" s="1" t="s">
        <v>1371</v>
      </c>
      <c r="L4" s="1" t="s">
        <v>140</v>
      </c>
      <c r="M4" s="1" t="s">
        <v>2816</v>
      </c>
      <c r="N4" s="1" t="s">
        <v>2816</v>
      </c>
      <c r="O4" s="1" t="s">
        <v>2822</v>
      </c>
      <c r="P4" s="1">
        <v>1</v>
      </c>
    </row>
    <row r="5" spans="1:16" x14ac:dyDescent="0.35">
      <c r="A5" s="1" t="s">
        <v>19</v>
      </c>
      <c r="B5" s="1" t="s">
        <v>2823</v>
      </c>
      <c r="C5" s="1" t="s">
        <v>2824</v>
      </c>
      <c r="D5" s="1" t="s">
        <v>22</v>
      </c>
      <c r="E5" s="1" t="s">
        <v>71</v>
      </c>
      <c r="F5" s="1"/>
      <c r="G5" s="1"/>
      <c r="H5" s="1" t="b">
        <v>0</v>
      </c>
      <c r="I5" s="1" t="s">
        <v>2816</v>
      </c>
      <c r="J5" s="1" t="s">
        <v>139</v>
      </c>
      <c r="K5" s="1" t="s">
        <v>1371</v>
      </c>
      <c r="L5" s="1" t="s">
        <v>140</v>
      </c>
      <c r="M5" s="1" t="s">
        <v>2816</v>
      </c>
      <c r="N5" s="1" t="s">
        <v>2816</v>
      </c>
      <c r="O5" s="1" t="s">
        <v>2825</v>
      </c>
      <c r="P5" s="1">
        <v>1</v>
      </c>
    </row>
    <row r="6" spans="1:16" x14ac:dyDescent="0.35">
      <c r="A6" s="1" t="s">
        <v>19</v>
      </c>
      <c r="B6" s="1" t="s">
        <v>2826</v>
      </c>
      <c r="C6" s="1" t="s">
        <v>2827</v>
      </c>
      <c r="D6" s="1" t="s">
        <v>22</v>
      </c>
      <c r="E6" s="1" t="s">
        <v>2819</v>
      </c>
      <c r="F6" s="1"/>
      <c r="G6" s="1"/>
      <c r="H6" s="1" t="b">
        <v>0</v>
      </c>
      <c r="I6" s="1" t="s">
        <v>2816</v>
      </c>
      <c r="J6" s="1" t="s">
        <v>139</v>
      </c>
      <c r="K6" s="1" t="s">
        <v>1371</v>
      </c>
      <c r="L6" s="1" t="s">
        <v>140</v>
      </c>
      <c r="M6" s="1" t="s">
        <v>2816</v>
      </c>
      <c r="N6" s="1" t="s">
        <v>2816</v>
      </c>
      <c r="O6" s="1" t="s">
        <v>2828</v>
      </c>
      <c r="P6" s="1">
        <v>1</v>
      </c>
    </row>
    <row r="7" spans="1:16" x14ac:dyDescent="0.35">
      <c r="A7" s="1" t="s">
        <v>40</v>
      </c>
      <c r="B7" s="1" t="s">
        <v>89</v>
      </c>
      <c r="C7" s="1" t="s">
        <v>2829</v>
      </c>
      <c r="D7" s="1" t="s">
        <v>22</v>
      </c>
      <c r="E7" s="1" t="s">
        <v>2830</v>
      </c>
      <c r="F7" s="1"/>
      <c r="G7" s="1"/>
      <c r="H7" s="1" t="b">
        <v>0</v>
      </c>
      <c r="I7" s="1" t="s">
        <v>2816</v>
      </c>
      <c r="J7" s="1" t="s">
        <v>139</v>
      </c>
      <c r="K7" s="1" t="s">
        <v>1371</v>
      </c>
      <c r="L7" s="1" t="s">
        <v>718</v>
      </c>
      <c r="M7" s="1" t="s">
        <v>2816</v>
      </c>
      <c r="N7" s="1" t="s">
        <v>2816</v>
      </c>
      <c r="O7" s="1" t="s">
        <v>2831</v>
      </c>
      <c r="P7" s="1">
        <v>1</v>
      </c>
    </row>
    <row r="8" spans="1:16" x14ac:dyDescent="0.35">
      <c r="A8" s="1" t="s">
        <v>40</v>
      </c>
      <c r="B8" s="1" t="s">
        <v>2799</v>
      </c>
      <c r="C8" s="1" t="s">
        <v>2832</v>
      </c>
      <c r="D8" s="1" t="s">
        <v>22</v>
      </c>
      <c r="E8" s="1" t="s">
        <v>2819</v>
      </c>
      <c r="F8" s="1"/>
      <c r="G8" s="1"/>
      <c r="H8" s="1" t="b">
        <v>0</v>
      </c>
      <c r="I8" s="1" t="s">
        <v>2816</v>
      </c>
      <c r="J8" s="1" t="s">
        <v>139</v>
      </c>
      <c r="K8" s="1" t="s">
        <v>1371</v>
      </c>
      <c r="L8" s="1" t="s">
        <v>140</v>
      </c>
      <c r="M8" s="1" t="s">
        <v>2816</v>
      </c>
      <c r="N8" s="1" t="s">
        <v>2816</v>
      </c>
      <c r="O8" s="1" t="s">
        <v>2833</v>
      </c>
      <c r="P8" s="1">
        <v>1</v>
      </c>
    </row>
    <row r="9" spans="1:16" x14ac:dyDescent="0.35">
      <c r="A9" s="1" t="s">
        <v>40</v>
      </c>
      <c r="B9" s="1" t="s">
        <v>2805</v>
      </c>
      <c r="C9" s="1" t="s">
        <v>2834</v>
      </c>
      <c r="D9" s="1" t="s">
        <v>22</v>
      </c>
      <c r="E9" s="1" t="s">
        <v>2830</v>
      </c>
      <c r="F9" s="1"/>
      <c r="G9" s="1"/>
      <c r="H9" s="1" t="b">
        <v>0</v>
      </c>
      <c r="I9" s="1" t="s">
        <v>2816</v>
      </c>
      <c r="J9" s="1" t="s">
        <v>139</v>
      </c>
      <c r="K9" s="1" t="s">
        <v>1371</v>
      </c>
      <c r="L9" s="1" t="s">
        <v>718</v>
      </c>
      <c r="M9" s="1" t="s">
        <v>2816</v>
      </c>
      <c r="N9" s="1" t="s">
        <v>2816</v>
      </c>
      <c r="O9" s="1" t="s">
        <v>2835</v>
      </c>
      <c r="P9" s="1">
        <v>1</v>
      </c>
    </row>
  </sheetData>
  <conditionalFormatting sqref="F2:F100">
    <cfRule type="containsText" dxfId="46" priority="8" operator="containsText" text="">
      <formula>NOT(ISERROR(SEARCH("",F2)))</formula>
    </cfRule>
  </conditionalFormatting>
  <conditionalFormatting sqref="H1:H1048576">
    <cfRule type="containsText" dxfId="45" priority="1" operator="containsText" text="True">
      <formula>NOT(ISERROR(SEARCH("True",H1)))</formula>
    </cfRule>
  </conditionalFormatting>
  <conditionalFormatting sqref="I1:I1048576">
    <cfRule type="containsText" dxfId="44" priority="2" operator="containsText" text="disabled">
      <formula>NOT(ISERROR(SEARCH("disabled",I1)))</formula>
    </cfRule>
  </conditionalFormatting>
  <conditionalFormatting sqref="J1:J1048576">
    <cfRule type="containsText" dxfId="43" priority="3" operator="containsText" text="enabled">
      <formula>NOT(ISERROR(SEARCH("enabled",J1)))</formula>
    </cfRule>
  </conditionalFormatting>
  <conditionalFormatting sqref="K1:K1048576">
    <cfRule type="containsText" dxfId="42" priority="4" operator="containsText" text="disabled">
      <formula>NOT(ISERROR(SEARCH("disabled",K1)))</formula>
    </cfRule>
  </conditionalFormatting>
  <conditionalFormatting sqref="L1:L1048576">
    <cfRule type="containsText" dxfId="41" priority="5" operator="containsText" text="False">
      <formula>NOT(ISERROR(SEARCH("False",L1)))</formula>
    </cfRule>
  </conditionalFormatting>
  <conditionalFormatting sqref="M1:N1048576">
    <cfRule type="containsText" dxfId="40" priority="6" operator="containsText" text="disabled">
      <formula>NOT(ISERROR(SEARCH("disabled",M1)))</formula>
    </cfRule>
  </conditionalFormatting>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8"/>
  <sheetViews>
    <sheetView workbookViewId="0"/>
  </sheetViews>
  <sheetFormatPr baseColWidth="10" defaultColWidth="8.90625" defaultRowHeight="14.5" x14ac:dyDescent="0.35"/>
  <cols>
    <col min="1" max="1" width="14.54296875" customWidth="1"/>
    <col min="2" max="2" width="29.453125" customWidth="1"/>
    <col min="3" max="3" width="29.81640625" customWidth="1"/>
    <col min="4" max="4" width="11.08984375" customWidth="1"/>
    <col min="5" max="5" width="17.81640625" customWidth="1"/>
    <col min="6" max="6" width="15.1796875" customWidth="1"/>
    <col min="7" max="7" width="31.1796875" customWidth="1"/>
    <col min="8" max="8" width="27.6328125" customWidth="1"/>
    <col min="9" max="9" width="9.08984375" customWidth="1"/>
    <col min="10" max="10" width="18.08984375" customWidth="1"/>
    <col min="11" max="11" width="19.36328125" customWidth="1"/>
    <col min="12" max="12" width="15.36328125" customWidth="1"/>
    <col min="13" max="13" width="15.54296875" customWidth="1"/>
    <col min="14" max="14" width="24.81640625" customWidth="1"/>
    <col min="15" max="15" width="20.36328125" customWidth="1"/>
    <col min="16" max="16" width="18.1796875" customWidth="1"/>
    <col min="17" max="17" width="29.81640625" customWidth="1"/>
    <col min="18" max="18" width="20.6328125" customWidth="1"/>
    <col min="19" max="19" width="15.453125" customWidth="1"/>
    <col min="20" max="20" width="13.6328125" customWidth="1"/>
  </cols>
  <sheetData>
    <row r="1" spans="1:20" x14ac:dyDescent="0.35">
      <c r="A1" s="1" t="s">
        <v>0</v>
      </c>
      <c r="B1" s="1" t="s">
        <v>1</v>
      </c>
      <c r="C1" s="1" t="s">
        <v>2</v>
      </c>
      <c r="D1" s="1" t="s">
        <v>3</v>
      </c>
      <c r="E1" s="1" t="s">
        <v>4</v>
      </c>
      <c r="F1" s="1" t="s">
        <v>5</v>
      </c>
      <c r="G1" s="1" t="s">
        <v>2963</v>
      </c>
      <c r="H1" s="1" t="s">
        <v>2964</v>
      </c>
      <c r="I1" s="1" t="s">
        <v>59</v>
      </c>
      <c r="J1" s="1" t="s">
        <v>650</v>
      </c>
      <c r="K1" s="1" t="s">
        <v>2965</v>
      </c>
      <c r="L1" s="1" t="s">
        <v>2966</v>
      </c>
      <c r="M1" s="1" t="s">
        <v>2967</v>
      </c>
      <c r="N1" s="1" t="s">
        <v>2968</v>
      </c>
      <c r="O1" s="1" t="s">
        <v>2969</v>
      </c>
      <c r="P1" s="1" t="s">
        <v>2970</v>
      </c>
      <c r="Q1" s="1" t="s">
        <v>2971</v>
      </c>
      <c r="R1" s="1" t="s">
        <v>2972</v>
      </c>
      <c r="S1" s="1" t="s">
        <v>2973</v>
      </c>
      <c r="T1" s="1" t="s">
        <v>18</v>
      </c>
    </row>
    <row r="2" spans="1:20" x14ac:dyDescent="0.35">
      <c r="A2" s="1" t="s">
        <v>40</v>
      </c>
      <c r="B2" s="1" t="s">
        <v>1214</v>
      </c>
      <c r="C2" s="1" t="s">
        <v>2974</v>
      </c>
      <c r="D2" s="1" t="s">
        <v>22</v>
      </c>
      <c r="E2" s="1"/>
      <c r="F2" s="1"/>
      <c r="G2" s="1" t="s">
        <v>2975</v>
      </c>
      <c r="H2" s="1" t="s">
        <v>86</v>
      </c>
      <c r="I2" s="1" t="s">
        <v>2976</v>
      </c>
      <c r="J2" s="1" t="s">
        <v>2977</v>
      </c>
      <c r="K2" s="1"/>
      <c r="L2" s="1">
        <v>100</v>
      </c>
      <c r="M2" s="1" t="s">
        <v>71</v>
      </c>
      <c r="N2" s="1" t="s">
        <v>71</v>
      </c>
      <c r="O2" s="1">
        <v>1024</v>
      </c>
      <c r="P2" s="1" t="b">
        <v>0</v>
      </c>
      <c r="Q2" s="1" t="s">
        <v>2978</v>
      </c>
      <c r="R2" s="1"/>
      <c r="S2" s="1"/>
      <c r="T2" s="1">
        <v>1</v>
      </c>
    </row>
    <row r="3" spans="1:20" x14ac:dyDescent="0.35">
      <c r="A3" s="1" t="s">
        <v>40</v>
      </c>
      <c r="B3" s="1" t="s">
        <v>1214</v>
      </c>
      <c r="C3" s="1" t="s">
        <v>2979</v>
      </c>
      <c r="D3" s="1" t="s">
        <v>22</v>
      </c>
      <c r="E3" s="1"/>
      <c r="F3" s="1"/>
      <c r="G3" s="1" t="s">
        <v>2975</v>
      </c>
      <c r="H3" s="1" t="s">
        <v>86</v>
      </c>
      <c r="I3" s="1" t="s">
        <v>2980</v>
      </c>
      <c r="J3" s="1" t="s">
        <v>2977</v>
      </c>
      <c r="K3" s="1">
        <v>0.5</v>
      </c>
      <c r="L3" s="1">
        <v>1</v>
      </c>
      <c r="M3" s="1" t="s">
        <v>2898</v>
      </c>
      <c r="N3" s="1" t="s">
        <v>2981</v>
      </c>
      <c r="O3" s="1">
        <v>32</v>
      </c>
      <c r="P3" s="1" t="b">
        <v>0</v>
      </c>
      <c r="Q3" s="1" t="s">
        <v>2978</v>
      </c>
      <c r="R3" s="1"/>
      <c r="S3" s="1"/>
      <c r="T3" s="1">
        <v>1</v>
      </c>
    </row>
    <row r="4" spans="1:20" x14ac:dyDescent="0.35">
      <c r="A4" s="1" t="s">
        <v>40</v>
      </c>
      <c r="B4" s="1" t="s">
        <v>1214</v>
      </c>
      <c r="C4" s="1" t="s">
        <v>2982</v>
      </c>
      <c r="D4" s="1" t="s">
        <v>22</v>
      </c>
      <c r="E4" s="1"/>
      <c r="F4" s="1"/>
      <c r="G4" s="1" t="s">
        <v>2983</v>
      </c>
      <c r="H4" s="1" t="s">
        <v>86</v>
      </c>
      <c r="I4" s="1" t="s">
        <v>2976</v>
      </c>
      <c r="J4" s="1" t="s">
        <v>2977</v>
      </c>
      <c r="K4" s="1"/>
      <c r="L4" s="1">
        <v>200</v>
      </c>
      <c r="M4" s="1" t="s">
        <v>71</v>
      </c>
      <c r="N4" s="1" t="s">
        <v>71</v>
      </c>
      <c r="O4" s="1">
        <v>150</v>
      </c>
      <c r="P4" s="1" t="b">
        <v>0</v>
      </c>
      <c r="Q4" s="1" t="s">
        <v>2978</v>
      </c>
      <c r="R4" s="1"/>
      <c r="S4" s="1"/>
      <c r="T4" s="1">
        <v>1</v>
      </c>
    </row>
    <row r="5" spans="1:20" x14ac:dyDescent="0.35">
      <c r="A5" s="1" t="s">
        <v>40</v>
      </c>
      <c r="B5" s="1" t="s">
        <v>1099</v>
      </c>
      <c r="C5" s="1" t="s">
        <v>2984</v>
      </c>
      <c r="D5" s="1" t="s">
        <v>22</v>
      </c>
      <c r="E5" s="1"/>
      <c r="F5" s="1"/>
      <c r="G5" s="1" t="s">
        <v>2985</v>
      </c>
      <c r="H5" s="1" t="s">
        <v>86</v>
      </c>
      <c r="I5" s="1" t="s">
        <v>2976</v>
      </c>
      <c r="J5" s="1" t="s">
        <v>2977</v>
      </c>
      <c r="K5" s="1"/>
      <c r="L5" s="1">
        <v>5</v>
      </c>
      <c r="M5" s="1" t="s">
        <v>2819</v>
      </c>
      <c r="N5" s="1" t="s">
        <v>2819</v>
      </c>
      <c r="O5" s="1">
        <v>2</v>
      </c>
      <c r="P5" s="1" t="b">
        <v>0</v>
      </c>
      <c r="Q5" s="1" t="s">
        <v>2978</v>
      </c>
      <c r="R5" s="1"/>
      <c r="S5" s="1"/>
      <c r="T5" s="1">
        <v>1</v>
      </c>
    </row>
    <row r="6" spans="1:20" x14ac:dyDescent="0.35">
      <c r="A6" s="1" t="s">
        <v>40</v>
      </c>
      <c r="B6" s="1" t="s">
        <v>1099</v>
      </c>
      <c r="C6" s="1" t="s">
        <v>2986</v>
      </c>
      <c r="D6" s="1" t="s">
        <v>22</v>
      </c>
      <c r="E6" s="1"/>
      <c r="F6" s="1"/>
      <c r="G6" s="1" t="s">
        <v>2985</v>
      </c>
      <c r="H6" s="1" t="s">
        <v>86</v>
      </c>
      <c r="I6" s="1" t="s">
        <v>2976</v>
      </c>
      <c r="J6" s="1" t="s">
        <v>2977</v>
      </c>
      <c r="K6" s="1"/>
      <c r="L6" s="1">
        <v>5</v>
      </c>
      <c r="M6" s="1" t="s">
        <v>2819</v>
      </c>
      <c r="N6" s="1" t="s">
        <v>2819</v>
      </c>
      <c r="O6" s="1">
        <v>2</v>
      </c>
      <c r="P6" s="1" t="b">
        <v>0</v>
      </c>
      <c r="Q6" s="1" t="s">
        <v>2978</v>
      </c>
      <c r="R6" s="1"/>
      <c r="S6" s="1"/>
      <c r="T6" s="1">
        <v>1</v>
      </c>
    </row>
    <row r="7" spans="1:20" x14ac:dyDescent="0.35">
      <c r="A7" s="1" t="s">
        <v>40</v>
      </c>
      <c r="B7" s="1" t="s">
        <v>1099</v>
      </c>
      <c r="C7" s="1" t="s">
        <v>2987</v>
      </c>
      <c r="D7" s="1" t="s">
        <v>22</v>
      </c>
      <c r="E7" s="1"/>
      <c r="F7" s="1"/>
      <c r="G7" s="1" t="s">
        <v>2988</v>
      </c>
      <c r="H7" s="1" t="s">
        <v>86</v>
      </c>
      <c r="I7" s="1" t="s">
        <v>2976</v>
      </c>
      <c r="J7" s="1" t="s">
        <v>2977</v>
      </c>
      <c r="K7" s="1"/>
      <c r="L7" s="1">
        <v>10</v>
      </c>
      <c r="M7" s="1" t="s">
        <v>71</v>
      </c>
      <c r="N7" s="1" t="s">
        <v>71</v>
      </c>
      <c r="O7" s="1">
        <v>5</v>
      </c>
      <c r="P7" s="1" t="b">
        <v>0</v>
      </c>
      <c r="Q7" s="1" t="s">
        <v>2978</v>
      </c>
      <c r="R7" s="1"/>
      <c r="S7" s="1"/>
      <c r="T7" s="1">
        <v>1</v>
      </c>
    </row>
    <row r="8" spans="1:20" x14ac:dyDescent="0.35">
      <c r="A8" s="1" t="s">
        <v>40</v>
      </c>
      <c r="B8" s="1" t="s">
        <v>1332</v>
      </c>
      <c r="C8" s="1" t="s">
        <v>2989</v>
      </c>
      <c r="D8" s="1" t="s">
        <v>22</v>
      </c>
      <c r="E8" s="1"/>
      <c r="F8" s="1"/>
      <c r="G8" s="1" t="s">
        <v>2990</v>
      </c>
      <c r="H8" s="1" t="s">
        <v>86</v>
      </c>
      <c r="I8" s="1" t="s">
        <v>2976</v>
      </c>
      <c r="J8" s="1" t="s">
        <v>2977</v>
      </c>
      <c r="K8" s="1"/>
      <c r="L8" s="1">
        <v>10</v>
      </c>
      <c r="M8" s="1" t="s">
        <v>71</v>
      </c>
      <c r="N8" s="1" t="s">
        <v>71</v>
      </c>
      <c r="O8" s="1">
        <v>5</v>
      </c>
      <c r="P8" s="1" t="b">
        <v>0</v>
      </c>
      <c r="Q8" s="1" t="s">
        <v>2978</v>
      </c>
      <c r="R8" s="1"/>
      <c r="S8" s="1"/>
      <c r="T8" s="1">
        <v>1</v>
      </c>
    </row>
  </sheetData>
  <conditionalFormatting sqref="E2:E100">
    <cfRule type="containsText" dxfId="39" priority="1" operator="containsText" text="">
      <formula>NOT(ISERROR(SEARCH("",E2)))</formula>
    </cfRule>
  </conditionalFormatting>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8"/>
  <sheetViews>
    <sheetView workbookViewId="0"/>
  </sheetViews>
  <sheetFormatPr baseColWidth="10" defaultColWidth="8.90625" defaultRowHeight="14.5" x14ac:dyDescent="0.35"/>
  <cols>
    <col min="1" max="1" width="17.54296875" customWidth="1"/>
    <col min="2" max="2" width="60.36328125" customWidth="1"/>
    <col min="3" max="3" width="27.81640625" customWidth="1"/>
    <col min="4" max="4" width="11.08984375" customWidth="1"/>
    <col min="5" max="5" width="17.81640625" customWidth="1"/>
    <col min="6" max="6" width="15.1796875" customWidth="1"/>
    <col min="7" max="7" width="12.90625" customWidth="1"/>
    <col min="8" max="8" width="11" customWidth="1"/>
    <col min="9" max="9" width="33.1796875" customWidth="1"/>
    <col min="10" max="10" width="38.6328125" customWidth="1"/>
    <col min="11" max="11" width="13.6328125" customWidth="1"/>
  </cols>
  <sheetData>
    <row r="1" spans="1:11" x14ac:dyDescent="0.35">
      <c r="A1" s="1" t="s">
        <v>0</v>
      </c>
      <c r="B1" s="1" t="s">
        <v>1</v>
      </c>
      <c r="C1" s="1" t="s">
        <v>2</v>
      </c>
      <c r="D1" s="1" t="s">
        <v>3</v>
      </c>
      <c r="E1" s="1" t="s">
        <v>4</v>
      </c>
      <c r="F1" s="1" t="s">
        <v>5</v>
      </c>
      <c r="G1" s="1" t="s">
        <v>3370</v>
      </c>
      <c r="H1" s="1" t="s">
        <v>1348</v>
      </c>
      <c r="I1" s="1" t="s">
        <v>3371</v>
      </c>
      <c r="J1" s="1" t="s">
        <v>3372</v>
      </c>
      <c r="K1" s="1" t="s">
        <v>18</v>
      </c>
    </row>
    <row r="2" spans="1:11" x14ac:dyDescent="0.35">
      <c r="A2" s="1" t="s">
        <v>153</v>
      </c>
      <c r="B2" s="1" t="s">
        <v>624</v>
      </c>
      <c r="C2" s="1" t="s">
        <v>3226</v>
      </c>
      <c r="D2" s="1" t="s">
        <v>22</v>
      </c>
      <c r="E2" s="1"/>
      <c r="F2" s="1"/>
      <c r="G2" s="1" t="s">
        <v>3373</v>
      </c>
      <c r="H2" s="1" t="s">
        <v>71</v>
      </c>
      <c r="I2" s="1" t="s">
        <v>688</v>
      </c>
      <c r="J2" s="1" t="s">
        <v>688</v>
      </c>
      <c r="K2" s="1">
        <v>1</v>
      </c>
    </row>
    <row r="3" spans="1:11" x14ac:dyDescent="0.35">
      <c r="A3" s="1" t="s">
        <v>19</v>
      </c>
      <c r="B3" s="1" t="s">
        <v>3250</v>
      </c>
      <c r="C3" s="1" t="s">
        <v>3255</v>
      </c>
      <c r="D3" s="1" t="s">
        <v>22</v>
      </c>
      <c r="E3" s="1"/>
      <c r="F3" s="1"/>
      <c r="G3" s="1" t="s">
        <v>3373</v>
      </c>
      <c r="H3" s="1" t="s">
        <v>71</v>
      </c>
      <c r="I3" s="1" t="s">
        <v>688</v>
      </c>
      <c r="J3" s="1" t="s">
        <v>688</v>
      </c>
      <c r="K3" s="1">
        <v>1</v>
      </c>
    </row>
    <row r="4" spans="1:11" x14ac:dyDescent="0.35">
      <c r="A4" s="1" t="s">
        <v>19</v>
      </c>
      <c r="B4" s="1" t="s">
        <v>2826</v>
      </c>
      <c r="C4" s="1" t="s">
        <v>3262</v>
      </c>
      <c r="D4" s="1" t="s">
        <v>22</v>
      </c>
      <c r="E4" s="1"/>
      <c r="F4" s="1"/>
      <c r="G4" s="1" t="s">
        <v>3373</v>
      </c>
      <c r="H4" s="1" t="s">
        <v>71</v>
      </c>
      <c r="I4" s="1" t="s">
        <v>139</v>
      </c>
      <c r="J4" s="1" t="s">
        <v>688</v>
      </c>
      <c r="K4" s="1">
        <v>1</v>
      </c>
    </row>
    <row r="5" spans="1:11" x14ac:dyDescent="0.35">
      <c r="A5" s="1" t="s">
        <v>40</v>
      </c>
      <c r="B5" s="1" t="s">
        <v>3088</v>
      </c>
      <c r="C5" s="1" t="s">
        <v>3296</v>
      </c>
      <c r="D5" s="1" t="s">
        <v>86</v>
      </c>
      <c r="E5" s="1"/>
      <c r="F5" s="1"/>
      <c r="G5" s="1" t="s">
        <v>3373</v>
      </c>
      <c r="H5" s="1" t="s">
        <v>71</v>
      </c>
      <c r="I5" s="1" t="s">
        <v>688</v>
      </c>
      <c r="J5" s="1" t="s">
        <v>688</v>
      </c>
      <c r="K5" s="1">
        <v>1</v>
      </c>
    </row>
    <row r="6" spans="1:11" x14ac:dyDescent="0.35">
      <c r="A6" s="1" t="s">
        <v>40</v>
      </c>
      <c r="B6" s="1" t="s">
        <v>3299</v>
      </c>
      <c r="C6" s="1" t="s">
        <v>3374</v>
      </c>
      <c r="D6" s="1" t="s">
        <v>22</v>
      </c>
      <c r="E6" s="1"/>
      <c r="F6" s="1"/>
      <c r="G6" s="1" t="s">
        <v>3373</v>
      </c>
      <c r="H6" s="1" t="s">
        <v>71</v>
      </c>
      <c r="I6" s="1" t="s">
        <v>688</v>
      </c>
      <c r="J6" s="1" t="s">
        <v>688</v>
      </c>
      <c r="K6" s="1">
        <v>1</v>
      </c>
    </row>
    <row r="7" spans="1:11" x14ac:dyDescent="0.35">
      <c r="A7" s="1" t="s">
        <v>40</v>
      </c>
      <c r="B7" s="1" t="s">
        <v>1099</v>
      </c>
      <c r="C7" s="1" t="s">
        <v>3303</v>
      </c>
      <c r="D7" s="1" t="s">
        <v>22</v>
      </c>
      <c r="E7" s="1"/>
      <c r="F7" s="1"/>
      <c r="G7" s="1" t="s">
        <v>3373</v>
      </c>
      <c r="H7" s="1" t="s">
        <v>71</v>
      </c>
      <c r="I7" s="1" t="s">
        <v>688</v>
      </c>
      <c r="J7" s="1" t="s">
        <v>688</v>
      </c>
      <c r="K7" s="1">
        <v>1</v>
      </c>
    </row>
    <row r="8" spans="1:11" x14ac:dyDescent="0.35">
      <c r="A8" s="1" t="s">
        <v>40</v>
      </c>
      <c r="B8" s="1" t="s">
        <v>2805</v>
      </c>
      <c r="C8" s="1" t="s">
        <v>3321</v>
      </c>
      <c r="D8" s="1" t="s">
        <v>22</v>
      </c>
      <c r="E8" s="1"/>
      <c r="F8" s="1"/>
      <c r="G8" s="1" t="s">
        <v>3373</v>
      </c>
      <c r="H8" s="1" t="s">
        <v>71</v>
      </c>
      <c r="I8" s="1" t="s">
        <v>139</v>
      </c>
      <c r="J8" s="1" t="s">
        <v>688</v>
      </c>
      <c r="K8" s="1">
        <v>1</v>
      </c>
    </row>
  </sheetData>
  <conditionalFormatting sqref="E2:E100">
    <cfRule type="containsText" dxfId="38" priority="1" operator="containsText" text="">
      <formula>NOT(ISERROR(SEARCH("",E2)))</formula>
    </cfRule>
  </conditionalFormatting>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8"/>
  <sheetViews>
    <sheetView workbookViewId="0"/>
  </sheetViews>
  <sheetFormatPr baseColWidth="10" defaultColWidth="8.90625" defaultRowHeight="14.5" x14ac:dyDescent="0.35"/>
  <cols>
    <col min="1" max="1" width="14.54296875" customWidth="1"/>
    <col min="2" max="2" width="65.81640625" customWidth="1"/>
    <col min="3" max="3" width="31.1796875" customWidth="1"/>
    <col min="4" max="4" width="11.08984375" customWidth="1"/>
    <col min="5" max="5" width="17.81640625" customWidth="1"/>
    <col min="6" max="6" width="15.1796875" customWidth="1"/>
    <col min="7" max="7" width="14.453125" customWidth="1"/>
    <col min="8" max="8" width="17.36328125" customWidth="1"/>
    <col min="9" max="9" width="88.36328125" customWidth="1"/>
    <col min="10" max="10" width="51.6328125" customWidth="1"/>
    <col min="11" max="11" width="23.36328125" customWidth="1"/>
    <col min="12" max="12" width="19.81640625" customWidth="1"/>
    <col min="13" max="13" width="9.08984375" customWidth="1"/>
    <col min="14" max="14" width="10.36328125" customWidth="1"/>
    <col min="15" max="15" width="18.1796875" customWidth="1"/>
    <col min="16" max="16" width="13.6328125" customWidth="1"/>
  </cols>
  <sheetData>
    <row r="1" spans="1:16" x14ac:dyDescent="0.35">
      <c r="A1" s="1" t="s">
        <v>0</v>
      </c>
      <c r="B1" s="1" t="s">
        <v>1</v>
      </c>
      <c r="C1" s="1" t="s">
        <v>2</v>
      </c>
      <c r="D1" s="1" t="s">
        <v>3</v>
      </c>
      <c r="E1" s="1" t="s">
        <v>4</v>
      </c>
      <c r="F1" s="1" t="s">
        <v>5</v>
      </c>
      <c r="G1" s="1" t="s">
        <v>2991</v>
      </c>
      <c r="H1" s="1" t="s">
        <v>2992</v>
      </c>
      <c r="I1" s="1" t="s">
        <v>2847</v>
      </c>
      <c r="J1" s="1" t="s">
        <v>2868</v>
      </c>
      <c r="K1" s="1" t="s">
        <v>128</v>
      </c>
      <c r="L1" s="1" t="s">
        <v>2993</v>
      </c>
      <c r="M1" s="1" t="s">
        <v>2994</v>
      </c>
      <c r="N1" s="1" t="s">
        <v>2870</v>
      </c>
      <c r="O1" s="1" t="s">
        <v>2970</v>
      </c>
      <c r="P1" s="1" t="s">
        <v>18</v>
      </c>
    </row>
    <row r="2" spans="1:16" x14ac:dyDescent="0.35">
      <c r="A2" s="1" t="s">
        <v>40</v>
      </c>
      <c r="B2" s="1" t="s">
        <v>1214</v>
      </c>
      <c r="C2" s="1" t="s">
        <v>2975</v>
      </c>
      <c r="D2" s="1" t="s">
        <v>22</v>
      </c>
      <c r="E2" s="1"/>
      <c r="F2" s="1"/>
      <c r="G2" s="1" t="s">
        <v>2995</v>
      </c>
      <c r="H2" s="1" t="s">
        <v>689</v>
      </c>
      <c r="I2" s="1" t="s">
        <v>2996</v>
      </c>
      <c r="J2" s="1" t="s">
        <v>2997</v>
      </c>
      <c r="K2" s="1" t="s">
        <v>139</v>
      </c>
      <c r="L2" s="1">
        <v>12</v>
      </c>
      <c r="M2" s="1" t="s">
        <v>2998</v>
      </c>
      <c r="N2" s="1">
        <v>120</v>
      </c>
      <c r="O2" s="1"/>
      <c r="P2" s="1">
        <v>1</v>
      </c>
    </row>
    <row r="3" spans="1:16" x14ac:dyDescent="0.35">
      <c r="A3" s="1" t="s">
        <v>40</v>
      </c>
      <c r="B3" s="1" t="s">
        <v>1214</v>
      </c>
      <c r="C3" s="1" t="s">
        <v>2983</v>
      </c>
      <c r="D3" s="1" t="s">
        <v>22</v>
      </c>
      <c r="E3" s="1"/>
      <c r="F3" s="1"/>
      <c r="G3" s="1" t="s">
        <v>2995</v>
      </c>
      <c r="H3" s="1" t="s">
        <v>689</v>
      </c>
      <c r="I3" s="1" t="s">
        <v>2999</v>
      </c>
      <c r="J3" s="1" t="s">
        <v>3000</v>
      </c>
      <c r="K3" s="1" t="s">
        <v>139</v>
      </c>
      <c r="L3" s="1">
        <v>12</v>
      </c>
      <c r="M3" s="1" t="s">
        <v>2998</v>
      </c>
      <c r="N3" s="1">
        <v>120</v>
      </c>
      <c r="O3" s="1"/>
      <c r="P3" s="1">
        <v>1</v>
      </c>
    </row>
    <row r="4" spans="1:16" x14ac:dyDescent="0.35">
      <c r="A4" s="1" t="s">
        <v>40</v>
      </c>
      <c r="B4" s="1" t="s">
        <v>1099</v>
      </c>
      <c r="C4" s="1" t="s">
        <v>2985</v>
      </c>
      <c r="D4" s="1" t="s">
        <v>22</v>
      </c>
      <c r="E4" s="1"/>
      <c r="F4" s="1"/>
      <c r="G4" s="1" t="s">
        <v>2995</v>
      </c>
      <c r="H4" s="1" t="s">
        <v>3001</v>
      </c>
      <c r="I4" s="1" t="s">
        <v>3002</v>
      </c>
      <c r="J4" s="1" t="s">
        <v>3003</v>
      </c>
      <c r="K4" s="1" t="s">
        <v>1371</v>
      </c>
      <c r="L4" s="1">
        <v>12</v>
      </c>
      <c r="M4" s="1" t="s">
        <v>2998</v>
      </c>
      <c r="N4" s="1">
        <v>120</v>
      </c>
      <c r="O4" s="1"/>
      <c r="P4" s="1">
        <v>1</v>
      </c>
    </row>
    <row r="5" spans="1:16" x14ac:dyDescent="0.35">
      <c r="A5" s="1" t="s">
        <v>40</v>
      </c>
      <c r="B5" s="1" t="s">
        <v>1099</v>
      </c>
      <c r="C5" s="1" t="s">
        <v>2988</v>
      </c>
      <c r="D5" s="1" t="s">
        <v>22</v>
      </c>
      <c r="E5" s="1"/>
      <c r="F5" s="1"/>
      <c r="G5" s="1" t="s">
        <v>2995</v>
      </c>
      <c r="H5" s="1" t="s">
        <v>3001</v>
      </c>
      <c r="I5" s="1" t="s">
        <v>3004</v>
      </c>
      <c r="J5" s="1" t="s">
        <v>3005</v>
      </c>
      <c r="K5" s="1" t="s">
        <v>139</v>
      </c>
      <c r="L5" s="1">
        <v>12</v>
      </c>
      <c r="M5" s="1" t="s">
        <v>2998</v>
      </c>
      <c r="N5" s="1">
        <v>120</v>
      </c>
      <c r="O5" s="1"/>
      <c r="P5" s="1">
        <v>1</v>
      </c>
    </row>
    <row r="6" spans="1:16" x14ac:dyDescent="0.35">
      <c r="A6" s="1" t="s">
        <v>40</v>
      </c>
      <c r="B6" s="1" t="s">
        <v>1332</v>
      </c>
      <c r="C6" s="1" t="s">
        <v>2990</v>
      </c>
      <c r="D6" s="1" t="s">
        <v>22</v>
      </c>
      <c r="E6" s="1"/>
      <c r="F6" s="1"/>
      <c r="G6" s="1" t="s">
        <v>2995</v>
      </c>
      <c r="H6" s="1" t="s">
        <v>689</v>
      </c>
      <c r="I6" s="1" t="s">
        <v>3006</v>
      </c>
      <c r="J6" s="1" t="s">
        <v>3007</v>
      </c>
      <c r="K6" s="1" t="s">
        <v>139</v>
      </c>
      <c r="L6" s="1">
        <v>12</v>
      </c>
      <c r="M6" s="1" t="s">
        <v>2998</v>
      </c>
      <c r="N6" s="1">
        <v>120</v>
      </c>
      <c r="O6" s="1"/>
      <c r="P6" s="1">
        <v>1</v>
      </c>
    </row>
    <row r="7" spans="1:16" x14ac:dyDescent="0.35">
      <c r="A7" s="1" t="s">
        <v>40</v>
      </c>
      <c r="B7" s="1" t="s">
        <v>144</v>
      </c>
      <c r="C7" s="1" t="s">
        <v>138</v>
      </c>
      <c r="D7" s="1" t="s">
        <v>22</v>
      </c>
      <c r="E7" s="1"/>
      <c r="F7" s="1"/>
      <c r="G7" s="1" t="s">
        <v>3008</v>
      </c>
      <c r="H7" s="1" t="s">
        <v>141</v>
      </c>
      <c r="I7" s="1" t="s">
        <v>3009</v>
      </c>
      <c r="J7" s="1" t="s">
        <v>3010</v>
      </c>
      <c r="K7" s="1" t="s">
        <v>139</v>
      </c>
      <c r="L7" s="1">
        <v>12</v>
      </c>
      <c r="M7" s="1" t="s">
        <v>2998</v>
      </c>
      <c r="N7" s="1">
        <v>120</v>
      </c>
      <c r="O7" s="1"/>
      <c r="P7" s="1">
        <v>1</v>
      </c>
    </row>
    <row r="8" spans="1:16" x14ac:dyDescent="0.35">
      <c r="A8" s="1" t="s">
        <v>40</v>
      </c>
      <c r="B8" s="1" t="s">
        <v>144</v>
      </c>
      <c r="C8" s="1" t="s">
        <v>138</v>
      </c>
      <c r="D8" s="1" t="s">
        <v>22</v>
      </c>
      <c r="E8" s="1"/>
      <c r="F8" s="1"/>
      <c r="G8" s="1" t="s">
        <v>3008</v>
      </c>
      <c r="H8" s="1" t="s">
        <v>141</v>
      </c>
      <c r="I8" s="1" t="s">
        <v>3011</v>
      </c>
      <c r="J8" s="1" t="s">
        <v>3010</v>
      </c>
      <c r="K8" s="1" t="s">
        <v>139</v>
      </c>
      <c r="L8" s="1">
        <v>12</v>
      </c>
      <c r="M8" s="1" t="s">
        <v>2998</v>
      </c>
      <c r="N8" s="1">
        <v>120</v>
      </c>
      <c r="O8" s="1"/>
      <c r="P8" s="1">
        <v>0</v>
      </c>
    </row>
  </sheetData>
  <conditionalFormatting sqref="E2:E100">
    <cfRule type="containsText" dxfId="37" priority="3" operator="containsText" text="">
      <formula>NOT(ISERROR(SEARCH("",E2)))</formula>
    </cfRule>
  </conditionalFormatting>
  <conditionalFormatting sqref="I1:I1048576">
    <cfRule type="containsText" dxfId="36" priority="1" operator="containsText" text="FALSE">
      <formula>NOT(ISERROR(SEARCH("FALSE",I1)))</formula>
    </cfRule>
  </conditionalFormatting>
  <conditionalFormatting sqref="K1:K1048576">
    <cfRule type="containsText" dxfId="35" priority="2" operator="containsText" text="Enabled">
      <formula>NOT(ISERROR(SEARCH("Enabled",K1)))</formula>
    </cfRule>
  </conditionalFormatting>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6"/>
  <sheetViews>
    <sheetView workbookViewId="0"/>
  </sheetViews>
  <sheetFormatPr baseColWidth="10" defaultColWidth="8.90625" defaultRowHeight="14.5" x14ac:dyDescent="0.35"/>
  <cols>
    <col min="1" max="1" width="14.54296875" customWidth="1"/>
    <col min="2" max="2" width="27" customWidth="1"/>
    <col min="3" max="3" width="24.08984375" customWidth="1"/>
    <col min="4" max="4" width="11.08984375" customWidth="1"/>
    <col min="5" max="5" width="9.36328125" customWidth="1"/>
    <col min="6" max="6" width="17.81640625" customWidth="1"/>
    <col min="7" max="7" width="15.1796875" customWidth="1"/>
    <col min="8" max="8" width="9.08984375" customWidth="1"/>
    <col min="9" max="9" width="11.1796875" customWidth="1"/>
    <col min="10" max="10" width="19.08984375" customWidth="1"/>
    <col min="11" max="11" width="21.81640625" customWidth="1"/>
    <col min="12" max="12" width="14.1796875" customWidth="1"/>
    <col min="13" max="13" width="23.36328125" customWidth="1"/>
    <col min="14" max="14" width="16" customWidth="1"/>
    <col min="15" max="15" width="22.81640625" customWidth="1"/>
    <col min="16" max="16" width="57.1796875" customWidth="1"/>
    <col min="17" max="17" width="20" customWidth="1"/>
    <col min="18" max="18" width="13.6328125" customWidth="1"/>
  </cols>
  <sheetData>
    <row r="1" spans="1:18" x14ac:dyDescent="0.35">
      <c r="A1" s="1" t="s">
        <v>0</v>
      </c>
      <c r="B1" s="1" t="s">
        <v>1</v>
      </c>
      <c r="C1" s="1" t="s">
        <v>2</v>
      </c>
      <c r="D1" s="1" t="s">
        <v>3</v>
      </c>
      <c r="E1" s="1" t="s">
        <v>58</v>
      </c>
      <c r="F1" s="1" t="s">
        <v>4</v>
      </c>
      <c r="G1" s="1" t="s">
        <v>5</v>
      </c>
      <c r="H1" s="1" t="s">
        <v>59</v>
      </c>
      <c r="I1" s="1" t="s">
        <v>60</v>
      </c>
      <c r="J1" s="1" t="s">
        <v>61</v>
      </c>
      <c r="K1" s="1" t="s">
        <v>62</v>
      </c>
      <c r="L1" s="1" t="s">
        <v>63</v>
      </c>
      <c r="M1" s="1" t="s">
        <v>64</v>
      </c>
      <c r="N1" s="1" t="s">
        <v>65</v>
      </c>
      <c r="O1" s="1" t="s">
        <v>66</v>
      </c>
      <c r="P1" s="1" t="s">
        <v>67</v>
      </c>
      <c r="Q1" s="1" t="s">
        <v>17</v>
      </c>
      <c r="R1" s="1" t="s">
        <v>18</v>
      </c>
    </row>
    <row r="2" spans="1:18" x14ac:dyDescent="0.35">
      <c r="A2" s="1" t="s">
        <v>68</v>
      </c>
      <c r="B2" s="1" t="s">
        <v>69</v>
      </c>
      <c r="C2" s="1" t="s">
        <v>70</v>
      </c>
      <c r="D2" s="1" t="s">
        <v>22</v>
      </c>
      <c r="E2" s="1" t="s">
        <v>71</v>
      </c>
      <c r="F2" s="1"/>
      <c r="G2" s="1"/>
      <c r="H2" s="1" t="s">
        <v>72</v>
      </c>
      <c r="I2" s="1"/>
      <c r="J2" s="1">
        <v>1</v>
      </c>
      <c r="K2" s="1" t="b">
        <v>1</v>
      </c>
      <c r="L2" s="1" t="b">
        <v>0</v>
      </c>
      <c r="M2" s="1">
        <v>0</v>
      </c>
      <c r="N2" s="1" t="b">
        <v>1</v>
      </c>
      <c r="O2" s="1" t="s">
        <v>73</v>
      </c>
      <c r="P2" s="2" t="s">
        <v>74</v>
      </c>
      <c r="Q2" s="1" t="s">
        <v>75</v>
      </c>
      <c r="R2" s="1">
        <v>1</v>
      </c>
    </row>
    <row r="3" spans="1:18" x14ac:dyDescent="0.35">
      <c r="A3" s="1" t="s">
        <v>68</v>
      </c>
      <c r="B3" s="1" t="s">
        <v>76</v>
      </c>
      <c r="C3" s="1" t="s">
        <v>77</v>
      </c>
      <c r="D3" s="1" t="s">
        <v>22</v>
      </c>
      <c r="E3" s="1" t="s">
        <v>71</v>
      </c>
      <c r="F3" s="1"/>
      <c r="G3" s="1"/>
      <c r="H3" s="1" t="s">
        <v>72</v>
      </c>
      <c r="I3" s="1"/>
      <c r="J3" s="1">
        <v>1</v>
      </c>
      <c r="K3" s="1" t="b">
        <v>1</v>
      </c>
      <c r="L3" s="1" t="b">
        <v>0</v>
      </c>
      <c r="M3" s="1">
        <v>0</v>
      </c>
      <c r="N3" s="1" t="b">
        <v>1</v>
      </c>
      <c r="O3" s="1" t="s">
        <v>73</v>
      </c>
      <c r="P3" s="2" t="s">
        <v>78</v>
      </c>
      <c r="Q3" s="1" t="s">
        <v>79</v>
      </c>
      <c r="R3" s="1">
        <v>1</v>
      </c>
    </row>
    <row r="4" spans="1:18" x14ac:dyDescent="0.35">
      <c r="A4" s="1" t="s">
        <v>19</v>
      </c>
      <c r="B4" s="1" t="s">
        <v>80</v>
      </c>
      <c r="C4" s="1" t="s">
        <v>81</v>
      </c>
      <c r="D4" s="1" t="s">
        <v>22</v>
      </c>
      <c r="E4" s="1" t="s">
        <v>71</v>
      </c>
      <c r="F4" s="1"/>
      <c r="G4" s="1"/>
      <c r="H4" s="1" t="s">
        <v>72</v>
      </c>
      <c r="I4" s="1"/>
      <c r="J4" s="1">
        <v>1</v>
      </c>
      <c r="K4" s="1" t="b">
        <v>1</v>
      </c>
      <c r="L4" s="1" t="b">
        <v>0</v>
      </c>
      <c r="M4" s="1">
        <v>0</v>
      </c>
      <c r="N4" s="1" t="b">
        <v>1</v>
      </c>
      <c r="O4" s="1" t="s">
        <v>73</v>
      </c>
      <c r="P4" s="2" t="s">
        <v>82</v>
      </c>
      <c r="Q4" s="1" t="s">
        <v>83</v>
      </c>
      <c r="R4" s="1">
        <v>1</v>
      </c>
    </row>
    <row r="5" spans="1:18" x14ac:dyDescent="0.35">
      <c r="A5" s="1" t="s">
        <v>40</v>
      </c>
      <c r="B5" s="1" t="s">
        <v>84</v>
      </c>
      <c r="C5" s="1" t="s">
        <v>85</v>
      </c>
      <c r="D5" s="1" t="s">
        <v>86</v>
      </c>
      <c r="E5" s="1" t="s">
        <v>71</v>
      </c>
      <c r="F5" s="1"/>
      <c r="G5" s="1"/>
      <c r="H5" s="1" t="s">
        <v>72</v>
      </c>
      <c r="I5" s="1"/>
      <c r="J5" s="1">
        <v>1</v>
      </c>
      <c r="K5" s="1" t="b">
        <v>1</v>
      </c>
      <c r="L5" s="1" t="b">
        <v>0</v>
      </c>
      <c r="M5" s="1">
        <v>0</v>
      </c>
      <c r="N5" s="1" t="b">
        <v>1</v>
      </c>
      <c r="O5" s="1" t="s">
        <v>73</v>
      </c>
      <c r="P5" s="2" t="s">
        <v>87</v>
      </c>
      <c r="Q5" s="1" t="s">
        <v>88</v>
      </c>
      <c r="R5" s="1">
        <v>1</v>
      </c>
    </row>
    <row r="6" spans="1:18" x14ac:dyDescent="0.35">
      <c r="A6" s="1" t="s">
        <v>40</v>
      </c>
      <c r="B6" s="1" t="s">
        <v>89</v>
      </c>
      <c r="C6" s="1" t="s">
        <v>90</v>
      </c>
      <c r="D6" s="1" t="s">
        <v>22</v>
      </c>
      <c r="E6" s="1" t="s">
        <v>71</v>
      </c>
      <c r="F6" s="1"/>
      <c r="G6" s="1"/>
      <c r="H6" s="1" t="s">
        <v>72</v>
      </c>
      <c r="I6" s="1"/>
      <c r="J6" s="1">
        <v>1</v>
      </c>
      <c r="K6" s="1" t="b">
        <v>1</v>
      </c>
      <c r="L6" s="1" t="b">
        <v>0</v>
      </c>
      <c r="M6" s="1">
        <v>0</v>
      </c>
      <c r="N6" s="1" t="b">
        <v>1</v>
      </c>
      <c r="O6" s="1" t="s">
        <v>73</v>
      </c>
      <c r="P6" s="2" t="s">
        <v>91</v>
      </c>
      <c r="Q6" s="1" t="s">
        <v>92</v>
      </c>
      <c r="R6" s="1">
        <v>1</v>
      </c>
    </row>
  </sheetData>
  <conditionalFormatting sqref="F2:F100">
    <cfRule type="containsText" dxfId="34" priority="1" operator="containsText" text="">
      <formula>NOT(ISERROR(SEARCH("",F2)))</formula>
    </cfRule>
  </conditionalFormatting>
  <conditionalFormatting sqref="L1:L1048576">
    <cfRule type="containsText" dxfId="33" priority="2" operator="containsText" text="false">
      <formula>NOT(ISERROR(SEARCH("false",L1)))</formula>
    </cfRule>
  </conditionalFormatting>
  <conditionalFormatting sqref="O1:O1048576">
    <cfRule type="containsText" dxfId="32" priority="3" operator="containsText" text="1.0">
      <formula>NOT(ISERROR(SEARCH("1.0",O1)))</formula>
    </cfRule>
  </conditionalFormatting>
  <hyperlinks>
    <hyperlink ref="L1" r:id="rId1" xr:uid="{00000000-0004-0000-2600-000000000000}"/>
    <hyperlink ref="P2" r:id="rId2" xr:uid="{00000000-0004-0000-2600-000001000000}"/>
    <hyperlink ref="P3" r:id="rId3" xr:uid="{00000000-0004-0000-2600-000002000000}"/>
    <hyperlink ref="P4" r:id="rId4" xr:uid="{00000000-0004-0000-2600-000003000000}"/>
    <hyperlink ref="P5" r:id="rId5" xr:uid="{00000000-0004-0000-2600-000004000000}"/>
    <hyperlink ref="P6" r:id="rId6" xr:uid="{00000000-0004-0000-2600-000005000000}"/>
  </hyperlinks>
  <pageMargins left="0.7" right="0.7" top="0.75" bottom="0.75" header="0.3" footer="0.3"/>
  <legacyDrawing r:id="rId7"/>
  <tableParts count="1">
    <tablePart r:id="rId8"/>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5"/>
  <sheetViews>
    <sheetView workbookViewId="0"/>
  </sheetViews>
  <sheetFormatPr baseColWidth="10" defaultColWidth="8.90625" defaultRowHeight="14.5" x14ac:dyDescent="0.35"/>
  <cols>
    <col min="1" max="1" width="17.54296875" customWidth="1"/>
    <col min="2" max="2" width="26" customWidth="1"/>
    <col min="3" max="3" width="25.1796875" customWidth="1"/>
    <col min="4" max="4" width="11.08984375" customWidth="1"/>
    <col min="5" max="5" width="17.81640625" customWidth="1"/>
    <col min="6" max="6" width="15.1796875" customWidth="1"/>
    <col min="7" max="7" width="14.90625" customWidth="1"/>
    <col min="8" max="8" width="16.36328125" customWidth="1"/>
    <col min="9" max="9" width="15.453125" customWidth="1"/>
    <col min="10" max="10" width="18.1796875" customWidth="1"/>
    <col min="11" max="11" width="21.54296875" customWidth="1"/>
    <col min="12" max="12" width="20.36328125" customWidth="1"/>
    <col min="13" max="13" width="20" customWidth="1"/>
    <col min="14" max="14" width="20.08984375" customWidth="1"/>
    <col min="15" max="15" width="16.08984375" customWidth="1"/>
    <col min="16" max="16" width="12.6328125" customWidth="1"/>
    <col min="17" max="17" width="13.81640625" customWidth="1"/>
    <col min="18" max="18" width="15.1796875" customWidth="1"/>
    <col min="19" max="19" width="10.81640625" customWidth="1"/>
    <col min="20" max="20" width="16.81640625" customWidth="1"/>
    <col min="21" max="21" width="11" customWidth="1"/>
    <col min="22" max="22" width="13.6328125" customWidth="1"/>
    <col min="23" max="23" width="14.54296875" customWidth="1"/>
    <col min="24" max="24" width="13.6328125" customWidth="1"/>
  </cols>
  <sheetData>
    <row r="1" spans="1:24" x14ac:dyDescent="0.35">
      <c r="A1" s="1" t="s">
        <v>0</v>
      </c>
      <c r="B1" s="1" t="s">
        <v>1</v>
      </c>
      <c r="C1" s="1" t="s">
        <v>606</v>
      </c>
      <c r="D1" s="1" t="s">
        <v>3</v>
      </c>
      <c r="E1" s="1" t="s">
        <v>4</v>
      </c>
      <c r="F1" s="1" t="s">
        <v>5</v>
      </c>
      <c r="G1" s="1" t="s">
        <v>607</v>
      </c>
      <c r="H1" s="1" t="s">
        <v>608</v>
      </c>
      <c r="I1" s="1" t="s">
        <v>609</v>
      </c>
      <c r="J1" s="1" t="s">
        <v>610</v>
      </c>
      <c r="K1" s="1" t="s">
        <v>611</v>
      </c>
      <c r="L1" s="1" t="s">
        <v>612</v>
      </c>
      <c r="M1" s="1" t="s">
        <v>613</v>
      </c>
      <c r="N1" s="1" t="s">
        <v>614</v>
      </c>
      <c r="O1" s="1" t="s">
        <v>615</v>
      </c>
      <c r="P1" s="1" t="s">
        <v>616</v>
      </c>
      <c r="Q1" s="1" t="s">
        <v>617</v>
      </c>
      <c r="R1" s="1" t="s">
        <v>618</v>
      </c>
      <c r="S1" s="1" t="s">
        <v>619</v>
      </c>
      <c r="T1" s="1" t="s">
        <v>620</v>
      </c>
      <c r="U1" s="1" t="s">
        <v>621</v>
      </c>
      <c r="V1" s="1" t="s">
        <v>622</v>
      </c>
      <c r="W1" s="1" t="s">
        <v>623</v>
      </c>
      <c r="X1" s="1" t="s">
        <v>18</v>
      </c>
    </row>
    <row r="2" spans="1:24" x14ac:dyDescent="0.35">
      <c r="A2" s="1" t="s">
        <v>153</v>
      </c>
      <c r="B2" s="1" t="s">
        <v>624</v>
      </c>
      <c r="C2" s="1" t="s">
        <v>625</v>
      </c>
      <c r="D2" s="1" t="s">
        <v>22</v>
      </c>
      <c r="E2" s="1"/>
      <c r="F2" s="1"/>
      <c r="G2" s="1" t="s">
        <v>626</v>
      </c>
      <c r="H2" s="1" t="s">
        <v>627</v>
      </c>
      <c r="I2" s="1" t="s">
        <v>628</v>
      </c>
      <c r="J2" s="1">
        <v>10</v>
      </c>
      <c r="K2" s="1" t="s">
        <v>629</v>
      </c>
      <c r="L2" s="1">
        <v>1013514600</v>
      </c>
      <c r="M2" s="1"/>
      <c r="N2" s="1" t="b">
        <v>1</v>
      </c>
      <c r="O2" s="1" t="s">
        <v>630</v>
      </c>
      <c r="P2" s="1" t="s">
        <v>631</v>
      </c>
      <c r="Q2" s="1" t="s">
        <v>632</v>
      </c>
      <c r="R2" s="1" t="s">
        <v>470</v>
      </c>
      <c r="S2" s="1" t="s">
        <v>633</v>
      </c>
      <c r="T2" s="1" t="s">
        <v>634</v>
      </c>
      <c r="U2" s="1">
        <v>0</v>
      </c>
      <c r="V2" s="1" t="s">
        <v>635</v>
      </c>
      <c r="W2" s="1">
        <v>100190457058</v>
      </c>
      <c r="X2" s="1">
        <v>1</v>
      </c>
    </row>
    <row r="3" spans="1:24" x14ac:dyDescent="0.35">
      <c r="A3" s="1" t="s">
        <v>153</v>
      </c>
      <c r="B3" s="1" t="s">
        <v>624</v>
      </c>
      <c r="C3" s="1" t="s">
        <v>625</v>
      </c>
      <c r="D3" s="1" t="s">
        <v>22</v>
      </c>
      <c r="E3" s="1"/>
      <c r="F3" s="1"/>
      <c r="G3" s="1" t="s">
        <v>626</v>
      </c>
      <c r="H3" s="1" t="s">
        <v>627</v>
      </c>
      <c r="I3" s="1" t="s">
        <v>628</v>
      </c>
      <c r="J3" s="1">
        <v>10</v>
      </c>
      <c r="K3" s="1" t="s">
        <v>629</v>
      </c>
      <c r="L3" s="1">
        <v>1013514600</v>
      </c>
      <c r="M3" s="1"/>
      <c r="N3" s="1" t="b">
        <v>1</v>
      </c>
      <c r="O3" s="1" t="s">
        <v>630</v>
      </c>
      <c r="P3" s="1" t="s">
        <v>636</v>
      </c>
      <c r="Q3" s="1" t="s">
        <v>632</v>
      </c>
      <c r="R3" s="1" t="s">
        <v>470</v>
      </c>
      <c r="S3" s="1" t="s">
        <v>633</v>
      </c>
      <c r="T3" s="1" t="s">
        <v>634</v>
      </c>
      <c r="U3" s="1">
        <v>0</v>
      </c>
      <c r="V3" s="1" t="s">
        <v>635</v>
      </c>
      <c r="W3" s="1">
        <v>100190456937</v>
      </c>
      <c r="X3" s="1">
        <v>0</v>
      </c>
    </row>
    <row r="4" spans="1:24" x14ac:dyDescent="0.35">
      <c r="A4" s="1" t="s">
        <v>153</v>
      </c>
      <c r="B4" s="1" t="s">
        <v>624</v>
      </c>
      <c r="C4" s="1" t="s">
        <v>625</v>
      </c>
      <c r="D4" s="1" t="s">
        <v>22</v>
      </c>
      <c r="E4" s="1"/>
      <c r="F4" s="1"/>
      <c r="G4" s="1" t="s">
        <v>626</v>
      </c>
      <c r="H4" s="1" t="s">
        <v>627</v>
      </c>
      <c r="I4" s="1" t="s">
        <v>628</v>
      </c>
      <c r="J4" s="1">
        <v>10</v>
      </c>
      <c r="K4" s="1" t="s">
        <v>629</v>
      </c>
      <c r="L4" s="1">
        <v>1012684400</v>
      </c>
      <c r="M4" s="1"/>
      <c r="N4" s="1" t="b">
        <v>1</v>
      </c>
      <c r="O4" s="1" t="s">
        <v>630</v>
      </c>
      <c r="P4" s="1" t="s">
        <v>637</v>
      </c>
      <c r="Q4" s="1" t="s">
        <v>632</v>
      </c>
      <c r="R4" s="1" t="s">
        <v>470</v>
      </c>
      <c r="S4" s="1" t="s">
        <v>633</v>
      </c>
      <c r="T4" s="1" t="s">
        <v>638</v>
      </c>
      <c r="U4" s="1">
        <v>0</v>
      </c>
      <c r="V4" s="1" t="s">
        <v>639</v>
      </c>
      <c r="W4" s="1">
        <v>100190456575</v>
      </c>
      <c r="X4" s="1">
        <v>0</v>
      </c>
    </row>
    <row r="5" spans="1:24" x14ac:dyDescent="0.35">
      <c r="A5" s="1" t="s">
        <v>153</v>
      </c>
      <c r="B5" s="1" t="s">
        <v>624</v>
      </c>
      <c r="C5" s="1" t="s">
        <v>625</v>
      </c>
      <c r="D5" s="1" t="s">
        <v>22</v>
      </c>
      <c r="E5" s="1"/>
      <c r="F5" s="1"/>
      <c r="G5" s="1" t="s">
        <v>626</v>
      </c>
      <c r="H5" s="1" t="s">
        <v>627</v>
      </c>
      <c r="I5" s="1" t="s">
        <v>628</v>
      </c>
      <c r="J5" s="1">
        <v>10</v>
      </c>
      <c r="K5" s="1" t="s">
        <v>629</v>
      </c>
      <c r="L5" s="1">
        <v>1013805400</v>
      </c>
      <c r="M5" s="1"/>
      <c r="N5" s="1" t="b">
        <v>1</v>
      </c>
      <c r="O5" s="1" t="s">
        <v>630</v>
      </c>
      <c r="P5" s="1" t="s">
        <v>640</v>
      </c>
      <c r="Q5" s="1" t="s">
        <v>632</v>
      </c>
      <c r="R5" s="1" t="s">
        <v>470</v>
      </c>
      <c r="S5" s="1" t="s">
        <v>633</v>
      </c>
      <c r="T5" s="1" t="s">
        <v>638</v>
      </c>
      <c r="U5" s="1">
        <v>1</v>
      </c>
      <c r="V5" s="1" t="s">
        <v>635</v>
      </c>
      <c r="W5" s="1">
        <v>100190457184</v>
      </c>
      <c r="X5" s="1">
        <v>0</v>
      </c>
    </row>
  </sheetData>
  <conditionalFormatting sqref="G1:G1048576">
    <cfRule type="containsText" dxfId="31" priority="1" operator="containsText" text="Not Configured">
      <formula>NOT(ISERROR(SEARCH("Not Configured",G1)))</formula>
    </cfRule>
  </conditionalFormatting>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5"/>
  <sheetViews>
    <sheetView workbookViewId="0"/>
  </sheetViews>
  <sheetFormatPr baseColWidth="10" defaultColWidth="8.90625" defaultRowHeight="14.5" x14ac:dyDescent="0.35"/>
  <cols>
    <col min="1" max="1" width="14.54296875" customWidth="1"/>
    <col min="2" max="2" width="25.08984375" customWidth="1"/>
    <col min="3" max="3" width="24" customWidth="1"/>
    <col min="4" max="4" width="11.08984375" customWidth="1"/>
    <col min="5" max="5" width="17.81640625" customWidth="1"/>
    <col min="6" max="6" width="15.1796875" customWidth="1"/>
    <col min="7" max="7" width="13.453125" customWidth="1"/>
    <col min="8" max="8" width="46.90625" customWidth="1"/>
    <col min="9" max="9" width="23.453125" customWidth="1"/>
    <col min="10" max="10" width="22.08984375" customWidth="1"/>
    <col min="11" max="11" width="25.81640625" customWidth="1"/>
    <col min="12" max="12" width="20.54296875" customWidth="1"/>
    <col min="13" max="13" width="17.54296875" customWidth="1"/>
    <col min="14" max="14" width="27.36328125" customWidth="1"/>
    <col min="15" max="15" width="33.36328125" customWidth="1"/>
    <col min="16" max="16" width="32.453125" customWidth="1"/>
    <col min="17" max="17" width="42.453125" customWidth="1"/>
    <col min="18" max="18" width="16.90625" customWidth="1"/>
    <col min="19" max="19" width="13.6328125"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 t="s">
        <v>19</v>
      </c>
      <c r="B2" s="1" t="s">
        <v>20</v>
      </c>
      <c r="C2" s="1" t="s">
        <v>21</v>
      </c>
      <c r="D2" s="1" t="s">
        <v>22</v>
      </c>
      <c r="E2" s="1"/>
      <c r="F2" s="1"/>
      <c r="G2" s="1" t="s">
        <v>23</v>
      </c>
      <c r="H2" s="1" t="s">
        <v>24</v>
      </c>
      <c r="I2" s="1" t="s">
        <v>25</v>
      </c>
      <c r="J2" s="1" t="s">
        <v>26</v>
      </c>
      <c r="K2" s="1" t="b">
        <v>0</v>
      </c>
      <c r="L2" s="1" t="b">
        <v>0</v>
      </c>
      <c r="M2" s="1" t="b">
        <v>1</v>
      </c>
      <c r="N2" s="1" t="s">
        <v>27</v>
      </c>
      <c r="O2" s="1" t="s">
        <v>28</v>
      </c>
      <c r="P2" s="1" t="s">
        <v>29</v>
      </c>
      <c r="Q2" s="1" t="s">
        <v>30</v>
      </c>
      <c r="R2" s="1" t="s">
        <v>31</v>
      </c>
      <c r="S2" s="1">
        <v>1</v>
      </c>
    </row>
    <row r="3" spans="1:19" x14ac:dyDescent="0.35">
      <c r="A3" s="1" t="s">
        <v>19</v>
      </c>
      <c r="B3" s="1" t="s">
        <v>32</v>
      </c>
      <c r="C3" s="1" t="s">
        <v>33</v>
      </c>
      <c r="D3" s="1" t="s">
        <v>22</v>
      </c>
      <c r="E3" s="1"/>
      <c r="F3" s="1"/>
      <c r="G3" s="1" t="s">
        <v>23</v>
      </c>
      <c r="H3" s="1" t="s">
        <v>34</v>
      </c>
      <c r="I3" s="1" t="s">
        <v>35</v>
      </c>
      <c r="J3" s="1" t="s">
        <v>26</v>
      </c>
      <c r="K3" s="1" t="b">
        <v>0</v>
      </c>
      <c r="L3" s="1" t="b">
        <v>0</v>
      </c>
      <c r="M3" s="1" t="b">
        <v>0</v>
      </c>
      <c r="N3" s="1" t="s">
        <v>27</v>
      </c>
      <c r="O3" s="1" t="s">
        <v>36</v>
      </c>
      <c r="P3" s="1" t="s">
        <v>37</v>
      </c>
      <c r="Q3" s="1" t="s">
        <v>38</v>
      </c>
      <c r="R3" s="1" t="s">
        <v>39</v>
      </c>
      <c r="S3" s="1">
        <v>1</v>
      </c>
    </row>
    <row r="4" spans="1:19" x14ac:dyDescent="0.35">
      <c r="A4" s="1" t="s">
        <v>40</v>
      </c>
      <c r="B4" s="1" t="s">
        <v>41</v>
      </c>
      <c r="C4" s="1" t="s">
        <v>42</v>
      </c>
      <c r="D4" s="1" t="s">
        <v>22</v>
      </c>
      <c r="E4" s="1"/>
      <c r="F4" s="1"/>
      <c r="G4" s="1" t="s">
        <v>23</v>
      </c>
      <c r="H4" s="1" t="s">
        <v>43</v>
      </c>
      <c r="I4" s="1" t="s">
        <v>44</v>
      </c>
      <c r="J4" s="1" t="s">
        <v>26</v>
      </c>
      <c r="K4" s="1" t="b">
        <v>0</v>
      </c>
      <c r="L4" s="1" t="b">
        <v>0</v>
      </c>
      <c r="M4" s="1" t="b">
        <v>1</v>
      </c>
      <c r="N4" s="1" t="s">
        <v>45</v>
      </c>
      <c r="O4" s="1" t="s">
        <v>46</v>
      </c>
      <c r="P4" s="1" t="s">
        <v>47</v>
      </c>
      <c r="Q4" s="1" t="s">
        <v>48</v>
      </c>
      <c r="R4" s="1" t="s">
        <v>49</v>
      </c>
      <c r="S4" s="1">
        <v>1</v>
      </c>
    </row>
    <row r="5" spans="1:19" x14ac:dyDescent="0.35">
      <c r="A5" s="1" t="s">
        <v>40</v>
      </c>
      <c r="B5" s="1" t="s">
        <v>50</v>
      </c>
      <c r="C5" s="1" t="s">
        <v>51</v>
      </c>
      <c r="D5" s="1" t="s">
        <v>22</v>
      </c>
      <c r="E5" s="1"/>
      <c r="F5" s="1"/>
      <c r="G5" s="1" t="s">
        <v>23</v>
      </c>
      <c r="H5" s="1" t="s">
        <v>52</v>
      </c>
      <c r="I5" s="1" t="s">
        <v>53</v>
      </c>
      <c r="J5" s="1" t="s">
        <v>26</v>
      </c>
      <c r="K5" s="1" t="b">
        <v>0</v>
      </c>
      <c r="L5" s="1" t="b">
        <v>0</v>
      </c>
      <c r="M5" s="1" t="b">
        <v>0</v>
      </c>
      <c r="N5" s="1" t="s">
        <v>45</v>
      </c>
      <c r="O5" s="1" t="s">
        <v>54</v>
      </c>
      <c r="P5" s="1" t="s">
        <v>55</v>
      </c>
      <c r="Q5" s="1" t="s">
        <v>56</v>
      </c>
      <c r="R5" s="1" t="s">
        <v>57</v>
      </c>
      <c r="S5" s="1">
        <v>1</v>
      </c>
    </row>
  </sheetData>
  <conditionalFormatting sqref="E2:E100">
    <cfRule type="containsText" dxfId="30" priority="1" operator="containsText" text="">
      <formula>NOT(ISERROR(SEARCH("",E2)))</formula>
    </cfRule>
  </conditionalFormatting>
  <conditionalFormatting sqref="K1:L1048576">
    <cfRule type="containsText" dxfId="29" priority="2" operator="containsText" text="FALSE">
      <formula>NOT(ISERROR(SEARCH("FALSE",K1)))</formula>
    </cfRule>
  </conditionalFormatting>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4"/>
  <sheetViews>
    <sheetView workbookViewId="0"/>
  </sheetViews>
  <sheetFormatPr baseColWidth="10" defaultColWidth="8.90625" defaultRowHeight="14.5" x14ac:dyDescent="0.35"/>
  <cols>
    <col min="1" max="1" width="14.54296875" customWidth="1"/>
    <col min="2" max="2" width="22.1796875" customWidth="1"/>
    <col min="3" max="3" width="15.453125" customWidth="1"/>
    <col min="4" max="4" width="11.08984375" customWidth="1"/>
    <col min="5" max="5" width="17.81640625" customWidth="1"/>
    <col min="6" max="6" width="15.1796875" customWidth="1"/>
    <col min="7" max="7" width="19.6328125" customWidth="1"/>
    <col min="8" max="8" width="15.6328125" customWidth="1"/>
    <col min="9" max="9" width="28.54296875" customWidth="1"/>
    <col min="10" max="10" width="20.6328125" customWidth="1"/>
    <col min="11" max="11" width="24" customWidth="1"/>
    <col min="12" max="12" width="16" customWidth="1"/>
    <col min="13" max="13" width="27.36328125" customWidth="1"/>
    <col min="14" max="14" width="11.08984375" customWidth="1"/>
    <col min="15" max="15" width="19.54296875" customWidth="1"/>
    <col min="16" max="16" width="15.453125" customWidth="1"/>
    <col min="17" max="17" width="15.1796875" customWidth="1"/>
    <col min="18" max="18" width="21" customWidth="1"/>
    <col min="19" max="19" width="18.1796875" customWidth="1"/>
    <col min="20" max="21" width="19.1796875" customWidth="1"/>
    <col min="22" max="22" width="9.08984375" customWidth="1"/>
    <col min="23" max="23" width="50.453125" customWidth="1"/>
    <col min="24" max="24" width="13.6328125" customWidth="1"/>
  </cols>
  <sheetData>
    <row r="1" spans="1:24" x14ac:dyDescent="0.35">
      <c r="A1" s="1" t="s">
        <v>0</v>
      </c>
      <c r="B1" s="1" t="s">
        <v>1</v>
      </c>
      <c r="C1" s="1" t="s">
        <v>2</v>
      </c>
      <c r="D1" s="1" t="s">
        <v>3</v>
      </c>
      <c r="E1" s="1" t="s">
        <v>4</v>
      </c>
      <c r="F1" s="1" t="s">
        <v>5</v>
      </c>
      <c r="G1" s="1" t="s">
        <v>2836</v>
      </c>
      <c r="H1" s="1" t="s">
        <v>2837</v>
      </c>
      <c r="I1" s="1" t="s">
        <v>2838</v>
      </c>
      <c r="J1" s="1" t="s">
        <v>2839</v>
      </c>
      <c r="K1" s="1" t="s">
        <v>2840</v>
      </c>
      <c r="L1" s="1" t="s">
        <v>2841</v>
      </c>
      <c r="M1" s="1" t="s">
        <v>2842</v>
      </c>
      <c r="N1" s="1" t="s">
        <v>2843</v>
      </c>
      <c r="O1" s="1" t="s">
        <v>2844</v>
      </c>
      <c r="P1" s="1" t="s">
        <v>652</v>
      </c>
      <c r="Q1" s="1" t="s">
        <v>2845</v>
      </c>
      <c r="R1" s="1" t="s">
        <v>2846</v>
      </c>
      <c r="S1" s="1" t="s">
        <v>2847</v>
      </c>
      <c r="T1" s="1" t="s">
        <v>2848</v>
      </c>
      <c r="U1" s="1" t="s">
        <v>2849</v>
      </c>
      <c r="V1" s="1" t="s">
        <v>2850</v>
      </c>
      <c r="W1" s="1" t="s">
        <v>2851</v>
      </c>
      <c r="X1" s="1" t="s">
        <v>18</v>
      </c>
    </row>
    <row r="2" spans="1:24" x14ac:dyDescent="0.35">
      <c r="A2" s="1" t="s">
        <v>68</v>
      </c>
      <c r="B2" s="1" t="s">
        <v>69</v>
      </c>
      <c r="C2" s="1" t="s">
        <v>2852</v>
      </c>
      <c r="D2" s="1" t="s">
        <v>22</v>
      </c>
      <c r="E2" s="1"/>
      <c r="F2" s="1"/>
      <c r="G2" s="1" t="s">
        <v>2853</v>
      </c>
      <c r="H2" s="1" t="s">
        <v>2854</v>
      </c>
      <c r="I2" s="1"/>
      <c r="J2" s="1" t="s">
        <v>71</v>
      </c>
      <c r="K2" s="1" t="s">
        <v>1371</v>
      </c>
      <c r="L2" s="1" t="b">
        <v>1</v>
      </c>
      <c r="M2" s="1" t="s">
        <v>955</v>
      </c>
      <c r="N2" s="1"/>
      <c r="O2" s="1" t="s">
        <v>2855</v>
      </c>
      <c r="P2" s="1" t="s">
        <v>2856</v>
      </c>
      <c r="Q2" s="1" t="s">
        <v>139</v>
      </c>
      <c r="R2" s="1" t="s">
        <v>2857</v>
      </c>
      <c r="S2" s="1" t="s">
        <v>2852</v>
      </c>
      <c r="T2" s="1" t="s">
        <v>2858</v>
      </c>
      <c r="U2" s="1" t="s">
        <v>2858</v>
      </c>
      <c r="V2" s="1" t="s">
        <v>119</v>
      </c>
      <c r="W2" s="2" t="s">
        <v>2859</v>
      </c>
      <c r="X2" s="1">
        <v>1</v>
      </c>
    </row>
    <row r="3" spans="1:24" x14ac:dyDescent="0.35">
      <c r="A3" s="1" t="s">
        <v>19</v>
      </c>
      <c r="B3" s="1" t="s">
        <v>80</v>
      </c>
      <c r="C3" s="1" t="s">
        <v>2860</v>
      </c>
      <c r="D3" s="1" t="s">
        <v>22</v>
      </c>
      <c r="E3" s="1"/>
      <c r="F3" s="1"/>
      <c r="G3" s="1" t="s">
        <v>2853</v>
      </c>
      <c r="H3" s="1" t="s">
        <v>2854</v>
      </c>
      <c r="I3" s="1"/>
      <c r="J3" s="1" t="s">
        <v>71</v>
      </c>
      <c r="K3" s="1" t="s">
        <v>1371</v>
      </c>
      <c r="L3" s="1" t="b">
        <v>1</v>
      </c>
      <c r="M3" s="1" t="s">
        <v>27</v>
      </c>
      <c r="N3" s="1"/>
      <c r="O3" s="1" t="s">
        <v>2861</v>
      </c>
      <c r="P3" s="1" t="s">
        <v>2856</v>
      </c>
      <c r="Q3" s="1" t="s">
        <v>139</v>
      </c>
      <c r="R3" s="1" t="s">
        <v>2857</v>
      </c>
      <c r="S3" s="1" t="s">
        <v>2860</v>
      </c>
      <c r="T3" s="1" t="s">
        <v>2858</v>
      </c>
      <c r="U3" s="1" t="s">
        <v>2858</v>
      </c>
      <c r="V3" s="1" t="s">
        <v>119</v>
      </c>
      <c r="W3" s="2" t="s">
        <v>2862</v>
      </c>
      <c r="X3" s="1">
        <v>1</v>
      </c>
    </row>
    <row r="4" spans="1:24" x14ac:dyDescent="0.35">
      <c r="A4" s="1" t="s">
        <v>40</v>
      </c>
      <c r="B4" s="1" t="s">
        <v>89</v>
      </c>
      <c r="C4" s="1" t="s">
        <v>2863</v>
      </c>
      <c r="D4" s="1" t="s">
        <v>22</v>
      </c>
      <c r="E4" s="1"/>
      <c r="F4" s="1"/>
      <c r="G4" s="1" t="s">
        <v>2853</v>
      </c>
      <c r="H4" s="1" t="s">
        <v>2864</v>
      </c>
      <c r="I4" s="1" t="s">
        <v>2865</v>
      </c>
      <c r="J4" s="1" t="s">
        <v>71</v>
      </c>
      <c r="K4" s="1" t="s">
        <v>139</v>
      </c>
      <c r="L4" s="1" t="b">
        <v>1</v>
      </c>
      <c r="M4" s="1" t="s">
        <v>1236</v>
      </c>
      <c r="N4" s="1"/>
      <c r="O4" s="1" t="s">
        <v>2861</v>
      </c>
      <c r="P4" s="1" t="s">
        <v>2856</v>
      </c>
      <c r="Q4" s="1" t="s">
        <v>139</v>
      </c>
      <c r="R4" s="1" t="s">
        <v>2857</v>
      </c>
      <c r="S4" s="1" t="s">
        <v>2863</v>
      </c>
      <c r="T4" s="1" t="s">
        <v>2866</v>
      </c>
      <c r="U4" s="1" t="s">
        <v>2866</v>
      </c>
      <c r="V4" s="1" t="s">
        <v>119</v>
      </c>
      <c r="W4" s="2" t="s">
        <v>2867</v>
      </c>
      <c r="X4" s="1">
        <v>1</v>
      </c>
    </row>
  </sheetData>
  <conditionalFormatting sqref="E2:E100">
    <cfRule type="containsText" dxfId="28" priority="5" operator="containsText" text="">
      <formula>NOT(ISERROR(SEARCH("",E2)))</formula>
    </cfRule>
  </conditionalFormatting>
  <conditionalFormatting sqref="I1:I1048576">
    <cfRule type="containsText" dxfId="27" priority="1" operator="containsText" text="Local">
      <formula>NOT(ISERROR(SEARCH("Local",I1)))</formula>
    </cfRule>
  </conditionalFormatting>
  <conditionalFormatting sqref="K1:K1048576">
    <cfRule type="containsText" dxfId="26" priority="2" operator="containsText" text="Disabled">
      <formula>NOT(ISERROR(SEARCH("Disabled",K1)))</formula>
    </cfRule>
  </conditionalFormatting>
  <conditionalFormatting sqref="L1:L1048576">
    <cfRule type="containsText" dxfId="25" priority="3" operator="containsText" text="FALSE">
      <formula>NOT(ISERROR(SEARCH("FALSE",L1)))</formula>
    </cfRule>
  </conditionalFormatting>
  <conditionalFormatting sqref="O1:O1048576">
    <cfRule type="containsText" dxfId="24" priority="4" operator="containsText" text="Enabled">
      <formula>NOT(ISERROR(SEARCH("Enabled",O1)))</formula>
    </cfRule>
  </conditionalFormatting>
  <hyperlinks>
    <hyperlink ref="W2" r:id="rId1" xr:uid="{00000000-0004-0000-2900-000000000000}"/>
    <hyperlink ref="W3" r:id="rId2" xr:uid="{00000000-0004-0000-2900-000001000000}"/>
    <hyperlink ref="W4" r:id="rId3" xr:uid="{00000000-0004-0000-2900-000002000000}"/>
  </hyperlinks>
  <pageMargins left="0.7" right="0.7" top="0.75" bottom="0.75" header="0.3" footer="0.3"/>
  <tableParts count="1">
    <tablePart r:id="rId4"/>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4"/>
  <sheetViews>
    <sheetView topLeftCell="G1" workbookViewId="0"/>
  </sheetViews>
  <sheetFormatPr baseColWidth="10" defaultColWidth="8.90625" defaultRowHeight="14.5" x14ac:dyDescent="0.35"/>
  <cols>
    <col min="1" max="1" width="14.54296875" customWidth="1"/>
    <col min="2" max="2" width="30" customWidth="1"/>
    <col min="3" max="3" width="36.08984375" customWidth="1"/>
    <col min="4" max="4" width="11.08984375" customWidth="1"/>
    <col min="5" max="5" width="17.81640625" customWidth="1"/>
    <col min="6" max="6" width="15.1796875" customWidth="1"/>
    <col min="7" max="7" width="18.6328125" customWidth="1"/>
    <col min="8" max="8" width="36.08984375" customWidth="1"/>
    <col min="9" max="9" width="17.36328125" customWidth="1"/>
    <col min="10" max="10" width="61.08984375" customWidth="1"/>
    <col min="11" max="11" width="15.81640625" customWidth="1"/>
    <col min="12" max="13" width="12.6328125" customWidth="1"/>
    <col min="14" max="14" width="15" customWidth="1"/>
    <col min="15" max="15" width="23.08984375" customWidth="1"/>
    <col min="16" max="16" width="14.54296875" customWidth="1"/>
    <col min="17" max="17" width="11.08984375" customWidth="1"/>
    <col min="18" max="18" width="10.6328125" customWidth="1"/>
    <col min="19" max="19" width="13.6328125" customWidth="1"/>
  </cols>
  <sheetData>
    <row r="1" spans="1:19" x14ac:dyDescent="0.35">
      <c r="A1" s="1" t="s">
        <v>0</v>
      </c>
      <c r="B1" s="1" t="s">
        <v>1</v>
      </c>
      <c r="C1" s="1" t="s">
        <v>2786</v>
      </c>
      <c r="D1" s="1" t="s">
        <v>3</v>
      </c>
      <c r="E1" s="1" t="s">
        <v>4</v>
      </c>
      <c r="F1" s="1" t="s">
        <v>5</v>
      </c>
      <c r="G1" s="1" t="s">
        <v>2787</v>
      </c>
      <c r="H1" s="1" t="s">
        <v>2788</v>
      </c>
      <c r="I1" s="1" t="s">
        <v>2789</v>
      </c>
      <c r="J1" s="1" t="s">
        <v>2790</v>
      </c>
      <c r="K1" s="1" t="s">
        <v>2791</v>
      </c>
      <c r="L1" s="1" t="s">
        <v>2792</v>
      </c>
      <c r="M1" s="1" t="s">
        <v>2793</v>
      </c>
      <c r="N1" s="1" t="s">
        <v>2794</v>
      </c>
      <c r="O1" s="1" t="s">
        <v>2795</v>
      </c>
      <c r="P1" s="1" t="s">
        <v>2796</v>
      </c>
      <c r="Q1" s="1" t="s">
        <v>2797</v>
      </c>
      <c r="R1" s="1" t="s">
        <v>2798</v>
      </c>
      <c r="S1" s="1" t="s">
        <v>18</v>
      </c>
    </row>
    <row r="2" spans="1:19" x14ac:dyDescent="0.35">
      <c r="A2" s="1" t="s">
        <v>40</v>
      </c>
      <c r="B2" s="1" t="s">
        <v>2799</v>
      </c>
      <c r="C2" s="1" t="s">
        <v>2800</v>
      </c>
      <c r="D2" s="1" t="s">
        <v>22</v>
      </c>
      <c r="E2" s="1"/>
      <c r="F2" s="1"/>
      <c r="G2" s="1" t="s">
        <v>734</v>
      </c>
      <c r="H2" s="1" t="s">
        <v>2800</v>
      </c>
      <c r="I2" s="1" t="s">
        <v>2706</v>
      </c>
      <c r="J2" s="1" t="s">
        <v>2801</v>
      </c>
      <c r="K2" s="1">
        <v>0</v>
      </c>
      <c r="L2" s="1">
        <v>46114.589467858794</v>
      </c>
      <c r="M2" s="1" t="s">
        <v>119</v>
      </c>
      <c r="N2" s="1">
        <v>2</v>
      </c>
      <c r="O2" s="1">
        <v>6</v>
      </c>
      <c r="P2" s="1">
        <v>130213187159</v>
      </c>
      <c r="Q2" s="1" t="s">
        <v>2802</v>
      </c>
      <c r="R2" s="1" t="s">
        <v>2803</v>
      </c>
      <c r="S2" s="1">
        <v>1</v>
      </c>
    </row>
    <row r="3" spans="1:19" x14ac:dyDescent="0.35">
      <c r="A3" s="1" t="s">
        <v>40</v>
      </c>
      <c r="B3" s="1" t="s">
        <v>2799</v>
      </c>
      <c r="C3" s="1" t="s">
        <v>2804</v>
      </c>
      <c r="D3" s="1" t="s">
        <v>22</v>
      </c>
      <c r="E3" s="1"/>
      <c r="F3" s="1"/>
      <c r="G3" s="1" t="s">
        <v>734</v>
      </c>
      <c r="H3" s="1" t="s">
        <v>2804</v>
      </c>
      <c r="I3" s="1" t="s">
        <v>2706</v>
      </c>
      <c r="J3" s="1" t="s">
        <v>2801</v>
      </c>
      <c r="K3" s="1">
        <v>0</v>
      </c>
      <c r="L3" s="1">
        <v>46127.63135693287</v>
      </c>
      <c r="M3" s="1" t="s">
        <v>119</v>
      </c>
      <c r="N3" s="1">
        <v>4</v>
      </c>
      <c r="O3" s="1">
        <v>16</v>
      </c>
      <c r="P3" s="1">
        <v>10401132</v>
      </c>
      <c r="Q3" s="1" t="s">
        <v>2802</v>
      </c>
      <c r="R3" s="1" t="s">
        <v>2803</v>
      </c>
      <c r="S3" s="1">
        <v>1</v>
      </c>
    </row>
    <row r="4" spans="1:19" x14ac:dyDescent="0.35">
      <c r="A4" s="1" t="s">
        <v>40</v>
      </c>
      <c r="B4" s="1" t="s">
        <v>2805</v>
      </c>
      <c r="C4" s="1" t="s">
        <v>2806</v>
      </c>
      <c r="D4" s="1" t="s">
        <v>22</v>
      </c>
      <c r="E4" s="1"/>
      <c r="F4" s="1"/>
      <c r="G4" s="1" t="s">
        <v>734</v>
      </c>
      <c r="H4" s="1" t="s">
        <v>2806</v>
      </c>
      <c r="I4" s="1" t="s">
        <v>2807</v>
      </c>
      <c r="J4" s="1" t="s">
        <v>2808</v>
      </c>
      <c r="K4" s="1">
        <v>0</v>
      </c>
      <c r="L4" s="1"/>
      <c r="M4" s="1" t="s">
        <v>119</v>
      </c>
      <c r="N4" s="1">
        <v>1</v>
      </c>
      <c r="O4" s="1">
        <v>1.5</v>
      </c>
      <c r="P4" s="1"/>
      <c r="Q4" s="1" t="s">
        <v>2802</v>
      </c>
      <c r="R4" s="1" t="s">
        <v>2809</v>
      </c>
      <c r="S4" s="1">
        <v>1</v>
      </c>
    </row>
  </sheetData>
  <conditionalFormatting sqref="E2:E100">
    <cfRule type="containsText" dxfId="23" priority="1" operator="containsText" text="">
      <formula>NOT(ISERROR(SEARCH("",E2)))</formula>
    </cfRule>
  </conditionalFormatting>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3"/>
  <sheetViews>
    <sheetView workbookViewId="0"/>
  </sheetViews>
  <sheetFormatPr baseColWidth="10" defaultColWidth="8.90625" defaultRowHeight="14.5" x14ac:dyDescent="0.35"/>
  <cols>
    <col min="1" max="1" width="17.54296875" customWidth="1"/>
    <col min="2" max="2" width="26" customWidth="1"/>
    <col min="3" max="3" width="25" customWidth="1"/>
    <col min="4" max="4" width="11.08984375" customWidth="1"/>
    <col min="5" max="5" width="12.90625" customWidth="1"/>
    <col min="6" max="6" width="17.81640625" customWidth="1"/>
    <col min="7" max="7" width="15.1796875" customWidth="1"/>
    <col min="8" max="8" width="9.08984375" customWidth="1"/>
    <col min="9" max="9" width="15.36328125" customWidth="1"/>
    <col min="10" max="10" width="22.81640625" customWidth="1"/>
    <col min="11" max="11" width="24.1796875" customWidth="1"/>
    <col min="12" max="12" width="24.54296875" customWidth="1"/>
    <col min="13" max="13" width="19.08984375" customWidth="1"/>
    <col min="14" max="14" width="20.54296875" customWidth="1"/>
    <col min="15" max="15" width="130" customWidth="1"/>
    <col min="16" max="16" width="52.81640625" customWidth="1"/>
    <col min="17" max="17" width="60.90625" customWidth="1"/>
    <col min="18" max="18" width="19.81640625" customWidth="1"/>
    <col min="19" max="19" width="87.08984375" customWidth="1"/>
    <col min="20" max="20" width="56.6328125" customWidth="1"/>
    <col min="21" max="21" width="13.6328125" customWidth="1"/>
  </cols>
  <sheetData>
    <row r="1" spans="1:21" x14ac:dyDescent="0.35">
      <c r="A1" s="1" t="s">
        <v>0</v>
      </c>
      <c r="B1" s="1" t="s">
        <v>1</v>
      </c>
      <c r="C1" s="1" t="s">
        <v>2</v>
      </c>
      <c r="D1" s="1" t="s">
        <v>3</v>
      </c>
      <c r="E1" s="1" t="s">
        <v>3370</v>
      </c>
      <c r="F1" s="1" t="s">
        <v>4</v>
      </c>
      <c r="G1" s="1" t="s">
        <v>5</v>
      </c>
      <c r="H1" s="1" t="s">
        <v>2994</v>
      </c>
      <c r="I1" s="1" t="s">
        <v>4001</v>
      </c>
      <c r="J1" s="1" t="s">
        <v>66</v>
      </c>
      <c r="K1" s="1" t="s">
        <v>4002</v>
      </c>
      <c r="L1" s="1" t="s">
        <v>4003</v>
      </c>
      <c r="M1" s="1" t="s">
        <v>4004</v>
      </c>
      <c r="N1" s="1" t="s">
        <v>4005</v>
      </c>
      <c r="O1" s="1" t="s">
        <v>4006</v>
      </c>
      <c r="P1" s="1" t="s">
        <v>4007</v>
      </c>
      <c r="Q1" s="1" t="s">
        <v>4008</v>
      </c>
      <c r="R1" s="1" t="s">
        <v>4009</v>
      </c>
      <c r="S1" s="1" t="s">
        <v>4010</v>
      </c>
      <c r="T1" s="1" t="s">
        <v>4011</v>
      </c>
      <c r="U1" s="1" t="s">
        <v>18</v>
      </c>
    </row>
    <row r="2" spans="1:21" x14ac:dyDescent="0.35">
      <c r="A2" s="1" t="s">
        <v>153</v>
      </c>
      <c r="B2" s="1" t="s">
        <v>624</v>
      </c>
      <c r="C2" s="1" t="s">
        <v>4012</v>
      </c>
      <c r="D2" s="1" t="s">
        <v>22</v>
      </c>
      <c r="E2" s="1" t="s">
        <v>4013</v>
      </c>
      <c r="F2" s="1" t="s">
        <v>4014</v>
      </c>
      <c r="G2" s="1" t="s">
        <v>4015</v>
      </c>
      <c r="H2" s="1" t="s">
        <v>2706</v>
      </c>
      <c r="I2" s="1" t="s">
        <v>4016</v>
      </c>
      <c r="J2" s="1" t="s">
        <v>3479</v>
      </c>
      <c r="K2" s="1">
        <v>1</v>
      </c>
      <c r="L2" s="1">
        <v>2</v>
      </c>
      <c r="M2" s="1"/>
      <c r="N2" s="1" t="s">
        <v>3492</v>
      </c>
      <c r="O2" s="1" t="s">
        <v>4017</v>
      </c>
      <c r="P2" s="1" t="s">
        <v>4018</v>
      </c>
      <c r="Q2" s="1" t="s">
        <v>4019</v>
      </c>
      <c r="R2" s="1" t="s">
        <v>4020</v>
      </c>
      <c r="S2" s="1" t="s">
        <v>4021</v>
      </c>
      <c r="T2" s="1" t="s">
        <v>4022</v>
      </c>
      <c r="U2" s="1">
        <v>1</v>
      </c>
    </row>
    <row r="3" spans="1:21" x14ac:dyDescent="0.35">
      <c r="A3" s="1" t="s">
        <v>153</v>
      </c>
      <c r="B3" s="1" t="s">
        <v>624</v>
      </c>
      <c r="C3" s="1" t="s">
        <v>4023</v>
      </c>
      <c r="D3" s="1" t="s">
        <v>22</v>
      </c>
      <c r="E3" s="1" t="s">
        <v>4013</v>
      </c>
      <c r="F3" s="1"/>
      <c r="G3" s="1"/>
      <c r="H3" s="1" t="s">
        <v>2706</v>
      </c>
      <c r="I3" s="1" t="s">
        <v>4016</v>
      </c>
      <c r="J3" s="1" t="s">
        <v>3479</v>
      </c>
      <c r="K3" s="1">
        <v>2</v>
      </c>
      <c r="L3" s="1">
        <v>4</v>
      </c>
      <c r="M3" s="1"/>
      <c r="N3" s="1" t="s">
        <v>3492</v>
      </c>
      <c r="O3" s="1" t="s">
        <v>4024</v>
      </c>
      <c r="P3" s="1" t="s">
        <v>4025</v>
      </c>
      <c r="Q3" s="1" t="s">
        <v>4026</v>
      </c>
      <c r="R3" s="1" t="s">
        <v>4020</v>
      </c>
      <c r="S3" s="1" t="s">
        <v>4027</v>
      </c>
      <c r="T3" s="1" t="s">
        <v>4028</v>
      </c>
      <c r="U3" s="1">
        <v>1</v>
      </c>
    </row>
  </sheetData>
  <conditionalFormatting sqref="F2:F100">
    <cfRule type="containsText" dxfId="22" priority="8" operator="containsText" text="">
      <formula>NOT(ISERROR(SEARCH("",F2)))</formula>
    </cfRule>
  </conditionalFormatting>
  <conditionalFormatting sqref="I1:I1048576">
    <cfRule type="containsText" dxfId="21" priority="1" operator="containsText" text="FALSE">
      <formula>NOT(ISERROR(SEARCH("FALSE",I1)))</formula>
    </cfRule>
  </conditionalFormatting>
  <conditionalFormatting sqref="J1:J1048576">
    <cfRule type="containsText" dxfId="20" priority="2" operator="containsText" text="Default">
      <formula>NOT(ISERROR(SEARCH("Default",J1)))</formula>
    </cfRule>
    <cfRule type="containsText" dxfId="19" priority="3" operator="containsText" text="1.0">
      <formula>NOT(ISERROR(SEARCH("1.0",J1)))</formula>
    </cfRule>
    <cfRule type="containsText" dxfId="18" priority="4" operator="containsText" text="1.1">
      <formula>NOT(ISERROR(SEARCH("1.1",J1)))</formula>
    </cfRule>
  </conditionalFormatting>
  <conditionalFormatting sqref="K1:L1048576">
    <cfRule type="containsText" dxfId="17" priority="5" operator="containsText" text="Autoscale Disabled">
      <formula>NOT(ISERROR(SEARCH("Autoscale Disabled",K1)))</formula>
    </cfRule>
  </conditionalFormatting>
  <conditionalFormatting sqref="N1:N1048576">
    <cfRule type="containsText" dxfId="16" priority="7" operator="containsText" text="Empty">
      <formula>NOT(ISERROR(SEARCH("Empty",N1)))</formula>
    </cfRule>
  </conditionalFormatting>
  <hyperlinks>
    <hyperlink ref="F1" r:id="rId1" xr:uid="{00000000-0004-0000-2B00-000000000000}"/>
  </hyperlinks>
  <pageMargins left="0.7" right="0.7" top="0.75" bottom="0.75" header="0.3" footer="0.3"/>
  <legacyDrawing r:id="rId2"/>
  <tableParts count="1">
    <tablePart r:id="rId3"/>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3"/>
  <sheetViews>
    <sheetView workbookViewId="0"/>
  </sheetViews>
  <sheetFormatPr baseColWidth="10" defaultColWidth="8.90625" defaultRowHeight="14.5" x14ac:dyDescent="0.35"/>
  <cols>
    <col min="1" max="1" width="17.54296875" customWidth="1"/>
    <col min="2" max="3" width="26" customWidth="1"/>
    <col min="4" max="4" width="11.08984375" customWidth="1"/>
    <col min="5" max="5" width="17.81640625" customWidth="1"/>
    <col min="6" max="6" width="15.1796875" customWidth="1"/>
    <col min="7" max="7" width="9.08984375" customWidth="1"/>
    <col min="8" max="8" width="24.81640625" customWidth="1"/>
    <col min="9" max="9" width="17.08984375" customWidth="1"/>
    <col min="10" max="10" width="19.36328125" customWidth="1"/>
    <col min="11" max="11" width="16.453125" customWidth="1"/>
    <col min="12" max="12" width="13.6328125" customWidth="1"/>
  </cols>
  <sheetData>
    <row r="1" spans="1:12" x14ac:dyDescent="0.35">
      <c r="A1" s="1" t="s">
        <v>0</v>
      </c>
      <c r="B1" s="1" t="s">
        <v>1</v>
      </c>
      <c r="C1" s="1" t="s">
        <v>2</v>
      </c>
      <c r="D1" s="1" t="s">
        <v>3</v>
      </c>
      <c r="E1" s="1" t="s">
        <v>4</v>
      </c>
      <c r="F1" s="1" t="s">
        <v>5</v>
      </c>
      <c r="G1" s="1" t="s">
        <v>607</v>
      </c>
      <c r="H1" s="1" t="s">
        <v>3012</v>
      </c>
      <c r="I1" s="1" t="s">
        <v>3013</v>
      </c>
      <c r="J1" s="1" t="s">
        <v>3014</v>
      </c>
      <c r="K1" s="1" t="s">
        <v>3015</v>
      </c>
      <c r="L1" s="1" t="s">
        <v>18</v>
      </c>
    </row>
    <row r="2" spans="1:12" x14ac:dyDescent="0.35">
      <c r="A2" s="1" t="s">
        <v>153</v>
      </c>
      <c r="B2" s="1" t="s">
        <v>624</v>
      </c>
      <c r="C2" s="1" t="s">
        <v>936</v>
      </c>
      <c r="D2" s="1" t="s">
        <v>22</v>
      </c>
      <c r="E2" s="1"/>
      <c r="F2" s="1"/>
      <c r="G2" s="1"/>
      <c r="H2" s="1" t="s">
        <v>3016</v>
      </c>
      <c r="I2" s="1" t="s">
        <v>3017</v>
      </c>
      <c r="J2" s="1" t="s">
        <v>3018</v>
      </c>
      <c r="K2" s="1" t="s">
        <v>3019</v>
      </c>
      <c r="L2" s="1">
        <v>1</v>
      </c>
    </row>
    <row r="3" spans="1:12" x14ac:dyDescent="0.35">
      <c r="A3" s="1" t="s">
        <v>40</v>
      </c>
      <c r="B3" s="1" t="s">
        <v>1099</v>
      </c>
      <c r="C3" s="1" t="s">
        <v>1250</v>
      </c>
      <c r="D3" s="1" t="s">
        <v>22</v>
      </c>
      <c r="E3" s="1"/>
      <c r="F3" s="1"/>
      <c r="G3" s="1"/>
      <c r="H3" s="1" t="s">
        <v>3016</v>
      </c>
      <c r="I3" s="1" t="s">
        <v>3020</v>
      </c>
      <c r="J3" s="1" t="s">
        <v>3018</v>
      </c>
      <c r="K3" s="1" t="s">
        <v>3019</v>
      </c>
      <c r="L3" s="1">
        <v>1</v>
      </c>
    </row>
  </sheetData>
  <conditionalFormatting sqref="E2:E100">
    <cfRule type="containsText" dxfId="15" priority="1" operator="containsText" text="">
      <formula>NOT(ISERROR(SEARCH("",E2)))</formula>
    </cfRule>
  </conditionalFormatting>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3"/>
  <sheetViews>
    <sheetView workbookViewId="0"/>
  </sheetViews>
  <sheetFormatPr baseColWidth="10" defaultColWidth="8.90625" defaultRowHeight="14.5" x14ac:dyDescent="0.35"/>
  <cols>
    <col min="1" max="1" width="17.54296875" customWidth="1"/>
    <col min="2" max="2" width="26" customWidth="1"/>
    <col min="3" max="3" width="26.08984375" customWidth="1"/>
    <col min="4" max="4" width="11.08984375" customWidth="1"/>
    <col min="5" max="5" width="17.81640625" customWidth="1"/>
    <col min="6" max="6" width="15.1796875" customWidth="1"/>
    <col min="7" max="7" width="9.08984375" customWidth="1"/>
    <col min="8" max="8" width="10.90625" customWidth="1"/>
    <col min="9" max="9" width="21.54296875" customWidth="1"/>
    <col min="10" max="10" width="17.36328125" customWidth="1"/>
    <col min="11" max="11" width="18.6328125" customWidth="1"/>
    <col min="12" max="12" width="13.6328125" customWidth="1"/>
  </cols>
  <sheetData>
    <row r="1" spans="1:12" x14ac:dyDescent="0.35">
      <c r="A1" s="1" t="s">
        <v>0</v>
      </c>
      <c r="B1" s="1" t="s">
        <v>1</v>
      </c>
      <c r="C1" s="1" t="s">
        <v>2</v>
      </c>
      <c r="D1" s="1" t="s">
        <v>3</v>
      </c>
      <c r="E1" s="1" t="s">
        <v>4</v>
      </c>
      <c r="F1" s="1" t="s">
        <v>5</v>
      </c>
      <c r="G1" s="1" t="s">
        <v>3471</v>
      </c>
      <c r="H1" s="1" t="s">
        <v>59</v>
      </c>
      <c r="I1" s="1" t="s">
        <v>3472</v>
      </c>
      <c r="J1" s="1" t="s">
        <v>3473</v>
      </c>
      <c r="K1" s="1" t="s">
        <v>3474</v>
      </c>
      <c r="L1" s="1" t="s">
        <v>18</v>
      </c>
    </row>
    <row r="2" spans="1:12" x14ac:dyDescent="0.35">
      <c r="A2" s="1" t="s">
        <v>153</v>
      </c>
      <c r="B2" s="1" t="s">
        <v>624</v>
      </c>
      <c r="C2" s="1" t="s">
        <v>3475</v>
      </c>
      <c r="D2" s="1" t="s">
        <v>22</v>
      </c>
      <c r="E2" s="1"/>
      <c r="F2" s="1"/>
      <c r="G2" s="1" t="s">
        <v>3476</v>
      </c>
      <c r="H2" s="1" t="s">
        <v>3477</v>
      </c>
      <c r="I2" s="1" t="s">
        <v>3478</v>
      </c>
      <c r="J2" s="1">
        <v>0</v>
      </c>
      <c r="K2" s="1" t="s">
        <v>3479</v>
      </c>
      <c r="L2" s="1">
        <v>1</v>
      </c>
    </row>
    <row r="3" spans="1:12" x14ac:dyDescent="0.35">
      <c r="A3" s="1" t="s">
        <v>153</v>
      </c>
      <c r="B3" s="1" t="s">
        <v>624</v>
      </c>
      <c r="C3" s="1" t="s">
        <v>3480</v>
      </c>
      <c r="D3" s="1" t="s">
        <v>22</v>
      </c>
      <c r="E3" s="1"/>
      <c r="F3" s="1"/>
      <c r="G3" s="1" t="s">
        <v>3476</v>
      </c>
      <c r="H3" s="1" t="s">
        <v>3477</v>
      </c>
      <c r="I3" s="1" t="s">
        <v>3478</v>
      </c>
      <c r="J3" s="1">
        <v>0</v>
      </c>
      <c r="K3" s="1" t="s">
        <v>3479</v>
      </c>
      <c r="L3" s="1">
        <v>1</v>
      </c>
    </row>
  </sheetData>
  <conditionalFormatting sqref="E2:E100">
    <cfRule type="containsText" dxfId="14" priority="1" operator="containsText" text="">
      <formula>NOT(ISERROR(SEARCH("",E2)))</formula>
    </cfRule>
  </conditionalFormatting>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2"/>
  <sheetViews>
    <sheetView workbookViewId="0"/>
  </sheetViews>
  <sheetFormatPr baseColWidth="10" defaultColWidth="8.90625" defaultRowHeight="14.5" x14ac:dyDescent="0.35"/>
  <cols>
    <col min="1" max="1" width="17.54296875" customWidth="1"/>
    <col min="2" max="2" width="26" customWidth="1"/>
    <col min="3" max="3" width="35.1796875" customWidth="1"/>
    <col min="4" max="4" width="11.08984375" customWidth="1"/>
    <col min="5" max="5" width="10.453125" customWidth="1"/>
    <col min="6" max="6" width="17.81640625" customWidth="1"/>
    <col min="7" max="7" width="15.1796875" customWidth="1"/>
    <col min="8" max="8" width="39.81640625" customWidth="1"/>
    <col min="9" max="9" width="17.54296875" customWidth="1"/>
    <col min="10" max="10" width="11.08984375" customWidth="1"/>
    <col min="11" max="11" width="13.1796875" customWidth="1"/>
    <col min="12" max="12" width="13.6328125" customWidth="1"/>
  </cols>
  <sheetData>
    <row r="1" spans="1:12" x14ac:dyDescent="0.35">
      <c r="A1" s="1" t="s">
        <v>0</v>
      </c>
      <c r="B1" s="1" t="s">
        <v>1</v>
      </c>
      <c r="C1" s="1" t="s">
        <v>2</v>
      </c>
      <c r="D1" s="1" t="s">
        <v>3</v>
      </c>
      <c r="E1" s="1" t="s">
        <v>58</v>
      </c>
      <c r="F1" s="1" t="s">
        <v>4</v>
      </c>
      <c r="G1" s="1" t="s">
        <v>5</v>
      </c>
      <c r="H1" s="1" t="s">
        <v>3467</v>
      </c>
      <c r="I1" s="1" t="s">
        <v>668</v>
      </c>
      <c r="J1" s="1" t="s">
        <v>678</v>
      </c>
      <c r="K1" s="1" t="s">
        <v>3468</v>
      </c>
      <c r="L1" s="1" t="s">
        <v>18</v>
      </c>
    </row>
    <row r="2" spans="1:12" x14ac:dyDescent="0.35">
      <c r="A2" s="1" t="s">
        <v>153</v>
      </c>
      <c r="B2" s="1" t="s">
        <v>624</v>
      </c>
      <c r="C2" s="1" t="s">
        <v>3469</v>
      </c>
      <c r="D2" s="1" t="s">
        <v>22</v>
      </c>
      <c r="E2" s="1" t="s">
        <v>3033</v>
      </c>
      <c r="F2" s="1"/>
      <c r="G2" s="1"/>
      <c r="H2" s="1" t="s">
        <v>3470</v>
      </c>
      <c r="I2" s="1"/>
      <c r="J2" s="1"/>
      <c r="K2" s="1">
        <v>2</v>
      </c>
      <c r="L2" s="1">
        <v>1</v>
      </c>
    </row>
  </sheetData>
  <conditionalFormatting sqref="F2:F100">
    <cfRule type="containsText" dxfId="13" priority="1" operator="containsText" text="">
      <formula>NOT(ISERROR(SEARCH("",F2)))</formula>
    </cfRule>
  </conditionalFormatting>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M2"/>
  <sheetViews>
    <sheetView workbookViewId="0"/>
  </sheetViews>
  <sheetFormatPr baseColWidth="10" defaultColWidth="8.90625" defaultRowHeight="14.5" x14ac:dyDescent="0.35"/>
  <cols>
    <col min="1" max="1" width="14.54296875" customWidth="1"/>
    <col min="2" max="2" width="27" customWidth="1"/>
    <col min="3" max="3" width="30.08984375" customWidth="1"/>
    <col min="4" max="4" width="11.08984375" customWidth="1"/>
    <col min="5" max="5" width="9.36328125" customWidth="1"/>
    <col min="6" max="6" width="17.81640625" customWidth="1"/>
    <col min="7" max="7" width="15.1796875" customWidth="1"/>
    <col min="8" max="8" width="9.08984375" customWidth="1"/>
    <col min="9" max="9" width="11.1796875" customWidth="1"/>
    <col min="10" max="10" width="19.08984375" customWidth="1"/>
    <col min="11" max="11" width="63.36328125" customWidth="1"/>
    <col min="12" max="12" width="16.90625" customWidth="1"/>
    <col min="13" max="13" width="13.6328125" customWidth="1"/>
  </cols>
  <sheetData>
    <row r="1" spans="1:13" x14ac:dyDescent="0.35">
      <c r="A1" s="1" t="s">
        <v>0</v>
      </c>
      <c r="B1" s="1" t="s">
        <v>1</v>
      </c>
      <c r="C1" s="1" t="s">
        <v>2</v>
      </c>
      <c r="D1" s="1" t="s">
        <v>3</v>
      </c>
      <c r="E1" s="1" t="s">
        <v>58</v>
      </c>
      <c r="F1" s="1" t="s">
        <v>4</v>
      </c>
      <c r="G1" s="1" t="s">
        <v>5</v>
      </c>
      <c r="H1" s="1" t="s">
        <v>59</v>
      </c>
      <c r="I1" s="1" t="s">
        <v>60</v>
      </c>
      <c r="J1" s="1" t="s">
        <v>61</v>
      </c>
      <c r="K1" s="1" t="s">
        <v>67</v>
      </c>
      <c r="L1" s="1" t="s">
        <v>17</v>
      </c>
      <c r="M1" s="1" t="s">
        <v>18</v>
      </c>
    </row>
    <row r="2" spans="1:13" x14ac:dyDescent="0.35">
      <c r="A2" s="1" t="s">
        <v>68</v>
      </c>
      <c r="B2" s="1" t="s">
        <v>76</v>
      </c>
      <c r="C2" s="1" t="s">
        <v>3059</v>
      </c>
      <c r="D2" s="1" t="s">
        <v>22</v>
      </c>
      <c r="E2" s="1" t="s">
        <v>71</v>
      </c>
      <c r="F2" s="1"/>
      <c r="G2" s="1"/>
      <c r="H2" s="1" t="s">
        <v>72</v>
      </c>
      <c r="I2" s="1"/>
      <c r="J2" s="1"/>
      <c r="K2" s="2" t="s">
        <v>3060</v>
      </c>
      <c r="L2" s="1" t="s">
        <v>3061</v>
      </c>
      <c r="M2" s="1">
        <v>1</v>
      </c>
    </row>
  </sheetData>
  <conditionalFormatting sqref="F2:F100">
    <cfRule type="containsText" dxfId="12" priority="2" operator="containsText" text="">
      <formula>NOT(ISERROR(SEARCH("",F2)))</formula>
    </cfRule>
  </conditionalFormatting>
  <conditionalFormatting sqref="K1:K1048576">
    <cfRule type="containsText" dxfId="11" priority="1" operator="containsText" text="false">
      <formula>NOT(ISERROR(SEARCH("false",K1)))</formula>
    </cfRule>
  </conditionalFormatting>
  <hyperlinks>
    <hyperlink ref="K2" r:id="rId1" xr:uid="{00000000-0004-0000-2F00-000000000000}"/>
  </hyperlinks>
  <pageMargins left="0.7" right="0.7" top="0.75" bottom="0.75" header="0.3" footer="0.3"/>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Q2"/>
  <sheetViews>
    <sheetView workbookViewId="0"/>
  </sheetViews>
  <sheetFormatPr baseColWidth="10" defaultColWidth="8.90625" defaultRowHeight="14.5" x14ac:dyDescent="0.35"/>
  <cols>
    <col min="1" max="1" width="14.54296875" customWidth="1"/>
    <col min="2" max="2" width="20.6328125" customWidth="1"/>
    <col min="3" max="3" width="18.1796875" customWidth="1"/>
    <col min="4" max="4" width="11.08984375" customWidth="1"/>
    <col min="5" max="5" width="17.81640625" customWidth="1"/>
    <col min="6" max="6" width="15.1796875" customWidth="1"/>
    <col min="7" max="7" width="23.36328125" customWidth="1"/>
    <col min="8" max="8" width="19.08984375" customWidth="1"/>
    <col min="9" max="9" width="27.453125" customWidth="1"/>
    <col min="10" max="10" width="31.1796875" customWidth="1"/>
    <col min="11" max="11" width="24.90625" customWidth="1"/>
    <col min="12" max="12" width="16.453125" customWidth="1"/>
    <col min="13" max="13" width="18.1796875" customWidth="1"/>
    <col min="14" max="14" width="25.1796875" customWidth="1"/>
    <col min="15" max="15" width="26.36328125" customWidth="1"/>
    <col min="16" max="16" width="65.81640625" customWidth="1"/>
    <col min="17" max="17" width="13.6328125" customWidth="1"/>
  </cols>
  <sheetData>
    <row r="1" spans="1:17" x14ac:dyDescent="0.35">
      <c r="A1" s="1" t="s">
        <v>0</v>
      </c>
      <c r="B1" s="1" t="s">
        <v>1</v>
      </c>
      <c r="C1" s="1" t="s">
        <v>2</v>
      </c>
      <c r="D1" s="1" t="s">
        <v>3</v>
      </c>
      <c r="E1" s="1" t="s">
        <v>4</v>
      </c>
      <c r="F1" s="1" t="s">
        <v>5</v>
      </c>
      <c r="G1" s="1" t="s">
        <v>128</v>
      </c>
      <c r="H1" s="1" t="s">
        <v>129</v>
      </c>
      <c r="I1" s="1" t="s">
        <v>130</v>
      </c>
      <c r="J1" s="1" t="s">
        <v>131</v>
      </c>
      <c r="K1" s="1" t="s">
        <v>132</v>
      </c>
      <c r="L1" s="1" t="s">
        <v>133</v>
      </c>
      <c r="M1" s="1" t="s">
        <v>134</v>
      </c>
      <c r="N1" s="1" t="s">
        <v>135</v>
      </c>
      <c r="O1" s="1" t="s">
        <v>136</v>
      </c>
      <c r="P1" s="1" t="s">
        <v>137</v>
      </c>
      <c r="Q1" s="1" t="s">
        <v>18</v>
      </c>
    </row>
    <row r="2" spans="1:17" x14ac:dyDescent="0.35">
      <c r="A2" s="1" t="s">
        <v>40</v>
      </c>
      <c r="B2" s="1" t="s">
        <v>41</v>
      </c>
      <c r="C2" s="1" t="s">
        <v>138</v>
      </c>
      <c r="D2" s="1" t="s">
        <v>22</v>
      </c>
      <c r="E2" s="1"/>
      <c r="F2" s="1"/>
      <c r="G2" s="1" t="s">
        <v>139</v>
      </c>
      <c r="H2" s="1">
        <v>1</v>
      </c>
      <c r="I2" s="1" t="s">
        <v>140</v>
      </c>
      <c r="J2" s="1" t="b">
        <v>0</v>
      </c>
      <c r="K2" s="1" t="s">
        <v>141</v>
      </c>
      <c r="L2" s="1" t="s">
        <v>140</v>
      </c>
      <c r="M2" s="1" t="s">
        <v>142</v>
      </c>
      <c r="N2" s="1" t="s">
        <v>140</v>
      </c>
      <c r="O2" s="1" t="s">
        <v>143</v>
      </c>
      <c r="P2" s="1" t="s">
        <v>144</v>
      </c>
      <c r="Q2" s="1">
        <v>1</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2"/>
  <sheetViews>
    <sheetView workbookViewId="0"/>
  </sheetViews>
  <sheetFormatPr baseColWidth="10" defaultColWidth="8.90625" defaultRowHeight="14.5" x14ac:dyDescent="0.35"/>
  <cols>
    <col min="1" max="1" width="17.54296875" customWidth="1"/>
    <col min="2" max="2" width="26" customWidth="1"/>
    <col min="3" max="3" width="27.36328125" customWidth="1"/>
    <col min="4" max="4" width="11.08984375" customWidth="1"/>
    <col min="5" max="5" width="9.08984375" customWidth="1"/>
    <col min="6" max="6" width="17.81640625" customWidth="1"/>
    <col min="7" max="7" width="15.1796875" customWidth="1"/>
    <col min="8" max="8" width="21.81640625" customWidth="1"/>
    <col min="9" max="9" width="18.1796875" customWidth="1"/>
    <col min="10" max="10" width="20.54296875" customWidth="1"/>
    <col min="11" max="11" width="16.08984375" customWidth="1"/>
    <col min="12" max="12" width="12.08984375" customWidth="1"/>
    <col min="13" max="13" width="23.81640625" customWidth="1"/>
    <col min="14" max="14" width="13.6328125" customWidth="1"/>
    <col min="15" max="15" width="11.453125" customWidth="1"/>
    <col min="16" max="16" width="22" customWidth="1"/>
    <col min="17" max="17" width="18.6328125" customWidth="1"/>
    <col min="18" max="18" width="25.81640625" customWidth="1"/>
    <col min="19" max="19" width="28.08984375" customWidth="1"/>
    <col min="20" max="20" width="13.6328125" customWidth="1"/>
  </cols>
  <sheetData>
    <row r="1" spans="1:20" x14ac:dyDescent="0.35">
      <c r="A1" s="1" t="s">
        <v>0</v>
      </c>
      <c r="B1" s="1" t="s">
        <v>1</v>
      </c>
      <c r="C1" s="1" t="s">
        <v>2</v>
      </c>
      <c r="D1" s="1" t="s">
        <v>3</v>
      </c>
      <c r="E1" s="1" t="s">
        <v>58</v>
      </c>
      <c r="F1" s="1" t="s">
        <v>4</v>
      </c>
      <c r="G1" s="1" t="s">
        <v>5</v>
      </c>
      <c r="H1" s="1" t="s">
        <v>5369</v>
      </c>
      <c r="I1" s="1" t="s">
        <v>5370</v>
      </c>
      <c r="J1" s="1" t="s">
        <v>5371</v>
      </c>
      <c r="K1" s="1" t="s">
        <v>5372</v>
      </c>
      <c r="L1" s="1" t="s">
        <v>5373</v>
      </c>
      <c r="M1" s="1" t="s">
        <v>5374</v>
      </c>
      <c r="N1" s="1" t="s">
        <v>5375</v>
      </c>
      <c r="O1" s="1" t="s">
        <v>5376</v>
      </c>
      <c r="P1" s="1" t="s">
        <v>5377</v>
      </c>
      <c r="Q1" s="1" t="s">
        <v>5378</v>
      </c>
      <c r="R1" s="1" t="s">
        <v>5379</v>
      </c>
      <c r="S1" s="1" t="s">
        <v>5380</v>
      </c>
      <c r="T1" s="1" t="s">
        <v>18</v>
      </c>
    </row>
    <row r="2" spans="1:20" x14ac:dyDescent="0.35">
      <c r="A2" s="1" t="s">
        <v>153</v>
      </c>
      <c r="B2" s="1" t="s">
        <v>624</v>
      </c>
      <c r="C2" s="1" t="s">
        <v>5339</v>
      </c>
      <c r="D2" s="1" t="s">
        <v>22</v>
      </c>
      <c r="E2" s="1" t="s">
        <v>5381</v>
      </c>
      <c r="F2" s="1" t="s">
        <v>5382</v>
      </c>
      <c r="G2" s="1" t="s">
        <v>5383</v>
      </c>
      <c r="H2" s="1" t="s">
        <v>5384</v>
      </c>
      <c r="I2" s="1" t="s">
        <v>688</v>
      </c>
      <c r="J2" s="1" t="b">
        <v>0</v>
      </c>
      <c r="K2" s="1" t="s">
        <v>5385</v>
      </c>
      <c r="L2" s="1" t="s">
        <v>5386</v>
      </c>
      <c r="M2" s="1" t="b">
        <v>0</v>
      </c>
      <c r="N2" s="1" t="b">
        <v>0</v>
      </c>
      <c r="O2" s="1">
        <v>65515</v>
      </c>
      <c r="P2" s="1">
        <v>172160222</v>
      </c>
      <c r="Q2" s="1">
        <v>0</v>
      </c>
      <c r="R2" s="1" t="s">
        <v>5337</v>
      </c>
      <c r="S2" s="1" t="s">
        <v>693</v>
      </c>
      <c r="T2" s="1">
        <v>1</v>
      </c>
    </row>
  </sheetData>
  <conditionalFormatting sqref="E1:E1048576">
    <cfRule type="containsText" dxfId="10" priority="2" operator="containsText" text="UltraPerformance">
      <formula>NOT(ISERROR(SEARCH("UltraPerformance",E1)))</formula>
    </cfRule>
    <cfRule type="containsText" dxfId="9" priority="3" operator="containsText" text="Standard">
      <formula>NOT(ISERROR(SEARCH("Standard",E1)))</formula>
    </cfRule>
    <cfRule type="containsText" dxfId="8" priority="4" operator="containsText" text="VpnGw1">
      <formula>NOT(ISERROR(SEARCH("VpnGw1",E1)))</formula>
    </cfRule>
    <cfRule type="containsText" dxfId="7" priority="5" operator="containsText" text="VpnGw2">
      <formula>NOT(ISERROR(SEARCH("VpnGw2",E1)))</formula>
    </cfRule>
    <cfRule type="containsText" dxfId="6" priority="6" operator="containsText" text="VpnGw3">
      <formula>NOT(ISERROR(SEARCH("VpnGw3",E1)))</formula>
    </cfRule>
    <cfRule type="containsText" dxfId="5" priority="7" operator="containsText" text="VpnGw1AZ">
      <formula>NOT(ISERROR(SEARCH("VpnGw1AZ",E1)))</formula>
    </cfRule>
    <cfRule type="containsText" dxfId="4" priority="8" operator="containsText" text="VpnGw2AZ">
      <formula>NOT(ISERROR(SEARCH("VpnGw2AZ",E1)))</formula>
    </cfRule>
    <cfRule type="containsText" dxfId="3" priority="9" operator="containsText" text="VpnGw3AZ">
      <formula>NOT(ISERROR(SEARCH("VpnGw3AZ",E1)))</formula>
    </cfRule>
    <cfRule type="containsText" dxfId="2" priority="10" operator="containsText" text="Basic">
      <formula>NOT(ISERROR(SEARCH("Basic",E1)))</formula>
    </cfRule>
  </conditionalFormatting>
  <conditionalFormatting sqref="F2:F100">
    <cfRule type="containsText" dxfId="1" priority="1" operator="containsText" text="">
      <formula>NOT(ISERROR(SEARCH("",F2)))</formula>
    </cfRule>
  </conditionalFormatting>
  <conditionalFormatting sqref="H1:H1048576">
    <cfRule type="containsText" dxfId="0" priority="11" operator="containsText" text="Generation1">
      <formula>NOT(ISERROR(SEARCH("Generation1",H1)))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50</vt:i4>
      </vt:variant>
    </vt:vector>
  </HeadingPairs>
  <TitlesOfParts>
    <vt:vector size="50" baseType="lpstr">
      <vt:lpstr>Overview</vt:lpstr>
      <vt:lpstr>Subscriptions</vt:lpstr>
      <vt:lpstr>Reservation Advisor</vt:lpstr>
      <vt:lpstr>Support Tickets</vt:lpstr>
      <vt:lpstr>AdvisorScore</vt:lpstr>
      <vt:lpstr>Policy</vt:lpstr>
      <vt:lpstr>Advisor</vt:lpstr>
      <vt:lpstr>Stream Analytics Jobs</vt:lpstr>
      <vt:lpstr>Outages</vt:lpstr>
      <vt:lpstr>Disks</vt:lpstr>
      <vt:lpstr>Network Security Groups</vt:lpstr>
      <vt:lpstr>Network Interface</vt:lpstr>
      <vt:lpstr>App Services</vt:lpstr>
      <vt:lpstr>Managed Identity</vt:lpstr>
      <vt:lpstr>Virtual Networks</vt:lpstr>
      <vt:lpstr>Storage Accounts</vt:lpstr>
      <vt:lpstr>Private DNS</vt:lpstr>
      <vt:lpstr>Virtual Machines</vt:lpstr>
      <vt:lpstr>Peering</vt:lpstr>
      <vt:lpstr>Private Endpoint</vt:lpstr>
      <vt:lpstr>Key Vaults</vt:lpstr>
      <vt:lpstr>App Service Plan</vt:lpstr>
      <vt:lpstr>Backup</vt:lpstr>
      <vt:lpstr>Load Balancers</vt:lpstr>
      <vt:lpstr>Route Tables</vt:lpstr>
      <vt:lpstr>Runbooks</vt:lpstr>
      <vt:lpstr>NAT Gateway</vt:lpstr>
      <vt:lpstr>Public IPs</vt:lpstr>
      <vt:lpstr>PostgreSQL Flexible</vt:lpstr>
      <vt:lpstr>AKS</vt:lpstr>
      <vt:lpstr>Virtual Machine Scale Sets</vt:lpstr>
      <vt:lpstr>Workspaces</vt:lpstr>
      <vt:lpstr>AppInsights</vt:lpstr>
      <vt:lpstr>APIM</vt:lpstr>
      <vt:lpstr>Registries</vt:lpstr>
      <vt:lpstr>SQL DBs</vt:lpstr>
      <vt:lpstr>Recovery Vaults</vt:lpstr>
      <vt:lpstr>SQL Servers</vt:lpstr>
      <vt:lpstr>Event Hubs</vt:lpstr>
      <vt:lpstr>AVD</vt:lpstr>
      <vt:lpstr>Databricks</vt:lpstr>
      <vt:lpstr>Cosmos DB</vt:lpstr>
      <vt:lpstr>Containers</vt:lpstr>
      <vt:lpstr>App Gateway</vt:lpstr>
      <vt:lpstr>SQL VMs</vt:lpstr>
      <vt:lpstr>Connections</vt:lpstr>
      <vt:lpstr>Bastion Hosts</vt:lpstr>
      <vt:lpstr>Service BUS</vt:lpstr>
      <vt:lpstr>Synapse</vt:lpstr>
      <vt:lpstr>VNET Gateways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Castillo, Mario</cp:lastModifiedBy>
  <dcterms:modified xsi:type="dcterms:W3CDTF">2026-04-22T01:47:17Z</dcterms:modified>
</cp:coreProperties>
</file>